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8.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25.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5.xml" ContentType="application/vnd.openxmlformats-officedocument.spreadsheetml.pivotTab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00000000-0000-0000-0000-000000000000}"/>
  <workbookPr codeName="ThisWorkbook"/>
  <mc:AlternateContent xmlns:mc="http://schemas.openxmlformats.org/markup-compatibility/2006">
    <mc:Choice Requires="x15">
      <x15ac:absPath xmlns:x15ac="http://schemas.microsoft.com/office/spreadsheetml/2010/11/ac" url="C:\Users\Lenovo\OneDrive\Desktop\"/>
    </mc:Choice>
  </mc:AlternateContent>
  <xr:revisionPtr revIDLastSave="0" documentId="13_ncr:1_{C96140FD-A7B3-4A6E-A646-583053EA541A}" xr6:coauthVersionLast="47" xr6:coauthVersionMax="47" xr10:uidLastSave="{00000000-0000-0000-0000-000000000000}"/>
  <bookViews>
    <workbookView xWindow="-120" yWindow="-120" windowWidth="29040" windowHeight="15720" tabRatio="853" firstSheet="3" activeTab="3" xr2:uid="{00000000-000D-0000-FFFF-FFFF00000000}"/>
  </bookViews>
  <sheets>
    <sheet name="AFW" sheetId="70" state="hidden" r:id="rId1"/>
    <sheet name="Charts" sheetId="69" state="hidden" r:id="rId2"/>
    <sheet name="Supply Deficit" sheetId="67" state="hidden" r:id="rId3"/>
    <sheet name="Charts " sheetId="71" r:id="rId4"/>
    <sheet name="MTD" sheetId="43" r:id="rId5"/>
    <sheet name="DTD" sheetId="63" r:id="rId6"/>
    <sheet name="Top 5" sheetId="64" r:id="rId7"/>
    <sheet name="External Doctors (HJH)" sheetId="59" r:id="rId8"/>
    <sheet name="BI" sheetId="26" state="hidden" r:id="rId9"/>
    <sheet name="BI Daily" sheetId="61" state="hidden" r:id="rId10"/>
    <sheet name="Exam &amp; Follow BI" sheetId="58" state="hidden" r:id="rId11"/>
    <sheet name="Apr Plan" sheetId="41" state="hidden" r:id="rId12"/>
    <sheet name="Doctors Data" sheetId="39" state="hidden" r:id="rId13"/>
    <sheet name="Calcu" sheetId="65" state="hidden" r:id="rId14"/>
    <sheet name="Reference" sheetId="44" state="hidden" r:id="rId15"/>
    <sheet name="OFF days" sheetId="42"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s>
  <definedNames>
    <definedName name="\" localSheetId="5">#REF!</definedName>
    <definedName name="\" localSheetId="4">#REF!</definedName>
    <definedName name="\" localSheetId="15">#REF!</definedName>
    <definedName name="\" localSheetId="14">#REF!</definedName>
    <definedName name="\" localSheetId="2">#REF!</definedName>
    <definedName name="\">#REF!</definedName>
    <definedName name="_">#REF!</definedName>
    <definedName name="__IntlFixup" hidden="1">TRUE</definedName>
    <definedName name="_9_Jan" localSheetId="5">[1]SUMMARY!#REF!</definedName>
    <definedName name="_9_Jan" localSheetId="4">[1]SUMMARY!#REF!</definedName>
    <definedName name="_9_Jan" localSheetId="15">[1]SUMMARY!#REF!</definedName>
    <definedName name="_9_Jan" localSheetId="14">[1]SUMMARY!#REF!</definedName>
    <definedName name="_9_Jan" localSheetId="2">[1]SUMMARY!#REF!</definedName>
    <definedName name="_9_Jan">[1]SUMMARY!#REF!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11" hidden="1">'Apr Plan'!$A$5:$T$51</definedName>
    <definedName name="_xlnm._FilterDatabase" localSheetId="8" hidden="1">BI!$K$3:$P$52</definedName>
    <definedName name="_xlnm._FilterDatabase" localSheetId="13" hidden="1">Calcu!$A$2:$AT$2</definedName>
    <definedName name="_xlnm._FilterDatabase" localSheetId="12" hidden="1">'Doctors Data'!$A$1:$F$79</definedName>
    <definedName name="_xlnm._FilterDatabase" localSheetId="5" hidden="1">DTD!$A$39:$AK$96</definedName>
    <definedName name="_xlnm._FilterDatabase" localSheetId="10" hidden="1">'Exam &amp; Follow BI'!$L$6:$L$7112</definedName>
    <definedName name="_xlnm._FilterDatabase" localSheetId="7" hidden="1">'External Doctors (HJH)'!$C$6:$X$10</definedName>
    <definedName name="_xlnm._FilterDatabase" localSheetId="4" hidden="1">MTD!$A$42:$AG$106</definedName>
    <definedName name="_xlnm._FilterDatabase" localSheetId="14" hidden="1">Reference!#REF!</definedName>
    <definedName name="_Order1" hidden="1">0</definedName>
    <definedName name="_xlcn.WorksheetConnection_BIA5AR340018" localSheetId="5" hidden="1">#REF!</definedName>
    <definedName name="_xlcn.WorksheetConnection_BIA5AR340018" localSheetId="4" hidden="1">#REF!</definedName>
    <definedName name="_xlcn.WorksheetConnection_BIA5AR340018" localSheetId="15" hidden="1">#REF!</definedName>
    <definedName name="_xlcn.WorksheetConnection_BIA5AR340018" localSheetId="14" hidden="1">#REF!</definedName>
    <definedName name="_xlcn.WorksheetConnection_BIA5AR340018" hidden="1">#REF!</definedName>
    <definedName name="_xlcn.WorksheetConnection_BIA5T275826" localSheetId="5" hidden="1">#REF!</definedName>
    <definedName name="_xlcn.WorksheetConnection_BIA5T275826" localSheetId="4" hidden="1">#REF!</definedName>
    <definedName name="_xlcn.WorksheetConnection_BIA5T275826" localSheetId="15" hidden="1">#REF!</definedName>
    <definedName name="_xlcn.WorksheetConnection_BIA5T275826" localSheetId="14" hidden="1">#REF!</definedName>
    <definedName name="_xlcn.WorksheetConnection_BIA5T275826" hidden="1">#REF!</definedName>
    <definedName name="_xlcn.WorksheetConnection_Sheet12I2K81" hidden="1">[2]Sheet12!$I$2:$J$6</definedName>
    <definedName name="a">'[3]Loan Amortization Schedule'!$A$1:$J$497</definedName>
    <definedName name="AA" localSheetId="5">#REF!</definedName>
    <definedName name="AA" localSheetId="4">#REF!</definedName>
    <definedName name="AA" localSheetId="15">#REF!</definedName>
    <definedName name="AA" localSheetId="14">#REF!</definedName>
    <definedName name="AA" localSheetId="2">#REF!</definedName>
    <definedName name="AA" localSheetId="6">#REF!</definedName>
    <definedName name="AA">#REF!</definedName>
    <definedName name="aaa" localSheetId="5">#REF!</definedName>
    <definedName name="aaa" localSheetId="4">#REF!</definedName>
    <definedName name="aaa" localSheetId="15">#REF!</definedName>
    <definedName name="aaa" localSheetId="14">#REF!</definedName>
    <definedName name="aaa" localSheetId="2">#REF!</definedName>
    <definedName name="aaa" localSheetId="6">#REF!</definedName>
    <definedName name="aaa">#REF!</definedName>
    <definedName name="aaaa" localSheetId="15">#REF!</definedName>
    <definedName name="aaaa">#REF!</definedName>
    <definedName name="aaaaa">#N/A</definedName>
    <definedName name="aaaaaa" localSheetId="5">#REF!</definedName>
    <definedName name="aaaaaa" localSheetId="4">#REF!</definedName>
    <definedName name="aaaaaa" localSheetId="15">#REF!</definedName>
    <definedName name="aaaaaa" localSheetId="14">#REF!</definedName>
    <definedName name="aaaaaa">#REF!</definedName>
    <definedName name="aaaaaaa" localSheetId="5">#REF!</definedName>
    <definedName name="aaaaaaa" localSheetId="4">#REF!</definedName>
    <definedName name="aaaaaaa" localSheetId="14">#REF!</definedName>
    <definedName name="aaaaaaa">#REF!</definedName>
    <definedName name="aaaaaaaa" localSheetId="5">#REF!</definedName>
    <definedName name="aaaaaaaa" localSheetId="4">#REF!</definedName>
    <definedName name="aaaaaaaa" localSheetId="15">#REF!</definedName>
    <definedName name="aaaaaaaa" localSheetId="14">#REF!</definedName>
    <definedName name="aaaaaaaa" localSheetId="2">#REF!</definedName>
    <definedName name="aaaaaaaa" localSheetId="6">#REF!</definedName>
    <definedName name="aaaaaaaa">#REF!</definedName>
    <definedName name="aaaaaaaaa" localSheetId="15">#REF!</definedName>
    <definedName name="aaaaaaaaa">#REF!</definedName>
    <definedName name="aaaaaaaaaaaa">#REF!</definedName>
    <definedName name="aaaaaaaaaaaaa" localSheetId="5">#REF!</definedName>
    <definedName name="aaaaaaaaaaaaa" localSheetId="4">#REF!</definedName>
    <definedName name="aaaaaaaaaaaaa" localSheetId="14">#REF!</definedName>
    <definedName name="aaaaaaaaaaaaa" localSheetId="2">#REF!</definedName>
    <definedName name="aaaaaaaaaaaaa" localSheetId="6">#REF!</definedName>
    <definedName name="aaaaaaaaaaaaa">#REF!</definedName>
    <definedName name="AAASSS">#REF!</definedName>
    <definedName name="aaddadada" localSheetId="9">IF([4]!Loan_Amount*[4]!Interest_Rate*[4]!Loan_Years*[4]!Loan_Start&gt;0,1,0)</definedName>
    <definedName name="aaddadada" localSheetId="3">IF([4]!Loan_Amount*[4]!Interest_Rate*[4]!Loan_Years*[4]!Loan_Start&gt;0,1,0)</definedName>
    <definedName name="aaddadada" localSheetId="5">IF([4]!Loan_Amount*[4]!Interest_Rate*[4]!Loan_Years*[4]!Loan_Start&gt;0,1,0)</definedName>
    <definedName name="aaddadada">IF([4]!Loan_Amount*[4]!Interest_Rate*[4]!Loan_Years*[4]!Loan_Start&gt;0,1,0)</definedName>
    <definedName name="aazzxxdd">[5]BEP!#REF!</definedName>
    <definedName name="aazzxxssddc" localSheetId="15">#REF!</definedName>
    <definedName name="aazzxxssddc">#REF!</definedName>
    <definedName name="abcdefg">#N/A</definedName>
    <definedName name="abdelkarem" localSheetId="5">#REF!</definedName>
    <definedName name="abdelkarem" localSheetId="4">#REF!</definedName>
    <definedName name="abdelkarem" localSheetId="15">#REF!</definedName>
    <definedName name="abdelkarem" localSheetId="14">#REF!</definedName>
    <definedName name="abdelkarem" localSheetId="2">#REF!</definedName>
    <definedName name="abdelkarem" localSheetId="6">#REF!</definedName>
    <definedName name="abdelkarem">#REF!</definedName>
    <definedName name="abou_zinada_Hospital" localSheetId="5">OFFSET(#REF!,,,COUNTIF(#REF!,"?*"))</definedName>
    <definedName name="abou_zinada_Hospital" localSheetId="4">OFFSET(#REF!,,,COUNTIF(#REF!,"?*"))</definedName>
    <definedName name="abou_zinada_Hospital" localSheetId="15">OFFSET([6]INPUT!$AF$10,,,COUNTIF([6]INPUT!$AF$10:$AF$96,"?*"))</definedName>
    <definedName name="abou_zinada_Hospital" localSheetId="14">OFFSET(#REF!,,,COUNTIF(#REF!,"?*"))</definedName>
    <definedName name="abou_zinada_Hospital">OFFSET(#REF!,,,COUNTIF(#REF!,"?*"))</definedName>
    <definedName name="ACH" localSheetId="5">#REF!</definedName>
    <definedName name="ACH" localSheetId="4">#REF!</definedName>
    <definedName name="ACH" localSheetId="15">#REF!</definedName>
    <definedName name="ACH" localSheetId="14">#REF!</definedName>
    <definedName name="ACH">#REF!</definedName>
    <definedName name="act" localSheetId="5">{0,1,2,3,4,5,6} + {0;1;2;3;4;5}*7</definedName>
    <definedName name="act" localSheetId="4">{0,1,2,3,4,5,6} + {0;1;2;3;4;5}*7</definedName>
    <definedName name="act" localSheetId="15">{0,1,2,3,4,5,6} + {0;1;2;3;4;5}*7</definedName>
    <definedName name="act" localSheetId="14">{0,1,2,3,4,5,6} + {0;1;2;3;4;5}*7</definedName>
    <definedName name="act">{0,1,2,3,4,5,6} + {0;1;2;3;4;5}*7</definedName>
    <definedName name="activities" localSheetId="5">MATCH(0.01,[0]!End_Bal,-1)+1</definedName>
    <definedName name="activities" localSheetId="4">MATCH(0.01,End_Bal,-1)+1</definedName>
    <definedName name="activities" localSheetId="15">MATCH(0.01,End_Bal,-1)+1</definedName>
    <definedName name="activities" localSheetId="14">MATCH(0.01,End_Bal,-1)+1</definedName>
    <definedName name="activities" localSheetId="2">MATCH(0.01,End_Bal,-1)+1</definedName>
    <definedName name="activities" localSheetId="6">MATCH(0.01,End_Bal,-1)+1</definedName>
    <definedName name="activities">MATCH(0.01,End_Bal,-1)+1</definedName>
    <definedName name="activity" localSheetId="5">MATCH(0.01,[0]!End_Bal,-1)+1</definedName>
    <definedName name="activity" localSheetId="4">MATCH(0.01,End_Bal,-1)+1</definedName>
    <definedName name="activity" localSheetId="15">MATCH(0.01,End_Bal,-1)+1</definedName>
    <definedName name="activity" localSheetId="14">MATCH(0.01,End_Bal,-1)+1</definedName>
    <definedName name="activity" localSheetId="2">MATCH(0.01,End_Bal,-1)+1</definedName>
    <definedName name="activity" localSheetId="6">MATCH(0.01,End_Bal,-1)+1</definedName>
    <definedName name="activity">MATCH(0.01,End_Bal,-1)+1</definedName>
    <definedName name="ACTUAL2">MIN([7]!tblPersonnelExpenses[DIFFERENCE (%)])</definedName>
    <definedName name="ADC...">[8]!Table2[Justification]</definedName>
    <definedName name="Administration" localSheetId="5">#REF!</definedName>
    <definedName name="Administration" localSheetId="4">#REF!</definedName>
    <definedName name="Administration" localSheetId="15">#REF!</definedName>
    <definedName name="Administration" localSheetId="14">#REF!</definedName>
    <definedName name="Administration">#REF!</definedName>
    <definedName name="aeryaeryr" localSheetId="5">#REF!</definedName>
    <definedName name="aeryaeryr" localSheetId="4">#REF!</definedName>
    <definedName name="aeryaeryr" localSheetId="15">#REF!</definedName>
    <definedName name="aeryaeryr" localSheetId="14">#REF!</definedName>
    <definedName name="aeryaeryr" localSheetId="2">#REF!</definedName>
    <definedName name="aeryaeryr" localSheetId="6">#REF!</definedName>
    <definedName name="aeryaeryr">#REF!</definedName>
    <definedName name="aeryaeyaerh" localSheetId="5">#REF!</definedName>
    <definedName name="aeryaeyaerh" localSheetId="4">#REF!</definedName>
    <definedName name="aeryaeyaerh" localSheetId="15">#REF!</definedName>
    <definedName name="aeryaeyaerh" localSheetId="14">#REF!</definedName>
    <definedName name="aeryaeyaerh" localSheetId="2">#REF!</definedName>
    <definedName name="aeryaeyaerh" localSheetId="6">#REF!</definedName>
    <definedName name="aeryaeyaerh">#REF!</definedName>
    <definedName name="aeryayerary" localSheetId="5">#REF!</definedName>
    <definedName name="aeryayerary" localSheetId="4">#REF!</definedName>
    <definedName name="aeryayerary" localSheetId="14">#REF!</definedName>
    <definedName name="aeryayerary" localSheetId="2">#REF!</definedName>
    <definedName name="aeryayerary" localSheetId="6">#REF!</definedName>
    <definedName name="aeryayerary">#REF!</definedName>
    <definedName name="afasf" localSheetId="5">#REF!</definedName>
    <definedName name="afasf" localSheetId="4">#REF!</definedName>
    <definedName name="afasf" localSheetId="14">#REF!</definedName>
    <definedName name="afasf">#REF!</definedName>
    <definedName name="affara" localSheetId="5">#REF!</definedName>
    <definedName name="affara" localSheetId="4">#REF!</definedName>
    <definedName name="affara" localSheetId="14">#REF!</definedName>
    <definedName name="affara">#REF!</definedName>
    <definedName name="afsaf" localSheetId="5">#REF!</definedName>
    <definedName name="afsaf" localSheetId="4">#REF!</definedName>
    <definedName name="afsaf" localSheetId="14">#REF!</definedName>
    <definedName name="afsaf">#REF!</definedName>
    <definedName name="agawt" localSheetId="5">#REF!</definedName>
    <definedName name="agawt" localSheetId="4">#REF!</definedName>
    <definedName name="agawt" localSheetId="14">#REF!</definedName>
    <definedName name="agawt">#REF!</definedName>
    <definedName name="agent" localSheetId="9">IF([9]!Loan_Amount*[9]!Interest_Rate*[9]!Loan_Years*[9]!Loan_Start&gt;0,1,0)</definedName>
    <definedName name="agent" localSheetId="3">IF([9]!Loan_Amount*[9]!Interest_Rate*[9]!Loan_Years*[9]!Loan_Start&gt;0,1,0)</definedName>
    <definedName name="Agent" localSheetId="5">#REF!</definedName>
    <definedName name="Agent" localSheetId="4">#REF!</definedName>
    <definedName name="Agent" localSheetId="15">#REF!</definedName>
    <definedName name="Agent" localSheetId="14">#REF!</definedName>
    <definedName name="Agent" localSheetId="2">#REF!</definedName>
    <definedName name="Agent" localSheetId="6">#REF!</definedName>
    <definedName name="agent">IF([9]!Loan_Amount*[9]!Interest_Rate*[9]!Loan_Years*[9]!Loan_Start&gt;0,1,0)</definedName>
    <definedName name="agents" localSheetId="9">IF([9]!Loan_Amount*[9]!Interest_Rate*[9]!Loan_Years*[9]!Loan_Start&gt;0,1,0)</definedName>
    <definedName name="agents" localSheetId="3">IF([9]!Loan_Amount*[9]!Interest_Rate*[9]!Loan_Years*[9]!Loan_Start&gt;0,1,0)</definedName>
    <definedName name="agents" localSheetId="5">IF([9]!Loan_Amount*[9]!Interest_Rate*[9]!Loan_Years*[9]!Loan_Start&gt;0,1,0)</definedName>
    <definedName name="agents" localSheetId="15">IF([0]!Loan_Amount*[0]!Interest_Rate*[0]!Loan_Years*[0]!Loan_Start&gt;0,1,0)</definedName>
    <definedName name="agents">IF([9]!Loan_Amount*[9]!Interest_Rate*[9]!Loan_Years*[9]!Loan_Start&gt;0,1,0)</definedName>
    <definedName name="Ah" localSheetId="5">#REF!</definedName>
    <definedName name="Ah" localSheetId="4">#REF!</definedName>
    <definedName name="Ah" localSheetId="15">#REF!</definedName>
    <definedName name="Ah" localSheetId="14">#REF!</definedName>
    <definedName name="Ah">#REF!</definedName>
    <definedName name="AHBS" localSheetId="5">#REF!</definedName>
    <definedName name="AHBS" localSheetId="4">#REF!</definedName>
    <definedName name="AHBS" localSheetId="15">#REF!</definedName>
    <definedName name="AHBS" localSheetId="14">#REF!</definedName>
    <definedName name="AHBS">#REF!</definedName>
    <definedName name="ahmed">#REF!</definedName>
    <definedName name="Al_Ahli_Al_Saudi_Makkah">OFFSET([6]INPUT!A1,,,COUNTIF([6]INPUT!$AE$10:$AE$92,"?*"))</definedName>
    <definedName name="alaa" localSheetId="5">[1]SUMMARY!#REF!</definedName>
    <definedName name="alaa" localSheetId="4">[1]SUMMARY!#REF!</definedName>
    <definedName name="alaa" localSheetId="15">[1]SUMMARY!#REF!</definedName>
    <definedName name="alaa" localSheetId="14">[1]SUMMARY!#REF!</definedName>
    <definedName name="alaa" localSheetId="2">[1]SUMMARY!#REF!</definedName>
    <definedName name="alaa" localSheetId="6">[1]SUMMARY!#REF!</definedName>
    <definedName name="alaa">[1]SUMMARY!#REF!</definedName>
    <definedName name="ALEXANACR">'[10]Detialed DB'!$J$2:$J$5</definedName>
    <definedName name="ALexAne">'[10]Detialed DB'!$D$2:$D$5</definedName>
    <definedName name="ALexCar">'[10]Detialed DB'!$D$60:$D$61</definedName>
    <definedName name="ALEXCARCR">'[10]Detialed DB'!$J$60:$J$61</definedName>
    <definedName name="ALEXCARDS">'[10]Detialed DB'!$D$62:$D$63</definedName>
    <definedName name="ALEXCARDSR">'[10]Detialed DB'!$J$62:$J$63</definedName>
    <definedName name="AlexChes">'[10]Detialed DB'!$D$36:$D$37</definedName>
    <definedName name="ALEXCSTCR">'[10]Detialed DB'!$J$36:$J$37</definedName>
    <definedName name="AlexDen">'[10]Detialed DB'!$D$66:$D$71</definedName>
    <definedName name="ALEXDENTR">'[10]Detialed DB'!$J$66:$J$71</definedName>
    <definedName name="ALEXDER">'[10]Detialed DB'!$D$64:$D$65</definedName>
    <definedName name="ALEXDERCR">'[10]Detialed DB'!#REF!</definedName>
    <definedName name="AlexENT">'[10]Detialed DB'!$D$21:$D$23</definedName>
    <definedName name="ALEXENTCR">'[10]Detialed DB'!$J$21:$J$23</definedName>
    <definedName name="AlexER">'[10]Detialed DB'!$D$56</definedName>
    <definedName name="ALEXERCR">'[10]Detialed DB'!$J$56</definedName>
    <definedName name="AlexGS">'[10]Detialed DB'!$D$10:$D$14</definedName>
    <definedName name="ALEXGSCR">'[10]Detialed DB'!$J$10:$J$14</definedName>
    <definedName name="AlexICU">'[10]Detialed DB'!$D$24:$D$25</definedName>
    <definedName name="ALEXICUCR">'[10]Detialed DB'!$J$24:$J$25</definedName>
    <definedName name="AlexIM">'[10]Detialed DB'!$D$38:$D$47</definedName>
    <definedName name="ALEXIMCR">'[10]Detialed DB'!$J$38:$J$47</definedName>
    <definedName name="ALexNeu">'[10]Detialed DB'!$D$57:$D$59</definedName>
    <definedName name="ALEXNEUCR">'[10]Detialed DB'!$J$57:$J$59</definedName>
    <definedName name="ALexOBG">'[10]Detialed DB'!$D$6:$D$9</definedName>
    <definedName name="ALEXOBGCR">'[10]Detialed DB'!$J$6:$J$9</definedName>
    <definedName name="ALexOrt">'[10]Detialed DB'!$D$15:$D$20</definedName>
    <definedName name="ALEXORTCR">'[10]Detialed DB'!$J$15:$J$20</definedName>
    <definedName name="AlexPED">'[10]Detialed DB'!$D$26:$D$32</definedName>
    <definedName name="AlexPEDREP">'[10]Detialed DB'!$J$26:$J$32</definedName>
    <definedName name="ALEXPHYSIOC">'[10]Detialed DB'!$D$75</definedName>
    <definedName name="ALEXPHYSIOCR">'[10]Detialed DB'!$J$77</definedName>
    <definedName name="ALEXPHYSIOSP">'[10]Detialed DB'!$D$76:$D$87</definedName>
    <definedName name="ALEXPHYSIOSPR">'[10]Detialed DB'!$J$76:$J$87</definedName>
    <definedName name="ALEXPLS">'[10]Detialed DB'!$D$48</definedName>
    <definedName name="ALEXPLSTR">'[10]Detialed DB'!$J$48</definedName>
    <definedName name="AlexRad">'[10]Detialed DB'!$D$33:$D$33</definedName>
    <definedName name="AlexRADREP">'[10]Detialed DB'!$J$33</definedName>
    <definedName name="AlexUROC">'[10]Detialed DB'!$D$72:$D$74</definedName>
    <definedName name="ALEXUROCR">'[10]Detialed DB'!$J$72:$J$74</definedName>
    <definedName name="ALEXVASC">'[10]Detialed DB'!$D$88</definedName>
    <definedName name="ALEXVASCS">'[10]Detialed DB'!#REF!</definedName>
    <definedName name="all">#REF!</definedName>
    <definedName name="amal" localSheetId="5">#REF!</definedName>
    <definedName name="amal" localSheetId="4">#REF!</definedName>
    <definedName name="amal" localSheetId="15">#REF!</definedName>
    <definedName name="amal" localSheetId="14">#REF!</definedName>
    <definedName name="amal" localSheetId="2">#REF!</definedName>
    <definedName name="amal" localSheetId="6">#REF!</definedName>
    <definedName name="amal">#REF!</definedName>
    <definedName name="AMH" localSheetId="5">#REF!</definedName>
    <definedName name="AMH" localSheetId="4">#REF!</definedName>
    <definedName name="AMH" localSheetId="15">#REF!</definedName>
    <definedName name="AMH" localSheetId="14">#REF!</definedName>
    <definedName name="AMH">#REF!</definedName>
    <definedName name="Amr" localSheetId="5">#REF!</definedName>
    <definedName name="Amr" localSheetId="4">#REF!</definedName>
    <definedName name="Amr" localSheetId="14">#REF!</definedName>
    <definedName name="Amr" localSheetId="2">#REF!</definedName>
    <definedName name="Amr" localSheetId="6">#REF!</definedName>
    <definedName name="Amr">#REF!</definedName>
    <definedName name="Approval">'[11]1'!$AD$19</definedName>
    <definedName name="april">'[3]Loan Amortization Schedule'!$H$18:$H$497</definedName>
    <definedName name="AprSun1" localSheetId="5">DATE([0]!TheYear,4,1)-WEEKDAY(DATE([0]!TheYear,4,1))+1</definedName>
    <definedName name="AprSun1" localSheetId="4">DATE(TheYear,4,1)-WEEKDAY(DATE(TheYear,4,1))+1</definedName>
    <definedName name="AprSun1" localSheetId="15">DATE(TheYear,4,1)-WEEKDAY(DATE(TheYear,4,1))+1</definedName>
    <definedName name="AprSun1" localSheetId="14">DATE(TheYear,4,1)-WEEKDAY(DATE(TheYear,4,1))+1</definedName>
    <definedName name="AprSun1" localSheetId="2">DATE(TheYear,4,1)-WEEKDAY(DATE(TheYear,4,1))+1</definedName>
    <definedName name="AprSun1" localSheetId="6">DATE(TheYear,4,1)-WEEKDAY(DATE(TheYear,4,1))+1</definedName>
    <definedName name="AprSun1">DATE(TheYear,4,1)-WEEKDAY(DATE(TheYear,4,1))+1</definedName>
    <definedName name="aq" localSheetId="5">#REF!</definedName>
    <definedName name="aq" localSheetId="4">#REF!</definedName>
    <definedName name="aq" localSheetId="15">#REF!</definedName>
    <definedName name="aq" localSheetId="14">#REF!</definedName>
    <definedName name="aq" localSheetId="2">#REF!</definedName>
    <definedName name="aq" localSheetId="6">#REF!</definedName>
    <definedName name="aq">#REF!</definedName>
    <definedName name="AR" localSheetId="15">[12]pivots!#REF!</definedName>
    <definedName name="AR">[13]BI!#REF!</definedName>
    <definedName name="Area_Quality_Manager" localSheetId="5">#REF!</definedName>
    <definedName name="Area_Quality_Manager" localSheetId="4">#REF!</definedName>
    <definedName name="Area_Quality_Manager" localSheetId="15">#REF!</definedName>
    <definedName name="Area_Quality_Manager" localSheetId="14">#REF!</definedName>
    <definedName name="Area_Quality_Manager">#REF!</definedName>
    <definedName name="arrMed1" localSheetId="5">MEDIAN(OFFSET(DTD!chtData,0,0,DTD!valCodespot-1,1))</definedName>
    <definedName name="arrMed1" localSheetId="4">MEDIAN(OFFSET(MTD!chtData,0,0,MTD!valCodespot-1,1))</definedName>
    <definedName name="arrMed1" localSheetId="15">MEDIAN(OFFSET('OFF days'!chtData,0,0,'OFF days'!valCodespot-1,1))</definedName>
    <definedName name="arrMed1" localSheetId="14">MEDIAN(OFFSET(Reference!chtData,0,0,Reference!valCodespot-1,1))</definedName>
    <definedName name="arrMed1" localSheetId="2">MEDIAN(OFFSET('Supply Deficit'!chtData,0,0,'Supply Deficit'!valCodespot-1,1))</definedName>
    <definedName name="arrMed1" localSheetId="6">MEDIAN(OFFSET('Top 5'!chtData,0,0,'Top 5'!valCodespot-1,1))</definedName>
    <definedName name="arrMed1">MEDIAN(OFFSET([14]!chtData,0,0,[14]!valCodespot-1,1))</definedName>
    <definedName name="arrMed2" localSheetId="5">MEDIAN(OFFSET(DTD!chtData,DTD!valCodespot,0,ROWS(DTD!chtData)-DTD!valCodespot,1))</definedName>
    <definedName name="arrMed2" localSheetId="4">MEDIAN(OFFSET(MTD!chtData,MTD!valCodespot,0,ROWS(MTD!chtData)-MTD!valCodespot,1))</definedName>
    <definedName name="arrMed2" localSheetId="15">MEDIAN(OFFSET('OFF days'!chtData,'OFF days'!valCodespot,0,ROWS('OFF days'!chtData)-'OFF days'!valCodespot,1))</definedName>
    <definedName name="arrMed2" localSheetId="14">MEDIAN(OFFSET(Reference!chtData,Reference!valCodespot,0,ROWS(Reference!chtData)-Reference!valCodespot,1))</definedName>
    <definedName name="arrMed2" localSheetId="2">MEDIAN(OFFSET('Supply Deficit'!chtData,'Supply Deficit'!valCodespot,0,ROWS('Supply Deficit'!chtData)-'Supply Deficit'!valCodespot,1))</definedName>
    <definedName name="arrMed2" localSheetId="6">MEDIAN(OFFSET('Top 5'!chtData,'Top 5'!valCodespot,0,ROWS('Top 5'!chtData)-'Top 5'!valCodespot,1))</definedName>
    <definedName name="arrMed2">MEDIAN(OFFSET([14]!chtData,[14]!valCodespot,0,ROWS([14]!chtData)-[14]!valCodespot,1))</definedName>
    <definedName name="arrrr" localSheetId="5">#REF!</definedName>
    <definedName name="arrrr" localSheetId="4">#REF!</definedName>
    <definedName name="arrrr" localSheetId="15">#REF!</definedName>
    <definedName name="arrrr" localSheetId="14">#REF!</definedName>
    <definedName name="arrrr" localSheetId="2">#REF!</definedName>
    <definedName name="arrrr" localSheetId="6">#REF!</definedName>
    <definedName name="arrrr">#REF!</definedName>
    <definedName name="as" localSheetId="5">#REF!</definedName>
    <definedName name="as" localSheetId="4">#REF!</definedName>
    <definedName name="as" localSheetId="15">#REF!</definedName>
    <definedName name="as" localSheetId="14">#REF!</definedName>
    <definedName name="as" localSheetId="2">#REF!</definedName>
    <definedName name="as" localSheetId="6">#REF!</definedName>
    <definedName name="as">#REF!</definedName>
    <definedName name="asaaaa" localSheetId="5">#REF!</definedName>
    <definedName name="asaaaa" localSheetId="4">#REF!</definedName>
    <definedName name="asaaaa" localSheetId="15">#REF!</definedName>
    <definedName name="asaaaa" localSheetId="14">#REF!</definedName>
    <definedName name="asaaaa">#REF!</definedName>
    <definedName name="asas" localSheetId="5">#REF!</definedName>
    <definedName name="asas" localSheetId="4">#REF!</definedName>
    <definedName name="asas" localSheetId="14">#REF!</definedName>
    <definedName name="asas" localSheetId="2">#REF!</definedName>
    <definedName name="asas" localSheetId="6">#REF!</definedName>
    <definedName name="asas">#REF!</definedName>
    <definedName name="asddasd">#REF!</definedName>
    <definedName name="asdf">#REF!</definedName>
    <definedName name="asffaaaaaaaaaaa" localSheetId="5">#REF!</definedName>
    <definedName name="asffaaaaaaaaaaa" localSheetId="4">#REF!</definedName>
    <definedName name="asffaaaaaaaaaaa" localSheetId="14">#REF!</definedName>
    <definedName name="asffaaaaaaaaaaa">#REF!</definedName>
    <definedName name="ASFFASfsf" localSheetId="5">#REF!</definedName>
    <definedName name="ASFFASfsf" localSheetId="4">#REF!</definedName>
    <definedName name="ASFFASfsf" localSheetId="14">#REF!</definedName>
    <definedName name="ASFFASfsf">#REF!</definedName>
    <definedName name="asfsaz" localSheetId="5">#REF!</definedName>
    <definedName name="asfsaz" localSheetId="4">#REF!</definedName>
    <definedName name="asfsaz" localSheetId="14">#REF!</definedName>
    <definedName name="asfsaz">#REF!</definedName>
    <definedName name="Ash" localSheetId="5">MATCH(0.01,[0]!End_Bal,-1)+1</definedName>
    <definedName name="Ash" localSheetId="4">MATCH(0.01,End_Bal,-1)+1</definedName>
    <definedName name="Ash" localSheetId="15">MATCH(0.01,End_Bal,-1)+1</definedName>
    <definedName name="Ash" localSheetId="14">MATCH(0.01,End_Bal,-1)+1</definedName>
    <definedName name="Ash" localSheetId="2">MATCH(0.01,End_Bal,-1)+1</definedName>
    <definedName name="Ash" localSheetId="6">MATCH(0.01,End_Bal,-1)+1</definedName>
    <definedName name="Ash">MATCH(0.01,End_Bal,-1)+1</definedName>
    <definedName name="ASMAA" localSheetId="5">#REF!</definedName>
    <definedName name="ASMAA" localSheetId="4">#REF!</definedName>
    <definedName name="ASMAA" localSheetId="15">#REF!</definedName>
    <definedName name="ASMAA" localSheetId="14">#REF!</definedName>
    <definedName name="ASMAA" localSheetId="2">#REF!</definedName>
    <definedName name="ASMAA" localSheetId="6">#REF!</definedName>
    <definedName name="ASMAA">#REF!</definedName>
    <definedName name="assa">#REF!</definedName>
    <definedName name="AssignmentDays">[15]Jan!$K$2:$K$31</definedName>
    <definedName name="AssisstantDepartments" localSheetId="15">#REF!</definedName>
    <definedName name="AssisstantDepartments">#REF!</definedName>
    <definedName name="Asss" localSheetId="5">#REF!</definedName>
    <definedName name="Asss" localSheetId="4">#REF!</definedName>
    <definedName name="Asss" localSheetId="15">#REF!</definedName>
    <definedName name="Asss" localSheetId="14">#REF!</definedName>
    <definedName name="Asss" localSheetId="2">#REF!</definedName>
    <definedName name="Asss" localSheetId="6">#REF!</definedName>
    <definedName name="Asss">#REF!</definedName>
    <definedName name="asssssssssssssss" localSheetId="5">#REF!</definedName>
    <definedName name="asssssssssssssss" localSheetId="4">#REF!</definedName>
    <definedName name="asssssssssssssss" localSheetId="14">#REF!</definedName>
    <definedName name="asssssssssssssss">#REF!</definedName>
    <definedName name="Assumptions" localSheetId="5">#REF!</definedName>
    <definedName name="Assumptions" localSheetId="4">#REF!</definedName>
    <definedName name="Assumptions" localSheetId="15">#REF!</definedName>
    <definedName name="Assumptions" localSheetId="14">#REF!</definedName>
    <definedName name="Assumptions" localSheetId="2">#REF!</definedName>
    <definedName name="Assumptions" localSheetId="6">#REF!</definedName>
    <definedName name="Assumptions">[16]Ref!$C$6:$C$7</definedName>
    <definedName name="atef" localSheetId="5">#REF!</definedName>
    <definedName name="atef" localSheetId="4">#REF!</definedName>
    <definedName name="atef" localSheetId="15">#REF!</definedName>
    <definedName name="atef" localSheetId="14">#REF!</definedName>
    <definedName name="atef">#REF!</definedName>
    <definedName name="att">[17]!Table14[[#All],[Column1]:[Time3]]</definedName>
    <definedName name="AUDIOLOGY" localSheetId="5">#REF!</definedName>
    <definedName name="AUDIOLOGY" localSheetId="4">#REF!</definedName>
    <definedName name="AUDIOLOGY" localSheetId="15">#REF!</definedName>
    <definedName name="AUDIOLOGY" localSheetId="14">#REF!</definedName>
    <definedName name="AUDIOLOGY" localSheetId="2">#REF!</definedName>
    <definedName name="AUDIOLOGY" localSheetId="6">#REF!</definedName>
    <definedName name="AUDIOLOGY">#REF!</definedName>
    <definedName name="AugSun1" localSheetId="5">DATE([0]!TheYear,8,1)-WEEKDAY(DATE([0]!TheYear,8,1))+1</definedName>
    <definedName name="AugSun1" localSheetId="4">DATE(TheYear,8,1)-WEEKDAY(DATE(TheYear,8,1))+1</definedName>
    <definedName name="AugSun1" localSheetId="15">DATE(TheYear,8,1)-WEEKDAY(DATE(TheYear,8,1))+1</definedName>
    <definedName name="AugSun1" localSheetId="14">DATE(TheYear,8,1)-WEEKDAY(DATE(TheYear,8,1))+1</definedName>
    <definedName name="AugSun1" localSheetId="2">DATE(TheYear,8,1)-WEEKDAY(DATE(TheYear,8,1))+1</definedName>
    <definedName name="AugSun1" localSheetId="6">DATE(TheYear,8,1)-WEEKDAY(DATE(TheYear,8,1))+1</definedName>
    <definedName name="AugSun1">DATE(TheYear,8,1)-WEEKDAY(DATE(TheYear,8,1))+1</definedName>
    <definedName name="August" localSheetId="5">#REF!</definedName>
    <definedName name="August" localSheetId="4">#REF!</definedName>
    <definedName name="August" localSheetId="14">#REF!</definedName>
    <definedName name="August">#REF!</definedName>
    <definedName name="ayeaery" localSheetId="5">#REF!</definedName>
    <definedName name="ayeaery" localSheetId="4">#REF!</definedName>
    <definedName name="ayeaery" localSheetId="15">#REF!</definedName>
    <definedName name="ayeaery" localSheetId="14">#REF!</definedName>
    <definedName name="ayeaery" localSheetId="2">#REF!</definedName>
    <definedName name="ayeaery" localSheetId="6">#REF!</definedName>
    <definedName name="ayeaery">#REF!</definedName>
    <definedName name="azxcds" localSheetId="15">[18]Specialities!#REF!</definedName>
    <definedName name="azxcds">[18]Specialities!#REF!</definedName>
    <definedName name="B" localSheetId="5">#REF!</definedName>
    <definedName name="B" localSheetId="4">#REF!</definedName>
    <definedName name="B" localSheetId="15">#REF!</definedName>
    <definedName name="B" localSheetId="14">#REF!</definedName>
    <definedName name="B" localSheetId="2">#REF!</definedName>
    <definedName name="B" localSheetId="6">#REF!</definedName>
    <definedName name="B">#REF!</definedName>
    <definedName name="B.U" localSheetId="5">#REF!</definedName>
    <definedName name="B.U" localSheetId="4">#REF!</definedName>
    <definedName name="B.U" localSheetId="15">#REF!</definedName>
    <definedName name="B.U" localSheetId="14">#REF!</definedName>
    <definedName name="B.U">#REF!</definedName>
    <definedName name="badran" localSheetId="5">#REF!</definedName>
    <definedName name="badran" localSheetId="4">#REF!</definedName>
    <definedName name="badran" localSheetId="15">#REF!</definedName>
    <definedName name="badran" localSheetId="14">#REF!</definedName>
    <definedName name="badran" localSheetId="2">#REF!</definedName>
    <definedName name="badran" localSheetId="6">#REF!</definedName>
    <definedName name="badran">#REF!</definedName>
    <definedName name="bahaa" localSheetId="5">#REF!</definedName>
    <definedName name="bahaa" localSheetId="4">#REF!</definedName>
    <definedName name="bahaa" localSheetId="14">#REF!</definedName>
    <definedName name="bahaa">#REF!</definedName>
    <definedName name="barcodee" localSheetId="5">OFFSET([0]!Full_Print,0,0,[0]!Last_Row)</definedName>
    <definedName name="barcodee" localSheetId="4">OFFSET(Full_Print,0,0,Last_Row)</definedName>
    <definedName name="barcodee" localSheetId="15">OFFSET(Full_Print,0,0,Last_Row)</definedName>
    <definedName name="barcodee" localSheetId="14">OFFSET(Full_Print,0,0,Last_Row)</definedName>
    <definedName name="barcodee" localSheetId="2">OFFSET(Full_Print,0,0,Last_Row)</definedName>
    <definedName name="barcodee" localSheetId="6">OFFSET(Full_Print,0,0,Last_Row)</definedName>
    <definedName name="barcodee">OFFSET(Full_Print,0,0,Last_Row)</definedName>
    <definedName name="Baseline">'[19]Basic (6)'!#REF!</definedName>
    <definedName name="BB" localSheetId="5">#REF!</definedName>
    <definedName name="BB" localSheetId="4">#REF!</definedName>
    <definedName name="BB" localSheetId="15">#REF!</definedName>
    <definedName name="BB" localSheetId="14">#REF!</definedName>
    <definedName name="BB" localSheetId="2">#REF!</definedName>
    <definedName name="BB" localSheetId="6">#REF!</definedName>
    <definedName name="BB">#REF!</definedName>
    <definedName name="BBB" localSheetId="5">#REF!</definedName>
    <definedName name="BBB" localSheetId="4">#REF!</definedName>
    <definedName name="BBB" localSheetId="15">#REF!</definedName>
    <definedName name="BBB" localSheetId="14">#REF!</definedName>
    <definedName name="BBB" localSheetId="2">#REF!</definedName>
    <definedName name="BBB" localSheetId="6">#REF!</definedName>
    <definedName name="BBB">#REF!</definedName>
    <definedName name="Beg_Bal">'[3]Loan Amortization Schedule'!$C$18:$C$497</definedName>
    <definedName name="Behavioral" localSheetId="5">#REF!</definedName>
    <definedName name="Behavioral" localSheetId="4">#REF!</definedName>
    <definedName name="Behavioral" localSheetId="15">#REF!</definedName>
    <definedName name="Behavioral" localSheetId="14">#REF!</definedName>
    <definedName name="Behavioral">#REF!</definedName>
    <definedName name="bekheit" localSheetId="5">#REF!</definedName>
    <definedName name="bekheit" localSheetId="4">#REF!</definedName>
    <definedName name="bekheit" localSheetId="15">#REF!</definedName>
    <definedName name="bekheit" localSheetId="14">#REF!</definedName>
    <definedName name="bekheit" localSheetId="2">#REF!</definedName>
    <definedName name="bekheit" localSheetId="6">#REF!</definedName>
    <definedName name="bekheit">#REF!</definedName>
    <definedName name="bjhfgg" localSheetId="5">#REF!</definedName>
    <definedName name="bjhfgg" localSheetId="4">#REF!</definedName>
    <definedName name="bjhfgg" localSheetId="14">#REF!</definedName>
    <definedName name="bjhfgg">#REF!</definedName>
    <definedName name="bjhhbhbh" localSheetId="5">#REF!</definedName>
    <definedName name="bjhhbhbh" localSheetId="4">#REF!</definedName>
    <definedName name="bjhhbhbh" localSheetId="14">#REF!</definedName>
    <definedName name="bjhhbhbh">#REF!</definedName>
    <definedName name="bohag" localSheetId="5">#REF!</definedName>
    <definedName name="bohag" localSheetId="4">#REF!</definedName>
    <definedName name="bohag" localSheetId="14">#REF!</definedName>
    <definedName name="bohag">#REF!</definedName>
    <definedName name="BOOK" localSheetId="5">{0,1,2,3,4,5,6} + {0;1;2;3;4;5}*7</definedName>
    <definedName name="BOOK" localSheetId="4">{0,1,2,3,4,5,6} + {0;1;2;3;4;5}*7</definedName>
    <definedName name="BOOK" localSheetId="15">{0,1,2,3,4,5,6} + {0;1;2;3;4;5}*7</definedName>
    <definedName name="BOOK" localSheetId="14">{0,1,2,3,4,5,6} + {0;1;2;3;4;5}*7</definedName>
    <definedName name="BOOK" localSheetId="2">{0,1,2,3,4,5,6} + {0;1;2;3;4;5}*7</definedName>
    <definedName name="BOOK" localSheetId="6">{0,1,2,3,4,5,6} + {0;1;2;3;4;5}*7</definedName>
    <definedName name="BOOK">{0,1,2,3,4,5,6} + {0;1;2;3;4;5}*7</definedName>
    <definedName name="Breif" localSheetId="5">#REF!</definedName>
    <definedName name="Breif" localSheetId="4">#REF!</definedName>
    <definedName name="Breif" localSheetId="15">#REF!</definedName>
    <definedName name="Breif" localSheetId="14">#REF!</definedName>
    <definedName name="Breif">#REF!</definedName>
    <definedName name="BU" localSheetId="5">[20]Lists!$A$2:$A$13</definedName>
    <definedName name="BU" localSheetId="4">[20]Lists!$A$2:$A$13</definedName>
    <definedName name="BU" localSheetId="14">[20]Lists!$A$2:$A$13</definedName>
    <definedName name="BU">[21]Droplists!$F$11:$F$16</definedName>
    <definedName name="BUDGETITEM">[22]!BUDGETITEEMS[[#All],[BUDGET ITEM LIST]]</definedName>
    <definedName name="BudgetName">[23]Setup!$B$1</definedName>
    <definedName name="bvghcfgcgh" localSheetId="5">DATE([0]!TheYear,2,1)-WEEKDAY(DATE([0]!TheYear,2,1))+1</definedName>
    <definedName name="bvghcfgcgh" localSheetId="4">DATE(TheYear,2,1)-WEEKDAY(DATE(TheYear,2,1))+1</definedName>
    <definedName name="bvghcfgcgh" localSheetId="14">DATE(TheYear,2,1)-WEEKDAY(DATE(TheYear,2,1))+1</definedName>
    <definedName name="bvghcfgcgh">DATE(TheYear,2,1)-WEEKDAY(DATE(TheYear,2,1))+1</definedName>
    <definedName name="Calendar10Month">[24]Calendar!$C$127</definedName>
    <definedName name="Calendar10MonthOption" localSheetId="15">MATCH(Calendar10Month,'OFF days'!Months,0)</definedName>
    <definedName name="Calendar10MonthOption">#N/A</definedName>
    <definedName name="Calendar10Year" localSheetId="5">#REF!</definedName>
    <definedName name="Calendar10Year" localSheetId="4">#REF!</definedName>
    <definedName name="Calendar10Year" localSheetId="15">#REF!</definedName>
    <definedName name="Calendar10Year" localSheetId="14">#REF!</definedName>
    <definedName name="Calendar10Year">#REF!</definedName>
    <definedName name="Calendar11Month">[24]Calendar!$C$141</definedName>
    <definedName name="Calendar11MonthOption" localSheetId="15">MATCH(Calendar11Month,'OFF days'!Months,0)</definedName>
    <definedName name="Calendar11MonthOption">#N/A</definedName>
    <definedName name="Calendar11Year" localSheetId="5">#REF!</definedName>
    <definedName name="Calendar11Year" localSheetId="4">#REF!</definedName>
    <definedName name="Calendar11Year" localSheetId="15">#REF!</definedName>
    <definedName name="Calendar11Year" localSheetId="14">#REF!</definedName>
    <definedName name="Calendar11Year">#REF!</definedName>
    <definedName name="Calendar12Month">[24]Calendar!$C$155</definedName>
    <definedName name="Calendar12MonthOption" localSheetId="15">MATCH(Calendar12Month,'OFF days'!Months,0)</definedName>
    <definedName name="Calendar12MonthOption">#N/A</definedName>
    <definedName name="Calendar12Year" localSheetId="5">#REF!</definedName>
    <definedName name="Calendar12Year" localSheetId="4">#REF!</definedName>
    <definedName name="Calendar12Year" localSheetId="15">#REF!</definedName>
    <definedName name="Calendar12Year" localSheetId="14">#REF!</definedName>
    <definedName name="Calendar12Year">#REF!</definedName>
    <definedName name="Calendar1Month">[24]Calendar!$C$1</definedName>
    <definedName name="Calendar1MonthOption" localSheetId="15">MATCH(Calendar1Month,'OFF days'!Months,0)</definedName>
    <definedName name="Calendar1MonthOption">#N/A</definedName>
    <definedName name="Calendar1Year" localSheetId="5">#REF!</definedName>
    <definedName name="Calendar1Year" localSheetId="4">#REF!</definedName>
    <definedName name="Calendar1Year" localSheetId="15">#REF!</definedName>
    <definedName name="Calendar1Year" localSheetId="14">#REF!</definedName>
    <definedName name="Calendar1Year">#REF!</definedName>
    <definedName name="Calendar2Month">[24]Calendar!$C$15</definedName>
    <definedName name="Calendar2MonthOption" localSheetId="15">MATCH(Calendar2Month,'OFF days'!Months,0)</definedName>
    <definedName name="Calendar2MonthOption">#N/A</definedName>
    <definedName name="Calendar2Year" localSheetId="5">#REF!</definedName>
    <definedName name="Calendar2Year" localSheetId="4">#REF!</definedName>
    <definedName name="Calendar2Year" localSheetId="15">#REF!</definedName>
    <definedName name="Calendar2Year" localSheetId="14">#REF!</definedName>
    <definedName name="Calendar2Year">#REF!</definedName>
    <definedName name="Calendar3Month">[24]Calendar!$C$29</definedName>
    <definedName name="Calendar3MonthOption" localSheetId="15">MATCH(Calendar3Month,'OFF days'!Months,0)</definedName>
    <definedName name="Calendar3MonthOption">#N/A</definedName>
    <definedName name="Calendar3Year" localSheetId="5">#REF!</definedName>
    <definedName name="Calendar3Year" localSheetId="4">#REF!</definedName>
    <definedName name="Calendar3Year" localSheetId="15">#REF!</definedName>
    <definedName name="Calendar3Year" localSheetId="14">#REF!</definedName>
    <definedName name="Calendar3Year">#REF!</definedName>
    <definedName name="Calendar4Month">[24]Calendar!$C$43</definedName>
    <definedName name="Calendar4MonthOption" localSheetId="15">MATCH(Calendar4Month,'OFF days'!Months,0)</definedName>
    <definedName name="Calendar4MonthOption">#N/A</definedName>
    <definedName name="Calendar4Year" localSheetId="5">#REF!</definedName>
    <definedName name="Calendar4Year" localSheetId="4">#REF!</definedName>
    <definedName name="Calendar4Year" localSheetId="15">#REF!</definedName>
    <definedName name="Calendar4Year" localSheetId="14">#REF!</definedName>
    <definedName name="Calendar4Year">#REF!</definedName>
    <definedName name="Calendar5Month">[24]Calendar!$C$57</definedName>
    <definedName name="Calendar5MonthOption" localSheetId="15">MATCH(Calendar5Month,'OFF days'!Months,0)</definedName>
    <definedName name="Calendar5MonthOption">#N/A</definedName>
    <definedName name="Calendar5Year" localSheetId="5">#REF!</definedName>
    <definedName name="Calendar5Year" localSheetId="4">#REF!</definedName>
    <definedName name="Calendar5Year" localSheetId="15">#REF!</definedName>
    <definedName name="Calendar5Year" localSheetId="14">#REF!</definedName>
    <definedName name="Calendar5Year">#REF!</definedName>
    <definedName name="Calendar6Month">[24]Calendar!$C$71</definedName>
    <definedName name="Calendar6MonthOption" localSheetId="15">MATCH(Calendar6Month,'OFF days'!Months,0)</definedName>
    <definedName name="Calendar6MonthOption">#N/A</definedName>
    <definedName name="Calendar6Year" localSheetId="5">#REF!</definedName>
    <definedName name="Calendar6Year" localSheetId="4">#REF!</definedName>
    <definedName name="Calendar6Year" localSheetId="15">#REF!</definedName>
    <definedName name="Calendar6Year" localSheetId="14">#REF!</definedName>
    <definedName name="Calendar6Year">#REF!</definedName>
    <definedName name="Calendar7Month">[24]Calendar!$C$85</definedName>
    <definedName name="Calendar7MonthOption" localSheetId="15">MATCH(Calendar7Month,'OFF days'!Months,0)</definedName>
    <definedName name="Calendar7MonthOption">#N/A</definedName>
    <definedName name="Calendar7Year" localSheetId="5">#REF!</definedName>
    <definedName name="Calendar7Year" localSheetId="4">#REF!</definedName>
    <definedName name="Calendar7Year" localSheetId="15">#REF!</definedName>
    <definedName name="Calendar7Year" localSheetId="14">#REF!</definedName>
    <definedName name="Calendar7Year">#REF!</definedName>
    <definedName name="Calendar8Month">[24]Calendar!$C$99</definedName>
    <definedName name="Calendar8MonthOption" localSheetId="15">MATCH(Calendar8Month,'OFF days'!Months,0)</definedName>
    <definedName name="Calendar8MonthOption">#N/A</definedName>
    <definedName name="Calendar8Year" localSheetId="5">#REF!</definedName>
    <definedName name="Calendar8Year" localSheetId="4">#REF!</definedName>
    <definedName name="Calendar8Year" localSheetId="15">#REF!</definedName>
    <definedName name="Calendar8Year" localSheetId="14">#REF!</definedName>
    <definedName name="Calendar8Year">#REF!</definedName>
    <definedName name="Calendar9Month">[24]Calendar!$C$113</definedName>
    <definedName name="Calendar9MonthOption" localSheetId="15">MATCH(Calendar9Month,'OFF days'!Months,0)</definedName>
    <definedName name="Calendar9MonthOption">#N/A</definedName>
    <definedName name="Calendar9Year" localSheetId="5">#REF!</definedName>
    <definedName name="Calendar9Year" localSheetId="4">#REF!</definedName>
    <definedName name="Calendar9Year" localSheetId="15">#REF!</definedName>
    <definedName name="Calendar9Year" localSheetId="14">#REF!</definedName>
    <definedName name="Calendar9Year">#REF!</definedName>
    <definedName name="CalendarYear">[25]Calendar!$X$3</definedName>
    <definedName name="call" localSheetId="9">DATE(YEAR([0]!Loan_Start),MONTH([0]!Loan_Start)+Payment_Number,DAY([0]!Loan_Start))</definedName>
    <definedName name="call" localSheetId="3">DATE(YEAR([0]!Loan_Start),MONTH([0]!Loan_Start)+Payment_Number,DAY([0]!Loan_Start))</definedName>
    <definedName name="call" localSheetId="5">DATE(YEAR([0]!Loan_Start),MONTH([0]!Loan_Start)+Payment_Number,DAY([0]!Loan_Start))</definedName>
    <definedName name="call">DATE(YEAR([0]!Loan_Start),MONTH([0]!Loan_Start)+Payment_Number,DAY([0]!Loan_Start))</definedName>
    <definedName name="Callcenter" localSheetId="5">MEDIAN(OFFSET(DTD!chtData,DTD!valCodespot,0,ROWS(DTD!chtData)-DTD!valCodespot,1))</definedName>
    <definedName name="Callcenter" localSheetId="4">MEDIAN(OFFSET(MTD!chtData,MTD!valCodespot,0,ROWS(MTD!chtData)-MTD!valCodespot,1))</definedName>
    <definedName name="Callcenter" localSheetId="15">MEDIAN(OFFSET('OFF days'!chtData,'OFF days'!valCodespot,0,ROWS('OFF days'!chtData)-'OFF days'!valCodespot,1))</definedName>
    <definedName name="Callcenter" localSheetId="14">MEDIAN(OFFSET(Reference!chtData,Reference!valCodespot,0,ROWS(Reference!chtData)-Reference!valCodespot,1))</definedName>
    <definedName name="Callcenter" localSheetId="2">MEDIAN(OFFSET('Supply Deficit'!chtData,'Supply Deficit'!valCodespot,0,ROWS('Supply Deficit'!chtData)-'Supply Deficit'!valCodespot,1))</definedName>
    <definedName name="Callcenter" localSheetId="6">MEDIAN(OFFSET('Top 5'!chtData,'Top 5'!valCodespot,0,ROWS('Top 5'!chtData)-'Top 5'!valCodespot,1))</definedName>
    <definedName name="Callcenter">MEDIAN(OFFSET([14]!chtData,[14]!valCodespot,0,ROWS([14]!chtData)-[14]!valCodespot,1))</definedName>
    <definedName name="Cardiology" localSheetId="5">#REF!</definedName>
    <definedName name="Cardiology" localSheetId="4">#REF!</definedName>
    <definedName name="Cardiology" localSheetId="15">#REF!</definedName>
    <definedName name="Cardiology" localSheetId="14">#REF!</definedName>
    <definedName name="Cardiology" localSheetId="2">#REF!</definedName>
    <definedName name="Cardiology" localSheetId="6">#REF!</definedName>
    <definedName name="CARDIOLOGY">#REF!</definedName>
    <definedName name="CCC" localSheetId="5">#REF!</definedName>
    <definedName name="CCC" localSheetId="4">#REF!</definedName>
    <definedName name="CCC" localSheetId="15">#REF!</definedName>
    <definedName name="CCC" localSheetId="14">#REF!</definedName>
    <definedName name="CCC" localSheetId="2">#REF!</definedName>
    <definedName name="CCC" localSheetId="6">#REF!</definedName>
    <definedName name="CCC">#REF!</definedName>
    <definedName name="Chest" localSheetId="5">#REF!</definedName>
    <definedName name="Chest" localSheetId="4">#REF!</definedName>
    <definedName name="Chest" localSheetId="15">#REF!</definedName>
    <definedName name="Chest" localSheetId="14">#REF!</definedName>
    <definedName name="Chest" localSheetId="2">#REF!</definedName>
    <definedName name="Chest" localSheetId="6">#REF!</definedName>
    <definedName name="chest">#REF!</definedName>
    <definedName name="chtData" localSheetId="5">OFFSET(DTD!chtObs,0,1)</definedName>
    <definedName name="chtData" localSheetId="4">OFFSET(MTD!chtObs,0,1)</definedName>
    <definedName name="chtData" localSheetId="15">OFFSET('OFF days'!chtObs,0,1)</definedName>
    <definedName name="chtData" localSheetId="14">OFFSET(Reference!chtObs,0,1)</definedName>
    <definedName name="chtData" localSheetId="2">OFFSET('Supply Deficit'!chtObs,0,1)</definedName>
    <definedName name="chtData" localSheetId="6">OFFSET('Top 5'!chtObs,0,1)</definedName>
    <definedName name="chtData">OFFSET([14]!chtObs,0,1)</definedName>
    <definedName name="chtExtend" localSheetId="5">OFFSET(DTD!chtObs,0,4)</definedName>
    <definedName name="chtExtend" localSheetId="4">OFFSET(MTD!chtObs,0,4)</definedName>
    <definedName name="chtExtend" localSheetId="15">OFFSET('OFF days'!chtObs,0,4)</definedName>
    <definedName name="chtExtend" localSheetId="14">OFFSET(Reference!chtObs,0,4)</definedName>
    <definedName name="chtExtend" localSheetId="2">OFFSET('Supply Deficit'!chtObs,0,4)</definedName>
    <definedName name="chtExtend" localSheetId="6">OFFSET('Top 5'!chtObs,0,4)</definedName>
    <definedName name="chtExtend">OFFSET([14]!chtObs,0,4)</definedName>
    <definedName name="chtMedian" localSheetId="5">#N/A</definedName>
    <definedName name="chtMedian" localSheetId="4">#N/A</definedName>
    <definedName name="chtMedian" localSheetId="15">IF(ROW(('[26]Run Chart'!chtData))&lt;='OFF days'!valCoderow,'OFF days'!arrMed1,IF('OFF days'!valCode="N",'OFF days'!arrMed2,'OFF days'!arrMed1))</definedName>
    <definedName name="chtMedian" localSheetId="14">IF(ROW(('[26]Run Chart'!chtData))&lt;=Reference!valCoderow,Reference!arrMed1,IF(Reference!valCode="N",Reference!arrMed2,Reference!arrMed1))</definedName>
    <definedName name="chtMedian" localSheetId="2">IF(ROW(('[26]Run Chart'!chtData))&lt;='Supply Deficit'!valCoderow,'Supply Deficit'!arrMed1,IF('Supply Deficit'!valCode="N",'Supply Deficit'!arrMed2,'Supply Deficit'!arrMed1))</definedName>
    <definedName name="chtMedian" localSheetId="6">IF(ROW(('[26]Run Chart'!chtData))&lt;='Top 5'!valCoderow,'Top 5'!arrMed1,IF('Top 5'!valCode="N",'Top 5'!arrMed2,'Top 5'!arrMed1))</definedName>
    <definedName name="chtMedian">IF(ROW(('[26]Run Chart'!chtData))&lt;=[14]!valCoderow,[14]!arrMed1,IF([14]!valCode="N",[14]!arrMed2,[14]!arrMed1))</definedName>
    <definedName name="chtObs" localSheetId="5">OFFSET(#REF!,1,0,MAX(1,COUNTA(#REF!)),1)</definedName>
    <definedName name="chtObs" localSheetId="4">OFFSET(#REF!,1,0,MAX(1,COUNTA(#REF!)),1)</definedName>
    <definedName name="chtObs" localSheetId="15">OFFSET(#REF!,1,0,MAX(1,COUNTA(#REF!)),1)</definedName>
    <definedName name="chtObs" localSheetId="14">OFFSET(#REF!,1,0,MAX(1,COUNTA(#REF!)),1)</definedName>
    <definedName name="chtObs" localSheetId="2">OFFSET(#REF!,1,0,MAX(1,COUNTA(#REF!)),1)</definedName>
    <definedName name="chtObs" localSheetId="6">OFFSET(#REF!,1,0,MAX(1,COUNTA(#REF!)),1)</definedName>
    <definedName name="chtObs">OFFSET(#REF!,1,0,MAX(1,COUNTA(#REF!)),1)</definedName>
    <definedName name="CIQWBGuid" hidden="1">"2cd8126d-26c3-430c-b7fa-a069e3a1fc62"</definedName>
    <definedName name="Classification" localSheetId="9">DATE(YEAR([9]!Loan_Start),MONTH([9]!Loan_Start)+Payment_Number,DAY([9]!Loan_Start))</definedName>
    <definedName name="Classification" localSheetId="3">DATE(YEAR([9]!Loan_Start),MONTH([9]!Loan_Start)+Payment_Number,DAY([9]!Loan_Start))</definedName>
    <definedName name="Classification" localSheetId="5">DATE(YEAR([0]!Loan_Start),MONTH([0]!Loan_Start)+Payment_Number,DAY([0]!Loan_Start))</definedName>
    <definedName name="Classification" localSheetId="4">DATE(YEAR([0]!Loan_Start),MONTH([0]!Loan_Start)+Payment_Number,DAY([0]!Loan_Start))</definedName>
    <definedName name="Classification" localSheetId="15">DATE(YEAR([0]!Loan_Start),MONTH([0]!Loan_Start)+Payment_Number,DAY([0]!Loan_Start))</definedName>
    <definedName name="Classification" localSheetId="14">DATE(YEAR([0]!Loan_Start),MONTH([0]!Loan_Start)+Payment_Number,DAY([0]!Loan_Start))</definedName>
    <definedName name="Classification" localSheetId="2">DATE(YEAR([0]!Loan_Start),MONTH([0]!Loan_Start)+Payment_Number,DAY([0]!Loan_Start))</definedName>
    <definedName name="Classification" localSheetId="6">DATE(YEAR([0]!Loan_Start),MONTH([0]!Loan_Start)+Payment_Number,DAY([0]!Loan_Start))</definedName>
    <definedName name="Classification">DATE(YEAR([9]!Loan_Start),MONTH([9]!Loan_Start)+Payment_Number,DAY([9]!Loan_Start))</definedName>
    <definedName name="Co" localSheetId="5">#REF!</definedName>
    <definedName name="Co" localSheetId="4">#REF!</definedName>
    <definedName name="Co" localSheetId="15">#REF!</definedName>
    <definedName name="Co" localSheetId="14">#REF!</definedName>
    <definedName name="Co" localSheetId="2">#REF!</definedName>
    <definedName name="Co" localSheetId="6">#REF!</definedName>
    <definedName name="Co">#REF!</definedName>
    <definedName name="code">[27]Sheet2!$A:$C</definedName>
    <definedName name="ColumnTitle1">[15]!JanuaryAssignments[[#Headers],[Day of the week]]</definedName>
    <definedName name="ColumnTitle10">[15]!OctoberAssignments[[#Headers],[Day of the week]]</definedName>
    <definedName name="ColumnTitle11">[15]!NovemberAssignments[[#Headers],[Day of the week]]</definedName>
    <definedName name="ColumnTitle12">[15]!DecemberAssignments[[#Headers],[Day of the week]]</definedName>
    <definedName name="ColumnTitle2">[15]!FebruaryAssignments[[#Headers],[Day of the week]]</definedName>
    <definedName name="ColumnTitle3" localSheetId="15">#REF!</definedName>
    <definedName name="ColumnTitle3">#REF!</definedName>
    <definedName name="ColumnTitle4">[15]!AprilAssignments[[#Headers],[Day of the week]]</definedName>
    <definedName name="ColumnTitle5">[15]!MayAssignments[[#Headers],[Day of the week]]</definedName>
    <definedName name="ColumnTitle6">[15]!JuneAssignments[[#Headers],[Day of the week]]</definedName>
    <definedName name="ColumnTitle7">[15]!JulyAssignments[[#Headers],[Day of the week]]</definedName>
    <definedName name="ColumnTitle8">[15]!AugustAssignments[[#Headers],[Day of the week]]</definedName>
    <definedName name="ColumnTitle9">[15]!SeptemberAssignments[[#Headers],[Day of the week]]</definedName>
    <definedName name="ColumnTitleRegion1..H12.1" localSheetId="5">#REF!</definedName>
    <definedName name="ColumnTitleRegion1..H12.1" localSheetId="4">#REF!</definedName>
    <definedName name="ColumnTitleRegion1..H12.1" localSheetId="15">#REF!</definedName>
    <definedName name="ColumnTitleRegion1..H12.1" localSheetId="14">#REF!</definedName>
    <definedName name="ColumnTitleRegion1..H12.1">#REF!</definedName>
    <definedName name="ColumnTitleRegion10..H54.1" localSheetId="5">#REF!</definedName>
    <definedName name="ColumnTitleRegion10..H54.1" localSheetId="4">#REF!</definedName>
    <definedName name="ColumnTitleRegion10..H54.1" localSheetId="15">#REF!</definedName>
    <definedName name="ColumnTitleRegion10..H54.1" localSheetId="14">#REF!</definedName>
    <definedName name="ColumnTitleRegion10..H54.1">#REF!</definedName>
    <definedName name="ColumnTitleRegion11..C56.1" localSheetId="5">#REF!</definedName>
    <definedName name="ColumnTitleRegion11..C56.1" localSheetId="4">#REF!</definedName>
    <definedName name="ColumnTitleRegion11..C56.1" localSheetId="15">#REF!</definedName>
    <definedName name="ColumnTitleRegion11..C56.1" localSheetId="14">#REF!</definedName>
    <definedName name="ColumnTitleRegion11..C56.1">#REF!</definedName>
    <definedName name="ColumnTitleRegion12..D56.1" localSheetId="5">#REF!</definedName>
    <definedName name="ColumnTitleRegion12..D56.1" localSheetId="4">#REF!</definedName>
    <definedName name="ColumnTitleRegion12..D56.1" localSheetId="14">#REF!</definedName>
    <definedName name="ColumnTitleRegion12..D56.1">#REF!</definedName>
    <definedName name="ColumnTitleRegion13..H68.1" localSheetId="5">#REF!</definedName>
    <definedName name="ColumnTitleRegion13..H68.1" localSheetId="4">#REF!</definedName>
    <definedName name="ColumnTitleRegion13..H68.1" localSheetId="14">#REF!</definedName>
    <definedName name="ColumnTitleRegion13..H68.1">#REF!</definedName>
    <definedName name="ColumnTitleRegion14..C70.1" localSheetId="5">#REF!</definedName>
    <definedName name="ColumnTitleRegion14..C70.1" localSheetId="4">#REF!</definedName>
    <definedName name="ColumnTitleRegion14..C70.1" localSheetId="14">#REF!</definedName>
    <definedName name="ColumnTitleRegion14..C70.1">#REF!</definedName>
    <definedName name="ColumnTitleRegion15..D70.1" localSheetId="5">#REF!</definedName>
    <definedName name="ColumnTitleRegion15..D70.1" localSheetId="4">#REF!</definedName>
    <definedName name="ColumnTitleRegion15..D70.1" localSheetId="14">#REF!</definedName>
    <definedName name="ColumnTitleRegion15..D70.1">#REF!</definedName>
    <definedName name="ColumnTitleRegion16..H82.1" localSheetId="5">#REF!</definedName>
    <definedName name="ColumnTitleRegion16..H82.1" localSheetId="4">#REF!</definedName>
    <definedName name="ColumnTitleRegion16..H82.1" localSheetId="14">#REF!</definedName>
    <definedName name="ColumnTitleRegion16..H82.1">#REF!</definedName>
    <definedName name="ColumnTitleRegion17..C84.1" localSheetId="5">#REF!</definedName>
    <definedName name="ColumnTitleRegion17..C84.1" localSheetId="4">#REF!</definedName>
    <definedName name="ColumnTitleRegion17..C84.1" localSheetId="14">#REF!</definedName>
    <definedName name="ColumnTitleRegion17..C84.1">#REF!</definedName>
    <definedName name="ColumnTitleRegion18..D84.1" localSheetId="5">#REF!</definedName>
    <definedName name="ColumnTitleRegion18..D84.1" localSheetId="4">#REF!</definedName>
    <definedName name="ColumnTitleRegion18..D84.1" localSheetId="14">#REF!</definedName>
    <definedName name="ColumnTitleRegion18..D84.1">#REF!</definedName>
    <definedName name="ColumnTitleRegion19..H96.1" localSheetId="5">#REF!</definedName>
    <definedName name="ColumnTitleRegion19..H96.1" localSheetId="4">#REF!</definedName>
    <definedName name="ColumnTitleRegion19..H96.1" localSheetId="14">#REF!</definedName>
    <definedName name="ColumnTitleRegion19..H96.1">#REF!</definedName>
    <definedName name="ColumnTitleRegion2..C14.1" localSheetId="5">#REF!</definedName>
    <definedName name="ColumnTitleRegion2..C14.1" localSheetId="4">#REF!</definedName>
    <definedName name="ColumnTitleRegion2..C14.1" localSheetId="14">#REF!</definedName>
    <definedName name="ColumnTitleRegion2..C14.1">#REF!</definedName>
    <definedName name="ColumnTitleRegion20..C98.1" localSheetId="5">#REF!</definedName>
    <definedName name="ColumnTitleRegion20..C98.1" localSheetId="4">#REF!</definedName>
    <definedName name="ColumnTitleRegion20..C98.1" localSheetId="14">#REF!</definedName>
    <definedName name="ColumnTitleRegion20..C98.1">#REF!</definedName>
    <definedName name="ColumnTitleRegion21..D98.1" localSheetId="5">#REF!</definedName>
    <definedName name="ColumnTitleRegion21..D98.1" localSheetId="4">#REF!</definedName>
    <definedName name="ColumnTitleRegion21..D98.1" localSheetId="14">#REF!</definedName>
    <definedName name="ColumnTitleRegion21..D98.1">#REF!</definedName>
    <definedName name="ColumnTitleRegion22..H110.1" localSheetId="5">#REF!</definedName>
    <definedName name="ColumnTitleRegion22..H110.1" localSheetId="4">#REF!</definedName>
    <definedName name="ColumnTitleRegion22..H110.1" localSheetId="14">#REF!</definedName>
    <definedName name="ColumnTitleRegion22..H110.1">#REF!</definedName>
    <definedName name="ColumnTitleRegion23..C112.1" localSheetId="5">#REF!</definedName>
    <definedName name="ColumnTitleRegion23..C112.1" localSheetId="4">#REF!</definedName>
    <definedName name="ColumnTitleRegion23..C112.1" localSheetId="14">#REF!</definedName>
    <definedName name="ColumnTitleRegion23..C112.1">#REF!</definedName>
    <definedName name="ColumnTitleRegion24..D112.1" localSheetId="5">#REF!</definedName>
    <definedName name="ColumnTitleRegion24..D112.1" localSheetId="4">#REF!</definedName>
    <definedName name="ColumnTitleRegion24..D112.1" localSheetId="14">#REF!</definedName>
    <definedName name="ColumnTitleRegion24..D112.1">#REF!</definedName>
    <definedName name="ColumnTitleRegion25..H124.1" localSheetId="5">#REF!</definedName>
    <definedName name="ColumnTitleRegion25..H124.1" localSheetId="4">#REF!</definedName>
    <definedName name="ColumnTitleRegion25..H124.1" localSheetId="14">#REF!</definedName>
    <definedName name="ColumnTitleRegion25..H124.1">#REF!</definedName>
    <definedName name="ColumnTitleRegion26..C126.1" localSheetId="5">#REF!</definedName>
    <definedName name="ColumnTitleRegion26..C126.1" localSheetId="4">#REF!</definedName>
    <definedName name="ColumnTitleRegion26..C126.1" localSheetId="14">#REF!</definedName>
    <definedName name="ColumnTitleRegion26..C126.1">#REF!</definedName>
    <definedName name="ColumnTitleRegion27..D126.1" localSheetId="5">#REF!</definedName>
    <definedName name="ColumnTitleRegion27..D126.1" localSheetId="4">#REF!</definedName>
    <definedName name="ColumnTitleRegion27..D126.1" localSheetId="14">#REF!</definedName>
    <definedName name="ColumnTitleRegion27..D126.1">#REF!</definedName>
    <definedName name="ColumnTitleRegion28..H138.1" localSheetId="5">#REF!</definedName>
    <definedName name="ColumnTitleRegion28..H138.1" localSheetId="4">#REF!</definedName>
    <definedName name="ColumnTitleRegion28..H138.1" localSheetId="14">#REF!</definedName>
    <definedName name="ColumnTitleRegion28..H138.1">#REF!</definedName>
    <definedName name="ColumnTitleRegion29..C140.1" localSheetId="5">#REF!</definedName>
    <definedName name="ColumnTitleRegion29..C140.1" localSheetId="4">#REF!</definedName>
    <definedName name="ColumnTitleRegion29..C140.1" localSheetId="14">#REF!</definedName>
    <definedName name="ColumnTitleRegion29..C140.1">#REF!</definedName>
    <definedName name="ColumnTitleRegion3..D14.1" localSheetId="5">#REF!</definedName>
    <definedName name="ColumnTitleRegion3..D14.1" localSheetId="4">#REF!</definedName>
    <definedName name="ColumnTitleRegion3..D14.1" localSheetId="14">#REF!</definedName>
    <definedName name="ColumnTitleRegion3..D14.1">#REF!</definedName>
    <definedName name="ColumnTitleRegion30..D140.1" localSheetId="5">#REF!</definedName>
    <definedName name="ColumnTitleRegion30..D140.1" localSheetId="4">#REF!</definedName>
    <definedName name="ColumnTitleRegion30..D140.1" localSheetId="14">#REF!</definedName>
    <definedName name="ColumnTitleRegion30..D140.1">#REF!</definedName>
    <definedName name="ColumnTitleRegion31..H152.1" localSheetId="5">#REF!</definedName>
    <definedName name="ColumnTitleRegion31..H152.1" localSheetId="4">#REF!</definedName>
    <definedName name="ColumnTitleRegion31..H152.1" localSheetId="14">#REF!</definedName>
    <definedName name="ColumnTitleRegion31..H152.1">#REF!</definedName>
    <definedName name="ColumnTitleRegion32..C154.1" localSheetId="5">#REF!</definedName>
    <definedName name="ColumnTitleRegion32..C154.1" localSheetId="4">#REF!</definedName>
    <definedName name="ColumnTitleRegion32..C154.1" localSheetId="14">#REF!</definedName>
    <definedName name="ColumnTitleRegion32..C154.1">#REF!</definedName>
    <definedName name="ColumnTitleRegion33..D154.1" localSheetId="5">#REF!</definedName>
    <definedName name="ColumnTitleRegion33..D154.1" localSheetId="4">#REF!</definedName>
    <definedName name="ColumnTitleRegion33..D154.1" localSheetId="14">#REF!</definedName>
    <definedName name="ColumnTitleRegion33..D154.1">#REF!</definedName>
    <definedName name="ColumnTitleRegion34..H166.1" localSheetId="5">#REF!</definedName>
    <definedName name="ColumnTitleRegion34..H166.1" localSheetId="4">#REF!</definedName>
    <definedName name="ColumnTitleRegion34..H166.1" localSheetId="14">#REF!</definedName>
    <definedName name="ColumnTitleRegion34..H166.1">#REF!</definedName>
    <definedName name="ColumnTitleRegion35..C168.1" localSheetId="5">#REF!</definedName>
    <definedName name="ColumnTitleRegion35..C168.1" localSheetId="4">#REF!</definedName>
    <definedName name="ColumnTitleRegion35..C168.1" localSheetId="14">#REF!</definedName>
    <definedName name="ColumnTitleRegion35..C168.1">#REF!</definedName>
    <definedName name="ColumnTitleRegion36..D168.1" localSheetId="5">#REF!</definedName>
    <definedName name="ColumnTitleRegion36..D168.1" localSheetId="4">#REF!</definedName>
    <definedName name="ColumnTitleRegion36..D168.1" localSheetId="14">#REF!</definedName>
    <definedName name="ColumnTitleRegion36..D168.1">#REF!</definedName>
    <definedName name="ColumnTitleRegion4..H26.1" localSheetId="5">#REF!</definedName>
    <definedName name="ColumnTitleRegion4..H26.1" localSheetId="4">#REF!</definedName>
    <definedName name="ColumnTitleRegion4..H26.1" localSheetId="14">#REF!</definedName>
    <definedName name="ColumnTitleRegion4..H26.1">#REF!</definedName>
    <definedName name="ColumnTitleRegion5..C28.1" localSheetId="5">#REF!</definedName>
    <definedName name="ColumnTitleRegion5..C28.1" localSheetId="4">#REF!</definedName>
    <definedName name="ColumnTitleRegion5..C28.1" localSheetId="14">#REF!</definedName>
    <definedName name="ColumnTitleRegion5..C28.1">#REF!</definedName>
    <definedName name="ColumnTitleRegion6..D28.1" localSheetId="5">#REF!</definedName>
    <definedName name="ColumnTitleRegion6..D28.1" localSheetId="4">#REF!</definedName>
    <definedName name="ColumnTitleRegion6..D28.1" localSheetId="14">#REF!</definedName>
    <definedName name="ColumnTitleRegion6..D28.1">#REF!</definedName>
    <definedName name="ColumnTitleRegion7..H40.1" localSheetId="5">#REF!</definedName>
    <definedName name="ColumnTitleRegion7..H40.1" localSheetId="4">#REF!</definedName>
    <definedName name="ColumnTitleRegion7..H40.1" localSheetId="14">#REF!</definedName>
    <definedName name="ColumnTitleRegion7..H40.1">#REF!</definedName>
    <definedName name="ColumnTitleRegion8..C42.1" localSheetId="5">#REF!</definedName>
    <definedName name="ColumnTitleRegion8..C42.1" localSheetId="4">#REF!</definedName>
    <definedName name="ColumnTitleRegion8..C42.1" localSheetId="14">#REF!</definedName>
    <definedName name="ColumnTitleRegion8..C42.1">#REF!</definedName>
    <definedName name="ColumnTitleRegion9..D42.1" localSheetId="5">#REF!</definedName>
    <definedName name="ColumnTitleRegion9..D42.1" localSheetId="4">#REF!</definedName>
    <definedName name="ColumnTitleRegion9..D42.1" localSheetId="14">#REF!</definedName>
    <definedName name="ColumnTitleRegion9..D42.1">#REF!</definedName>
    <definedName name="community" localSheetId="5">MATCH(0.01,[0]!End_Bal,-1)+1</definedName>
    <definedName name="community" localSheetId="4">MATCH(0.01,End_Bal,-1)+1</definedName>
    <definedName name="community" localSheetId="15">MATCH(0.01,End_Bal,-1)+1</definedName>
    <definedName name="community" localSheetId="14">MATCH(0.01,End_Bal,-1)+1</definedName>
    <definedName name="community">MATCH(0.01,End_Bal,-1)+1</definedName>
    <definedName name="Content_Category">[20]Lists!$E$2:$E$12</definedName>
    <definedName name="control_conversions" localSheetId="5">#REF!</definedName>
    <definedName name="control_conversions" localSheetId="4">#REF!</definedName>
    <definedName name="control_conversions" localSheetId="14">#REF!</definedName>
    <definedName name="control_conversions">'[28]AB Testing Form'!$E$10</definedName>
    <definedName name="control_p" localSheetId="5">#REF!</definedName>
    <definedName name="control_p" localSheetId="4">#REF!</definedName>
    <definedName name="control_p" localSheetId="14">#REF!</definedName>
    <definedName name="control_p">'[28]AB Testing Form'!$G$10</definedName>
    <definedName name="control_se" localSheetId="5">#REF!</definedName>
    <definedName name="control_se" localSheetId="4">#REF!</definedName>
    <definedName name="control_se" localSheetId="14">#REF!</definedName>
    <definedName name="control_se">'[28]AB Testing Form'!$J$10</definedName>
    <definedName name="control_visitors" localSheetId="5">#REF!</definedName>
    <definedName name="control_visitors" localSheetId="4">#REF!</definedName>
    <definedName name="control_visitors" localSheetId="14">#REF!</definedName>
    <definedName name="control_visitors">'[28]AB Testing Form'!$D$10</definedName>
    <definedName name="conv" localSheetId="5">IF('[29]General  (3)'!Loan_Amount*'[29]General  (3)'!Interest_Rate*'[29]General  (3)'!Loan_Years*'[29]General  (3)'!Loan_Start&gt;0,1,0)</definedName>
    <definedName name="conv" localSheetId="4">IF('[29]General  (3)'!Loan_Amount*'[29]General  (3)'!Interest_Rate*'[29]General  (3)'!Loan_Years*'[29]General  (3)'!Loan_Start&gt;0,1,0)</definedName>
    <definedName name="conv">IF('[29]General  (3)'!Loan_Amount*'[29]General  (3)'!Interest_Rate*'[29]General  (3)'!Loan_Years*'[29]General  (3)'!Loan_Start&gt;0,1,0)</definedName>
    <definedName name="Conversion" localSheetId="5">IF([30]!Loan_Amount*[30]!Interest_Rate*[30]!Loan_Years*[30]!Loan_Start&gt;0,1,0)</definedName>
    <definedName name="Conversion" localSheetId="4">IF([30]!Loan_Amount*[30]!Interest_Rate*[30]!Loan_Years*[30]!Loan_Start&gt;0,1,0)</definedName>
    <definedName name="Conversion" localSheetId="15">IF([30]!Loan_Amount*[30]!Interest_Rate*[30]!Loan_Years*[30]!Loan_Start&gt;0,1,0)</definedName>
    <definedName name="Conversion" localSheetId="14">IF([30]!Loan_Amount*[30]!Interest_Rate*[30]!Loan_Years*[30]!Loan_Start&gt;0,1,0)</definedName>
    <definedName name="Conversion" localSheetId="2">IF([30]!Loan_Amount*[30]!Interest_Rate*[30]!Loan_Years*[30]!Loan_Start&gt;0,1,0)</definedName>
    <definedName name="Conversion" localSheetId="6">IF([30]!Loan_Amount*[30]!Interest_Rate*[30]!Loan_Years*[30]!Loan_Start&gt;0,1,0)</definedName>
    <definedName name="Conversion">IF([31]!Loan_Amount*[31]!Interest_Rate*[31]!Loan_Years*[31]!Loan_Start&gt;0,1,0)</definedName>
    <definedName name="Core" localSheetId="5">#REF!</definedName>
    <definedName name="Core" localSheetId="4">#REF!</definedName>
    <definedName name="Core" localSheetId="15">#REF!</definedName>
    <definedName name="Core" localSheetId="14">#REF!</definedName>
    <definedName name="Core">#REF!</definedName>
    <definedName name="Cover">'[3]Loan Amortization Schedule'!$D$7</definedName>
    <definedName name="Creative_Brief_Checklist" localSheetId="15">#REF!</definedName>
    <definedName name="Creative_Brief_Checklist">#REF!</definedName>
    <definedName name="CRM" localSheetId="5">#REF!</definedName>
    <definedName name="CRM" localSheetId="4">#REF!</definedName>
    <definedName name="CRM" localSheetId="15">#REF!</definedName>
    <definedName name="CRM" localSheetId="14">#REF!</definedName>
    <definedName name="CRM">#REF!</definedName>
    <definedName name="Cum_Int" localSheetId="5">#REF!</definedName>
    <definedName name="Cum_Int" localSheetId="4">#REF!</definedName>
    <definedName name="Cum_Int" localSheetId="15">#REF!</definedName>
    <definedName name="Cum_Int" localSheetId="14">#REF!</definedName>
    <definedName name="Cum_Int" localSheetId="2">#REF!</definedName>
    <definedName name="Cum_Int" localSheetId="6">#REF!</definedName>
    <definedName name="Cum_Int">#REF!</definedName>
    <definedName name="currency" localSheetId="5">#REF!</definedName>
    <definedName name="currency" localSheetId="4">#REF!</definedName>
    <definedName name="currency" localSheetId="14">#REF!</definedName>
    <definedName name="currency" localSheetId="2">#REF!</definedName>
    <definedName name="currency" localSheetId="6">#REF!</definedName>
    <definedName name="currency">#REF!</definedName>
    <definedName name="cuurre" localSheetId="5">'[32]Costi Variabili'!#REF!</definedName>
    <definedName name="cuurre" localSheetId="4">'[32]Costi Variabili'!#REF!</definedName>
    <definedName name="cuurre" localSheetId="15">'[32]Costi Variabili'!#REF!</definedName>
    <definedName name="cuurre" localSheetId="14">'[32]Costi Variabili'!#REF!</definedName>
    <definedName name="cuurre" localSheetId="2">'[32]Costi Variabili'!#REF!</definedName>
    <definedName name="cuurre" localSheetId="6">'[32]Costi Variabili'!#REF!</definedName>
    <definedName name="cuurre">'[33]Costi Variabili'!#REF!</definedName>
    <definedName name="d">#N/A</definedName>
    <definedName name="dafg" localSheetId="9" hidden="1">OFFSET([34]!Data.Top.Left,1,0)</definedName>
    <definedName name="dafg" localSheetId="3" hidden="1">OFFSET([34]!Data.Top.Left,1,0)</definedName>
    <definedName name="dafg" localSheetId="5" hidden="1">OFFSET([34]!Data.Top.Left,1,0)</definedName>
    <definedName name="dafg" hidden="1">OFFSET([34]!Data.Top.Left,1,0)</definedName>
    <definedName name="Data" localSheetId="5">#REF!</definedName>
    <definedName name="Data" localSheetId="4">#REF!</definedName>
    <definedName name="Data" localSheetId="15">#REF!</definedName>
    <definedName name="Data" localSheetId="14">#REF!</definedName>
    <definedName name="Data" localSheetId="2">#REF!</definedName>
    <definedName name="Data" localSheetId="6">#REF!</definedName>
    <definedName name="Data">#REF!</definedName>
    <definedName name="Data.Dump" localSheetId="9" hidden="1">OFFSET([34]!Data.Top.Left,1,0)</definedName>
    <definedName name="Data.Dump" localSheetId="3" hidden="1">OFFSET([34]!Data.Top.Left,1,0)</definedName>
    <definedName name="Data.Dump" localSheetId="5" hidden="1">OFFSET([35]!Data.Top.Left,1,0)</definedName>
    <definedName name="Data.Dump" localSheetId="4" hidden="1">OFFSET([35]!Data.Top.Left,1,0)</definedName>
    <definedName name="Data.Dump" localSheetId="15" hidden="1">OFFSET([35]!Data.Top.Left,1,0)</definedName>
    <definedName name="Data.Dump" localSheetId="14" hidden="1">OFFSET([35]!Data.Top.Left,1,0)</definedName>
    <definedName name="Data.Dump" localSheetId="2" hidden="1">OFFSET([35]!Data.Top.Left,1,0)</definedName>
    <definedName name="Data.Dump" localSheetId="6" hidden="1">OFFSET([35]!Data.Top.Left,1,0)</definedName>
    <definedName name="Data.Dump" hidden="1">OFFSET([34]!Data.Top.Left,1,0)</definedName>
    <definedName name="Data_management" localSheetId="5">#REF!</definedName>
    <definedName name="Data_management" localSheetId="4">#REF!</definedName>
    <definedName name="Data_management" localSheetId="15">#REF!</definedName>
    <definedName name="Data_management" localSheetId="14">#REF!</definedName>
    <definedName name="Data_management">#REF!</definedName>
    <definedName name="Date">[36]Sheet17!$F$2:$F$113</definedName>
    <definedName name="Days" localSheetId="5">{0,1,2,3,4,5,6}</definedName>
    <definedName name="Days" localSheetId="4">{0,1,2,3,4,5,6}</definedName>
    <definedName name="Days" localSheetId="15">{0,1,2,3,4,5,6}</definedName>
    <definedName name="Days" localSheetId="14">{0,1,2,3,4,5,6}</definedName>
    <definedName name="Days">{0,1,2,3,4,5,6}</definedName>
    <definedName name="DaysAndWeeks" localSheetId="5">{0,1,2,3,4,5,6} + {0;1;2;3;4;5}*7</definedName>
    <definedName name="DaysAndWeeks" localSheetId="4">{0,1,2,3,4,5,6} + {0;1;2;3;4;5}*7</definedName>
    <definedName name="DaysAndWeeks" localSheetId="15">{0,1,2,3,4,5,6} + {0;1;2;3;4;5}*7</definedName>
    <definedName name="DaysAndWeeks" localSheetId="14">{0,1,2,3,4,5,6} + {0;1;2;3;4;5}*7</definedName>
    <definedName name="DaysAndWeeks" localSheetId="2">{0,1,2,3,4,5,6} + {0;1;2;3;4;5}*7</definedName>
    <definedName name="DaysAndWeeks" localSheetId="6">{0,1,2,3,4,5,6} + {0;1;2;3;4;5}*7</definedName>
    <definedName name="DaysAndWeeks">{0,1,2,3,4,5,6} + {0;1;2;3;4;5}*7</definedName>
    <definedName name="dbgdadbad" localSheetId="5">#REF!</definedName>
    <definedName name="dbgdadbad" localSheetId="4">#REF!</definedName>
    <definedName name="dbgdadbad" localSheetId="14">#REF!</definedName>
    <definedName name="dbgdadbad">#REF!</definedName>
    <definedName name="dd" localSheetId="5">#REF!</definedName>
    <definedName name="dd" localSheetId="4">#REF!</definedName>
    <definedName name="dd" localSheetId="15">#REF!</definedName>
    <definedName name="dd" localSheetId="14">#REF!</definedName>
    <definedName name="dd" localSheetId="2">#REF!</definedName>
    <definedName name="dd" localSheetId="6">#REF!</definedName>
    <definedName name="dd">#REF!</definedName>
    <definedName name="ddccvvffggbb" localSheetId="15">#REF!</definedName>
    <definedName name="ddccvvffggbb">#REF!</definedName>
    <definedName name="ddd" localSheetId="9">[35]!Macro2</definedName>
    <definedName name="ddd" localSheetId="3">[35]!Macro2</definedName>
    <definedName name="ddd" localSheetId="5">[35]!Macro2</definedName>
    <definedName name="ddd">[35]!Macro2</definedName>
    <definedName name="dddaASAASDASDADASDA" localSheetId="5">#REF!</definedName>
    <definedName name="dddaASAASDASDADASDA" localSheetId="4">#REF!</definedName>
    <definedName name="dddaASAASDASDADASDA" localSheetId="14">#REF!</definedName>
    <definedName name="dddaASAASDASDADASDA">#REF!</definedName>
    <definedName name="dddd" localSheetId="5">#REF!</definedName>
    <definedName name="dddd" localSheetId="4">#REF!</definedName>
    <definedName name="dddd" localSheetId="15">#REF!</definedName>
    <definedName name="dddd" localSheetId="14">#REF!</definedName>
    <definedName name="dddd">[5]BEP!#REF!</definedName>
    <definedName name="ddddlll" localSheetId="15">#REF!</definedName>
    <definedName name="ddddlll">#REF!</definedName>
    <definedName name="DDFH" localSheetId="5">#REF!</definedName>
    <definedName name="DDFH" localSheetId="4">#REF!</definedName>
    <definedName name="DDFH" localSheetId="15">#REF!</definedName>
    <definedName name="DDFH" localSheetId="14">#REF!</definedName>
    <definedName name="DDFH" localSheetId="2">#REF!</definedName>
    <definedName name="DDFH" localSheetId="6">#REF!</definedName>
    <definedName name="DDFH">#REF!</definedName>
    <definedName name="ddsdaDA" localSheetId="5">#REF!</definedName>
    <definedName name="ddsdaDA" localSheetId="4">#REF!</definedName>
    <definedName name="ddsdaDA" localSheetId="14">#REF!</definedName>
    <definedName name="ddsdaDA">#REF!</definedName>
    <definedName name="DDSS" localSheetId="15">#REF!</definedName>
    <definedName name="DDSS">#REF!</definedName>
    <definedName name="December" localSheetId="5">#REF!</definedName>
    <definedName name="December" localSheetId="4">#REF!</definedName>
    <definedName name="December" localSheetId="14">#REF!</definedName>
    <definedName name="December">#REF!</definedName>
    <definedName name="Decision_types" localSheetId="5">#REF!</definedName>
    <definedName name="Decision_types" localSheetId="4">#REF!</definedName>
    <definedName name="Decision_types" localSheetId="15">'[37]Meetings for Decision list act.'!$Y$2:$Y$15</definedName>
    <definedName name="Decision_types" localSheetId="14">#REF!</definedName>
    <definedName name="Decision_types">#REF!</definedName>
    <definedName name="Decisions_type">'[38]Decision list Report '!$B$87:$B$100</definedName>
    <definedName name="DecSun1" localSheetId="5">DATE([0]!TheYear,12,1)-WEEKDAY(DATE([0]!TheYear,12,1))+1</definedName>
    <definedName name="DecSun1" localSheetId="4">DATE(TheYear,12,1)-WEEKDAY(DATE(TheYear,12,1))+1</definedName>
    <definedName name="DecSun1" localSheetId="15">DATE(TheYear,12,1)-WEEKDAY(DATE(TheYear,12,1))+1</definedName>
    <definedName name="DecSun1" localSheetId="14">DATE(TheYear,12,1)-WEEKDAY(DATE(TheYear,12,1))+1</definedName>
    <definedName name="DecSun1" localSheetId="2">DATE(TheYear,12,1)-WEEKDAY(DATE(TheYear,12,1))+1</definedName>
    <definedName name="DecSun1" localSheetId="6">DATE(TheYear,12,1)-WEEKDAY(DATE(TheYear,12,1))+1</definedName>
    <definedName name="DecSun1">DATE(TheYear,12,1)-WEEKDAY(DATE(TheYear,12,1))+1</definedName>
    <definedName name="DENTISTRY" localSheetId="5">#REF!</definedName>
    <definedName name="DENTISTRY" localSheetId="4">#REF!</definedName>
    <definedName name="DENTISTRY" localSheetId="15">#REF!</definedName>
    <definedName name="DENTISTRY" localSheetId="14">#REF!</definedName>
    <definedName name="DENTISTRY" localSheetId="2">#REF!</definedName>
    <definedName name="DENTISTRY" localSheetId="6">#REF!</definedName>
    <definedName name="DENTISTRY">#REF!</definedName>
    <definedName name="Dep" localSheetId="5">#REF!</definedName>
    <definedName name="Dep" localSheetId="4">#REF!</definedName>
    <definedName name="Dep" localSheetId="15">#REF!</definedName>
    <definedName name="Dep" localSheetId="14">#REF!</definedName>
    <definedName name="Dep" localSheetId="2">#REF!</definedName>
    <definedName name="Dep" localSheetId="6">#REF!</definedName>
    <definedName name="Dep">#REF!</definedName>
    <definedName name="Department" localSheetId="5">[20]Lists!$F$27:$F$70</definedName>
    <definedName name="Department" localSheetId="4">[20]Lists!$F$27:$F$70</definedName>
    <definedName name="Department" localSheetId="15">#REF!</definedName>
    <definedName name="Department" localSheetId="14">[20]Lists!$F$27:$F$70</definedName>
    <definedName name="Department">#REF!</definedName>
    <definedName name="Dermatology" localSheetId="5">#REF!</definedName>
    <definedName name="Dermatology" localSheetId="4">#REF!</definedName>
    <definedName name="Dermatology" localSheetId="14">#REF!</definedName>
    <definedName name="Dermatology" localSheetId="2">#REF!</definedName>
    <definedName name="Dermatology" localSheetId="6">#REF!</definedName>
    <definedName name="DERMATOLOGY">#REF!</definedName>
    <definedName name="DesicionList_Dept" localSheetId="15">[39]Lists!$H$1:$S$1</definedName>
    <definedName name="DesicionList_Dept">[20]Lists!$G$1:$R$1</definedName>
    <definedName name="df" localSheetId="5">#REF!</definedName>
    <definedName name="df" localSheetId="4">#REF!</definedName>
    <definedName name="df" localSheetId="15">#REF!</definedName>
    <definedName name="df" localSheetId="14">#REF!</definedName>
    <definedName name="df">#REF!</definedName>
    <definedName name="dffff" localSheetId="5">#REF!</definedName>
    <definedName name="dffff" localSheetId="4">#REF!</definedName>
    <definedName name="dffff" localSheetId="15">#REF!</definedName>
    <definedName name="dffff" localSheetId="14">#REF!</definedName>
    <definedName name="dffff">#REF!</definedName>
    <definedName name="dfgdgsdf" localSheetId="5">#REF!</definedName>
    <definedName name="dfgdgsdf" localSheetId="4">#REF!</definedName>
    <definedName name="dfgdgsdf" localSheetId="14">#REF!</definedName>
    <definedName name="dfgdgsdf">#REF!</definedName>
    <definedName name="DFGHDSH" localSheetId="5">#REF!</definedName>
    <definedName name="DFGHDSH" localSheetId="4">#REF!</definedName>
    <definedName name="DFGHDSH" localSheetId="15">#REF!</definedName>
    <definedName name="DFGHDSH" localSheetId="14">#REF!</definedName>
    <definedName name="DFGHDSH">#REF!</definedName>
    <definedName name="dfhdfh" localSheetId="5">#REF!</definedName>
    <definedName name="dfhdfh" localSheetId="4">#REF!</definedName>
    <definedName name="dfhdfh" localSheetId="14">#REF!</definedName>
    <definedName name="dfhdfh">#REF!</definedName>
    <definedName name="dfhgh" localSheetId="5">#REF!</definedName>
    <definedName name="dfhgh" localSheetId="4">#REF!</definedName>
    <definedName name="dfhgh" localSheetId="14">#REF!</definedName>
    <definedName name="dfhgh">#REF!</definedName>
    <definedName name="dfhhahayerh" localSheetId="5">#REF!</definedName>
    <definedName name="dfhhahayerh" localSheetId="4">#REF!</definedName>
    <definedName name="dfhhahayerh" localSheetId="14">#REF!</definedName>
    <definedName name="dfhhahayerh">#REF!</definedName>
    <definedName name="dfhsdfh" localSheetId="5">MATCH(0.01,'[29]General  (3)'!End_Bal,-1)+1</definedName>
    <definedName name="dfhsdfh" localSheetId="4">MATCH(0.01,'[29]General  (3)'!End_Bal,-1)+1</definedName>
    <definedName name="dfhsdfh">MATCH(0.01,'[29]General  (3)'!End_Bal,-1)+1</definedName>
    <definedName name="DFJDJ">'[3]Loan Amortization Schedule'!$D$6</definedName>
    <definedName name="dgfhdsfh" localSheetId="5">#REF!</definedName>
    <definedName name="dgfhdsfh" localSheetId="4">#REF!</definedName>
    <definedName name="dgfhdsfh" localSheetId="15">#REF!</definedName>
    <definedName name="dgfhdsfh" localSheetId="14">#REF!</definedName>
    <definedName name="dgfhdsfh" localSheetId="2">#REF!</definedName>
    <definedName name="dgfhdsfh" localSheetId="6">#REF!</definedName>
    <definedName name="dgfhdsfh">#REF!</definedName>
    <definedName name="didtiufy" localSheetId="5">#REF!</definedName>
    <definedName name="didtiufy" localSheetId="4">#REF!</definedName>
    <definedName name="didtiufy" localSheetId="15">#REF!</definedName>
    <definedName name="didtiufy" localSheetId="14">#REF!</definedName>
    <definedName name="didtiufy" localSheetId="2">#REF!</definedName>
    <definedName name="didtiufy" localSheetId="6">#REF!</definedName>
    <definedName name="didtiufy">#REF!</definedName>
    <definedName name="Discount_Rate" localSheetId="5">[5]BEP!#REF!</definedName>
    <definedName name="Discount_Rate" localSheetId="4">[5]BEP!#REF!</definedName>
    <definedName name="Discount_Rate" localSheetId="15">[5]BEP!#REF!</definedName>
    <definedName name="Discount_Rate" localSheetId="14">[5]BEP!#REF!</definedName>
    <definedName name="Discount_Rate" localSheetId="2">[5]BEP!#REF!</definedName>
    <definedName name="Discount_Rate" localSheetId="6">[5]BEP!#REF!</definedName>
    <definedName name="Discount_Rate">[40]BEP!#REF!</definedName>
    <definedName name="diyufo" localSheetId="5">#REF!</definedName>
    <definedName name="diyufo" localSheetId="4">#REF!</definedName>
    <definedName name="diyufo" localSheetId="15">#REF!</definedName>
    <definedName name="diyufo" localSheetId="14">#REF!</definedName>
    <definedName name="diyufo" localSheetId="2">#REF!</definedName>
    <definedName name="diyufo" localSheetId="6">#REF!</definedName>
    <definedName name="diyufo">#REF!</definedName>
    <definedName name="dkhdv" localSheetId="5">#REF!</definedName>
    <definedName name="dkhdv" localSheetId="4">#REF!</definedName>
    <definedName name="dkhdv" localSheetId="14">#REF!</definedName>
    <definedName name="dkhdv">#REF!</definedName>
    <definedName name="doaa" localSheetId="5">#REF!</definedName>
    <definedName name="doaa" localSheetId="4">#REF!</definedName>
    <definedName name="doaa" localSheetId="15">#REF!</definedName>
    <definedName name="doaa" localSheetId="14">#REF!</definedName>
    <definedName name="doaa" localSheetId="2">#REF!</definedName>
    <definedName name="doaa" localSheetId="6">#REF!</definedName>
    <definedName name="doaa">#REF!</definedName>
    <definedName name="dqwwaFDAFDFDFSD" localSheetId="5">#REF!</definedName>
    <definedName name="dqwwaFDAFDFDFSD" localSheetId="4">#REF!</definedName>
    <definedName name="dqwwaFDAFDFDFSD" localSheetId="14">#REF!</definedName>
    <definedName name="dqwwaFDAFDFDFSD">#REF!</definedName>
    <definedName name="dridtyi" localSheetId="5">#REF!</definedName>
    <definedName name="dridtyi" localSheetId="4">#REF!</definedName>
    <definedName name="dridtyi" localSheetId="15">#REF!</definedName>
    <definedName name="dridtyi" localSheetId="14">#REF!</definedName>
    <definedName name="dridtyi" localSheetId="2">#REF!</definedName>
    <definedName name="dridtyi" localSheetId="6">#REF!</definedName>
    <definedName name="dridtyi">#REF!</definedName>
    <definedName name="dsads" localSheetId="5">#REF!</definedName>
    <definedName name="dsads" localSheetId="4">#REF!</definedName>
    <definedName name="dsads" localSheetId="14">#REF!</definedName>
    <definedName name="dsads">#REF!</definedName>
    <definedName name="dscs">[1]SUMMARY!#REF!</definedName>
    <definedName name="dsgdfgdf" localSheetId="5">[41]Calender!#REF!</definedName>
    <definedName name="dsgdfgdf" localSheetId="4">[41]Calender!#REF!</definedName>
    <definedName name="dsgdfgdf" localSheetId="15">[41]Calender!#REF!</definedName>
    <definedName name="dsgdfgdf" localSheetId="2">[41]Calender!#REF!</definedName>
    <definedName name="dsgdfgdf" localSheetId="6">[41]Calender!#REF!</definedName>
    <definedName name="dsgdfgdf">[41]Calender!#REF!</definedName>
    <definedName name="DTDHistorical" localSheetId="2">#REF!</definedName>
    <definedName name="DTDHistorical">#REF!</definedName>
    <definedName name="DTDNow" localSheetId="2">#REF!</definedName>
    <definedName name="DTDNow">#REF!</definedName>
    <definedName name="dtio7d7e" localSheetId="5">#REF!</definedName>
    <definedName name="dtio7d7e" localSheetId="4">#REF!</definedName>
    <definedName name="dtio7d7e" localSheetId="15">#REF!</definedName>
    <definedName name="dtio7d7e" localSheetId="14">#REF!</definedName>
    <definedName name="dtio7d7e" localSheetId="2">#REF!</definedName>
    <definedName name="dtio7d7e" localSheetId="6">#REF!</definedName>
    <definedName name="dtio7d7e">#REF!</definedName>
    <definedName name="dtyifti" localSheetId="5">#REF!</definedName>
    <definedName name="dtyifti" localSheetId="4">#REF!</definedName>
    <definedName name="dtyifti" localSheetId="15">#REF!</definedName>
    <definedName name="dtyifti" localSheetId="14">#REF!</definedName>
    <definedName name="dtyifti">#REF!</definedName>
    <definedName name="Duty" localSheetId="5">#REF!</definedName>
    <definedName name="Duty" localSheetId="4">#REF!</definedName>
    <definedName name="Duty" localSheetId="15">#REF!</definedName>
    <definedName name="Duty" localSheetId="14">#REF!</definedName>
    <definedName name="Duty">#REF!</definedName>
    <definedName name="DutyManager">#REF!</definedName>
    <definedName name="dy">#REF!</definedName>
    <definedName name="DYTIDTI" localSheetId="5">#REF!</definedName>
    <definedName name="DYTIDTI" localSheetId="4">#REF!</definedName>
    <definedName name="DYTIDTI" localSheetId="14">#REF!</definedName>
    <definedName name="DYTIDTI">#REF!</definedName>
    <definedName name="DZJGGGGGGGFH" localSheetId="5">#REF!</definedName>
    <definedName name="DZJGGGGGGGFH" localSheetId="4">#REF!</definedName>
    <definedName name="DZJGGGGGGGFH" localSheetId="14">#REF!</definedName>
    <definedName name="DZJGGGGGGGFH">#REF!</definedName>
    <definedName name="E1000.">#REF!</definedName>
    <definedName name="ed" localSheetId="5">#REF!</definedName>
    <definedName name="ed" localSheetId="4">#REF!</definedName>
    <definedName name="ed" localSheetId="14">#REF!</definedName>
    <definedName name="ed">#REF!</definedName>
    <definedName name="ee">#REF!</definedName>
    <definedName name="eee">[40]BEP!#REF!</definedName>
    <definedName name="eeee">#N/A</definedName>
    <definedName name="eeeeeeee" localSheetId="9" hidden="1">OFFSET([35]!Data.Top.Left,1,0)</definedName>
    <definedName name="eeeeeeee" localSheetId="3" hidden="1">OFFSET([35]!Data.Top.Left,1,0)</definedName>
    <definedName name="eeeeeeee" localSheetId="5" hidden="1">OFFSET([35]!Data.Top.Left,1,0)</definedName>
    <definedName name="eeeeeeee" hidden="1">OFFSET([35]!Data.Top.Left,1,0)</definedName>
    <definedName name="eeeeeeeeeeee">#N/A</definedName>
    <definedName name="eefftt" localSheetId="15">#REF!</definedName>
    <definedName name="eefftt">#REF!</definedName>
    <definedName name="efb" localSheetId="15">[42]Calender!#REF!</definedName>
    <definedName name="efb">[42]Calender!#REF!</definedName>
    <definedName name="eman">'[43]Loan Amortization Schedule'!$C$18:$C$497</definedName>
    <definedName name="emct" localSheetId="5">MATCH(0.01,[0]!End_Bal,-1)+1</definedName>
    <definedName name="emct" localSheetId="4">MATCH(0.01,End_Bal,-1)+1</definedName>
    <definedName name="emct" localSheetId="15">MATCH(0.01,End_Bal,-1)+1</definedName>
    <definedName name="emct" localSheetId="14">MATCH(0.01,End_Bal,-1)+1</definedName>
    <definedName name="emct">MATCH(0.01,End_Bal,-1)+1</definedName>
    <definedName name="empact" localSheetId="9">IF([9]!Loan_Amount*[9]!Interest_Rate*[9]!Loan_Years*[9]!Loan_Start&gt;0,1,0)</definedName>
    <definedName name="empact" localSheetId="3">IF([9]!Loan_Amount*[9]!Interest_Rate*[9]!Loan_Years*[9]!Loan_Start&gt;0,1,0)</definedName>
    <definedName name="empact" localSheetId="5">IF([9]!Loan_Amount*[9]!Interest_Rate*[9]!Loan_Years*[9]!Loan_Start&gt;0,1,0)</definedName>
    <definedName name="empact" localSheetId="15">IF([0]!Loan_Amount*[0]!Interest_Rate*[0]!Loan_Years*[0]!Loan_Start&gt;0,1,0)</definedName>
    <definedName name="empact">IF([9]!Loan_Amount*[9]!Interest_Rate*[9]!Loan_Years*[9]!Loan_Start&gt;0,1,0)</definedName>
    <definedName name="End">'[44]Final Sheet '!$E$1</definedName>
    <definedName name="End_Bal">'[3]Loan Amortization Schedule'!$I$18:$I$497</definedName>
    <definedName name="Engineering" localSheetId="5">#REF!</definedName>
    <definedName name="Engineering" localSheetId="4">#REF!</definedName>
    <definedName name="Engineering" localSheetId="15">#REF!</definedName>
    <definedName name="Engineering" localSheetId="14">#REF!</definedName>
    <definedName name="Engineering">#REF!</definedName>
    <definedName name="ENT" localSheetId="5">#REF!</definedName>
    <definedName name="ENT" localSheetId="4">#REF!</definedName>
    <definedName name="ENT" localSheetId="15">#REF!</definedName>
    <definedName name="ENT" localSheetId="14">#REF!</definedName>
    <definedName name="ENT" localSheetId="2">#REF!</definedName>
    <definedName name="ENT" localSheetId="6">#REF!</definedName>
    <definedName name="ENT">#REF!</definedName>
    <definedName name="er" localSheetId="5">#REF!</definedName>
    <definedName name="er" localSheetId="4">#REF!</definedName>
    <definedName name="er" localSheetId="15">#REF!</definedName>
    <definedName name="er" localSheetId="14">#REF!</definedName>
    <definedName name="er" localSheetId="2">#REF!</definedName>
    <definedName name="er" localSheetId="6">#REF!</definedName>
    <definedName name="er">#REF!</definedName>
    <definedName name="eti8e579" localSheetId="5">#REF!</definedName>
    <definedName name="eti8e579" localSheetId="4">#REF!</definedName>
    <definedName name="eti8e579" localSheetId="14">#REF!</definedName>
    <definedName name="eti8e579" localSheetId="2">#REF!</definedName>
    <definedName name="eti8e579" localSheetId="6">#REF!</definedName>
    <definedName name="eti8e579">#REF!</definedName>
    <definedName name="event" localSheetId="5">#REF!</definedName>
    <definedName name="event" localSheetId="4">#REF!</definedName>
    <definedName name="event" localSheetId="14">#REF!</definedName>
    <definedName name="event">#REF!</definedName>
    <definedName name="EventLog" localSheetId="9">DATE(YEAR([14]!Loan_Start),MONTH([14]!Loan_Start)+Payment_Number,DAY([14]!Loan_Start))</definedName>
    <definedName name="EventLog" localSheetId="3">DATE(YEAR([14]!Loan_Start),MONTH([14]!Loan_Start)+Payment_Number,DAY([14]!Loan_Start))</definedName>
    <definedName name="EventLog" localSheetId="5">#N/A</definedName>
    <definedName name="EventLog" localSheetId="4">#N/A</definedName>
    <definedName name="EventLog" localSheetId="15">DATE(YEAR([0]!Loan_Start),MONTH([0]!Loan_Start)+Payment_Number,DAY([0]!Loan_Start))</definedName>
    <definedName name="EventLog" localSheetId="14">#N/A</definedName>
    <definedName name="EventLog">DATE(YEAR([14]!Loan_Start),MONTH([14]!Loan_Start)+Payment_Number,DAY([14]!Loan_Start))</definedName>
    <definedName name="Eventlogoc" localSheetId="5">#N/A</definedName>
    <definedName name="Eventlogoc" localSheetId="4">#N/A</definedName>
    <definedName name="Eventlogoc" localSheetId="15">DATE([0]!TheYear,5,1)-WEEKDAY(DATE([0]!TheYear,5,1))+1</definedName>
    <definedName name="Eventlogoc" localSheetId="14">#N/A</definedName>
    <definedName name="Eventlogoc">DATE([14]!TheYear,5,1)-WEEKDAY(DATE([14]!TheYear,5,1))+1</definedName>
    <definedName name="ew">#N/A</definedName>
    <definedName name="ewewe" localSheetId="15">[42]Calender!#REF!</definedName>
    <definedName name="ewewe">[42]Calender!#REF!</definedName>
    <definedName name="ewewewe" localSheetId="5">#REF!</definedName>
    <definedName name="ewewewe" localSheetId="4">#REF!</definedName>
    <definedName name="ewewewe" localSheetId="15">#REF!</definedName>
    <definedName name="ewewewe" localSheetId="14">#REF!</definedName>
    <definedName name="ewewewe">#REF!</definedName>
    <definedName name="eXclusiv" localSheetId="9" hidden="1">OFFSET([34]!Data.Top.Left,1,0)</definedName>
    <definedName name="eXclusiv" localSheetId="3" hidden="1">OFFSET([34]!Data.Top.Left,1,0)</definedName>
    <definedName name="eXclusiv" localSheetId="5" hidden="1">OFFSET([35]!Data.Top.Left,1,0)</definedName>
    <definedName name="eXclusiv" localSheetId="4" hidden="1">OFFSET([35]!Data.Top.Left,1,0)</definedName>
    <definedName name="eXclusiv" localSheetId="15" hidden="1">OFFSET([35]!Data.Top.Left,1,0)</definedName>
    <definedName name="eXclusiv" localSheetId="14" hidden="1">OFFSET([35]!Data.Top.Left,1,0)</definedName>
    <definedName name="eXclusiv" localSheetId="2" hidden="1">OFFSET([35]!Data.Top.Left,1,0)</definedName>
    <definedName name="eXclusiv" localSheetId="6" hidden="1">OFFSET([35]!Data.Top.Left,1,0)</definedName>
    <definedName name="eXclusiv" hidden="1">OFFSET([34]!Data.Top.Left,1,0)</definedName>
    <definedName name="Exclusive" localSheetId="15">#REF!</definedName>
    <definedName name="Exclusive">#REF!</definedName>
    <definedName name="EXPENSEITEM">[22]!EXPENSEITEEMS[[#All],[EXPENSE ITEM LIST]]</definedName>
    <definedName name="EXPENSEITEMS">[22]!EXPENSEITEEMS[[#All],[EXPENSE ITEM LIST]]</definedName>
    <definedName name="Extra_Pay">'[3]Loan Amortization Schedule'!$E$18:$E$497</definedName>
    <definedName name="EYEAYU" localSheetId="5">#REF!</definedName>
    <definedName name="EYEAYU" localSheetId="4">#REF!</definedName>
    <definedName name="EYEAYU" localSheetId="15">#REF!</definedName>
    <definedName name="EYEAYU" localSheetId="14">#REF!</definedName>
    <definedName name="EYEAYU" localSheetId="2">#REF!</definedName>
    <definedName name="EYEAYU" localSheetId="6">#REF!</definedName>
    <definedName name="EYEAYU">#REF!</definedName>
    <definedName name="F" localSheetId="5">#REF!</definedName>
    <definedName name="F" localSheetId="4">#REF!</definedName>
    <definedName name="F" localSheetId="14">#REF!</definedName>
    <definedName name="F">#REF!</definedName>
    <definedName name="fageWT" localSheetId="5">MATCH(0.01,'[29]General  (3)'!End_Bal,-1)+1</definedName>
    <definedName name="fageWT" localSheetId="4">MATCH(0.01,'[29]General  (3)'!End_Bal,-1)+1</definedName>
    <definedName name="fageWT">MATCH(0.01,'[29]General  (3)'!End_Bal,-1)+1</definedName>
    <definedName name="FB">[45]List!$B$1:$B$4</definedName>
    <definedName name="fd" localSheetId="5">#REF!</definedName>
    <definedName name="fd" localSheetId="4">#REF!</definedName>
    <definedName name="fd" localSheetId="15">#REF!</definedName>
    <definedName name="fd" localSheetId="14">#REF!</definedName>
    <definedName name="fd" localSheetId="2">#REF!</definedName>
    <definedName name="fd" localSheetId="6">#REF!</definedName>
    <definedName name="fd">#REF!</definedName>
    <definedName name="fdfdfd" localSheetId="15">#REF!</definedName>
    <definedName name="fdfdfd">#REF!</definedName>
    <definedName name="fdfdfdfd" localSheetId="9">IF([46]!Loan_Amount*[46]!Interest_Rate*[46]!Loan_Years*[46]!Loan_Start&gt;0,1,0)</definedName>
    <definedName name="fdfdfdfd" localSheetId="3">IF([46]!Loan_Amount*[46]!Interest_Rate*[46]!Loan_Years*[46]!Loan_Start&gt;0,1,0)</definedName>
    <definedName name="fdfdfdfd" localSheetId="5">IF([46]!Loan_Amount*[46]!Interest_Rate*[46]!Loan_Years*[46]!Loan_Start&gt;0,1,0)</definedName>
    <definedName name="fdfdfdfd">IF([46]!Loan_Amount*[46]!Interest_Rate*[46]!Loan_Years*[46]!Loan_Start&gt;0,1,0)</definedName>
    <definedName name="fdgdsfh" localSheetId="5">#REF!</definedName>
    <definedName name="fdgdsfh" localSheetId="4">#REF!</definedName>
    <definedName name="fdgdsfh" localSheetId="15">#REF!</definedName>
    <definedName name="fdgdsfh" localSheetId="14">#REF!</definedName>
    <definedName name="fdgdsfh" localSheetId="2">#REF!</definedName>
    <definedName name="fdgdsfh" localSheetId="6">#REF!</definedName>
    <definedName name="fdgdsfh">#REF!</definedName>
    <definedName name="fdgfgfzdg" localSheetId="5">#REF!</definedName>
    <definedName name="fdgfgfzdg" localSheetId="4">#REF!</definedName>
    <definedName name="fdgfgfzdg" localSheetId="15">#REF!</definedName>
    <definedName name="fdgfgfzdg" localSheetId="14">#REF!</definedName>
    <definedName name="fdgfgfzdg" localSheetId="2">#REF!</definedName>
    <definedName name="fdgfgfzdg" localSheetId="6">#REF!</definedName>
    <definedName name="fdgfgfzdg">#REF!</definedName>
    <definedName name="fdhdfh" localSheetId="5">#REF!</definedName>
    <definedName name="fdhdfh" localSheetId="4">#REF!</definedName>
    <definedName name="fdhdfh" localSheetId="15">#REF!</definedName>
    <definedName name="fdhdfh" localSheetId="14">#REF!</definedName>
    <definedName name="fdhdfh">#REF!</definedName>
    <definedName name="fdhfdh" localSheetId="5">#REF!</definedName>
    <definedName name="fdhfdh" localSheetId="4">#REF!</definedName>
    <definedName name="fdhfdh" localSheetId="14">#REF!</definedName>
    <definedName name="fdhfdh">#REF!</definedName>
    <definedName name="fdhhshff" localSheetId="5">#REF!</definedName>
    <definedName name="fdhhshff" localSheetId="4">#REF!</definedName>
    <definedName name="fdhhshff" localSheetId="14">#REF!</definedName>
    <definedName name="fdhhshff">#REF!</definedName>
    <definedName name="FDHZDHSR" localSheetId="5">#REF!</definedName>
    <definedName name="FDHZDHSR" localSheetId="4">#REF!</definedName>
    <definedName name="FDHZDHSR" localSheetId="14">#REF!</definedName>
    <definedName name="FDHZDHSR">#REF!</definedName>
    <definedName name="fdzhae5t" localSheetId="5">#REF!</definedName>
    <definedName name="fdzhae5t" localSheetId="4">#REF!</definedName>
    <definedName name="fdzhae5t" localSheetId="14">#REF!</definedName>
    <definedName name="fdzhae5t">#REF!</definedName>
    <definedName name="FEB" localSheetId="9" hidden="1">OFFSET([14]!Data.Top.Left,1,0)</definedName>
    <definedName name="FEB" localSheetId="3" hidden="1">OFFSET([14]!Data.Top.Left,1,0)</definedName>
    <definedName name="FEB" localSheetId="5" hidden="1">OFFSET([0]!Data.Top.Left,1,0)</definedName>
    <definedName name="FEB" localSheetId="4" hidden="1">OFFSET([0]!Data.Top.Left,1,0)</definedName>
    <definedName name="FEB" localSheetId="15" hidden="1">OFFSET([0]!Data.Top.Left,1,0)</definedName>
    <definedName name="FEB" localSheetId="14" hidden="1">OFFSET([0]!Data.Top.Left,1,0)</definedName>
    <definedName name="FEB" hidden="1">OFFSET([14]!Data.Top.Left,1,0)</definedName>
    <definedName name="February" localSheetId="5">#REF!</definedName>
    <definedName name="February" localSheetId="4">#REF!</definedName>
    <definedName name="February" localSheetId="14">#REF!</definedName>
    <definedName name="February">#REF!</definedName>
    <definedName name="FebSun1" localSheetId="5">DATE([0]!TheYear,2,1)-WEEKDAY(DATE([0]!TheYear,2,1))+1</definedName>
    <definedName name="FebSun1" localSheetId="4">DATE(TheYear,2,1)-WEEKDAY(DATE(TheYear,2,1))+1</definedName>
    <definedName name="FebSun1" localSheetId="15">DATE(TheYear,2,1)-WEEKDAY(DATE(TheYear,2,1))+1</definedName>
    <definedName name="FebSun1" localSheetId="14">DATE(TheYear,2,1)-WEEKDAY(DATE(TheYear,2,1))+1</definedName>
    <definedName name="FebSun1" localSheetId="2">DATE(TheYear,2,1)-WEEKDAY(DATE(TheYear,2,1))+1</definedName>
    <definedName name="FebSun1" localSheetId="6">DATE(TheYear,2,1)-WEEKDAY(DATE(TheYear,2,1))+1</definedName>
    <definedName name="FebSun1">DATE(TheYear,2,1)-WEEKDAY(DATE(TheYear,2,1))+1</definedName>
    <definedName name="ff" localSheetId="5">#REF!</definedName>
    <definedName name="ff" localSheetId="4">#REF!</definedName>
    <definedName name="ff" localSheetId="15">#REF!</definedName>
    <definedName name="ff" localSheetId="14">#REF!</definedName>
    <definedName name="ff" localSheetId="2">#REF!</definedName>
    <definedName name="ff" localSheetId="6">#REF!</definedName>
    <definedName name="ff">#REF!</definedName>
    <definedName name="fff" localSheetId="5">#REF!</definedName>
    <definedName name="fff" localSheetId="4">#REF!</definedName>
    <definedName name="fff" localSheetId="15">#REF!</definedName>
    <definedName name="fff" localSheetId="14">#REF!</definedName>
    <definedName name="fff" localSheetId="2">#REF!</definedName>
    <definedName name="fff" localSheetId="6">#REF!</definedName>
    <definedName name="fff">#REF!</definedName>
    <definedName name="FFG" localSheetId="5">MATCH(0.01,[0]!End_Bal,-1)+1</definedName>
    <definedName name="FFG" localSheetId="4">MATCH(0.01,End_Bal,-1)+1</definedName>
    <definedName name="FFG" localSheetId="15">#N/A</definedName>
    <definedName name="FFG" localSheetId="14">MATCH(0.01,End_Bal,-1)+1</definedName>
    <definedName name="FFG">MATCH(0.01,End_Bal,-1)+1</definedName>
    <definedName name="fg" localSheetId="5">{0,1,2,3,4,5,6} + {0;1;2;3;4;5}*7</definedName>
    <definedName name="fg" localSheetId="4">{0,1,2,3,4,5,6} + {0;1;2;3;4;5}*7</definedName>
    <definedName name="fg" localSheetId="15">{0,1,2,3,4,5,6} + {0;1;2;3;4;5}*7</definedName>
    <definedName name="fg" localSheetId="14">{0,1,2,3,4,5,6} + {0;1;2;3;4;5}*7</definedName>
    <definedName name="fg">{0,1,2,3,4,5,6} + {0;1;2;3;4;5}*7</definedName>
    <definedName name="fgdgds" localSheetId="5">#REF!</definedName>
    <definedName name="fgdgds" localSheetId="4">#REF!</definedName>
    <definedName name="fgdgds" localSheetId="15">#REF!</definedName>
    <definedName name="fgdgds" localSheetId="14">#REF!</definedName>
    <definedName name="fgdgds" localSheetId="2">#REF!</definedName>
    <definedName name="fgdgds" localSheetId="6">#REF!</definedName>
    <definedName name="fgdgds">#REF!</definedName>
    <definedName name="fgf" localSheetId="9">IF([9]!Loan_Amount*[9]!Interest_Rate*[9]!Loan_Years*[9]!Loan_Start&gt;0,1,0)</definedName>
    <definedName name="fgf" localSheetId="3">IF([9]!Loan_Amount*[9]!Interest_Rate*[9]!Loan_Years*[9]!Loan_Start&gt;0,1,0)</definedName>
    <definedName name="fgf" localSheetId="5">IF([9]!Loan_Amount*[9]!Interest_Rate*[9]!Loan_Years*[9]!Loan_Start&gt;0,1,0)</definedName>
    <definedName name="fgf">IF([9]!Loan_Amount*[9]!Interest_Rate*[9]!Loan_Years*[9]!Loan_Start&gt;0,1,0)</definedName>
    <definedName name="FGHFDJ" localSheetId="5">#REF!</definedName>
    <definedName name="FGHFDJ" localSheetId="4">#REF!</definedName>
    <definedName name="FGHFDJ" localSheetId="15">#REF!</definedName>
    <definedName name="FGHFDJ" localSheetId="14">#REF!</definedName>
    <definedName name="FGHFDJ">#REF!</definedName>
    <definedName name="fghj" localSheetId="15">[18]Specialities!#REF!</definedName>
    <definedName name="fghj">[18]Specialities!#REF!</definedName>
    <definedName name="FGJGSFJ" localSheetId="5">#REF!</definedName>
    <definedName name="FGJGSFJ" localSheetId="4">#REF!</definedName>
    <definedName name="FGJGSFJ" localSheetId="15">#REF!</definedName>
    <definedName name="FGJGSFJ" localSheetId="14">#REF!</definedName>
    <definedName name="FGJGSFJ">#REF!</definedName>
    <definedName name="fgufiofyo" localSheetId="5">#REF!</definedName>
    <definedName name="fgufiofyo" localSheetId="4">#REF!</definedName>
    <definedName name="fgufiofyo" localSheetId="15">#REF!</definedName>
    <definedName name="fgufiofyo" localSheetId="14">#REF!</definedName>
    <definedName name="fgufiofyo">#REF!</definedName>
    <definedName name="fhfbfhfhfsdncfnasdjkvbasdjklfbasdjkfnas" localSheetId="5">#REF!</definedName>
    <definedName name="fhfbfhfhfsdncfnasdjkvbasdjklfbasdjkfnas" localSheetId="4">#REF!</definedName>
    <definedName name="fhfbfhfhfsdncfnasdjkvbasdjklfbasdjkfnas" localSheetId="14">#REF!</definedName>
    <definedName name="fhfbfhfhfsdncfnasdjkvbasdjklfbasdjkfnas">#REF!</definedName>
    <definedName name="File_Reference">[47]WPS!$E$6</definedName>
    <definedName name="Finance">#N/A</definedName>
    <definedName name="finance_ok">#N/A</definedName>
    <definedName name="Finance2015">#N/A</definedName>
    <definedName name="fivehundred" localSheetId="5">#REF!</definedName>
    <definedName name="fivehundred" localSheetId="4">#REF!</definedName>
    <definedName name="fivehundred" localSheetId="15">#REF!</definedName>
    <definedName name="fivehundred" localSheetId="14">#REF!</definedName>
    <definedName name="fivehundred" localSheetId="2">#REF!</definedName>
    <definedName name="fivehundred" localSheetId="6">#REF!</definedName>
    <definedName name="fivehundred">[18]Specialities!#REF!</definedName>
    <definedName name="FJEY">'[3]Loan Amortization Schedule'!$D$7</definedName>
    <definedName name="FJFGJ" localSheetId="5">{0,1,2,3,4,5,6} + {0;1;2;3;4;5}*7</definedName>
    <definedName name="FJFGJ" localSheetId="4">{0,1,2,3,4,5,6} + {0;1;2;3;4;5}*7</definedName>
    <definedName name="FJFGJ" localSheetId="15">{0,1,2,3,4,5,6} + {0;1;2;3;4;5}*7</definedName>
    <definedName name="FJFGJ" localSheetId="14">{0,1,2,3,4,5,6} + {0;1;2;3;4;5}*7</definedName>
    <definedName name="FJFGJ" localSheetId="2">{0,1,2,3,4,5,6} + {0;1;2;3;4;5}*7</definedName>
    <definedName name="FJFGJ" localSheetId="6">{0,1,2,3,4,5,6} + {0;1;2;3;4;5}*7</definedName>
    <definedName name="FJFGJ">{0,1,2,3,4,5,6} + {0;1;2;3;4;5}*7</definedName>
    <definedName name="FJGKGK" localSheetId="5">IF('[29]General  (3)'!Loan_Amount*'[29]General  (3)'!Interest_Rate*'[29]General  (3)'!Loan_Years*'[29]General  (3)'!Loan_Start&gt;0,1,0)</definedName>
    <definedName name="FJGKGK" localSheetId="4">IF('[29]General  (3)'!Loan_Amount*'[29]General  (3)'!Interest_Rate*'[29]General  (3)'!Loan_Years*'[29]General  (3)'!Loan_Start&gt;0,1,0)</definedName>
    <definedName name="FJGKGK">IF('[29]General  (3)'!Loan_Amount*'[29]General  (3)'!Interest_Rate*'[29]General  (3)'!Loan_Years*'[29]General  (3)'!Loan_Start&gt;0,1,0)</definedName>
    <definedName name="fjhyf">#N/A</definedName>
    <definedName name="fksajlkhflksah" localSheetId="5">#REF!</definedName>
    <definedName name="fksajlkhflksah" localSheetId="4">#REF!</definedName>
    <definedName name="fksajlkhflksah" localSheetId="15">#REF!</definedName>
    <definedName name="fksajlkhflksah" localSheetId="14">#REF!</definedName>
    <definedName name="fksajlkhflksah" localSheetId="2">#REF!</definedName>
    <definedName name="fksajlkhflksah" localSheetId="6">#REF!</definedName>
    <definedName name="fksajlkhflksah">#REF!</definedName>
    <definedName name="Follow_Up_Status" localSheetId="15">[39]Lists!$A$34:$A$37</definedName>
    <definedName name="Follow_Up_Status">[20]Lists!$A$33:$A$36</definedName>
    <definedName name="Form_List" localSheetId="5">#REF!</definedName>
    <definedName name="Form_List" localSheetId="4">#REF!</definedName>
    <definedName name="Form_List" localSheetId="14">#REF!</definedName>
    <definedName name="Form_List">[21]Droplists!$D$11:$D$18</definedName>
    <definedName name="fr" localSheetId="5">#REF!</definedName>
    <definedName name="fr" localSheetId="4">#REF!</definedName>
    <definedName name="fr" localSheetId="15">#REF!</definedName>
    <definedName name="fr" localSheetId="14">#REF!</definedName>
    <definedName name="fr" localSheetId="2">#REF!</definedName>
    <definedName name="fr" localSheetId="6">#REF!</definedName>
    <definedName name="fr">#REF!</definedName>
    <definedName name="Frequency">[20]Lists!$F$2:$F$10</definedName>
    <definedName name="frl" localSheetId="5">[48]Calender!#REF!</definedName>
    <definedName name="frl" localSheetId="4">[48]Calender!#REF!</definedName>
    <definedName name="frl" localSheetId="15">[48]Calender!#REF!</definedName>
    <definedName name="frl" localSheetId="14">[48]Calender!#REF!</definedName>
    <definedName name="frl" localSheetId="2">[48]Calender!#REF!</definedName>
    <definedName name="frl" localSheetId="6">[48]Calender!#REF!</definedName>
    <definedName name="frl">[48]Calender!#REF!</definedName>
    <definedName name="FTGTJDR">#N/A</definedName>
    <definedName name="ftifti" localSheetId="5">#REF!</definedName>
    <definedName name="ftifti" localSheetId="4">#REF!</definedName>
    <definedName name="ftifti" localSheetId="15">#REF!</definedName>
    <definedName name="ftifti" localSheetId="14">#REF!</definedName>
    <definedName name="ftifti" localSheetId="2">#REF!</definedName>
    <definedName name="ftifti" localSheetId="6">#REF!</definedName>
    <definedName name="ftifti">#REF!</definedName>
    <definedName name="Full_Print">'[3]Loan Amortization Schedule'!$A$1:$J$497</definedName>
    <definedName name="fuoyo" localSheetId="5">#REF!</definedName>
    <definedName name="fuoyo" localSheetId="4">#REF!</definedName>
    <definedName name="fuoyo" localSheetId="15">#REF!</definedName>
    <definedName name="fuoyo" localSheetId="14">#REF!</definedName>
    <definedName name="fuoyo" localSheetId="2">#REF!</definedName>
    <definedName name="fuoyo" localSheetId="6">#REF!</definedName>
    <definedName name="fuoyo">#REF!</definedName>
    <definedName name="fyuofy" localSheetId="5">#REF!</definedName>
    <definedName name="fyuofy" localSheetId="4">#REF!</definedName>
    <definedName name="fyuofy" localSheetId="15">#REF!</definedName>
    <definedName name="fyuofy" localSheetId="14">#REF!</definedName>
    <definedName name="fyuofy" localSheetId="2">#REF!</definedName>
    <definedName name="fyuofy" localSheetId="6">#REF!</definedName>
    <definedName name="fyuofy">#REF!</definedName>
    <definedName name="fyuopipu" localSheetId="5">#REF!</definedName>
    <definedName name="fyuopipu" localSheetId="4">#REF!</definedName>
    <definedName name="fyuopipu" localSheetId="15">#REF!</definedName>
    <definedName name="fyuopipu" localSheetId="14">#REF!</definedName>
    <definedName name="fyuopipu" localSheetId="2">#REF!</definedName>
    <definedName name="fyuopipu" localSheetId="6">#REF!</definedName>
    <definedName name="fyuopipu">#REF!</definedName>
    <definedName name="g" localSheetId="5">[49]Calender!#REF!</definedName>
    <definedName name="g" localSheetId="4">[49]Calender!#REF!</definedName>
    <definedName name="g" localSheetId="15">[49]Calender!#REF!</definedName>
    <definedName name="g" localSheetId="2">[49]Calender!#REF!</definedName>
    <definedName name="g" localSheetId="6">[49]Calender!#REF!</definedName>
    <definedName name="g">[49]Calender!#REF!</definedName>
    <definedName name="gaeryae" localSheetId="5">#REF!</definedName>
    <definedName name="gaeryae" localSheetId="4">#REF!</definedName>
    <definedName name="gaeryae" localSheetId="15">#REF!</definedName>
    <definedName name="gaeryae" localSheetId="14">#REF!</definedName>
    <definedName name="gaeryae" localSheetId="2">#REF!</definedName>
    <definedName name="gaeryae" localSheetId="6">#REF!</definedName>
    <definedName name="gaeryae">#REF!</definedName>
    <definedName name="gaidi" localSheetId="5">#REF!</definedName>
    <definedName name="gaidi" localSheetId="4">#REF!</definedName>
    <definedName name="gaidi" localSheetId="15">#REF!</definedName>
    <definedName name="gaidi" localSheetId="14">#REF!</definedName>
    <definedName name="gaidi" localSheetId="2">#REF!</definedName>
    <definedName name="gaidi" localSheetId="6">#REF!</definedName>
    <definedName name="gaidi">#REF!</definedName>
    <definedName name="gamal" localSheetId="5">#REF!</definedName>
    <definedName name="gamal" localSheetId="4">#REF!</definedName>
    <definedName name="gamal" localSheetId="15">#REF!</definedName>
    <definedName name="gamal" localSheetId="14">#REF!</definedName>
    <definedName name="gamal" localSheetId="2">#REF!</definedName>
    <definedName name="gamal" localSheetId="6">#REF!</definedName>
    <definedName name="gamal">#REF!</definedName>
    <definedName name="GCHKC" localSheetId="5">#REF!</definedName>
    <definedName name="GCHKC" localSheetId="4">#REF!</definedName>
    <definedName name="GCHKC" localSheetId="14">#REF!</definedName>
    <definedName name="GCHKC">#REF!</definedName>
    <definedName name="GDSF" localSheetId="5">MATCH(0.01,'[29]General  (3)'!End_Bal,-1)+1</definedName>
    <definedName name="GDSF" localSheetId="4">MATCH(0.01,'[29]General  (3)'!End_Bal,-1)+1</definedName>
    <definedName name="GDSF">MATCH(0.01,'[29]General  (3)'!End_Bal,-1)+1</definedName>
    <definedName name="gender" localSheetId="5">#REF!</definedName>
    <definedName name="gender" localSheetId="4">#REF!</definedName>
    <definedName name="gender" localSheetId="15">#REF!</definedName>
    <definedName name="gender" localSheetId="14">#REF!</definedName>
    <definedName name="gender">#REF!</definedName>
    <definedName name="General" localSheetId="5">#REF!</definedName>
    <definedName name="General" localSheetId="4">#REF!</definedName>
    <definedName name="General" localSheetId="15">#REF!</definedName>
    <definedName name="General" localSheetId="14">#REF!</definedName>
    <definedName name="General" localSheetId="2">#REF!</definedName>
    <definedName name="General" localSheetId="6">#REF!</definedName>
    <definedName name="General">#REF!</definedName>
    <definedName name="general_surgery" localSheetId="5">#REF!</definedName>
    <definedName name="general_surgery" localSheetId="4">#REF!</definedName>
    <definedName name="general_surgery" localSheetId="15">#REF!</definedName>
    <definedName name="general_surgery" localSheetId="14">#REF!</definedName>
    <definedName name="general_surgery" localSheetId="2">#REF!</definedName>
    <definedName name="general_surgery" localSheetId="6">#REF!</definedName>
    <definedName name="general_surgery">#REF!</definedName>
    <definedName name="GF">'[3]Loan Amortization Schedule'!$D$5</definedName>
    <definedName name="GFHDFJ">ROW('[3]Loan Amortization Schedule'!$17:$17)</definedName>
    <definedName name="GFHFSJH" localSheetId="5">#REF!</definedName>
    <definedName name="GFHFSJH" localSheetId="4">#REF!</definedName>
    <definedName name="GFHFSJH" localSheetId="15">#REF!</definedName>
    <definedName name="GFHFSJH" localSheetId="14">#REF!</definedName>
    <definedName name="GFHFSJH" localSheetId="2">#REF!</definedName>
    <definedName name="GFHFSJH" localSheetId="6">#REF!</definedName>
    <definedName name="GFHFSJH">#REF!</definedName>
    <definedName name="GFJDFJ" localSheetId="5">#REF!</definedName>
    <definedName name="GFJDFJ" localSheetId="4">#REF!</definedName>
    <definedName name="GFJDFJ" localSheetId="15">#REF!</definedName>
    <definedName name="GFJDFJ" localSheetId="14">#REF!</definedName>
    <definedName name="GFJDFJ" localSheetId="2">#REF!</definedName>
    <definedName name="GFJDFJ" localSheetId="6">#REF!</definedName>
    <definedName name="GFJDFJ">#REF!</definedName>
    <definedName name="GFJDTJ" localSheetId="5">#REF!</definedName>
    <definedName name="GFJDTJ" localSheetId="4">#REF!</definedName>
    <definedName name="GFJDTJ" localSheetId="15">#REF!</definedName>
    <definedName name="GFJDTJ" localSheetId="14">#REF!</definedName>
    <definedName name="GFJDTJ" localSheetId="2">#REF!</definedName>
    <definedName name="GFJDTJ" localSheetId="6">#REF!</definedName>
    <definedName name="GFJDTJ">#REF!</definedName>
    <definedName name="GFJGDFJ">'[3]Loan Amortization Schedule'!$A$1:$J$497</definedName>
    <definedName name="GFJGDJ">'[3]Loan Amortization Schedule'!$D$9</definedName>
    <definedName name="gg">[50]!EXPENSEITEEMS[[#All],[EXPENSE ITEM LIST]]</definedName>
    <definedName name="gggfff" localSheetId="15">#REF!</definedName>
    <definedName name="gggfff">#REF!</definedName>
    <definedName name="gggg" localSheetId="5">MATCH(0.01,[0]!End_Bal,-1)+1</definedName>
    <definedName name="gggg" localSheetId="4">MATCH(0.01,End_Bal,-1)+1</definedName>
    <definedName name="gggg" localSheetId="15">MATCH(0.01,End_Bal,-1)+1</definedName>
    <definedName name="gggg" localSheetId="14">MATCH(0.01,End_Bal,-1)+1</definedName>
    <definedName name="gggg" localSheetId="2">MATCH(0.01,End_Bal,-1)+1</definedName>
    <definedName name="gggg" localSheetId="6">MATCH(0.01,End_Bal,-1)+1</definedName>
    <definedName name="gggg">MATCH(0.01,End_Bal,-1)+1</definedName>
    <definedName name="ggt" localSheetId="5">{0,1,2,3,4,5,6} + {0;1;2;3;4;5}*7</definedName>
    <definedName name="ggt" localSheetId="4">{0,1,2,3,4,5,6} + {0;1;2;3;4;5}*7</definedName>
    <definedName name="ggt" localSheetId="15">{0,1,2,3,4,5,6} + {0;1;2;3;4;5}*7</definedName>
    <definedName name="ggt" localSheetId="14">{0,1,2,3,4,5,6} + {0;1;2;3;4;5}*7</definedName>
    <definedName name="ggt">{0,1,2,3,4,5,6} + {0;1;2;3;4;5}*7</definedName>
    <definedName name="ghh" localSheetId="5" hidden="1">{"'Leverage'!$B$2:$M$418"}</definedName>
    <definedName name="ghh" localSheetId="4" hidden="1">{"'Leverage'!$B$2:$M$418"}</definedName>
    <definedName name="ghh" localSheetId="15" hidden="1">{"'Leverage'!$B$2:$M$418"}</definedName>
    <definedName name="ghh" localSheetId="14" hidden="1">{"'Leverage'!$B$2:$M$418"}</definedName>
    <definedName name="ghh" hidden="1">{"'Leverage'!$B$2:$M$418"}</definedName>
    <definedName name="ghjghj" localSheetId="5">#REF!</definedName>
    <definedName name="ghjghj" localSheetId="4">#REF!</definedName>
    <definedName name="ghjghj" localSheetId="14">#REF!</definedName>
    <definedName name="ghjghj" localSheetId="2">#REF!</definedName>
    <definedName name="ghjghj" localSheetId="6">#REF!</definedName>
    <definedName name="ghjghj">#REF!</definedName>
    <definedName name="gipgp" localSheetId="5">#REF!</definedName>
    <definedName name="gipgp" localSheetId="4">#REF!</definedName>
    <definedName name="gipgp" localSheetId="14">#REF!</definedName>
    <definedName name="gipgp" localSheetId="2">#REF!</definedName>
    <definedName name="gipgp" localSheetId="6">#REF!</definedName>
    <definedName name="gipgp">#REF!</definedName>
    <definedName name="GIT" localSheetId="5">#REF!</definedName>
    <definedName name="GIT" localSheetId="4">#REF!</definedName>
    <definedName name="GIT" localSheetId="14">#REF!</definedName>
    <definedName name="GIT" localSheetId="2">#REF!</definedName>
    <definedName name="GIT" localSheetId="6">#REF!</definedName>
    <definedName name="GIT">#REF!</definedName>
    <definedName name="giuppigp" localSheetId="5">#REF!</definedName>
    <definedName name="giuppigp" localSheetId="4">#REF!</definedName>
    <definedName name="giuppigp" localSheetId="14">#REF!</definedName>
    <definedName name="giuppigp">#REF!</definedName>
    <definedName name="GKFY" localSheetId="5">#REF!</definedName>
    <definedName name="GKFY" localSheetId="4">#REF!</definedName>
    <definedName name="GKFY" localSheetId="14">#REF!</definedName>
    <definedName name="GKFY">#REF!</definedName>
    <definedName name="gkfylofy" localSheetId="5">#REF!</definedName>
    <definedName name="gkfylofy" localSheetId="4">#REF!</definedName>
    <definedName name="gkfylofy" localSheetId="14">#REF!</definedName>
    <definedName name="gkfylofy">#REF!</definedName>
    <definedName name="Group__Quality_Improvement_Project_Manager" localSheetId="5">#REF!</definedName>
    <definedName name="Group__Quality_Improvement_Project_Manager" localSheetId="4">#REF!</definedName>
    <definedName name="Group__Quality_Improvement_Project_Manager" localSheetId="14">#REF!</definedName>
    <definedName name="Group__Quality_Improvement_Project_Manager">#REF!</definedName>
    <definedName name="Group_Quality_Director" localSheetId="5">#REF!</definedName>
    <definedName name="Group_Quality_Director" localSheetId="4">#REF!</definedName>
    <definedName name="Group_Quality_Director" localSheetId="14">#REF!</definedName>
    <definedName name="Group_Quality_Director">#REF!</definedName>
    <definedName name="GS" localSheetId="5">#REF!</definedName>
    <definedName name="GS" localSheetId="4">#REF!</definedName>
    <definedName name="GS" localSheetId="14">#REF!</definedName>
    <definedName name="GS">#REF!</definedName>
    <definedName name="gsgrgrgvrds">[51]Calender!#REF!</definedName>
    <definedName name="guipggui" localSheetId="5">#REF!</definedName>
    <definedName name="guipggui" localSheetId="4">#REF!</definedName>
    <definedName name="guipggui" localSheetId="15">#REF!</definedName>
    <definedName name="guipggui" localSheetId="14">#REF!</definedName>
    <definedName name="guipggui">#REF!</definedName>
    <definedName name="guipuiop" localSheetId="5">#REF!</definedName>
    <definedName name="guipuiop" localSheetId="4">#REF!</definedName>
    <definedName name="guipuiop" localSheetId="15">#REF!</definedName>
    <definedName name="guipuiop" localSheetId="14">#REF!</definedName>
    <definedName name="guipuiop">#REF!</definedName>
    <definedName name="gyhu" localSheetId="15">#REF!</definedName>
    <definedName name="gyhu">#REF!</definedName>
    <definedName name="haeryaeu" localSheetId="5">#REF!</definedName>
    <definedName name="haeryaeu" localSheetId="4">#REF!</definedName>
    <definedName name="haeryaeu" localSheetId="14">#REF!</definedName>
    <definedName name="haeryaeu">#REF!</definedName>
    <definedName name="haitham" localSheetId="5">#REF!</definedName>
    <definedName name="haitham" localSheetId="4">#REF!</definedName>
    <definedName name="haitham" localSheetId="14">#REF!</definedName>
    <definedName name="haitham">#REF!</definedName>
    <definedName name="hany" localSheetId="5">#REF!</definedName>
    <definedName name="hany" localSheetId="4">#REF!</definedName>
    <definedName name="hany" localSheetId="14">#REF!</definedName>
    <definedName name="hany">#REF!</definedName>
    <definedName name="Header_Row">ROW('[3]Loan Amortization Schedule'!$17:$17)</definedName>
    <definedName name="Heart">#REF!</definedName>
    <definedName name="heba" localSheetId="5">#REF!</definedName>
    <definedName name="heba" localSheetId="4">#REF!</definedName>
    <definedName name="heba" localSheetId="15">#REF!</definedName>
    <definedName name="heba" localSheetId="14">#REF!</definedName>
    <definedName name="heba" localSheetId="2">#REF!</definedName>
    <definedName name="heba" localSheetId="6">#REF!</definedName>
    <definedName name="heba">#REF!</definedName>
    <definedName name="Hematology" localSheetId="5">#REF!</definedName>
    <definedName name="Hematology" localSheetId="4">#REF!</definedName>
    <definedName name="Hematology" localSheetId="15">#REF!</definedName>
    <definedName name="Hematology" localSheetId="14">#REF!</definedName>
    <definedName name="Hematology" localSheetId="2">#REF!</definedName>
    <definedName name="Hematology" localSheetId="6">#REF!</definedName>
    <definedName name="Hematology">#REF!</definedName>
    <definedName name="heva" localSheetId="15">#REF!</definedName>
    <definedName name="heva">#REF!</definedName>
    <definedName name="HFGJ">#N/A</definedName>
    <definedName name="hggg" localSheetId="5">#REF!</definedName>
    <definedName name="hggg" localSheetId="4">#REF!</definedName>
    <definedName name="hggg" localSheetId="15">#REF!</definedName>
    <definedName name="hggg" localSheetId="14">#REF!</definedName>
    <definedName name="hggg" localSheetId="2">#REF!</definedName>
    <definedName name="hggg" localSheetId="6">#REF!</definedName>
    <definedName name="hggg">#REF!</definedName>
    <definedName name="hghghghghghgh" localSheetId="5">[40]BEP!#REF!</definedName>
    <definedName name="hghghghghghgh" localSheetId="4">[40]BEP!#REF!</definedName>
    <definedName name="hghghghghghgh" localSheetId="15">[40]BEP!#REF!</definedName>
    <definedName name="hghghghghghgh" localSheetId="14">[40]BEP!#REF!</definedName>
    <definedName name="hghghghghghgh">[40]BEP!#REF!</definedName>
    <definedName name="HGKK" localSheetId="5">#REF!</definedName>
    <definedName name="HGKK" localSheetId="4">#REF!</definedName>
    <definedName name="HGKK" localSheetId="15">#REF!</definedName>
    <definedName name="HGKK" localSheetId="14">#REF!</definedName>
    <definedName name="HGKK" localSheetId="2">#REF!</definedName>
    <definedName name="HGKK" localSheetId="6">#REF!</definedName>
    <definedName name="HGKK">#REF!</definedName>
    <definedName name="HH" localSheetId="9">DATE(YEAR([0]!Loan_Start),MONTH([0]!Loan_Start)+Payment_Number,DAY([0]!Loan_Start))</definedName>
    <definedName name="HH" localSheetId="3">DATE(YEAR([0]!Loan_Start),MONTH([0]!Loan_Start)+Payment_Number,DAY([0]!Loan_Start))</definedName>
    <definedName name="HH" localSheetId="5">DATE(YEAR([0]!Loan_Start),MONTH([0]!Loan_Start)+Payment_Number,DAY([0]!Loan_Start))</definedName>
    <definedName name="HH" localSheetId="4">DATE(YEAR([0]!Loan_Start),MONTH([0]!Loan_Start)+Payment_Number,DAY([0]!Loan_Start))</definedName>
    <definedName name="HH" localSheetId="15">DATE(YEAR(Loan_Start),MONTH(Loan_Start)+Payment_Number,DAY(Loan_Start))</definedName>
    <definedName name="HH" localSheetId="14">DATE(YEAR(Loan_Start),MONTH(Loan_Start)+Payment_Number,DAY(Loan_Start))</definedName>
    <definedName name="HH" localSheetId="2">DATE(YEAR(Loan_Start),MONTH(Loan_Start)+Payment_Number,DAY(Loan_Start))</definedName>
    <definedName name="HH" localSheetId="6">DATE(YEAR(Loan_Start),MONTH(Loan_Start)+Payment_Number,DAY(Loan_Start))</definedName>
    <definedName name="HH">DATE(YEAR(Loan_Start),MONTH(Loan_Start)+Payment_Number,DAY(Loan_Start))</definedName>
    <definedName name="hha" localSheetId="5">#REF!</definedName>
    <definedName name="hha" localSheetId="4">#REF!</definedName>
    <definedName name="hha" localSheetId="15">#REF!</definedName>
    <definedName name="hha" localSheetId="14">#REF!</definedName>
    <definedName name="hha">#REF!</definedName>
    <definedName name="hhh" localSheetId="5">#REF!</definedName>
    <definedName name="hhh" localSheetId="4">#REF!</definedName>
    <definedName name="hhh" localSheetId="15">#REF!</definedName>
    <definedName name="hhh" localSheetId="14">#REF!</definedName>
    <definedName name="hhh" localSheetId="2">#REF!</definedName>
    <definedName name="hhh" localSheetId="6">#REF!</definedName>
    <definedName name="hhh">MATCH(0.01,End_Bal,-1)+1</definedName>
    <definedName name="hhhh" localSheetId="5">#REF!</definedName>
    <definedName name="hhhh" localSheetId="4">#REF!</definedName>
    <definedName name="hhhh" localSheetId="15">#REF!</definedName>
    <definedName name="hhhh" localSheetId="14">#REF!</definedName>
    <definedName name="hhhh" localSheetId="2">#REF!</definedName>
    <definedName name="hhhh" localSheetId="6">#REF!</definedName>
    <definedName name="hhhh">#REF!</definedName>
    <definedName name="hhhhh" localSheetId="5">#REF!</definedName>
    <definedName name="hhhhh" localSheetId="4">#REF!</definedName>
    <definedName name="hhhhh" localSheetId="15">#REF!</definedName>
    <definedName name="hhhhh" localSheetId="14">#REF!</definedName>
    <definedName name="hhhhh" localSheetId="2">#REF!</definedName>
    <definedName name="hhhhh" localSheetId="6">#REF!</definedName>
    <definedName name="hhhhh">#REF!</definedName>
    <definedName name="hhhhhh" localSheetId="5">#REF!</definedName>
    <definedName name="hhhhhh" localSheetId="4">#REF!</definedName>
    <definedName name="hhhhhh" localSheetId="15">#REF!</definedName>
    <definedName name="hhhhhh" localSheetId="14">#REF!</definedName>
    <definedName name="hhhhhh">#REF!</definedName>
    <definedName name="HJH">#REF!</definedName>
    <definedName name="HJHAudiology">[52]Factors!#REF!</definedName>
    <definedName name="hjhgjagfg" localSheetId="5">#REF!</definedName>
    <definedName name="hjhgjagfg" localSheetId="4">#REF!</definedName>
    <definedName name="hjhgjagfg" localSheetId="15">#REF!</definedName>
    <definedName name="hjhgjagfg" localSheetId="14">#REF!</definedName>
    <definedName name="hjhgjagfg">#REF!</definedName>
    <definedName name="hjihkhk" localSheetId="5">#REF!</definedName>
    <definedName name="hjihkhk" localSheetId="4">#REF!</definedName>
    <definedName name="hjihkhk" localSheetId="15">#REF!</definedName>
    <definedName name="hjihkhk" localSheetId="14">#REF!</definedName>
    <definedName name="hjihkhk">#REF!</definedName>
    <definedName name="hjjhhh" localSheetId="5">MATCH(0.01,[0]!End_Bal,-1)+1</definedName>
    <definedName name="hjjhhh" localSheetId="4">MATCH(0.01,End_Bal,-1)+1</definedName>
    <definedName name="hjjhhh" localSheetId="15">MATCH(0.01,End_Bal,-1)+1</definedName>
    <definedName name="hjjhhh" localSheetId="14">MATCH(0.01,End_Bal,-1)+1</definedName>
    <definedName name="hjjhhh">MATCH(0.01,End_Bal,-1)+1</definedName>
    <definedName name="HJK" localSheetId="5">MEDIAN(OFFSET(DTD!chtData,0,0,DTD!valCodespot-1,1))</definedName>
    <definedName name="HJK" localSheetId="4">MEDIAN(OFFSET(MTD!chtData,0,0,MTD!valCodespot-1,1))</definedName>
    <definedName name="HJK" localSheetId="15">MEDIAN(OFFSET('OFF days'!chtData,0,0,'OFF days'!valCodespot-1,1))</definedName>
    <definedName name="HJK" localSheetId="14">MEDIAN(OFFSET(Reference!chtData,0,0,Reference!valCodespot-1,1))</definedName>
    <definedName name="HJK" localSheetId="2">MEDIAN(OFFSET('Supply Deficit'!chtData,0,0,'Supply Deficit'!valCodespot-1,1))</definedName>
    <definedName name="HJK" localSheetId="6">MEDIAN(OFFSET('Top 5'!chtData,0,0,'Top 5'!valCodespot-1,1))</definedName>
    <definedName name="HJK">MEDIAN(OFFSET([14]!chtData,0,0,[14]!valCodespot-1,1))</definedName>
    <definedName name="hjnf">MATCH(0.01,End_Bal,-1)+1</definedName>
    <definedName name="hjnmv" localSheetId="15">#REF!</definedName>
    <definedName name="hjnmv">#REF!</definedName>
    <definedName name="HKHGK" localSheetId="5">#REF!</definedName>
    <definedName name="HKHGK" localSheetId="4">#REF!</definedName>
    <definedName name="HKHGK" localSheetId="15">#REF!</definedName>
    <definedName name="HKHGK" localSheetId="14">#REF!</definedName>
    <definedName name="HKHGK" localSheetId="2">#REF!</definedName>
    <definedName name="HKHGK" localSheetId="6">#REF!</definedName>
    <definedName name="HKHGK">#REF!</definedName>
    <definedName name="HO" localSheetId="15">#REF!</definedName>
    <definedName name="HO">#REF!</definedName>
    <definedName name="hosny" localSheetId="5">#REF!</definedName>
    <definedName name="hosny" localSheetId="4">#REF!</definedName>
    <definedName name="hosny" localSheetId="14">#REF!</definedName>
    <definedName name="hosny" localSheetId="2">#REF!</definedName>
    <definedName name="hosny" localSheetId="6">#REF!</definedName>
    <definedName name="hosny">#REF!</definedName>
    <definedName name="Hospitality">#REF!</definedName>
    <definedName name="Hospitility" localSheetId="5">#REF!</definedName>
    <definedName name="Hospitility" localSheetId="4">#REF!</definedName>
    <definedName name="Hospitility" localSheetId="14">#REF!</definedName>
    <definedName name="Hospitility">#REF!</definedName>
    <definedName name="hossam" localSheetId="5">#REF!</definedName>
    <definedName name="hossam" localSheetId="4">#REF!</definedName>
    <definedName name="hossam" localSheetId="14">#REF!</definedName>
    <definedName name="hossam">#REF!</definedName>
    <definedName name="Hossss" localSheetId="5">#REF!</definedName>
    <definedName name="Hossss" localSheetId="4">#REF!</definedName>
    <definedName name="Hossss" localSheetId="14">#REF!</definedName>
    <definedName name="Hossss">#REF!</definedName>
    <definedName name="hour">'[53]ايام الدنيا'!$U$2</definedName>
    <definedName name="HR" localSheetId="5">#REF!</definedName>
    <definedName name="HR" localSheetId="4">#REF!</definedName>
    <definedName name="HR" localSheetId="15">#REF!</definedName>
    <definedName name="HR" localSheetId="14">#REF!</definedName>
    <definedName name="HR">#REF!</definedName>
    <definedName name="HSTAYH" localSheetId="5">MATCH(0.01,'[29]General  (3)'!End_Bal,-1)+1</definedName>
    <definedName name="HSTAYH" localSheetId="4">MATCH(0.01,'[29]General  (3)'!End_Bal,-1)+1</definedName>
    <definedName name="HSTAYH">MATCH(0.01,'[29]General  (3)'!End_Bal,-1)+1</definedName>
    <definedName name="HTML_CodePage" hidden="1">1252</definedName>
    <definedName name="HTML_Control" localSheetId="5">{"'Leverage'!$B$2:$M$418"}</definedName>
    <definedName name="HTML_Control" localSheetId="4">{"'Leverage'!$B$2:$M$418"}</definedName>
    <definedName name="HTML_Control" localSheetId="15">{"'Leverage'!$B$2:$M$418"}</definedName>
    <definedName name="HTML_Control" localSheetId="14">{"'Leverage'!$B$2:$M$418"}</definedName>
    <definedName name="HTML_Control" localSheetId="2">{"'Leverage'!$B$2:$M$418"}</definedName>
    <definedName name="HTML_Control" localSheetId="6">{"'Leverage'!$B$2:$M$418"}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Title" hidden="1">"leverage"</definedName>
    <definedName name="hvgfghjk" localSheetId="5">#REF!</definedName>
    <definedName name="hvgfghjk" localSheetId="4">#REF!</definedName>
    <definedName name="hvgfghjk" localSheetId="14">#REF!</definedName>
    <definedName name="hvgfghjk">#REF!</definedName>
    <definedName name="hvjhkfgfddrffh" localSheetId="5">#REF!</definedName>
    <definedName name="hvjhkfgfddrffh" localSheetId="4">#REF!</definedName>
    <definedName name="hvjhkfgfddrffh" localSheetId="14">#REF!</definedName>
    <definedName name="hvjhkfgfddrffh">#REF!</definedName>
    <definedName name="idris" localSheetId="5">#REF!</definedName>
    <definedName name="idris" localSheetId="4">#REF!</definedName>
    <definedName name="idris" localSheetId="15">#REF!</definedName>
    <definedName name="idris" localSheetId="14">#REF!</definedName>
    <definedName name="idris" localSheetId="2">#REF!</definedName>
    <definedName name="idris" localSheetId="6">#REF!</definedName>
    <definedName name="idris">#REF!</definedName>
    <definedName name="IJIJIJIJ" localSheetId="5">#REF!</definedName>
    <definedName name="IJIJIJIJ" localSheetId="4">#REF!</definedName>
    <definedName name="IJIJIJIJ" localSheetId="15">#REF!</definedName>
    <definedName name="IJIJIJIJ" localSheetId="14">#REF!</definedName>
    <definedName name="IJIJIJIJ" localSheetId="2">#REF!</definedName>
    <definedName name="IJIJIJIJ" localSheetId="6">#REF!</definedName>
    <definedName name="IJIJIJIJ">#REF!</definedName>
    <definedName name="IM" localSheetId="5">#REF!</definedName>
    <definedName name="IM" localSheetId="4">#REF!</definedName>
    <definedName name="IM" localSheetId="15">#REF!</definedName>
    <definedName name="IM" localSheetId="14">#REF!</definedName>
    <definedName name="IM" localSheetId="2">#REF!</definedName>
    <definedName name="IM" localSheetId="6">#REF!</definedName>
    <definedName name="IM">#REF!</definedName>
    <definedName name="impact" localSheetId="5">{0,1,2,3,4,5,6} + {0;1;2;3;4;5}*7</definedName>
    <definedName name="impact" localSheetId="4">{0,1,2,3,4,5,6} + {0;1;2;3;4;5}*7</definedName>
    <definedName name="impact" localSheetId="15">{0,1,2,3,4,5,6} + {0;1;2;3;4;5}*7</definedName>
    <definedName name="impact" localSheetId="14">{0,1,2,3,4,5,6} + {0;1;2;3;4;5}*7</definedName>
    <definedName name="impact">{0,1,2,3,4,5,6} + {0;1;2;3;4;5}*7</definedName>
    <definedName name="impacttt" localSheetId="5" hidden="1">{"'Leverage'!$B$2:$M$418"}</definedName>
    <definedName name="impacttt" localSheetId="4" hidden="1">{"'Leverage'!$B$2:$M$418"}</definedName>
    <definedName name="impacttt" localSheetId="15" hidden="1">{"'Leverage'!$B$2:$M$418"}</definedName>
    <definedName name="impacttt" localSheetId="14" hidden="1">{"'Leverage'!$B$2:$M$418"}</definedName>
    <definedName name="impacttt" hidden="1">{"'Leverage'!$B$2:$M$418"}</definedName>
    <definedName name="impct" localSheetId="9">IF([9]!Loan_Amount*[9]!Interest_Rate*[9]!Loan_Years*[9]!Loan_Start&gt;0,1,0)</definedName>
    <definedName name="impct" localSheetId="3">IF([9]!Loan_Amount*[9]!Interest_Rate*[9]!Loan_Years*[9]!Loan_Start&gt;0,1,0)</definedName>
    <definedName name="impct" localSheetId="5">IF([9]!Loan_Amount*[9]!Interest_Rate*[9]!Loan_Years*[9]!Loan_Start&gt;0,1,0)</definedName>
    <definedName name="impct" localSheetId="15">IF([0]!Loan_Amount*[0]!Interest_Rate*[0]!Loan_Years*[0]!Loan_Start&gt;0,1,0)</definedName>
    <definedName name="impct">IF([9]!Loan_Amount*[9]!Interest_Rate*[9]!Loan_Years*[9]!Loan_Start&gt;0,1,0)</definedName>
    <definedName name="ini" localSheetId="5">#REF!</definedName>
    <definedName name="ini" localSheetId="4">#REF!</definedName>
    <definedName name="ini" localSheetId="15">#REF!</definedName>
    <definedName name="ini" localSheetId="14">#REF!</definedName>
    <definedName name="ini">#REF!</definedName>
    <definedName name="inpatient">IF([54]!Loan_Amount*[54]!Interest_Rate*[54]!Loan_Years*[54]!Loan_Start&gt;0,1,0)</definedName>
    <definedName name="Insurance" localSheetId="5">#REF!</definedName>
    <definedName name="Insurance" localSheetId="4">#REF!</definedName>
    <definedName name="Insurance" localSheetId="15">#REF!</definedName>
    <definedName name="Insurance" localSheetId="14">#REF!</definedName>
    <definedName name="Insurance">#REF!</definedName>
    <definedName name="Int">'[3]Loan Amortization Schedule'!$H$18:$H$497</definedName>
    <definedName name="Interest_Rate">'[3]Loan Amortization Schedule'!$D$6</definedName>
    <definedName name="INTERNAL_MEDICINE" localSheetId="5">#REF!</definedName>
    <definedName name="INTERNAL_MEDICINE" localSheetId="4">#REF!</definedName>
    <definedName name="INTERNAL_MEDICINE" localSheetId="15">#REF!</definedName>
    <definedName name="INTERNAL_MEDICINE" localSheetId="14">#REF!</definedName>
    <definedName name="INTERNAL_MEDICINE" localSheetId="2">#REF!</definedName>
    <definedName name="INTERNAL_MEDICINE" localSheetId="6">#REF!</definedName>
    <definedName name="INTERNAL_MEDICINE">#REF!</definedName>
    <definedName name="Internal_Rate_of_Return" localSheetId="5">[5]BEP!#REF!</definedName>
    <definedName name="Internal_Rate_of_Return" localSheetId="4">[5]BEP!#REF!</definedName>
    <definedName name="Internal_Rate_of_Return" localSheetId="15">[5]BEP!#REF!</definedName>
    <definedName name="Internal_Rate_of_Return" localSheetId="14">[5]BEP!#REF!</definedName>
    <definedName name="Internal_Rate_of_Return" localSheetId="2">[5]BEP!#REF!</definedName>
    <definedName name="Internal_Rate_of_Return" localSheetId="6">[5]BEP!#REF!</definedName>
    <definedName name="Internal_Rate_of_Return">[40]BEP!#REF!</definedName>
    <definedName name="International_Marketing" localSheetId="5">#REF!</definedName>
    <definedName name="International_Marketing" localSheetId="4">#REF!</definedName>
    <definedName name="International_Marketing" localSheetId="15">#REF!</definedName>
    <definedName name="International_Marketing" localSheetId="14">#REF!</definedName>
    <definedName name="International_Marketing">#REF!</definedName>
    <definedName name="ioupupi" localSheetId="5">#REF!</definedName>
    <definedName name="ioupupi" localSheetId="4">#REF!</definedName>
    <definedName name="ioupupi" localSheetId="15">#REF!</definedName>
    <definedName name="ioupupi" localSheetId="14">#REF!</definedName>
    <definedName name="ioupupi" localSheetId="2">#REF!</definedName>
    <definedName name="ioupupi" localSheetId="6">#REF!</definedName>
    <definedName name="ioupupi">#REF!</definedName>
    <definedName name="IP" localSheetId="15">'[55]Master Sheet'!#REF!</definedName>
    <definedName name="IP">'[55]Master Sheet'!#REF!</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41666.7099189815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IRY" localSheetId="5">#REF!</definedName>
    <definedName name="IRIRY" localSheetId="4">#REF!</definedName>
    <definedName name="IRIRY" localSheetId="15">#REF!</definedName>
    <definedName name="IRIRY" localSheetId="14">#REF!</definedName>
    <definedName name="IRIRY" localSheetId="2">#REF!</definedName>
    <definedName name="IRIRY" localSheetId="6">#REF!</definedName>
    <definedName name="IRIRY">#REF!</definedName>
    <definedName name="IRITYU" localSheetId="5">#REF!</definedName>
    <definedName name="IRITYU" localSheetId="4">#REF!</definedName>
    <definedName name="IRITYU" localSheetId="14">#REF!</definedName>
    <definedName name="IRITYU" localSheetId="2">#REF!</definedName>
    <definedName name="IRITYU" localSheetId="6">#REF!</definedName>
    <definedName name="IRITYU">#REF!</definedName>
    <definedName name="IRYIRY" localSheetId="5">#REF!</definedName>
    <definedName name="IRYIRY" localSheetId="4">#REF!</definedName>
    <definedName name="IRYIRY" localSheetId="14">#REF!</definedName>
    <definedName name="IRYIRY">#REF!</definedName>
    <definedName name="ismail" localSheetId="5">#REF!</definedName>
    <definedName name="ismail" localSheetId="4">#REF!</definedName>
    <definedName name="ismail" localSheetId="14">#REF!</definedName>
    <definedName name="ismail">#REF!</definedName>
    <definedName name="IT" localSheetId="5">#REF!</definedName>
    <definedName name="IT" localSheetId="4">#REF!</definedName>
    <definedName name="IT" localSheetId="14">#REF!</definedName>
    <definedName name="IT">#REF!</definedName>
    <definedName name="ITEMS">[22]!Database[ITEM]</definedName>
    <definedName name="iupopio" localSheetId="5">#REF!</definedName>
    <definedName name="iupopio" localSheetId="4">#REF!</definedName>
    <definedName name="iupopio" localSheetId="15">#REF!</definedName>
    <definedName name="iupopio" localSheetId="14">#REF!</definedName>
    <definedName name="iupopio" localSheetId="2">#REF!</definedName>
    <definedName name="iupopio" localSheetId="6">#REF!</definedName>
    <definedName name="iupopio">#REF!</definedName>
    <definedName name="j" localSheetId="9">[35]!Macro2</definedName>
    <definedName name="j" localSheetId="3">[35]!Macro2</definedName>
    <definedName name="j" localSheetId="5">[35]!Macro2</definedName>
    <definedName name="j">[35]!Macro2</definedName>
    <definedName name="JanSun1" localSheetId="5">DATE([0]!TheYear,1,1)-WEEKDAY(DATE([0]!TheYear,1,1))+1</definedName>
    <definedName name="JanSun1" localSheetId="4">DATE(TheYear,1,1)-WEEKDAY(DATE(TheYear,1,1))+1</definedName>
    <definedName name="JanSun1" localSheetId="15">DATE(TheYear,1,1)-WEEKDAY(DATE(TheYear,1,1))+1</definedName>
    <definedName name="JanSun1" localSheetId="14">DATE(TheYear,1,1)-WEEKDAY(DATE(TheYear,1,1))+1</definedName>
    <definedName name="JanSun1" localSheetId="2">DATE(TheYear,1,1)-WEEKDAY(DATE(TheYear,1,1))+1</definedName>
    <definedName name="JanSun1" localSheetId="6">DATE(TheYear,1,1)-WEEKDAY(DATE(TheYear,1,1))+1</definedName>
    <definedName name="JanSun1">DATE(TheYear,1,1)-WEEKDAY(DATE(TheYear,1,1))+1</definedName>
    <definedName name="January" localSheetId="5">#REF!</definedName>
    <definedName name="January" localSheetId="4">#REF!</definedName>
    <definedName name="January" localSheetId="14">#REF!</definedName>
    <definedName name="January">#REF!</definedName>
    <definedName name="January2017" localSheetId="5">#REF!</definedName>
    <definedName name="January2017" localSheetId="4">#REF!</definedName>
    <definedName name="January2017" localSheetId="14">#REF!</definedName>
    <definedName name="January2017">#REF!</definedName>
    <definedName name="jhbghvghcjc" localSheetId="5">#REF!</definedName>
    <definedName name="jhbghvghcjc" localSheetId="4">#REF!</definedName>
    <definedName name="jhbghvghcjc" localSheetId="14">#REF!</definedName>
    <definedName name="jhbghvghcjc">#REF!</definedName>
    <definedName name="jhbvgh" localSheetId="5">#REF!</definedName>
    <definedName name="jhbvgh" localSheetId="4">#REF!</definedName>
    <definedName name="jhbvgh" localSheetId="14">#REF!</definedName>
    <definedName name="jhbvgh">#REF!</definedName>
    <definedName name="jjhuk" localSheetId="5">#REF!</definedName>
    <definedName name="jjhuk" localSheetId="4">#REF!</definedName>
    <definedName name="jjhuk" localSheetId="15">#REF!</definedName>
    <definedName name="jjhuk" localSheetId="14">#REF!</definedName>
    <definedName name="jjhuk" localSheetId="2">#REF!</definedName>
    <definedName name="jjhuk" localSheetId="6">#REF!</definedName>
    <definedName name="jjhuk">#REF!</definedName>
    <definedName name="jjj">#N/A</definedName>
    <definedName name="jjjj" localSheetId="2">[56]Calendar!$X$3</definedName>
    <definedName name="jjjj" localSheetId="6">[56]Calendar!$X$3</definedName>
    <definedName name="jjjj">[57]Calendar!$X$3</definedName>
    <definedName name="jjjjjj">'[33]Costi Variabili'!#REF!</definedName>
    <definedName name="jk" localSheetId="15">#REF!</definedName>
    <definedName name="jk">#REF!</definedName>
    <definedName name="jlkhku" localSheetId="5">#REF!</definedName>
    <definedName name="jlkhku" localSheetId="4">#REF!</definedName>
    <definedName name="jlkhku" localSheetId="15">#REF!</definedName>
    <definedName name="jlkhku" localSheetId="14">#REF!</definedName>
    <definedName name="jlkhku" localSheetId="2">#REF!</definedName>
    <definedName name="jlkhku" localSheetId="6">#REF!</definedName>
    <definedName name="jlkhku">#REF!</definedName>
    <definedName name="JTFXJN" localSheetId="5">IF('[29]General  (3)'!Loan_Amount*'[29]General  (3)'!Interest_Rate*'[29]General  (3)'!Loan_Years*'[29]General  (3)'!Loan_Start&gt;0,1,0)</definedName>
    <definedName name="JTFXJN" localSheetId="4">IF('[29]General  (3)'!Loan_Amount*'[29]General  (3)'!Interest_Rate*'[29]General  (3)'!Loan_Years*'[29]General  (3)'!Loan_Start&gt;0,1,0)</definedName>
    <definedName name="JTFXJN">IF('[29]General  (3)'!Loan_Amount*'[29]General  (3)'!Interest_Rate*'[29]General  (3)'!Loan_Years*'[29]General  (3)'!Loan_Start&gt;0,1,0)</definedName>
    <definedName name="JulSun1" localSheetId="5">DATE([0]!TheYear,7,1)-WEEKDAY(DATE([0]!TheYear,7,1))+1</definedName>
    <definedName name="JulSun1" localSheetId="4">DATE(TheYear,7,1)-WEEKDAY(DATE(TheYear,7,1))+1</definedName>
    <definedName name="JulSun1" localSheetId="15">DATE(TheYear,7,1)-WEEKDAY(DATE(TheYear,7,1))+1</definedName>
    <definedName name="JulSun1" localSheetId="14">DATE(TheYear,7,1)-WEEKDAY(DATE(TheYear,7,1))+1</definedName>
    <definedName name="JulSun1" localSheetId="2">DATE(TheYear,7,1)-WEEKDAY(DATE(TheYear,7,1))+1</definedName>
    <definedName name="JulSun1" localSheetId="6">DATE(TheYear,7,1)-WEEKDAY(DATE(TheYear,7,1))+1</definedName>
    <definedName name="JulSun1">DATE(TheYear,7,1)-WEEKDAY(DATE(TheYear,7,1))+1</definedName>
    <definedName name="July" localSheetId="5">#REF!</definedName>
    <definedName name="July" localSheetId="4">#REF!</definedName>
    <definedName name="July" localSheetId="14">#REF!</definedName>
    <definedName name="July">#REF!</definedName>
    <definedName name="June" localSheetId="5">#REF!</definedName>
    <definedName name="June" localSheetId="4">#REF!</definedName>
    <definedName name="June" localSheetId="14">#REF!</definedName>
    <definedName name="June">#REF!</definedName>
    <definedName name="JunSun1" localSheetId="5">DATE([0]!TheYear,6,1)-WEEKDAY(DATE([0]!TheYear,6,1))+1</definedName>
    <definedName name="JunSun1" localSheetId="4">DATE(TheYear,6,1)-WEEKDAY(DATE(TheYear,6,1))+1</definedName>
    <definedName name="JunSun1" localSheetId="15">DATE(TheYear,6,1)-WEEKDAY(DATE(TheYear,6,1))+1</definedName>
    <definedName name="JunSun1" localSheetId="14">DATE(TheYear,6,1)-WEEKDAY(DATE(TheYear,6,1))+1</definedName>
    <definedName name="JunSun1" localSheetId="2">DATE(TheYear,6,1)-WEEKDAY(DATE(TheYear,6,1))+1</definedName>
    <definedName name="JunSun1" localSheetId="6">DATE(TheYear,6,1)-WEEKDAY(DATE(TheYear,6,1))+1</definedName>
    <definedName name="JunSun1">DATE(TheYear,6,1)-WEEKDAY(DATE(TheYear,6,1))+1</definedName>
    <definedName name="juolkjuij" localSheetId="5">#REF!</definedName>
    <definedName name="juolkjuij" localSheetId="4">#REF!</definedName>
    <definedName name="juolkjuij" localSheetId="15">#REF!</definedName>
    <definedName name="juolkjuij" localSheetId="14">#REF!</definedName>
    <definedName name="juolkjuij" localSheetId="2">#REF!</definedName>
    <definedName name="juolkjuij" localSheetId="6">#REF!</definedName>
    <definedName name="juolkjuij">#REF!</definedName>
    <definedName name="Justification" localSheetId="5">#REF!</definedName>
    <definedName name="Justification" localSheetId="4">#REF!</definedName>
    <definedName name="Justification" localSheetId="15">#REF!</definedName>
    <definedName name="Justification" localSheetId="14">#REF!</definedName>
    <definedName name="Justification" localSheetId="2">#REF!</definedName>
    <definedName name="Justification" localSheetId="6">#REF!</definedName>
    <definedName name="Justification">[58]!Table2[Justification]</definedName>
    <definedName name="k" localSheetId="15">[18]Specialities!#REF!</definedName>
    <definedName name="k">[18]Specialities!#REF!</definedName>
    <definedName name="KAMAL">'[59]ALKAMAL 2012'!$F$2:$F$64</definedName>
    <definedName name="kbhg" localSheetId="5">#REF!</definedName>
    <definedName name="kbhg" localSheetId="4">#REF!</definedName>
    <definedName name="kbhg" localSheetId="14">#REF!</definedName>
    <definedName name="kbhg">#REF!</definedName>
    <definedName name="KGHKJK">IF([29]!GF*[29]!DFJDJ*[29]!FJEY*[29]!GFJGDJ&gt;0,1,0)</definedName>
    <definedName name="khaled" localSheetId="5">IF([0]!Loan_Amount*[0]!Interest_Rate*[0]!Loan_Years*[0]!Loan_Start&gt;0,1,0)</definedName>
    <definedName name="khaled" localSheetId="4">IF([0]!Loan_Amount*[0]!Interest_Rate*[0]!Loan_Years*[0]!Loan_Start&gt;0,1,0)</definedName>
    <definedName name="khaled" localSheetId="15">IF([0]!Loan_Amount*[0]!Interest_Rate*[0]!Loan_Years*[0]!Loan_Start&gt;0,1,0)</definedName>
    <definedName name="khaled" localSheetId="14">IF([0]!Loan_Amount*[0]!Interest_Rate*[0]!Loan_Years*[0]!Loan_Start&gt;0,1,0)</definedName>
    <definedName name="khaled">IF([14]!Loan_Amount*[14]!Interest_Rate*[14]!Loan_Years*[14]!Loan_Start&gt;0,1,0)</definedName>
    <definedName name="khhhh" localSheetId="5">[42]Calender!#REF!</definedName>
    <definedName name="khhhh" localSheetId="4">[42]Calender!#REF!</definedName>
    <definedName name="khhhh" localSheetId="15">[42]Calender!#REF!</definedName>
    <definedName name="khhhh" localSheetId="14">[42]Calender!#REF!</definedName>
    <definedName name="khhhh" localSheetId="2">[42]Calender!#REF!</definedName>
    <definedName name="khhhh" localSheetId="6">[42]Calender!#REF!</definedName>
    <definedName name="khhhh">[42]Calender!#REF!</definedName>
    <definedName name="khhhjh" localSheetId="5">#REF!</definedName>
    <definedName name="khhhjh" localSheetId="4">#REF!</definedName>
    <definedName name="khhhjh" localSheetId="15">#REF!</definedName>
    <definedName name="khhhjh" localSheetId="14">#REF!</definedName>
    <definedName name="khhhjh" localSheetId="2">#REF!</definedName>
    <definedName name="khhhjh" localSheetId="6">#REF!</definedName>
    <definedName name="khhhjh">#REF!</definedName>
    <definedName name="KHJKHK" localSheetId="5">#REF!</definedName>
    <definedName name="KHJKHK" localSheetId="4">#REF!</definedName>
    <definedName name="KHJKHK" localSheetId="15">#REF!</definedName>
    <definedName name="KHJKHK" localSheetId="14">#REF!</definedName>
    <definedName name="KHJKHK" localSheetId="2">#REF!</definedName>
    <definedName name="KHJKHK" localSheetId="6">#REF!</definedName>
    <definedName name="KHJKHK">#REF!</definedName>
    <definedName name="KIUYR" localSheetId="5">#REF!</definedName>
    <definedName name="KIUYR" localSheetId="4">#REF!</definedName>
    <definedName name="KIUYR" localSheetId="15">#REF!</definedName>
    <definedName name="KIUYR" localSheetId="14">#REF!</definedName>
    <definedName name="KIUYR" localSheetId="2">#REF!</definedName>
    <definedName name="KIUYR" localSheetId="6">#REF!</definedName>
    <definedName name="KIUYR">#REF!</definedName>
    <definedName name="kj" localSheetId="5">#REF!</definedName>
    <definedName name="kj" localSheetId="4">#REF!</definedName>
    <definedName name="kj" localSheetId="14">#REF!</definedName>
    <definedName name="kj">#REF!</definedName>
    <definedName name="kjuhtfred">[60]Calender!#REF!</definedName>
    <definedName name="kk">#REF!</definedName>
    <definedName name="kkk">[42]Calender!#REF!</definedName>
    <definedName name="kkkk" localSheetId="5">DATE([0]!TheYear,6,1)-WEEKDAY(DATE([0]!TheYear,6,1))+1</definedName>
    <definedName name="kkkk" localSheetId="4">DATE(TheYear,6,1)-WEEKDAY(DATE(TheYear,6,1))+1</definedName>
    <definedName name="kkkk" localSheetId="15">DATE(TheYear,6,1)-WEEKDAY(DATE(TheYear,6,1))+1</definedName>
    <definedName name="kkkk" localSheetId="14">DATE(TheYear,6,1)-WEEKDAY(DATE(TheYear,6,1))+1</definedName>
    <definedName name="kkkk" localSheetId="2">DATE(TheYear,6,1)-WEEKDAY(DATE(TheYear,6,1))+1</definedName>
    <definedName name="kkkk" localSheetId="6">DATE(TheYear,6,1)-WEEKDAY(DATE(TheYear,6,1))+1</definedName>
    <definedName name="kkkk">DATE(TheYear,6,1)-WEEKDAY(DATE(TheYear,6,1))+1</definedName>
    <definedName name="kkl">#REF!</definedName>
    <definedName name="klkl" localSheetId="15">'[33]Costi Variabili'!#REF!</definedName>
    <definedName name="klkl">'[33]Costi Variabili'!#REF!</definedName>
    <definedName name="knjbfsdsdf" localSheetId="5">#REF!</definedName>
    <definedName name="knjbfsdsdf" localSheetId="4">#REF!</definedName>
    <definedName name="knjbfsdsdf" localSheetId="14">#REF!</definedName>
    <definedName name="knjbfsdsdf">#REF!</definedName>
    <definedName name="ksmdksdnwknd" localSheetId="5">#REF!</definedName>
    <definedName name="ksmdksdnwknd" localSheetId="4">#REF!</definedName>
    <definedName name="ksmdksdnwknd" localSheetId="15">#REF!</definedName>
    <definedName name="ksmdksdnwknd" localSheetId="14">#REF!</definedName>
    <definedName name="ksmdksdnwknd" localSheetId="2">#REF!</definedName>
    <definedName name="ksmdksdnwknd" localSheetId="6">#REF!</definedName>
    <definedName name="ksmdksdnwknd">#REF!</definedName>
    <definedName name="l" localSheetId="5">MATCH(0.01,[0]!End_Bal,-1)+1</definedName>
    <definedName name="l" localSheetId="4">MATCH(0.01,End_Bal,-1)+1</definedName>
    <definedName name="l" localSheetId="15">MATCH(0.01,End_Bal,-1)+1</definedName>
    <definedName name="l" localSheetId="14">MATCH(0.01,End_Bal,-1)+1</definedName>
    <definedName name="l" localSheetId="2">MATCH(0.01,End_Bal,-1)+1</definedName>
    <definedName name="l" localSheetId="6">MATCH(0.01,End_Bal,-1)+1</definedName>
    <definedName name="l">MATCH(0.01,End_Bal,-1)+1</definedName>
    <definedName name="Last_Row">#N/A</definedName>
    <definedName name="leleyaeeny" localSheetId="5">#REF!</definedName>
    <definedName name="leleyaeeny" localSheetId="4">#REF!</definedName>
    <definedName name="leleyaeeny" localSheetId="15">#REF!</definedName>
    <definedName name="leleyaeeny" localSheetId="14">#REF!</definedName>
    <definedName name="leleyaeeny" localSheetId="2">#REF!</definedName>
    <definedName name="leleyaeeny" localSheetId="6">#REF!</definedName>
    <definedName name="leleyaeeny">#REF!</definedName>
    <definedName name="List" localSheetId="15">OFFSET([6]INPUT!C1,,,COUNTIF([6]INPUT!$AE$10:$AE$92,"?*"))</definedName>
    <definedName name="list">[61]MAR!$G$2:$G$5</definedName>
    <definedName name="ljkgj" localSheetId="5">IF('[29]General  (3)'!Loan_Amount*'[29]General  (3)'!Interest_Rate*'[29]General  (3)'!Loan_Years*'[29]General  (3)'!Loan_Start&gt;0,1,0)</definedName>
    <definedName name="ljkgj" localSheetId="4">IF('[29]General  (3)'!Loan_Amount*'[29]General  (3)'!Interest_Rate*'[29]General  (3)'!Loan_Years*'[29]General  (3)'!Loan_Start&gt;0,1,0)</definedName>
    <definedName name="ljkgj">IF('[29]General  (3)'!Loan_Amount*'[29]General  (3)'!Interest_Rate*'[29]General  (3)'!Loan_Years*'[29]General  (3)'!Loan_Start&gt;0,1,0)</definedName>
    <definedName name="ll" localSheetId="15">#REF!</definedName>
    <definedName name="ll">#REF!</definedName>
    <definedName name="ll..kk" localSheetId="15">#REF!</definedName>
    <definedName name="ll..kk">#REF!</definedName>
    <definedName name="lllll" localSheetId="15">#REF!</definedName>
    <definedName name="lllll">#REF!</definedName>
    <definedName name="lllllll" localSheetId="5">#REF!</definedName>
    <definedName name="lllllll" localSheetId="4">#REF!</definedName>
    <definedName name="lllllll" localSheetId="14">#REF!</definedName>
    <definedName name="lllllll" localSheetId="2">#REF!</definedName>
    <definedName name="lllllll" localSheetId="6">#REF!</definedName>
    <definedName name="lllllll">#REF!</definedName>
    <definedName name="lllllllllllllllllllllllll" localSheetId="5">#REF!</definedName>
    <definedName name="lllllllllllllllllllllllll" localSheetId="4">#REF!</definedName>
    <definedName name="lllllllllllllllllllllllll" localSheetId="14">#REF!</definedName>
    <definedName name="lllllllllllllllllllllllll" localSheetId="2">#REF!</definedName>
    <definedName name="lllllllllllllllllllllllll" localSheetId="6">#REF!</definedName>
    <definedName name="lllllllllllllllllllllllll">#REF!</definedName>
    <definedName name="lllooii" localSheetId="9">[35]!Macro1</definedName>
    <definedName name="lllooii" localSheetId="3">[35]!Macro1</definedName>
    <definedName name="lllooii" localSheetId="5">[35]!Macro1</definedName>
    <definedName name="lllooii">[35]!Macro1</definedName>
    <definedName name="Loan_Amount">'[3]Loan Amortization Schedule'!$D$5</definedName>
    <definedName name="Loan_Start">'[3]Loan Amortization Schedule'!$D$9</definedName>
    <definedName name="Loan_Years">'[3]Loan Amortization Schedule'!$D$7</definedName>
    <definedName name="lopiut" localSheetId="5">#REF!</definedName>
    <definedName name="lopiut" localSheetId="4">#REF!</definedName>
    <definedName name="lopiut" localSheetId="15">#REF!</definedName>
    <definedName name="lopiut" localSheetId="14">#REF!</definedName>
    <definedName name="lopiut" localSheetId="2">#REF!</definedName>
    <definedName name="lopiut" localSheetId="6">#REF!</definedName>
    <definedName name="lopiut">#REF!</definedName>
    <definedName name="m" localSheetId="9">DATE(YEAR([0]!Loan_Start),MONTH([0]!Loan_Start)+Payment_Number,DAY([0]!Loan_Start))</definedName>
    <definedName name="m" localSheetId="3">DATE(YEAR([0]!Loan_Start),MONTH([0]!Loan_Start)+Payment_Number,DAY([0]!Loan_Start))</definedName>
    <definedName name="m" localSheetId="5">DATE(YEAR([0]!Loan_Start),MONTH([0]!Loan_Start)+Payment_Number,DAY([0]!Loan_Start))</definedName>
    <definedName name="m" localSheetId="4">DATE(YEAR(Loan_Start),MONTH(Loan_Start)+Payment_Number,DAY(Loan_Start))</definedName>
    <definedName name="m" localSheetId="15">DATE(YEAR(Loan_Start),MONTH(Loan_Start)+Payment_Number,DAY(Loan_Start))</definedName>
    <definedName name="m" localSheetId="14">DATE(YEAR(Loan_Start),MONTH(Loan_Start)+Payment_Number,DAY(Loan_Start))</definedName>
    <definedName name="m">DATE(YEAR(Loan_Start),MONTH(Loan_Start)+Payment_Number,DAY(Loan_Start))</definedName>
    <definedName name="Maadi" localSheetId="5">#REF!</definedName>
    <definedName name="Maadi" localSheetId="4">#REF!</definedName>
    <definedName name="Maadi" localSheetId="15">#REF!</definedName>
    <definedName name="Maadi" localSheetId="14">#REF!</definedName>
    <definedName name="Maadi" localSheetId="2">#REF!</definedName>
    <definedName name="Maadi" localSheetId="6">#REF!</definedName>
    <definedName name="Maadi">#REF!</definedName>
    <definedName name="Macro1" localSheetId="9">[35]!Macro1</definedName>
    <definedName name="Macro1" localSheetId="3">[35]!Macro1</definedName>
    <definedName name="Macro1" localSheetId="5">[35]!Macro1</definedName>
    <definedName name="Macro1" localSheetId="4">[35]!Macro1</definedName>
    <definedName name="Macro1">[35]!Macro1</definedName>
    <definedName name="Macro2" localSheetId="9">[35]!Macro2</definedName>
    <definedName name="Macro2" localSheetId="3">[35]!Macro2</definedName>
    <definedName name="Macro2" localSheetId="5">[35]!Macro2</definedName>
    <definedName name="Macro2" localSheetId="4">[35]!Macro2</definedName>
    <definedName name="Macro2">[35]!Macro2</definedName>
    <definedName name="mahfouz" localSheetId="5">#REF!</definedName>
    <definedName name="mahfouz" localSheetId="4">#REF!</definedName>
    <definedName name="mahfouz" localSheetId="15">#REF!</definedName>
    <definedName name="mahfouz" localSheetId="14">#REF!</definedName>
    <definedName name="mahfouz" localSheetId="2">#REF!</definedName>
    <definedName name="mahfouz" localSheetId="6">#REF!</definedName>
    <definedName name="mahfouz">#REF!</definedName>
    <definedName name="mahmoud">[62]karem.!$G$2:$G$6</definedName>
    <definedName name="manger" localSheetId="5">#REF!</definedName>
    <definedName name="manger" localSheetId="4">#REF!</definedName>
    <definedName name="manger" localSheetId="15">#REF!</definedName>
    <definedName name="manger" localSheetId="14">#REF!</definedName>
    <definedName name="manger" localSheetId="2">#REF!</definedName>
    <definedName name="manger" localSheetId="6">#REF!</definedName>
    <definedName name="manger">#REF!</definedName>
    <definedName name="mansy" localSheetId="5">#REF!</definedName>
    <definedName name="mansy" localSheetId="4">#REF!</definedName>
    <definedName name="mansy" localSheetId="15">#REF!</definedName>
    <definedName name="mansy" localSheetId="14">#REF!</definedName>
    <definedName name="mansy" localSheetId="2">#REF!</definedName>
    <definedName name="mansy" localSheetId="6">#REF!</definedName>
    <definedName name="mansy">#REF!</definedName>
    <definedName name="March" localSheetId="5">#REF!</definedName>
    <definedName name="March" localSheetId="4">#REF!</definedName>
    <definedName name="March" localSheetId="14">#REF!</definedName>
    <definedName name="March">#REF!</definedName>
    <definedName name="MarSun1" localSheetId="5">DATE([0]!TheYear,3,1)-WEEKDAY(DATE([0]!TheYear,3,1))+1</definedName>
    <definedName name="MarSun1" localSheetId="4">DATE(TheYear,3,1)-WEEKDAY(DATE(TheYear,3,1))+1</definedName>
    <definedName name="MarSun1" localSheetId="15">DATE(TheYear,3,1)-WEEKDAY(DATE(TheYear,3,1))+1</definedName>
    <definedName name="MarSun1" localSheetId="14">DATE(TheYear,3,1)-WEEKDAY(DATE(TheYear,3,1))+1</definedName>
    <definedName name="MarSun1" localSheetId="2">DATE(TheYear,3,1)-WEEKDAY(DATE(TheYear,3,1))+1</definedName>
    <definedName name="MarSun1" localSheetId="6">DATE(TheYear,3,1)-WEEKDAY(DATE(TheYear,3,1))+1</definedName>
    <definedName name="MarSun1">DATE(TheYear,3,1)-WEEKDAY(DATE(TheYear,3,1))+1</definedName>
    <definedName name="MAY" localSheetId="5">#REF!</definedName>
    <definedName name="MAY" localSheetId="4">#REF!</definedName>
    <definedName name="MAY" localSheetId="15">#REF!</definedName>
    <definedName name="MAY" localSheetId="14">#REF!</definedName>
    <definedName name="MAY" localSheetId="2">#REF!</definedName>
    <definedName name="MAY" localSheetId="6">#REF!</definedName>
    <definedName name="MAY">#REF!</definedName>
    <definedName name="MaySun1" localSheetId="5">DATE([0]!TheYear,5,1)-WEEKDAY(DATE([0]!TheYear,5,1))+1</definedName>
    <definedName name="MaySun1" localSheetId="4">DATE(TheYear,5,1)-WEEKDAY(DATE(TheYear,5,1))+1</definedName>
    <definedName name="MaySun1" localSheetId="15">DATE(TheYear,5,1)-WEEKDAY(DATE(TheYear,5,1))+1</definedName>
    <definedName name="MaySun1" localSheetId="14">DATE(TheYear,5,1)-WEEKDAY(DATE(TheYear,5,1))+1</definedName>
    <definedName name="MaySun1" localSheetId="2">DATE(TheYear,5,1)-WEEKDAY(DATE(TheYear,5,1))+1</definedName>
    <definedName name="MaySun1" localSheetId="6">DATE(TheYear,5,1)-WEEKDAY(DATE(TheYear,5,1))+1</definedName>
    <definedName name="MaySun1">DATE(TheYear,5,1)-WEEKDAY(DATE(TheYear,5,1))+1</definedName>
    <definedName name="MDsadmakfj" localSheetId="5">#REF!</definedName>
    <definedName name="MDsadmakfj" localSheetId="4">#REF!</definedName>
    <definedName name="MDsadmakfj" localSheetId="15">#REF!</definedName>
    <definedName name="MDsadmakfj" localSheetId="14">#REF!</definedName>
    <definedName name="MDsadmakfj" localSheetId="2">#REF!</definedName>
    <definedName name="MDsadmakfj" localSheetId="6">#REF!</definedName>
    <definedName name="MDsadmakfj">#REF!</definedName>
    <definedName name="me" localSheetId="5">#REF!</definedName>
    <definedName name="me" localSheetId="4">#REF!</definedName>
    <definedName name="me" localSheetId="15">#REF!</definedName>
    <definedName name="me" localSheetId="14">#REF!</definedName>
    <definedName name="me" localSheetId="2">#REF!</definedName>
    <definedName name="me" localSheetId="6">#REF!</definedName>
    <definedName name="me">#REF!</definedName>
    <definedName name="Medical" localSheetId="5">#REF!</definedName>
    <definedName name="Medical" localSheetId="4">#REF!</definedName>
    <definedName name="medical" localSheetId="15">[42]Calender!#REF!</definedName>
    <definedName name="Medical" localSheetId="14">#REF!</definedName>
    <definedName name="medical">[42]Calender!#REF!</definedName>
    <definedName name="Medical_NonMedical" localSheetId="15">#REF!</definedName>
    <definedName name="Medical_NonMedical">#REF!</definedName>
    <definedName name="MedsList">[63]!Meds[Medications]</definedName>
    <definedName name="megahed" localSheetId="5">#REF!</definedName>
    <definedName name="megahed" localSheetId="4">#REF!</definedName>
    <definedName name="megahed" localSheetId="15">#REF!</definedName>
    <definedName name="megahed" localSheetId="14">#REF!</definedName>
    <definedName name="megahed" localSheetId="2">#REF!</definedName>
    <definedName name="megahed" localSheetId="6">#REF!</definedName>
    <definedName name="megahed">#REF!</definedName>
    <definedName name="menna" localSheetId="5">MATCH(0.01,[0]!End_Bal,-1)+1</definedName>
    <definedName name="menna" localSheetId="4">MATCH(0.01,End_Bal,-1)+1</definedName>
    <definedName name="menna" localSheetId="15">MATCH(0.01,End_Bal,-1)+1</definedName>
    <definedName name="menna" localSheetId="14">MATCH(0.01,End_Bal,-1)+1</definedName>
    <definedName name="menna">MATCH(0.01,End_Bal,-1)+1</definedName>
    <definedName name="Met_Not">[20]Lists!$C$33:$C$35</definedName>
    <definedName name="mid" localSheetId="5">#REF!</definedName>
    <definedName name="mid" localSheetId="4">#REF!</definedName>
    <definedName name="mid" localSheetId="15">#REF!</definedName>
    <definedName name="mid" localSheetId="14">#REF!</definedName>
    <definedName name="mid">#REF!</definedName>
    <definedName name="misiry" localSheetId="5">#REF!</definedName>
    <definedName name="misiry" localSheetId="4">#REF!</definedName>
    <definedName name="misiry" localSheetId="15">#REF!</definedName>
    <definedName name="misiry" localSheetId="14">#REF!</definedName>
    <definedName name="misiry">#REF!</definedName>
    <definedName name="mk" localSheetId="5">[64]Calender!#REF!</definedName>
    <definedName name="mk" localSheetId="4">[64]Calender!#REF!</definedName>
    <definedName name="mk" localSheetId="15">[64]Calender!#REF!</definedName>
    <definedName name="mk" localSheetId="2">[64]Calender!#REF!</definedName>
    <definedName name="mk" localSheetId="6">[64]Calender!#REF!</definedName>
    <definedName name="mk">[64]Calender!#REF!</definedName>
    <definedName name="mm" localSheetId="5">#REF!</definedName>
    <definedName name="mm" localSheetId="4">#REF!</definedName>
    <definedName name="mm" localSheetId="15">#REF!</definedName>
    <definedName name="mm" localSheetId="14">#REF!</definedName>
    <definedName name="mm" localSheetId="2">#REF!</definedName>
    <definedName name="mm" localSheetId="6">#REF!</definedName>
    <definedName name="mm">#REF!</definedName>
    <definedName name="mmm">#N/A</definedName>
    <definedName name="mmmmmm" localSheetId="5">[5]BEP!#REF!</definedName>
    <definedName name="mmmmmm" localSheetId="4">[5]BEP!#REF!</definedName>
    <definedName name="mmmmmm" localSheetId="15">[5]BEP!#REF!</definedName>
    <definedName name="mmmmmm" localSheetId="14">[5]BEP!#REF!</definedName>
    <definedName name="mmmmmm">[5]BEP!#REF!</definedName>
    <definedName name="mmmmmmm" localSheetId="15">[40]BEP!#REF!</definedName>
    <definedName name="mmmmmmm">[40]BEP!#REF!</definedName>
    <definedName name="mmmmmmmmmmmmmmmmmmmmmmmmmmmmmmmmm" localSheetId="5">#REF!</definedName>
    <definedName name="mmmmmmmmmmmmmmmmmmmmmmmmmmmmmmmmm" localSheetId="4">#REF!</definedName>
    <definedName name="mmmmmmmmmmmmmmmmmmmmmmmmmmmmmmmmm" localSheetId="15">#REF!</definedName>
    <definedName name="mmmmmmmmmmmmmmmmmmmmmmmmmmmmmmmmm" localSheetId="14">#REF!</definedName>
    <definedName name="mmmmmmmmmmmmmmmmmmmmmmmmmmmmmmmmm" localSheetId="2">#REF!</definedName>
    <definedName name="mmmmmmmmmmmmmmmmmmmmmmmmmmmmmmmmm" localSheetId="6">#REF!</definedName>
    <definedName name="mmmmmmmmmmmmmmmmmmmmmmmmmmmmmmmmm">#REF!</definedName>
    <definedName name="MNDFJH" localSheetId="5">#REF!</definedName>
    <definedName name="MNDFJH" localSheetId="4">#REF!</definedName>
    <definedName name="MNDFJH" localSheetId="14">#REF!</definedName>
    <definedName name="MNDFJH">#REF!</definedName>
    <definedName name="mnjhdgyffatdc" localSheetId="5">#REF!</definedName>
    <definedName name="mnjhdgyffatdc" localSheetId="4">#REF!</definedName>
    <definedName name="mnjhdgyffatdc" localSheetId="15">#REF!</definedName>
    <definedName name="mnjhdgyffatdc" localSheetId="14">#REF!</definedName>
    <definedName name="mnjhdgyffatdc">#REF!</definedName>
    <definedName name="mnmn" localSheetId="14">[18]Specialities!#REF!</definedName>
    <definedName name="mnmn">[18]Specialities!#REF!</definedName>
    <definedName name="mnmnmn" localSheetId="5">IF([0]!Loan_Amount*[0]!Interest_Rate*[0]!Loan_Years*[0]!Loan_Start&gt;0,1,0)</definedName>
    <definedName name="mnmnmn" localSheetId="4">IF(Loan_Amount*Interest_Rate*Loan_Years*Loan_Start&gt;0,1,0)</definedName>
    <definedName name="mnmnmn" localSheetId="14">IF(Loan_Amount*Interest_Rate*Loan_Years*Loan_Start&gt;0,1,0)</definedName>
    <definedName name="mnmnmn">IF(Loan_Amount*Interest_Rate*Loan_Years*Loan_Start&gt;0,1,0)</definedName>
    <definedName name="mnvccxx" localSheetId="5">#REF!</definedName>
    <definedName name="mnvccxx" localSheetId="4">#REF!</definedName>
    <definedName name="mnvccxx" localSheetId="14">#REF!</definedName>
    <definedName name="mnvccxx">#REF!</definedName>
    <definedName name="mohamed" localSheetId="5">[5]BEP!#REF!</definedName>
    <definedName name="mohamed" localSheetId="4">[5]BEP!#REF!</definedName>
    <definedName name="mohamed" localSheetId="14">[5]BEP!#REF!</definedName>
    <definedName name="mohamed">[5]BEP!#REF!</definedName>
    <definedName name="mon" localSheetId="9">DATE(YEAR([0]!Loan_Start),MONTH([0]!Loan_Start)+Payment_Number,DAY([0]!Loan_Start))</definedName>
    <definedName name="mon" localSheetId="3">DATE(YEAR([0]!Loan_Start),MONTH([0]!Loan_Start)+Payment_Number,DAY([0]!Loan_Start))</definedName>
    <definedName name="mon" localSheetId="5">DATE(YEAR([0]!Loan_Start),MONTH([0]!Loan_Start)+Payment_Number,DAY([0]!Loan_Start))</definedName>
    <definedName name="mon" localSheetId="4">DATE(YEAR(Loan_Start),MONTH(Loan_Start)+Payment_Number,DAY(Loan_Start))</definedName>
    <definedName name="mon" localSheetId="15">DATE(YEAR(Loan_Start),MONTH(Loan_Start)+Payment_Number,DAY(Loan_Start))</definedName>
    <definedName name="mon" localSheetId="14">DATE(YEAR(Loan_Start),MONTH(Loan_Start)+Payment_Number,DAY(Loan_Start))</definedName>
    <definedName name="mon">DATE(YEAR(Loan_Start),MONTH(Loan_Start)+Payment_Number,DAY(Loan_Start))</definedName>
    <definedName name="Month" localSheetId="5">#REF!</definedName>
    <definedName name="Month" localSheetId="4">#REF!</definedName>
    <definedName name="Month" localSheetId="15">#REF!</definedName>
    <definedName name="Month" localSheetId="14">#REF!</definedName>
    <definedName name="Month">#REF!</definedName>
    <definedName name="Months" localSheetId="15">{"January","February","March","April","May","June","July","August","September","October","November","December"}</definedName>
    <definedName name="Months">[20]Lists!$C$2:$C$13</definedName>
    <definedName name="MTD" localSheetId="5">OFFSET(DTD!chtObs,0,1)</definedName>
    <definedName name="MTD" localSheetId="4">OFFSET(MTD!chtObs,0,1)</definedName>
    <definedName name="MTD" localSheetId="15">OFFSET('OFF days'!chtObs,0,1)</definedName>
    <definedName name="MTD" localSheetId="14">OFFSET(Reference!chtObs,0,1)</definedName>
    <definedName name="MTD" localSheetId="2">OFFSET('Supply Deficit'!chtObs,0,1)</definedName>
    <definedName name="MTD" localSheetId="6">OFFSET('Top 5'!chtObs,0,1)</definedName>
    <definedName name="MTD">MATCH(0.01,End_Bal,-1)+1</definedName>
    <definedName name="MTD_Number" localSheetId="2">#REF!</definedName>
    <definedName name="MTD_Number">#REF!</definedName>
    <definedName name="N" localSheetId="5">#REF!</definedName>
    <definedName name="N" localSheetId="4">#REF!</definedName>
    <definedName name="N" localSheetId="15">#REF!</definedName>
    <definedName name="N" localSheetId="14">#REF!</definedName>
    <definedName name="N" localSheetId="2">#REF!</definedName>
    <definedName name="N" localSheetId="6">#REF!</definedName>
    <definedName name="N">#REF!</definedName>
    <definedName name="nb" localSheetId="5">{0,1,2,3,4,5,6} + {0;1;2;3;4;5}*7</definedName>
    <definedName name="nb" localSheetId="4">{0,1,2,3,4,5,6} + {0;1;2;3;4;5}*7</definedName>
    <definedName name="nb" localSheetId="15">{0,1,2,3,4,5,6} + {0;1;2;3;4;5}*7</definedName>
    <definedName name="nb" localSheetId="14">{0,1,2,3,4,5,6} + {0;1;2;3;4;5}*7</definedName>
    <definedName name="nb">{0,1,2,3,4,5,6} + {0;1;2;3;4;5}*7</definedName>
    <definedName name="nbbnbnb" localSheetId="5">#REF!</definedName>
    <definedName name="nbbnbnb" localSheetId="4">#REF!</definedName>
    <definedName name="nbbnbnb" localSheetId="14">#REF!</definedName>
    <definedName name="nbbnbnb">#REF!</definedName>
    <definedName name="nbh" localSheetId="5">#REF!</definedName>
    <definedName name="nbh" localSheetId="4">#REF!</definedName>
    <definedName name="nbh" localSheetId="15">#REF!</definedName>
    <definedName name="nbh" localSheetId="14">#REF!</definedName>
    <definedName name="nbh">#REF!</definedName>
    <definedName name="Neurology" localSheetId="5">#REF!</definedName>
    <definedName name="Neurology" localSheetId="4">#REF!</definedName>
    <definedName name="Neurology" localSheetId="15">#REF!</definedName>
    <definedName name="Neurology" localSheetId="14">#REF!</definedName>
    <definedName name="Neurology" localSheetId="2">#REF!</definedName>
    <definedName name="Neurology" localSheetId="6">#REF!</definedName>
    <definedName name="Neurology">#REF!</definedName>
    <definedName name="NEUROPSYCHIATRY" localSheetId="5">#REF!</definedName>
    <definedName name="NEUROPSYCHIATRY" localSheetId="4">#REF!</definedName>
    <definedName name="NEUROPSYCHIATRY" localSheetId="15">#REF!</definedName>
    <definedName name="NEUROPSYCHIATRY" localSheetId="14">#REF!</definedName>
    <definedName name="NEUROPSYCHIATRY">#REF!</definedName>
    <definedName name="Neurosurgery" localSheetId="5">#REF!</definedName>
    <definedName name="Neurosurgery" localSheetId="4">#REF!</definedName>
    <definedName name="Neurosurgery" localSheetId="14">#REF!</definedName>
    <definedName name="NEUROSURGERY">#REF!</definedName>
    <definedName name="NEW" localSheetId="5">[64]Calender!#REF!</definedName>
    <definedName name="NEW" localSheetId="4">[64]Calender!#REF!</definedName>
    <definedName name="NEW" localSheetId="15">[64]Calender!#REF!</definedName>
    <definedName name="NEW" localSheetId="14">[64]Calender!#REF!</definedName>
    <definedName name="NEW" localSheetId="2">[64]Calender!#REF!</definedName>
    <definedName name="NEW" localSheetId="6">[64]Calender!#REF!</definedName>
    <definedName name="new">#REF!</definedName>
    <definedName name="NEW_TAX" localSheetId="5">#REF!</definedName>
    <definedName name="NEW_TAX" localSheetId="4">#REF!</definedName>
    <definedName name="NEW_TAX" localSheetId="15">#REF!</definedName>
    <definedName name="NEW_TAX" localSheetId="14">#REF!</definedName>
    <definedName name="NEW_TAX" localSheetId="2">#REF!</definedName>
    <definedName name="NEW_TAX" localSheetId="6">#REF!</definedName>
    <definedName name="NEW_TAX">#REF!</definedName>
    <definedName name="NEW_TAXES" localSheetId="5">#REF!</definedName>
    <definedName name="NEW_TAXES" localSheetId="4">#REF!</definedName>
    <definedName name="NEW_TAXES" localSheetId="14">#REF!</definedName>
    <definedName name="NEW_TAXES" localSheetId="2">#REF!</definedName>
    <definedName name="NEW_TAXES" localSheetId="6">#REF!</definedName>
    <definedName name="NEW_TAXES">#REF!</definedName>
    <definedName name="newbooked">OFFSET('[65]Item day'!$AB$8,,,'[65]Item day'!$AE$2)</definedName>
    <definedName name="njkbhbhvgv" localSheetId="5">#REF!</definedName>
    <definedName name="njkbhbhvgv" localSheetId="4">#REF!</definedName>
    <definedName name="njkbhbhvgv" localSheetId="14">#REF!</definedName>
    <definedName name="njkbhbhvgv">#REF!</definedName>
    <definedName name="nmbvc" localSheetId="15">[42]Calender!#REF!</definedName>
    <definedName name="nmbvc">[42]Calender!#REF!</definedName>
    <definedName name="nn" localSheetId="5">'[66]Loan Amortization Schedule'!$A$1:$J$497</definedName>
    <definedName name="nn" localSheetId="4">'[66]Loan Amortization Schedule'!$A$1:$J$497</definedName>
    <definedName name="nn" localSheetId="15">'[66]Loan Amortization Schedule'!$A$1:$J$497</definedName>
    <definedName name="nn" localSheetId="14">'[66]Loan Amortization Schedule'!$A$1:$J$497</definedName>
    <definedName name="nn" localSheetId="2">'[66]Loan Amortization Schedule'!$A$1:$J$497</definedName>
    <definedName name="nn" localSheetId="6">'[66]Loan Amortization Schedule'!$A$1:$J$497</definedName>
    <definedName name="NN">#REF!</definedName>
    <definedName name="nnnnn" localSheetId="15">[42]Calender!#REF!</definedName>
    <definedName name="nnnnn">[42]Calender!#REF!</definedName>
    <definedName name="nnnnnnn" localSheetId="15">#REF!</definedName>
    <definedName name="nnnnnnn">#REF!</definedName>
    <definedName name="nnnnnnnn" localSheetId="5">#REF!</definedName>
    <definedName name="nnnnnnnn" localSheetId="4">#REF!</definedName>
    <definedName name="nnnnnnnn" localSheetId="15">#REF!</definedName>
    <definedName name="nnnnnnnn" localSheetId="14">#REF!</definedName>
    <definedName name="nnnnnnnn" localSheetId="2">#REF!</definedName>
    <definedName name="nnnnnnnn" localSheetId="6">#REF!</definedName>
    <definedName name="nnnnnnnn">#REF!</definedName>
    <definedName name="nono" localSheetId="5">#REF!</definedName>
    <definedName name="nono" localSheetId="4">#REF!</definedName>
    <definedName name="nono" localSheetId="15">#REF!</definedName>
    <definedName name="nono" localSheetId="14">#REF!</definedName>
    <definedName name="nono" localSheetId="2">#REF!</definedName>
    <definedName name="nono" localSheetId="6">#REF!</definedName>
    <definedName name="nono">#REF!</definedName>
    <definedName name="nonononononononono" localSheetId="5">#REF!</definedName>
    <definedName name="nonononononononono" localSheetId="4">#REF!</definedName>
    <definedName name="nonononononononono" localSheetId="14">#REF!</definedName>
    <definedName name="nonononononononono">#REF!</definedName>
    <definedName name="November" localSheetId="5">#REF!</definedName>
    <definedName name="November" localSheetId="4">#REF!</definedName>
    <definedName name="November" localSheetId="14">#REF!</definedName>
    <definedName name="November">#REF!</definedName>
    <definedName name="NovSun1" localSheetId="5">DATE([0]!TheYear,11,1)-WEEKDAY(DATE([0]!TheYear,11,1))+1</definedName>
    <definedName name="NovSun1" localSheetId="4">DATE(TheYear,11,1)-WEEKDAY(DATE(TheYear,11,1))+1</definedName>
    <definedName name="NovSun1" localSheetId="15">DATE(TheYear,11,1)-WEEKDAY(DATE(TheYear,11,1))+1</definedName>
    <definedName name="NovSun1" localSheetId="14">DATE(TheYear,11,1)-WEEKDAY(DATE(TheYear,11,1))+1</definedName>
    <definedName name="NovSun1" localSheetId="2">DATE(TheYear,11,1)-WEEKDAY(DATE(TheYear,11,1))+1</definedName>
    <definedName name="NovSun1" localSheetId="6">DATE(TheYear,11,1)-WEEKDAY(DATE(TheYear,11,1))+1</definedName>
    <definedName name="NovSun1">DATE(TheYear,11,1)-WEEKDAY(DATE(TheYear,11,1))+1</definedName>
    <definedName name="NPV" localSheetId="5">[5]BEP!#REF!</definedName>
    <definedName name="NPV" localSheetId="4">[5]BEP!#REF!</definedName>
    <definedName name="NPV" localSheetId="15">[5]BEP!#REF!</definedName>
    <definedName name="NPV" localSheetId="14">[5]BEP!#REF!</definedName>
    <definedName name="NPV" localSheetId="2">[5]BEP!#REF!</definedName>
    <definedName name="NPV" localSheetId="6">[5]BEP!#REF!</definedName>
    <definedName name="NPV">[40]BEP!#REF!</definedName>
    <definedName name="Num_Pmt_Per_Year">'[3]Loan Amortization Schedule'!$D$8</definedName>
    <definedName name="Number_od_p" localSheetId="5">MATCH(0.01,'[29]General  (3)'!End_Bal,-1)+1</definedName>
    <definedName name="Number_od_p" localSheetId="4">MATCH(0.01,'[29]General  (3)'!End_Bal,-1)+1</definedName>
    <definedName name="Number_od_p">MATCH(0.01,'[29]General  (3)'!End_Bal,-1)+1</definedName>
    <definedName name="Number_of_Payments" localSheetId="5">MATCH(0.01,[0]!End_Bal,-1)+1</definedName>
    <definedName name="Number_of_Payments" localSheetId="4">MATCH(0.01,End_Bal,-1)+1</definedName>
    <definedName name="Number_of_Payments" localSheetId="15">MATCH(0.01,End_Bal,-1)+1</definedName>
    <definedName name="Number_of_Payments" localSheetId="14">MATCH(0.01,End_Bal,-1)+1</definedName>
    <definedName name="Number_of_Payments" localSheetId="2">MATCH(0.01,End_Bal,-1)+1</definedName>
    <definedName name="Number_of_Payments" localSheetId="6">MATCH(0.01,End_Bal,-1)+1</definedName>
    <definedName name="Number_of_Payments">MATCH(0.01,End_Bal,-1)+1</definedName>
    <definedName name="Nurse">[67]!Nurse1[[#Headers],[#Data]]</definedName>
    <definedName name="Nursing" localSheetId="5">#REF!</definedName>
    <definedName name="Nursing" localSheetId="4">#REF!</definedName>
    <definedName name="Nursing" localSheetId="15">#REF!</definedName>
    <definedName name="Nursing" localSheetId="14">#REF!</definedName>
    <definedName name="Nursing">#REF!</definedName>
    <definedName name="Nusring">[68]Sheet1!$B$360:$B$364</definedName>
    <definedName name="nutration" localSheetId="5">#REF!</definedName>
    <definedName name="nutration" localSheetId="4">#REF!</definedName>
    <definedName name="nutration" localSheetId="15">#REF!</definedName>
    <definedName name="nutration" localSheetId="14">#REF!</definedName>
    <definedName name="nutration" localSheetId="2">#REF!</definedName>
    <definedName name="nutration" localSheetId="6">#REF!</definedName>
    <definedName name="nutration">#REF!</definedName>
    <definedName name="NUTRITION" localSheetId="5">#REF!</definedName>
    <definedName name="NUTRITION" localSheetId="4">#REF!</definedName>
    <definedName name="NUTRITION" localSheetId="15">#REF!</definedName>
    <definedName name="NUTRITION" localSheetId="14">#REF!</definedName>
    <definedName name="NUTRITION" localSheetId="2">#REF!</definedName>
    <definedName name="NUTRITION" localSheetId="6">#REF!</definedName>
    <definedName name="NUTRITION">#REF!</definedName>
    <definedName name="OB_GYN" localSheetId="5">#REF!</definedName>
    <definedName name="OB_GYN" localSheetId="4">#REF!</definedName>
    <definedName name="OB_GYN" localSheetId="15">#REF!</definedName>
    <definedName name="OB_GYN" localSheetId="14">#REF!</definedName>
    <definedName name="OB_GYN" localSheetId="2">#REF!</definedName>
    <definedName name="OB_GYN" localSheetId="6">#REF!</definedName>
    <definedName name="OB_GYN">#REF!</definedName>
    <definedName name="Obe_Gyn" localSheetId="5">#REF!</definedName>
    <definedName name="Obe_Gyn" localSheetId="4">#REF!</definedName>
    <definedName name="Obe_Gyn" localSheetId="14">#REF!</definedName>
    <definedName name="Obe_Gyn">#REF!</definedName>
    <definedName name="Objective_Category">[20]Lists!$A$27:$A$30</definedName>
    <definedName name="October" localSheetId="5">#REF!</definedName>
    <definedName name="October" localSheetId="4">#REF!</definedName>
    <definedName name="October" localSheetId="14">#REF!</definedName>
    <definedName name="October">#REF!</definedName>
    <definedName name="OctSun1" localSheetId="5">DATE([0]!TheYear,10,1)-WEEKDAY(DATE([0]!TheYear,10,1))+1</definedName>
    <definedName name="OctSun1" localSheetId="4">DATE(TheYear,10,1)-WEEKDAY(DATE(TheYear,10,1))+1</definedName>
    <definedName name="OctSun1" localSheetId="15">DATE(TheYear,10,1)-WEEKDAY(DATE(TheYear,10,1))+1</definedName>
    <definedName name="OctSun1" localSheetId="14">DATE(TheYear,10,1)-WEEKDAY(DATE(TheYear,10,1))+1</definedName>
    <definedName name="OctSun1" localSheetId="2">DATE(TheYear,10,1)-WEEKDAY(DATE(TheYear,10,1))+1</definedName>
    <definedName name="OctSun1" localSheetId="6">DATE(TheYear,10,1)-WEEKDAY(DATE(TheYear,10,1))+1</definedName>
    <definedName name="OctSun1">DATE(TheYear,10,1)-WEEKDAY(DATE(TheYear,10,1))+1</definedName>
    <definedName name="oifyu" localSheetId="5">#REF!</definedName>
    <definedName name="oifyu" localSheetId="4">#REF!</definedName>
    <definedName name="oifyu" localSheetId="15">#REF!</definedName>
    <definedName name="oifyu" localSheetId="14">#REF!</definedName>
    <definedName name="oifyu" localSheetId="2">#REF!</definedName>
    <definedName name="oifyu" localSheetId="6">#REF!</definedName>
    <definedName name="oifyu">#REF!</definedName>
    <definedName name="oiupup" localSheetId="5">#REF!</definedName>
    <definedName name="oiupup" localSheetId="4">#REF!</definedName>
    <definedName name="oiupup" localSheetId="15">#REF!</definedName>
    <definedName name="oiupup" localSheetId="14">#REF!</definedName>
    <definedName name="oiupup" localSheetId="2">#REF!</definedName>
    <definedName name="oiupup" localSheetId="6">#REF!</definedName>
    <definedName name="oiupup">#REF!</definedName>
    <definedName name="OJPOJJJJJJJJJJJJJJJJJJJJJJJJJJJJJJJJJ" localSheetId="5">#REF!</definedName>
    <definedName name="OJPOJJJJJJJJJJJJJJJJJJJJJJJJJJJJJJJJJ" localSheetId="4">#REF!</definedName>
    <definedName name="OJPOJJJJJJJJJJJJJJJJJJJJJJJJJJJJJJJJJ" localSheetId="15">#REF!</definedName>
    <definedName name="OJPOJJJJJJJJJJJJJJJJJJJJJJJJJJJJJJJJJ" localSheetId="14">#REF!</definedName>
    <definedName name="OJPOJJJJJJJJJJJJJJJJJJJJJJJJJJJJJJJJJ" localSheetId="2">#REF!</definedName>
    <definedName name="OJPOJJJJJJJJJJJJJJJJJJJJJJJJJJJJJJJJJ" localSheetId="6">#REF!</definedName>
    <definedName name="OJPOJJJJJJJJJJJJJJJJJJJJJJJJJJJJJJJJJ">#REF!</definedName>
    <definedName name="olkiuj" localSheetId="15">[40]BEP!#REF!</definedName>
    <definedName name="olkiuj">[40]BEP!#REF!</definedName>
    <definedName name="Oncology" localSheetId="5">#REF!</definedName>
    <definedName name="Oncology" localSheetId="4">#REF!</definedName>
    <definedName name="Oncology" localSheetId="15">#REF!</definedName>
    <definedName name="Oncology" localSheetId="14">#REF!</definedName>
    <definedName name="ONCOLOGY">#REF!</definedName>
    <definedName name="onehundred" localSheetId="5">#REF!</definedName>
    <definedName name="onehundred" localSheetId="4">#REF!</definedName>
    <definedName name="onehundred" localSheetId="15">#REF!</definedName>
    <definedName name="onehundred" localSheetId="14">#REF!</definedName>
    <definedName name="onehundred" localSheetId="2">#REF!</definedName>
    <definedName name="onehundred" localSheetId="6">#REF!</definedName>
    <definedName name="onehundred">[18]Specialities!#REF!</definedName>
    <definedName name="ooiiuuyy" localSheetId="9">IF([46]!Loan_Amount*[46]!Interest_Rate*[46]!Loan_Years*[46]!Loan_Start&gt;0,1,0)</definedName>
    <definedName name="ooiiuuyy" localSheetId="3">IF([46]!Loan_Amount*[46]!Interest_Rate*[46]!Loan_Years*[46]!Loan_Start&gt;0,1,0)</definedName>
    <definedName name="ooiiuuyy" localSheetId="5">IF([46]!Loan_Amount*[46]!Interest_Rate*[46]!Loan_Years*[46]!Loan_Start&gt;0,1,0)</definedName>
    <definedName name="ooiiuuyy">IF([46]!Loan_Amount*[46]!Interest_Rate*[46]!Loan_Years*[46]!Loan_Start&gt;0,1,0)</definedName>
    <definedName name="ooooooooo" localSheetId="9" hidden="1">OFFSET([35]!Data.Top.Left,1,0)</definedName>
    <definedName name="ooooooooo" localSheetId="3" hidden="1">OFFSET([35]!Data.Top.Left,1,0)</definedName>
    <definedName name="ooooooooo" localSheetId="5" hidden="1">OFFSET([35]!Data.Top.Left,1,0)</definedName>
    <definedName name="ooooooooo" hidden="1">OFFSET([35]!Data.Top.Left,1,0)</definedName>
    <definedName name="oooooooooo" localSheetId="15">#REF!</definedName>
    <definedName name="oooooooooo">#REF!</definedName>
    <definedName name="Op_Cost_Growth" localSheetId="5">[5]BEP!#REF!</definedName>
    <definedName name="Op_Cost_Growth" localSheetId="4">[5]BEP!#REF!</definedName>
    <definedName name="Op_Cost_Growth" localSheetId="15">[5]BEP!#REF!</definedName>
    <definedName name="Op_Cost_Growth" localSheetId="14">[5]BEP!#REF!</definedName>
    <definedName name="Op_Cost_Growth" localSheetId="2">[5]BEP!#REF!</definedName>
    <definedName name="Op_Cost_Growth" localSheetId="6">[5]BEP!#REF!</definedName>
    <definedName name="Op_Cost_Growth">[40]BEP!#REF!</definedName>
    <definedName name="OPD" localSheetId="5">#REF!</definedName>
    <definedName name="OPD" localSheetId="4">#REF!</definedName>
    <definedName name="OPD" localSheetId="15">#REF!</definedName>
    <definedName name="OPD" localSheetId="14">#REF!</definedName>
    <definedName name="OPD" localSheetId="2">#REF!</definedName>
    <definedName name="OPD" localSheetId="6">#REF!</definedName>
    <definedName name="OPD">#REF!</definedName>
    <definedName name="Opening" localSheetId="5">'[69]كشف الرواتب'!#REF!</definedName>
    <definedName name="Opening" localSheetId="4">'[69]كشف الرواتب'!#REF!</definedName>
    <definedName name="Opening" localSheetId="15">'[69]كشف الرواتب'!#REF!</definedName>
    <definedName name="Opening" localSheetId="14">'[69]كشف الرواتب'!#REF!</definedName>
    <definedName name="Opening" localSheetId="2">'[69]كشف الرواتب'!#REF!</definedName>
    <definedName name="Opening" localSheetId="6">'[69]كشف الرواتب'!#REF!</definedName>
    <definedName name="Opening">'[69]كشف الرواتب'!#REF!</definedName>
    <definedName name="OPHTHALMOLOGY" localSheetId="5">#REF!</definedName>
    <definedName name="OPHTHALMOLOGY" localSheetId="4">#REF!</definedName>
    <definedName name="OPHTHALMOLOGY" localSheetId="15">#REF!</definedName>
    <definedName name="OPHTHALMOLOGY" localSheetId="14">#REF!</definedName>
    <definedName name="OPHTHALMOLOGY" localSheetId="2">#REF!</definedName>
    <definedName name="OPHTHALMOLOGY" localSheetId="6">#REF!</definedName>
    <definedName name="OPHTHALMOLOGY">#REF!</definedName>
    <definedName name="Organizational_leadership" localSheetId="5">#REF!</definedName>
    <definedName name="Organizational_leadership" localSheetId="4">#REF!</definedName>
    <definedName name="Organizational_leadership" localSheetId="15">#REF!</definedName>
    <definedName name="Organizational_leadership" localSheetId="14">#REF!</definedName>
    <definedName name="Organizational_leadership">#REF!</definedName>
    <definedName name="Ortho" localSheetId="5">#REF!</definedName>
    <definedName name="Ortho" localSheetId="4">#REF!</definedName>
    <definedName name="Ortho" localSheetId="15">#REF!</definedName>
    <definedName name="Ortho" localSheetId="14">#REF!</definedName>
    <definedName name="Ortho" localSheetId="2">#REF!</definedName>
    <definedName name="Ortho" localSheetId="6">#REF!</definedName>
    <definedName name="Ortho">#REF!</definedName>
    <definedName name="ORTHOPEDICS" localSheetId="5">#REF!</definedName>
    <definedName name="ORTHOPEDICS" localSheetId="4">#REF!</definedName>
    <definedName name="ORTHOPEDICS" localSheetId="14">#REF!</definedName>
    <definedName name="ORTHOPEDICS" localSheetId="2">#REF!</definedName>
    <definedName name="ORTHOPEDICS" localSheetId="6">#REF!</definedName>
    <definedName name="ORTHOPEDICS">#REF!</definedName>
    <definedName name="ouigoigu" localSheetId="5">#REF!</definedName>
    <definedName name="ouigoigu" localSheetId="4">#REF!</definedName>
    <definedName name="ouigoigu" localSheetId="14">#REF!</definedName>
    <definedName name="ouigoigu">#REF!</definedName>
    <definedName name="ouuuu" localSheetId="5">#REF!</definedName>
    <definedName name="ouuuu" localSheetId="4">#REF!</definedName>
    <definedName name="ouuuu" localSheetId="14">#REF!</definedName>
    <definedName name="ouuuu">#REF!</definedName>
    <definedName name="Ownership" localSheetId="9" hidden="1">OFFSET([34]!Data.Top.Left,1,0)</definedName>
    <definedName name="Ownership" localSheetId="3" hidden="1">OFFSET([34]!Data.Top.Left,1,0)</definedName>
    <definedName name="Ownership" localSheetId="5" hidden="1">OFFSET([35]!Data.Top.Left,1,0)</definedName>
    <definedName name="Ownership" localSheetId="4" hidden="1">OFFSET([35]!Data.Top.Left,1,0)</definedName>
    <definedName name="Ownership" localSheetId="15" hidden="1">OFFSET([35]!Data.Top.Left,1,0)</definedName>
    <definedName name="Ownership" localSheetId="14" hidden="1">OFFSET([35]!Data.Top.Left,1,0)</definedName>
    <definedName name="Ownership" localSheetId="2" hidden="1">OFFSET([35]!Data.Top.Left,1,0)</definedName>
    <definedName name="Ownership" localSheetId="6" hidden="1">OFFSET([35]!Data.Top.Left,1,0)</definedName>
    <definedName name="Ownership" hidden="1">OFFSET([34]!Data.Top.Left,1,0)</definedName>
    <definedName name="p" localSheetId="5">DTD!$F$2</definedName>
    <definedName name="p" localSheetId="4">MTD!$P$3</definedName>
    <definedName name="p" localSheetId="15">#REF!</definedName>
    <definedName name="p" localSheetId="14">#REF!</definedName>
    <definedName name="p" localSheetId="2">#REF!</definedName>
    <definedName name="p" localSheetId="6">#REF!</definedName>
    <definedName name="p">#REF!</definedName>
    <definedName name="p_value" localSheetId="5">#REF!</definedName>
    <definedName name="p_value" localSheetId="4">#REF!</definedName>
    <definedName name="p_value" localSheetId="14">#REF!</definedName>
    <definedName name="p_value">'[28]AB Testing Form'!$D$22</definedName>
    <definedName name="Para_Medical_Department" localSheetId="5">#REF!</definedName>
    <definedName name="Para_Medical_Department" localSheetId="4">#REF!</definedName>
    <definedName name="Para_Medical_Department" localSheetId="15">#REF!</definedName>
    <definedName name="Para_Medical_Department" localSheetId="14">#REF!</definedName>
    <definedName name="Para_Medical_Department">#REF!</definedName>
    <definedName name="ParaMedical" localSheetId="5">#REF!</definedName>
    <definedName name="ParaMedical" localSheetId="4">#REF!</definedName>
    <definedName name="ParaMedical" localSheetId="15">#REF!</definedName>
    <definedName name="ParaMedical" localSheetId="14">#REF!</definedName>
    <definedName name="ParaMedical">#REF!</definedName>
    <definedName name="parameg" localSheetId="5">MATCH(0.01,[0]!End_Bal,-1)+1</definedName>
    <definedName name="parameg" localSheetId="4">MATCH(0.01,End_Bal,-1)+1</definedName>
    <definedName name="parameg" localSheetId="15">MATCH(0.01,End_Bal,-1)+1</definedName>
    <definedName name="parameg" localSheetId="14">MATCH(0.01,End_Bal,-1)+1</definedName>
    <definedName name="parameg">MATCH(0.01,End_Bal,-1)+1</definedName>
    <definedName name="paramegs" localSheetId="9">IF([9]!Loan_Amount*[9]!Interest_Rate*[9]!Loan_Years*[9]!Loan_Start&gt;0,1,0)</definedName>
    <definedName name="paramegs" localSheetId="3">IF([9]!Loan_Amount*[9]!Interest_Rate*[9]!Loan_Years*[9]!Loan_Start&gt;0,1,0)</definedName>
    <definedName name="paramegs" localSheetId="5">IF([9]!Loan_Amount*[9]!Interest_Rate*[9]!Loan_Years*[9]!Loan_Start&gt;0,1,0)</definedName>
    <definedName name="paramegs" localSheetId="15">IF([0]!Loan_Amount*[0]!Interest_Rate*[0]!Loan_Years*[0]!Loan_Start&gt;0,1,0)</definedName>
    <definedName name="paramegs">IF([9]!Loan_Amount*[9]!Interest_Rate*[9]!Loan_Years*[9]!Loan_Start&gt;0,1,0)</definedName>
    <definedName name="passant" localSheetId="15">#REF!</definedName>
    <definedName name="passant">#REF!</definedName>
    <definedName name="patient_Type" localSheetId="5">#REF!</definedName>
    <definedName name="patient_Type" localSheetId="4">#REF!</definedName>
    <definedName name="patient_Type" localSheetId="15">#REF!</definedName>
    <definedName name="patient_Type" localSheetId="14">#REF!</definedName>
    <definedName name="patient_Type" localSheetId="2">#REF!</definedName>
    <definedName name="patient_Type" localSheetId="6">#REF!</definedName>
    <definedName name="patient_Type">#REF!</definedName>
    <definedName name="Pay_Date" localSheetId="5">#REF!</definedName>
    <definedName name="Pay_Date" localSheetId="4">#REF!</definedName>
    <definedName name="Pay_Date" localSheetId="15">#REF!</definedName>
    <definedName name="Pay_Date" localSheetId="14">#REF!</definedName>
    <definedName name="Pay_Date" localSheetId="2">#REF!</definedName>
    <definedName name="Pay_Date" localSheetId="6">#REF!</definedName>
    <definedName name="Pay_Date">#REF!</definedName>
    <definedName name="Pay_Num">'[3]Loan Amortization Schedule'!$A$18:$A$497</definedName>
    <definedName name="Payment_Date" localSheetId="9">DATE(YEAR([0]!Loan_Start),MONTH([0]!Loan_Start)+Payment_Number,DAY([0]!Loan_Start))</definedName>
    <definedName name="Payment_Date" localSheetId="3">DATE(YEAR([0]!Loan_Start),MONTH([0]!Loan_Start)+Payment_Number,DAY([0]!Loan_Start))</definedName>
    <definedName name="Payment_Date" localSheetId="5">DATE(YEAR([0]!Loan_Start),MONTH([0]!Loan_Start)+Payment_Number,DAY([0]!Loan_Start))</definedName>
    <definedName name="Payment_Date" localSheetId="4">DATE(YEAR([0]!Loan_Start),MONTH([0]!Loan_Start)+Payment_Number,DAY([0]!Loan_Start))</definedName>
    <definedName name="Payment_Date" localSheetId="15">DATE(YEAR(Loan_Start),MONTH(Loan_Start)+Payment_Number,DAY(Loan_Start))</definedName>
    <definedName name="Payment_Date" localSheetId="14">DATE(YEAR(Loan_Start),MONTH(Loan_Start)+Payment_Number,DAY(Loan_Start))</definedName>
    <definedName name="Payment_Date" localSheetId="2">DATE(YEAR(Loan_Start),MONTH(Loan_Start)+Payment_Number,DAY(Loan_Start))</definedName>
    <definedName name="Payment_Date" localSheetId="6">DATE(YEAR(Loan_Start),MONTH(Loan_Start)+Payment_Number,DAY(Loan_Start))</definedName>
    <definedName name="Payment_Date">DATE(YEAR(Loan_Start),MONTH(Loan_Start)+Payment_Number,DAY(Loan_Start))</definedName>
    <definedName name="PAYMENT_TYPE">'[70]CHART OF AR'!$A$8:$A$19</definedName>
    <definedName name="PEDIATRIC" localSheetId="5">#REF!</definedName>
    <definedName name="PEDIATRIC" localSheetId="4">#REF!</definedName>
    <definedName name="PEDIATRIC" localSheetId="15">#REF!</definedName>
    <definedName name="PEDIATRIC" localSheetId="14">#REF!</definedName>
    <definedName name="PEDIATRIC" localSheetId="2">#REF!</definedName>
    <definedName name="PEDIATRIC" localSheetId="6">#REF!</definedName>
    <definedName name="PEDIATRIC">#REF!</definedName>
    <definedName name="Pediatric_surgery" localSheetId="5">#REF!</definedName>
    <definedName name="Pediatric_surgery" localSheetId="4">#REF!</definedName>
    <definedName name="Pediatric_surgery" localSheetId="15">#REF!</definedName>
    <definedName name="Pediatric_surgery" localSheetId="14">#REF!</definedName>
    <definedName name="Pediatric_surgery" localSheetId="2">#REF!</definedName>
    <definedName name="Pediatric_surgery" localSheetId="6">#REF!</definedName>
    <definedName name="PEDIATRIC_SURGERY">#REF!</definedName>
    <definedName name="Pediatrics" localSheetId="5">#REF!</definedName>
    <definedName name="Pediatrics" localSheetId="4">#REF!</definedName>
    <definedName name="Pediatrics" localSheetId="15">#REF!</definedName>
    <definedName name="Pediatrics" localSheetId="14">#REF!</definedName>
    <definedName name="Pediatrics" localSheetId="2">#REF!</definedName>
    <definedName name="Pediatrics" localSheetId="6">#REF!</definedName>
    <definedName name="PEDIATRICS">#REF!</definedName>
    <definedName name="period">'[23]chart data'!$C$4</definedName>
    <definedName name="Pharmaceutical" localSheetId="5">#REF!</definedName>
    <definedName name="Pharmaceutical" localSheetId="4">#REF!</definedName>
    <definedName name="Pharmaceutical" localSheetId="15">#REF!</definedName>
    <definedName name="Pharmaceutical" localSheetId="14">#REF!</definedName>
    <definedName name="Pharmaceutical">#REF!</definedName>
    <definedName name="piv" localSheetId="5">#REF!</definedName>
    <definedName name="piv" localSheetId="4">#REF!</definedName>
    <definedName name="piv" localSheetId="15">#REF!</definedName>
    <definedName name="piv" localSheetId="14">#REF!</definedName>
    <definedName name="piv">#REF!</definedName>
    <definedName name="plan">#NAME?</definedName>
    <definedName name="PLASTIC_SURGERY" localSheetId="5">#REF!</definedName>
    <definedName name="PLASTIC_SURGERY" localSheetId="4">#REF!</definedName>
    <definedName name="PLASTIC_SURGERY" localSheetId="15">#REF!</definedName>
    <definedName name="PLASTIC_SURGERY" localSheetId="14">#REF!</definedName>
    <definedName name="PLASTIC_SURGERY" localSheetId="2">#REF!</definedName>
    <definedName name="PLASTIC_SURGERY" localSheetId="6">#REF!</definedName>
    <definedName name="PLASTIC_SURGERY">#REF!</definedName>
    <definedName name="PMS" localSheetId="5">#N/A</definedName>
    <definedName name="PMS" localSheetId="4">#N/A</definedName>
    <definedName name="PMS" localSheetId="15">MATCH(0.01,[0]!End_Bal,-1)+1</definedName>
    <definedName name="PMS" localSheetId="14">#N/A</definedName>
    <definedName name="PMS">MATCH(0.01,[14]!End_Bal,-1)+1</definedName>
    <definedName name="polo" localSheetId="5">#REF!</definedName>
    <definedName name="polo" localSheetId="4">#REF!</definedName>
    <definedName name="polo" localSheetId="15">#REF!</definedName>
    <definedName name="polo" localSheetId="14">#REF!</definedName>
    <definedName name="polo" localSheetId="2">#REF!</definedName>
    <definedName name="polo" localSheetId="6">#REF!</definedName>
    <definedName name="polo">#REF!</definedName>
    <definedName name="pooooo" localSheetId="5">#REF!</definedName>
    <definedName name="pooooo" localSheetId="4">#REF!</definedName>
    <definedName name="pooooo" localSheetId="15">#REF!</definedName>
    <definedName name="pooooo" localSheetId="14">#REF!</definedName>
    <definedName name="pooooo" localSheetId="2">#REF!</definedName>
    <definedName name="pooooo" localSheetId="6">#REF!</definedName>
    <definedName name="pooooo">#REF!</definedName>
    <definedName name="Position" localSheetId="5">#REF!</definedName>
    <definedName name="Position" localSheetId="4">#REF!</definedName>
    <definedName name="Position" localSheetId="15">#REF!</definedName>
    <definedName name="Position" localSheetId="14">#REF!</definedName>
    <definedName name="Position">#REF!</definedName>
    <definedName name="Positions">[20]Lists!$B$2:$B$6</definedName>
    <definedName name="ppppppppp" localSheetId="15">#REF!</definedName>
    <definedName name="ppppppppp">#REF!</definedName>
    <definedName name="ppppppppppppp" localSheetId="5">#REF!</definedName>
    <definedName name="ppppppppppppp" localSheetId="4">#REF!</definedName>
    <definedName name="ppppppppppppp" localSheetId="15">#REF!</definedName>
    <definedName name="ppppppppppppp" localSheetId="14">#REF!</definedName>
    <definedName name="ppppppppppppp">#REF!</definedName>
    <definedName name="presention5">#N/A</definedName>
    <definedName name="prgram" localSheetId="5" hidden="1">{"'Leverage'!$B$2:$M$418"}</definedName>
    <definedName name="prgram" localSheetId="4" hidden="1">{"'Leverage'!$B$2:$M$418"}</definedName>
    <definedName name="prgram" localSheetId="15" hidden="1">{"'Leverage'!$B$2:$M$418"}</definedName>
    <definedName name="prgram" localSheetId="14" hidden="1">{"'Leverage'!$B$2:$M$418"}</definedName>
    <definedName name="prgram" hidden="1">{"'Leverage'!$B$2:$M$418"}</definedName>
    <definedName name="Princ">'[3]Loan Amortization Schedule'!$G$18:$G$497</definedName>
    <definedName name="Print_Area_Reset" localSheetId="5">OFFSET([0]!Full_Print,0,0,[0]!Last_Row)</definedName>
    <definedName name="Print_Area_Reset" localSheetId="4">OFFSET(Full_Print,0,0,Last_Row)</definedName>
    <definedName name="Print_Area_Reset" localSheetId="15">OFFSET(Full_Print,0,0,Last_Row)</definedName>
    <definedName name="Print_Area_Reset" localSheetId="14">OFFSET(Full_Print,0,0,Last_Row)</definedName>
    <definedName name="Print_Area_Reset" localSheetId="2">OFFSET(Full_Print,0,0,Last_Row)</definedName>
    <definedName name="Print_Area_Reset" localSheetId="6">OFFSET(Full_Print,0,0,Last_Row)</definedName>
    <definedName name="Print_Area_Reset">OFFSET(Full_Print,0,0,Last_Row)</definedName>
    <definedName name="Process" localSheetId="5">#REF!</definedName>
    <definedName name="Process" localSheetId="4">#REF!</definedName>
    <definedName name="Process" localSheetId="15">#REF!</definedName>
    <definedName name="Process" localSheetId="14">#REF!</definedName>
    <definedName name="Process" localSheetId="2">#REF!</definedName>
    <definedName name="Process" localSheetId="6">#REF!</definedName>
    <definedName name="Process">[58]!Table3[Process]</definedName>
    <definedName name="Process_improvement" localSheetId="5">#REF!</definedName>
    <definedName name="Process_improvement" localSheetId="4">#REF!</definedName>
    <definedName name="Process_improvement" localSheetId="15">#REF!</definedName>
    <definedName name="Process_improvement" localSheetId="14">#REF!</definedName>
    <definedName name="Process_improvement">#REF!</definedName>
    <definedName name="Project_Corrective_Action">[20]Lists!$A$39:$A$40</definedName>
    <definedName name="Project_name" localSheetId="5">#REF!</definedName>
    <definedName name="Project_name" localSheetId="4">#REF!</definedName>
    <definedName name="Project_name" localSheetId="15">#REF!</definedName>
    <definedName name="Project_name" localSheetId="14">#REF!</definedName>
    <definedName name="Project_name" localSheetId="2">#REF!</definedName>
    <definedName name="Project_name" localSheetId="6">#REF!</definedName>
    <definedName name="Project_name">#REF!</definedName>
    <definedName name="Project_type" localSheetId="5">#REF!</definedName>
    <definedName name="Project_type" localSheetId="4">#REF!</definedName>
    <definedName name="Project_type" localSheetId="15">#REF!</definedName>
    <definedName name="Project_type" localSheetId="14">#REF!</definedName>
    <definedName name="Project_type" localSheetId="2">#REF!</definedName>
    <definedName name="Project_type" localSheetId="6">#REF!</definedName>
    <definedName name="Project_type">#REF!</definedName>
    <definedName name="Projection" localSheetId="5">#REF!</definedName>
    <definedName name="Projection" localSheetId="4">#REF!</definedName>
    <definedName name="Projection" localSheetId="15">#REF!</definedName>
    <definedName name="Projection" localSheetId="14">#REF!</definedName>
    <definedName name="Projection">#REF!</definedName>
    <definedName name="ProjectType" localSheetId="5">#REF!</definedName>
    <definedName name="ProjectType" localSheetId="4">#REF!</definedName>
    <definedName name="ProjectType" localSheetId="14">#REF!</definedName>
    <definedName name="ProjectType">#REF!</definedName>
    <definedName name="q" localSheetId="5">#REF!</definedName>
    <definedName name="q" localSheetId="4">#REF!</definedName>
    <definedName name="q" localSheetId="14">#REF!</definedName>
    <definedName name="q">#REF!</definedName>
    <definedName name="qasdr" localSheetId="9">[35]!Macro1</definedName>
    <definedName name="qasdr" localSheetId="3">[35]!Macro1</definedName>
    <definedName name="qasdr" localSheetId="5">[35]!Macro1</definedName>
    <definedName name="qasdr">[35]!Macro1</definedName>
    <definedName name="qazxcvfd">[18]Specialities!#REF!</definedName>
    <definedName name="qq" localSheetId="5">#REF!</definedName>
    <definedName name="qq" localSheetId="4">#REF!</definedName>
    <definedName name="qq" localSheetId="15">#REF!</definedName>
    <definedName name="qq" localSheetId="14">#REF!</definedName>
    <definedName name="qq">#REF!</definedName>
    <definedName name="qqaazz" localSheetId="15">#REF!</definedName>
    <definedName name="qqaazz">#REF!</definedName>
    <definedName name="qqqq" localSheetId="9">[35]!Macro2</definedName>
    <definedName name="qqqq" localSheetId="3">[35]!Macro2</definedName>
    <definedName name="qqqq" localSheetId="5">[35]!Macro2</definedName>
    <definedName name="qqqq">[35]!Macro2</definedName>
    <definedName name="qqqqq" localSheetId="15">#REF!</definedName>
    <definedName name="qqqqq">#REF!</definedName>
    <definedName name="qqqqqq" localSheetId="15">#REF!</definedName>
    <definedName name="qqqqqq">#REF!</definedName>
    <definedName name="qqqqqqq" localSheetId="15">#REF!</definedName>
    <definedName name="qqqqqqq">#REF!</definedName>
    <definedName name="QQQQQQQQQQQQQQQQQQQQQQQQQQQQQQQQQQQQQQQQ" localSheetId="5">#REF!</definedName>
    <definedName name="QQQQQQQQQQQQQQQQQQQQQQQQQQQQQQQQQQQQQQQQ" localSheetId="4">#REF!</definedName>
    <definedName name="QQQQQQQQQQQQQQQQQQQQQQQQQQQQQQQQQQQQQQQQ" localSheetId="14">#REF!</definedName>
    <definedName name="QQQQQQQQQQQQQQQQQQQQQQQQQQQQQQQQQQQQQQQQ">#REF!</definedName>
    <definedName name="qqqqwwweee">#REF!</definedName>
    <definedName name="qqwwee">#REF!</definedName>
    <definedName name="qsc">#REF!</definedName>
    <definedName name="Quality_Coordinator" localSheetId="5">#REF!</definedName>
    <definedName name="Quality_Coordinator" localSheetId="4">#REF!</definedName>
    <definedName name="Quality_Coordinator" localSheetId="14">#REF!</definedName>
    <definedName name="Quality_Coordinator">#REF!</definedName>
    <definedName name="Quality_Manager" localSheetId="5">#REF!</definedName>
    <definedName name="Quality_Manager" localSheetId="4">#REF!</definedName>
    <definedName name="Quality_Manager" localSheetId="14">#REF!</definedName>
    <definedName name="Quality_Manager">#REF!</definedName>
    <definedName name="Quality_Process" localSheetId="5">#REF!</definedName>
    <definedName name="Quality_Process" localSheetId="4">#REF!</definedName>
    <definedName name="Quality_Process" localSheetId="14">#REF!</definedName>
    <definedName name="Quality_Process">#REF!</definedName>
    <definedName name="Quality_Supervisor" localSheetId="5">#REF!</definedName>
    <definedName name="Quality_Supervisor" localSheetId="4">#REF!</definedName>
    <definedName name="Quality_Supervisor" localSheetId="14">#REF!</definedName>
    <definedName name="Quality_Supervisor">#REF!</definedName>
    <definedName name="QualitySpecialist" localSheetId="5">#REF!</definedName>
    <definedName name="QualitySpecialist" localSheetId="4">#REF!</definedName>
    <definedName name="QualitySpecialist" localSheetId="14">#REF!</definedName>
    <definedName name="QualitySpecialist">#REF!</definedName>
    <definedName name="qw" localSheetId="5">#REF!</definedName>
    <definedName name="qw" localSheetId="4">#REF!</definedName>
    <definedName name="qw" localSheetId="14">#REF!</definedName>
    <definedName name="qw">#REF!</definedName>
    <definedName name="qwert">[18]Specialities!#REF!</definedName>
    <definedName name="qwerty">#N/A</definedName>
    <definedName name="qwqwq">#REF!</definedName>
    <definedName name="RADIOLOGY" localSheetId="5">#REF!</definedName>
    <definedName name="RADIOLOGY" localSheetId="4">#REF!</definedName>
    <definedName name="RADIOLOGY" localSheetId="15">#REF!</definedName>
    <definedName name="RADIOLOGY" localSheetId="14">#REF!</definedName>
    <definedName name="RADIOLOGY" localSheetId="2">#REF!</definedName>
    <definedName name="RADIOLOGY" localSheetId="6">#REF!</definedName>
    <definedName name="RADIOLOGY">#REF!</definedName>
    <definedName name="RADSP">'[10]Detialed DB'!$D$34:$D$35</definedName>
    <definedName name="RADSPR">'[10]Detialed DB'!$J$34:$J$35</definedName>
    <definedName name="rang" localSheetId="5">#REF!</definedName>
    <definedName name="rang" localSheetId="4">#REF!</definedName>
    <definedName name="rang" localSheetId="15">#REF!</definedName>
    <definedName name="rang" localSheetId="14">#REF!</definedName>
    <definedName name="rang" localSheetId="2">#REF!</definedName>
    <definedName name="rang" localSheetId="6">#REF!</definedName>
    <definedName name="rang">#REF!</definedName>
    <definedName name="rareyeary" localSheetId="5">#REF!</definedName>
    <definedName name="rareyeary" localSheetId="4">#REF!</definedName>
    <definedName name="rareyeary" localSheetId="15">#REF!</definedName>
    <definedName name="rareyeary" localSheetId="14">#REF!</definedName>
    <definedName name="rareyeary" localSheetId="2">#REF!</definedName>
    <definedName name="rareyeary" localSheetId="6">#REF!</definedName>
    <definedName name="rareyeary">#REF!</definedName>
    <definedName name="rasha" localSheetId="5">#REF!</definedName>
    <definedName name="rasha" localSheetId="4">#REF!</definedName>
    <definedName name="rasha" localSheetId="15">#REF!</definedName>
    <definedName name="rasha" localSheetId="14">#REF!</definedName>
    <definedName name="rasha">#REF!</definedName>
    <definedName name="RBSERw" localSheetId="5">#REF!</definedName>
    <definedName name="RBSERw" localSheetId="4">#REF!</definedName>
    <definedName name="RBSERw" localSheetId="14">#REF!</definedName>
    <definedName name="RBSERw">#REF!</definedName>
    <definedName name="reda" localSheetId="5">#REF!</definedName>
    <definedName name="reda" localSheetId="4">#REF!</definedName>
    <definedName name="reda" localSheetId="14">#REF!</definedName>
    <definedName name="reda">#REF!</definedName>
    <definedName name="Reff">'[71]Corporate sales'!$AA$41</definedName>
    <definedName name="Regional_Quality_Manager" localSheetId="5">#REF!</definedName>
    <definedName name="Regional_Quality_Manager" localSheetId="4">#REF!</definedName>
    <definedName name="Regional_Quality_Manager" localSheetId="15">#REF!</definedName>
    <definedName name="Regional_Quality_Manager" localSheetId="14">#REF!</definedName>
    <definedName name="Regional_Quality_Manager">#REF!</definedName>
    <definedName name="regm" localSheetId="5" hidden="1">{"'Leverage'!$B$2:$M$418"}</definedName>
    <definedName name="regm" localSheetId="4" hidden="1">{"'Leverage'!$B$2:$M$418"}</definedName>
    <definedName name="regm" localSheetId="15" hidden="1">{"'Leverage'!$B$2:$M$418"}</definedName>
    <definedName name="regm" localSheetId="14" hidden="1">{"'Leverage'!$B$2:$M$418"}</definedName>
    <definedName name="regm" hidden="1">{"'Leverage'!$B$2:$M$418"}</definedName>
    <definedName name="rehamh" localSheetId="5">#REF!</definedName>
    <definedName name="rehamh" localSheetId="4">#REF!</definedName>
    <definedName name="rehamh" localSheetId="14">#REF!</definedName>
    <definedName name="rehamh">#REF!</definedName>
    <definedName name="Report_List" localSheetId="5">#REF!</definedName>
    <definedName name="Report_List" localSheetId="4">#REF!</definedName>
    <definedName name="Report_List" localSheetId="14">#REF!</definedName>
    <definedName name="Report_List">[21]Droplists!$E$11:$E$21</definedName>
    <definedName name="rereddr" localSheetId="9">IF([9]!Loan_Amount*[9]!Interest_Rate*[9]!Loan_Years*[9]!Loan_Start&gt;0,1,0)</definedName>
    <definedName name="rereddr" localSheetId="3">IF([9]!Loan_Amount*[9]!Interest_Rate*[9]!Loan_Years*[9]!Loan_Start&gt;0,1,0)</definedName>
    <definedName name="rereddr" localSheetId="5">IF([9]!Loan_Amount*[9]!Interest_Rate*[9]!Loan_Years*[9]!Loan_Start&gt;0,1,0)</definedName>
    <definedName name="rereddr" localSheetId="15">IF([0]!Loan_Amount*[0]!Interest_Rate*[0]!Loan_Years*[0]!Loan_Start&gt;0,1,0)</definedName>
    <definedName name="rereddr">IF([9]!Loan_Amount*[9]!Interest_Rate*[9]!Loan_Years*[9]!Loan_Start&gt;0,1,0)</definedName>
    <definedName name="RESYUSEU" localSheetId="9">DATE(YEAR('[29]General  (3)'!Loan_Start),MONTH('[29]General  (3)'!Loan_Start)+Payment_Number,DAY('[29]General  (3)'!Loan_Start))</definedName>
    <definedName name="RESYUSEU" localSheetId="3">DATE(YEAR('[29]General  (3)'!Loan_Start),MONTH('[29]General  (3)'!Loan_Start)+Payment_Number,DAY('[29]General  (3)'!Loan_Start))</definedName>
    <definedName name="RESYUSEU" localSheetId="5">DATE(YEAR('[29]General  (3)'!Loan_Start),MONTH('[29]General  (3)'!Loan_Start)+Payment_Number,DAY('[29]General  (3)'!Loan_Start))</definedName>
    <definedName name="RESYUSEU" localSheetId="4">DATE(YEAR('[29]General  (3)'!Loan_Start),MONTH('[29]General  (3)'!Loan_Start)+Payment_Number,DAY('[29]General  (3)'!Loan_Start))</definedName>
    <definedName name="RESYUSEU" localSheetId="15">DATE(YEAR('[29]General  (3)'!Loan_Start),MONTH('[29]General  (3)'!Loan_Start)+Payment_Number,DAY('[29]General  (3)'!Loan_Start))</definedName>
    <definedName name="RESYUSEU" localSheetId="14">DATE(YEAR('[29]General  (3)'!Loan_Start),MONTH('[29]General  (3)'!Loan_Start)+Payment_Number,DAY('[29]General  (3)'!Loan_Start))</definedName>
    <definedName name="RESYUSEU" localSheetId="2">DATE(YEAR('[29]General  (3)'!Loan_Start),MONTH('[29]General  (3)'!Loan_Start)+Payment_Number,DAY('[29]General  (3)'!Loan_Start))</definedName>
    <definedName name="RESYUSEU" localSheetId="6">DATE(YEAR('[29]General  (3)'!Loan_Start),MONTH('[29]General  (3)'!Loan_Start)+Payment_Number,DAY('[29]General  (3)'!Loan_Start))</definedName>
    <definedName name="RESYUSEU">DATE(YEAR('[29]General  (3)'!Loan_Start),MONTH('[29]General  (3)'!Loan_Start)+Payment_Number,DAY('[29]General  (3)'!Loan_Start))</definedName>
    <definedName name="Rev_Table">'BI Daily'!$GS$9:$HY$84</definedName>
    <definedName name="Revenue_Growth" localSheetId="5">[5]BEP!#REF!</definedName>
    <definedName name="Revenue_Growth" localSheetId="4">[5]BEP!#REF!</definedName>
    <definedName name="Revenue_Growth" localSheetId="15">[5]BEP!#REF!</definedName>
    <definedName name="Revenue_Growth" localSheetId="14">[5]BEP!#REF!</definedName>
    <definedName name="Revenue_Growth" localSheetId="2">[5]BEP!#REF!</definedName>
    <definedName name="Revenue_Growth" localSheetId="6">[5]BEP!#REF!</definedName>
    <definedName name="Revenue_Growth">[40]BEP!#REF!</definedName>
    <definedName name="REYARY" localSheetId="9">DATE(YEAR('[29]General  (3)'!Loan_Start),MONTH('[29]General  (3)'!Loan_Start)+Payment_Number,DAY('[29]General  (3)'!Loan_Start))</definedName>
    <definedName name="REYARY" localSheetId="3">DATE(YEAR('[29]General  (3)'!Loan_Start),MONTH('[29]General  (3)'!Loan_Start)+Payment_Number,DAY('[29]General  (3)'!Loan_Start))</definedName>
    <definedName name="REYARY" localSheetId="5">DATE(YEAR('[29]General  (3)'!Loan_Start),MONTH('[29]General  (3)'!Loan_Start)+Payment_Number,DAY('[29]General  (3)'!Loan_Start))</definedName>
    <definedName name="REYARY" localSheetId="4">DATE(YEAR('[29]General  (3)'!Loan_Start),MONTH('[29]General  (3)'!Loan_Start)+Payment_Number,DAY('[29]General  (3)'!Loan_Start))</definedName>
    <definedName name="REYARY" localSheetId="15">DATE(YEAR('[29]General  (3)'!Loan_Start),MONTH('[29]General  (3)'!Loan_Start)+Payment_Number,DAY('[29]General  (3)'!Loan_Start))</definedName>
    <definedName name="REYARY" localSheetId="14">DATE(YEAR('[29]General  (3)'!Loan_Start),MONTH('[29]General  (3)'!Loan_Start)+Payment_Number,DAY('[29]General  (3)'!Loan_Start))</definedName>
    <definedName name="REYARY" localSheetId="2">DATE(YEAR('[29]General  (3)'!Loan_Start),MONTH('[29]General  (3)'!Loan_Start)+Payment_Number,DAY('[29]General  (3)'!Loan_Start))</definedName>
    <definedName name="REYARY" localSheetId="6">DATE(YEAR('[29]General  (3)'!Loan_Start),MONTH('[29]General  (3)'!Loan_Start)+Payment_Number,DAY('[29]General  (3)'!Loan_Start))</definedName>
    <definedName name="REYARY">DATE(YEAR('[29]General  (3)'!Loan_Start),MONTH('[29]General  (3)'!Loan_Start)+Payment_Number,DAY('[29]General  (3)'!Loan_Start))</definedName>
    <definedName name="rf" localSheetId="5">#REF!</definedName>
    <definedName name="rf" localSheetId="4">#REF!</definedName>
    <definedName name="rf" localSheetId="15">#REF!</definedName>
    <definedName name="rf" localSheetId="14">#REF!</definedName>
    <definedName name="rf" localSheetId="2">#REF!</definedName>
    <definedName name="rf" localSheetId="6">#REF!</definedName>
    <definedName name="rf">#REF!</definedName>
    <definedName name="Risk_Management" localSheetId="5">#REF!</definedName>
    <definedName name="Risk_Management" localSheetId="4">#REF!</definedName>
    <definedName name="Risk_Management" localSheetId="15">#REF!</definedName>
    <definedName name="Risk_Management" localSheetId="14">#REF!</definedName>
    <definedName name="Risk_Management">#REF!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oster">[27]Sheet2!$J$8:$N$15</definedName>
    <definedName name="rr" localSheetId="5">[5]BEP!#REF!</definedName>
    <definedName name="rr" localSheetId="4">[5]BEP!#REF!</definedName>
    <definedName name="rr" localSheetId="15">[5]BEP!#REF!</definedName>
    <definedName name="rr" localSheetId="14">[5]BEP!#REF!</definedName>
    <definedName name="rr" localSheetId="2">[5]BEP!#REF!</definedName>
    <definedName name="rr" localSheetId="6">[5]BEP!#REF!</definedName>
    <definedName name="rr">[5]BEP!#REF!</definedName>
    <definedName name="rrr" localSheetId="5">#REF!</definedName>
    <definedName name="rrr" localSheetId="4">#REF!</definedName>
    <definedName name="rrr" localSheetId="15">#REF!</definedName>
    <definedName name="rrr" localSheetId="14">#REF!</definedName>
    <definedName name="rrr" localSheetId="2">#REF!</definedName>
    <definedName name="rrr" localSheetId="6">#REF!</definedName>
    <definedName name="rrr">#REF!</definedName>
    <definedName name="rrrr" localSheetId="15">[5]BEP!#REF!</definedName>
    <definedName name="rrrr">[5]BEP!#REF!</definedName>
    <definedName name="rrrrrrrrr" localSheetId="15">#REF!</definedName>
    <definedName name="rrrrrrrrr">#REF!</definedName>
    <definedName name="rrrrrrrrrrrr" localSheetId="15">#REF!</definedName>
    <definedName name="rrrrrrrrrrrr">#REF!</definedName>
    <definedName name="rsss" localSheetId="5">[42]Calender!#REF!</definedName>
    <definedName name="rsss" localSheetId="4">[42]Calender!#REF!</definedName>
    <definedName name="rsss" localSheetId="15">[42]Calender!#REF!</definedName>
    <definedName name="rsss" localSheetId="2">[42]Calender!#REF!</definedName>
    <definedName name="rsss" localSheetId="6">[42]Calender!#REF!</definedName>
    <definedName name="rsss">[42]Calender!#REF!</definedName>
    <definedName name="RSTUDTIU" localSheetId="5">#REF!</definedName>
    <definedName name="RSTUDTIU" localSheetId="4">#REF!</definedName>
    <definedName name="RSTUDTIU" localSheetId="15">#REF!</definedName>
    <definedName name="RSTUDTIU" localSheetId="14">#REF!</definedName>
    <definedName name="RSTUDTIU" localSheetId="2">#REF!</definedName>
    <definedName name="RSTUDTIU" localSheetId="6">#REF!</definedName>
    <definedName name="RSTUDTIU">#REF!</definedName>
    <definedName name="rtifti" localSheetId="5">#REF!</definedName>
    <definedName name="rtifti" localSheetId="4">#REF!</definedName>
    <definedName name="rtifti" localSheetId="15">#REF!</definedName>
    <definedName name="rtifti" localSheetId="14">#REF!</definedName>
    <definedName name="rtifti" localSheetId="2">#REF!</definedName>
    <definedName name="rtifti" localSheetId="6">#REF!</definedName>
    <definedName name="rtifti">#REF!</definedName>
    <definedName name="rtifyuo" localSheetId="5">#REF!</definedName>
    <definedName name="rtifyuo" localSheetId="4">#REF!</definedName>
    <definedName name="rtifyuo" localSheetId="15">#REF!</definedName>
    <definedName name="rtifyuo" localSheetId="14">#REF!</definedName>
    <definedName name="rtifyuo" localSheetId="2">#REF!</definedName>
    <definedName name="rtifyuo" localSheetId="6">#REF!</definedName>
    <definedName name="rtifyuo">#REF!</definedName>
    <definedName name="rusti" localSheetId="5">#REF!</definedName>
    <definedName name="rusti" localSheetId="4">#REF!</definedName>
    <definedName name="rusti" localSheetId="14">#REF!</definedName>
    <definedName name="rusti">#REF!</definedName>
    <definedName name="RUTSRI" localSheetId="5">OFFSET('[29]General  (3)'!Full_Print,0,0,'[29]General  (3)'!Last_Row)</definedName>
    <definedName name="RUTSRI" localSheetId="4">OFFSET('[29]General  (3)'!Full_Print,0,0,'[29]General  (3)'!Last_Row)</definedName>
    <definedName name="RUTSRI">OFFSET('[29]General  (3)'!Full_Print,0,0,'[29]General  (3)'!Last_Row)</definedName>
    <definedName name="ryesyr" localSheetId="5">#REF!</definedName>
    <definedName name="ryesyr" localSheetId="4">#REF!</definedName>
    <definedName name="ryesyr" localSheetId="15">#REF!</definedName>
    <definedName name="ryesyr" localSheetId="14">#REF!</definedName>
    <definedName name="ryesyr" localSheetId="2">#REF!</definedName>
    <definedName name="ryesyr" localSheetId="6">#REF!</definedName>
    <definedName name="ryesyr">#REF!</definedName>
    <definedName name="s">#N/A</definedName>
    <definedName name="sa" localSheetId="15">#REF!</definedName>
    <definedName name="sa">#REF!</definedName>
    <definedName name="sales" localSheetId="5">#REF!</definedName>
    <definedName name="sales" localSheetId="4">#REF!</definedName>
    <definedName name="sales" localSheetId="14">#REF!</definedName>
    <definedName name="sales">#REF!</definedName>
    <definedName name="Sales___Marketing" localSheetId="5">#REF!</definedName>
    <definedName name="Sales___Marketing" localSheetId="4">#REF!</definedName>
    <definedName name="Sales___Marketing" localSheetId="15">#REF!</definedName>
    <definedName name="Sales___Marketing" localSheetId="14">#REF!</definedName>
    <definedName name="Sales___Marketing">#REF!</definedName>
    <definedName name="SalesandMarketing" localSheetId="15">#REF!</definedName>
    <definedName name="SalesandMarketing">#REF!</definedName>
    <definedName name="SASAS">#REF!</definedName>
    <definedName name="sawsan" localSheetId="5">#REF!</definedName>
    <definedName name="sawsan" localSheetId="4">#REF!</definedName>
    <definedName name="sawsan" localSheetId="14">#REF!</definedName>
    <definedName name="sawsan" localSheetId="2">#REF!</definedName>
    <definedName name="sawsan" localSheetId="6">#REF!</definedName>
    <definedName name="sawsan">#REF!</definedName>
    <definedName name="sayed" localSheetId="5">OFFSET([72]!Full_Print,0,0,[0]!Last_Row)</definedName>
    <definedName name="sayed" localSheetId="4">OFFSET([72]!Full_Print,0,0,Last_Row)</definedName>
    <definedName name="sayed" localSheetId="15">OFFSET([72]!Full_Print,0,0,Last_Row)</definedName>
    <definedName name="sayed" localSheetId="14">OFFSET([72]!Full_Print,0,0,Last_Row)</definedName>
    <definedName name="sayed">OFFSET([72]!Full_Print,0,0,Last_Row)</definedName>
    <definedName name="SBZEA5R" localSheetId="5">#REF!</definedName>
    <definedName name="SBZEA5R" localSheetId="4">#REF!</definedName>
    <definedName name="SBZEA5R" localSheetId="15">#REF!</definedName>
    <definedName name="SBZEA5R" localSheetId="14">#REF!</definedName>
    <definedName name="SBZEA5R" localSheetId="2">#REF!</definedName>
    <definedName name="SBZEA5R" localSheetId="6">#REF!</definedName>
    <definedName name="SBZEA5R">#REF!</definedName>
    <definedName name="Sched_Pay">'[3]Loan Amortization Schedule'!$D$18:$D$497</definedName>
    <definedName name="Scheduled_Extra_Payments">'[3]Loan Amortization Schedule'!$D$10</definedName>
    <definedName name="Scheduled_Interest_Rate" localSheetId="5">#REF!</definedName>
    <definedName name="Scheduled_Interest_Rate" localSheetId="4">#REF!</definedName>
    <definedName name="Scheduled_Interest_Rate" localSheetId="15">#REF!</definedName>
    <definedName name="Scheduled_Interest_Rate" localSheetId="14">#REF!</definedName>
    <definedName name="Scheduled_Interest_Rate" localSheetId="2">#REF!</definedName>
    <definedName name="Scheduled_Interest_Rate" localSheetId="6">#REF!</definedName>
    <definedName name="Scheduled_Interest_Rate">#REF!</definedName>
    <definedName name="Scheduled_Monthly_Payment">'[3]Loan Amortization Schedule'!$J$5</definedName>
    <definedName name="sdd" localSheetId="9">IF([9]!Loan_Amount*[9]!Interest_Rate*[9]!Loan_Years*[9]!Loan_Start&gt;0,1,0)</definedName>
    <definedName name="sdd" localSheetId="3">IF([9]!Loan_Amount*[9]!Interest_Rate*[9]!Loan_Years*[9]!Loan_Start&gt;0,1,0)</definedName>
    <definedName name="sdd" localSheetId="5">IF([9]!Loan_Amount*[9]!Interest_Rate*[9]!Loan_Years*[9]!Loan_Start&gt;0,1,0)</definedName>
    <definedName name="sdd" localSheetId="15">IF([0]!Loan_Amount*[0]!Interest_Rate*[0]!Loan_Years*[0]!Loan_Start&gt;0,1,0)</definedName>
    <definedName name="sdd">IF([9]!Loan_Amount*[9]!Interest_Rate*[9]!Loan_Years*[9]!Loan_Start&gt;0,1,0)</definedName>
    <definedName name="sdds" localSheetId="5">#REF!</definedName>
    <definedName name="sdds" localSheetId="4">#REF!</definedName>
    <definedName name="sdds" localSheetId="15">#REF!</definedName>
    <definedName name="sdds" localSheetId="14">#REF!</definedName>
    <definedName name="sdds">#REF!</definedName>
    <definedName name="SDFG" localSheetId="9" hidden="1">OFFSET([34]!Data.Top.Left,1,0)</definedName>
    <definedName name="SDFG" localSheetId="3" hidden="1">OFFSET([34]!Data.Top.Left,1,0)</definedName>
    <definedName name="SDFG" localSheetId="5" hidden="1">OFFSET([35]!Data.Top.Left,1,0)</definedName>
    <definedName name="SDFG" localSheetId="4" hidden="1">OFFSET([35]!Data.Top.Left,1,0)</definedName>
    <definedName name="SDFG" localSheetId="15" hidden="1">OFFSET([35]!Data.Top.Left,1,0)</definedName>
    <definedName name="SDFG" localSheetId="14" hidden="1">OFFSET([35]!Data.Top.Left,1,0)</definedName>
    <definedName name="SDFG" localSheetId="2" hidden="1">OFFSET([35]!Data.Top.Left,1,0)</definedName>
    <definedName name="SDFG" localSheetId="6" hidden="1">OFFSET([35]!Data.Top.Left,1,0)</definedName>
    <definedName name="SDFG" hidden="1">OFFSET([34]!Data.Top.Left,1,0)</definedName>
    <definedName name="SDFGSG" localSheetId="5">MATCH(0.01,'[29]General  (3)'!End_Bal,-1)+1</definedName>
    <definedName name="SDFGSG" localSheetId="4">MATCH(0.01,'[29]General  (3)'!End_Bal,-1)+1</definedName>
    <definedName name="SDFGSG">MATCH(0.01,'[29]General  (3)'!End_Bal,-1)+1</definedName>
    <definedName name="SDFSD">#N/A</definedName>
    <definedName name="SDGWSDGSG" localSheetId="5">#REF!</definedName>
    <definedName name="SDGWSDGSG" localSheetId="4">#REF!</definedName>
    <definedName name="SDGWSDGSG" localSheetId="15">#REF!</definedName>
    <definedName name="SDGWSDGSG" localSheetId="14">#REF!</definedName>
    <definedName name="SDGWSDGSG" localSheetId="2">#REF!</definedName>
    <definedName name="SDGWSDGSG" localSheetId="6">#REF!</definedName>
    <definedName name="SDGWSDGSG">#REF!</definedName>
    <definedName name="sdhgdfnjdh">#REF!</definedName>
    <definedName name="sds" localSheetId="5">#REF!</definedName>
    <definedName name="sds" localSheetId="4">#REF!</definedName>
    <definedName name="sds" localSheetId="14">#REF!</definedName>
    <definedName name="sds">#REF!</definedName>
    <definedName name="se_control" localSheetId="5">#REF!</definedName>
    <definedName name="se_control" localSheetId="4">#REF!</definedName>
    <definedName name="se_control" localSheetId="15">#REF!</definedName>
    <definedName name="se_control" localSheetId="14">#REF!</definedName>
    <definedName name="se_control">#REF!</definedName>
    <definedName name="se_variation" localSheetId="5">#REF!</definedName>
    <definedName name="se_variation" localSheetId="4">#REF!</definedName>
    <definedName name="se_variation" localSheetId="15">#REF!</definedName>
    <definedName name="se_variation" localSheetId="14">#REF!</definedName>
    <definedName name="se_variation">#REF!</definedName>
    <definedName name="seee" localSheetId="5">#REF!</definedName>
    <definedName name="seee" localSheetId="4">#REF!</definedName>
    <definedName name="seee" localSheetId="14">#REF!</definedName>
    <definedName name="seee" localSheetId="2">#REF!</definedName>
    <definedName name="seee" localSheetId="6">#REF!</definedName>
    <definedName name="seee">#REF!</definedName>
    <definedName name="segmentation">[73]source!$E$2:$E$4</definedName>
    <definedName name="Senior_Quality_Specialist" localSheetId="5">#REF!</definedName>
    <definedName name="Senior_Quality_Specialist" localSheetId="4">#REF!</definedName>
    <definedName name="Senior_Quality_Specialist" localSheetId="15">#REF!</definedName>
    <definedName name="Senior_Quality_Specialist" localSheetId="14">#REF!</definedName>
    <definedName name="Senior_Quality_Specialist">#REF!</definedName>
    <definedName name="seoud" localSheetId="5">#REF!</definedName>
    <definedName name="seoud" localSheetId="4">#REF!</definedName>
    <definedName name="seoud" localSheetId="15">#REF!</definedName>
    <definedName name="seoud" localSheetId="14">#REF!</definedName>
    <definedName name="seoud" localSheetId="2">#REF!</definedName>
    <definedName name="seoud" localSheetId="6">#REF!</definedName>
    <definedName name="seoud">#REF!</definedName>
    <definedName name="SepSun1" localSheetId="5">DATE([0]!TheYear,9,1)-WEEKDAY(DATE([0]!TheYear,9,1))+1</definedName>
    <definedName name="SepSun1" localSheetId="4">DATE(TheYear,9,1)-WEEKDAY(DATE(TheYear,9,1))+1</definedName>
    <definedName name="SepSun1" localSheetId="15">DATE(TheYear,9,1)-WEEKDAY(DATE(TheYear,9,1))+1</definedName>
    <definedName name="SepSun1" localSheetId="14">DATE(TheYear,9,1)-WEEKDAY(DATE(TheYear,9,1))+1</definedName>
    <definedName name="SepSun1" localSheetId="2">DATE(TheYear,9,1)-WEEKDAY(DATE(TheYear,9,1))+1</definedName>
    <definedName name="SepSun1" localSheetId="6">DATE(TheYear,9,1)-WEEKDAY(DATE(TheYear,9,1))+1</definedName>
    <definedName name="SepSun1">DATE(TheYear,9,1)-WEEKDAY(DATE(TheYear,9,1))+1</definedName>
    <definedName name="September" localSheetId="5">#REF!</definedName>
    <definedName name="September" localSheetId="4">#REF!</definedName>
    <definedName name="September" localSheetId="14">#REF!</definedName>
    <definedName name="September">#REF!</definedName>
    <definedName name="seruytrs" localSheetId="5">#REF!</definedName>
    <definedName name="seruytrs" localSheetId="4">#REF!</definedName>
    <definedName name="seruytrs" localSheetId="15">#REF!</definedName>
    <definedName name="seruytrs" localSheetId="14">#REF!</definedName>
    <definedName name="seruytrs" localSheetId="2">#REF!</definedName>
    <definedName name="seruytrs" localSheetId="6">#REF!</definedName>
    <definedName name="seruytrs">#REF!</definedName>
    <definedName name="SFDGASDFGSFDG" localSheetId="9" hidden="1">OFFSET([34]!Data.Top.Left,1,0)</definedName>
    <definedName name="SFDGASDFGSFDG" localSheetId="3" hidden="1">OFFSET([34]!Data.Top.Left,1,0)</definedName>
    <definedName name="SFDGASDFGSFDG" localSheetId="5" hidden="1">OFFSET([35]!Data.Top.Left,1,0)</definedName>
    <definedName name="SFDGASDFGSFDG" localSheetId="4" hidden="1">OFFSET([35]!Data.Top.Left,1,0)</definedName>
    <definedName name="SFDGASDFGSFDG" localSheetId="15" hidden="1">OFFSET([35]!Data.Top.Left,1,0)</definedName>
    <definedName name="SFDGASDFGSFDG" localSheetId="14" hidden="1">OFFSET([35]!Data.Top.Left,1,0)</definedName>
    <definedName name="SFDGASDFGSFDG" localSheetId="2" hidden="1">OFFSET([35]!Data.Top.Left,1,0)</definedName>
    <definedName name="SFDGASDFGSFDG" localSheetId="6" hidden="1">OFFSET([35]!Data.Top.Left,1,0)</definedName>
    <definedName name="SFDGASDFGSFDG" hidden="1">OFFSET([34]!Data.Top.Left,1,0)</definedName>
    <definedName name="sfsafa" localSheetId="5">#REF!</definedName>
    <definedName name="sfsafa" localSheetId="4">#REF!</definedName>
    <definedName name="sfsafa" localSheetId="15">#REF!</definedName>
    <definedName name="sfsafa" localSheetId="14">#REF!</definedName>
    <definedName name="sfsafa" localSheetId="2">#REF!</definedName>
    <definedName name="sfsafa" localSheetId="6">#REF!</definedName>
    <definedName name="sfsafa">#REF!</definedName>
    <definedName name="shady" localSheetId="5">#REF!</definedName>
    <definedName name="shady" localSheetId="4">#REF!</definedName>
    <definedName name="shady" localSheetId="15">#REF!</definedName>
    <definedName name="shady" localSheetId="14">#REF!</definedName>
    <definedName name="shady" localSheetId="2">#REF!</definedName>
    <definedName name="shady" localSheetId="6">#REF!</definedName>
    <definedName name="shady">#REF!</definedName>
    <definedName name="Shared_Printing___Tools" localSheetId="5">#REF!</definedName>
    <definedName name="Shared_Printing___Tools" localSheetId="4">#REF!</definedName>
    <definedName name="Shared_Printing___Tools" localSheetId="15">#REF!</definedName>
    <definedName name="Shared_Printing___Tools" localSheetId="14">#REF!</definedName>
    <definedName name="Shared_Printing___Tools">#REF!</definedName>
    <definedName name="SHEET" localSheetId="5">#REF!</definedName>
    <definedName name="SHEET" localSheetId="4">#REF!</definedName>
    <definedName name="SHEET" localSheetId="14">#REF!</definedName>
    <definedName name="SHEET" localSheetId="2">#REF!</definedName>
    <definedName name="SHEET" localSheetId="6">#REF!</definedName>
    <definedName name="SHEET">#REF!</definedName>
    <definedName name="sheet2" localSheetId="5">#REF!</definedName>
    <definedName name="sheet2" localSheetId="4">#REF!</definedName>
    <definedName name="sheet2" localSheetId="14">#REF!</definedName>
    <definedName name="sheet2">#REF!</definedName>
    <definedName name="SIRIDTYK" localSheetId="5">#REF!</definedName>
    <definedName name="SIRIDTYK" localSheetId="4">#REF!</definedName>
    <definedName name="SIRIDTYK" localSheetId="14">#REF!</definedName>
    <definedName name="SIRIDTYK">#REF!</definedName>
    <definedName name="Slicer_ACTION">#N/A</definedName>
    <definedName name="Slicer_Actual_Type">#N/A</definedName>
    <definedName name="Slicer_Agent">#N/A</definedName>
    <definedName name="Slicer_Agent4">#N/A</definedName>
    <definedName name="Slicer_BU">#N/A</definedName>
    <definedName name="Slicer_BU1">#N/A</definedName>
    <definedName name="Slicer_BU6">#N/A</definedName>
    <definedName name="Slicer_DEPARTEMENT">#N/A</definedName>
    <definedName name="Slicer_Doctor_Name">#N/A</definedName>
    <definedName name="Slicer_Group">#N/A</definedName>
    <definedName name="Slicer_ITEM">#N/A</definedName>
    <definedName name="Slicer_ITEM_TYPE">#N/A</definedName>
    <definedName name="Slicer_Plan_Type">#N/A</definedName>
    <definedName name="Slicer_POSITION">#N/A</definedName>
    <definedName name="Slicer_Specialty">#N/A</definedName>
    <definedName name="Slicer_Target_date">#N/A</definedName>
    <definedName name="Slicer_TYPE">#N/A</definedName>
    <definedName name="Slicer_Week">#N/A</definedName>
    <definedName name="Slicer_Year">#N/A</definedName>
    <definedName name="Slicer_Year1">#N/A</definedName>
    <definedName name="Slicer_Years">#N/A</definedName>
    <definedName name="Slicer_اسم_صاحب_السكن">#N/A</definedName>
    <definedName name="SMH" localSheetId="5">MATCH(0.01,[0]!End_Bal,-1)+1</definedName>
    <definedName name="SMH" localSheetId="4">MATCH(0.01,End_Bal,-1)+1</definedName>
    <definedName name="SMH" localSheetId="15">MATCH(0.01,End_Bal,-1)+1</definedName>
    <definedName name="SMH" localSheetId="14">MATCH(0.01,End_Bal,-1)+1</definedName>
    <definedName name="SMH" localSheetId="2">MATCH(0.01,End_Bal,-1)+1</definedName>
    <definedName name="SMH" localSheetId="6">MATCH(0.01,End_Bal,-1)+1</definedName>
    <definedName name="SMH">MATCH(0.01,End_Bal,-1)+1</definedName>
    <definedName name="SMHmmmmm" localSheetId="9">DATE(YEAR([0]!Loan_Start),MONTH([0]!Loan_Start)+Payment_Number,DAY([0]!Loan_Start))</definedName>
    <definedName name="SMHmmmmm" localSheetId="3">DATE(YEAR([0]!Loan_Start),MONTH([0]!Loan_Start)+Payment_Number,DAY([0]!Loan_Start))</definedName>
    <definedName name="SMHmmmmm" localSheetId="5">DATE(YEAR([0]!Loan_Start),MONTH([0]!Loan_Start)+Payment_Number,DAY([0]!Loan_Start))</definedName>
    <definedName name="SMHmmmmm" localSheetId="4">DATE(YEAR([0]!Loan_Start),MONTH([0]!Loan_Start)+Payment_Number,DAY([0]!Loan_Start))</definedName>
    <definedName name="SMHmmmmm" localSheetId="15">DATE(YEAR(Loan_Start),MONTH(Loan_Start)+Payment_Number,DAY(Loan_Start))</definedName>
    <definedName name="SMHmmmmm" localSheetId="14">DATE(YEAR(Loan_Start),MONTH(Loan_Start)+Payment_Number,DAY(Loan_Start))</definedName>
    <definedName name="SMHmmmmm" localSheetId="2">DATE(YEAR(Loan_Start),MONTH(Loan_Start)+Payment_Number,DAY(Loan_Start))</definedName>
    <definedName name="SMHmmmmm" localSheetId="6">DATE(YEAR(Loan_Start),MONTH(Loan_Start)+Payment_Number,DAY(Loan_Start))</definedName>
    <definedName name="SMHmmmmm">DATE(YEAR(Loan_Start),MONTH(Loan_Start)+Payment_Number,DAY(Loan_Start))</definedName>
    <definedName name="SMHTarget" localSheetId="15">#REF!</definedName>
    <definedName name="SMHTarget">#REF!</definedName>
    <definedName name="sobhy" localSheetId="5">#REF!</definedName>
    <definedName name="sobhy" localSheetId="4">#REF!</definedName>
    <definedName name="sobhy" localSheetId="15">#REF!</definedName>
    <definedName name="sobhy" localSheetId="14">#REF!</definedName>
    <definedName name="sobhy" localSheetId="2">#REF!</definedName>
    <definedName name="sobhy" localSheetId="6">#REF!</definedName>
    <definedName name="sobhy">#REF!</definedName>
    <definedName name="SP.ACTIVITIES" localSheetId="5">MATCH(0.01,#REF!,-1)+1</definedName>
    <definedName name="SP.ACTIVITIES" localSheetId="4">MATCH(0.01,#REF!,-1)+1</definedName>
    <definedName name="SP.ACTIVITIES" localSheetId="15">MATCH(0.01,[74]Thraets!End_Bal,-1)+1</definedName>
    <definedName name="SP.ACTIVITIES" localSheetId="14">MATCH(0.01,#REF!,-1)+1</definedName>
    <definedName name="SP.ACTIVITIES" localSheetId="2">MATCH(0.01,#REF!,-1)+1</definedName>
    <definedName name="SP.ACTIVITIES" localSheetId="6">MATCH(0.01,#REF!,-1)+1</definedName>
    <definedName name="SP.ACTIVITIES">MATCH(0.01,[75]!End_Bal,-1)+1</definedName>
    <definedName name="Speciality">'[76]Helper '!$F$3:$F$44</definedName>
    <definedName name="SPEECH" localSheetId="5">#REF!</definedName>
    <definedName name="SPEECH" localSheetId="4">#REF!</definedName>
    <definedName name="SPEECH" localSheetId="15">#REF!</definedName>
    <definedName name="SPEECH" localSheetId="14">#REF!</definedName>
    <definedName name="SPEECH" localSheetId="2">#REF!</definedName>
    <definedName name="SPEECH" localSheetId="6">#REF!</definedName>
    <definedName name="SPEECH">#REF!</definedName>
    <definedName name="SRTUWRI" localSheetId="5">#REF!</definedName>
    <definedName name="SRTUWRI" localSheetId="4">#REF!</definedName>
    <definedName name="SRTUWRI" localSheetId="15">#REF!</definedName>
    <definedName name="SRTUWRI" localSheetId="14">#REF!</definedName>
    <definedName name="SRTUWRI" localSheetId="2">#REF!</definedName>
    <definedName name="SRTUWRI" localSheetId="6">#REF!</definedName>
    <definedName name="SRTUWRI">#REF!</definedName>
    <definedName name="ss" localSheetId="5">#REF!</definedName>
    <definedName name="ss" localSheetId="4">#REF!</definedName>
    <definedName name="ss" localSheetId="15">#REF!</definedName>
    <definedName name="ss" localSheetId="14">#REF!</definedName>
    <definedName name="ss" localSheetId="2">#REF!</definedName>
    <definedName name="ss" localSheetId="6">#REF!</definedName>
    <definedName name="ss">[5]BEP!#REF!</definedName>
    <definedName name="sss" localSheetId="5">#REF!</definedName>
    <definedName name="sss" localSheetId="4">#REF!</definedName>
    <definedName name="sss" localSheetId="15">#REF!</definedName>
    <definedName name="sss" localSheetId="14">#REF!</definedName>
    <definedName name="sss">#REF!</definedName>
    <definedName name="ssss" localSheetId="5">#REF!</definedName>
    <definedName name="ssss" localSheetId="4">#REF!</definedName>
    <definedName name="ssss" localSheetId="15">#REF!</definedName>
    <definedName name="ssss" localSheetId="14">#REF!</definedName>
    <definedName name="ssss">#REF!</definedName>
    <definedName name="sssss" localSheetId="5">#REF!</definedName>
    <definedName name="sssss" localSheetId="4">#REF!</definedName>
    <definedName name="sssss" localSheetId="15">#REF!</definedName>
    <definedName name="sssss" localSheetId="14">#REF!</definedName>
    <definedName name="sssss">#REF!</definedName>
    <definedName name="sssssss">#REF!</definedName>
    <definedName name="START" localSheetId="5">#REF!</definedName>
    <definedName name="START" localSheetId="4">#REF!</definedName>
    <definedName name="START" localSheetId="14">#REF!</definedName>
    <definedName name="START">#REF!</definedName>
    <definedName name="start_day" localSheetId="15">'[77]1'!$AD$19</definedName>
    <definedName name="start_day">'[78]1'!$AD$19</definedName>
    <definedName name="Starting_Op_Cost" localSheetId="5">[5]BEP!#REF!</definedName>
    <definedName name="Starting_Op_Cost" localSheetId="4">[5]BEP!#REF!</definedName>
    <definedName name="Starting_Op_Cost" localSheetId="15">[5]BEP!#REF!</definedName>
    <definedName name="Starting_Op_Cost" localSheetId="14">[5]BEP!#REF!</definedName>
    <definedName name="Starting_Op_Cost" localSheetId="2">[5]BEP!#REF!</definedName>
    <definedName name="Starting_Op_Cost" localSheetId="6">[5]BEP!#REF!</definedName>
    <definedName name="Starting_Op_Cost">[40]BEP!#REF!</definedName>
    <definedName name="Starting_Revenue" localSheetId="5">[5]BEP!#REF!</definedName>
    <definedName name="Starting_Revenue" localSheetId="4">[5]BEP!#REF!</definedName>
    <definedName name="Starting_Revenue" localSheetId="15">[5]BEP!#REF!</definedName>
    <definedName name="Starting_Revenue" localSheetId="14">[5]BEP!#REF!</definedName>
    <definedName name="Starting_Revenue" localSheetId="2">[5]BEP!#REF!</definedName>
    <definedName name="Starting_Revenue" localSheetId="6">[5]BEP!#REF!</definedName>
    <definedName name="Starting_Revenue">[40]BEP!#REF!</definedName>
    <definedName name="statment8" localSheetId="5">#REF!</definedName>
    <definedName name="statment8" localSheetId="4">#REF!</definedName>
    <definedName name="statment8" localSheetId="15">#REF!</definedName>
    <definedName name="statment8" localSheetId="14">#REF!</definedName>
    <definedName name="statment8" localSheetId="2">#REF!</definedName>
    <definedName name="statment8" localSheetId="6">#REF!</definedName>
    <definedName name="statment8">#REF!</definedName>
    <definedName name="Status" localSheetId="15">#REF!</definedName>
    <definedName name="Status">#REF!</definedName>
    <definedName name="steps" localSheetId="5">'[79]Coaching Form'!#REF!</definedName>
    <definedName name="steps" localSheetId="4">'[79]Coaching Form'!#REF!</definedName>
    <definedName name="steps" localSheetId="15">'[79]Coaching Form'!#REF!</definedName>
    <definedName name="steps" localSheetId="2">'[79]Coaching Form'!#REF!</definedName>
    <definedName name="steps" localSheetId="6">'[79]Coaching Form'!#REF!</definedName>
    <definedName name="steps">'[79]Coaching Form'!#REF!</definedName>
    <definedName name="struc" localSheetId="5">{0,1,2,3,4,5,6} + {0;1;2;3;4;5}*7</definedName>
    <definedName name="struc" localSheetId="4">{0,1,2,3,4,5,6} + {0;1;2;3;4;5}*7</definedName>
    <definedName name="struc" localSheetId="15">{0,1,2,3,4,5,6} + {0;1;2;3;4;5}*7</definedName>
    <definedName name="struc" localSheetId="14">{0,1,2,3,4,5,6} + {0;1;2;3;4;5}*7</definedName>
    <definedName name="struc">{0,1,2,3,4,5,6} + {0;1;2;3;4;5}*7</definedName>
    <definedName name="Structure" localSheetId="5">#REF!</definedName>
    <definedName name="Structure" localSheetId="4">#REF!</definedName>
    <definedName name="Structure" localSheetId="15">#REF!</definedName>
    <definedName name="Structure" localSheetId="14">#REF!</definedName>
    <definedName name="Structure" localSheetId="2">#REF!</definedName>
    <definedName name="Structure" localSheetId="6">#REF!</definedName>
    <definedName name="Structure">[58]!Table5[Strcuture]</definedName>
    <definedName name="subabenkara">OFFSET('[65]Item day'!$U$8,,,'[65]Item day'!$S$2)</definedName>
    <definedName name="subcate">OFFSET('[65]Item day'!$U$8,,,'[65]Item day'!XFC$2)</definedName>
    <definedName name="Suboffer">OFFSET('[65]Item day'!$O$8,,,'[65]Item day'!$M$2)</definedName>
    <definedName name="substeps" localSheetId="5">'[79]Coaching Form'!#REF!</definedName>
    <definedName name="substeps" localSheetId="4">'[79]Coaching Form'!#REF!</definedName>
    <definedName name="substeps" localSheetId="15">'[79]Coaching Form'!#REF!</definedName>
    <definedName name="substeps" localSheetId="14">'[79]Coaching Form'!#REF!</definedName>
    <definedName name="substeps" localSheetId="2">'[79]Coaching Form'!#REF!</definedName>
    <definedName name="substeps" localSheetId="6">'[79]Coaching Form'!#REF!</definedName>
    <definedName name="substeps">'[79]Coaching Form'!#REF!</definedName>
    <definedName name="Supply_chain" localSheetId="5">#REF!</definedName>
    <definedName name="Supply_chain" localSheetId="4">#REF!</definedName>
    <definedName name="Supply_chain" localSheetId="15">#REF!</definedName>
    <definedName name="Supply_chain" localSheetId="14">#REF!</definedName>
    <definedName name="Supply_chain">#REF!</definedName>
    <definedName name="SupplyChain" localSheetId="15">#REF!</definedName>
    <definedName name="SupplyChain">#REF!</definedName>
    <definedName name="System_Development" localSheetId="5">#REF!</definedName>
    <definedName name="System_Development" localSheetId="4">#REF!</definedName>
    <definedName name="System_Development" localSheetId="15">#REF!</definedName>
    <definedName name="System_Development" localSheetId="14">#REF!</definedName>
    <definedName name="System_Development">#REF!</definedName>
    <definedName name="t" localSheetId="9">DATE(YEAR([0]!Loan_Start),MONTH([0]!Loan_Start)+Payment_Number,DAY([0]!Loan_Start))</definedName>
    <definedName name="t" localSheetId="3">DATE(YEAR([0]!Loan_Start),MONTH([0]!Loan_Start)+Payment_Number,DAY([0]!Loan_Start))</definedName>
    <definedName name="t" localSheetId="5">DATE(YEAR([0]!Loan_Start),MONTH([0]!Loan_Start)+Payment_Number,DAY([0]!Loan_Start))</definedName>
    <definedName name="t" localSheetId="4">DATE(YEAR([0]!Loan_Start),MONTH([0]!Loan_Start)+Payment_Number,DAY([0]!Loan_Start))</definedName>
    <definedName name="t" localSheetId="15">DATE(YEAR(Loan_Start),MONTH(Loan_Start)+Payment_Number,DAY(Loan_Start))</definedName>
    <definedName name="t" localSheetId="14">DATE(YEAR(Loan_Start),MONTH(Loan_Start)+Payment_Number,DAY(Loan_Start))</definedName>
    <definedName name="t" localSheetId="2">DATE(YEAR(Loan_Start),MONTH(Loan_Start)+Payment_Number,DAY(Loan_Start))</definedName>
    <definedName name="t" localSheetId="6">DATE(YEAR(Loan_Start),MONTH(Loan_Start)+Payment_Number,DAY(Loan_Start))</definedName>
    <definedName name="t">DATE(YEAR(Loan_Start),MONTH(Loan_Start)+Payment_Number,DAY(Loan_Start))</definedName>
    <definedName name="taher" localSheetId="5">#REF!</definedName>
    <definedName name="taher" localSheetId="4">#REF!</definedName>
    <definedName name="taher" localSheetId="15">#REF!</definedName>
    <definedName name="taher" localSheetId="14">#REF!</definedName>
    <definedName name="taher" localSheetId="2">#REF!</definedName>
    <definedName name="taher" localSheetId="6">#REF!</definedName>
    <definedName name="taher">#REF!</definedName>
    <definedName name="talal" localSheetId="5">#REF!</definedName>
    <definedName name="talal" localSheetId="4">#REF!</definedName>
    <definedName name="talal" localSheetId="15">#REF!</definedName>
    <definedName name="talal" localSheetId="14">#REF!</definedName>
    <definedName name="talal" localSheetId="2">#REF!</definedName>
    <definedName name="talal" localSheetId="6">#REF!</definedName>
    <definedName name="talal">#REF!</definedName>
    <definedName name="tarek" localSheetId="5">#REF!</definedName>
    <definedName name="tarek" localSheetId="4">#REF!</definedName>
    <definedName name="tarek" localSheetId="15">#REF!</definedName>
    <definedName name="tarek" localSheetId="14">#REF!</definedName>
    <definedName name="tarek" localSheetId="2">#REF!</definedName>
    <definedName name="tarek" localSheetId="6">#REF!</definedName>
    <definedName name="tarek">#REF!</definedName>
    <definedName name="task">#REF!</definedName>
    <definedName name="Task_Owner" localSheetId="5">'[80]cath activity'!#REF!</definedName>
    <definedName name="Task_Owner" localSheetId="4">'[80]cath activity'!#REF!</definedName>
    <definedName name="Task_Owner" localSheetId="15">'[80]cath activity'!#REF!</definedName>
    <definedName name="Task_Owner" localSheetId="14">'[80]cath activity'!#REF!</definedName>
    <definedName name="Task_Owner" localSheetId="2">'[80]cath activity'!#REF!</definedName>
    <definedName name="Task_Owner" localSheetId="6">'[80]cath activity'!#REF!</definedName>
    <definedName name="Task_Owner">'[80]cath activity'!#REF!</definedName>
    <definedName name="TAX" localSheetId="5">#REF!</definedName>
    <definedName name="TAX" localSheetId="4">#REF!</definedName>
    <definedName name="TAX" localSheetId="15">#REF!</definedName>
    <definedName name="TAX" localSheetId="14">#REF!</definedName>
    <definedName name="TAX" localSheetId="2">#REF!</definedName>
    <definedName name="TAX" localSheetId="6">#REF!</definedName>
    <definedName name="TAX">#REF!</definedName>
    <definedName name="teamm" localSheetId="5" hidden="1">{"'Leverage'!$B$2:$M$418"}</definedName>
    <definedName name="teamm" localSheetId="4" hidden="1">{"'Leverage'!$B$2:$M$418"}</definedName>
    <definedName name="teamm" localSheetId="15" hidden="1">{"'Leverage'!$B$2:$M$418"}</definedName>
    <definedName name="teamm" localSheetId="14" hidden="1">{"'Leverage'!$B$2:$M$418"}</definedName>
    <definedName name="teamm" hidden="1">{"'Leverage'!$B$2:$M$418"}</definedName>
    <definedName name="Technical" localSheetId="5">#REF!</definedName>
    <definedName name="Technical" localSheetId="4">#REF!</definedName>
    <definedName name="Technical" localSheetId="14">#REF!</definedName>
    <definedName name="Technical">#REF!</definedName>
    <definedName name="teuytru" localSheetId="5">#REF!</definedName>
    <definedName name="teuytru" localSheetId="4">#REF!</definedName>
    <definedName name="teuytru" localSheetId="14">#REF!</definedName>
    <definedName name="teuytru" localSheetId="2">#REF!</definedName>
    <definedName name="teuytru" localSheetId="6">#REF!</definedName>
    <definedName name="teuytru">#REF!</definedName>
    <definedName name="tfc">#REF!</definedName>
    <definedName name="TFJTUTYJ" localSheetId="5">#REF!</definedName>
    <definedName name="TFJTUTYJ" localSheetId="4">#REF!</definedName>
    <definedName name="TFJTUTYJ" localSheetId="14">#REF!</definedName>
    <definedName name="TFJTUTYJ" localSheetId="2">#REF!</definedName>
    <definedName name="TFJTUTYJ" localSheetId="6">#REF!</definedName>
    <definedName name="TFJTUTYJ">#REF!</definedName>
    <definedName name="TFUDRTU">#N/A</definedName>
    <definedName name="TheYear">[81]Calendar!$Z$2</definedName>
    <definedName name="threehundred" localSheetId="5">#REF!</definedName>
    <definedName name="threehundred" localSheetId="4">#REF!</definedName>
    <definedName name="threehundred" localSheetId="15">#REF!</definedName>
    <definedName name="threehundred" localSheetId="14">#REF!</definedName>
    <definedName name="threehundred" localSheetId="2">#REF!</definedName>
    <definedName name="threehundred" localSheetId="6">#REF!</definedName>
    <definedName name="threehundred">[18]Specialities!#REF!</definedName>
    <definedName name="tiyuouip" localSheetId="5">#REF!</definedName>
    <definedName name="tiyuouip" localSheetId="4">#REF!</definedName>
    <definedName name="tiyuouip" localSheetId="15">#REF!</definedName>
    <definedName name="tiyuouip" localSheetId="14">#REF!</definedName>
    <definedName name="tiyuouip" localSheetId="2">#REF!</definedName>
    <definedName name="tiyuouip" localSheetId="6">#REF!</definedName>
    <definedName name="tiyuouip">#REF!</definedName>
    <definedName name="Top_management" localSheetId="5">#REF!</definedName>
    <definedName name="Top_management" localSheetId="4">#REF!</definedName>
    <definedName name="Top_management" localSheetId="15">#REF!</definedName>
    <definedName name="Top_management" localSheetId="14">#REF!</definedName>
    <definedName name="Top_management">#REF!</definedName>
    <definedName name="TopManagement" localSheetId="15">#REF!</definedName>
    <definedName name="TopManagement">#REF!</definedName>
    <definedName name="Total_Interest" localSheetId="5">#REF!</definedName>
    <definedName name="Total_Interest" localSheetId="4">#REF!</definedName>
    <definedName name="Total_Interest" localSheetId="14">#REF!</definedName>
    <definedName name="Total_Interest" localSheetId="2">#REF!</definedName>
    <definedName name="Total_Interest" localSheetId="6">#REF!</definedName>
    <definedName name="Total_Interest">#REF!</definedName>
    <definedName name="Total_Pay">'[3]Loan Amortization Schedule'!$F$18:$F$497</definedName>
    <definedName name="Total_Project_Cost" localSheetId="5">[5]BEP!#REF!</definedName>
    <definedName name="Total_Project_Cost" localSheetId="4">[5]BEP!#REF!</definedName>
    <definedName name="Total_Project_Cost" localSheetId="15">[5]BEP!#REF!</definedName>
    <definedName name="Total_Project_Cost" localSheetId="14">[5]BEP!#REF!</definedName>
    <definedName name="Total_Project_Cost" localSheetId="2">[5]BEP!#REF!</definedName>
    <definedName name="Total_Project_Cost" localSheetId="6">[5]BEP!#REF!</definedName>
    <definedName name="Total_Project_Cost">[40]BEP!#REF!</definedName>
    <definedName name="Total_Project_Value" localSheetId="5">[5]BEP!#REF!</definedName>
    <definedName name="Total_Project_Value" localSheetId="4">[5]BEP!#REF!</definedName>
    <definedName name="Total_Project_Value" localSheetId="15">[5]BEP!#REF!</definedName>
    <definedName name="Total_Project_Value" localSheetId="14">[5]BEP!#REF!</definedName>
    <definedName name="Total_Project_Value" localSheetId="2">[5]BEP!#REF!</definedName>
    <definedName name="Total_Project_Value" localSheetId="6">[5]BEP!#REF!</definedName>
    <definedName name="Total_Project_Value">[40]BEP!#REF!</definedName>
    <definedName name="trdudtyi" localSheetId="5">#REF!</definedName>
    <definedName name="trdudtyi" localSheetId="4">#REF!</definedName>
    <definedName name="trdudtyi" localSheetId="15">#REF!</definedName>
    <definedName name="trdudtyi" localSheetId="14">#REF!</definedName>
    <definedName name="trdudtyi" localSheetId="2">#REF!</definedName>
    <definedName name="trdudtyi" localSheetId="6">#REF!</definedName>
    <definedName name="trdudtyi">#REF!</definedName>
    <definedName name="trityi" localSheetId="5">#REF!</definedName>
    <definedName name="trityi" localSheetId="4">#REF!</definedName>
    <definedName name="trityi" localSheetId="15">#REF!</definedName>
    <definedName name="trityi" localSheetId="14">#REF!</definedName>
    <definedName name="trityi" localSheetId="2">#REF!</definedName>
    <definedName name="trityi" localSheetId="6">#REF!</definedName>
    <definedName name="trityi">#REF!</definedName>
    <definedName name="trrrrrjf" localSheetId="5">#REF!</definedName>
    <definedName name="trrrrrjf" localSheetId="4">#REF!</definedName>
    <definedName name="trrrrrjf" localSheetId="15">#REF!</definedName>
    <definedName name="trrrrrjf" localSheetId="14">#REF!</definedName>
    <definedName name="trrrrrjf" localSheetId="2">#REF!</definedName>
    <definedName name="trrrrrjf" localSheetId="6">#REF!</definedName>
    <definedName name="trrrrrjf">#REF!</definedName>
    <definedName name="trt">OFFSET(#REF!,,,COUNTIF(#REF!,"?*"))</definedName>
    <definedName name="TRUTRDU" localSheetId="5">#REF!</definedName>
    <definedName name="TRUTRDU" localSheetId="4">#REF!</definedName>
    <definedName name="TRUTRDU" localSheetId="15">#REF!</definedName>
    <definedName name="TRUTRDU" localSheetId="14">#REF!</definedName>
    <definedName name="TRUTRDU">#REF!</definedName>
    <definedName name="trutyiity" localSheetId="5">#REF!</definedName>
    <definedName name="trutyiity" localSheetId="4">#REF!</definedName>
    <definedName name="trutyiity" localSheetId="15">#REF!</definedName>
    <definedName name="trutyiity" localSheetId="14">#REF!</definedName>
    <definedName name="trutyiity">#REF!</definedName>
    <definedName name="trutyui" localSheetId="5">#REF!</definedName>
    <definedName name="trutyui" localSheetId="4">#REF!</definedName>
    <definedName name="trutyui" localSheetId="15">#REF!</definedName>
    <definedName name="trutyui" localSheetId="14">#REF!</definedName>
    <definedName name="trutyui">#REF!</definedName>
    <definedName name="TSUSUJ" localSheetId="5">MATCH(0.01,'[29]General  (3)'!End_Bal,-1)+1</definedName>
    <definedName name="TSUSUJ" localSheetId="4">MATCH(0.01,'[29]General  (3)'!End_Bal,-1)+1</definedName>
    <definedName name="TSUSUJ">MATCH(0.01,'[29]General  (3)'!End_Bal,-1)+1</definedName>
    <definedName name="tudruut" localSheetId="5">#REF!</definedName>
    <definedName name="tudruut" localSheetId="4">#REF!</definedName>
    <definedName name="tudruut" localSheetId="15">#REF!</definedName>
    <definedName name="tudruut" localSheetId="14">#REF!</definedName>
    <definedName name="tudruut" localSheetId="2">#REF!</definedName>
    <definedName name="tudruut" localSheetId="6">#REF!</definedName>
    <definedName name="tudruut">#REF!</definedName>
    <definedName name="twohundred" localSheetId="5">#REF!</definedName>
    <definedName name="twohundred" localSheetId="4">#REF!</definedName>
    <definedName name="twohundred" localSheetId="15">#REF!</definedName>
    <definedName name="twohundred" localSheetId="14">#REF!</definedName>
    <definedName name="twohundred" localSheetId="2">#REF!</definedName>
    <definedName name="twohundred" localSheetId="6">#REF!</definedName>
    <definedName name="twohundred">[18]Specialities!#REF!</definedName>
    <definedName name="TWtWTYG" localSheetId="5">#REF!</definedName>
    <definedName name="TWtWTYG" localSheetId="4">#REF!</definedName>
    <definedName name="TWtWTYG" localSheetId="15">#REF!</definedName>
    <definedName name="TWtWTYG" localSheetId="14">#REF!</definedName>
    <definedName name="TWtWTYG" localSheetId="2">#REF!</definedName>
    <definedName name="TWtWTYG" localSheetId="6">#REF!</definedName>
    <definedName name="TWtWTYG">#REF!</definedName>
    <definedName name="twwTer" localSheetId="5">#REF!</definedName>
    <definedName name="twwTer" localSheetId="4">#REF!</definedName>
    <definedName name="twwTer" localSheetId="15">#REF!</definedName>
    <definedName name="twwTer" localSheetId="14">#REF!</definedName>
    <definedName name="twwTer">#REF!</definedName>
    <definedName name="TYIRTI" localSheetId="5">#REF!</definedName>
    <definedName name="TYIRTI" localSheetId="4">#REF!</definedName>
    <definedName name="TYIRTI" localSheetId="15">#REF!</definedName>
    <definedName name="TYIRTI" localSheetId="14">#REF!</definedName>
    <definedName name="TYIRTI">#REF!</definedName>
    <definedName name="TYITRYI" localSheetId="5">#REF!</definedName>
    <definedName name="TYITRYI" localSheetId="4">#REF!</definedName>
    <definedName name="TYITRYI" localSheetId="14">#REF!</definedName>
    <definedName name="TYITRYI">#REF!</definedName>
    <definedName name="tyiygtv" localSheetId="9">DATE(YEAR('[29]General  (3)'!Loan_Start),MONTH('[29]General  (3)'!Loan_Start)+Payment_Number,DAY('[29]General  (3)'!Loan_Start))</definedName>
    <definedName name="tyiygtv" localSheetId="3">DATE(YEAR('[29]General  (3)'!Loan_Start),MONTH('[29]General  (3)'!Loan_Start)+Payment_Number,DAY('[29]General  (3)'!Loan_Start))</definedName>
    <definedName name="tyiygtv" localSheetId="5">DATE(YEAR('[29]General  (3)'!Loan_Start),MONTH('[29]General  (3)'!Loan_Start)+Payment_Number,DAY('[29]General  (3)'!Loan_Start))</definedName>
    <definedName name="tyiygtv" localSheetId="4">DATE(YEAR('[29]General  (3)'!Loan_Start),MONTH('[29]General  (3)'!Loan_Start)+Payment_Number,DAY('[29]General  (3)'!Loan_Start))</definedName>
    <definedName name="tyiygtv" localSheetId="15">DATE(YEAR('[29]General  (3)'!Loan_Start),MONTH('[29]General  (3)'!Loan_Start)+Payment_Number,DAY('[29]General  (3)'!Loan_Start))</definedName>
    <definedName name="tyiygtv" localSheetId="14">DATE(YEAR('[29]General  (3)'!Loan_Start),MONTH('[29]General  (3)'!Loan_Start)+Payment_Number,DAY('[29]General  (3)'!Loan_Start))</definedName>
    <definedName name="tyiygtv" localSheetId="2">DATE(YEAR('[29]General  (3)'!Loan_Start),MONTH('[29]General  (3)'!Loan_Start)+Payment_Number,DAY('[29]General  (3)'!Loan_Start))</definedName>
    <definedName name="tyiygtv" localSheetId="6">DATE(YEAR('[29]General  (3)'!Loan_Start),MONTH('[29]General  (3)'!Loan_Start)+Payment_Number,DAY('[29]General  (3)'!Loan_Start))</definedName>
    <definedName name="tyiygtv">DATE(YEAR('[29]General  (3)'!Loan_Start),MONTH('[29]General  (3)'!Loan_Start)+Payment_Number,DAY('[29]General  (3)'!Loan_Start))</definedName>
    <definedName name="TYKFK">#N/A</definedName>
    <definedName name="TYPEITEENS">[22]!TYPEITEEMS[TYPE EXP.]</definedName>
    <definedName name="tytytyt">[18]Specialities!#REF!</definedName>
    <definedName name="u" localSheetId="5">[5]BEP!#REF!</definedName>
    <definedName name="u" localSheetId="4">[5]BEP!#REF!</definedName>
    <definedName name="u" localSheetId="15">[5]BEP!#REF!</definedName>
    <definedName name="u" localSheetId="14">[5]BEP!#REF!</definedName>
    <definedName name="u" localSheetId="2">[5]BEP!#REF!</definedName>
    <definedName name="u" localSheetId="6">[5]BEP!#REF!</definedName>
    <definedName name="u">[40]BEP!#REF!</definedName>
    <definedName name="uighf" localSheetId="5">#REF!</definedName>
    <definedName name="uighf" localSheetId="4">#REF!</definedName>
    <definedName name="uighf" localSheetId="14">#REF!</definedName>
    <definedName name="uighf">#REF!</definedName>
    <definedName name="uiyuoui" localSheetId="9">DATE(YEAR('[29]General  (3)'!Loan_Start),MONTH('[29]General  (3)'!Loan_Start)+Payment_Number,DAY('[29]General  (3)'!Loan_Start))</definedName>
    <definedName name="uiyuoui" localSheetId="3">DATE(YEAR('[29]General  (3)'!Loan_Start),MONTH('[29]General  (3)'!Loan_Start)+Payment_Number,DAY('[29]General  (3)'!Loan_Start))</definedName>
    <definedName name="uiyuoui" localSheetId="5">DATE(YEAR('[29]General  (3)'!Loan_Start),MONTH('[29]General  (3)'!Loan_Start)+Payment_Number,DAY('[29]General  (3)'!Loan_Start))</definedName>
    <definedName name="uiyuoui" localSheetId="4">DATE(YEAR('[29]General  (3)'!Loan_Start),MONTH('[29]General  (3)'!Loan_Start)+Payment_Number,DAY('[29]General  (3)'!Loan_Start))</definedName>
    <definedName name="uiyuoui" localSheetId="15">DATE(YEAR('[29]General  (3)'!Loan_Start),MONTH('[29]General  (3)'!Loan_Start)+Payment_Number,DAY('[29]General  (3)'!Loan_Start))</definedName>
    <definedName name="uiyuoui" localSheetId="14">DATE(YEAR('[29]General  (3)'!Loan_Start),MONTH('[29]General  (3)'!Loan_Start)+Payment_Number,DAY('[29]General  (3)'!Loan_Start))</definedName>
    <definedName name="uiyuoui" localSheetId="2">DATE(YEAR('[29]General  (3)'!Loan_Start),MONTH('[29]General  (3)'!Loan_Start)+Payment_Number,DAY('[29]General  (3)'!Loan_Start))</definedName>
    <definedName name="uiyuoui" localSheetId="6">DATE(YEAR('[29]General  (3)'!Loan_Start),MONTH('[29]General  (3)'!Loan_Start)+Payment_Number,DAY('[29]General  (3)'!Loan_Start))</definedName>
    <definedName name="uiyuoui">DATE(YEAR('[29]General  (3)'!Loan_Start),MONTH('[29]General  (3)'!Loan_Start)+Payment_Number,DAY('[29]General  (3)'!Loan_Start))</definedName>
    <definedName name="uj">#N/A</definedName>
    <definedName name="ujnbg">#REF!</definedName>
    <definedName name="URDTUDTI" localSheetId="5">OFFSET('[29]General  (3)'!Full_Print,0,0,'[29]General  (3)'!Last_Row)</definedName>
    <definedName name="URDTUDTI" localSheetId="4">OFFSET('[29]General  (3)'!Full_Print,0,0,'[29]General  (3)'!Last_Row)</definedName>
    <definedName name="URDTUDTI">OFFSET('[29]General  (3)'!Full_Print,0,0,'[29]General  (3)'!Last_Row)</definedName>
    <definedName name="Urology" localSheetId="5">#REF!</definedName>
    <definedName name="Urology" localSheetId="4">#REF!</definedName>
    <definedName name="Urology" localSheetId="15">#REF!</definedName>
    <definedName name="Urology" localSheetId="14">#REF!</definedName>
    <definedName name="Urology" localSheetId="2">#REF!</definedName>
    <definedName name="Urology" localSheetId="6">#REF!</definedName>
    <definedName name="UROLOGY">#REF!</definedName>
    <definedName name="util">#N/A</definedName>
    <definedName name="utitryiou" localSheetId="5">#REF!</definedName>
    <definedName name="utitryiou" localSheetId="4">#REF!</definedName>
    <definedName name="utitryiou" localSheetId="15">#REF!</definedName>
    <definedName name="utitryiou" localSheetId="14">#REF!</definedName>
    <definedName name="utitryiou" localSheetId="2">#REF!</definedName>
    <definedName name="utitryiou" localSheetId="6">#REF!</definedName>
    <definedName name="utitryiou">#REF!</definedName>
    <definedName name="UTSRTJFX" localSheetId="5">IF('[29]General  (3)'!Loan_Amount*'[29]General  (3)'!Interest_Rate*'[29]General  (3)'!Loan_Years*'[29]General  (3)'!Loan_Start&gt;0,1,0)</definedName>
    <definedName name="UTSRTJFX" localSheetId="4">IF('[29]General  (3)'!Loan_Amount*'[29]General  (3)'!Interest_Rate*'[29]General  (3)'!Loan_Years*'[29]General  (3)'!Loan_Start&gt;0,1,0)</definedName>
    <definedName name="UTSRTJFX">IF('[29]General  (3)'!Loan_Amount*'[29]General  (3)'!Interest_Rate*'[29]General  (3)'!Loan_Years*'[29]General  (3)'!Loan_Start&gt;0,1,0)</definedName>
    <definedName name="UUUU">[18]Specialities!#REF!</definedName>
    <definedName name="V" localSheetId="5">MATCH(0.01,[0]!End_Bal,-1)+1</definedName>
    <definedName name="V" localSheetId="4">MATCH(0.01,[0]!End_Bal,-1)+1</definedName>
    <definedName name="V" localSheetId="15">#REF!</definedName>
    <definedName name="V" localSheetId="14">MATCH(0.01,[0]!End_Bal,-1)+1</definedName>
    <definedName name="V" localSheetId="2">MATCH(0.01,[0]!End_Bal,-1)+1</definedName>
    <definedName name="V" localSheetId="6">MATCH(0.01,[0]!End_Bal,-1)+1</definedName>
    <definedName name="V">#REF!</definedName>
    <definedName name="va">[17]!Table4[[#All],[Column1]:[الارصدة]]</definedName>
    <definedName name="valCode" localSheetId="5">IF(COUNTA(DTD!chtExtend)=0,"Z",UPPER(INDEX(DTD!chtExtend,MAX(NOT(ISBLANK(DTD!chtExtend))*ROW(DTD!chtExtend))-6,1)))</definedName>
    <definedName name="valCode" localSheetId="4">IF(COUNTA(MTD!chtExtend)=0,"Z",UPPER(INDEX(MTD!chtExtend,MAX(NOT(ISBLANK(MTD!chtExtend))*ROW(MTD!chtExtend))-6,1)))</definedName>
    <definedName name="valCode" localSheetId="15">IF(COUNTA('OFF days'!chtExtend)=0,"Z",UPPER(INDEX('OFF days'!chtExtend,MAX(NOT(ISBLANK('OFF days'!chtExtend))*ROW('OFF days'!chtExtend))-6,1)))</definedName>
    <definedName name="valCode" localSheetId="14">IF(COUNTA(Reference!chtExtend)=0,"Z",UPPER(INDEX(Reference!chtExtend,MAX(NOT(ISBLANK(Reference!chtExtend))*ROW(Reference!chtExtend))-6,1)))</definedName>
    <definedName name="valCode" localSheetId="2">IF(COUNTA('Supply Deficit'!chtExtend)=0,"Z",UPPER(INDEX('Supply Deficit'!chtExtend,MAX(NOT(ISBLANK('Supply Deficit'!chtExtend))*ROW('Supply Deficit'!chtExtend))-6,1)))</definedName>
    <definedName name="valCode" localSheetId="6">IF(COUNTA('Top 5'!chtExtend)=0,"Z",UPPER(INDEX('Top 5'!chtExtend,MAX(NOT(ISBLANK('Top 5'!chtExtend))*ROW('Top 5'!chtExtend))-6,1)))</definedName>
    <definedName name="valCode">IF(COUNTA([14]!chtExtend)=0,"Z",UPPER(INDEX([14]!chtExtend,MAX(NOT(ISBLANK([14]!chtExtend))*ROW([14]!chtExtend))-6,1)))</definedName>
    <definedName name="valCoderow" localSheetId="5">#REF!</definedName>
    <definedName name="valCoderow" localSheetId="4">#REF!</definedName>
    <definedName name="valCoderow" localSheetId="15">#REF!</definedName>
    <definedName name="valCoderow" localSheetId="14">#REF!</definedName>
    <definedName name="valCoderow" localSheetId="2">#REF!</definedName>
    <definedName name="valCoderow" localSheetId="6">#REF!</definedName>
    <definedName name="valCoderow">#REF!</definedName>
    <definedName name="valCodespot" localSheetId="5">#N/A</definedName>
    <definedName name="valCodespot" localSheetId="4">#N/A</definedName>
    <definedName name="valCodespot" localSheetId="15">IF(COUNTA('OFF days'!chtExtend)&gt;0,IF(ISNA(MATCH('OFF days'!valCode,UPPER('OFF days'!chtExtend),0)),0,MATCH('OFF days'!valCode,UPPER('OFF days'!chtExtend),0)),ROWS('[26]Run Chart'!chtData)+1)</definedName>
    <definedName name="valCodespot" localSheetId="14">IF(COUNTA(Reference!chtExtend)&gt;0,IF(ISNA(MATCH(Reference!valCode,UPPER(Reference!chtExtend),0)),0,MATCH(Reference!valCode,UPPER(Reference!chtExtend),0)),ROWS('[26]Run Chart'!chtData)+1)</definedName>
    <definedName name="valCodespot" localSheetId="2">IF(COUNTA('Supply Deficit'!chtExtend)&gt;0,IF(ISNA(MATCH('Supply Deficit'!valCode,UPPER('Supply Deficit'!chtExtend),0)),0,MATCH('Supply Deficit'!valCode,UPPER('Supply Deficit'!chtExtend),0)),ROWS('[26]Run Chart'!chtData)+1)</definedName>
    <definedName name="valCodespot" localSheetId="6">IF(COUNTA('Top 5'!chtExtend)&gt;0,IF(ISNA(MATCH('Top 5'!valCode,UPPER('Top 5'!chtExtend),0)),0,MATCH('Top 5'!valCode,UPPER('Top 5'!chtExtend),0)),ROWS('[26]Run Chart'!chtData)+1)</definedName>
    <definedName name="valCodespot">IF(COUNTA([14]!chtExtend)&gt;0,IF(ISNA(MATCH([14]!valCode,UPPER([14]!chtExtend),0)),0,MATCH([14]!valCode,UPPER([14]!chtExtend),0)),ROWS('[26]Run Chart'!chtData)+1)</definedName>
    <definedName name="Values_Entered" localSheetId="5">IF([0]!Loan_Amount*[0]!Interest_Rate*[0]!Loan_Years*[0]!Loan_Start&gt;0,1,0)</definedName>
    <definedName name="Values_Entered" localSheetId="4">IF(Loan_Amount*Interest_Rate*Loan_Years*Loan_Start&gt;0,1,0)</definedName>
    <definedName name="Values_Entered" localSheetId="15">IF(Loan_Amount*Interest_Rate*Loan_Years*Loan_Start&gt;0,1,0)</definedName>
    <definedName name="Values_Entered" localSheetId="14">IF(Loan_Amount*Interest_Rate*Loan_Years*Loan_Start&gt;0,1,0)</definedName>
    <definedName name="Values_Entered" localSheetId="2">IF(Loan_Amount*Interest_Rate*Loan_Years*Loan_Start&gt;0,1,0)</definedName>
    <definedName name="Values_Entered" localSheetId="6">IF(Loan_Amount*Interest_Rate*Loan_Years*Loan_Start&gt;0,1,0)</definedName>
    <definedName name="Values_Entered">IF(Loan_Amount*Interest_Rate*Loan_Years*Loan_Start&gt;0,1,0)</definedName>
    <definedName name="valuevx">42.314159</definedName>
    <definedName name="variation_conversions" localSheetId="5">#REF!</definedName>
    <definedName name="variation_conversions" localSheetId="4">#REF!</definedName>
    <definedName name="variation_conversions" localSheetId="14">#REF!</definedName>
    <definedName name="variation_conversions">'[28]AB Testing Form'!$E$11</definedName>
    <definedName name="variation_p" localSheetId="5">#REF!</definedName>
    <definedName name="variation_p" localSheetId="4">#REF!</definedName>
    <definedName name="variation_p" localSheetId="14">#REF!</definedName>
    <definedName name="variation_p">'[28]AB Testing Form'!$G$11</definedName>
    <definedName name="variation_se" localSheetId="5">#REF!</definedName>
    <definedName name="variation_se" localSheetId="4">#REF!</definedName>
    <definedName name="variation_se" localSheetId="14">#REF!</definedName>
    <definedName name="variation_se">'[28]AB Testing Form'!$J$11</definedName>
    <definedName name="variation_visitors" localSheetId="5">#REF!</definedName>
    <definedName name="variation_visitors" localSheetId="4">#REF!</definedName>
    <definedName name="variation_visitors" localSheetId="14">#REF!</definedName>
    <definedName name="variation_visitors">'[28]AB Testing Form'!$D$11</definedName>
    <definedName name="Vascular" localSheetId="5">#REF!</definedName>
    <definedName name="Vascular" localSheetId="4">#REF!</definedName>
    <definedName name="Vascular" localSheetId="15">#REF!</definedName>
    <definedName name="Vascular" localSheetId="14">#REF!</definedName>
    <definedName name="Vascular" localSheetId="2">#REF!</definedName>
    <definedName name="Vascular" localSheetId="6">#REF!</definedName>
    <definedName name="Vascular">#REF!</definedName>
    <definedName name="VASCULAR_SURGERY" localSheetId="5">#REF!</definedName>
    <definedName name="VASCULAR_SURGERY" localSheetId="4">#REF!</definedName>
    <definedName name="VASCULAR_SURGERY" localSheetId="15">#REF!</definedName>
    <definedName name="VASCULAR_SURGERY" localSheetId="14">#REF!</definedName>
    <definedName name="VASCULAR_SURGERY" localSheetId="2">#REF!</definedName>
    <definedName name="VASCULAR_SURGERY" localSheetId="6">#REF!</definedName>
    <definedName name="VASCULAR_SURGERY">#REF!</definedName>
    <definedName name="vcxczcvz" localSheetId="5">#REF!</definedName>
    <definedName name="vcxczcvz" localSheetId="4">#REF!</definedName>
    <definedName name="vcxczcvz" localSheetId="15">#REF!</definedName>
    <definedName name="vcxczcvz" localSheetId="14">#REF!</definedName>
    <definedName name="vcxczcvz" localSheetId="2">#REF!</definedName>
    <definedName name="vcxczcvz" localSheetId="6">#REF!</definedName>
    <definedName name="vcxczcvz">#REF!</definedName>
    <definedName name="vcy" localSheetId="5">#REF!</definedName>
    <definedName name="vcy" localSheetId="4">#REF!</definedName>
    <definedName name="vcy" localSheetId="14">#REF!</definedName>
    <definedName name="vcy">#REF!</definedName>
    <definedName name="vdzXHDV" localSheetId="5">#REF!</definedName>
    <definedName name="vdzXHDV" localSheetId="4">#REF!</definedName>
    <definedName name="vdzXHDV" localSheetId="14">#REF!</definedName>
    <definedName name="vdzXHDV">#REF!</definedName>
    <definedName name="VscvSzcvSScScZXcASxc" localSheetId="5">#REF!</definedName>
    <definedName name="VscvSzcvSScScZXcASxc" localSheetId="4">#REF!</definedName>
    <definedName name="VscvSzcvSScScZXcASxc" localSheetId="14">#REF!</definedName>
    <definedName name="VscvSzcvSScScZXcASxc">#REF!</definedName>
    <definedName name="VV" localSheetId="5">#REF!</definedName>
    <definedName name="VV" localSheetId="4">#REF!</definedName>
    <definedName name="VV" localSheetId="14">#REF!</definedName>
    <definedName name="VV">#REF!</definedName>
    <definedName name="vvv" localSheetId="5">MATCH(0.01,[0]!End_Bal,-1)+1</definedName>
    <definedName name="vvv" localSheetId="4">MATCH(0.01,End_Bal,-1)+1</definedName>
    <definedName name="vvv" localSheetId="15">MATCH(0.01,End_Bal,-1)+1</definedName>
    <definedName name="vvv" localSheetId="14">MATCH(0.01,End_Bal,-1)+1</definedName>
    <definedName name="vvv" localSheetId="2">MATCH(0.01,End_Bal,-1)+1</definedName>
    <definedName name="vvv" localSheetId="6">MATCH(0.01,End_Bal,-1)+1</definedName>
    <definedName name="vvv">MATCH(0.01,End_Bal,-1)+1</definedName>
    <definedName name="VVVV" localSheetId="5">#REF!</definedName>
    <definedName name="VVVV" localSheetId="4">#REF!</definedName>
    <definedName name="VVVV" localSheetId="15">#REF!</definedName>
    <definedName name="VVVV" localSheetId="14">#REF!</definedName>
    <definedName name="VVVV" localSheetId="2">#REF!</definedName>
    <definedName name="VVVV" localSheetId="6">#REF!</definedName>
    <definedName name="VVVV">#REF!</definedName>
    <definedName name="VVVVVV" localSheetId="5">#REF!</definedName>
    <definedName name="VVVVVV" localSheetId="4">#REF!</definedName>
    <definedName name="VVVVVV" localSheetId="14">#REF!</definedName>
    <definedName name="VVVVVV">#REF!</definedName>
    <definedName name="w" localSheetId="5">#REF!</definedName>
    <definedName name="w" localSheetId="4">#REF!</definedName>
    <definedName name="w" localSheetId="15">#REF!</definedName>
    <definedName name="w" localSheetId="14">#REF!</definedName>
    <definedName name="w" localSheetId="2">#REF!</definedName>
    <definedName name="w" localSheetId="6">#REF!</definedName>
    <definedName name="w">#REF!</definedName>
    <definedName name="WAEL" localSheetId="5">#REF!</definedName>
    <definedName name="WAEL" localSheetId="4">#REF!</definedName>
    <definedName name="WAEL" localSheetId="15">#REF!</definedName>
    <definedName name="WAEL" localSheetId="14">#REF!</definedName>
    <definedName name="WAEL" localSheetId="2">#REF!</definedName>
    <definedName name="WAEL" localSheetId="6">#REF!</definedName>
    <definedName name="WAEL">#REF!</definedName>
    <definedName name="wdljw" localSheetId="15">[42]Calender!#REF!</definedName>
    <definedName name="wdljw">[42]Calender!#REF!</definedName>
    <definedName name="wee" localSheetId="5">#REF!</definedName>
    <definedName name="wee" localSheetId="4">#REF!</definedName>
    <definedName name="wee" localSheetId="15">#REF!</definedName>
    <definedName name="wee" localSheetId="14">#REF!</definedName>
    <definedName name="wee">#REF!</definedName>
    <definedName name="WeekdayOption">#N/A</definedName>
    <definedName name="Weekdays" localSheetId="5">{"Monday","Tuesday","Wednesday","Thursday","Friday","Saturday","Sunday"}</definedName>
    <definedName name="Weekdays" localSheetId="4">{"Monday","Tuesday","Wednesday","Thursday","Friday","Saturday","Sunday"}</definedName>
    <definedName name="Weekdays" localSheetId="15">{"Monday","Tuesday","Wednesday","Thursday","Friday","Saturday","Sunday"}</definedName>
    <definedName name="Weekdays" localSheetId="14">{"Monday","Tuesday","Wednesday","Thursday","Friday","Saturday","Sunday"}</definedName>
    <definedName name="Weekdays">{"Monday","Tuesday","Wednesday","Thursday","Friday","Saturday","Sunday"}</definedName>
    <definedName name="weeks" localSheetId="5">#REF!</definedName>
    <definedName name="weeks" localSheetId="4">#REF!</definedName>
    <definedName name="weeks" localSheetId="15">#REF!</definedName>
    <definedName name="weeks" localSheetId="14">#REF!</definedName>
    <definedName name="weeks">#REF!</definedName>
    <definedName name="WeekStart" localSheetId="5">[64]Calender!#REF!</definedName>
    <definedName name="WeekStart" localSheetId="4">[64]Calender!#REF!</definedName>
    <definedName name="WeekStart" localSheetId="15">[64]Calender!#REF!</definedName>
    <definedName name="WeekStart" localSheetId="14">[64]Calender!#REF!</definedName>
    <definedName name="WeekStart" localSheetId="2">[64]Calender!#REF!</definedName>
    <definedName name="WeekStart" localSheetId="6">[64]Calender!#REF!</definedName>
    <definedName name="WeekStart">[51]Calender!#REF!</definedName>
    <definedName name="WeekStartValue">#N/A</definedName>
    <definedName name="werty" localSheetId="9" hidden="1">OFFSET([35]!Data.Top.Left,1,0)</definedName>
    <definedName name="werty" localSheetId="3" hidden="1">OFFSET([35]!Data.Top.Left,1,0)</definedName>
    <definedName name="werty" localSheetId="5" hidden="1">OFFSET([35]!Data.Top.Left,1,0)</definedName>
    <definedName name="werty" hidden="1">OFFSET([35]!Data.Top.Left,1,0)</definedName>
    <definedName name="wetat" localSheetId="5">#REF!</definedName>
    <definedName name="wetat" localSheetId="4">#REF!</definedName>
    <definedName name="wetat" localSheetId="15">#REF!</definedName>
    <definedName name="wetat" localSheetId="14">#REF!</definedName>
    <definedName name="wetat" localSheetId="2">#REF!</definedName>
    <definedName name="wetat" localSheetId="6">#REF!</definedName>
    <definedName name="wetat">#REF!</definedName>
    <definedName name="wetyWEY" localSheetId="5">IF('[29]General  (3)'!Loan_Amount*'[29]General  (3)'!Interest_Rate*'[29]General  (3)'!Loan_Years*'[29]General  (3)'!Loan_Start&gt;0,1,0)</definedName>
    <definedName name="wetyWEY" localSheetId="4">IF('[29]General  (3)'!Loan_Amount*'[29]General  (3)'!Interest_Rate*'[29]General  (3)'!Loan_Years*'[29]General  (3)'!Loan_Start&gt;0,1,0)</definedName>
    <definedName name="wetyWEY">IF('[29]General  (3)'!Loan_Amount*'[29]General  (3)'!Interest_Rate*'[29]General  (3)'!Loan_Years*'[29]General  (3)'!Loan_Start&gt;0,1,0)</definedName>
    <definedName name="wewt" localSheetId="5">#REF!</definedName>
    <definedName name="wewt" localSheetId="4">#REF!</definedName>
    <definedName name="wewt" localSheetId="15">#REF!</definedName>
    <definedName name="wewt" localSheetId="14">#REF!</definedName>
    <definedName name="wewt" localSheetId="2">#REF!</definedName>
    <definedName name="wewt" localSheetId="6">#REF!</definedName>
    <definedName name="wewt">#REF!</definedName>
    <definedName name="WinCal1" localSheetId="5">#REF!</definedName>
    <definedName name="WinCal1" localSheetId="4">#REF!</definedName>
    <definedName name="WinCal1" localSheetId="15">#REF!</definedName>
    <definedName name="WinCal1" localSheetId="14">#REF!</definedName>
    <definedName name="WinCal1" localSheetId="2">#REF!</definedName>
    <definedName name="WinCal1" localSheetId="6">#REF!</definedName>
    <definedName name="WinCal1">#REF!</definedName>
    <definedName name="WinCal10" localSheetId="5">#REF!</definedName>
    <definedName name="WinCal10" localSheetId="4">#REF!</definedName>
    <definedName name="WinCal10" localSheetId="15">#REF!</definedName>
    <definedName name="WinCal10" localSheetId="14">#REF!</definedName>
    <definedName name="WinCal10" localSheetId="2">#REF!</definedName>
    <definedName name="WinCal10" localSheetId="6">#REF!</definedName>
    <definedName name="WinCal10">#REF!</definedName>
    <definedName name="WinCal11" localSheetId="5">#REF!</definedName>
    <definedName name="WinCal11" localSheetId="4">#REF!</definedName>
    <definedName name="WinCal11" localSheetId="14">#REF!</definedName>
    <definedName name="WinCal11">#REF!</definedName>
    <definedName name="WinCal12" localSheetId="5">#REF!</definedName>
    <definedName name="WinCal12" localSheetId="4">#REF!</definedName>
    <definedName name="WinCal12" localSheetId="14">#REF!</definedName>
    <definedName name="WinCal12">#REF!</definedName>
    <definedName name="WinCal2" localSheetId="5">#REF!</definedName>
    <definedName name="WinCal2" localSheetId="4">#REF!</definedName>
    <definedName name="WinCal2" localSheetId="14">#REF!</definedName>
    <definedName name="WinCal2">#REF!</definedName>
    <definedName name="WinCal3" localSheetId="5">#REF!</definedName>
    <definedName name="WinCal3" localSheetId="4">#REF!</definedName>
    <definedName name="WinCal3" localSheetId="14">#REF!</definedName>
    <definedName name="WinCal3">#REF!</definedName>
    <definedName name="WinCal4" localSheetId="5">#REF!</definedName>
    <definedName name="WinCal4" localSheetId="4">#REF!</definedName>
    <definedName name="WinCal4" localSheetId="14">#REF!</definedName>
    <definedName name="WinCal4">#REF!</definedName>
    <definedName name="WinCal5" localSheetId="5">#REF!</definedName>
    <definedName name="WinCal5" localSheetId="4">#REF!</definedName>
    <definedName name="WinCal5" localSheetId="14">#REF!</definedName>
    <definedName name="WinCal5">#REF!</definedName>
    <definedName name="WinCal6" localSheetId="5">#REF!</definedName>
    <definedName name="WinCal6" localSheetId="4">#REF!</definedName>
    <definedName name="WinCal6" localSheetId="14">#REF!</definedName>
    <definedName name="WinCal6">#REF!</definedName>
    <definedName name="WinCal7" localSheetId="5">#REF!</definedName>
    <definedName name="WinCal7" localSheetId="4">#REF!</definedName>
    <definedName name="WinCal7" localSheetId="14">#REF!</definedName>
    <definedName name="WinCal7">#REF!</definedName>
    <definedName name="WinCal8" localSheetId="5">#REF!</definedName>
    <definedName name="WinCal8" localSheetId="4">#REF!</definedName>
    <definedName name="WinCal8" localSheetId="14">#REF!</definedName>
    <definedName name="WinCal8">#REF!</definedName>
    <definedName name="WinCal9" localSheetId="5">#REF!</definedName>
    <definedName name="WinCal9" localSheetId="4">#REF!</definedName>
    <definedName name="WinCal9" localSheetId="14">#REF!</definedName>
    <definedName name="WinCal9">#REF!</definedName>
    <definedName name="WinCalendar_Calendar_1" localSheetId="5">#REF!</definedName>
    <definedName name="WinCalendar_Calendar_1" localSheetId="4">#REF!</definedName>
    <definedName name="WinCalendar_Calendar_1" localSheetId="14">#REF!</definedName>
    <definedName name="WinCalendar_Calendar_1">#REF!</definedName>
    <definedName name="WinCalendar_Calendar_10" localSheetId="5">#REF!</definedName>
    <definedName name="WinCalendar_Calendar_10" localSheetId="4">#REF!</definedName>
    <definedName name="WinCalendar_Calendar_10" localSheetId="14">#REF!</definedName>
    <definedName name="WinCalendar_Calendar_10">#REF!</definedName>
    <definedName name="WinCalendar_Calendar_11" localSheetId="5">#REF!</definedName>
    <definedName name="WinCalendar_Calendar_11" localSheetId="4">#REF!</definedName>
    <definedName name="WinCalendar_Calendar_11" localSheetId="14">#REF!</definedName>
    <definedName name="WinCalendar_Calendar_11">#REF!</definedName>
    <definedName name="WinCalendar_Calendar_12" localSheetId="5">#REF!</definedName>
    <definedName name="WinCalendar_Calendar_12" localSheetId="4">#REF!</definedName>
    <definedName name="WinCalendar_Calendar_12" localSheetId="14">#REF!</definedName>
    <definedName name="WinCalendar_Calendar_12">#REF!</definedName>
    <definedName name="WinCalendar_Calendar_2" localSheetId="5">#REF!</definedName>
    <definedName name="WinCalendar_Calendar_2" localSheetId="4">#REF!</definedName>
    <definedName name="WinCalendar_Calendar_2" localSheetId="14">#REF!</definedName>
    <definedName name="WinCalendar_Calendar_2">#REF!</definedName>
    <definedName name="WinCalendar_Calendar_3" localSheetId="5">#REF!</definedName>
    <definedName name="WinCalendar_Calendar_3" localSheetId="4">#REF!</definedName>
    <definedName name="WinCalendar_Calendar_3" localSheetId="14">#REF!</definedName>
    <definedName name="WinCalendar_Calendar_3">#REF!</definedName>
    <definedName name="WinCalendar_Calendar_4" localSheetId="5">#REF!</definedName>
    <definedName name="WinCalendar_Calendar_4" localSheetId="4">#REF!</definedName>
    <definedName name="WinCalendar_Calendar_4" localSheetId="14">#REF!</definedName>
    <definedName name="WinCalendar_Calendar_4">#REF!</definedName>
    <definedName name="WinCalendar_Calendar_5" localSheetId="5">#REF!</definedName>
    <definedName name="WinCalendar_Calendar_5" localSheetId="4">#REF!</definedName>
    <definedName name="WinCalendar_Calendar_5" localSheetId="14">#REF!</definedName>
    <definedName name="WinCalendar_Calendar_5">#REF!</definedName>
    <definedName name="WinCalendar_Calendar_6" localSheetId="5">#REF!</definedName>
    <definedName name="WinCalendar_Calendar_6" localSheetId="4">#REF!</definedName>
    <definedName name="WinCalendar_Calendar_6" localSheetId="14">#REF!</definedName>
    <definedName name="WinCalendar_Calendar_6">#REF!</definedName>
    <definedName name="WinCalendar_Calendar_7" localSheetId="5">#REF!</definedName>
    <definedName name="WinCalendar_Calendar_7" localSheetId="4">#REF!</definedName>
    <definedName name="WinCalendar_Calendar_7" localSheetId="14">#REF!</definedName>
    <definedName name="WinCalendar_Calendar_7">#REF!</definedName>
    <definedName name="WinCalendar_Calendar_8" localSheetId="5">#REF!</definedName>
    <definedName name="WinCalendar_Calendar_8" localSheetId="4">#REF!</definedName>
    <definedName name="WinCalendar_Calendar_8" localSheetId="14">#REF!</definedName>
    <definedName name="WinCalendar_Calendar_8">#REF!</definedName>
    <definedName name="WinCalendar_Calendar_9" localSheetId="5">#REF!</definedName>
    <definedName name="WinCalendar_Calendar_9" localSheetId="4">#REF!</definedName>
    <definedName name="WinCalendar_Calendar_9" localSheetId="14">#REF!</definedName>
    <definedName name="WinCalendar_Calendar_9">#REF!</definedName>
    <definedName name="wq" localSheetId="5">#REF!</definedName>
    <definedName name="wq" localSheetId="4">#REF!</definedName>
    <definedName name="wq" localSheetId="14">#REF!</definedName>
    <definedName name="wq">#REF!</definedName>
    <definedName name="wqwq">#REF!</definedName>
    <definedName name="wqwqwq" localSheetId="5">#REF!</definedName>
    <definedName name="wqwqwq" localSheetId="4">#REF!</definedName>
    <definedName name="wqwqwq" localSheetId="14">#REF!</definedName>
    <definedName name="wqwqwq">#REF!</definedName>
    <definedName name="ww" localSheetId="5">#REF!</definedName>
    <definedName name="ww" localSheetId="4">#REF!</definedName>
    <definedName name="ww" localSheetId="14">#REF!</definedName>
    <definedName name="ww">#REF!</definedName>
    <definedName name="wwqq">#REF!</definedName>
    <definedName name="www" localSheetId="5">#REF!</definedName>
    <definedName name="www" localSheetId="4">#REF!</definedName>
    <definedName name="www" localSheetId="14">#REF!</definedName>
    <definedName name="www">#REF!</definedName>
    <definedName name="wwww">#REF!</definedName>
    <definedName name="wwwwsss">[40]BEP!#REF!</definedName>
    <definedName name="wwwww" localSheetId="15">#REF!</definedName>
    <definedName name="wwwww">#REF!</definedName>
    <definedName name="X" localSheetId="5">#REF!</definedName>
    <definedName name="X" localSheetId="4">#REF!</definedName>
    <definedName name="X" localSheetId="15">#REF!</definedName>
    <definedName name="X" localSheetId="14">#REF!</definedName>
    <definedName name="X">#REF!</definedName>
    <definedName name="XFDJXFJ" localSheetId="5">#REF!</definedName>
    <definedName name="XFDJXFJ" localSheetId="4">#REF!</definedName>
    <definedName name="XFDJXFJ" localSheetId="15">#REF!</definedName>
    <definedName name="XFDJXFJ" localSheetId="14">#REF!</definedName>
    <definedName name="XFDJXFJ">#REF!</definedName>
    <definedName name="XJXJXJX" localSheetId="5">#REF!</definedName>
    <definedName name="XJXJXJX" localSheetId="4">#REF!</definedName>
    <definedName name="XJXJXJX" localSheetId="14">#REF!</definedName>
    <definedName name="XJXJXJX">#REF!</definedName>
    <definedName name="xswedc">[40]BEP!#REF!</definedName>
    <definedName name="XX" localSheetId="5">#REF!</definedName>
    <definedName name="XX" localSheetId="4">#REF!</definedName>
    <definedName name="XX" localSheetId="15">#REF!</definedName>
    <definedName name="XX" localSheetId="14">#REF!</definedName>
    <definedName name="XX">#REF!</definedName>
    <definedName name="XXXX" localSheetId="5">#REF!</definedName>
    <definedName name="XXXX" localSheetId="4">#REF!</definedName>
    <definedName name="XXXX" localSheetId="15">#REF!</definedName>
    <definedName name="XXXX" localSheetId="14">#REF!</definedName>
    <definedName name="XXXX">#REF!</definedName>
    <definedName name="XXXXXX" localSheetId="15">#REF!</definedName>
    <definedName name="XXXXXX">#REF!</definedName>
    <definedName name="xzzx">#N/A</definedName>
    <definedName name="yaallai" localSheetId="9">DATE(YEAR([0]!Loan_Start),MONTH([0]!Loan_Start)+Payment_Number,DAY([0]!Loan_Start))</definedName>
    <definedName name="yaallai" localSheetId="3">DATE(YEAR([0]!Loan_Start),MONTH([0]!Loan_Start)+Payment_Number,DAY([0]!Loan_Start))</definedName>
    <definedName name="yaallai" localSheetId="5">DATE(YEAR([0]!Loan_Start),MONTH([0]!Loan_Start)+Payment_Number,DAY([0]!Loan_Start))</definedName>
    <definedName name="yaallai" localSheetId="4">DATE(YEAR([0]!Loan_Start),MONTH([0]!Loan_Start)+Payment_Number,DAY([0]!Loan_Start))</definedName>
    <definedName name="yaallai" localSheetId="15">DATE(YEAR(Loan_Start),MONTH(Loan_Start)+Payment_Number,DAY(Loan_Start))</definedName>
    <definedName name="yaallai" localSheetId="14">DATE(YEAR(Loan_Start),MONTH(Loan_Start)+Payment_Number,DAY(Loan_Start))</definedName>
    <definedName name="yaallai" localSheetId="2">DATE(YEAR(Loan_Start),MONTH(Loan_Start)+Payment_Number,DAY(Loan_Start))</definedName>
    <definedName name="yaallai" localSheetId="6">DATE(YEAR(Loan_Start),MONTH(Loan_Start)+Payment_Number,DAY(Loan_Start))</definedName>
    <definedName name="yaallai">DATE(YEAR(Loan_Start),MONTH(Loan_Start)+Payment_Number,DAY(Loan_Start))</definedName>
    <definedName name="yaeray" localSheetId="5">#REF!</definedName>
    <definedName name="yaeray" localSheetId="4">#REF!</definedName>
    <definedName name="yaeray" localSheetId="15">#REF!</definedName>
    <definedName name="yaeray" localSheetId="14">#REF!</definedName>
    <definedName name="yaeray" localSheetId="2">#REF!</definedName>
    <definedName name="yaeray" localSheetId="6">#REF!</definedName>
    <definedName name="yaeray">#REF!</definedName>
    <definedName name="yas" localSheetId="5">#REF!</definedName>
    <definedName name="yas" localSheetId="4">#REF!</definedName>
    <definedName name="yas" localSheetId="15">#REF!</definedName>
    <definedName name="yas" localSheetId="14">#REF!</definedName>
    <definedName name="yas" localSheetId="2">#REF!</definedName>
    <definedName name="yas" localSheetId="6">#REF!</definedName>
    <definedName name="yas">#REF!</definedName>
    <definedName name="yasmine" localSheetId="5">#REF!</definedName>
    <definedName name="yasmine" localSheetId="4">#REF!</definedName>
    <definedName name="yasmine" localSheetId="15">#REF!</definedName>
    <definedName name="yasmine" localSheetId="14">#REF!</definedName>
    <definedName name="yasmine" localSheetId="2">#REF!</definedName>
    <definedName name="yasmine" localSheetId="6">#REF!</definedName>
    <definedName name="yasmine">#REF!</definedName>
    <definedName name="YDTIDTI" localSheetId="5">#REF!</definedName>
    <definedName name="YDTIDTI" localSheetId="4">#REF!</definedName>
    <definedName name="YDTIDTI" localSheetId="14">#REF!</definedName>
    <definedName name="YDTIDTI">#REF!</definedName>
    <definedName name="yityii" localSheetId="5">#REF!</definedName>
    <definedName name="yityii" localSheetId="4">#REF!</definedName>
    <definedName name="yityii" localSheetId="14">#REF!</definedName>
    <definedName name="yityii">#REF!</definedName>
    <definedName name="yjm">'[33]Costi Variabili'!#REF!</definedName>
    <definedName name="yoopguip" localSheetId="5">#REF!</definedName>
    <definedName name="yoopguip" localSheetId="4">#REF!</definedName>
    <definedName name="yoopguip" localSheetId="15">#REF!</definedName>
    <definedName name="yoopguip" localSheetId="14">#REF!</definedName>
    <definedName name="yoopguip">#REF!</definedName>
    <definedName name="YSTRUSR" localSheetId="5">#REF!</definedName>
    <definedName name="YSTRUSR" localSheetId="4">#REF!</definedName>
    <definedName name="YSTRUSR" localSheetId="15">#REF!</definedName>
    <definedName name="YSTRUSR" localSheetId="14">#REF!</definedName>
    <definedName name="YSTRUSR">#REF!</definedName>
    <definedName name="YTD" localSheetId="5">[18]Specialities!#REF!</definedName>
    <definedName name="YTD" localSheetId="4">[18]Specialities!#REF!</definedName>
    <definedName name="YTD" localSheetId="15">[18]Specialities!#REF!</definedName>
    <definedName name="YTD" localSheetId="14">[18]Specialities!#REF!</definedName>
    <definedName name="YTD" localSheetId="2">[18]Specialities!#REF!</definedName>
    <definedName name="YTD" localSheetId="6">[18]Specialities!#REF!</definedName>
    <definedName name="YTD">[18]Specialities!#REF!</definedName>
    <definedName name="ytdityi" localSheetId="5">#REF!</definedName>
    <definedName name="ytdityi" localSheetId="4">#REF!</definedName>
    <definedName name="ytdityi" localSheetId="15">#REF!</definedName>
    <definedName name="ytdityi" localSheetId="14">#REF!</definedName>
    <definedName name="ytdityi" localSheetId="2">#REF!</definedName>
    <definedName name="ytdityi" localSheetId="6">#REF!</definedName>
    <definedName name="ytdityi">#REF!</definedName>
    <definedName name="YTDS" localSheetId="5">#REF!</definedName>
    <definedName name="YTDS" localSheetId="4">#REF!</definedName>
    <definedName name="YTDS" localSheetId="14">#REF!</definedName>
    <definedName name="YTDS">#REF!</definedName>
    <definedName name="YTITDYI" localSheetId="5">#REF!</definedName>
    <definedName name="YTITDYI" localSheetId="4">#REF!</definedName>
    <definedName name="YTITDYI" localSheetId="15">#REF!</definedName>
    <definedName name="YTITDYI" localSheetId="14">#REF!</definedName>
    <definedName name="YTITDYI" localSheetId="2">#REF!</definedName>
    <definedName name="YTITDYI" localSheetId="6">#REF!</definedName>
    <definedName name="YTITDYI">#REF!</definedName>
    <definedName name="YTIYTI" localSheetId="5">#REF!</definedName>
    <definedName name="YTIYTI" localSheetId="4">#REF!</definedName>
    <definedName name="YTIYTI" localSheetId="15">#REF!</definedName>
    <definedName name="YTIYTI" localSheetId="14">#REF!</definedName>
    <definedName name="YTIYTI" localSheetId="2">#REF!</definedName>
    <definedName name="YTIYTI" localSheetId="6">#REF!</definedName>
    <definedName name="YTIYTI">#REF!</definedName>
    <definedName name="yttt" localSheetId="5">#REF!</definedName>
    <definedName name="yttt" localSheetId="4">#REF!</definedName>
    <definedName name="yttt" localSheetId="14">#REF!</definedName>
    <definedName name="yttt">#REF!</definedName>
    <definedName name="YUIUI" localSheetId="5">#REF!</definedName>
    <definedName name="YUIUI" localSheetId="4">#REF!</definedName>
    <definedName name="YUIUI" localSheetId="14">#REF!</definedName>
    <definedName name="YUIUI">#REF!</definedName>
    <definedName name="YUKUY" localSheetId="5">#REF!</definedName>
    <definedName name="YUKUY" localSheetId="4">#REF!</definedName>
    <definedName name="YUKUY" localSheetId="14">#REF!</definedName>
    <definedName name="YUKUY">#REF!</definedName>
    <definedName name="YYDTIDT" localSheetId="5">#REF!</definedName>
    <definedName name="YYDTIDT" localSheetId="4">#REF!</definedName>
    <definedName name="YYDTIDT" localSheetId="14">#REF!</definedName>
    <definedName name="YYDTIDT">#REF!</definedName>
    <definedName name="yyyyyyyyy">#REF!</definedName>
    <definedName name="Z" localSheetId="5">#REF!</definedName>
    <definedName name="Z" localSheetId="4">#REF!</definedName>
    <definedName name="Z" localSheetId="14">#REF!</definedName>
    <definedName name="Z">#REF!</definedName>
    <definedName name="z_score" localSheetId="5">#REF!</definedName>
    <definedName name="z_score" localSheetId="4">#REF!</definedName>
    <definedName name="z_score" localSheetId="14">#REF!</definedName>
    <definedName name="z_score">'[28]AB Testing Form'!$D$20</definedName>
    <definedName name="zaaaa">[5]BEP!#REF!</definedName>
    <definedName name="zaiton" localSheetId="5">#REF!</definedName>
    <definedName name="zaiton" localSheetId="4">#REF!</definedName>
    <definedName name="zaiton" localSheetId="15">#REF!</definedName>
    <definedName name="zaiton" localSheetId="14">#REF!</definedName>
    <definedName name="zaiton">#REF!</definedName>
    <definedName name="zdhfdz" localSheetId="5">#REF!</definedName>
    <definedName name="zdhfdz" localSheetId="4">#REF!</definedName>
    <definedName name="zdhfdz" localSheetId="15">#REF!</definedName>
    <definedName name="zdhfdz" localSheetId="14">#REF!</definedName>
    <definedName name="zdhfdz">#REF!</definedName>
    <definedName name="zdhzdfh" localSheetId="5">IF('[29]General  (3)'!Loan_Amount*'[29]General  (3)'!Interest_Rate*'[29]General  (3)'!Loan_Years*'[29]General  (3)'!Loan_Start&gt;0,1,0)</definedName>
    <definedName name="zdhzdfh" localSheetId="4">IF('[29]General  (3)'!Loan_Amount*'[29]General  (3)'!Interest_Rate*'[29]General  (3)'!Loan_Years*'[29]General  (3)'!Loan_Start&gt;0,1,0)</definedName>
    <definedName name="zdhzdfh">IF('[29]General  (3)'!Loan_Amount*'[29]General  (3)'!Interest_Rate*'[29]General  (3)'!Loan_Years*'[29]General  (3)'!Loan_Start&gt;0,1,0)</definedName>
    <definedName name="ZFDGSHY" localSheetId="5">MATCH(0.01,[0]!End_Bal,-1)+1</definedName>
    <definedName name="ZFDGSHY" localSheetId="4">MATCH(0.01,[0]!End_Bal,-1)+1</definedName>
    <definedName name="ZFDGSHY" localSheetId="14">MATCH(0.01,[0]!End_Bal,-1)+1</definedName>
    <definedName name="ZFDGSHY">MATCH(0.01,[0]!End_Bal,-1)+1</definedName>
    <definedName name="ZGFZDSG" localSheetId="5">#REF!</definedName>
    <definedName name="ZGFZDSG" localSheetId="4">#REF!</definedName>
    <definedName name="ZGFZDSG" localSheetId="15">#REF!</definedName>
    <definedName name="ZGFZDSG" localSheetId="14">#REF!</definedName>
    <definedName name="ZGFZDSG" localSheetId="2">#REF!</definedName>
    <definedName name="ZGFZDSG" localSheetId="6">#REF!</definedName>
    <definedName name="ZGFZDSG">#REF!</definedName>
    <definedName name="ZZZ" localSheetId="5">#REF!</definedName>
    <definedName name="ZZZ" localSheetId="4">#REF!</definedName>
    <definedName name="ZZZ" localSheetId="15">#REF!</definedName>
    <definedName name="ZZZ" localSheetId="14">#REF!</definedName>
    <definedName name="ZZZ" localSheetId="2">#REF!</definedName>
    <definedName name="ZZZ" localSheetId="6">#REF!</definedName>
    <definedName name="ZZZ">#REF!</definedName>
    <definedName name="ZZZASXADSDA" localSheetId="5">#REF!</definedName>
    <definedName name="ZZZASXADSDA" localSheetId="4">#REF!</definedName>
    <definedName name="ZZZASXADSDA" localSheetId="15">#REF!</definedName>
    <definedName name="ZZZASXADSDA" localSheetId="14">#REF!</definedName>
    <definedName name="ZZZASXADSDA" localSheetId="2">#REF!</definedName>
    <definedName name="ZZZASXADSDA" localSheetId="6">#REF!</definedName>
    <definedName name="ZZZASXADSDA">#REF!</definedName>
    <definedName name="zzzxxxccc">#REF!</definedName>
    <definedName name="ZZZZ" localSheetId="5">#REF!</definedName>
    <definedName name="ZZZZ" localSheetId="4">#REF!</definedName>
    <definedName name="ZZZZ" localSheetId="14">#REF!</definedName>
    <definedName name="ZZZZ">#REF!</definedName>
    <definedName name="zzzzz">#REF!</definedName>
    <definedName name="ZZZZZZZZZZZZZZZZZZZZZZZZZZZ" localSheetId="5">#REF!</definedName>
    <definedName name="ZZZZZZZZZZZZZZZZZZZZZZZZZZZ" localSheetId="4">#REF!</definedName>
    <definedName name="ZZZZZZZZZZZZZZZZZZZZZZZZZZZ" localSheetId="14">#REF!</definedName>
    <definedName name="ZZZZZZZZZZZZZZZZZZZZZZZZZZZ">#REF!</definedName>
    <definedName name="ZZZZZZZZZZZZZZZZZZZZZZZZZZZZZZZZZZZZZ" localSheetId="5">#REF!</definedName>
    <definedName name="ZZZZZZZZZZZZZZZZZZZZZZZZZZZZZZZZZZZZZ" localSheetId="4">#REF!</definedName>
    <definedName name="ZZZZZZZZZZZZZZZZZZZZZZZZZZZZZZZZZZZZZ" localSheetId="14">#REF!</definedName>
    <definedName name="ZZZZZZZZZZZZZZZZZZZZZZZZZZZZZZZZZZZZZ">#REF!</definedName>
    <definedName name="اااااا" localSheetId="5">#REF!</definedName>
    <definedName name="اااااا" localSheetId="4">#REF!</definedName>
    <definedName name="اااااا" localSheetId="14">#REF!</definedName>
    <definedName name="اااااا">#REF!</definedName>
    <definedName name="احمد_صبحى" localSheetId="5">#REF!</definedName>
    <definedName name="احمد_صبحى" localSheetId="4">#REF!</definedName>
    <definedName name="احمد_صبحى" localSheetId="14">#REF!</definedName>
    <definedName name="احمد_صبحى">#REF!</definedName>
    <definedName name="الأسنان" localSheetId="5">#REF!</definedName>
    <definedName name="الأسنان" localSheetId="4">#REF!</definedName>
    <definedName name="الأسنان" localSheetId="14">#REF!</definedName>
    <definedName name="الأسنان">#REF!</definedName>
    <definedName name="الاشعة" localSheetId="5">#REF!</definedName>
    <definedName name="الاشعة" localSheetId="4">#REF!</definedName>
    <definedName name="الاشعة" localSheetId="14">#REF!</definedName>
    <definedName name="الاشعة">#REF!</definedName>
    <definedName name="الاشعة\" localSheetId="5">#REF!</definedName>
    <definedName name="الاشعة\" localSheetId="4">#REF!</definedName>
    <definedName name="الاشعة\" localSheetId="14">#REF!</definedName>
    <definedName name="الاشعة\">#REF!</definedName>
    <definedName name="الإضافي_الثابت" localSheetId="5">#REF!</definedName>
    <definedName name="الإضافي_الثابت" localSheetId="4">#REF!</definedName>
    <definedName name="الإضافي_الثابت" localSheetId="14">#REF!</definedName>
    <definedName name="الإضافي_الثابت">#REF!</definedName>
    <definedName name="الأطفال" localSheetId="5">#REF!</definedName>
    <definedName name="الأطفال" localSheetId="4">#REF!</definedName>
    <definedName name="الأطفال" localSheetId="14">#REF!</definedName>
    <definedName name="الأطفال">#REF!</definedName>
    <definedName name="الإنصراف_المبكر" localSheetId="5">#REF!</definedName>
    <definedName name="الإنصراف_المبكر" localSheetId="4">#REF!</definedName>
    <definedName name="الإنصراف_المبكر" localSheetId="14">#REF!</definedName>
    <definedName name="الإنصراف_المبكر">#REF!</definedName>
    <definedName name="الأورام" localSheetId="5">#REF!</definedName>
    <definedName name="الأورام" localSheetId="4">#REF!</definedName>
    <definedName name="الأورام" localSheetId="14">#REF!</definedName>
    <definedName name="الأورام">#REF!</definedName>
    <definedName name="الباطنة" localSheetId="5">#REF!</definedName>
    <definedName name="الباطنة" localSheetId="4">#REF!</definedName>
    <definedName name="الباطنة" localSheetId="14">#REF!</definedName>
    <definedName name="الباطنة">#REF!</definedName>
    <definedName name="الباطنه" localSheetId="5">#REF!</definedName>
    <definedName name="الباطنه" localSheetId="4">#REF!</definedName>
    <definedName name="الباطنه" localSheetId="14">#REF!</definedName>
    <definedName name="الباطنه">#REF!</definedName>
    <definedName name="التأخير_اكثر_من_ساعة" localSheetId="5">#REF!</definedName>
    <definedName name="التأخير_اكثر_من_ساعة" localSheetId="4">#REF!</definedName>
    <definedName name="التأخير_اكثر_من_ساعة" localSheetId="14">#REF!</definedName>
    <definedName name="التأخير_اكثر_من_ساعة">#REF!</definedName>
    <definedName name="التخاطب" localSheetId="5">#REF!</definedName>
    <definedName name="التخاطب" localSheetId="4">#REF!</definedName>
    <definedName name="التخاطب" localSheetId="14">#REF!</definedName>
    <definedName name="التخاطب">#REF!</definedName>
    <definedName name="التغذية" localSheetId="5">#REF!</definedName>
    <definedName name="التغذية" localSheetId="4">#REF!</definedName>
    <definedName name="التغذية" localSheetId="14">#REF!</definedName>
    <definedName name="التغذية">#REF!</definedName>
    <definedName name="الجراحة" localSheetId="5">#REF!</definedName>
    <definedName name="الجراحة" localSheetId="4">#REF!</definedName>
    <definedName name="الجراحة" localSheetId="14">#REF!</definedName>
    <definedName name="الجراحة">#REF!</definedName>
    <definedName name="الجراحه" localSheetId="5">#REF!</definedName>
    <definedName name="الجراحه" localSheetId="4">#REF!</definedName>
    <definedName name="الجراحه" localSheetId="14">#REF!</definedName>
    <definedName name="الجراحه">#REF!</definedName>
    <definedName name="الجلدية" localSheetId="5">#REF!</definedName>
    <definedName name="الجلدية" localSheetId="4">#REF!</definedName>
    <definedName name="الجلدية" localSheetId="14">#REF!</definedName>
    <definedName name="الجلدية">#REF!</definedName>
    <definedName name="الحسابات" localSheetId="5">#REF!</definedName>
    <definedName name="الحسابات" localSheetId="4">#REF!</definedName>
    <definedName name="الحسابات" localSheetId="14">#REF!</definedName>
    <definedName name="الحسابات">#REF!</definedName>
    <definedName name="الرمد" localSheetId="5">#REF!</definedName>
    <definedName name="الرمد" localSheetId="4">#REF!</definedName>
    <definedName name="الرمد" localSheetId="14">#REF!</definedName>
    <definedName name="الرمد">#REF!</definedName>
    <definedName name="السمعيات" localSheetId="5">#REF!</definedName>
    <definedName name="السمعيات" localSheetId="4">#REF!</definedName>
    <definedName name="السمعيات" localSheetId="14">#REF!</definedName>
    <definedName name="السمعيات">#REF!</definedName>
    <definedName name="الصدرية" localSheetId="5">#REF!</definedName>
    <definedName name="الصدرية" localSheetId="4">#REF!</definedName>
    <definedName name="الصدرية" localSheetId="14">#REF!</definedName>
    <definedName name="الصدرية">#REF!</definedName>
    <definedName name="الطب_الطبيعى" localSheetId="5">#REF!</definedName>
    <definedName name="الطب_الطبيعى" localSheetId="4">#REF!</definedName>
    <definedName name="الطب_الطبيعى" localSheetId="14">#REF!</definedName>
    <definedName name="الطب_الطبيعى">#REF!</definedName>
    <definedName name="العصبية_والنفسية" localSheetId="5">#REF!</definedName>
    <definedName name="العصبية_والنفسية" localSheetId="4">#REF!</definedName>
    <definedName name="العصبية_والنفسية" localSheetId="14">#REF!</definedName>
    <definedName name="العصبية_والنفسية">#REF!</definedName>
    <definedName name="العظام" localSheetId="5">#REF!</definedName>
    <definedName name="العظام" localSheetId="4">#REF!</definedName>
    <definedName name="العظام" localSheetId="14">#REF!</definedName>
    <definedName name="العظام">#REF!</definedName>
    <definedName name="العظام\" localSheetId="5">#REF!</definedName>
    <definedName name="العظام\" localSheetId="4">#REF!</definedName>
    <definedName name="العظام\" localSheetId="14">#REF!</definedName>
    <definedName name="العظام\">#REF!</definedName>
    <definedName name="الفئات" localSheetId="5">#REF!</definedName>
    <definedName name="الفئات" localSheetId="4">#REF!</definedName>
    <definedName name="الفئات" localSheetId="14">#REF!</definedName>
    <definedName name="الفئات">#REF!</definedName>
    <definedName name="القلب" localSheetId="5">#REF!</definedName>
    <definedName name="القلب" localSheetId="4">#REF!</definedName>
    <definedName name="القلب" localSheetId="14">#REF!</definedName>
    <definedName name="القلب">#REF!</definedName>
    <definedName name="المسالك" localSheetId="5">#REF!</definedName>
    <definedName name="المسالك" localSheetId="4">#REF!</definedName>
    <definedName name="المسالك" localSheetId="14">#REF!</definedName>
    <definedName name="المسالك">#REF!</definedName>
    <definedName name="النساء" localSheetId="5">#REF!</definedName>
    <definedName name="النساء" localSheetId="4">#REF!</definedName>
    <definedName name="النساء" localSheetId="14">#REF!</definedName>
    <definedName name="النساء">#REF!</definedName>
    <definedName name="النساء\" localSheetId="5">#REF!</definedName>
    <definedName name="النساء\" localSheetId="4">#REF!</definedName>
    <definedName name="النساء\" localSheetId="14">#REF!</definedName>
    <definedName name="النساء\">#REF!</definedName>
    <definedName name="أمراض_دم" localSheetId="5">#REF!</definedName>
    <definedName name="أمراض_دم" localSheetId="4">#REF!</definedName>
    <definedName name="أمراض_دم" localSheetId="14">#REF!</definedName>
    <definedName name="أمراض_دم">#REF!</definedName>
    <definedName name="أنف_وأذن" localSheetId="5">#REF!</definedName>
    <definedName name="أنف_وأذن" localSheetId="4">#REF!</definedName>
    <definedName name="أنف_وأذن" localSheetId="14">#REF!</definedName>
    <definedName name="أنف_وأذن">#REF!</definedName>
    <definedName name="بترول" localSheetId="5">#REF!</definedName>
    <definedName name="بترول" localSheetId="4">#REF!</definedName>
    <definedName name="بترول" localSheetId="14">#REF!</definedName>
    <definedName name="بترول">#REF!</definedName>
    <definedName name="برة" localSheetId="5">#REF!</definedName>
    <definedName name="برة" localSheetId="4">#REF!</definedName>
    <definedName name="برة" localSheetId="14">#REF!</definedName>
    <definedName name="برة">#REF!</definedName>
    <definedName name="بنوك" localSheetId="5">#REF!</definedName>
    <definedName name="بنوك" localSheetId="4">#REF!</definedName>
    <definedName name="بنوك" localSheetId="14">#REF!</definedName>
    <definedName name="بنوك">#REF!</definedName>
    <definedName name="تامين" localSheetId="5">#REF!</definedName>
    <definedName name="تامين" localSheetId="4">#REF!</definedName>
    <definedName name="تامين" localSheetId="14">#REF!</definedName>
    <definedName name="تامين">#REF!</definedName>
    <definedName name="تصنيف_الفئات" localSheetId="5">#REF!</definedName>
    <definedName name="تصنيف_الفئات" localSheetId="4">#REF!</definedName>
    <definedName name="تصنيف_الفئات" localSheetId="14">#REF!</definedName>
    <definedName name="تصنيف_الفئات">#REF!</definedName>
    <definedName name="جراحة_الأطفال" localSheetId="5">#REF!</definedName>
    <definedName name="جراحة_الأطفال" localSheetId="4">#REF!</definedName>
    <definedName name="جراحة_الأطفال" localSheetId="14">#REF!</definedName>
    <definedName name="جراحة_الأطفال">#REF!</definedName>
    <definedName name="جراحة_الأوعية" localSheetId="5">#REF!</definedName>
    <definedName name="جراحة_الأوعية" localSheetId="4">#REF!</definedName>
    <definedName name="جراحة_الأوعية" localSheetId="14">#REF!</definedName>
    <definedName name="جراحة_الأوعية">#REF!</definedName>
    <definedName name="جراحة_المخ_والأعصاب" localSheetId="5">#REF!</definedName>
    <definedName name="جراحة_المخ_والأعصاب" localSheetId="4">#REF!</definedName>
    <definedName name="جراحة_المخ_والأعصاب" localSheetId="14">#REF!</definedName>
    <definedName name="جراحة_المخ_والأعصاب">#REF!</definedName>
    <definedName name="جراحة_أوعية" localSheetId="5">#REF!</definedName>
    <definedName name="جراحة_أوعية" localSheetId="4">#REF!</definedName>
    <definedName name="جراحة_أوعية" localSheetId="14">#REF!</definedName>
    <definedName name="جراحة_أوعية">#REF!</definedName>
    <definedName name="جراحة_تجميل" localSheetId="5">#REF!</definedName>
    <definedName name="جراحة_تجميل" localSheetId="4">#REF!</definedName>
    <definedName name="جراحة_تجميل" localSheetId="14">#REF!</definedName>
    <definedName name="جراحة_تجميل">#REF!</definedName>
    <definedName name="جراحة_عظام" localSheetId="5">#REF!</definedName>
    <definedName name="جراحة_عظام" localSheetId="4">#REF!</definedName>
    <definedName name="جراحة_عظام" localSheetId="14">#REF!</definedName>
    <definedName name="جراحة_عظام">#REF!</definedName>
    <definedName name="جراحة_مخ_وأعصاب" localSheetId="5">#REF!</definedName>
    <definedName name="جراحة_مخ_وأعصاب" localSheetId="4">#REF!</definedName>
    <definedName name="جراحة_مخ_وأعصاب" localSheetId="14">#REF!</definedName>
    <definedName name="جراحة_مخ_وأعصاب">#REF!</definedName>
    <definedName name="جراحة_وجة_وفكين" localSheetId="5">#REF!</definedName>
    <definedName name="جراحة_وجة_وفكين" localSheetId="4">#REF!</definedName>
    <definedName name="جراحة_وجة_وفكين" localSheetId="14">#REF!</definedName>
    <definedName name="جراحة_وجة_وفكين">#REF!</definedName>
    <definedName name="جزاء_الإشراف_الداخلي" localSheetId="5">#REF!</definedName>
    <definedName name="جزاء_الإشراف_الداخلي" localSheetId="4">#REF!</definedName>
    <definedName name="جزاء_الإشراف_الداخلي" localSheetId="14">#REF!</definedName>
    <definedName name="جزاء_الإشراف_الداخلي">#REF!</definedName>
    <definedName name="رمد" localSheetId="5">#REF!</definedName>
    <definedName name="رمد" localSheetId="4">#REF!</definedName>
    <definedName name="رمد" localSheetId="14">#REF!</definedName>
    <definedName name="رمد">#REF!</definedName>
    <definedName name="ش">MIN([82]!tblPersonnelExpenses[DIFFERENCE (%)])</definedName>
    <definedName name="شركات_اخرى" localSheetId="5">#REF!</definedName>
    <definedName name="شركات_اخرى" localSheetId="4">#REF!</definedName>
    <definedName name="شركات_اخرى" localSheetId="15">#REF!</definedName>
    <definedName name="شركات_اخرى" localSheetId="14">#REF!</definedName>
    <definedName name="شركات_اخرى">#REF!</definedName>
    <definedName name="شركات_ملاحة" localSheetId="5">#REF!</definedName>
    <definedName name="شركات_ملاحة" localSheetId="4">#REF!</definedName>
    <definedName name="شركات_ملاحة" localSheetId="15">#REF!</definedName>
    <definedName name="شركات_ملاحة" localSheetId="14">#REF!</definedName>
    <definedName name="شركات_ملاحة">#REF!</definedName>
    <definedName name="شريف_10" localSheetId="5">#REF!</definedName>
    <definedName name="شريف_10" localSheetId="4">#REF!</definedName>
    <definedName name="شريف_10" localSheetId="15">#REF!</definedName>
    <definedName name="شريف_10" localSheetId="14">#REF!</definedName>
    <definedName name="شريف_10">#REF!</definedName>
    <definedName name="عصبية_ونفسية" localSheetId="5">#REF!</definedName>
    <definedName name="عصبية_ونفسية" localSheetId="4">#REF!</definedName>
    <definedName name="عصبية_ونفسية" localSheetId="14">#REF!</definedName>
    <definedName name="عصبية_ونفسية">#REF!</definedName>
    <definedName name="مخ_و_اعصاب" localSheetId="5">#REF!</definedName>
    <definedName name="مخ_و_اعصاب" localSheetId="4">#REF!</definedName>
    <definedName name="مخ_و_اعصاب" localSheetId="14">#REF!</definedName>
    <definedName name="مخ_و_اعصاب">#REF!</definedName>
    <definedName name="نجلاء_عبد_الفتاح" localSheetId="5">#REF!</definedName>
    <definedName name="نجلاء_عبد_الفتاح" localSheetId="4">#REF!</definedName>
    <definedName name="نجلاء_عبد_الفتاح" localSheetId="14">#REF!</definedName>
    <definedName name="نجلاء_عبد_الفتاح">#REF!</definedName>
    <definedName name="نقابات" localSheetId="5">#REF!</definedName>
    <definedName name="نقابات" localSheetId="4">#REF!</definedName>
    <definedName name="نقابات" localSheetId="14">#REF!</definedName>
    <definedName name="نقابات">#REF!</definedName>
    <definedName name="نن" localSheetId="5">#REF!</definedName>
    <definedName name="نن" localSheetId="4">#REF!</definedName>
    <definedName name="نن" localSheetId="14">#REF!</definedName>
    <definedName name="نن">#REF!</definedName>
  </definedNames>
  <calcPr calcId="191028"/>
  <pivotCaches>
    <pivotCache cacheId="0" r:id="rId100"/>
    <pivotCache cacheId="1" r:id="rId101"/>
    <pivotCache cacheId="2" r:id="rId102"/>
    <pivotCache cacheId="3" r:id="rId103"/>
    <pivotCache cacheId="4" r:id="rId10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5"/>
        <x14:slicerCache r:id="rId10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5" l="1"/>
  <c r="C40" i="63"/>
  <c r="B40" i="63"/>
  <c r="C41" i="63"/>
  <c r="B41" i="63"/>
  <c r="K38" i="63"/>
  <c r="C4" i="61"/>
  <c r="C3" i="61"/>
  <c r="D4" i="61"/>
  <c r="D3" i="61"/>
  <c r="E4" i="61"/>
  <c r="E3" i="61"/>
  <c r="F4" i="61"/>
  <c r="F3" i="61"/>
  <c r="G4" i="61"/>
  <c r="G3" i="61"/>
  <c r="H4" i="61"/>
  <c r="H3" i="61"/>
  <c r="I4" i="61"/>
  <c r="I3" i="61"/>
  <c r="J4" i="61"/>
  <c r="J3" i="61"/>
  <c r="K4" i="61"/>
  <c r="K3" i="61"/>
  <c r="L4" i="61"/>
  <c r="L3" i="61"/>
  <c r="M4" i="61"/>
  <c r="M3" i="61"/>
  <c r="N4" i="61"/>
  <c r="N3" i="61"/>
  <c r="O4" i="61"/>
  <c r="O3" i="61"/>
  <c r="P4" i="61"/>
  <c r="P3" i="61"/>
  <c r="Q4" i="61"/>
  <c r="Q3" i="61"/>
  <c r="R4" i="61"/>
  <c r="R3" i="61"/>
  <c r="S4" i="61"/>
  <c r="S3" i="61"/>
  <c r="T4" i="61"/>
  <c r="T3" i="61"/>
  <c r="U4" i="61"/>
  <c r="U3" i="61"/>
  <c r="V4" i="61"/>
  <c r="V3" i="61"/>
  <c r="W4" i="61"/>
  <c r="W3" i="61"/>
  <c r="X4" i="61"/>
  <c r="X3" i="61"/>
  <c r="Y4" i="61"/>
  <c r="Y3" i="61"/>
  <c r="Z4" i="61"/>
  <c r="Z3" i="61"/>
  <c r="AA4" i="61"/>
  <c r="AA3" i="61"/>
  <c r="AB4" i="61"/>
  <c r="AB3" i="61"/>
  <c r="AC4" i="61"/>
  <c r="AC3" i="61"/>
  <c r="AD4" i="61"/>
  <c r="AD3" i="61"/>
  <c r="AE4" i="61"/>
  <c r="AE3" i="61"/>
  <c r="AF4" i="61"/>
  <c r="AF3" i="61"/>
  <c r="AG4" i="61"/>
  <c r="AG3" i="61"/>
  <c r="AH4" i="61"/>
  <c r="AH3" i="61"/>
  <c r="AI4" i="61"/>
  <c r="AI3" i="61"/>
  <c r="AJ4" i="61"/>
  <c r="AJ3" i="61"/>
  <c r="AK4" i="61"/>
  <c r="AK3" i="61"/>
  <c r="AL4" i="61"/>
  <c r="AL3" i="61"/>
  <c r="AM4" i="61"/>
  <c r="AM3" i="61"/>
  <c r="AN4" i="61"/>
  <c r="AN3" i="61"/>
  <c r="AO4" i="61"/>
  <c r="AO3" i="61"/>
  <c r="AP4" i="61"/>
  <c r="AP3" i="61"/>
  <c r="AQ4" i="61"/>
  <c r="AQ3" i="61"/>
  <c r="AR4" i="61"/>
  <c r="AR3" i="61"/>
  <c r="AS4" i="61"/>
  <c r="AS3" i="61"/>
  <c r="AT4" i="61"/>
  <c r="AT3" i="61"/>
  <c r="AU4" i="61"/>
  <c r="AU3" i="61"/>
  <c r="AV4" i="61"/>
  <c r="AV3" i="61"/>
  <c r="AW4" i="61"/>
  <c r="AW3" i="61"/>
  <c r="AX4" i="61"/>
  <c r="AX3" i="61"/>
  <c r="AY4" i="61"/>
  <c r="AY3" i="61"/>
  <c r="AZ4" i="61"/>
  <c r="AZ3" i="61"/>
  <c r="BA4" i="61"/>
  <c r="BA3" i="61"/>
  <c r="BB4" i="61"/>
  <c r="BB3" i="61"/>
  <c r="BC4" i="61"/>
  <c r="BC3" i="61"/>
  <c r="BD4" i="61"/>
  <c r="BD3" i="61"/>
  <c r="BE4" i="61"/>
  <c r="BE3" i="61"/>
  <c r="BF4" i="61"/>
  <c r="BF3" i="61"/>
  <c r="BG4" i="61"/>
  <c r="BG3" i="61"/>
  <c r="BH4" i="61"/>
  <c r="BH3" i="61"/>
  <c r="BI4" i="61"/>
  <c r="BI3" i="61"/>
  <c r="BJ4" i="61"/>
  <c r="BJ3" i="61"/>
  <c r="BK4" i="61"/>
  <c r="BK3" i="61"/>
  <c r="BL4" i="61"/>
  <c r="BL3" i="61"/>
  <c r="BM4" i="61"/>
  <c r="BM3" i="61"/>
  <c r="BN4" i="61"/>
  <c r="BN3" i="61"/>
  <c r="BO4" i="61"/>
  <c r="BO3" i="61"/>
  <c r="BP4" i="61"/>
  <c r="BP3" i="61"/>
  <c r="BQ4" i="61"/>
  <c r="BQ3" i="61"/>
  <c r="BR4" i="61"/>
  <c r="BR3" i="61"/>
  <c r="BS4" i="61"/>
  <c r="BS3" i="61"/>
  <c r="BT4" i="61"/>
  <c r="BT3" i="61"/>
  <c r="BU4" i="61"/>
  <c r="BU3" i="61"/>
  <c r="BV4" i="61"/>
  <c r="BV3" i="61"/>
  <c r="BW4" i="61"/>
  <c r="BW3" i="61"/>
  <c r="BX4" i="61"/>
  <c r="BX3" i="61"/>
  <c r="BY4" i="61"/>
  <c r="BY3" i="61"/>
  <c r="BZ4" i="61"/>
  <c r="BZ3" i="61"/>
  <c r="CA4" i="61"/>
  <c r="CA3" i="61"/>
  <c r="CB4" i="61"/>
  <c r="CB3" i="61"/>
  <c r="CC4" i="61"/>
  <c r="CC3" i="61"/>
  <c r="CD4" i="61"/>
  <c r="CD3" i="61"/>
  <c r="CE4" i="61"/>
  <c r="CE3" i="61"/>
  <c r="CF4" i="61"/>
  <c r="CF3" i="61"/>
  <c r="CG4" i="61"/>
  <c r="CG3" i="61"/>
  <c r="CH4" i="61"/>
  <c r="CH3" i="61"/>
  <c r="CI4" i="61"/>
  <c r="CI3" i="61"/>
  <c r="CJ4" i="61"/>
  <c r="CJ3" i="61"/>
  <c r="CK4" i="61"/>
  <c r="CK3" i="61"/>
  <c r="CL4" i="61"/>
  <c r="CL3" i="61"/>
  <c r="CM4" i="61"/>
  <c r="CM3" i="61"/>
  <c r="CN4" i="61"/>
  <c r="CN3" i="61"/>
  <c r="CO4" i="61"/>
  <c r="CO3" i="61"/>
  <c r="CP4" i="61"/>
  <c r="CP3" i="61"/>
  <c r="CQ4" i="61"/>
  <c r="CQ3" i="61"/>
  <c r="CR4" i="61"/>
  <c r="CR3" i="61"/>
  <c r="CS4" i="61"/>
  <c r="CS3" i="61"/>
  <c r="CT4" i="61"/>
  <c r="CT3" i="61"/>
  <c r="CU4" i="61"/>
  <c r="CU3" i="61"/>
  <c r="CV4" i="61"/>
  <c r="CV3" i="61"/>
  <c r="CW4" i="61"/>
  <c r="CW3" i="61"/>
  <c r="CX4" i="61"/>
  <c r="CX3" i="61"/>
  <c r="CY4" i="61"/>
  <c r="CY3" i="61"/>
  <c r="CZ4" i="61"/>
  <c r="CZ3" i="61"/>
  <c r="DA4" i="61"/>
  <c r="DA3" i="61"/>
  <c r="DB4" i="61"/>
  <c r="DB3" i="61"/>
  <c r="DC4" i="61"/>
  <c r="DC3" i="61"/>
  <c r="DD4" i="61"/>
  <c r="DD3" i="61"/>
  <c r="DE4" i="61"/>
  <c r="DE3" i="61"/>
  <c r="DF4" i="61"/>
  <c r="DF3" i="61"/>
  <c r="DG4" i="61"/>
  <c r="DG3" i="61"/>
  <c r="DH4" i="61"/>
  <c r="DH3" i="61"/>
  <c r="DI4" i="61"/>
  <c r="DI3" i="61"/>
  <c r="DJ4" i="61"/>
  <c r="DJ3" i="61"/>
  <c r="DK4" i="61"/>
  <c r="DK3" i="61"/>
  <c r="DL4" i="61"/>
  <c r="DL3" i="61"/>
  <c r="DM4" i="61"/>
  <c r="DM3" i="61"/>
  <c r="DN4" i="61"/>
  <c r="DN3" i="61"/>
  <c r="DO4" i="61"/>
  <c r="DO3" i="61"/>
  <c r="DP4" i="61"/>
  <c r="DP3" i="61"/>
  <c r="DQ4" i="61"/>
  <c r="DQ3" i="61"/>
  <c r="DR4" i="61"/>
  <c r="DR3" i="61"/>
  <c r="DS4" i="61"/>
  <c r="DS3" i="61"/>
  <c r="DT4" i="61"/>
  <c r="DT3" i="61"/>
  <c r="DU4" i="61"/>
  <c r="DU3" i="61"/>
  <c r="DV4" i="61"/>
  <c r="DV3" i="61"/>
  <c r="K41" i="63"/>
  <c r="C42" i="63"/>
  <c r="B42" i="63"/>
  <c r="K40" i="63"/>
  <c r="K42" i="63"/>
  <c r="C43" i="63"/>
  <c r="K43" i="63"/>
  <c r="C44" i="63"/>
  <c r="K44" i="63"/>
  <c r="C45" i="63"/>
  <c r="K45" i="63"/>
  <c r="C46" i="63"/>
  <c r="K46" i="63"/>
  <c r="C47" i="63"/>
  <c r="K47" i="63"/>
  <c r="C48" i="63"/>
  <c r="K48" i="63"/>
  <c r="C49" i="63"/>
  <c r="K49" i="63"/>
  <c r="C50" i="63"/>
  <c r="K50" i="63"/>
  <c r="C51" i="63"/>
  <c r="K51" i="63"/>
  <c r="C52" i="63"/>
  <c r="K52" i="63"/>
  <c r="C53" i="63"/>
  <c r="K53" i="63"/>
  <c r="C54" i="63"/>
  <c r="K54" i="63"/>
  <c r="C55" i="63"/>
  <c r="K55" i="63"/>
  <c r="C56" i="63"/>
  <c r="K56" i="63"/>
  <c r="C57" i="63"/>
  <c r="K57" i="63"/>
  <c r="C58" i="63"/>
  <c r="K58" i="63"/>
  <c r="C59" i="63"/>
  <c r="K59" i="63"/>
  <c r="C60" i="63"/>
  <c r="K60" i="63"/>
  <c r="C61" i="63"/>
  <c r="K61" i="63"/>
  <c r="C62" i="63"/>
  <c r="K62" i="63"/>
  <c r="C63" i="63"/>
  <c r="K63" i="63"/>
  <c r="C64" i="63"/>
  <c r="K64" i="63"/>
  <c r="C65" i="63"/>
  <c r="K65" i="63"/>
  <c r="C66" i="63"/>
  <c r="K66" i="63"/>
  <c r="C67" i="63"/>
  <c r="K67" i="63"/>
  <c r="C68" i="63"/>
  <c r="K68" i="63"/>
  <c r="C69" i="63"/>
  <c r="K69" i="63"/>
  <c r="C70" i="63"/>
  <c r="K70" i="63"/>
  <c r="C71" i="63"/>
  <c r="K71" i="63"/>
  <c r="C72" i="63"/>
  <c r="K72" i="63"/>
  <c r="C73" i="63"/>
  <c r="K73" i="63"/>
  <c r="C74" i="63"/>
  <c r="K74" i="63"/>
  <c r="C75" i="63"/>
  <c r="K75" i="63"/>
  <c r="C76" i="63"/>
  <c r="K76" i="63"/>
  <c r="C77" i="63"/>
  <c r="K77" i="63"/>
  <c r="C78" i="63"/>
  <c r="K78" i="63"/>
  <c r="C79" i="63"/>
  <c r="K79" i="63"/>
  <c r="C80" i="63"/>
  <c r="K80" i="63"/>
  <c r="C81" i="63"/>
  <c r="K81" i="63"/>
  <c r="C82" i="63"/>
  <c r="K82" i="63"/>
  <c r="C83" i="63"/>
  <c r="K83" i="63"/>
  <c r="C84" i="63"/>
  <c r="K84" i="63"/>
  <c r="C85" i="63"/>
  <c r="K85" i="63"/>
  <c r="C86" i="63"/>
  <c r="K86" i="63"/>
  <c r="C87" i="63"/>
  <c r="K87" i="63"/>
  <c r="C88" i="63"/>
  <c r="K88" i="63"/>
  <c r="C89" i="63"/>
  <c r="K89" i="63"/>
  <c r="C90" i="63"/>
  <c r="K90" i="63"/>
  <c r="C91" i="63"/>
  <c r="K91" i="63"/>
  <c r="C92" i="63"/>
  <c r="K92" i="63"/>
  <c r="C93" i="63"/>
  <c r="K93" i="63"/>
  <c r="C94" i="63"/>
  <c r="K94" i="63"/>
  <c r="C95" i="63"/>
  <c r="K95" i="63"/>
  <c r="C96" i="63"/>
  <c r="K96" i="63"/>
  <c r="C97" i="63"/>
  <c r="K97" i="63"/>
  <c r="B43" i="63"/>
  <c r="B44" i="63"/>
  <c r="B45" i="63"/>
  <c r="B46" i="63"/>
  <c r="B47" i="63"/>
  <c r="B48" i="63"/>
  <c r="B49" i="63"/>
  <c r="B50" i="63"/>
  <c r="B51" i="63"/>
  <c r="B52" i="63"/>
  <c r="B53" i="63"/>
  <c r="B54" i="63"/>
  <c r="B55" i="63"/>
  <c r="B56" i="63"/>
  <c r="B57" i="63"/>
  <c r="B58" i="63"/>
  <c r="B59" i="63"/>
  <c r="B60" i="63"/>
  <c r="B61" i="63"/>
  <c r="B62" i="63"/>
  <c r="B63" i="63"/>
  <c r="B64" i="63"/>
  <c r="B65" i="63"/>
  <c r="B66" i="63"/>
  <c r="B67" i="63"/>
  <c r="B68" i="63"/>
  <c r="B69" i="63"/>
  <c r="B70" i="63"/>
  <c r="B71" i="63"/>
  <c r="B72" i="63"/>
  <c r="B73" i="63"/>
  <c r="B74" i="63"/>
  <c r="B75" i="63"/>
  <c r="B76" i="63"/>
  <c r="B77" i="63"/>
  <c r="B78" i="63"/>
  <c r="B79" i="63"/>
  <c r="B80" i="63"/>
  <c r="B81" i="63"/>
  <c r="B82" i="63"/>
  <c r="B83" i="63"/>
  <c r="B84" i="63"/>
  <c r="B85" i="63"/>
  <c r="B86" i="63"/>
  <c r="B87" i="63"/>
  <c r="B88" i="63"/>
  <c r="B89" i="63"/>
  <c r="B90" i="63"/>
  <c r="B91" i="63"/>
  <c r="B92" i="63"/>
  <c r="B93" i="63"/>
  <c r="B94" i="63"/>
  <c r="B95" i="63"/>
  <c r="B96" i="63"/>
  <c r="B97" i="63"/>
  <c r="K8" i="63"/>
  <c r="F41" i="63"/>
  <c r="F51" i="63"/>
  <c r="F59" i="63"/>
  <c r="F93" i="63"/>
  <c r="F40" i="63"/>
  <c r="F42" i="63"/>
  <c r="F43" i="63"/>
  <c r="F44" i="63"/>
  <c r="F45" i="63"/>
  <c r="F46" i="63"/>
  <c r="F47" i="63"/>
  <c r="F48" i="63"/>
  <c r="F49" i="63"/>
  <c r="F50" i="63"/>
  <c r="F52" i="63"/>
  <c r="F53" i="63"/>
  <c r="F54" i="63"/>
  <c r="F55" i="63"/>
  <c r="F56" i="63"/>
  <c r="F57" i="63"/>
  <c r="F58" i="63"/>
  <c r="F60" i="63"/>
  <c r="F61" i="63"/>
  <c r="F62" i="63"/>
  <c r="F63" i="63"/>
  <c r="F64" i="63"/>
  <c r="F65" i="63"/>
  <c r="F66" i="63"/>
  <c r="F67" i="63"/>
  <c r="F68" i="63"/>
  <c r="F69" i="63"/>
  <c r="F70" i="63"/>
  <c r="F71" i="63"/>
  <c r="F72" i="63"/>
  <c r="F73" i="63"/>
  <c r="F74" i="63"/>
  <c r="F75" i="63"/>
  <c r="F76" i="63"/>
  <c r="F77" i="63"/>
  <c r="F78" i="63"/>
  <c r="F79" i="63"/>
  <c r="F80" i="63"/>
  <c r="F81" i="63"/>
  <c r="F82" i="63"/>
  <c r="F83" i="63"/>
  <c r="F84" i="63"/>
  <c r="F85" i="63"/>
  <c r="F86" i="63"/>
  <c r="F87" i="63"/>
  <c r="F88" i="63"/>
  <c r="F89" i="63"/>
  <c r="F90" i="63"/>
  <c r="F91" i="63"/>
  <c r="F92" i="63"/>
  <c r="F94" i="63"/>
  <c r="F95" i="63"/>
  <c r="F96" i="63"/>
  <c r="F97" i="63"/>
  <c r="F8" i="63"/>
  <c r="Y8" i="63"/>
  <c r="L41" i="63"/>
  <c r="L51" i="63"/>
  <c r="L59" i="63"/>
  <c r="L93" i="63"/>
  <c r="L40" i="63"/>
  <c r="L42" i="63"/>
  <c r="L43" i="63"/>
  <c r="L44" i="63"/>
  <c r="L45" i="63"/>
  <c r="L46" i="63"/>
  <c r="L47" i="63"/>
  <c r="L48" i="63"/>
  <c r="L49" i="63"/>
  <c r="L50" i="63"/>
  <c r="L52" i="63"/>
  <c r="L53" i="63"/>
  <c r="L54" i="63"/>
  <c r="L55" i="63"/>
  <c r="L56" i="63"/>
  <c r="L57" i="63"/>
  <c r="L58" i="63"/>
  <c r="L60" i="63"/>
  <c r="L61" i="63"/>
  <c r="L62" i="63"/>
  <c r="L63" i="63"/>
  <c r="L64" i="63"/>
  <c r="L65" i="63"/>
  <c r="L66" i="63"/>
  <c r="L67" i="63"/>
  <c r="L68" i="63"/>
  <c r="L69" i="63"/>
  <c r="L70" i="63"/>
  <c r="L71" i="63"/>
  <c r="L72" i="63"/>
  <c r="L73" i="63"/>
  <c r="L74" i="63"/>
  <c r="L75" i="63"/>
  <c r="L76" i="63"/>
  <c r="L77" i="63"/>
  <c r="L78" i="63"/>
  <c r="L79" i="63"/>
  <c r="L80" i="63"/>
  <c r="L81" i="63"/>
  <c r="L82" i="63"/>
  <c r="L83" i="63"/>
  <c r="L84" i="63"/>
  <c r="L85" i="63"/>
  <c r="L86" i="63"/>
  <c r="L87" i="63"/>
  <c r="L88" i="63"/>
  <c r="L89" i="63"/>
  <c r="L90" i="63"/>
  <c r="L91" i="63"/>
  <c r="L92" i="63"/>
  <c r="L94" i="63"/>
  <c r="L95" i="63"/>
  <c r="L96" i="63"/>
  <c r="L97" i="63"/>
  <c r="L8" i="63"/>
  <c r="M8" i="63"/>
  <c r="G41" i="63"/>
  <c r="G51" i="63"/>
  <c r="G59" i="63"/>
  <c r="G93" i="63"/>
  <c r="G40" i="63"/>
  <c r="G42" i="63"/>
  <c r="G43" i="63"/>
  <c r="G44" i="63"/>
  <c r="G45" i="63"/>
  <c r="G46" i="63"/>
  <c r="G47" i="63"/>
  <c r="G48" i="63"/>
  <c r="G49" i="63"/>
  <c r="G50" i="63"/>
  <c r="G52" i="63"/>
  <c r="G53" i="63"/>
  <c r="G54" i="63"/>
  <c r="G55" i="63"/>
  <c r="G56" i="63"/>
  <c r="G57" i="63"/>
  <c r="G58" i="63"/>
  <c r="G60" i="63"/>
  <c r="G61" i="63"/>
  <c r="G62" i="63"/>
  <c r="G63" i="63"/>
  <c r="G64" i="63"/>
  <c r="G65" i="63"/>
  <c r="G66" i="63"/>
  <c r="G67" i="63"/>
  <c r="G68" i="63"/>
  <c r="G69" i="63"/>
  <c r="G70" i="63"/>
  <c r="G71" i="63"/>
  <c r="G72" i="63"/>
  <c r="G73" i="63"/>
  <c r="G74" i="63"/>
  <c r="G75" i="63"/>
  <c r="G76" i="63"/>
  <c r="G77" i="63"/>
  <c r="G78" i="63"/>
  <c r="G79" i="63"/>
  <c r="G80" i="63"/>
  <c r="G81" i="63"/>
  <c r="G82" i="63"/>
  <c r="G83" i="63"/>
  <c r="G84" i="63"/>
  <c r="G85" i="63"/>
  <c r="G86" i="63"/>
  <c r="G87" i="63"/>
  <c r="G88" i="63"/>
  <c r="G89" i="63"/>
  <c r="G90" i="63"/>
  <c r="G91" i="63"/>
  <c r="G92" i="63"/>
  <c r="G94" i="63"/>
  <c r="G95" i="63"/>
  <c r="G96" i="63"/>
  <c r="G97" i="63"/>
  <c r="G8" i="63"/>
  <c r="H8" i="63"/>
  <c r="Z8" i="63"/>
  <c r="N41" i="63"/>
  <c r="N51" i="63"/>
  <c r="N59" i="63"/>
  <c r="N93" i="63"/>
  <c r="N40" i="63"/>
  <c r="N42" i="63"/>
  <c r="N43" i="63"/>
  <c r="N44" i="63"/>
  <c r="N45" i="63"/>
  <c r="N46" i="63"/>
  <c r="N47" i="63"/>
  <c r="N48" i="63"/>
  <c r="N49" i="63"/>
  <c r="N50" i="63"/>
  <c r="N52" i="63"/>
  <c r="N53" i="63"/>
  <c r="N54" i="63"/>
  <c r="N55" i="63"/>
  <c r="N56" i="63"/>
  <c r="N57" i="63"/>
  <c r="N58" i="63"/>
  <c r="N60" i="63"/>
  <c r="N61" i="63"/>
  <c r="N62" i="63"/>
  <c r="N63" i="63"/>
  <c r="N64" i="63"/>
  <c r="N65" i="63"/>
  <c r="N66" i="63"/>
  <c r="N67" i="63"/>
  <c r="N68" i="63"/>
  <c r="N69" i="63"/>
  <c r="N70" i="63"/>
  <c r="N71" i="63"/>
  <c r="N72" i="63"/>
  <c r="N73" i="63"/>
  <c r="N74" i="63"/>
  <c r="N75" i="63"/>
  <c r="N76" i="63"/>
  <c r="N77" i="63"/>
  <c r="N78" i="63"/>
  <c r="N79" i="63"/>
  <c r="N80" i="63"/>
  <c r="N81" i="63"/>
  <c r="N82" i="63"/>
  <c r="N83" i="63"/>
  <c r="N84" i="63"/>
  <c r="N85" i="63"/>
  <c r="N86" i="63"/>
  <c r="N87" i="63"/>
  <c r="N88" i="63"/>
  <c r="N89" i="63"/>
  <c r="N90" i="63"/>
  <c r="N91" i="63"/>
  <c r="N92" i="63"/>
  <c r="N94" i="63"/>
  <c r="N95" i="63"/>
  <c r="N96" i="63"/>
  <c r="N97" i="63"/>
  <c r="N8" i="63"/>
  <c r="I41" i="63"/>
  <c r="I51" i="63"/>
  <c r="I59" i="63"/>
  <c r="I93" i="63"/>
  <c r="I40" i="63"/>
  <c r="I42" i="63"/>
  <c r="I43" i="63"/>
  <c r="I44" i="63"/>
  <c r="I45" i="63"/>
  <c r="I46" i="63"/>
  <c r="I47" i="63"/>
  <c r="I48" i="63"/>
  <c r="I49" i="63"/>
  <c r="I50" i="63"/>
  <c r="I52" i="63"/>
  <c r="I53" i="63"/>
  <c r="I54" i="63"/>
  <c r="I55" i="63"/>
  <c r="I56" i="63"/>
  <c r="I57" i="63"/>
  <c r="I58" i="63"/>
  <c r="I60" i="63"/>
  <c r="I61" i="63"/>
  <c r="I62" i="63"/>
  <c r="I63" i="63"/>
  <c r="I64" i="63"/>
  <c r="I65" i="63"/>
  <c r="I66" i="63"/>
  <c r="I67" i="63"/>
  <c r="I68" i="63"/>
  <c r="I69" i="63"/>
  <c r="I70" i="63"/>
  <c r="I71" i="63"/>
  <c r="I72" i="63"/>
  <c r="I73" i="63"/>
  <c r="I74" i="63"/>
  <c r="I75" i="63"/>
  <c r="I76" i="63"/>
  <c r="I77" i="63"/>
  <c r="I78" i="63"/>
  <c r="I79" i="63"/>
  <c r="I80" i="63"/>
  <c r="I81" i="63"/>
  <c r="I82" i="63"/>
  <c r="I83" i="63"/>
  <c r="I84" i="63"/>
  <c r="I85" i="63"/>
  <c r="I86" i="63"/>
  <c r="I87" i="63"/>
  <c r="I88" i="63"/>
  <c r="I89" i="63"/>
  <c r="I90" i="63"/>
  <c r="I91" i="63"/>
  <c r="I92" i="63"/>
  <c r="I94" i="63"/>
  <c r="I95" i="63"/>
  <c r="I96" i="63"/>
  <c r="I97" i="63"/>
  <c r="I8" i="63"/>
  <c r="AA8" i="63"/>
  <c r="O41" i="63"/>
  <c r="O51" i="63"/>
  <c r="O59" i="63"/>
  <c r="O93" i="63"/>
  <c r="O40" i="63"/>
  <c r="O42" i="63"/>
  <c r="O43" i="63"/>
  <c r="O44" i="63"/>
  <c r="O45" i="63"/>
  <c r="O46" i="63"/>
  <c r="O47" i="63"/>
  <c r="O48" i="63"/>
  <c r="O49" i="63"/>
  <c r="O50" i="63"/>
  <c r="O52" i="63"/>
  <c r="O53" i="63"/>
  <c r="O54" i="63"/>
  <c r="O55" i="63"/>
  <c r="O56" i="63"/>
  <c r="O57" i="63"/>
  <c r="O58" i="63"/>
  <c r="O60" i="63"/>
  <c r="O61" i="63"/>
  <c r="O62" i="63"/>
  <c r="O63" i="63"/>
  <c r="O64" i="63"/>
  <c r="O65" i="63"/>
  <c r="O66" i="63"/>
  <c r="O67" i="63"/>
  <c r="O68" i="63"/>
  <c r="O69" i="63"/>
  <c r="O70" i="63"/>
  <c r="O71" i="63"/>
  <c r="O72" i="63"/>
  <c r="O73" i="63"/>
  <c r="O74" i="63"/>
  <c r="O75" i="63"/>
  <c r="O76" i="63"/>
  <c r="O77" i="63"/>
  <c r="O78" i="63"/>
  <c r="O79" i="63"/>
  <c r="O80" i="63"/>
  <c r="O81" i="63"/>
  <c r="O82" i="63"/>
  <c r="O83" i="63"/>
  <c r="O84" i="63"/>
  <c r="O85" i="63"/>
  <c r="O86" i="63"/>
  <c r="O87" i="63"/>
  <c r="O88" i="63"/>
  <c r="O89" i="63"/>
  <c r="O90" i="63"/>
  <c r="O91" i="63"/>
  <c r="O92" i="63"/>
  <c r="O94" i="63"/>
  <c r="O95" i="63"/>
  <c r="O96" i="63"/>
  <c r="O97" i="63"/>
  <c r="O8" i="63"/>
  <c r="J41" i="63"/>
  <c r="J51" i="63"/>
  <c r="J59" i="63"/>
  <c r="J93" i="63"/>
  <c r="J40" i="63"/>
  <c r="J42" i="63"/>
  <c r="J43" i="63"/>
  <c r="J44" i="63"/>
  <c r="J45" i="63"/>
  <c r="J46" i="63"/>
  <c r="J47" i="63"/>
  <c r="J48" i="63"/>
  <c r="J49" i="63"/>
  <c r="J50" i="63"/>
  <c r="J52" i="63"/>
  <c r="J53" i="63"/>
  <c r="J54" i="63"/>
  <c r="J55" i="63"/>
  <c r="J56" i="63"/>
  <c r="J57" i="63"/>
  <c r="J58" i="63"/>
  <c r="J60" i="63"/>
  <c r="J61" i="63"/>
  <c r="J62" i="63"/>
  <c r="J63" i="63"/>
  <c r="J64" i="63"/>
  <c r="J65" i="63"/>
  <c r="J66" i="63"/>
  <c r="J67" i="63"/>
  <c r="J68" i="63"/>
  <c r="J69" i="63"/>
  <c r="J70" i="63"/>
  <c r="J71" i="63"/>
  <c r="J72" i="63"/>
  <c r="J73" i="63"/>
  <c r="J74" i="63"/>
  <c r="J75" i="63"/>
  <c r="J76" i="63"/>
  <c r="J77" i="63"/>
  <c r="J78" i="63"/>
  <c r="J79" i="63"/>
  <c r="J80" i="63"/>
  <c r="J81" i="63"/>
  <c r="J82" i="63"/>
  <c r="J83" i="63"/>
  <c r="J84" i="63"/>
  <c r="J85" i="63"/>
  <c r="J86" i="63"/>
  <c r="J87" i="63"/>
  <c r="J88" i="63"/>
  <c r="J89" i="63"/>
  <c r="J90" i="63"/>
  <c r="J91" i="63"/>
  <c r="J92" i="63"/>
  <c r="J94" i="63"/>
  <c r="J95" i="63"/>
  <c r="J96" i="63"/>
  <c r="J97" i="63"/>
  <c r="J8" i="63"/>
  <c r="AB8" i="63"/>
  <c r="AC8" i="63"/>
  <c r="S41" i="63"/>
  <c r="S51" i="63"/>
  <c r="S59" i="63"/>
  <c r="S93" i="63"/>
  <c r="S40" i="63"/>
  <c r="S42" i="63"/>
  <c r="S43" i="63"/>
  <c r="S44" i="63"/>
  <c r="S45" i="63"/>
  <c r="S46" i="63"/>
  <c r="S47" i="63"/>
  <c r="S48" i="63"/>
  <c r="S49" i="63"/>
  <c r="S50" i="63"/>
  <c r="S52" i="63"/>
  <c r="S53" i="63"/>
  <c r="S54" i="63"/>
  <c r="S55" i="63"/>
  <c r="S56" i="63"/>
  <c r="S57" i="63"/>
  <c r="S58" i="63"/>
  <c r="S60" i="63"/>
  <c r="S61" i="63"/>
  <c r="S62" i="63"/>
  <c r="S63" i="63"/>
  <c r="S64" i="63"/>
  <c r="S65" i="63"/>
  <c r="S66" i="63"/>
  <c r="S67" i="63"/>
  <c r="S68" i="63"/>
  <c r="S69" i="63"/>
  <c r="S70" i="63"/>
  <c r="S71" i="63"/>
  <c r="S72" i="63"/>
  <c r="S73" i="63"/>
  <c r="S74" i="63"/>
  <c r="S75" i="63"/>
  <c r="S76" i="63"/>
  <c r="S77" i="63"/>
  <c r="S78" i="63"/>
  <c r="S79" i="63"/>
  <c r="S80" i="63"/>
  <c r="S81" i="63"/>
  <c r="S82" i="63"/>
  <c r="S83" i="63"/>
  <c r="S84" i="63"/>
  <c r="S85" i="63"/>
  <c r="S86" i="63"/>
  <c r="S87" i="63"/>
  <c r="S88" i="63"/>
  <c r="S89" i="63"/>
  <c r="S90" i="63"/>
  <c r="S91" i="63"/>
  <c r="S92" i="63"/>
  <c r="S94" i="63"/>
  <c r="S95" i="63"/>
  <c r="S96" i="63"/>
  <c r="S97" i="63"/>
  <c r="S8" i="63"/>
  <c r="AD8" i="63"/>
  <c r="T41" i="63"/>
  <c r="T51" i="63"/>
  <c r="T59" i="63"/>
  <c r="T93" i="63"/>
  <c r="T40" i="63"/>
  <c r="T42" i="63"/>
  <c r="T43" i="63"/>
  <c r="T44" i="63"/>
  <c r="T45" i="63"/>
  <c r="T46" i="63"/>
  <c r="T47" i="63"/>
  <c r="T48" i="63"/>
  <c r="T49" i="63"/>
  <c r="T50" i="63"/>
  <c r="T52" i="63"/>
  <c r="T53" i="63"/>
  <c r="T54" i="63"/>
  <c r="T55" i="63"/>
  <c r="T56" i="63"/>
  <c r="T57" i="63"/>
  <c r="T58" i="63"/>
  <c r="T60" i="63"/>
  <c r="T61"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90" i="63"/>
  <c r="T91" i="63"/>
  <c r="T92" i="63"/>
  <c r="T94" i="63"/>
  <c r="T95" i="63"/>
  <c r="T96" i="63"/>
  <c r="T97" i="63"/>
  <c r="T8" i="63"/>
  <c r="U8" i="63"/>
  <c r="AE8" i="63"/>
  <c r="V41" i="63"/>
  <c r="V51" i="63"/>
  <c r="V59" i="63"/>
  <c r="V93" i="63"/>
  <c r="V40" i="63"/>
  <c r="V42" i="63"/>
  <c r="V43" i="63"/>
  <c r="V44" i="63"/>
  <c r="V45" i="63"/>
  <c r="V46" i="63"/>
  <c r="V47" i="63"/>
  <c r="V48" i="63"/>
  <c r="V49" i="63"/>
  <c r="V50" i="63"/>
  <c r="V52" i="63"/>
  <c r="V53" i="63"/>
  <c r="V54" i="63"/>
  <c r="V55" i="63"/>
  <c r="V56" i="63"/>
  <c r="V57" i="63"/>
  <c r="V58" i="63"/>
  <c r="V60" i="63"/>
  <c r="V61" i="63"/>
  <c r="V62" i="63"/>
  <c r="V63" i="63"/>
  <c r="V64" i="63"/>
  <c r="V65" i="63"/>
  <c r="V66" i="63"/>
  <c r="V67" i="63"/>
  <c r="V68" i="63"/>
  <c r="V69" i="63"/>
  <c r="V70" i="63"/>
  <c r="V71" i="63"/>
  <c r="V72" i="63"/>
  <c r="V73" i="63"/>
  <c r="V74" i="63"/>
  <c r="V75" i="63"/>
  <c r="V76" i="63"/>
  <c r="V77" i="63"/>
  <c r="V78" i="63"/>
  <c r="V79" i="63"/>
  <c r="V80" i="63"/>
  <c r="V81" i="63"/>
  <c r="V82" i="63"/>
  <c r="V83" i="63"/>
  <c r="V84" i="63"/>
  <c r="V85" i="63"/>
  <c r="V86" i="63"/>
  <c r="V87" i="63"/>
  <c r="V88" i="63"/>
  <c r="V89" i="63"/>
  <c r="V90" i="63"/>
  <c r="V91" i="63"/>
  <c r="V92" i="63"/>
  <c r="V94" i="63"/>
  <c r="V95" i="63"/>
  <c r="V96" i="63"/>
  <c r="V97" i="63"/>
  <c r="V8" i="63"/>
  <c r="AF8" i="63"/>
  <c r="W41" i="63"/>
  <c r="W51" i="63"/>
  <c r="W59" i="63"/>
  <c r="W93" i="63"/>
  <c r="W40" i="63"/>
  <c r="W42" i="63"/>
  <c r="W43" i="63"/>
  <c r="W44" i="63"/>
  <c r="W45" i="63"/>
  <c r="W46" i="63"/>
  <c r="W47" i="63"/>
  <c r="W48" i="63"/>
  <c r="W49" i="63"/>
  <c r="W50" i="63"/>
  <c r="W52" i="63"/>
  <c r="W53" i="63"/>
  <c r="W54" i="63"/>
  <c r="W55" i="63"/>
  <c r="W56" i="63"/>
  <c r="W57" i="63"/>
  <c r="W58" i="63"/>
  <c r="W60" i="63"/>
  <c r="W61" i="63"/>
  <c r="W62" i="63"/>
  <c r="W63" i="63"/>
  <c r="W64" i="63"/>
  <c r="W65" i="63"/>
  <c r="W66" i="63"/>
  <c r="W67" i="63"/>
  <c r="W68" i="63"/>
  <c r="W69" i="63"/>
  <c r="W70" i="63"/>
  <c r="W71" i="63"/>
  <c r="W72" i="63"/>
  <c r="W73" i="63"/>
  <c r="W74" i="63"/>
  <c r="W75" i="63"/>
  <c r="W76" i="63"/>
  <c r="W77" i="63"/>
  <c r="W78" i="63"/>
  <c r="W79" i="63"/>
  <c r="W80" i="63"/>
  <c r="W81" i="63"/>
  <c r="W82" i="63"/>
  <c r="W83" i="63"/>
  <c r="W84" i="63"/>
  <c r="W85" i="63"/>
  <c r="W86" i="63"/>
  <c r="W87" i="63"/>
  <c r="W88" i="63"/>
  <c r="W89" i="63"/>
  <c r="W90" i="63"/>
  <c r="W91" i="63"/>
  <c r="W92" i="63"/>
  <c r="W94" i="63"/>
  <c r="W95" i="63"/>
  <c r="W96" i="63"/>
  <c r="W97" i="63"/>
  <c r="W8" i="63"/>
  <c r="AG8" i="63"/>
  <c r="AH8" i="63"/>
  <c r="K9" i="63"/>
  <c r="F9" i="63"/>
  <c r="Y9" i="63"/>
  <c r="L9" i="63"/>
  <c r="M9" i="63"/>
  <c r="G9" i="63"/>
  <c r="H9" i="63"/>
  <c r="Z9" i="63"/>
  <c r="AC9" i="63"/>
  <c r="N9" i="63"/>
  <c r="I9" i="63"/>
  <c r="AA9" i="63"/>
  <c r="O9" i="63"/>
  <c r="J9" i="63"/>
  <c r="AB9" i="63"/>
  <c r="S9" i="63"/>
  <c r="AD9" i="63"/>
  <c r="T9" i="63"/>
  <c r="U9" i="63"/>
  <c r="AE9" i="63"/>
  <c r="V9" i="63"/>
  <c r="AF9" i="63"/>
  <c r="W9" i="63"/>
  <c r="AG9" i="63"/>
  <c r="AH9" i="63"/>
  <c r="K10" i="63"/>
  <c r="F10" i="63"/>
  <c r="Y10" i="63"/>
  <c r="L10" i="63"/>
  <c r="M10" i="63"/>
  <c r="G10" i="63"/>
  <c r="H10" i="63"/>
  <c r="Z10" i="63"/>
  <c r="AC10" i="63"/>
  <c r="N10" i="63"/>
  <c r="I10" i="63"/>
  <c r="AA10" i="63"/>
  <c r="O10" i="63"/>
  <c r="J10" i="63"/>
  <c r="AB10" i="63"/>
  <c r="S10" i="63"/>
  <c r="AD10" i="63"/>
  <c r="T10" i="63"/>
  <c r="U10" i="63"/>
  <c r="AE10" i="63"/>
  <c r="V10" i="63"/>
  <c r="AF10" i="63"/>
  <c r="W10" i="63"/>
  <c r="AG10" i="63"/>
  <c r="AH10" i="63"/>
  <c r="K11" i="63"/>
  <c r="F11" i="63"/>
  <c r="Y11" i="63"/>
  <c r="L11" i="63"/>
  <c r="M11" i="63"/>
  <c r="G11" i="63"/>
  <c r="H11" i="63"/>
  <c r="Z11" i="63"/>
  <c r="N11" i="63"/>
  <c r="I11" i="63"/>
  <c r="AA11" i="63"/>
  <c r="O11" i="63"/>
  <c r="J11" i="63"/>
  <c r="AB11" i="63"/>
  <c r="AC11" i="63"/>
  <c r="S11" i="63"/>
  <c r="AD11" i="63"/>
  <c r="T11" i="63"/>
  <c r="U11" i="63"/>
  <c r="AE11" i="63"/>
  <c r="AH11" i="63"/>
  <c r="V11" i="63"/>
  <c r="AF11" i="63"/>
  <c r="W11" i="63"/>
  <c r="AG11" i="63"/>
  <c r="K12" i="63"/>
  <c r="F12" i="63"/>
  <c r="Y12" i="63"/>
  <c r="L12" i="63"/>
  <c r="M12" i="63"/>
  <c r="G12" i="63"/>
  <c r="H12" i="63"/>
  <c r="Z12" i="63"/>
  <c r="N12" i="63"/>
  <c r="I12" i="63"/>
  <c r="AA12" i="63"/>
  <c r="O12" i="63"/>
  <c r="J12" i="63"/>
  <c r="AB12" i="63"/>
  <c r="AC12" i="63"/>
  <c r="S12" i="63"/>
  <c r="AD12" i="63"/>
  <c r="T12" i="63"/>
  <c r="U12" i="63"/>
  <c r="AE12" i="63"/>
  <c r="AH12" i="63"/>
  <c r="V12" i="63"/>
  <c r="AF12" i="63"/>
  <c r="W12" i="63"/>
  <c r="AG12" i="63"/>
  <c r="K13" i="63"/>
  <c r="F13" i="63"/>
  <c r="Y13" i="63"/>
  <c r="L13" i="63"/>
  <c r="M13" i="63"/>
  <c r="G13" i="63"/>
  <c r="H13" i="63"/>
  <c r="Z13" i="63"/>
  <c r="N13" i="63"/>
  <c r="I13" i="63"/>
  <c r="AA13" i="63"/>
  <c r="O13" i="63"/>
  <c r="J13" i="63"/>
  <c r="AB13" i="63"/>
  <c r="AC13" i="63"/>
  <c r="S13" i="63"/>
  <c r="AD13" i="63"/>
  <c r="T13" i="63"/>
  <c r="U13" i="63"/>
  <c r="AE13" i="63"/>
  <c r="V13" i="63"/>
  <c r="AF13" i="63"/>
  <c r="W13" i="63"/>
  <c r="AG13" i="63"/>
  <c r="AH13" i="63"/>
  <c r="K14" i="63"/>
  <c r="F14" i="63"/>
  <c r="Y14" i="63"/>
  <c r="L14" i="63"/>
  <c r="M14" i="63"/>
  <c r="G14" i="63"/>
  <c r="H14" i="63"/>
  <c r="Z14" i="63"/>
  <c r="N14" i="63"/>
  <c r="I14" i="63"/>
  <c r="AA14" i="63"/>
  <c r="O14" i="63"/>
  <c r="J14" i="63"/>
  <c r="AB14" i="63"/>
  <c r="AC14" i="63"/>
  <c r="S14" i="63"/>
  <c r="AD14" i="63"/>
  <c r="T14" i="63"/>
  <c r="U14" i="63"/>
  <c r="AE14" i="63"/>
  <c r="V14" i="63"/>
  <c r="AF14" i="63"/>
  <c r="W14" i="63"/>
  <c r="AG14" i="63"/>
  <c r="AH14" i="63"/>
  <c r="K15" i="63"/>
  <c r="F15" i="63"/>
  <c r="Y15" i="63"/>
  <c r="L15" i="63"/>
  <c r="M15" i="63"/>
  <c r="G15" i="63"/>
  <c r="H15" i="63"/>
  <c r="Z15" i="63"/>
  <c r="AC15" i="63"/>
  <c r="N15" i="63"/>
  <c r="I15" i="63"/>
  <c r="AA15" i="63"/>
  <c r="O15" i="63"/>
  <c r="J15" i="63"/>
  <c r="AB15" i="63"/>
  <c r="S15" i="63"/>
  <c r="AD15" i="63"/>
  <c r="T15" i="63"/>
  <c r="U15" i="63"/>
  <c r="AE15" i="63"/>
  <c r="V15" i="63"/>
  <c r="AF15" i="63"/>
  <c r="W15" i="63"/>
  <c r="AG15" i="63"/>
  <c r="AH15" i="63"/>
  <c r="K16" i="63"/>
  <c r="F16" i="63"/>
  <c r="Y16" i="63"/>
  <c r="L16" i="63"/>
  <c r="M16" i="63"/>
  <c r="G16" i="63"/>
  <c r="H16" i="63"/>
  <c r="Z16" i="63"/>
  <c r="AC16" i="63"/>
  <c r="N16" i="63"/>
  <c r="I16" i="63"/>
  <c r="AA16" i="63"/>
  <c r="O16" i="63"/>
  <c r="J16" i="63"/>
  <c r="AB16" i="63"/>
  <c r="S16" i="63"/>
  <c r="AD16" i="63"/>
  <c r="T16" i="63"/>
  <c r="U16" i="63"/>
  <c r="AE16" i="63"/>
  <c r="V16" i="63"/>
  <c r="AF16" i="63"/>
  <c r="W16" i="63"/>
  <c r="AG16" i="63"/>
  <c r="AH16" i="63"/>
  <c r="K17" i="63"/>
  <c r="F17" i="63"/>
  <c r="Y17" i="63"/>
  <c r="L17" i="63"/>
  <c r="M17" i="63"/>
  <c r="G17" i="63"/>
  <c r="H17" i="63"/>
  <c r="Z17" i="63"/>
  <c r="N17" i="63"/>
  <c r="I17" i="63"/>
  <c r="AA17" i="63"/>
  <c r="O17" i="63"/>
  <c r="J17" i="63"/>
  <c r="AB17" i="63"/>
  <c r="AC17" i="63"/>
  <c r="S17" i="63"/>
  <c r="AD17" i="63"/>
  <c r="T17" i="63"/>
  <c r="U17" i="63"/>
  <c r="AE17" i="63"/>
  <c r="AH17" i="63"/>
  <c r="V17" i="63"/>
  <c r="AF17" i="63"/>
  <c r="W17" i="63"/>
  <c r="AG17" i="63"/>
  <c r="K18" i="63"/>
  <c r="F18" i="63"/>
  <c r="Y18" i="63"/>
  <c r="L18" i="63"/>
  <c r="M18" i="63"/>
  <c r="G18" i="63"/>
  <c r="H18" i="63"/>
  <c r="Z18" i="63"/>
  <c r="N18" i="63"/>
  <c r="I18" i="63"/>
  <c r="AA18" i="63"/>
  <c r="O18" i="63"/>
  <c r="J18" i="63"/>
  <c r="AB18" i="63"/>
  <c r="AC18" i="63"/>
  <c r="S18" i="63"/>
  <c r="AD18" i="63"/>
  <c r="T18" i="63"/>
  <c r="U18" i="63"/>
  <c r="AE18" i="63"/>
  <c r="AH18" i="63"/>
  <c r="V18" i="63"/>
  <c r="AF18" i="63"/>
  <c r="W18" i="63"/>
  <c r="AG18" i="63"/>
  <c r="K19" i="63"/>
  <c r="F19" i="63"/>
  <c r="Y19" i="63"/>
  <c r="L19" i="63"/>
  <c r="M19" i="63"/>
  <c r="G19" i="63"/>
  <c r="H19" i="63"/>
  <c r="Z19" i="63"/>
  <c r="N19" i="63"/>
  <c r="I19" i="63"/>
  <c r="AA19" i="63"/>
  <c r="O19" i="63"/>
  <c r="J19" i="63"/>
  <c r="AB19" i="63"/>
  <c r="AC19" i="63"/>
  <c r="S19" i="63"/>
  <c r="AD19" i="63"/>
  <c r="T19" i="63"/>
  <c r="U19" i="63"/>
  <c r="AE19" i="63"/>
  <c r="V19" i="63"/>
  <c r="AF19" i="63"/>
  <c r="W19" i="63"/>
  <c r="AG19" i="63"/>
  <c r="AH19" i="63"/>
  <c r="K20" i="63"/>
  <c r="F20" i="63"/>
  <c r="Y20" i="63"/>
  <c r="L20" i="63"/>
  <c r="M20" i="63"/>
  <c r="G20" i="63"/>
  <c r="H20" i="63"/>
  <c r="Z20" i="63"/>
  <c r="N20" i="63"/>
  <c r="I20" i="63"/>
  <c r="AA20" i="63"/>
  <c r="O20" i="63"/>
  <c r="J20" i="63"/>
  <c r="AB20" i="63"/>
  <c r="AC20" i="63"/>
  <c r="S20" i="63"/>
  <c r="AD20" i="63"/>
  <c r="T20" i="63"/>
  <c r="U20" i="63"/>
  <c r="AE20" i="63"/>
  <c r="V20" i="63"/>
  <c r="AF20" i="63"/>
  <c r="W20" i="63"/>
  <c r="AG20" i="63"/>
  <c r="AH20" i="63"/>
  <c r="K21" i="63"/>
  <c r="F21" i="63"/>
  <c r="Y21" i="63"/>
  <c r="L21" i="63"/>
  <c r="M21" i="63"/>
  <c r="G21" i="63"/>
  <c r="H21" i="63"/>
  <c r="Z21" i="63"/>
  <c r="AC21" i="63"/>
  <c r="N21" i="63"/>
  <c r="I21" i="63"/>
  <c r="AA21" i="63"/>
  <c r="O21" i="63"/>
  <c r="J21" i="63"/>
  <c r="AB21" i="63"/>
  <c r="S21" i="63"/>
  <c r="AD21" i="63"/>
  <c r="T21" i="63"/>
  <c r="U21" i="63"/>
  <c r="AE21" i="63"/>
  <c r="V21" i="63"/>
  <c r="AF21" i="63"/>
  <c r="W21" i="63"/>
  <c r="AG21" i="63"/>
  <c r="AH21" i="63"/>
  <c r="K22" i="63"/>
  <c r="F22" i="63"/>
  <c r="Y22" i="63"/>
  <c r="L22" i="63"/>
  <c r="M22" i="63"/>
  <c r="G22" i="63"/>
  <c r="H22" i="63"/>
  <c r="Z22" i="63"/>
  <c r="AC22" i="63"/>
  <c r="N22" i="63"/>
  <c r="I22" i="63"/>
  <c r="AA22" i="63"/>
  <c r="O22" i="63"/>
  <c r="J22" i="63"/>
  <c r="AB22" i="63"/>
  <c r="S22" i="63"/>
  <c r="AD22" i="63"/>
  <c r="T22" i="63"/>
  <c r="U22" i="63"/>
  <c r="AE22" i="63"/>
  <c r="V22" i="63"/>
  <c r="AF22" i="63"/>
  <c r="W22" i="63"/>
  <c r="AG22" i="63"/>
  <c r="AH22" i="63"/>
  <c r="K23" i="63"/>
  <c r="F23" i="63"/>
  <c r="Y23" i="63"/>
  <c r="L23" i="63"/>
  <c r="M23" i="63"/>
  <c r="G23" i="63"/>
  <c r="H23" i="63"/>
  <c r="Z23" i="63"/>
  <c r="N23" i="63"/>
  <c r="I23" i="63"/>
  <c r="AA23" i="63"/>
  <c r="O23" i="63"/>
  <c r="J23" i="63"/>
  <c r="AB23" i="63"/>
  <c r="AC23" i="63"/>
  <c r="S23" i="63"/>
  <c r="AD23" i="63"/>
  <c r="T23" i="63"/>
  <c r="U23" i="63"/>
  <c r="AE23" i="63"/>
  <c r="AH23" i="63"/>
  <c r="V23" i="63"/>
  <c r="AF23" i="63"/>
  <c r="W23" i="63"/>
  <c r="AG23" i="63"/>
  <c r="K24" i="63"/>
  <c r="F24" i="63"/>
  <c r="Y24" i="63"/>
  <c r="L24" i="63"/>
  <c r="M24" i="63"/>
  <c r="G24" i="63"/>
  <c r="H24" i="63"/>
  <c r="Z24" i="63"/>
  <c r="N24" i="63"/>
  <c r="I24" i="63"/>
  <c r="AA24" i="63"/>
  <c r="O24" i="63"/>
  <c r="J24" i="63"/>
  <c r="AB24" i="63"/>
  <c r="AC24" i="63"/>
  <c r="S24" i="63"/>
  <c r="AD24" i="63"/>
  <c r="T24" i="63"/>
  <c r="U24" i="63"/>
  <c r="AE24" i="63"/>
  <c r="AH24" i="63"/>
  <c r="V24" i="63"/>
  <c r="AF24" i="63"/>
  <c r="W24" i="63"/>
  <c r="AG24" i="63"/>
  <c r="K25" i="63"/>
  <c r="F25" i="63"/>
  <c r="Y25" i="63"/>
  <c r="L25" i="63"/>
  <c r="M25" i="63"/>
  <c r="G25" i="63"/>
  <c r="H25" i="63"/>
  <c r="Z25" i="63"/>
  <c r="N25" i="63"/>
  <c r="I25" i="63"/>
  <c r="AA25" i="63"/>
  <c r="O25" i="63"/>
  <c r="J25" i="63"/>
  <c r="AB25" i="63"/>
  <c r="AC25" i="63"/>
  <c r="S25" i="63"/>
  <c r="AD25" i="63"/>
  <c r="T25" i="63"/>
  <c r="U25" i="63"/>
  <c r="AE25" i="63"/>
  <c r="V25" i="63"/>
  <c r="AF25" i="63"/>
  <c r="W25" i="63"/>
  <c r="AG25" i="63"/>
  <c r="AH25" i="63"/>
  <c r="K26" i="63"/>
  <c r="F26" i="63"/>
  <c r="Y26" i="63"/>
  <c r="L26" i="63"/>
  <c r="M26" i="63"/>
  <c r="G26" i="63"/>
  <c r="H26" i="63"/>
  <c r="Z26" i="63"/>
  <c r="N26" i="63"/>
  <c r="I26" i="63"/>
  <c r="AA26" i="63"/>
  <c r="O26" i="63"/>
  <c r="J26" i="63"/>
  <c r="AB26" i="63"/>
  <c r="AC26" i="63"/>
  <c r="S26" i="63"/>
  <c r="AD26" i="63"/>
  <c r="T26" i="63"/>
  <c r="U26" i="63"/>
  <c r="AE26" i="63"/>
  <c r="V26" i="63"/>
  <c r="AF26" i="63"/>
  <c r="W26" i="63"/>
  <c r="AG26" i="63"/>
  <c r="AH26" i="63"/>
  <c r="K27" i="63"/>
  <c r="F27" i="63"/>
  <c r="Y27" i="63"/>
  <c r="L27" i="63"/>
  <c r="M27" i="63"/>
  <c r="G27" i="63"/>
  <c r="H27" i="63"/>
  <c r="Z27" i="63"/>
  <c r="AC27" i="63"/>
  <c r="N27" i="63"/>
  <c r="I27" i="63"/>
  <c r="AA27" i="63"/>
  <c r="O27" i="63"/>
  <c r="J27" i="63"/>
  <c r="AB27" i="63"/>
  <c r="S27" i="63"/>
  <c r="AD27" i="63"/>
  <c r="T27" i="63"/>
  <c r="U27" i="63"/>
  <c r="AE27" i="63"/>
  <c r="V27" i="63"/>
  <c r="AF27" i="63"/>
  <c r="W27" i="63"/>
  <c r="AG27" i="63"/>
  <c r="AH27" i="63"/>
  <c r="K28" i="63"/>
  <c r="F28" i="63"/>
  <c r="Y28" i="63"/>
  <c r="L28" i="63"/>
  <c r="M28" i="63"/>
  <c r="G28" i="63"/>
  <c r="H28" i="63"/>
  <c r="Z28" i="63"/>
  <c r="AC28" i="63"/>
  <c r="N28" i="63"/>
  <c r="I28" i="63"/>
  <c r="AA28" i="63"/>
  <c r="O28" i="63"/>
  <c r="J28" i="63"/>
  <c r="AB28" i="63"/>
  <c r="S28" i="63"/>
  <c r="AD28" i="63"/>
  <c r="T28" i="63"/>
  <c r="U28" i="63"/>
  <c r="AE28" i="63"/>
  <c r="V28" i="63"/>
  <c r="AF28" i="63"/>
  <c r="W28" i="63"/>
  <c r="AG28" i="63"/>
  <c r="AH28" i="63"/>
  <c r="K29" i="63"/>
  <c r="F29" i="63"/>
  <c r="Y29" i="63"/>
  <c r="L29" i="63"/>
  <c r="M29" i="63"/>
  <c r="G29" i="63"/>
  <c r="H29" i="63"/>
  <c r="Z29" i="63"/>
  <c r="N29" i="63"/>
  <c r="I29" i="63"/>
  <c r="AA29" i="63"/>
  <c r="O29" i="63"/>
  <c r="J29" i="63"/>
  <c r="AB29" i="63"/>
  <c r="AC29" i="63"/>
  <c r="S29" i="63"/>
  <c r="AD29" i="63"/>
  <c r="T29" i="63"/>
  <c r="U29" i="63"/>
  <c r="AE29" i="63"/>
  <c r="AH29" i="63"/>
  <c r="V29" i="63"/>
  <c r="AF29" i="63"/>
  <c r="W29" i="63"/>
  <c r="AG29" i="63"/>
  <c r="K30" i="63"/>
  <c r="F30" i="63"/>
  <c r="Y30" i="63"/>
  <c r="L30" i="63"/>
  <c r="M30" i="63"/>
  <c r="G30" i="63"/>
  <c r="H30" i="63"/>
  <c r="Z30" i="63"/>
  <c r="N30" i="63"/>
  <c r="I30" i="63"/>
  <c r="AA30" i="63"/>
  <c r="O30" i="63"/>
  <c r="J30" i="63"/>
  <c r="AB30" i="63"/>
  <c r="AC30" i="63"/>
  <c r="S30" i="63"/>
  <c r="AD30" i="63"/>
  <c r="T30" i="63"/>
  <c r="U30" i="63"/>
  <c r="AE30" i="63"/>
  <c r="AH30" i="63"/>
  <c r="V30" i="63"/>
  <c r="AF30" i="63"/>
  <c r="W30" i="63"/>
  <c r="AG30" i="63"/>
  <c r="K31" i="63"/>
  <c r="F31" i="63"/>
  <c r="Y31" i="63"/>
  <c r="L31" i="63"/>
  <c r="M31" i="63"/>
  <c r="G31" i="63"/>
  <c r="H31" i="63"/>
  <c r="Z31" i="63"/>
  <c r="N31" i="63"/>
  <c r="I31" i="63"/>
  <c r="AA31" i="63"/>
  <c r="O31" i="63"/>
  <c r="J31" i="63"/>
  <c r="AB31" i="63"/>
  <c r="AC31" i="63"/>
  <c r="S31" i="63"/>
  <c r="AD31" i="63"/>
  <c r="T31" i="63"/>
  <c r="U31" i="63"/>
  <c r="AE31" i="63"/>
  <c r="V31" i="63"/>
  <c r="AF31" i="63"/>
  <c r="W31" i="63"/>
  <c r="AG31" i="63"/>
  <c r="AH31" i="63"/>
  <c r="K32" i="63"/>
  <c r="F32" i="63"/>
  <c r="Y32" i="63"/>
  <c r="L32" i="63"/>
  <c r="M32" i="63"/>
  <c r="G32" i="63"/>
  <c r="H32" i="63"/>
  <c r="Z32" i="63"/>
  <c r="N32" i="63"/>
  <c r="I32" i="63"/>
  <c r="AA32" i="63"/>
  <c r="O32" i="63"/>
  <c r="J32" i="63"/>
  <c r="AB32" i="63"/>
  <c r="AC32" i="63"/>
  <c r="S32" i="63"/>
  <c r="AD32" i="63"/>
  <c r="T32" i="63"/>
  <c r="U32" i="63"/>
  <c r="AE32" i="63"/>
  <c r="V32" i="63"/>
  <c r="AF32" i="63"/>
  <c r="W32" i="63"/>
  <c r="AG32" i="63"/>
  <c r="AH32" i="63"/>
  <c r="K33" i="63"/>
  <c r="F33" i="63"/>
  <c r="Y33" i="63"/>
  <c r="L33" i="63"/>
  <c r="M33" i="63"/>
  <c r="G33" i="63"/>
  <c r="H33" i="63"/>
  <c r="Z33" i="63"/>
  <c r="AC33" i="63"/>
  <c r="N33" i="63"/>
  <c r="I33" i="63"/>
  <c r="AA33" i="63"/>
  <c r="O33" i="63"/>
  <c r="J33" i="63"/>
  <c r="AB33" i="63"/>
  <c r="S33" i="63"/>
  <c r="AD33" i="63"/>
  <c r="T33" i="63"/>
  <c r="U33" i="63"/>
  <c r="AE33" i="63"/>
  <c r="V33" i="63"/>
  <c r="AF33" i="63"/>
  <c r="W33" i="63"/>
  <c r="AG33" i="63"/>
  <c r="AH33" i="63"/>
  <c r="K34" i="63"/>
  <c r="F34" i="63"/>
  <c r="Y34" i="63"/>
  <c r="L34" i="63"/>
  <c r="M34" i="63"/>
  <c r="G34" i="63"/>
  <c r="H34" i="63"/>
  <c r="Z34" i="63"/>
  <c r="AC34" i="63"/>
  <c r="N34" i="63"/>
  <c r="I34" i="63"/>
  <c r="AA34" i="63"/>
  <c r="O34" i="63"/>
  <c r="J34" i="63"/>
  <c r="AB34" i="63"/>
  <c r="S34" i="63"/>
  <c r="AD34" i="63"/>
  <c r="T34" i="63"/>
  <c r="U34" i="63"/>
  <c r="AE34" i="63"/>
  <c r="V34" i="63"/>
  <c r="AF34" i="63"/>
  <c r="W34" i="63"/>
  <c r="AG34" i="63"/>
  <c r="AH34" i="63"/>
  <c r="K35" i="63"/>
  <c r="F35" i="63"/>
  <c r="Y35" i="63"/>
  <c r="L35" i="63"/>
  <c r="M35" i="63"/>
  <c r="G35" i="63"/>
  <c r="H35" i="63"/>
  <c r="Z35" i="63"/>
  <c r="N35" i="63"/>
  <c r="I35" i="63"/>
  <c r="AA35" i="63"/>
  <c r="O35" i="63"/>
  <c r="J35" i="63"/>
  <c r="AB35" i="63"/>
  <c r="AC35" i="63"/>
  <c r="S35" i="63"/>
  <c r="AD35" i="63"/>
  <c r="T35" i="63"/>
  <c r="U35" i="63"/>
  <c r="AE35" i="63"/>
  <c r="AH35" i="63"/>
  <c r="V35" i="63"/>
  <c r="AF35" i="63"/>
  <c r="W35" i="63"/>
  <c r="AG35" i="63"/>
  <c r="O7" i="63"/>
  <c r="W7" i="63"/>
  <c r="AG7" i="63"/>
  <c r="N7" i="63"/>
  <c r="V7" i="63"/>
  <c r="AF7" i="63"/>
  <c r="L7" i="63"/>
  <c r="K7" i="63"/>
  <c r="M7" i="63"/>
  <c r="T7" i="63"/>
  <c r="S7" i="63"/>
  <c r="U7" i="63"/>
  <c r="AE7" i="63"/>
  <c r="AD7" i="63"/>
  <c r="J7" i="63"/>
  <c r="AB7" i="63"/>
  <c r="I7" i="63"/>
  <c r="AA7" i="63"/>
  <c r="F7" i="63"/>
  <c r="Y7" i="63"/>
  <c r="AH7" i="63"/>
  <c r="G7" i="63"/>
  <c r="H7" i="63"/>
  <c r="Z7" i="63"/>
  <c r="AC7" i="63"/>
  <c r="S1" i="63"/>
  <c r="S5" i="63"/>
  <c r="K5" i="63"/>
  <c r="K1" i="63"/>
  <c r="I44" i="43"/>
  <c r="I45" i="43"/>
  <c r="I46" i="43"/>
  <c r="I47" i="43"/>
  <c r="I48" i="43"/>
  <c r="I49" i="43"/>
  <c r="I50" i="43"/>
  <c r="I51" i="43"/>
  <c r="I52" i="43"/>
  <c r="I53" i="43"/>
  <c r="I54" i="43"/>
  <c r="I55" i="43"/>
  <c r="I56" i="43"/>
  <c r="I57" i="43"/>
  <c r="I58" i="43"/>
  <c r="I59" i="43"/>
  <c r="I60" i="43"/>
  <c r="I61" i="43"/>
  <c r="I62" i="43"/>
  <c r="I63" i="43"/>
  <c r="I64" i="43"/>
  <c r="I65" i="43"/>
  <c r="I66" i="43"/>
  <c r="I67" i="43"/>
  <c r="I68" i="43"/>
  <c r="I69" i="43"/>
  <c r="I70" i="43"/>
  <c r="I71" i="43"/>
  <c r="I72" i="43"/>
  <c r="I73" i="43"/>
  <c r="I74" i="43"/>
  <c r="I75" i="43"/>
  <c r="I76" i="43"/>
  <c r="I77" i="43"/>
  <c r="I78" i="43"/>
  <c r="I79" i="43"/>
  <c r="I80" i="43"/>
  <c r="I81" i="43"/>
  <c r="I82" i="43"/>
  <c r="I83" i="43"/>
  <c r="I84" i="43"/>
  <c r="I85" i="43"/>
  <c r="I86" i="43"/>
  <c r="I87" i="43"/>
  <c r="I88" i="43"/>
  <c r="I89" i="43"/>
  <c r="I90" i="43"/>
  <c r="I91" i="43"/>
  <c r="I92" i="43"/>
  <c r="I93" i="43"/>
  <c r="I94" i="43"/>
  <c r="I95" i="43"/>
  <c r="I96" i="43"/>
  <c r="I97" i="43"/>
  <c r="I98" i="43"/>
  <c r="I99" i="43"/>
  <c r="I100" i="43"/>
  <c r="I101" i="43"/>
  <c r="I102" i="43"/>
  <c r="I103" i="43"/>
  <c r="I104" i="43"/>
  <c r="I105" i="43"/>
  <c r="I106" i="43"/>
  <c r="I107" i="43"/>
  <c r="I41" i="43"/>
  <c r="L7" i="58"/>
  <c r="L8" i="58"/>
  <c r="L9" i="58"/>
  <c r="H44" i="43"/>
  <c r="J25" i="39"/>
  <c r="L10" i="58"/>
  <c r="L11" i="58"/>
  <c r="L12" i="58"/>
  <c r="H45" i="43"/>
  <c r="L13" i="58"/>
  <c r="L14" i="58"/>
  <c r="H46" i="43"/>
  <c r="L15" i="58"/>
  <c r="H47" i="43"/>
  <c r="L71" i="58"/>
  <c r="L72" i="58"/>
  <c r="L73" i="58"/>
  <c r="H48" i="43"/>
  <c r="L74" i="58"/>
  <c r="H49" i="43"/>
  <c r="H50" i="43"/>
  <c r="L78" i="58"/>
  <c r="L79" i="58"/>
  <c r="H51" i="43"/>
  <c r="L91" i="58"/>
  <c r="H52" i="43"/>
  <c r="L17" i="58"/>
  <c r="J94" i="39"/>
  <c r="L18" i="58"/>
  <c r="H53" i="43"/>
  <c r="L86" i="58"/>
  <c r="L87" i="58"/>
  <c r="H54" i="43"/>
  <c r="L22" i="58"/>
  <c r="H55" i="43"/>
  <c r="L89" i="58"/>
  <c r="L90" i="58"/>
  <c r="H56" i="43"/>
  <c r="L92" i="58"/>
  <c r="L93" i="58"/>
  <c r="J89" i="39"/>
  <c r="L94" i="58"/>
  <c r="H57" i="43"/>
  <c r="L95" i="58"/>
  <c r="L96" i="58"/>
  <c r="H58" i="43"/>
  <c r="L24" i="58"/>
  <c r="H59" i="43"/>
  <c r="L26" i="58"/>
  <c r="L27" i="58"/>
  <c r="L28" i="58"/>
  <c r="H60" i="43"/>
  <c r="L29" i="58"/>
  <c r="J72" i="39"/>
  <c r="L30" i="58"/>
  <c r="L31" i="58"/>
  <c r="L32" i="58"/>
  <c r="H61" i="43"/>
  <c r="L33" i="58"/>
  <c r="J101" i="39"/>
  <c r="L34" i="58"/>
  <c r="L35" i="58"/>
  <c r="H62" i="43"/>
  <c r="L97" i="58"/>
  <c r="L98" i="58"/>
  <c r="H63" i="43"/>
  <c r="L36" i="58"/>
  <c r="L37" i="58"/>
  <c r="H64" i="43"/>
  <c r="L99" i="58"/>
  <c r="L100" i="58"/>
  <c r="H65" i="43"/>
  <c r="L38" i="58"/>
  <c r="L39" i="58"/>
  <c r="L40" i="58"/>
  <c r="L101" i="58"/>
  <c r="J5" i="58"/>
  <c r="L16" i="58"/>
  <c r="L19" i="58"/>
  <c r="J68" i="39"/>
  <c r="L20" i="58"/>
  <c r="J81" i="39"/>
  <c r="L21" i="58"/>
  <c r="L23" i="58"/>
  <c r="L25" i="58"/>
  <c r="J44" i="39"/>
  <c r="L41" i="58"/>
  <c r="L42" i="58"/>
  <c r="J64" i="39"/>
  <c r="L43" i="58"/>
  <c r="L44" i="58"/>
  <c r="J119" i="39"/>
  <c r="L45" i="58"/>
  <c r="L46" i="58"/>
  <c r="L47" i="58"/>
  <c r="L48" i="58"/>
  <c r="J86" i="39"/>
  <c r="L49" i="58"/>
  <c r="L50" i="58"/>
  <c r="L51" i="58"/>
  <c r="L52" i="58"/>
  <c r="J59" i="39"/>
  <c r="L53" i="58"/>
  <c r="L54" i="58"/>
  <c r="L55" i="58"/>
  <c r="L56" i="58"/>
  <c r="L57" i="58"/>
  <c r="L58" i="58"/>
  <c r="L59" i="58"/>
  <c r="L60" i="58"/>
  <c r="L61" i="58"/>
  <c r="L62" i="58"/>
  <c r="L63" i="58"/>
  <c r="L64" i="58"/>
  <c r="L65" i="58"/>
  <c r="L66" i="58"/>
  <c r="L67" i="58"/>
  <c r="L68" i="58"/>
  <c r="L69" i="58"/>
  <c r="L70" i="58"/>
  <c r="L75" i="58"/>
  <c r="L76" i="58"/>
  <c r="L77" i="58"/>
  <c r="L80" i="58"/>
  <c r="L81" i="58"/>
  <c r="L82" i="58"/>
  <c r="L83" i="58"/>
  <c r="L84" i="58"/>
  <c r="L85" i="58"/>
  <c r="L88" i="58"/>
  <c r="L102" i="58"/>
  <c r="L103" i="58"/>
  <c r="L104" i="58"/>
  <c r="L105" i="58"/>
  <c r="L106" i="58"/>
  <c r="L107" i="58"/>
  <c r="L108" i="58"/>
  <c r="L109" i="58"/>
  <c r="L110" i="58"/>
  <c r="L111" i="58"/>
  <c r="L112" i="58"/>
  <c r="L113" i="58"/>
  <c r="L114" i="58"/>
  <c r="L115" i="58"/>
  <c r="L116" i="58"/>
  <c r="L117" i="58"/>
  <c r="L118" i="58"/>
  <c r="L119" i="58"/>
  <c r="L120" i="58"/>
  <c r="L121" i="58"/>
  <c r="L122" i="58"/>
  <c r="L123" i="58"/>
  <c r="L124" i="58"/>
  <c r="L125" i="58"/>
  <c r="L126" i="58"/>
  <c r="L127" i="58"/>
  <c r="L128" i="58"/>
  <c r="L129" i="58"/>
  <c r="L130" i="58"/>
  <c r="L131" i="58"/>
  <c r="L132" i="58"/>
  <c r="L133" i="58"/>
  <c r="L134" i="58"/>
  <c r="L135" i="58"/>
  <c r="L136" i="58"/>
  <c r="L137" i="58"/>
  <c r="L138" i="58"/>
  <c r="L139" i="58"/>
  <c r="L140" i="58"/>
  <c r="L141" i="58"/>
  <c r="L142" i="58"/>
  <c r="L143" i="58"/>
  <c r="L144" i="58"/>
  <c r="L145" i="58"/>
  <c r="L146" i="58"/>
  <c r="L147" i="58"/>
  <c r="L148" i="58"/>
  <c r="L149" i="58"/>
  <c r="L150" i="58"/>
  <c r="L151" i="58"/>
  <c r="L152" i="58"/>
  <c r="L153" i="58"/>
  <c r="L154" i="58"/>
  <c r="L155" i="58"/>
  <c r="L156" i="58"/>
  <c r="L157" i="58"/>
  <c r="L158" i="58"/>
  <c r="L159" i="58"/>
  <c r="L160" i="58"/>
  <c r="L161" i="58"/>
  <c r="L162" i="58"/>
  <c r="L163" i="58"/>
  <c r="L164" i="58"/>
  <c r="L165" i="58"/>
  <c r="L166" i="58"/>
  <c r="L167" i="58"/>
  <c r="L168" i="58"/>
  <c r="L169" i="58"/>
  <c r="L170" i="58"/>
  <c r="L171" i="58"/>
  <c r="L172" i="58"/>
  <c r="L173" i="58"/>
  <c r="L174" i="58"/>
  <c r="L175" i="58"/>
  <c r="L176" i="58"/>
  <c r="L177" i="58"/>
  <c r="L178" i="58"/>
  <c r="L179" i="58"/>
  <c r="L180" i="58"/>
  <c r="L181" i="58"/>
  <c r="L182" i="58"/>
  <c r="L183" i="58"/>
  <c r="L184" i="58"/>
  <c r="L185" i="58"/>
  <c r="L186" i="58"/>
  <c r="L187" i="58"/>
  <c r="L188" i="58"/>
  <c r="L189" i="58"/>
  <c r="L190" i="58"/>
  <c r="L191" i="58"/>
  <c r="L192" i="58"/>
  <c r="L193" i="58"/>
  <c r="L194" i="58"/>
  <c r="L195" i="58"/>
  <c r="L196" i="58"/>
  <c r="L197" i="58"/>
  <c r="L198" i="58"/>
  <c r="L199" i="58"/>
  <c r="L200" i="58"/>
  <c r="L201" i="58"/>
  <c r="L202" i="58"/>
  <c r="L203" i="58"/>
  <c r="L204" i="58"/>
  <c r="L205" i="58"/>
  <c r="L206" i="58"/>
  <c r="L207" i="58"/>
  <c r="L208" i="58"/>
  <c r="L209" i="58"/>
  <c r="L210" i="58"/>
  <c r="L211" i="58"/>
  <c r="L212" i="58"/>
  <c r="L213" i="58"/>
  <c r="L214" i="58"/>
  <c r="L215" i="58"/>
  <c r="L216" i="58"/>
  <c r="L217" i="58"/>
  <c r="L218" i="58"/>
  <c r="L219" i="58"/>
  <c r="L220" i="58"/>
  <c r="L221" i="58"/>
  <c r="L222" i="58"/>
  <c r="L223" i="58"/>
  <c r="L224" i="58"/>
  <c r="L225" i="58"/>
  <c r="L226" i="58"/>
  <c r="L227" i="58"/>
  <c r="L228" i="58"/>
  <c r="L229" i="58"/>
  <c r="L230" i="58"/>
  <c r="L231" i="58"/>
  <c r="L232" i="58"/>
  <c r="L233" i="58"/>
  <c r="L234" i="58"/>
  <c r="L235" i="58"/>
  <c r="L236" i="58"/>
  <c r="L237" i="58"/>
  <c r="L238" i="58"/>
  <c r="L239" i="58"/>
  <c r="L240" i="58"/>
  <c r="L241" i="58"/>
  <c r="L242" i="58"/>
  <c r="L243" i="58"/>
  <c r="L244" i="58"/>
  <c r="L245" i="58"/>
  <c r="L246" i="58"/>
  <c r="L247" i="58"/>
  <c r="L248" i="58"/>
  <c r="L249" i="58"/>
  <c r="L250" i="58"/>
  <c r="L251" i="58"/>
  <c r="L252" i="58"/>
  <c r="L253" i="58"/>
  <c r="L254" i="58"/>
  <c r="L255" i="58"/>
  <c r="L256" i="58"/>
  <c r="L257" i="58"/>
  <c r="L258" i="58"/>
  <c r="L259" i="58"/>
  <c r="L260" i="58"/>
  <c r="L261" i="58"/>
  <c r="L262" i="58"/>
  <c r="L263" i="58"/>
  <c r="L264" i="58"/>
  <c r="L265" i="58"/>
  <c r="L266" i="58"/>
  <c r="L267" i="58"/>
  <c r="L268" i="58"/>
  <c r="L269" i="58"/>
  <c r="L270" i="58"/>
  <c r="L271" i="58"/>
  <c r="L272" i="58"/>
  <c r="L273" i="58"/>
  <c r="L274" i="58"/>
  <c r="L275" i="58"/>
  <c r="L276" i="58"/>
  <c r="L277" i="58"/>
  <c r="L278" i="58"/>
  <c r="L279" i="58"/>
  <c r="L280" i="58"/>
  <c r="L281" i="58"/>
  <c r="L282" i="58"/>
  <c r="L283" i="58"/>
  <c r="L284" i="58"/>
  <c r="L285" i="58"/>
  <c r="L286" i="58"/>
  <c r="L287" i="58"/>
  <c r="L288" i="58"/>
  <c r="L289" i="58"/>
  <c r="L290" i="58"/>
  <c r="L291" i="58"/>
  <c r="L292" i="58"/>
  <c r="L293" i="58"/>
  <c r="L294" i="58"/>
  <c r="L295" i="58"/>
  <c r="L296" i="58"/>
  <c r="L297" i="58"/>
  <c r="L298" i="58"/>
  <c r="L299" i="58"/>
  <c r="L300" i="58"/>
  <c r="L301" i="58"/>
  <c r="L302" i="58"/>
  <c r="L303" i="58"/>
  <c r="L304" i="58"/>
  <c r="L305" i="58"/>
  <c r="L306" i="58"/>
  <c r="L307" i="58"/>
  <c r="L308" i="58"/>
  <c r="L309" i="58"/>
  <c r="L310" i="58"/>
  <c r="L311" i="58"/>
  <c r="L312" i="58"/>
  <c r="L313" i="58"/>
  <c r="L314" i="58"/>
  <c r="L315" i="58"/>
  <c r="L316" i="58"/>
  <c r="L317" i="58"/>
  <c r="L318" i="58"/>
  <c r="L319" i="58"/>
  <c r="L320" i="58"/>
  <c r="L321" i="58"/>
  <c r="L322" i="58"/>
  <c r="L323" i="58"/>
  <c r="L324" i="58"/>
  <c r="L325" i="58"/>
  <c r="L326" i="58"/>
  <c r="L327" i="58"/>
  <c r="L328" i="58"/>
  <c r="L329" i="58"/>
  <c r="L330" i="58"/>
  <c r="L331" i="58"/>
  <c r="L332" i="58"/>
  <c r="L333" i="58"/>
  <c r="L334" i="58"/>
  <c r="L335" i="58"/>
  <c r="L336" i="58"/>
  <c r="L337" i="58"/>
  <c r="L338" i="58"/>
  <c r="L339" i="58"/>
  <c r="L340" i="58"/>
  <c r="L341" i="58"/>
  <c r="L342" i="58"/>
  <c r="L343" i="58"/>
  <c r="L344" i="58"/>
  <c r="L345" i="58"/>
  <c r="L346" i="58"/>
  <c r="L347" i="58"/>
  <c r="L348" i="58"/>
  <c r="L349" i="58"/>
  <c r="L350" i="58"/>
  <c r="L351" i="58"/>
  <c r="L352" i="58"/>
  <c r="L353" i="58"/>
  <c r="L354" i="58"/>
  <c r="L355" i="58"/>
  <c r="L356" i="58"/>
  <c r="L357" i="58"/>
  <c r="L358" i="58"/>
  <c r="L359" i="58"/>
  <c r="L360" i="58"/>
  <c r="L361" i="58"/>
  <c r="L362" i="58"/>
  <c r="L363" i="58"/>
  <c r="L364" i="58"/>
  <c r="L365" i="58"/>
  <c r="L366" i="58"/>
  <c r="L367" i="58"/>
  <c r="L368" i="58"/>
  <c r="L369" i="58"/>
  <c r="L370" i="58"/>
  <c r="L371" i="58"/>
  <c r="L372" i="58"/>
  <c r="L373" i="58"/>
  <c r="L374" i="58"/>
  <c r="L375" i="58"/>
  <c r="L376" i="58"/>
  <c r="L377" i="58"/>
  <c r="L378" i="58"/>
  <c r="L379" i="58"/>
  <c r="L380" i="58"/>
  <c r="L381" i="58"/>
  <c r="L382" i="58"/>
  <c r="L383" i="58"/>
  <c r="L384" i="58"/>
  <c r="L385" i="58"/>
  <c r="L386" i="58"/>
  <c r="L387" i="58"/>
  <c r="L388" i="58"/>
  <c r="L389" i="58"/>
  <c r="L390" i="58"/>
  <c r="L391" i="58"/>
  <c r="L392" i="58"/>
  <c r="L393" i="58"/>
  <c r="L394" i="58"/>
  <c r="L395" i="58"/>
  <c r="L396" i="58"/>
  <c r="L397" i="58"/>
  <c r="L398" i="58"/>
  <c r="L399" i="58"/>
  <c r="L400" i="58"/>
  <c r="L401" i="58"/>
  <c r="L402" i="58"/>
  <c r="L403" i="58"/>
  <c r="L404" i="58"/>
  <c r="L405" i="58"/>
  <c r="L406" i="58"/>
  <c r="L407" i="58"/>
  <c r="L408" i="58"/>
  <c r="L409" i="58"/>
  <c r="L410" i="58"/>
  <c r="L411" i="58"/>
  <c r="L412" i="58"/>
  <c r="L413" i="58"/>
  <c r="L414" i="58"/>
  <c r="L415" i="58"/>
  <c r="L416" i="58"/>
  <c r="L417" i="58"/>
  <c r="L418" i="58"/>
  <c r="L419" i="58"/>
  <c r="L420" i="58"/>
  <c r="L421" i="58"/>
  <c r="L422" i="58"/>
  <c r="L423" i="58"/>
  <c r="L424" i="58"/>
  <c r="L425" i="58"/>
  <c r="L426" i="58"/>
  <c r="L427" i="58"/>
  <c r="L428" i="58"/>
  <c r="L429" i="58"/>
  <c r="L430" i="58"/>
  <c r="L431" i="58"/>
  <c r="L432" i="58"/>
  <c r="L433" i="58"/>
  <c r="L434" i="58"/>
  <c r="L435" i="58"/>
  <c r="L436" i="58"/>
  <c r="L437" i="58"/>
  <c r="L438" i="58"/>
  <c r="L439" i="58"/>
  <c r="L440" i="58"/>
  <c r="L441" i="58"/>
  <c r="L442" i="58"/>
  <c r="L443" i="58"/>
  <c r="L444" i="58"/>
  <c r="L445" i="58"/>
  <c r="L446" i="58"/>
  <c r="L447" i="58"/>
  <c r="L448" i="58"/>
  <c r="L449" i="58"/>
  <c r="L450" i="58"/>
  <c r="L451" i="58"/>
  <c r="L452" i="58"/>
  <c r="L453" i="58"/>
  <c r="L454" i="58"/>
  <c r="L455" i="58"/>
  <c r="L456" i="58"/>
  <c r="L457" i="58"/>
  <c r="L458" i="58"/>
  <c r="L459" i="58"/>
  <c r="L460" i="58"/>
  <c r="L461" i="58"/>
  <c r="L462" i="58"/>
  <c r="L463" i="58"/>
  <c r="L464" i="58"/>
  <c r="L465" i="58"/>
  <c r="L466" i="58"/>
  <c r="L467" i="58"/>
  <c r="L468" i="58"/>
  <c r="L469" i="58"/>
  <c r="L470" i="58"/>
  <c r="L471" i="58"/>
  <c r="L472" i="58"/>
  <c r="L473" i="58"/>
  <c r="L474" i="58"/>
  <c r="L475" i="58"/>
  <c r="L476" i="58"/>
  <c r="L477" i="58"/>
  <c r="L478" i="58"/>
  <c r="L479" i="58"/>
  <c r="L480" i="58"/>
  <c r="L481" i="58"/>
  <c r="L482" i="58"/>
  <c r="L483" i="58"/>
  <c r="L484" i="58"/>
  <c r="L485" i="58"/>
  <c r="L486" i="58"/>
  <c r="L487" i="58"/>
  <c r="L488" i="58"/>
  <c r="L489" i="58"/>
  <c r="L490" i="58"/>
  <c r="L491" i="58"/>
  <c r="L492" i="58"/>
  <c r="L493" i="58"/>
  <c r="L494" i="58"/>
  <c r="L495" i="58"/>
  <c r="L496" i="58"/>
  <c r="L497" i="58"/>
  <c r="L498" i="58"/>
  <c r="L499" i="58"/>
  <c r="L500" i="58"/>
  <c r="L501" i="58"/>
  <c r="L502" i="58"/>
  <c r="L503" i="58"/>
  <c r="L504" i="58"/>
  <c r="L505" i="58"/>
  <c r="L506" i="58"/>
  <c r="L507" i="58"/>
  <c r="L508" i="58"/>
  <c r="L509" i="58"/>
  <c r="L510" i="58"/>
  <c r="L511" i="58"/>
  <c r="L512" i="58"/>
  <c r="L513" i="58"/>
  <c r="L514" i="58"/>
  <c r="L515" i="58"/>
  <c r="L516" i="58"/>
  <c r="L517" i="58"/>
  <c r="L518" i="58"/>
  <c r="L519" i="58"/>
  <c r="L520" i="58"/>
  <c r="L521" i="58"/>
  <c r="L522" i="58"/>
  <c r="L523" i="58"/>
  <c r="L524" i="58"/>
  <c r="L525" i="58"/>
  <c r="L526" i="58"/>
  <c r="L527" i="58"/>
  <c r="L528" i="58"/>
  <c r="L529" i="58"/>
  <c r="L530" i="58"/>
  <c r="L531" i="58"/>
  <c r="L532" i="58"/>
  <c r="L533" i="58"/>
  <c r="L534" i="58"/>
  <c r="L535" i="58"/>
  <c r="L536" i="58"/>
  <c r="L537" i="58"/>
  <c r="L538" i="58"/>
  <c r="L539" i="58"/>
  <c r="L540" i="58"/>
  <c r="L541" i="58"/>
  <c r="L542" i="58"/>
  <c r="L543" i="58"/>
  <c r="L544" i="58"/>
  <c r="L545" i="58"/>
  <c r="L546" i="58"/>
  <c r="L547" i="58"/>
  <c r="L548" i="58"/>
  <c r="L549" i="58"/>
  <c r="L550" i="58"/>
  <c r="L551" i="58"/>
  <c r="L552" i="58"/>
  <c r="L553" i="58"/>
  <c r="L554" i="58"/>
  <c r="L555" i="58"/>
  <c r="L556" i="58"/>
  <c r="L557" i="58"/>
  <c r="L558" i="58"/>
  <c r="L559" i="58"/>
  <c r="L560" i="58"/>
  <c r="L561" i="58"/>
  <c r="L562" i="58"/>
  <c r="L563" i="58"/>
  <c r="L564" i="58"/>
  <c r="L565" i="58"/>
  <c r="L566" i="58"/>
  <c r="L567" i="58"/>
  <c r="L568" i="58"/>
  <c r="L569" i="58"/>
  <c r="L570" i="58"/>
  <c r="L571" i="58"/>
  <c r="L572" i="58"/>
  <c r="L573" i="58"/>
  <c r="L574" i="58"/>
  <c r="L575" i="58"/>
  <c r="L576" i="58"/>
  <c r="L577" i="58"/>
  <c r="L578" i="58"/>
  <c r="L579" i="58"/>
  <c r="L580" i="58"/>
  <c r="L581" i="58"/>
  <c r="L582" i="58"/>
  <c r="L583" i="58"/>
  <c r="L584" i="58"/>
  <c r="L585" i="58"/>
  <c r="L586" i="58"/>
  <c r="L587" i="58"/>
  <c r="L588" i="58"/>
  <c r="L589" i="58"/>
  <c r="L590" i="58"/>
  <c r="L591" i="58"/>
  <c r="L592" i="58"/>
  <c r="L593" i="58"/>
  <c r="L594" i="58"/>
  <c r="L595" i="58"/>
  <c r="L596" i="58"/>
  <c r="L597" i="58"/>
  <c r="L598" i="58"/>
  <c r="L599" i="58"/>
  <c r="L600" i="58"/>
  <c r="L601" i="58"/>
  <c r="L602" i="58"/>
  <c r="L603" i="58"/>
  <c r="L604" i="58"/>
  <c r="L605" i="58"/>
  <c r="L606" i="58"/>
  <c r="L607" i="58"/>
  <c r="L608" i="58"/>
  <c r="L609" i="58"/>
  <c r="L610" i="58"/>
  <c r="L611" i="58"/>
  <c r="L612" i="58"/>
  <c r="L613" i="58"/>
  <c r="L614" i="58"/>
  <c r="L615" i="58"/>
  <c r="L616" i="58"/>
  <c r="L617" i="58"/>
  <c r="L618" i="58"/>
  <c r="L619" i="58"/>
  <c r="L620" i="58"/>
  <c r="L621" i="58"/>
  <c r="L622" i="58"/>
  <c r="L623" i="58"/>
  <c r="L624" i="58"/>
  <c r="L625" i="58"/>
  <c r="L626" i="58"/>
  <c r="L627" i="58"/>
  <c r="L628" i="58"/>
  <c r="L629" i="58"/>
  <c r="L630" i="58"/>
  <c r="L631" i="58"/>
  <c r="L632" i="58"/>
  <c r="L633" i="58"/>
  <c r="L634" i="58"/>
  <c r="L635" i="58"/>
  <c r="L636" i="58"/>
  <c r="L637" i="58"/>
  <c r="L638" i="58"/>
  <c r="L639" i="58"/>
  <c r="L640" i="58"/>
  <c r="L641" i="58"/>
  <c r="L642" i="58"/>
  <c r="L643" i="58"/>
  <c r="L644" i="58"/>
  <c r="L645" i="58"/>
  <c r="L646" i="58"/>
  <c r="L647" i="58"/>
  <c r="L648" i="58"/>
  <c r="L649" i="58"/>
  <c r="L650" i="58"/>
  <c r="L651" i="58"/>
  <c r="L652" i="58"/>
  <c r="L653" i="58"/>
  <c r="L654" i="58"/>
  <c r="L655" i="58"/>
  <c r="L656" i="58"/>
  <c r="L657" i="58"/>
  <c r="L658" i="58"/>
  <c r="L659" i="58"/>
  <c r="L660" i="58"/>
  <c r="L661" i="58"/>
  <c r="L662" i="58"/>
  <c r="L663" i="58"/>
  <c r="L664" i="58"/>
  <c r="L665" i="58"/>
  <c r="L666" i="58"/>
  <c r="L667" i="58"/>
  <c r="L668" i="58"/>
  <c r="L669" i="58"/>
  <c r="L670" i="58"/>
  <c r="L671" i="58"/>
  <c r="L672" i="58"/>
  <c r="L673" i="58"/>
  <c r="L674" i="58"/>
  <c r="L675" i="58"/>
  <c r="L676" i="58"/>
  <c r="L677" i="58"/>
  <c r="L678" i="58"/>
  <c r="L679" i="58"/>
  <c r="L680" i="58"/>
  <c r="L681" i="58"/>
  <c r="L682" i="58"/>
  <c r="L683" i="58"/>
  <c r="L684" i="58"/>
  <c r="L685" i="58"/>
  <c r="L686" i="58"/>
  <c r="L687" i="58"/>
  <c r="L688" i="58"/>
  <c r="L689" i="58"/>
  <c r="L690" i="58"/>
  <c r="L691" i="58"/>
  <c r="L692" i="58"/>
  <c r="L693" i="58"/>
  <c r="L694" i="58"/>
  <c r="L695" i="58"/>
  <c r="L696" i="58"/>
  <c r="L697" i="58"/>
  <c r="L698" i="58"/>
  <c r="L699" i="58"/>
  <c r="L700" i="58"/>
  <c r="L701" i="58"/>
  <c r="L702" i="58"/>
  <c r="L703" i="58"/>
  <c r="L704" i="58"/>
  <c r="L705" i="58"/>
  <c r="L706" i="58"/>
  <c r="L707" i="58"/>
  <c r="L708" i="58"/>
  <c r="L709" i="58"/>
  <c r="L710" i="58"/>
  <c r="L711" i="58"/>
  <c r="L712" i="58"/>
  <c r="L713" i="58"/>
  <c r="L714" i="58"/>
  <c r="L715" i="58"/>
  <c r="L716" i="58"/>
  <c r="L717" i="58"/>
  <c r="L718" i="58"/>
  <c r="L719" i="58"/>
  <c r="L720" i="58"/>
  <c r="L721" i="58"/>
  <c r="L722" i="58"/>
  <c r="L723" i="58"/>
  <c r="L724" i="58"/>
  <c r="L725" i="58"/>
  <c r="L726" i="58"/>
  <c r="L727" i="58"/>
  <c r="L728" i="58"/>
  <c r="L729" i="58"/>
  <c r="L730" i="58"/>
  <c r="L731" i="58"/>
  <c r="L732" i="58"/>
  <c r="L733" i="58"/>
  <c r="L734" i="58"/>
  <c r="L735" i="58"/>
  <c r="L736" i="58"/>
  <c r="L737" i="58"/>
  <c r="L738" i="58"/>
  <c r="L739" i="58"/>
  <c r="L740" i="58"/>
  <c r="L741" i="58"/>
  <c r="L742" i="58"/>
  <c r="L743" i="58"/>
  <c r="L744" i="58"/>
  <c r="L745" i="58"/>
  <c r="L746" i="58"/>
  <c r="L747" i="58"/>
  <c r="L748" i="58"/>
  <c r="L749" i="58"/>
  <c r="L750" i="58"/>
  <c r="L751" i="58"/>
  <c r="L752" i="58"/>
  <c r="L753" i="58"/>
  <c r="L754" i="58"/>
  <c r="L755" i="58"/>
  <c r="L756" i="58"/>
  <c r="L757" i="58"/>
  <c r="L758" i="58"/>
  <c r="L759" i="58"/>
  <c r="L760" i="58"/>
  <c r="L761" i="58"/>
  <c r="L762" i="58"/>
  <c r="L763" i="58"/>
  <c r="L764" i="58"/>
  <c r="L765" i="58"/>
  <c r="L766" i="58"/>
  <c r="L767" i="58"/>
  <c r="L768" i="58"/>
  <c r="L769" i="58"/>
  <c r="L770" i="58"/>
  <c r="L771" i="58"/>
  <c r="L772" i="58"/>
  <c r="L773" i="58"/>
  <c r="L774" i="58"/>
  <c r="L775" i="58"/>
  <c r="L776" i="58"/>
  <c r="L777" i="58"/>
  <c r="L778" i="58"/>
  <c r="L779" i="58"/>
  <c r="L780" i="58"/>
  <c r="L781" i="58"/>
  <c r="L782" i="58"/>
  <c r="L783" i="58"/>
  <c r="L784" i="58"/>
  <c r="L785" i="58"/>
  <c r="L786" i="58"/>
  <c r="L787" i="58"/>
  <c r="L788" i="58"/>
  <c r="L789" i="58"/>
  <c r="L790" i="58"/>
  <c r="L791" i="58"/>
  <c r="L792" i="58"/>
  <c r="L793" i="58"/>
  <c r="L794" i="58"/>
  <c r="L795" i="58"/>
  <c r="L796" i="58"/>
  <c r="L797" i="58"/>
  <c r="L798" i="58"/>
  <c r="L799" i="58"/>
  <c r="L800" i="58"/>
  <c r="L801" i="58"/>
  <c r="L802" i="58"/>
  <c r="L803" i="58"/>
  <c r="L804" i="58"/>
  <c r="L805" i="58"/>
  <c r="L806" i="58"/>
  <c r="L807" i="58"/>
  <c r="L808" i="58"/>
  <c r="L809" i="58"/>
  <c r="L810" i="58"/>
  <c r="L811" i="58"/>
  <c r="L812" i="58"/>
  <c r="L813" i="58"/>
  <c r="L814" i="58"/>
  <c r="L815" i="58"/>
  <c r="L816" i="58"/>
  <c r="L817" i="58"/>
  <c r="L818" i="58"/>
  <c r="L819" i="58"/>
  <c r="L820" i="58"/>
  <c r="L821" i="58"/>
  <c r="L822" i="58"/>
  <c r="L823" i="58"/>
  <c r="L824" i="58"/>
  <c r="L825" i="58"/>
  <c r="L826" i="58"/>
  <c r="L827" i="58"/>
  <c r="L828" i="58"/>
  <c r="L829" i="58"/>
  <c r="L830" i="58"/>
  <c r="L831" i="58"/>
  <c r="L832" i="58"/>
  <c r="L833" i="58"/>
  <c r="L834" i="58"/>
  <c r="L835" i="58"/>
  <c r="L836" i="58"/>
  <c r="L837" i="58"/>
  <c r="L838" i="58"/>
  <c r="L839" i="58"/>
  <c r="L840" i="58"/>
  <c r="L841" i="58"/>
  <c r="L842" i="58"/>
  <c r="L843" i="58"/>
  <c r="L844" i="58"/>
  <c r="L845" i="58"/>
  <c r="L846" i="58"/>
  <c r="L847" i="58"/>
  <c r="L848" i="58"/>
  <c r="L849" i="58"/>
  <c r="L850" i="58"/>
  <c r="L851" i="58"/>
  <c r="L852" i="58"/>
  <c r="L853" i="58"/>
  <c r="L854" i="58"/>
  <c r="L855" i="58"/>
  <c r="L856" i="58"/>
  <c r="L857" i="58"/>
  <c r="L858" i="58"/>
  <c r="L859" i="58"/>
  <c r="L860" i="58"/>
  <c r="L861" i="58"/>
  <c r="L862" i="58"/>
  <c r="L863" i="58"/>
  <c r="L864" i="58"/>
  <c r="L865" i="58"/>
  <c r="L866" i="58"/>
  <c r="L867" i="58"/>
  <c r="L868" i="58"/>
  <c r="L869" i="58"/>
  <c r="L870" i="58"/>
  <c r="L871" i="58"/>
  <c r="L872" i="58"/>
  <c r="L873" i="58"/>
  <c r="L874" i="58"/>
  <c r="L875" i="58"/>
  <c r="L876" i="58"/>
  <c r="L877" i="58"/>
  <c r="L878" i="58"/>
  <c r="L879" i="58"/>
  <c r="L880" i="58"/>
  <c r="L881" i="58"/>
  <c r="L882" i="58"/>
  <c r="L883" i="58"/>
  <c r="L884" i="58"/>
  <c r="L885" i="58"/>
  <c r="L886" i="58"/>
  <c r="L887" i="58"/>
  <c r="L888" i="58"/>
  <c r="L889" i="58"/>
  <c r="L890" i="58"/>
  <c r="L891" i="58"/>
  <c r="L892" i="58"/>
  <c r="L893" i="58"/>
  <c r="L894" i="58"/>
  <c r="L895" i="58"/>
  <c r="L896" i="58"/>
  <c r="L897" i="58"/>
  <c r="L898" i="58"/>
  <c r="L899" i="58"/>
  <c r="L900" i="58"/>
  <c r="L901" i="58"/>
  <c r="L902" i="58"/>
  <c r="L903" i="58"/>
  <c r="L904" i="58"/>
  <c r="L905" i="58"/>
  <c r="L906" i="58"/>
  <c r="L907" i="58"/>
  <c r="L908" i="58"/>
  <c r="L909" i="58"/>
  <c r="L910" i="58"/>
  <c r="L911" i="58"/>
  <c r="L912" i="58"/>
  <c r="L913" i="58"/>
  <c r="L914" i="58"/>
  <c r="L915" i="58"/>
  <c r="L916" i="58"/>
  <c r="L917" i="58"/>
  <c r="L918" i="58"/>
  <c r="L919" i="58"/>
  <c r="L920" i="58"/>
  <c r="L921" i="58"/>
  <c r="L922" i="58"/>
  <c r="L923" i="58"/>
  <c r="L924" i="58"/>
  <c r="L925" i="58"/>
  <c r="L926" i="58"/>
  <c r="L927" i="58"/>
  <c r="L928" i="58"/>
  <c r="L929" i="58"/>
  <c r="L930" i="58"/>
  <c r="L931" i="58"/>
  <c r="L932" i="58"/>
  <c r="L933" i="58"/>
  <c r="L934" i="58"/>
  <c r="L935" i="58"/>
  <c r="L936" i="58"/>
  <c r="L937" i="58"/>
  <c r="L938" i="58"/>
  <c r="L939" i="58"/>
  <c r="L940" i="58"/>
  <c r="L941" i="58"/>
  <c r="L942" i="58"/>
  <c r="L943" i="58"/>
  <c r="L944" i="58"/>
  <c r="L945" i="58"/>
  <c r="L946" i="58"/>
  <c r="L947" i="58"/>
  <c r="L948" i="58"/>
  <c r="L949" i="58"/>
  <c r="L950" i="58"/>
  <c r="L951" i="58"/>
  <c r="L952" i="58"/>
  <c r="L953" i="58"/>
  <c r="L954" i="58"/>
  <c r="L955" i="58"/>
  <c r="L956" i="58"/>
  <c r="L957" i="58"/>
  <c r="L958" i="58"/>
  <c r="L959" i="58"/>
  <c r="L960" i="58"/>
  <c r="L961" i="58"/>
  <c r="L962" i="58"/>
  <c r="L963" i="58"/>
  <c r="L964" i="58"/>
  <c r="L965" i="58"/>
  <c r="L966" i="58"/>
  <c r="L967" i="58"/>
  <c r="L968" i="58"/>
  <c r="L969" i="58"/>
  <c r="L970" i="58"/>
  <c r="L971" i="58"/>
  <c r="L972" i="58"/>
  <c r="L973" i="58"/>
  <c r="L974" i="58"/>
  <c r="L975" i="58"/>
  <c r="L976" i="58"/>
  <c r="L977" i="58"/>
  <c r="L978" i="58"/>
  <c r="L979" i="58"/>
  <c r="L980" i="58"/>
  <c r="L981" i="58"/>
  <c r="L982" i="58"/>
  <c r="L983" i="58"/>
  <c r="L984" i="58"/>
  <c r="L985" i="58"/>
  <c r="L986" i="58"/>
  <c r="L987" i="58"/>
  <c r="L988" i="58"/>
  <c r="L989" i="58"/>
  <c r="L990" i="58"/>
  <c r="L991" i="58"/>
  <c r="L992" i="58"/>
  <c r="L993" i="58"/>
  <c r="L994" i="58"/>
  <c r="L995" i="58"/>
  <c r="L996" i="58"/>
  <c r="L997" i="58"/>
  <c r="L998" i="58"/>
  <c r="L999" i="58"/>
  <c r="L1000" i="58"/>
  <c r="L1001" i="58"/>
  <c r="L1002" i="58"/>
  <c r="L1003" i="58"/>
  <c r="L1004" i="58"/>
  <c r="L1005" i="58"/>
  <c r="L1006" i="58"/>
  <c r="L1007" i="58"/>
  <c r="L1008" i="58"/>
  <c r="L1009" i="58"/>
  <c r="L1010" i="58"/>
  <c r="L1011" i="58"/>
  <c r="L1012" i="58"/>
  <c r="L1013" i="58"/>
  <c r="L1014" i="58"/>
  <c r="L1015" i="58"/>
  <c r="L1016" i="58"/>
  <c r="L1017" i="58"/>
  <c r="L1018" i="58"/>
  <c r="L1019" i="58"/>
  <c r="L1020" i="58"/>
  <c r="L1021" i="58"/>
  <c r="L1022" i="58"/>
  <c r="L1023" i="58"/>
  <c r="L1024" i="58"/>
  <c r="L1025" i="58"/>
  <c r="L1026" i="58"/>
  <c r="L1027" i="58"/>
  <c r="L1028" i="58"/>
  <c r="L1029" i="58"/>
  <c r="L1030" i="58"/>
  <c r="L1031" i="58"/>
  <c r="L1032" i="58"/>
  <c r="L1033" i="58"/>
  <c r="L1034" i="58"/>
  <c r="L1035" i="58"/>
  <c r="L1036" i="58"/>
  <c r="L1037" i="58"/>
  <c r="L1038" i="58"/>
  <c r="L1039" i="58"/>
  <c r="L1040" i="58"/>
  <c r="L1041" i="58"/>
  <c r="L1042" i="58"/>
  <c r="L1043" i="58"/>
  <c r="L1044" i="58"/>
  <c r="L1045" i="58"/>
  <c r="L1046" i="58"/>
  <c r="L1047" i="58"/>
  <c r="L1048" i="58"/>
  <c r="L1049" i="58"/>
  <c r="L1050" i="58"/>
  <c r="L1051" i="58"/>
  <c r="L1052" i="58"/>
  <c r="L1053" i="58"/>
  <c r="L1054" i="58"/>
  <c r="L1055" i="58"/>
  <c r="L1056" i="58"/>
  <c r="L1057" i="58"/>
  <c r="L1058" i="58"/>
  <c r="L1059" i="58"/>
  <c r="L1060" i="58"/>
  <c r="L1061" i="58"/>
  <c r="L1062" i="58"/>
  <c r="L1063" i="58"/>
  <c r="L1064" i="58"/>
  <c r="L1065" i="58"/>
  <c r="L1066" i="58"/>
  <c r="L1067" i="58"/>
  <c r="L1068" i="58"/>
  <c r="L1069" i="58"/>
  <c r="L1070" i="58"/>
  <c r="L1071" i="58"/>
  <c r="L1072" i="58"/>
  <c r="L1073" i="58"/>
  <c r="L1074" i="58"/>
  <c r="L1075" i="58"/>
  <c r="L1076" i="58"/>
  <c r="L1077" i="58"/>
  <c r="L1078" i="58"/>
  <c r="L1079" i="58"/>
  <c r="L1080" i="58"/>
  <c r="L1081" i="58"/>
  <c r="L1082" i="58"/>
  <c r="L1083" i="58"/>
  <c r="L1084" i="58"/>
  <c r="L1085" i="58"/>
  <c r="L1086" i="58"/>
  <c r="L1087" i="58"/>
  <c r="L1088" i="58"/>
  <c r="L1089" i="58"/>
  <c r="L1090" i="58"/>
  <c r="L1091" i="58"/>
  <c r="L1092" i="58"/>
  <c r="L1093" i="58"/>
  <c r="L1094" i="58"/>
  <c r="L1095" i="58"/>
  <c r="L1096" i="58"/>
  <c r="L1097" i="58"/>
  <c r="L1098" i="58"/>
  <c r="L1099" i="58"/>
  <c r="L1100" i="58"/>
  <c r="L1101" i="58"/>
  <c r="L1102" i="58"/>
  <c r="L1103" i="58"/>
  <c r="L1104" i="58"/>
  <c r="L1105" i="58"/>
  <c r="L1106" i="58"/>
  <c r="L1107" i="58"/>
  <c r="L1108" i="58"/>
  <c r="L1109" i="58"/>
  <c r="L1110" i="58"/>
  <c r="L1111" i="58"/>
  <c r="L1112" i="58"/>
  <c r="L1113" i="58"/>
  <c r="L1114" i="58"/>
  <c r="L1115" i="58"/>
  <c r="L1116" i="58"/>
  <c r="L1117" i="58"/>
  <c r="L1118" i="58"/>
  <c r="L1119" i="58"/>
  <c r="L1120" i="58"/>
  <c r="L1121" i="58"/>
  <c r="L1122" i="58"/>
  <c r="L1123" i="58"/>
  <c r="L1124" i="58"/>
  <c r="L1125" i="58"/>
  <c r="L1126" i="58"/>
  <c r="L1127" i="58"/>
  <c r="L1128" i="58"/>
  <c r="L1129" i="58"/>
  <c r="L1130" i="58"/>
  <c r="L1131" i="58"/>
  <c r="L1132" i="58"/>
  <c r="L1133" i="58"/>
  <c r="L1134" i="58"/>
  <c r="L1135" i="58"/>
  <c r="L1136" i="58"/>
  <c r="L1137" i="58"/>
  <c r="L1138" i="58"/>
  <c r="L1139" i="58"/>
  <c r="L1140" i="58"/>
  <c r="L1141" i="58"/>
  <c r="L1142" i="58"/>
  <c r="L1143" i="58"/>
  <c r="L1144" i="58"/>
  <c r="L1145" i="58"/>
  <c r="L1146" i="58"/>
  <c r="L1147" i="58"/>
  <c r="L1148" i="58"/>
  <c r="L1149" i="58"/>
  <c r="L1150" i="58"/>
  <c r="L1151" i="58"/>
  <c r="L1152" i="58"/>
  <c r="L1153" i="58"/>
  <c r="L1154" i="58"/>
  <c r="L1155" i="58"/>
  <c r="L1156" i="58"/>
  <c r="L1157" i="58"/>
  <c r="L1158" i="58"/>
  <c r="L1159" i="58"/>
  <c r="L1160" i="58"/>
  <c r="L1161" i="58"/>
  <c r="L1162" i="58"/>
  <c r="L1163" i="58"/>
  <c r="L1164" i="58"/>
  <c r="L1165" i="58"/>
  <c r="L1166" i="58"/>
  <c r="L1167" i="58"/>
  <c r="L1168" i="58"/>
  <c r="L1169" i="58"/>
  <c r="L1170" i="58"/>
  <c r="L1171" i="58"/>
  <c r="L1172" i="58"/>
  <c r="L1173" i="58"/>
  <c r="L1174" i="58"/>
  <c r="L1175" i="58"/>
  <c r="L1176" i="58"/>
  <c r="L1177" i="58"/>
  <c r="L1178" i="58"/>
  <c r="L1179" i="58"/>
  <c r="L1180" i="58"/>
  <c r="L1181" i="58"/>
  <c r="L1182" i="58"/>
  <c r="L1183" i="58"/>
  <c r="L1184" i="58"/>
  <c r="L1185" i="58"/>
  <c r="L1186" i="58"/>
  <c r="L1187" i="58"/>
  <c r="L1188" i="58"/>
  <c r="L1189" i="58"/>
  <c r="L1190" i="58"/>
  <c r="L1191" i="58"/>
  <c r="L1192" i="58"/>
  <c r="L1193" i="58"/>
  <c r="L1194" i="58"/>
  <c r="L1195" i="58"/>
  <c r="L1196" i="58"/>
  <c r="L1197" i="58"/>
  <c r="L1198" i="58"/>
  <c r="L1199" i="58"/>
  <c r="L1200" i="58"/>
  <c r="L1201" i="58"/>
  <c r="L1202" i="58"/>
  <c r="L1203" i="58"/>
  <c r="L1204" i="58"/>
  <c r="L1205" i="58"/>
  <c r="L1206" i="58"/>
  <c r="L1207" i="58"/>
  <c r="L1208" i="58"/>
  <c r="L1209" i="58"/>
  <c r="L1210" i="58"/>
  <c r="L1211" i="58"/>
  <c r="L1212" i="58"/>
  <c r="L1213" i="58"/>
  <c r="L1214" i="58"/>
  <c r="L1215" i="58"/>
  <c r="L1216" i="58"/>
  <c r="L1217" i="58"/>
  <c r="L1218" i="58"/>
  <c r="L1219" i="58"/>
  <c r="L1220" i="58"/>
  <c r="L1221" i="58"/>
  <c r="L1222" i="58"/>
  <c r="L1223" i="58"/>
  <c r="L1224" i="58"/>
  <c r="L1225" i="58"/>
  <c r="L1226" i="58"/>
  <c r="L1227" i="58"/>
  <c r="L1228" i="58"/>
  <c r="L1229" i="58"/>
  <c r="L1230" i="58"/>
  <c r="L1231" i="58"/>
  <c r="L1232" i="58"/>
  <c r="L1233" i="58"/>
  <c r="L1234" i="58"/>
  <c r="L1235" i="58"/>
  <c r="L1236" i="58"/>
  <c r="L1237" i="58"/>
  <c r="L1238" i="58"/>
  <c r="L1239" i="58"/>
  <c r="L1240" i="58"/>
  <c r="L1241" i="58"/>
  <c r="L1242" i="58"/>
  <c r="L1243" i="58"/>
  <c r="L1244" i="58"/>
  <c r="L1245" i="58"/>
  <c r="L1246" i="58"/>
  <c r="L1247" i="58"/>
  <c r="L1248" i="58"/>
  <c r="L1249" i="58"/>
  <c r="L1250" i="58"/>
  <c r="L1251" i="58"/>
  <c r="L1252" i="58"/>
  <c r="L1253" i="58"/>
  <c r="L1254" i="58"/>
  <c r="L1255" i="58"/>
  <c r="L1256" i="58"/>
  <c r="L1257" i="58"/>
  <c r="L1258" i="58"/>
  <c r="L1259" i="58"/>
  <c r="L1260" i="58"/>
  <c r="L1261" i="58"/>
  <c r="L1262" i="58"/>
  <c r="L1263" i="58"/>
  <c r="L1264" i="58"/>
  <c r="L1265" i="58"/>
  <c r="L1266" i="58"/>
  <c r="L1267" i="58"/>
  <c r="L1268" i="58"/>
  <c r="L1269" i="58"/>
  <c r="L1270" i="58"/>
  <c r="L1271" i="58"/>
  <c r="L1272" i="58"/>
  <c r="L1273" i="58"/>
  <c r="L1274" i="58"/>
  <c r="L1275" i="58"/>
  <c r="L1276" i="58"/>
  <c r="L1277" i="58"/>
  <c r="L1278" i="58"/>
  <c r="L1279" i="58"/>
  <c r="L1280" i="58"/>
  <c r="L1281" i="58"/>
  <c r="L1282" i="58"/>
  <c r="L1283" i="58"/>
  <c r="L1284" i="58"/>
  <c r="L1285" i="58"/>
  <c r="L1286" i="58"/>
  <c r="L1287" i="58"/>
  <c r="L1288" i="58"/>
  <c r="L1289" i="58"/>
  <c r="L1290" i="58"/>
  <c r="L1291" i="58"/>
  <c r="L1292" i="58"/>
  <c r="L1293" i="58"/>
  <c r="L1294" i="58"/>
  <c r="L1295" i="58"/>
  <c r="L1296" i="58"/>
  <c r="L1297" i="58"/>
  <c r="L1298" i="58"/>
  <c r="L1299" i="58"/>
  <c r="L1300" i="58"/>
  <c r="L1301" i="58"/>
  <c r="L1302" i="58"/>
  <c r="L1303" i="58"/>
  <c r="L1304" i="58"/>
  <c r="L1305" i="58"/>
  <c r="L1306" i="58"/>
  <c r="L1307" i="58"/>
  <c r="L1308" i="58"/>
  <c r="L1309" i="58"/>
  <c r="L1310" i="58"/>
  <c r="L1311" i="58"/>
  <c r="L1312" i="58"/>
  <c r="L1313" i="58"/>
  <c r="L1314" i="58"/>
  <c r="L1315" i="58"/>
  <c r="L1316" i="58"/>
  <c r="L1317" i="58"/>
  <c r="L1318" i="58"/>
  <c r="L1319" i="58"/>
  <c r="L1320" i="58"/>
  <c r="L1321" i="58"/>
  <c r="L1322" i="58"/>
  <c r="L1323" i="58"/>
  <c r="L1324" i="58"/>
  <c r="L1325" i="58"/>
  <c r="L1326" i="58"/>
  <c r="L1327" i="58"/>
  <c r="L1328" i="58"/>
  <c r="L1329" i="58"/>
  <c r="L1330" i="58"/>
  <c r="L1331" i="58"/>
  <c r="L1332" i="58"/>
  <c r="L1333" i="58"/>
  <c r="L1334" i="58"/>
  <c r="L1335" i="58"/>
  <c r="L1336" i="58"/>
  <c r="L1337" i="58"/>
  <c r="L1338" i="58"/>
  <c r="L1339" i="58"/>
  <c r="L1340" i="58"/>
  <c r="L1341" i="58"/>
  <c r="L1342" i="58"/>
  <c r="L1343" i="58"/>
  <c r="L1344" i="58"/>
  <c r="L1345" i="58"/>
  <c r="L1346" i="58"/>
  <c r="L1347" i="58"/>
  <c r="L1348" i="58"/>
  <c r="L1349" i="58"/>
  <c r="L1350" i="58"/>
  <c r="L1351" i="58"/>
  <c r="L1352" i="58"/>
  <c r="L1353" i="58"/>
  <c r="L1354" i="58"/>
  <c r="L1355" i="58"/>
  <c r="L1356" i="58"/>
  <c r="L1357" i="58"/>
  <c r="L1358" i="58"/>
  <c r="L1359" i="58"/>
  <c r="L1360" i="58"/>
  <c r="L1361" i="58"/>
  <c r="L1362" i="58"/>
  <c r="L1363" i="58"/>
  <c r="L1364" i="58"/>
  <c r="L1365" i="58"/>
  <c r="L1366" i="58"/>
  <c r="L1367" i="58"/>
  <c r="L1368" i="58"/>
  <c r="L1369" i="58"/>
  <c r="L1370" i="58"/>
  <c r="L1371" i="58"/>
  <c r="L1372" i="58"/>
  <c r="L1373" i="58"/>
  <c r="L1374" i="58"/>
  <c r="L1375" i="58"/>
  <c r="L1376" i="58"/>
  <c r="L1377" i="58"/>
  <c r="L1378" i="58"/>
  <c r="L1379" i="58"/>
  <c r="L1380" i="58"/>
  <c r="L1381" i="58"/>
  <c r="L1382" i="58"/>
  <c r="L1383" i="58"/>
  <c r="L1384" i="58"/>
  <c r="L1385" i="58"/>
  <c r="L1386" i="58"/>
  <c r="L1387" i="58"/>
  <c r="L1388" i="58"/>
  <c r="L1389" i="58"/>
  <c r="L1390" i="58"/>
  <c r="L1391" i="58"/>
  <c r="L1392" i="58"/>
  <c r="L1393" i="58"/>
  <c r="L1394" i="58"/>
  <c r="L1395" i="58"/>
  <c r="L1396" i="58"/>
  <c r="L1397" i="58"/>
  <c r="L1398" i="58"/>
  <c r="L1399" i="58"/>
  <c r="L1400" i="58"/>
  <c r="L1401" i="58"/>
  <c r="L1402" i="58"/>
  <c r="L1403" i="58"/>
  <c r="L1404" i="58"/>
  <c r="L1405" i="58"/>
  <c r="L1406" i="58"/>
  <c r="L1407" i="58"/>
  <c r="L1408" i="58"/>
  <c r="L1409" i="58"/>
  <c r="L1410" i="58"/>
  <c r="L1411" i="58"/>
  <c r="L1412" i="58"/>
  <c r="L1413" i="58"/>
  <c r="L1414" i="58"/>
  <c r="L1415" i="58"/>
  <c r="L1416" i="58"/>
  <c r="L1417" i="58"/>
  <c r="L1418" i="58"/>
  <c r="L1419" i="58"/>
  <c r="L1420" i="58"/>
  <c r="L1421" i="58"/>
  <c r="L1422" i="58"/>
  <c r="L1423" i="58"/>
  <c r="L1424" i="58"/>
  <c r="L1425" i="58"/>
  <c r="L1426" i="58"/>
  <c r="L1427" i="58"/>
  <c r="L1428" i="58"/>
  <c r="L1429" i="58"/>
  <c r="L1430" i="58"/>
  <c r="L1431" i="58"/>
  <c r="L1432" i="58"/>
  <c r="L1433" i="58"/>
  <c r="L1434" i="58"/>
  <c r="L1435" i="58"/>
  <c r="L1436" i="58"/>
  <c r="L1437" i="58"/>
  <c r="L1438" i="58"/>
  <c r="L1439" i="58"/>
  <c r="L1440" i="58"/>
  <c r="L1441" i="58"/>
  <c r="L1442" i="58"/>
  <c r="L1443" i="58"/>
  <c r="L1444" i="58"/>
  <c r="L1445" i="58"/>
  <c r="L1446" i="58"/>
  <c r="L1447" i="58"/>
  <c r="L1448" i="58"/>
  <c r="L1449" i="58"/>
  <c r="L1450" i="58"/>
  <c r="L1451" i="58"/>
  <c r="L1452" i="58"/>
  <c r="L1453" i="58"/>
  <c r="L1454" i="58"/>
  <c r="L1455" i="58"/>
  <c r="L1456" i="58"/>
  <c r="L1457" i="58"/>
  <c r="L1458" i="58"/>
  <c r="L1459" i="58"/>
  <c r="L1460" i="58"/>
  <c r="L1461" i="58"/>
  <c r="L1462" i="58"/>
  <c r="L1463" i="58"/>
  <c r="L1464" i="58"/>
  <c r="L1465" i="58"/>
  <c r="L1466" i="58"/>
  <c r="L1467" i="58"/>
  <c r="L1468" i="58"/>
  <c r="L1469" i="58"/>
  <c r="L1470" i="58"/>
  <c r="L1471" i="58"/>
  <c r="L1472" i="58"/>
  <c r="L1473" i="58"/>
  <c r="L1474" i="58"/>
  <c r="L1475" i="58"/>
  <c r="L1476" i="58"/>
  <c r="L1477" i="58"/>
  <c r="L1478" i="58"/>
  <c r="L1479" i="58"/>
  <c r="L1480" i="58"/>
  <c r="L1481" i="58"/>
  <c r="L1482" i="58"/>
  <c r="L1483" i="58"/>
  <c r="L1484" i="58"/>
  <c r="L1485" i="58"/>
  <c r="L1486" i="58"/>
  <c r="L1487" i="58"/>
  <c r="L1488" i="58"/>
  <c r="L1489" i="58"/>
  <c r="L1490" i="58"/>
  <c r="L1491" i="58"/>
  <c r="L1492" i="58"/>
  <c r="L1493" i="58"/>
  <c r="L1494" i="58"/>
  <c r="L1495" i="58"/>
  <c r="L1496" i="58"/>
  <c r="L1497" i="58"/>
  <c r="L1498" i="58"/>
  <c r="L1499" i="58"/>
  <c r="L1500" i="58"/>
  <c r="L1501" i="58"/>
  <c r="L1502" i="58"/>
  <c r="L1503" i="58"/>
  <c r="L1504" i="58"/>
  <c r="L1505" i="58"/>
  <c r="L1506" i="58"/>
  <c r="L1507" i="58"/>
  <c r="L1508" i="58"/>
  <c r="L1509" i="58"/>
  <c r="L1510" i="58"/>
  <c r="L1511" i="58"/>
  <c r="L1512" i="58"/>
  <c r="L1513" i="58"/>
  <c r="L1514" i="58"/>
  <c r="L1515" i="58"/>
  <c r="L1516" i="58"/>
  <c r="L1517" i="58"/>
  <c r="L1518" i="58"/>
  <c r="L1519" i="58"/>
  <c r="L1520" i="58"/>
  <c r="L1521" i="58"/>
  <c r="L1522" i="58"/>
  <c r="L1523" i="58"/>
  <c r="L1524" i="58"/>
  <c r="L1525" i="58"/>
  <c r="L1526" i="58"/>
  <c r="L1527" i="58"/>
  <c r="L1528" i="58"/>
  <c r="L1529" i="58"/>
  <c r="L1530" i="58"/>
  <c r="L1531" i="58"/>
  <c r="L1532" i="58"/>
  <c r="L1533" i="58"/>
  <c r="L1534" i="58"/>
  <c r="L1535" i="58"/>
  <c r="L1536" i="58"/>
  <c r="L1537" i="58"/>
  <c r="L1538" i="58"/>
  <c r="L1539" i="58"/>
  <c r="L1540" i="58"/>
  <c r="L1541" i="58"/>
  <c r="L1542" i="58"/>
  <c r="L1543" i="58"/>
  <c r="L1544" i="58"/>
  <c r="L1545" i="58"/>
  <c r="L1546" i="58"/>
  <c r="L1547" i="58"/>
  <c r="L1548" i="58"/>
  <c r="L1549" i="58"/>
  <c r="L1550" i="58"/>
  <c r="L1551" i="58"/>
  <c r="L1552" i="58"/>
  <c r="L1553" i="58"/>
  <c r="L1554" i="58"/>
  <c r="L1555" i="58"/>
  <c r="L1556" i="58"/>
  <c r="L1557" i="58"/>
  <c r="L1558" i="58"/>
  <c r="L1559" i="58"/>
  <c r="L1560" i="58"/>
  <c r="L1561" i="58"/>
  <c r="L1562" i="58"/>
  <c r="L1563" i="58"/>
  <c r="L1564" i="58"/>
  <c r="L1565" i="58"/>
  <c r="L1566" i="58"/>
  <c r="L1567" i="58"/>
  <c r="L1568" i="58"/>
  <c r="L1569" i="58"/>
  <c r="L1570" i="58"/>
  <c r="L1571" i="58"/>
  <c r="L1572" i="58"/>
  <c r="L1573" i="58"/>
  <c r="L1574" i="58"/>
  <c r="L1575" i="58"/>
  <c r="L1576" i="58"/>
  <c r="L1577" i="58"/>
  <c r="L1578" i="58"/>
  <c r="L1579" i="58"/>
  <c r="L1580" i="58"/>
  <c r="L1581" i="58"/>
  <c r="L1582" i="58"/>
  <c r="L1583" i="58"/>
  <c r="L1584" i="58"/>
  <c r="L1585" i="58"/>
  <c r="L1586" i="58"/>
  <c r="L1587" i="58"/>
  <c r="L1588" i="58"/>
  <c r="L1589" i="58"/>
  <c r="L1590" i="58"/>
  <c r="L1591" i="58"/>
  <c r="L1592" i="58"/>
  <c r="L1593" i="58"/>
  <c r="L1594" i="58"/>
  <c r="L1595" i="58"/>
  <c r="L1596" i="58"/>
  <c r="L1597" i="58"/>
  <c r="L1598" i="58"/>
  <c r="L1599" i="58"/>
  <c r="L1600" i="58"/>
  <c r="L1601" i="58"/>
  <c r="L1602" i="58"/>
  <c r="L1603" i="58"/>
  <c r="L1604" i="58"/>
  <c r="L1605" i="58"/>
  <c r="L1606" i="58"/>
  <c r="L1607" i="58"/>
  <c r="L1608" i="58"/>
  <c r="L1609" i="58"/>
  <c r="L1610" i="58"/>
  <c r="L1611" i="58"/>
  <c r="L1612" i="58"/>
  <c r="L1613" i="58"/>
  <c r="L1614" i="58"/>
  <c r="L1615" i="58"/>
  <c r="L1616" i="58"/>
  <c r="L1617" i="58"/>
  <c r="L1618" i="58"/>
  <c r="L1619" i="58"/>
  <c r="L1620" i="58"/>
  <c r="L1621" i="58"/>
  <c r="L1622" i="58"/>
  <c r="L1623" i="58"/>
  <c r="L1624" i="58"/>
  <c r="L1625" i="58"/>
  <c r="L1626" i="58"/>
  <c r="L1627" i="58"/>
  <c r="L1628" i="58"/>
  <c r="L1629" i="58"/>
  <c r="L1630" i="58"/>
  <c r="L1631" i="58"/>
  <c r="L1632" i="58"/>
  <c r="L1633" i="58"/>
  <c r="L1634" i="58"/>
  <c r="L1635" i="58"/>
  <c r="L1636" i="58"/>
  <c r="L1637" i="58"/>
  <c r="L1638" i="58"/>
  <c r="L1639" i="58"/>
  <c r="L1640" i="58"/>
  <c r="L1641" i="58"/>
  <c r="L1642" i="58"/>
  <c r="L1643" i="58"/>
  <c r="L1644" i="58"/>
  <c r="L1645" i="58"/>
  <c r="L1646" i="58"/>
  <c r="L1647" i="58"/>
  <c r="L1648" i="58"/>
  <c r="L1649" i="58"/>
  <c r="L1650" i="58"/>
  <c r="L1651" i="58"/>
  <c r="L1652" i="58"/>
  <c r="L1653" i="58"/>
  <c r="L1654" i="58"/>
  <c r="L1655" i="58"/>
  <c r="L1656" i="58"/>
  <c r="L1657" i="58"/>
  <c r="L1658" i="58"/>
  <c r="L1659" i="58"/>
  <c r="L1660" i="58"/>
  <c r="L1661" i="58"/>
  <c r="L1662" i="58"/>
  <c r="L1663" i="58"/>
  <c r="L1664" i="58"/>
  <c r="L1665" i="58"/>
  <c r="L1666" i="58"/>
  <c r="L1667" i="58"/>
  <c r="L1668" i="58"/>
  <c r="L1669" i="58"/>
  <c r="L1670" i="58"/>
  <c r="L1671" i="58"/>
  <c r="L1672" i="58"/>
  <c r="L1673" i="58"/>
  <c r="L1674" i="58"/>
  <c r="L1675" i="58"/>
  <c r="L1676" i="58"/>
  <c r="L1677" i="58"/>
  <c r="L1678" i="58"/>
  <c r="L1679" i="58"/>
  <c r="L1680" i="58"/>
  <c r="L1681" i="58"/>
  <c r="L1682" i="58"/>
  <c r="L1683" i="58"/>
  <c r="L1684" i="58"/>
  <c r="L1685" i="58"/>
  <c r="L1686" i="58"/>
  <c r="L1687" i="58"/>
  <c r="L1688" i="58"/>
  <c r="L1689" i="58"/>
  <c r="L1690" i="58"/>
  <c r="L1691" i="58"/>
  <c r="L1692" i="58"/>
  <c r="L1693" i="58"/>
  <c r="L1694" i="58"/>
  <c r="L1695" i="58"/>
  <c r="L1696" i="58"/>
  <c r="L1697" i="58"/>
  <c r="L1698" i="58"/>
  <c r="L1699" i="58"/>
  <c r="L1700" i="58"/>
  <c r="L1701" i="58"/>
  <c r="L1702" i="58"/>
  <c r="L1703" i="58"/>
  <c r="L1704" i="58"/>
  <c r="L1705" i="58"/>
  <c r="L1706" i="58"/>
  <c r="L1707" i="58"/>
  <c r="L1708" i="58"/>
  <c r="L1709" i="58"/>
  <c r="L1710" i="58"/>
  <c r="L1711" i="58"/>
  <c r="L1712" i="58"/>
  <c r="L1713" i="58"/>
  <c r="L1714" i="58"/>
  <c r="L1715" i="58"/>
  <c r="L1716" i="58"/>
  <c r="L1717" i="58"/>
  <c r="L1718" i="58"/>
  <c r="L1719" i="58"/>
  <c r="L1720" i="58"/>
  <c r="L1721" i="58"/>
  <c r="L1722" i="58"/>
  <c r="L1723" i="58"/>
  <c r="L1724" i="58"/>
  <c r="L1725" i="58"/>
  <c r="L1726" i="58"/>
  <c r="L1727" i="58"/>
  <c r="L1728" i="58"/>
  <c r="L1729" i="58"/>
  <c r="L1730" i="58"/>
  <c r="L1731" i="58"/>
  <c r="L1732" i="58"/>
  <c r="L1733" i="58"/>
  <c r="L1734" i="58"/>
  <c r="L1735" i="58"/>
  <c r="L1736" i="58"/>
  <c r="L1737" i="58"/>
  <c r="L1738" i="58"/>
  <c r="L1739" i="58"/>
  <c r="L1740" i="58"/>
  <c r="L1741" i="58"/>
  <c r="L1742" i="58"/>
  <c r="L1743" i="58"/>
  <c r="L1744" i="58"/>
  <c r="L1745" i="58"/>
  <c r="L1746" i="58"/>
  <c r="L1747" i="58"/>
  <c r="L1748" i="58"/>
  <c r="L1749" i="58"/>
  <c r="L1750" i="58"/>
  <c r="L1751" i="58"/>
  <c r="L1752" i="58"/>
  <c r="L1753" i="58"/>
  <c r="L1754" i="58"/>
  <c r="L1755" i="58"/>
  <c r="L1756" i="58"/>
  <c r="L1757" i="58"/>
  <c r="L1758" i="58"/>
  <c r="L1759" i="58"/>
  <c r="L1760" i="58"/>
  <c r="L1761" i="58"/>
  <c r="L1762" i="58"/>
  <c r="L1763" i="58"/>
  <c r="L1764" i="58"/>
  <c r="L1765" i="58"/>
  <c r="L1766" i="58"/>
  <c r="L1767" i="58"/>
  <c r="L1768" i="58"/>
  <c r="L1769" i="58"/>
  <c r="L1770" i="58"/>
  <c r="L1771" i="58"/>
  <c r="L1772" i="58"/>
  <c r="L1773" i="58"/>
  <c r="L1774" i="58"/>
  <c r="L1775" i="58"/>
  <c r="L1776" i="58"/>
  <c r="L1777" i="58"/>
  <c r="L1778" i="58"/>
  <c r="L1779" i="58"/>
  <c r="L1780" i="58"/>
  <c r="L1781" i="58"/>
  <c r="L1782" i="58"/>
  <c r="L1783" i="58"/>
  <c r="L1784" i="58"/>
  <c r="L1785" i="58"/>
  <c r="L1786" i="58"/>
  <c r="L1787" i="58"/>
  <c r="L1788" i="58"/>
  <c r="L1789" i="58"/>
  <c r="L1790" i="58"/>
  <c r="L1791" i="58"/>
  <c r="L1792" i="58"/>
  <c r="L1793" i="58"/>
  <c r="L1794" i="58"/>
  <c r="L1795" i="58"/>
  <c r="L1796" i="58"/>
  <c r="L1797" i="58"/>
  <c r="L1798" i="58"/>
  <c r="L1799" i="58"/>
  <c r="L1800" i="58"/>
  <c r="L1801" i="58"/>
  <c r="L1802" i="58"/>
  <c r="L1803" i="58"/>
  <c r="L1804" i="58"/>
  <c r="L1805" i="58"/>
  <c r="L1806" i="58"/>
  <c r="L1807" i="58"/>
  <c r="L1808" i="58"/>
  <c r="L1809" i="58"/>
  <c r="L1810" i="58"/>
  <c r="L1811" i="58"/>
  <c r="L1812" i="58"/>
  <c r="L1813" i="58"/>
  <c r="L1814" i="58"/>
  <c r="L1815" i="58"/>
  <c r="L1816" i="58"/>
  <c r="L1817" i="58"/>
  <c r="L1818" i="58"/>
  <c r="L1819" i="58"/>
  <c r="L1820" i="58"/>
  <c r="L1821" i="58"/>
  <c r="L1822" i="58"/>
  <c r="L1823" i="58"/>
  <c r="L1824" i="58"/>
  <c r="L1825" i="58"/>
  <c r="L1826" i="58"/>
  <c r="L1827" i="58"/>
  <c r="L1828" i="58"/>
  <c r="L1829" i="58"/>
  <c r="L1830" i="58"/>
  <c r="L1831" i="58"/>
  <c r="L1832" i="58"/>
  <c r="L1833" i="58"/>
  <c r="L1834" i="58"/>
  <c r="L1835" i="58"/>
  <c r="L1836" i="58"/>
  <c r="L1837" i="58"/>
  <c r="L1838" i="58"/>
  <c r="L1839" i="58"/>
  <c r="L1840" i="58"/>
  <c r="L1841" i="58"/>
  <c r="L1842" i="58"/>
  <c r="L1843" i="58"/>
  <c r="L1844" i="58"/>
  <c r="L1845" i="58"/>
  <c r="L1846" i="58"/>
  <c r="L1847" i="58"/>
  <c r="L1848" i="58"/>
  <c r="L1849" i="58"/>
  <c r="L1850" i="58"/>
  <c r="L1851" i="58"/>
  <c r="L1852" i="58"/>
  <c r="L1853" i="58"/>
  <c r="L1854" i="58"/>
  <c r="L1855" i="58"/>
  <c r="L1856" i="58"/>
  <c r="L1857" i="58"/>
  <c r="L1858" i="58"/>
  <c r="L1859" i="58"/>
  <c r="L1860" i="58"/>
  <c r="L1861" i="58"/>
  <c r="L1862" i="58"/>
  <c r="L1863" i="58"/>
  <c r="L1864" i="58"/>
  <c r="L1865" i="58"/>
  <c r="L1866" i="58"/>
  <c r="L1867" i="58"/>
  <c r="L1868" i="58"/>
  <c r="L1869" i="58"/>
  <c r="L1870" i="58"/>
  <c r="L1871" i="58"/>
  <c r="L1872" i="58"/>
  <c r="L1873" i="58"/>
  <c r="L1874" i="58"/>
  <c r="L1875" i="58"/>
  <c r="L1876" i="58"/>
  <c r="L1877" i="58"/>
  <c r="L1878" i="58"/>
  <c r="L1879" i="58"/>
  <c r="L1880" i="58"/>
  <c r="L1881" i="58"/>
  <c r="L1882" i="58"/>
  <c r="L1883" i="58"/>
  <c r="L1884" i="58"/>
  <c r="L1885" i="58"/>
  <c r="L1886" i="58"/>
  <c r="L1887" i="58"/>
  <c r="L1888" i="58"/>
  <c r="L1889" i="58"/>
  <c r="L1890" i="58"/>
  <c r="L1891" i="58"/>
  <c r="L1892" i="58"/>
  <c r="L1893" i="58"/>
  <c r="L1894" i="58"/>
  <c r="L1895" i="58"/>
  <c r="L1896" i="58"/>
  <c r="L1897" i="58"/>
  <c r="L1898" i="58"/>
  <c r="L1899" i="58"/>
  <c r="L1900" i="58"/>
  <c r="L1901" i="58"/>
  <c r="L1902" i="58"/>
  <c r="L1903" i="58"/>
  <c r="L1904" i="58"/>
  <c r="L1905" i="58"/>
  <c r="L1906" i="58"/>
  <c r="L1907" i="58"/>
  <c r="L1908" i="58"/>
  <c r="L1909" i="58"/>
  <c r="L1910" i="58"/>
  <c r="L1911" i="58"/>
  <c r="L1912" i="58"/>
  <c r="L1913" i="58"/>
  <c r="L1914" i="58"/>
  <c r="L1915" i="58"/>
  <c r="L1916" i="58"/>
  <c r="L1917" i="58"/>
  <c r="L1918" i="58"/>
  <c r="L1919" i="58"/>
  <c r="L1920" i="58"/>
  <c r="L1921" i="58"/>
  <c r="L1922" i="58"/>
  <c r="L1923" i="58"/>
  <c r="L1924" i="58"/>
  <c r="L1925" i="58"/>
  <c r="L1926" i="58"/>
  <c r="L1927" i="58"/>
  <c r="L1928" i="58"/>
  <c r="L1929" i="58"/>
  <c r="L1930" i="58"/>
  <c r="L1931" i="58"/>
  <c r="L1932" i="58"/>
  <c r="L1933" i="58"/>
  <c r="L1934" i="58"/>
  <c r="L1935" i="58"/>
  <c r="L1936" i="58"/>
  <c r="L1937" i="58"/>
  <c r="L1938" i="58"/>
  <c r="L1939" i="58"/>
  <c r="L1940" i="58"/>
  <c r="L1941" i="58"/>
  <c r="L1942" i="58"/>
  <c r="L1943" i="58"/>
  <c r="L1944" i="58"/>
  <c r="L1945" i="58"/>
  <c r="L1946" i="58"/>
  <c r="L1947" i="58"/>
  <c r="L1948" i="58"/>
  <c r="L1949" i="58"/>
  <c r="L1950" i="58"/>
  <c r="L1951" i="58"/>
  <c r="L1952" i="58"/>
  <c r="L1953" i="58"/>
  <c r="L1954" i="58"/>
  <c r="L1955" i="58"/>
  <c r="L1956" i="58"/>
  <c r="L1957" i="58"/>
  <c r="L1958" i="58"/>
  <c r="L1959" i="58"/>
  <c r="L1960" i="58"/>
  <c r="L1961" i="58"/>
  <c r="L1962" i="58"/>
  <c r="L1963" i="58"/>
  <c r="L1964" i="58"/>
  <c r="L1965" i="58"/>
  <c r="L1966" i="58"/>
  <c r="L1967" i="58"/>
  <c r="L1968" i="58"/>
  <c r="L1969" i="58"/>
  <c r="L1970" i="58"/>
  <c r="L1971" i="58"/>
  <c r="L1972" i="58"/>
  <c r="L1973" i="58"/>
  <c r="L1974" i="58"/>
  <c r="L1975" i="58"/>
  <c r="L1976" i="58"/>
  <c r="L1977" i="58"/>
  <c r="L1978" i="58"/>
  <c r="L1979" i="58"/>
  <c r="L1980" i="58"/>
  <c r="L1981" i="58"/>
  <c r="L1982" i="58"/>
  <c r="L1983" i="58"/>
  <c r="L1984" i="58"/>
  <c r="L1985" i="58"/>
  <c r="L1986" i="58"/>
  <c r="L1987" i="58"/>
  <c r="L1988" i="58"/>
  <c r="L1989" i="58"/>
  <c r="L1990" i="58"/>
  <c r="L1991" i="58"/>
  <c r="L1992" i="58"/>
  <c r="L1993" i="58"/>
  <c r="L1994" i="58"/>
  <c r="L1995" i="58"/>
  <c r="L1996" i="58"/>
  <c r="L1997" i="58"/>
  <c r="L1998" i="58"/>
  <c r="L1999" i="58"/>
  <c r="L2000" i="58"/>
  <c r="L2001" i="58"/>
  <c r="L2002" i="58"/>
  <c r="L2003" i="58"/>
  <c r="L2004" i="58"/>
  <c r="L2005" i="58"/>
  <c r="L2006" i="58"/>
  <c r="L2007" i="58"/>
  <c r="L2008" i="58"/>
  <c r="L2009" i="58"/>
  <c r="L2010" i="58"/>
  <c r="L2011" i="58"/>
  <c r="L2012" i="58"/>
  <c r="L2013" i="58"/>
  <c r="L2014" i="58"/>
  <c r="L2015" i="58"/>
  <c r="L2016" i="58"/>
  <c r="L2017" i="58"/>
  <c r="L2018" i="58"/>
  <c r="L2019" i="58"/>
  <c r="L2020" i="58"/>
  <c r="L2021" i="58"/>
  <c r="L2022" i="58"/>
  <c r="L2023" i="58"/>
  <c r="L2024" i="58"/>
  <c r="L2025" i="58"/>
  <c r="L2026" i="58"/>
  <c r="L2027" i="58"/>
  <c r="L2028" i="58"/>
  <c r="L2029" i="58"/>
  <c r="L2030" i="58"/>
  <c r="L2031" i="58"/>
  <c r="L2032" i="58"/>
  <c r="L2033" i="58"/>
  <c r="L2034" i="58"/>
  <c r="L2035" i="58"/>
  <c r="L2036" i="58"/>
  <c r="L2037" i="58"/>
  <c r="L2038" i="58"/>
  <c r="L2039" i="58"/>
  <c r="L2040" i="58"/>
  <c r="L2041" i="58"/>
  <c r="L2042" i="58"/>
  <c r="L2043" i="58"/>
  <c r="L2044" i="58"/>
  <c r="L2045" i="58"/>
  <c r="L2046" i="58"/>
  <c r="L2047" i="58"/>
  <c r="L2048" i="58"/>
  <c r="L2049" i="58"/>
  <c r="L2050" i="58"/>
  <c r="L2051" i="58"/>
  <c r="L2052" i="58"/>
  <c r="L2053" i="58"/>
  <c r="L2054" i="58"/>
  <c r="L2055" i="58"/>
  <c r="L2056" i="58"/>
  <c r="L2057" i="58"/>
  <c r="L2058" i="58"/>
  <c r="L2059" i="58"/>
  <c r="L2060" i="58"/>
  <c r="L2061" i="58"/>
  <c r="L2062" i="58"/>
  <c r="L2063" i="58"/>
  <c r="L2064" i="58"/>
  <c r="L2065" i="58"/>
  <c r="L2066" i="58"/>
  <c r="L2067" i="58"/>
  <c r="L2068" i="58"/>
  <c r="L2069" i="58"/>
  <c r="L2070" i="58"/>
  <c r="L2071" i="58"/>
  <c r="L2072" i="58"/>
  <c r="L2073" i="58"/>
  <c r="L2074" i="58"/>
  <c r="L2075" i="58"/>
  <c r="L2076" i="58"/>
  <c r="L2077" i="58"/>
  <c r="L2078" i="58"/>
  <c r="L2079" i="58"/>
  <c r="L2080" i="58"/>
  <c r="L2081" i="58"/>
  <c r="L2082" i="58"/>
  <c r="L2083" i="58"/>
  <c r="L2084" i="58"/>
  <c r="L2085" i="58"/>
  <c r="L2086" i="58"/>
  <c r="L2087" i="58"/>
  <c r="L2088" i="58"/>
  <c r="L2089" i="58"/>
  <c r="L2090" i="58"/>
  <c r="L2091" i="58"/>
  <c r="L2092" i="58"/>
  <c r="L2093" i="58"/>
  <c r="L2094" i="58"/>
  <c r="L2095" i="58"/>
  <c r="L2096" i="58"/>
  <c r="L2097" i="58"/>
  <c r="L2098" i="58"/>
  <c r="L2099" i="58"/>
  <c r="L2100" i="58"/>
  <c r="L2101" i="58"/>
  <c r="L2102" i="58"/>
  <c r="L2103" i="58"/>
  <c r="L2104" i="58"/>
  <c r="L2105" i="58"/>
  <c r="L2106" i="58"/>
  <c r="L2107" i="58"/>
  <c r="L2108" i="58"/>
  <c r="L2109" i="58"/>
  <c r="L2110" i="58"/>
  <c r="L2111" i="58"/>
  <c r="L2112" i="58"/>
  <c r="L2113" i="58"/>
  <c r="L2114" i="58"/>
  <c r="L2115" i="58"/>
  <c r="L2116" i="58"/>
  <c r="L2117" i="58"/>
  <c r="L2118" i="58"/>
  <c r="L2119" i="58"/>
  <c r="L2120" i="58"/>
  <c r="L2121" i="58"/>
  <c r="L2122" i="58"/>
  <c r="L2123" i="58"/>
  <c r="L2124" i="58"/>
  <c r="L2125" i="58"/>
  <c r="L2126" i="58"/>
  <c r="L2127" i="58"/>
  <c r="L2128" i="58"/>
  <c r="L2129" i="58"/>
  <c r="L2130" i="58"/>
  <c r="L2131" i="58"/>
  <c r="L2132" i="58"/>
  <c r="L2133" i="58"/>
  <c r="L2134" i="58"/>
  <c r="L2135" i="58"/>
  <c r="L2136" i="58"/>
  <c r="L2137" i="58"/>
  <c r="L2138" i="58"/>
  <c r="L2139" i="58"/>
  <c r="L2140" i="58"/>
  <c r="L2141" i="58"/>
  <c r="L2142" i="58"/>
  <c r="L2143" i="58"/>
  <c r="L2144" i="58"/>
  <c r="L2145" i="58"/>
  <c r="L2146" i="58"/>
  <c r="L2147" i="58"/>
  <c r="L2148" i="58"/>
  <c r="L2149" i="58"/>
  <c r="L2150" i="58"/>
  <c r="L2151" i="58"/>
  <c r="L2152" i="58"/>
  <c r="L2153" i="58"/>
  <c r="L2154" i="58"/>
  <c r="L2155" i="58"/>
  <c r="L2156" i="58"/>
  <c r="L2157" i="58"/>
  <c r="L2158" i="58"/>
  <c r="L2159" i="58"/>
  <c r="L2160" i="58"/>
  <c r="L2161" i="58"/>
  <c r="L2162" i="58"/>
  <c r="L2163" i="58"/>
  <c r="L2164" i="58"/>
  <c r="L2165" i="58"/>
  <c r="L2166" i="58"/>
  <c r="L2167" i="58"/>
  <c r="L2168" i="58"/>
  <c r="L2169" i="58"/>
  <c r="L2170" i="58"/>
  <c r="L2171" i="58"/>
  <c r="L2172" i="58"/>
  <c r="L2173" i="58"/>
  <c r="L2174" i="58"/>
  <c r="L2175" i="58"/>
  <c r="L2176" i="58"/>
  <c r="L2177" i="58"/>
  <c r="L2178" i="58"/>
  <c r="L2179" i="58"/>
  <c r="L2180" i="58"/>
  <c r="L2181" i="58"/>
  <c r="L2182" i="58"/>
  <c r="L2183" i="58"/>
  <c r="L2184" i="58"/>
  <c r="L2185" i="58"/>
  <c r="L2186" i="58"/>
  <c r="L2187" i="58"/>
  <c r="L2188" i="58"/>
  <c r="L2189" i="58"/>
  <c r="L2190" i="58"/>
  <c r="L2191" i="58"/>
  <c r="L2192" i="58"/>
  <c r="L2193" i="58"/>
  <c r="L2194" i="58"/>
  <c r="L2195" i="58"/>
  <c r="L2196" i="58"/>
  <c r="L2197" i="58"/>
  <c r="L2198" i="58"/>
  <c r="L2199" i="58"/>
  <c r="L2200" i="58"/>
  <c r="L2201" i="58"/>
  <c r="L2202" i="58"/>
  <c r="L2203" i="58"/>
  <c r="L2204" i="58"/>
  <c r="L2205" i="58"/>
  <c r="L2206" i="58"/>
  <c r="L2207" i="58"/>
  <c r="L2208" i="58"/>
  <c r="L2209" i="58"/>
  <c r="L2210" i="58"/>
  <c r="L2211" i="58"/>
  <c r="L2212" i="58"/>
  <c r="L2213" i="58"/>
  <c r="L2214" i="58"/>
  <c r="L2215" i="58"/>
  <c r="L2216" i="58"/>
  <c r="L2217" i="58"/>
  <c r="L2218" i="58"/>
  <c r="L2219" i="58"/>
  <c r="L2220" i="58"/>
  <c r="L2221" i="58"/>
  <c r="L2222" i="58"/>
  <c r="L2223" i="58"/>
  <c r="L2224" i="58"/>
  <c r="L2225" i="58"/>
  <c r="L2226" i="58"/>
  <c r="L2227" i="58"/>
  <c r="L2228" i="58"/>
  <c r="L2229" i="58"/>
  <c r="L2230" i="58"/>
  <c r="L2231" i="58"/>
  <c r="L2232" i="58"/>
  <c r="L2233" i="58"/>
  <c r="L2234" i="58"/>
  <c r="L2235" i="58"/>
  <c r="L2236" i="58"/>
  <c r="L2237" i="58"/>
  <c r="L2238" i="58"/>
  <c r="L2239" i="58"/>
  <c r="L2240" i="58"/>
  <c r="L2241" i="58"/>
  <c r="L2242" i="58"/>
  <c r="L2243" i="58"/>
  <c r="L2244" i="58"/>
  <c r="L2245" i="58"/>
  <c r="L2246" i="58"/>
  <c r="L2247" i="58"/>
  <c r="L2248" i="58"/>
  <c r="L2249" i="58"/>
  <c r="L2250" i="58"/>
  <c r="L2251" i="58"/>
  <c r="L2252" i="58"/>
  <c r="L2253" i="58"/>
  <c r="L2254" i="58"/>
  <c r="L2255" i="58"/>
  <c r="L2256" i="58"/>
  <c r="L2257" i="58"/>
  <c r="L2258" i="58"/>
  <c r="L2259" i="58"/>
  <c r="L2260" i="58"/>
  <c r="L2261" i="58"/>
  <c r="L2262" i="58"/>
  <c r="L2263" i="58"/>
  <c r="L2264" i="58"/>
  <c r="L2265" i="58"/>
  <c r="L2266" i="58"/>
  <c r="L2267" i="58"/>
  <c r="L2268" i="58"/>
  <c r="L2269" i="58"/>
  <c r="L2270" i="58"/>
  <c r="L2271" i="58"/>
  <c r="L2272" i="58"/>
  <c r="L2273" i="58"/>
  <c r="L2274" i="58"/>
  <c r="L2275" i="58"/>
  <c r="L2276" i="58"/>
  <c r="L2277" i="58"/>
  <c r="L2278" i="58"/>
  <c r="L2279" i="58"/>
  <c r="L2280" i="58"/>
  <c r="L2281" i="58"/>
  <c r="L2282" i="58"/>
  <c r="L2283" i="58"/>
  <c r="L2284" i="58"/>
  <c r="L2285" i="58"/>
  <c r="L2286" i="58"/>
  <c r="L2287" i="58"/>
  <c r="L2288" i="58"/>
  <c r="L2289" i="58"/>
  <c r="L2290" i="58"/>
  <c r="L2291" i="58"/>
  <c r="L2292" i="58"/>
  <c r="L2293" i="58"/>
  <c r="L2294" i="58"/>
  <c r="L2295" i="58"/>
  <c r="L2296" i="58"/>
  <c r="L2297" i="58"/>
  <c r="L2298" i="58"/>
  <c r="L2299" i="58"/>
  <c r="L2300" i="58"/>
  <c r="L2301" i="58"/>
  <c r="L2302" i="58"/>
  <c r="L2303" i="58"/>
  <c r="L2304" i="58"/>
  <c r="L2305" i="58"/>
  <c r="L2306" i="58"/>
  <c r="L2307" i="58"/>
  <c r="L2308" i="58"/>
  <c r="L2309" i="58"/>
  <c r="L2310" i="58"/>
  <c r="L2311" i="58"/>
  <c r="L2312" i="58"/>
  <c r="L2313" i="58"/>
  <c r="L2314" i="58"/>
  <c r="L2315" i="58"/>
  <c r="L2316" i="58"/>
  <c r="L2317" i="58"/>
  <c r="L2318" i="58"/>
  <c r="L2319" i="58"/>
  <c r="L2320" i="58"/>
  <c r="L2321" i="58"/>
  <c r="L2322" i="58"/>
  <c r="L2323" i="58"/>
  <c r="L2324" i="58"/>
  <c r="L2325" i="58"/>
  <c r="L2326" i="58"/>
  <c r="L2327" i="58"/>
  <c r="L2328" i="58"/>
  <c r="L2329" i="58"/>
  <c r="L2330" i="58"/>
  <c r="L2331" i="58"/>
  <c r="L2332" i="58"/>
  <c r="L2333" i="58"/>
  <c r="L2334" i="58"/>
  <c r="L2335" i="58"/>
  <c r="L2336" i="58"/>
  <c r="L2337" i="58"/>
  <c r="L2338" i="58"/>
  <c r="L2339" i="58"/>
  <c r="L2340" i="58"/>
  <c r="L2341" i="58"/>
  <c r="L2342" i="58"/>
  <c r="L2343" i="58"/>
  <c r="L2344" i="58"/>
  <c r="L2345" i="58"/>
  <c r="L2346" i="58"/>
  <c r="L2347" i="58"/>
  <c r="L2348" i="58"/>
  <c r="L2349" i="58"/>
  <c r="L2350" i="58"/>
  <c r="L2351" i="58"/>
  <c r="L2352" i="58"/>
  <c r="L2353" i="58"/>
  <c r="L2354" i="58"/>
  <c r="L2355" i="58"/>
  <c r="L2356" i="58"/>
  <c r="L2357" i="58"/>
  <c r="L2358" i="58"/>
  <c r="L2359" i="58"/>
  <c r="L2360" i="58"/>
  <c r="L2361" i="58"/>
  <c r="L2362" i="58"/>
  <c r="L2363" i="58"/>
  <c r="L2364" i="58"/>
  <c r="L2365" i="58"/>
  <c r="L2366" i="58"/>
  <c r="L2367" i="58"/>
  <c r="L2368" i="58"/>
  <c r="L2369" i="58"/>
  <c r="L2370" i="58"/>
  <c r="L2371" i="58"/>
  <c r="L2372" i="58"/>
  <c r="L2373" i="58"/>
  <c r="L2374" i="58"/>
  <c r="L2375" i="58"/>
  <c r="L2376" i="58"/>
  <c r="L2377" i="58"/>
  <c r="L2378" i="58"/>
  <c r="L2379" i="58"/>
  <c r="L2380" i="58"/>
  <c r="L2381" i="58"/>
  <c r="L2382" i="58"/>
  <c r="L2383" i="58"/>
  <c r="L2384" i="58"/>
  <c r="L2385" i="58"/>
  <c r="L2386" i="58"/>
  <c r="L2387" i="58"/>
  <c r="L2388" i="58"/>
  <c r="L2389" i="58"/>
  <c r="L2390" i="58"/>
  <c r="L2391" i="58"/>
  <c r="L2392" i="58"/>
  <c r="L2393" i="58"/>
  <c r="L2394" i="58"/>
  <c r="L2395" i="58"/>
  <c r="L2396" i="58"/>
  <c r="L2397" i="58"/>
  <c r="L2398" i="58"/>
  <c r="L2399" i="58"/>
  <c r="L2400" i="58"/>
  <c r="L2401" i="58"/>
  <c r="L2402" i="58"/>
  <c r="L2403" i="58"/>
  <c r="L2404" i="58"/>
  <c r="L2405" i="58"/>
  <c r="L2406" i="58"/>
  <c r="L2407" i="58"/>
  <c r="L2408" i="58"/>
  <c r="L2409" i="58"/>
  <c r="L2410" i="58"/>
  <c r="L2411" i="58"/>
  <c r="L2412" i="58"/>
  <c r="L2413" i="58"/>
  <c r="L2414" i="58"/>
  <c r="L2415" i="58"/>
  <c r="L2416" i="58"/>
  <c r="L2417" i="58"/>
  <c r="L2418" i="58"/>
  <c r="L2419" i="58"/>
  <c r="L2420" i="58"/>
  <c r="L2421" i="58"/>
  <c r="L2422" i="58"/>
  <c r="L2423" i="58"/>
  <c r="L2424" i="58"/>
  <c r="L2425" i="58"/>
  <c r="L2426" i="58"/>
  <c r="L2427" i="58"/>
  <c r="L2428" i="58"/>
  <c r="L2429" i="58"/>
  <c r="L2430" i="58"/>
  <c r="L2431" i="58"/>
  <c r="L2432" i="58"/>
  <c r="L2433" i="58"/>
  <c r="L2434" i="58"/>
  <c r="L2435" i="58"/>
  <c r="L2436" i="58"/>
  <c r="L2437" i="58"/>
  <c r="L2438" i="58"/>
  <c r="L2439" i="58"/>
  <c r="L2440" i="58"/>
  <c r="L2441" i="58"/>
  <c r="L2442" i="58"/>
  <c r="L2443" i="58"/>
  <c r="L2444" i="58"/>
  <c r="L2445" i="58"/>
  <c r="L2446" i="58"/>
  <c r="L2447" i="58"/>
  <c r="L2448" i="58"/>
  <c r="L2449" i="58"/>
  <c r="L2450" i="58"/>
  <c r="L2451" i="58"/>
  <c r="L2452" i="58"/>
  <c r="L2453" i="58"/>
  <c r="L2454" i="58"/>
  <c r="L2455" i="58"/>
  <c r="L2456" i="58"/>
  <c r="L2457" i="58"/>
  <c r="L2458" i="58"/>
  <c r="L2459" i="58"/>
  <c r="L2460" i="58"/>
  <c r="L2461" i="58"/>
  <c r="L2462" i="58"/>
  <c r="L2463" i="58"/>
  <c r="L2464" i="58"/>
  <c r="L2465" i="58"/>
  <c r="L2466" i="58"/>
  <c r="L2467" i="58"/>
  <c r="L2468" i="58"/>
  <c r="L2469" i="58"/>
  <c r="L2470" i="58"/>
  <c r="L2471" i="58"/>
  <c r="L2472" i="58"/>
  <c r="L2473" i="58"/>
  <c r="L2474" i="58"/>
  <c r="L2475" i="58"/>
  <c r="L2476" i="58"/>
  <c r="L2477" i="58"/>
  <c r="L2478" i="58"/>
  <c r="L2479" i="58"/>
  <c r="L2480" i="58"/>
  <c r="L2481" i="58"/>
  <c r="L2482" i="58"/>
  <c r="L2483" i="58"/>
  <c r="L2484" i="58"/>
  <c r="L2485" i="58"/>
  <c r="L2486" i="58"/>
  <c r="L2487" i="58"/>
  <c r="L2488" i="58"/>
  <c r="L2489" i="58"/>
  <c r="L2490" i="58"/>
  <c r="L2491" i="58"/>
  <c r="L2492" i="58"/>
  <c r="L2493" i="58"/>
  <c r="L2494" i="58"/>
  <c r="L2495" i="58"/>
  <c r="L2496" i="58"/>
  <c r="L2497" i="58"/>
  <c r="L2498" i="58"/>
  <c r="L2499" i="58"/>
  <c r="L2500" i="58"/>
  <c r="L2501" i="58"/>
  <c r="L2502" i="58"/>
  <c r="L2503" i="58"/>
  <c r="L2504" i="58"/>
  <c r="L2505" i="58"/>
  <c r="L2506" i="58"/>
  <c r="L2507" i="58"/>
  <c r="L2508" i="58"/>
  <c r="L2509" i="58"/>
  <c r="L2510" i="58"/>
  <c r="L2511" i="58"/>
  <c r="L2512" i="58"/>
  <c r="L2513" i="58"/>
  <c r="L2514" i="58"/>
  <c r="L2515" i="58"/>
  <c r="L2516" i="58"/>
  <c r="L2517" i="58"/>
  <c r="L2518" i="58"/>
  <c r="L2519" i="58"/>
  <c r="L2520" i="58"/>
  <c r="L2521" i="58"/>
  <c r="L2522" i="58"/>
  <c r="L2523" i="58"/>
  <c r="L2524" i="58"/>
  <c r="L2525" i="58"/>
  <c r="L2526" i="58"/>
  <c r="L2527" i="58"/>
  <c r="L2528" i="58"/>
  <c r="L2529" i="58"/>
  <c r="L2530" i="58"/>
  <c r="L2531" i="58"/>
  <c r="L2532" i="58"/>
  <c r="L2533" i="58"/>
  <c r="L2534" i="58"/>
  <c r="L2535" i="58"/>
  <c r="L2536" i="58"/>
  <c r="L2537" i="58"/>
  <c r="L2538" i="58"/>
  <c r="L2539" i="58"/>
  <c r="L2540" i="58"/>
  <c r="L2541" i="58"/>
  <c r="L2542" i="58"/>
  <c r="L2543" i="58"/>
  <c r="L2544" i="58"/>
  <c r="L2545" i="58"/>
  <c r="L2546" i="58"/>
  <c r="L2547" i="58"/>
  <c r="L2548" i="58"/>
  <c r="L2549" i="58"/>
  <c r="L2550" i="58"/>
  <c r="L2551" i="58"/>
  <c r="L2552" i="58"/>
  <c r="L2553" i="58"/>
  <c r="L2554" i="58"/>
  <c r="L2555" i="58"/>
  <c r="L2556" i="58"/>
  <c r="L2557" i="58"/>
  <c r="L2558" i="58"/>
  <c r="L2559" i="58"/>
  <c r="L2560" i="58"/>
  <c r="L2561" i="58"/>
  <c r="L2562" i="58"/>
  <c r="L2563" i="58"/>
  <c r="L2564" i="58"/>
  <c r="L2565" i="58"/>
  <c r="L2566" i="58"/>
  <c r="L2567" i="58"/>
  <c r="L2568" i="58"/>
  <c r="L2569" i="58"/>
  <c r="L2570" i="58"/>
  <c r="L2571" i="58"/>
  <c r="L2572" i="58"/>
  <c r="L2573" i="58"/>
  <c r="L2574" i="58"/>
  <c r="L2575" i="58"/>
  <c r="L2576" i="58"/>
  <c r="L2577" i="58"/>
  <c r="L2578" i="58"/>
  <c r="L2579" i="58"/>
  <c r="L2580" i="58"/>
  <c r="L2581" i="58"/>
  <c r="L2582" i="58"/>
  <c r="L2583" i="58"/>
  <c r="L2584" i="58"/>
  <c r="L2585" i="58"/>
  <c r="L2586" i="58"/>
  <c r="L2587" i="58"/>
  <c r="L2588" i="58"/>
  <c r="L2589" i="58"/>
  <c r="L2590" i="58"/>
  <c r="L2591" i="58"/>
  <c r="L2592" i="58"/>
  <c r="L2593" i="58"/>
  <c r="L2594" i="58"/>
  <c r="L2595" i="58"/>
  <c r="L2596" i="58"/>
  <c r="L2597" i="58"/>
  <c r="L2598" i="58"/>
  <c r="L2599" i="58"/>
  <c r="L2600" i="58"/>
  <c r="L2601" i="58"/>
  <c r="L2602" i="58"/>
  <c r="L2603" i="58"/>
  <c r="L2604" i="58"/>
  <c r="L2605" i="58"/>
  <c r="L2606" i="58"/>
  <c r="L2607" i="58"/>
  <c r="L2608" i="58"/>
  <c r="L2609" i="58"/>
  <c r="L2610" i="58"/>
  <c r="L2611" i="58"/>
  <c r="L2612" i="58"/>
  <c r="L2613" i="58"/>
  <c r="L2614" i="58"/>
  <c r="L2615" i="58"/>
  <c r="L2616" i="58"/>
  <c r="L2617" i="58"/>
  <c r="L2618" i="58"/>
  <c r="L2619" i="58"/>
  <c r="L2620" i="58"/>
  <c r="L2621" i="58"/>
  <c r="L2622" i="58"/>
  <c r="L2623" i="58"/>
  <c r="L2624" i="58"/>
  <c r="L2625" i="58"/>
  <c r="L2626" i="58"/>
  <c r="L2627" i="58"/>
  <c r="L2628" i="58"/>
  <c r="L2629" i="58"/>
  <c r="L2630" i="58"/>
  <c r="L2631" i="58"/>
  <c r="L2632" i="58"/>
  <c r="L2633" i="58"/>
  <c r="L2634" i="58"/>
  <c r="L2635" i="58"/>
  <c r="L2636" i="58"/>
  <c r="L2637" i="58"/>
  <c r="L2638" i="58"/>
  <c r="L2639" i="58"/>
  <c r="L2640" i="58"/>
  <c r="L2641" i="58"/>
  <c r="L2642" i="58"/>
  <c r="L2643" i="58"/>
  <c r="L2644" i="58"/>
  <c r="L2645" i="58"/>
  <c r="L2646" i="58"/>
  <c r="L2647" i="58"/>
  <c r="L2648" i="58"/>
  <c r="L2649" i="58"/>
  <c r="L2650" i="58"/>
  <c r="L2651" i="58"/>
  <c r="L2652" i="58"/>
  <c r="L2653" i="58"/>
  <c r="L2654" i="58"/>
  <c r="L2655" i="58"/>
  <c r="L2656" i="58"/>
  <c r="L2657" i="58"/>
  <c r="L2658" i="58"/>
  <c r="L2659" i="58"/>
  <c r="L2660" i="58"/>
  <c r="L2661" i="58"/>
  <c r="L2662" i="58"/>
  <c r="L2663" i="58"/>
  <c r="L2664" i="58"/>
  <c r="L2665" i="58"/>
  <c r="L2666" i="58"/>
  <c r="L2667" i="58"/>
  <c r="L2668" i="58"/>
  <c r="L2669" i="58"/>
  <c r="L2670" i="58"/>
  <c r="L2671" i="58"/>
  <c r="L2672" i="58"/>
  <c r="L2673" i="58"/>
  <c r="L2674" i="58"/>
  <c r="L2675" i="58"/>
  <c r="L2676" i="58"/>
  <c r="L2677" i="58"/>
  <c r="L2678" i="58"/>
  <c r="L2679" i="58"/>
  <c r="L2680" i="58"/>
  <c r="L2681" i="58"/>
  <c r="L2682" i="58"/>
  <c r="L2683" i="58"/>
  <c r="L2684" i="58"/>
  <c r="L2685" i="58"/>
  <c r="L2686" i="58"/>
  <c r="L2687" i="58"/>
  <c r="L2688" i="58"/>
  <c r="L2689" i="58"/>
  <c r="L2690" i="58"/>
  <c r="L2691" i="58"/>
  <c r="L2692" i="58"/>
  <c r="L2693" i="58"/>
  <c r="L2694" i="58"/>
  <c r="L2695" i="58"/>
  <c r="L2696" i="58"/>
  <c r="L2697" i="58"/>
  <c r="L2698" i="58"/>
  <c r="L2699" i="58"/>
  <c r="L2700" i="58"/>
  <c r="L2701" i="58"/>
  <c r="L2702" i="58"/>
  <c r="L2703" i="58"/>
  <c r="L2704" i="58"/>
  <c r="L2705" i="58"/>
  <c r="L2706" i="58"/>
  <c r="L2707" i="58"/>
  <c r="L2708" i="58"/>
  <c r="L2709" i="58"/>
  <c r="L2710" i="58"/>
  <c r="L2711" i="58"/>
  <c r="L2712" i="58"/>
  <c r="L2713" i="58"/>
  <c r="L2714" i="58"/>
  <c r="L2715" i="58"/>
  <c r="L2716" i="58"/>
  <c r="L2717" i="58"/>
  <c r="L2718" i="58"/>
  <c r="L2719" i="58"/>
  <c r="L2720" i="58"/>
  <c r="L2721" i="58"/>
  <c r="L2722" i="58"/>
  <c r="L2723" i="58"/>
  <c r="L2724" i="58"/>
  <c r="L2725" i="58"/>
  <c r="L2726" i="58"/>
  <c r="L2727" i="58"/>
  <c r="L2728" i="58"/>
  <c r="L2729" i="58"/>
  <c r="L2730" i="58"/>
  <c r="L2731" i="58"/>
  <c r="L2732" i="58"/>
  <c r="L2733" i="58"/>
  <c r="L2734" i="58"/>
  <c r="L2735" i="58"/>
  <c r="L2736" i="58"/>
  <c r="L2737" i="58"/>
  <c r="L2738" i="58"/>
  <c r="L2739" i="58"/>
  <c r="L2740" i="58"/>
  <c r="L2741" i="58"/>
  <c r="L2742" i="58"/>
  <c r="L2743" i="58"/>
  <c r="L2744" i="58"/>
  <c r="L2745" i="58"/>
  <c r="L2746" i="58"/>
  <c r="L2747" i="58"/>
  <c r="L2748" i="58"/>
  <c r="L2749" i="58"/>
  <c r="L2750" i="58"/>
  <c r="L2751" i="58"/>
  <c r="L2752" i="58"/>
  <c r="L2753" i="58"/>
  <c r="L2754" i="58"/>
  <c r="L2755" i="58"/>
  <c r="L2756" i="58"/>
  <c r="L2757" i="58"/>
  <c r="L2758" i="58"/>
  <c r="L2759" i="58"/>
  <c r="L2760" i="58"/>
  <c r="L2761" i="58"/>
  <c r="L2762" i="58"/>
  <c r="L2763" i="58"/>
  <c r="L2764" i="58"/>
  <c r="L2765" i="58"/>
  <c r="L2766" i="58"/>
  <c r="L2767" i="58"/>
  <c r="L2768" i="58"/>
  <c r="L2769" i="58"/>
  <c r="L2770" i="58"/>
  <c r="L2771" i="58"/>
  <c r="L2772" i="58"/>
  <c r="L2773" i="58"/>
  <c r="L2774" i="58"/>
  <c r="L2775" i="58"/>
  <c r="L2776" i="58"/>
  <c r="L2777" i="58"/>
  <c r="L2778" i="58"/>
  <c r="L2779" i="58"/>
  <c r="L2780" i="58"/>
  <c r="L2781" i="58"/>
  <c r="L2782" i="58"/>
  <c r="L2783" i="58"/>
  <c r="L2784" i="58"/>
  <c r="L2785" i="58"/>
  <c r="L2786" i="58"/>
  <c r="L2787" i="58"/>
  <c r="L2788" i="58"/>
  <c r="L2789" i="58"/>
  <c r="L2790" i="58"/>
  <c r="L2791" i="58"/>
  <c r="L2792" i="58"/>
  <c r="L2793" i="58"/>
  <c r="L2794" i="58"/>
  <c r="L2795" i="58"/>
  <c r="L2796" i="58"/>
  <c r="L2797" i="58"/>
  <c r="L2798" i="58"/>
  <c r="L2799" i="58"/>
  <c r="L2800" i="58"/>
  <c r="L2801" i="58"/>
  <c r="L2802" i="58"/>
  <c r="L2803" i="58"/>
  <c r="L2804" i="58"/>
  <c r="L2805" i="58"/>
  <c r="L2806" i="58"/>
  <c r="L2807" i="58"/>
  <c r="L2808" i="58"/>
  <c r="L2809" i="58"/>
  <c r="L2810" i="58"/>
  <c r="L2811" i="58"/>
  <c r="L2812" i="58"/>
  <c r="L2813" i="58"/>
  <c r="L2814" i="58"/>
  <c r="L2815" i="58"/>
  <c r="L2816" i="58"/>
  <c r="L2817" i="58"/>
  <c r="L2818" i="58"/>
  <c r="L2819" i="58"/>
  <c r="L2820" i="58"/>
  <c r="L2821" i="58"/>
  <c r="L2822" i="58"/>
  <c r="L2823" i="58"/>
  <c r="L2824" i="58"/>
  <c r="L2825" i="58"/>
  <c r="L2826" i="58"/>
  <c r="L2827" i="58"/>
  <c r="L2828" i="58"/>
  <c r="L2829" i="58"/>
  <c r="L2830" i="58"/>
  <c r="L2831" i="58"/>
  <c r="L2832" i="58"/>
  <c r="L2833" i="58"/>
  <c r="L2834" i="58"/>
  <c r="L2835" i="58"/>
  <c r="L2836" i="58"/>
  <c r="L2837" i="58"/>
  <c r="L2838" i="58"/>
  <c r="L2839" i="58"/>
  <c r="L2840" i="58"/>
  <c r="L2841" i="58"/>
  <c r="L2842" i="58"/>
  <c r="L2843" i="58"/>
  <c r="L2844" i="58"/>
  <c r="L2845" i="58"/>
  <c r="L2846" i="58"/>
  <c r="L2847" i="58"/>
  <c r="L2848" i="58"/>
  <c r="L2849" i="58"/>
  <c r="L2850" i="58"/>
  <c r="L2851" i="58"/>
  <c r="L2852" i="58"/>
  <c r="L2853" i="58"/>
  <c r="L2854" i="58"/>
  <c r="L2855" i="58"/>
  <c r="L2856" i="58"/>
  <c r="L2857" i="58"/>
  <c r="L2858" i="58"/>
  <c r="L2859" i="58"/>
  <c r="L2860" i="58"/>
  <c r="L2861" i="58"/>
  <c r="L2862" i="58"/>
  <c r="L2863" i="58"/>
  <c r="L2864" i="58"/>
  <c r="L2865" i="58"/>
  <c r="L2866" i="58"/>
  <c r="L2867" i="58"/>
  <c r="L2868" i="58"/>
  <c r="L2869" i="58"/>
  <c r="L2870" i="58"/>
  <c r="L2871" i="58"/>
  <c r="L2872" i="58"/>
  <c r="L2873" i="58"/>
  <c r="L2874" i="58"/>
  <c r="L2875" i="58"/>
  <c r="L2876" i="58"/>
  <c r="L2877" i="58"/>
  <c r="L2878" i="58"/>
  <c r="L2879" i="58"/>
  <c r="L2880" i="58"/>
  <c r="L2881" i="58"/>
  <c r="L2882" i="58"/>
  <c r="L2883" i="58"/>
  <c r="L2884" i="58"/>
  <c r="L2885" i="58"/>
  <c r="L2886" i="58"/>
  <c r="L2887" i="58"/>
  <c r="L2888" i="58"/>
  <c r="L2889" i="58"/>
  <c r="L2890" i="58"/>
  <c r="L2891" i="58"/>
  <c r="L2892" i="58"/>
  <c r="L2893" i="58"/>
  <c r="L2894" i="58"/>
  <c r="L2895" i="58"/>
  <c r="L2896" i="58"/>
  <c r="L2897" i="58"/>
  <c r="L2898" i="58"/>
  <c r="L2899" i="58"/>
  <c r="L2900" i="58"/>
  <c r="L2901" i="58"/>
  <c r="L2902" i="58"/>
  <c r="L2903" i="58"/>
  <c r="L2904" i="58"/>
  <c r="L2905" i="58"/>
  <c r="L2906" i="58"/>
  <c r="L2907" i="58"/>
  <c r="L2908" i="58"/>
  <c r="L2909" i="58"/>
  <c r="L2910" i="58"/>
  <c r="L2911" i="58"/>
  <c r="L2912" i="58"/>
  <c r="L2913" i="58"/>
  <c r="L2914" i="58"/>
  <c r="L2915" i="58"/>
  <c r="L2916" i="58"/>
  <c r="L2917" i="58"/>
  <c r="L2918" i="58"/>
  <c r="L2919" i="58"/>
  <c r="L2920" i="58"/>
  <c r="L2921" i="58"/>
  <c r="L2922" i="58"/>
  <c r="L2923" i="58"/>
  <c r="L2924" i="58"/>
  <c r="L2925" i="58"/>
  <c r="L2926" i="58"/>
  <c r="L2927" i="58"/>
  <c r="L2928" i="58"/>
  <c r="L2929" i="58"/>
  <c r="L2930" i="58"/>
  <c r="L2931" i="58"/>
  <c r="L2932" i="58"/>
  <c r="L2933" i="58"/>
  <c r="L2934" i="58"/>
  <c r="L2935" i="58"/>
  <c r="L2936" i="58"/>
  <c r="L2937" i="58"/>
  <c r="L2938" i="58"/>
  <c r="L2939" i="58"/>
  <c r="L2940" i="58"/>
  <c r="L2941" i="58"/>
  <c r="L2942" i="58"/>
  <c r="L2943" i="58"/>
  <c r="L2944" i="58"/>
  <c r="L2945" i="58"/>
  <c r="L2946" i="58"/>
  <c r="L2947" i="58"/>
  <c r="L2948" i="58"/>
  <c r="L2949" i="58"/>
  <c r="L2950" i="58"/>
  <c r="L2951" i="58"/>
  <c r="L2952" i="58"/>
  <c r="L2953" i="58"/>
  <c r="L2954" i="58"/>
  <c r="L2955" i="58"/>
  <c r="L2956" i="58"/>
  <c r="L2957" i="58"/>
  <c r="L2958" i="58"/>
  <c r="L2959" i="58"/>
  <c r="L2960" i="58"/>
  <c r="L2961" i="58"/>
  <c r="L2962" i="58"/>
  <c r="L2963" i="58"/>
  <c r="L2964" i="58"/>
  <c r="L2965" i="58"/>
  <c r="L2966" i="58"/>
  <c r="L2967" i="58"/>
  <c r="L2968" i="58"/>
  <c r="L2969" i="58"/>
  <c r="L2970" i="58"/>
  <c r="L2971" i="58"/>
  <c r="L2972" i="58"/>
  <c r="L2973" i="58"/>
  <c r="L2974" i="58"/>
  <c r="L2975" i="58"/>
  <c r="L2976" i="58"/>
  <c r="L2977" i="58"/>
  <c r="L2978" i="58"/>
  <c r="L2979" i="58"/>
  <c r="L2980" i="58"/>
  <c r="L2981" i="58"/>
  <c r="L2982" i="58"/>
  <c r="L2983" i="58"/>
  <c r="L2984" i="58"/>
  <c r="L2985" i="58"/>
  <c r="L2986" i="58"/>
  <c r="L2987" i="58"/>
  <c r="L2988" i="58"/>
  <c r="L2989" i="58"/>
  <c r="L2990" i="58"/>
  <c r="L2991" i="58"/>
  <c r="L2992" i="58"/>
  <c r="L2993" i="58"/>
  <c r="L2994" i="58"/>
  <c r="L2995" i="58"/>
  <c r="L2996" i="58"/>
  <c r="L2997" i="58"/>
  <c r="L2998" i="58"/>
  <c r="L2999" i="58"/>
  <c r="L3000" i="58"/>
  <c r="L3001" i="58"/>
  <c r="L3002" i="58"/>
  <c r="L3003" i="58"/>
  <c r="L3004" i="58"/>
  <c r="L3005" i="58"/>
  <c r="L3006" i="58"/>
  <c r="L3007" i="58"/>
  <c r="L3008" i="58"/>
  <c r="L3009" i="58"/>
  <c r="L3010" i="58"/>
  <c r="L3011" i="58"/>
  <c r="L3012" i="58"/>
  <c r="L3013" i="58"/>
  <c r="L3014" i="58"/>
  <c r="L3015" i="58"/>
  <c r="L3016" i="58"/>
  <c r="L3017" i="58"/>
  <c r="L3018" i="58"/>
  <c r="L3019" i="58"/>
  <c r="L3020" i="58"/>
  <c r="L3021" i="58"/>
  <c r="L3022" i="58"/>
  <c r="L3023" i="58"/>
  <c r="L3024" i="58"/>
  <c r="L3025" i="58"/>
  <c r="L3026" i="58"/>
  <c r="L3027" i="58"/>
  <c r="L3028" i="58"/>
  <c r="L3029" i="58"/>
  <c r="L3030" i="58"/>
  <c r="L3031" i="58"/>
  <c r="L3032" i="58"/>
  <c r="L3033" i="58"/>
  <c r="L3034" i="58"/>
  <c r="L3035" i="58"/>
  <c r="L3036" i="58"/>
  <c r="L3037" i="58"/>
  <c r="L3038" i="58"/>
  <c r="L3039" i="58"/>
  <c r="L3040" i="58"/>
  <c r="L3041" i="58"/>
  <c r="L3042" i="58"/>
  <c r="L3043" i="58"/>
  <c r="L3044" i="58"/>
  <c r="L3045" i="58"/>
  <c r="L3046" i="58"/>
  <c r="L3047" i="58"/>
  <c r="L3048" i="58"/>
  <c r="L3049" i="58"/>
  <c r="L3050" i="58"/>
  <c r="L3051" i="58"/>
  <c r="L3052" i="58"/>
  <c r="L3053" i="58"/>
  <c r="L3054" i="58"/>
  <c r="L3055" i="58"/>
  <c r="L3056" i="58"/>
  <c r="L3057" i="58"/>
  <c r="L3058" i="58"/>
  <c r="L3059" i="58"/>
  <c r="L3060" i="58"/>
  <c r="L3061" i="58"/>
  <c r="L3062" i="58"/>
  <c r="L3063" i="58"/>
  <c r="L3064" i="58"/>
  <c r="L3065" i="58"/>
  <c r="L3066" i="58"/>
  <c r="L3067" i="58"/>
  <c r="L3068" i="58"/>
  <c r="L3069" i="58"/>
  <c r="L3070" i="58"/>
  <c r="L3071" i="58"/>
  <c r="L3072" i="58"/>
  <c r="L3073" i="58"/>
  <c r="L3074" i="58"/>
  <c r="L3075" i="58"/>
  <c r="L3076" i="58"/>
  <c r="L3077" i="58"/>
  <c r="L3078" i="58"/>
  <c r="L3079" i="58"/>
  <c r="L3080" i="58"/>
  <c r="L3081" i="58"/>
  <c r="L3082" i="58"/>
  <c r="L3083" i="58"/>
  <c r="L3084" i="58"/>
  <c r="L3085" i="58"/>
  <c r="L3086" i="58"/>
  <c r="L3087" i="58"/>
  <c r="L3088" i="58"/>
  <c r="L3089" i="58"/>
  <c r="L3090" i="58"/>
  <c r="L3091" i="58"/>
  <c r="L3092" i="58"/>
  <c r="L3093" i="58"/>
  <c r="L3094" i="58"/>
  <c r="L3095" i="58"/>
  <c r="L3096" i="58"/>
  <c r="L3097" i="58"/>
  <c r="L3098" i="58"/>
  <c r="L3099" i="58"/>
  <c r="L3100" i="58"/>
  <c r="L3101" i="58"/>
  <c r="L3102" i="58"/>
  <c r="L3103" i="58"/>
  <c r="L3104" i="58"/>
  <c r="L3105" i="58"/>
  <c r="L3106" i="58"/>
  <c r="L3107" i="58"/>
  <c r="L3108" i="58"/>
  <c r="L3109" i="58"/>
  <c r="L3110" i="58"/>
  <c r="L3111" i="58"/>
  <c r="L3112" i="58"/>
  <c r="L3113" i="58"/>
  <c r="L3114" i="58"/>
  <c r="L3115" i="58"/>
  <c r="L3116" i="58"/>
  <c r="L3117" i="58"/>
  <c r="L3118" i="58"/>
  <c r="L3119" i="58"/>
  <c r="L3120" i="58"/>
  <c r="L3121" i="58"/>
  <c r="L3122" i="58"/>
  <c r="L3123" i="58"/>
  <c r="L3124" i="58"/>
  <c r="L3125" i="58"/>
  <c r="L3126" i="58"/>
  <c r="L3127" i="58"/>
  <c r="L3128" i="58"/>
  <c r="L3129" i="58"/>
  <c r="L3130" i="58"/>
  <c r="L3131" i="58"/>
  <c r="L3132" i="58"/>
  <c r="L3133" i="58"/>
  <c r="L3134" i="58"/>
  <c r="L3135" i="58"/>
  <c r="L3136" i="58"/>
  <c r="L3137" i="58"/>
  <c r="L3138" i="58"/>
  <c r="L3139" i="58"/>
  <c r="L3140" i="58"/>
  <c r="L3141" i="58"/>
  <c r="L3142" i="58"/>
  <c r="L3143" i="58"/>
  <c r="L3144" i="58"/>
  <c r="L3145" i="58"/>
  <c r="L3146" i="58"/>
  <c r="L3147" i="58"/>
  <c r="L3148" i="58"/>
  <c r="L3149" i="58"/>
  <c r="L3150" i="58"/>
  <c r="L3151" i="58"/>
  <c r="L3152" i="58"/>
  <c r="L3153" i="58"/>
  <c r="L3154" i="58"/>
  <c r="L3155" i="58"/>
  <c r="L3156" i="58"/>
  <c r="L3157" i="58"/>
  <c r="L3158" i="58"/>
  <c r="L3159" i="58"/>
  <c r="L3160" i="58"/>
  <c r="L3161" i="58"/>
  <c r="L3162" i="58"/>
  <c r="L3163" i="58"/>
  <c r="L3164" i="58"/>
  <c r="L3165" i="58"/>
  <c r="L3166" i="58"/>
  <c r="L3167" i="58"/>
  <c r="L3168" i="58"/>
  <c r="L3169" i="58"/>
  <c r="L3170" i="58"/>
  <c r="L3171" i="58"/>
  <c r="L3172" i="58"/>
  <c r="L3173" i="58"/>
  <c r="L3174" i="58"/>
  <c r="L3175" i="58"/>
  <c r="L3176" i="58"/>
  <c r="L3177" i="58"/>
  <c r="L3178" i="58"/>
  <c r="L3179" i="58"/>
  <c r="L3180" i="58"/>
  <c r="L3181" i="58"/>
  <c r="L3182" i="58"/>
  <c r="L3183" i="58"/>
  <c r="L3184" i="58"/>
  <c r="L3185" i="58"/>
  <c r="L3186" i="58"/>
  <c r="L3187" i="58"/>
  <c r="L3188" i="58"/>
  <c r="L3189" i="58"/>
  <c r="L3190" i="58"/>
  <c r="L3191" i="58"/>
  <c r="L3192" i="58"/>
  <c r="L3193" i="58"/>
  <c r="L3194" i="58"/>
  <c r="L3195" i="58"/>
  <c r="L3196" i="58"/>
  <c r="L3197" i="58"/>
  <c r="L3198" i="58"/>
  <c r="L3199" i="58"/>
  <c r="L3200" i="58"/>
  <c r="L3201" i="58"/>
  <c r="L3202" i="58"/>
  <c r="L3203" i="58"/>
  <c r="L3204" i="58"/>
  <c r="L3205" i="58"/>
  <c r="L3206" i="58"/>
  <c r="L3207" i="58"/>
  <c r="L3208" i="58"/>
  <c r="L3209" i="58"/>
  <c r="L3210" i="58"/>
  <c r="L3211" i="58"/>
  <c r="L3212" i="58"/>
  <c r="L3213" i="58"/>
  <c r="L3214" i="58"/>
  <c r="L3215" i="58"/>
  <c r="L3216" i="58"/>
  <c r="L3217" i="58"/>
  <c r="L3218" i="58"/>
  <c r="L3219" i="58"/>
  <c r="L3220" i="58"/>
  <c r="L3221" i="58"/>
  <c r="L3222" i="58"/>
  <c r="L3223" i="58"/>
  <c r="L3224" i="58"/>
  <c r="L3225" i="58"/>
  <c r="L3226" i="58"/>
  <c r="L3227" i="58"/>
  <c r="L3228" i="58"/>
  <c r="L3229" i="58"/>
  <c r="L3230" i="58"/>
  <c r="L3231" i="58"/>
  <c r="L3232" i="58"/>
  <c r="L3233" i="58"/>
  <c r="L3234" i="58"/>
  <c r="L3235" i="58"/>
  <c r="L3236" i="58"/>
  <c r="L3237" i="58"/>
  <c r="L3238" i="58"/>
  <c r="L3239" i="58"/>
  <c r="L3240" i="58"/>
  <c r="L3241" i="58"/>
  <c r="L3242" i="58"/>
  <c r="L3243" i="58"/>
  <c r="L3244" i="58"/>
  <c r="L3245" i="58"/>
  <c r="L3246" i="58"/>
  <c r="L3247" i="58"/>
  <c r="L3248" i="58"/>
  <c r="L3249" i="58"/>
  <c r="L3250" i="58"/>
  <c r="L3251" i="58"/>
  <c r="L3252" i="58"/>
  <c r="L3253" i="58"/>
  <c r="L3254" i="58"/>
  <c r="L3255" i="58"/>
  <c r="L3256" i="58"/>
  <c r="L3257" i="58"/>
  <c r="L3258" i="58"/>
  <c r="L3259" i="58"/>
  <c r="L3260" i="58"/>
  <c r="L3261" i="58"/>
  <c r="L3262" i="58"/>
  <c r="L3263" i="58"/>
  <c r="L3264" i="58"/>
  <c r="L3265" i="58"/>
  <c r="L3266" i="58"/>
  <c r="L3267" i="58"/>
  <c r="L3268" i="58"/>
  <c r="L3269" i="58"/>
  <c r="L3270" i="58"/>
  <c r="L3271" i="58"/>
  <c r="L3272" i="58"/>
  <c r="L3273" i="58"/>
  <c r="L3274" i="58"/>
  <c r="L3275" i="58"/>
  <c r="L3276" i="58"/>
  <c r="L3277" i="58"/>
  <c r="L3278" i="58"/>
  <c r="L3279" i="58"/>
  <c r="L3280" i="58"/>
  <c r="L3281" i="58"/>
  <c r="L3282" i="58"/>
  <c r="L3283" i="58"/>
  <c r="L3284" i="58"/>
  <c r="L3285" i="58"/>
  <c r="L3286" i="58"/>
  <c r="L3287" i="58"/>
  <c r="L3288" i="58"/>
  <c r="L3289" i="58"/>
  <c r="L3290" i="58"/>
  <c r="L3291" i="58"/>
  <c r="L3292" i="58"/>
  <c r="L3293" i="58"/>
  <c r="L3294" i="58"/>
  <c r="L3295" i="58"/>
  <c r="L3296" i="58"/>
  <c r="L3297" i="58"/>
  <c r="L3298" i="58"/>
  <c r="L3299" i="58"/>
  <c r="L3300" i="58"/>
  <c r="L3301" i="58"/>
  <c r="L3302" i="58"/>
  <c r="L3303" i="58"/>
  <c r="L3304" i="58"/>
  <c r="L3305" i="58"/>
  <c r="L3306" i="58"/>
  <c r="L3307" i="58"/>
  <c r="L3308" i="58"/>
  <c r="L3309" i="58"/>
  <c r="L3310" i="58"/>
  <c r="L3311" i="58"/>
  <c r="L3312" i="58"/>
  <c r="L3313" i="58"/>
  <c r="L3314" i="58"/>
  <c r="L3315" i="58"/>
  <c r="L3316" i="58"/>
  <c r="L3317" i="58"/>
  <c r="L3318" i="58"/>
  <c r="L3319" i="58"/>
  <c r="L3320" i="58"/>
  <c r="L3321" i="58"/>
  <c r="L3322" i="58"/>
  <c r="L3323" i="58"/>
  <c r="L3324" i="58"/>
  <c r="L3325" i="58"/>
  <c r="L3326" i="58"/>
  <c r="L3327" i="58"/>
  <c r="L3328" i="58"/>
  <c r="L3329" i="58"/>
  <c r="L3330" i="58"/>
  <c r="L3331" i="58"/>
  <c r="L3332" i="58"/>
  <c r="L3333" i="58"/>
  <c r="L3334" i="58"/>
  <c r="L3335" i="58"/>
  <c r="L3336" i="58"/>
  <c r="L3337" i="58"/>
  <c r="L3338" i="58"/>
  <c r="L3339" i="58"/>
  <c r="L3340" i="58"/>
  <c r="L3341" i="58"/>
  <c r="L3342" i="58"/>
  <c r="L3343" i="58"/>
  <c r="L3344" i="58"/>
  <c r="L3345" i="58"/>
  <c r="L3346" i="58"/>
  <c r="L3347" i="58"/>
  <c r="L3348" i="58"/>
  <c r="L3349" i="58"/>
  <c r="L3350" i="58"/>
  <c r="L3351" i="58"/>
  <c r="L3352" i="58"/>
  <c r="L3353" i="58"/>
  <c r="L3354" i="58"/>
  <c r="L3355" i="58"/>
  <c r="L3356" i="58"/>
  <c r="L3357" i="58"/>
  <c r="L3358" i="58"/>
  <c r="L3359" i="58"/>
  <c r="L3360" i="58"/>
  <c r="L3361" i="58"/>
  <c r="L3362" i="58"/>
  <c r="L3363" i="58"/>
  <c r="L3364" i="58"/>
  <c r="L3365" i="58"/>
  <c r="L3366" i="58"/>
  <c r="L3367" i="58"/>
  <c r="L3368" i="58"/>
  <c r="L3369" i="58"/>
  <c r="L3370" i="58"/>
  <c r="L3371" i="58"/>
  <c r="L3372" i="58"/>
  <c r="L3373" i="58"/>
  <c r="L3374" i="58"/>
  <c r="L3375" i="58"/>
  <c r="L3376" i="58"/>
  <c r="L3377" i="58"/>
  <c r="L3378" i="58"/>
  <c r="L3379" i="58"/>
  <c r="L3380" i="58"/>
  <c r="L3381" i="58"/>
  <c r="L3382" i="58"/>
  <c r="L3383" i="58"/>
  <c r="L3384" i="58"/>
  <c r="L3385" i="58"/>
  <c r="L3386" i="58"/>
  <c r="L3387" i="58"/>
  <c r="L3388" i="58"/>
  <c r="L3389" i="58"/>
  <c r="L3390" i="58"/>
  <c r="L3391" i="58"/>
  <c r="L3392" i="58"/>
  <c r="L3393" i="58"/>
  <c r="L3394" i="58"/>
  <c r="L3395" i="58"/>
  <c r="L3396" i="58"/>
  <c r="L3397" i="58"/>
  <c r="L3398" i="58"/>
  <c r="L3399" i="58"/>
  <c r="L3400" i="58"/>
  <c r="L3401" i="58"/>
  <c r="L3402" i="58"/>
  <c r="L3403" i="58"/>
  <c r="L3404" i="58"/>
  <c r="L3405" i="58"/>
  <c r="L3406" i="58"/>
  <c r="L3407" i="58"/>
  <c r="L3408" i="58"/>
  <c r="L3409" i="58"/>
  <c r="L3410" i="58"/>
  <c r="L3411" i="58"/>
  <c r="L3412" i="58"/>
  <c r="L3413" i="58"/>
  <c r="L3414" i="58"/>
  <c r="L3415" i="58"/>
  <c r="L3416" i="58"/>
  <c r="L3417" i="58"/>
  <c r="L3418" i="58"/>
  <c r="L3419" i="58"/>
  <c r="L3420" i="58"/>
  <c r="L3421" i="58"/>
  <c r="L3422" i="58"/>
  <c r="L3423" i="58"/>
  <c r="L3424" i="58"/>
  <c r="L3425" i="58"/>
  <c r="L3426" i="58"/>
  <c r="L3427" i="58"/>
  <c r="L3428" i="58"/>
  <c r="L3429" i="58"/>
  <c r="L3430" i="58"/>
  <c r="L3431" i="58"/>
  <c r="L3432" i="58"/>
  <c r="L3433" i="58"/>
  <c r="L3434" i="58"/>
  <c r="L3435" i="58"/>
  <c r="L3436" i="58"/>
  <c r="L3437" i="58"/>
  <c r="L3438" i="58"/>
  <c r="L3439" i="58"/>
  <c r="L3440" i="58"/>
  <c r="L3441" i="58"/>
  <c r="L3442" i="58"/>
  <c r="L3443" i="58"/>
  <c r="L3444" i="58"/>
  <c r="L3445" i="58"/>
  <c r="L3446" i="58"/>
  <c r="L3447" i="58"/>
  <c r="L3448" i="58"/>
  <c r="L3449" i="58"/>
  <c r="L3450" i="58"/>
  <c r="L3451" i="58"/>
  <c r="L3452" i="58"/>
  <c r="L3453" i="58"/>
  <c r="L3454" i="58"/>
  <c r="L3455" i="58"/>
  <c r="L3456" i="58"/>
  <c r="L3457" i="58"/>
  <c r="L3458" i="58"/>
  <c r="L3459" i="58"/>
  <c r="L3460" i="58"/>
  <c r="L3461" i="58"/>
  <c r="L3462" i="58"/>
  <c r="L3463" i="58"/>
  <c r="L3464" i="58"/>
  <c r="L3465" i="58"/>
  <c r="L3466" i="58"/>
  <c r="L3467" i="58"/>
  <c r="L3468" i="58"/>
  <c r="L3469" i="58"/>
  <c r="L3470" i="58"/>
  <c r="L3471" i="58"/>
  <c r="L3472" i="58"/>
  <c r="L3473" i="58"/>
  <c r="L3474" i="58"/>
  <c r="L3475" i="58"/>
  <c r="L3476" i="58"/>
  <c r="L3477" i="58"/>
  <c r="L3478" i="58"/>
  <c r="L3479" i="58"/>
  <c r="L3480" i="58"/>
  <c r="L3481" i="58"/>
  <c r="L3482" i="58"/>
  <c r="L3483" i="58"/>
  <c r="L3484" i="58"/>
  <c r="L3485" i="58"/>
  <c r="L3486" i="58"/>
  <c r="L3487" i="58"/>
  <c r="L3488" i="58"/>
  <c r="L3489" i="58"/>
  <c r="L3490" i="58"/>
  <c r="L3491" i="58"/>
  <c r="L3492" i="58"/>
  <c r="L3493" i="58"/>
  <c r="L3494" i="58"/>
  <c r="L3495" i="58"/>
  <c r="L3496" i="58"/>
  <c r="L3497" i="58"/>
  <c r="L3498" i="58"/>
  <c r="L3499" i="58"/>
  <c r="L3500" i="58"/>
  <c r="L3501" i="58"/>
  <c r="L3502" i="58"/>
  <c r="L3503" i="58"/>
  <c r="L3504" i="58"/>
  <c r="L3505" i="58"/>
  <c r="L3506" i="58"/>
  <c r="L3507" i="58"/>
  <c r="L3508" i="58"/>
  <c r="L3509" i="58"/>
  <c r="L3510" i="58"/>
  <c r="L3511" i="58"/>
  <c r="L3512" i="58"/>
  <c r="L3513" i="58"/>
  <c r="L3514" i="58"/>
  <c r="L3515" i="58"/>
  <c r="L3516" i="58"/>
  <c r="L3517" i="58"/>
  <c r="L3518" i="58"/>
  <c r="L3519" i="58"/>
  <c r="L3520" i="58"/>
  <c r="L3521" i="58"/>
  <c r="L3522" i="58"/>
  <c r="L3523" i="58"/>
  <c r="L3524" i="58"/>
  <c r="L3525" i="58"/>
  <c r="L3526" i="58"/>
  <c r="L3527" i="58"/>
  <c r="L3528" i="58"/>
  <c r="L3529" i="58"/>
  <c r="L3530" i="58"/>
  <c r="L3531" i="58"/>
  <c r="L3532" i="58"/>
  <c r="L3533" i="58"/>
  <c r="L3534" i="58"/>
  <c r="L3535" i="58"/>
  <c r="L3536" i="58"/>
  <c r="L3537" i="58"/>
  <c r="L3538" i="58"/>
  <c r="L3539" i="58"/>
  <c r="L3540" i="58"/>
  <c r="L3541" i="58"/>
  <c r="L3542" i="58"/>
  <c r="L3543" i="58"/>
  <c r="L3544" i="58"/>
  <c r="L3545" i="58"/>
  <c r="L3546" i="58"/>
  <c r="L3547" i="58"/>
  <c r="L3548" i="58"/>
  <c r="L3549" i="58"/>
  <c r="L3550" i="58"/>
  <c r="L3551" i="58"/>
  <c r="L3552" i="58"/>
  <c r="L3553" i="58"/>
  <c r="L3554" i="58"/>
  <c r="L3555" i="58"/>
  <c r="L3556" i="58"/>
  <c r="L3557" i="58"/>
  <c r="L3558" i="58"/>
  <c r="L3559" i="58"/>
  <c r="L3560" i="58"/>
  <c r="L3561" i="58"/>
  <c r="L3562" i="58"/>
  <c r="L3563" i="58"/>
  <c r="L3564" i="58"/>
  <c r="L3565" i="58"/>
  <c r="L3566" i="58"/>
  <c r="L3567" i="58"/>
  <c r="L3568" i="58"/>
  <c r="L3569" i="58"/>
  <c r="L3570" i="58"/>
  <c r="L3571" i="58"/>
  <c r="L3572" i="58"/>
  <c r="L3573" i="58"/>
  <c r="L3574" i="58"/>
  <c r="L3575" i="58"/>
  <c r="L3576" i="58"/>
  <c r="L3577" i="58"/>
  <c r="L3578" i="58"/>
  <c r="L3579" i="58"/>
  <c r="L3580" i="58"/>
  <c r="L3581" i="58"/>
  <c r="L3582" i="58"/>
  <c r="L3583" i="58"/>
  <c r="L3584" i="58"/>
  <c r="L3585" i="58"/>
  <c r="L3586" i="58"/>
  <c r="L3587" i="58"/>
  <c r="L3588" i="58"/>
  <c r="L3589" i="58"/>
  <c r="L3590" i="58"/>
  <c r="L3591" i="58"/>
  <c r="L3592" i="58"/>
  <c r="L3593" i="58"/>
  <c r="L3594" i="58"/>
  <c r="L3595" i="58"/>
  <c r="L3596" i="58"/>
  <c r="L3597" i="58"/>
  <c r="L3598" i="58"/>
  <c r="L3599" i="58"/>
  <c r="L3600" i="58"/>
  <c r="L3601" i="58"/>
  <c r="L3602" i="58"/>
  <c r="L3603" i="58"/>
  <c r="L3604" i="58"/>
  <c r="L3605" i="58"/>
  <c r="L3606" i="58"/>
  <c r="L3607" i="58"/>
  <c r="L3608" i="58"/>
  <c r="L3609" i="58"/>
  <c r="L3610" i="58"/>
  <c r="L3611" i="58"/>
  <c r="L3612" i="58"/>
  <c r="L3613" i="58"/>
  <c r="L3614" i="58"/>
  <c r="L3615" i="58"/>
  <c r="L3616" i="58"/>
  <c r="L3617" i="58"/>
  <c r="L3618" i="58"/>
  <c r="L3619" i="58"/>
  <c r="L3620" i="58"/>
  <c r="L3621" i="58"/>
  <c r="L3622" i="58"/>
  <c r="L3623" i="58"/>
  <c r="L3624" i="58"/>
  <c r="L3625" i="58"/>
  <c r="L3626" i="58"/>
  <c r="L3627" i="58"/>
  <c r="L3628" i="58"/>
  <c r="L3629" i="58"/>
  <c r="L3630" i="58"/>
  <c r="L3631" i="58"/>
  <c r="L3632" i="58"/>
  <c r="L3633" i="58"/>
  <c r="L3634" i="58"/>
  <c r="L3635" i="58"/>
  <c r="L3636" i="58"/>
  <c r="L3637" i="58"/>
  <c r="L3638" i="58"/>
  <c r="L3639" i="58"/>
  <c r="L3640" i="58"/>
  <c r="L3641" i="58"/>
  <c r="L3642" i="58"/>
  <c r="L3643" i="58"/>
  <c r="L3644" i="58"/>
  <c r="L3645" i="58"/>
  <c r="L3646" i="58"/>
  <c r="L3647" i="58"/>
  <c r="L3648" i="58"/>
  <c r="L3649" i="58"/>
  <c r="L3650" i="58"/>
  <c r="L3651" i="58"/>
  <c r="L3652" i="58"/>
  <c r="L3653" i="58"/>
  <c r="L3654" i="58"/>
  <c r="L3655" i="58"/>
  <c r="L3656" i="58"/>
  <c r="L3657" i="58"/>
  <c r="L3658" i="58"/>
  <c r="L3659" i="58"/>
  <c r="L3660" i="58"/>
  <c r="L3661" i="58"/>
  <c r="L3662" i="58"/>
  <c r="L3663" i="58"/>
  <c r="L3664" i="58"/>
  <c r="L3665" i="58"/>
  <c r="L3666" i="58"/>
  <c r="L3667" i="58"/>
  <c r="L3668" i="58"/>
  <c r="L3669" i="58"/>
  <c r="L3670" i="58"/>
  <c r="L3671" i="58"/>
  <c r="L3672" i="58"/>
  <c r="L3673" i="58"/>
  <c r="L3674" i="58"/>
  <c r="L3675" i="58"/>
  <c r="L3676" i="58"/>
  <c r="L3677" i="58"/>
  <c r="L3678" i="58"/>
  <c r="L3679" i="58"/>
  <c r="L3680" i="58"/>
  <c r="L3681" i="58"/>
  <c r="L3682" i="58"/>
  <c r="L3683" i="58"/>
  <c r="L3684" i="58"/>
  <c r="L3685" i="58"/>
  <c r="L3686" i="58"/>
  <c r="L3687" i="58"/>
  <c r="L3688" i="58"/>
  <c r="L3689" i="58"/>
  <c r="L3690" i="58"/>
  <c r="L3691" i="58"/>
  <c r="L3692" i="58"/>
  <c r="L3693" i="58"/>
  <c r="L3694" i="58"/>
  <c r="L3695" i="58"/>
  <c r="L3696" i="58"/>
  <c r="L3697" i="58"/>
  <c r="L3698" i="58"/>
  <c r="L3699" i="58"/>
  <c r="L3700" i="58"/>
  <c r="L3701" i="58"/>
  <c r="L3702" i="58"/>
  <c r="L3703" i="58"/>
  <c r="L3704" i="58"/>
  <c r="L3705" i="58"/>
  <c r="L3706" i="58"/>
  <c r="L3707" i="58"/>
  <c r="L3708" i="58"/>
  <c r="L3709" i="58"/>
  <c r="L3710" i="58"/>
  <c r="L3711" i="58"/>
  <c r="L3712" i="58"/>
  <c r="L3713" i="58"/>
  <c r="L3714" i="58"/>
  <c r="L3715" i="58"/>
  <c r="L3716" i="58"/>
  <c r="L3717" i="58"/>
  <c r="L3718" i="58"/>
  <c r="L3719" i="58"/>
  <c r="L3720" i="58"/>
  <c r="L3721" i="58"/>
  <c r="L3722" i="58"/>
  <c r="L3723" i="58"/>
  <c r="L3724" i="58"/>
  <c r="L3725" i="58"/>
  <c r="L3726" i="58"/>
  <c r="L3727" i="58"/>
  <c r="L3728" i="58"/>
  <c r="L3729" i="58"/>
  <c r="L3730" i="58"/>
  <c r="L3731" i="58"/>
  <c r="L3732" i="58"/>
  <c r="L3733" i="58"/>
  <c r="L3734" i="58"/>
  <c r="L3735" i="58"/>
  <c r="L3736" i="58"/>
  <c r="L3737" i="58"/>
  <c r="L3738" i="58"/>
  <c r="L3739" i="58"/>
  <c r="L3740" i="58"/>
  <c r="L3741" i="58"/>
  <c r="L3742" i="58"/>
  <c r="L3743" i="58"/>
  <c r="L3744" i="58"/>
  <c r="L3745" i="58"/>
  <c r="L3746" i="58"/>
  <c r="L3747" i="58"/>
  <c r="L3748" i="58"/>
  <c r="L3749" i="58"/>
  <c r="L3750" i="58"/>
  <c r="L3751" i="58"/>
  <c r="L3752" i="58"/>
  <c r="L3753" i="58"/>
  <c r="L3754" i="58"/>
  <c r="L3755" i="58"/>
  <c r="L3756" i="58"/>
  <c r="L3757" i="58"/>
  <c r="L3758" i="58"/>
  <c r="L3759" i="58"/>
  <c r="L3760" i="58"/>
  <c r="L3761" i="58"/>
  <c r="L3762" i="58"/>
  <c r="L3763" i="58"/>
  <c r="L3764" i="58"/>
  <c r="L3765" i="58"/>
  <c r="L3766" i="58"/>
  <c r="L3767" i="58"/>
  <c r="L3768" i="58"/>
  <c r="L3769" i="58"/>
  <c r="L3770" i="58"/>
  <c r="L3771" i="58"/>
  <c r="L3772" i="58"/>
  <c r="L3773" i="58"/>
  <c r="L3774" i="58"/>
  <c r="L3775" i="58"/>
  <c r="L3776" i="58"/>
  <c r="L3777" i="58"/>
  <c r="L3778" i="58"/>
  <c r="L3779" i="58"/>
  <c r="L3780" i="58"/>
  <c r="L3781" i="58"/>
  <c r="L3782" i="58"/>
  <c r="L3783" i="58"/>
  <c r="L3784" i="58"/>
  <c r="L3785" i="58"/>
  <c r="L3786" i="58"/>
  <c r="L3787" i="58"/>
  <c r="L3788" i="58"/>
  <c r="L3789" i="58"/>
  <c r="L3790" i="58"/>
  <c r="L3791" i="58"/>
  <c r="L3792" i="58"/>
  <c r="L3793" i="58"/>
  <c r="L3794" i="58"/>
  <c r="L3795" i="58"/>
  <c r="L3796" i="58"/>
  <c r="L3797" i="58"/>
  <c r="L3798" i="58"/>
  <c r="L3799" i="58"/>
  <c r="L3800" i="58"/>
  <c r="L3801" i="58"/>
  <c r="L3802" i="58"/>
  <c r="L3803" i="58"/>
  <c r="L3804" i="58"/>
  <c r="L3805" i="58"/>
  <c r="L3806" i="58"/>
  <c r="L3807" i="58"/>
  <c r="L3808" i="58"/>
  <c r="L3809" i="58"/>
  <c r="L3810" i="58"/>
  <c r="L3811" i="58"/>
  <c r="L3812" i="58"/>
  <c r="L3813" i="58"/>
  <c r="L3814" i="58"/>
  <c r="L3815" i="58"/>
  <c r="L3816" i="58"/>
  <c r="L3817" i="58"/>
  <c r="L3818" i="58"/>
  <c r="L3819" i="58"/>
  <c r="L3820" i="58"/>
  <c r="L3821" i="58"/>
  <c r="L3822" i="58"/>
  <c r="L3823" i="58"/>
  <c r="L3824" i="58"/>
  <c r="L3825" i="58"/>
  <c r="L3826" i="58"/>
  <c r="L3827" i="58"/>
  <c r="L3828" i="58"/>
  <c r="L3829" i="58"/>
  <c r="L3830" i="58"/>
  <c r="L3831" i="58"/>
  <c r="L3832" i="58"/>
  <c r="L3833" i="58"/>
  <c r="L3834" i="58"/>
  <c r="L3835" i="58"/>
  <c r="L3836" i="58"/>
  <c r="L3837" i="58"/>
  <c r="L3838" i="58"/>
  <c r="L3839" i="58"/>
  <c r="L3840" i="58"/>
  <c r="L3841" i="58"/>
  <c r="L3842" i="58"/>
  <c r="L3843" i="58"/>
  <c r="L3844" i="58"/>
  <c r="L3845" i="58"/>
  <c r="L3846" i="58"/>
  <c r="L3847" i="58"/>
  <c r="L3848" i="58"/>
  <c r="L3849" i="58"/>
  <c r="L3850" i="58"/>
  <c r="L3851" i="58"/>
  <c r="L3852" i="58"/>
  <c r="L3853" i="58"/>
  <c r="L3854" i="58"/>
  <c r="L3855" i="58"/>
  <c r="L3856" i="58"/>
  <c r="L3857" i="58"/>
  <c r="L3858" i="58"/>
  <c r="L3859" i="58"/>
  <c r="L3860" i="58"/>
  <c r="L3861" i="58"/>
  <c r="L3862" i="58"/>
  <c r="L3863" i="58"/>
  <c r="L3864" i="58"/>
  <c r="L3865" i="58"/>
  <c r="L3866" i="58"/>
  <c r="L3867" i="58"/>
  <c r="L3868" i="58"/>
  <c r="L3869" i="58"/>
  <c r="L3870" i="58"/>
  <c r="L3871" i="58"/>
  <c r="L3872" i="58"/>
  <c r="L3873" i="58"/>
  <c r="L3874" i="58"/>
  <c r="L3875" i="58"/>
  <c r="L3876" i="58"/>
  <c r="L3877" i="58"/>
  <c r="L3878" i="58"/>
  <c r="L3879" i="58"/>
  <c r="L3880" i="58"/>
  <c r="L3881" i="58"/>
  <c r="L3882" i="58"/>
  <c r="L3883" i="58"/>
  <c r="L3884" i="58"/>
  <c r="L3885" i="58"/>
  <c r="L3886" i="58"/>
  <c r="L3887" i="58"/>
  <c r="L3888" i="58"/>
  <c r="L3889" i="58"/>
  <c r="L3890" i="58"/>
  <c r="L3891" i="58"/>
  <c r="L3892" i="58"/>
  <c r="L3893" i="58"/>
  <c r="L3894" i="58"/>
  <c r="L3895" i="58"/>
  <c r="L3896" i="58"/>
  <c r="L3897" i="58"/>
  <c r="L3898" i="58"/>
  <c r="L3899" i="58"/>
  <c r="L3900" i="58"/>
  <c r="L3901" i="58"/>
  <c r="L3902" i="58"/>
  <c r="L3903" i="58"/>
  <c r="L3904" i="58"/>
  <c r="L3905" i="58"/>
  <c r="L3906" i="58"/>
  <c r="L3907" i="58"/>
  <c r="L3908" i="58"/>
  <c r="L3909" i="58"/>
  <c r="L3910" i="58"/>
  <c r="L3911" i="58"/>
  <c r="L3912" i="58"/>
  <c r="L3913" i="58"/>
  <c r="L3914" i="58"/>
  <c r="L3915" i="58"/>
  <c r="L3916" i="58"/>
  <c r="L3917" i="58"/>
  <c r="L3918" i="58"/>
  <c r="L3919" i="58"/>
  <c r="L3920" i="58"/>
  <c r="L3921" i="58"/>
  <c r="L3922" i="58"/>
  <c r="L3923" i="58"/>
  <c r="L3924" i="58"/>
  <c r="L3925" i="58"/>
  <c r="L3926" i="58"/>
  <c r="L3927" i="58"/>
  <c r="L3928" i="58"/>
  <c r="L3929" i="58"/>
  <c r="L3930" i="58"/>
  <c r="L3931" i="58"/>
  <c r="L3932" i="58"/>
  <c r="L3933" i="58"/>
  <c r="L3934" i="58"/>
  <c r="L3935" i="58"/>
  <c r="L3936" i="58"/>
  <c r="L3937" i="58"/>
  <c r="L3938" i="58"/>
  <c r="L3939" i="58"/>
  <c r="L3940" i="58"/>
  <c r="L3941" i="58"/>
  <c r="L3942" i="58"/>
  <c r="L3943" i="58"/>
  <c r="L3944" i="58"/>
  <c r="L3945" i="58"/>
  <c r="L3946" i="58"/>
  <c r="L3947" i="58"/>
  <c r="L3948" i="58"/>
  <c r="L3949" i="58"/>
  <c r="L3950" i="58"/>
  <c r="L3951" i="58"/>
  <c r="L3952" i="58"/>
  <c r="L3953" i="58"/>
  <c r="L3954" i="58"/>
  <c r="L3955" i="58"/>
  <c r="L3956" i="58"/>
  <c r="L3957" i="58"/>
  <c r="L3958" i="58"/>
  <c r="L3959" i="58"/>
  <c r="L3960" i="58"/>
  <c r="L3961" i="58"/>
  <c r="L3962" i="58"/>
  <c r="L3963" i="58"/>
  <c r="L3964" i="58"/>
  <c r="L3965" i="58"/>
  <c r="L3966" i="58"/>
  <c r="L3967" i="58"/>
  <c r="L3968" i="58"/>
  <c r="L3969" i="58"/>
  <c r="L3970" i="58"/>
  <c r="L3971" i="58"/>
  <c r="L3972" i="58"/>
  <c r="L3973" i="58"/>
  <c r="L3974" i="58"/>
  <c r="L3975" i="58"/>
  <c r="L3976" i="58"/>
  <c r="L3977" i="58"/>
  <c r="L3978" i="58"/>
  <c r="L3979" i="58"/>
  <c r="L3980" i="58"/>
  <c r="L3981" i="58"/>
  <c r="L3982" i="58"/>
  <c r="L3983" i="58"/>
  <c r="L3984" i="58"/>
  <c r="L3985" i="58"/>
  <c r="L3986" i="58"/>
  <c r="L3987" i="58"/>
  <c r="L3988" i="58"/>
  <c r="L3989" i="58"/>
  <c r="L3990" i="58"/>
  <c r="L3991" i="58"/>
  <c r="L3992" i="58"/>
  <c r="L3993" i="58"/>
  <c r="L3994" i="58"/>
  <c r="L3995" i="58"/>
  <c r="L3996" i="58"/>
  <c r="L3997" i="58"/>
  <c r="L3998" i="58"/>
  <c r="L3999" i="58"/>
  <c r="L4000" i="58"/>
  <c r="L4001" i="58"/>
  <c r="L4002" i="58"/>
  <c r="L4003" i="58"/>
  <c r="L4004" i="58"/>
  <c r="L4005" i="58"/>
  <c r="L4006" i="58"/>
  <c r="L4007" i="58"/>
  <c r="L4008" i="58"/>
  <c r="L4009" i="58"/>
  <c r="L4010" i="58"/>
  <c r="L4011" i="58"/>
  <c r="L4012" i="58"/>
  <c r="L4013" i="58"/>
  <c r="L4014" i="58"/>
  <c r="L4015" i="58"/>
  <c r="L4016" i="58"/>
  <c r="L4017" i="58"/>
  <c r="L4018" i="58"/>
  <c r="L4019" i="58"/>
  <c r="L4020" i="58"/>
  <c r="L4021" i="58"/>
  <c r="L4022" i="58"/>
  <c r="L4023" i="58"/>
  <c r="L4024" i="58"/>
  <c r="L4025" i="58"/>
  <c r="L4026" i="58"/>
  <c r="L4027" i="58"/>
  <c r="L4028" i="58"/>
  <c r="L4029" i="58"/>
  <c r="L4030" i="58"/>
  <c r="L4031" i="58"/>
  <c r="L4032" i="58"/>
  <c r="L4033" i="58"/>
  <c r="L4034" i="58"/>
  <c r="L4035" i="58"/>
  <c r="L4036" i="58"/>
  <c r="L4037" i="58"/>
  <c r="L4038" i="58"/>
  <c r="L4039" i="58"/>
  <c r="L4040" i="58"/>
  <c r="L4041" i="58"/>
  <c r="L4042" i="58"/>
  <c r="L4043" i="58"/>
  <c r="L4044" i="58"/>
  <c r="L4045" i="58"/>
  <c r="L4046" i="58"/>
  <c r="L4047" i="58"/>
  <c r="L4048" i="58"/>
  <c r="L4049" i="58"/>
  <c r="L4050" i="58"/>
  <c r="L4051" i="58"/>
  <c r="L4052" i="58"/>
  <c r="L4053" i="58"/>
  <c r="L4054" i="58"/>
  <c r="L4055" i="58"/>
  <c r="L4056" i="58"/>
  <c r="L4057" i="58"/>
  <c r="L4058" i="58"/>
  <c r="L4059" i="58"/>
  <c r="L4060" i="58"/>
  <c r="L4061" i="58"/>
  <c r="L4062" i="58"/>
  <c r="L4063" i="58"/>
  <c r="L4064" i="58"/>
  <c r="L4065" i="58"/>
  <c r="L4066" i="58"/>
  <c r="L4067" i="58"/>
  <c r="L4068" i="58"/>
  <c r="L4069" i="58"/>
  <c r="L4070" i="58"/>
  <c r="L4071" i="58"/>
  <c r="L4072" i="58"/>
  <c r="L4073" i="58"/>
  <c r="L4074" i="58"/>
  <c r="L4075" i="58"/>
  <c r="L4076" i="58"/>
  <c r="L4077" i="58"/>
  <c r="L4078" i="58"/>
  <c r="L4079" i="58"/>
  <c r="L4080" i="58"/>
  <c r="L4081" i="58"/>
  <c r="L4082" i="58"/>
  <c r="L4083" i="58"/>
  <c r="L4084" i="58"/>
  <c r="L4085" i="58"/>
  <c r="L4086" i="58"/>
  <c r="L4087" i="58"/>
  <c r="L4088" i="58"/>
  <c r="L4089" i="58"/>
  <c r="L4090" i="58"/>
  <c r="L4091" i="58"/>
  <c r="L4092" i="58"/>
  <c r="L4093" i="58"/>
  <c r="L4094" i="58"/>
  <c r="L4095" i="58"/>
  <c r="L4096" i="58"/>
  <c r="L4097" i="58"/>
  <c r="L4098" i="58"/>
  <c r="L4099" i="58"/>
  <c r="L4100" i="58"/>
  <c r="L4101" i="58"/>
  <c r="L4102" i="58"/>
  <c r="L4103" i="58"/>
  <c r="L4104" i="58"/>
  <c r="L4105" i="58"/>
  <c r="L4106" i="58"/>
  <c r="L4107" i="58"/>
  <c r="L4108" i="58"/>
  <c r="L4109" i="58"/>
  <c r="L4110" i="58"/>
  <c r="L4111" i="58"/>
  <c r="L4112" i="58"/>
  <c r="L4113" i="58"/>
  <c r="L4114" i="58"/>
  <c r="L4115" i="58"/>
  <c r="L4116" i="58"/>
  <c r="L4117" i="58"/>
  <c r="L4118" i="58"/>
  <c r="L4119" i="58"/>
  <c r="L4120" i="58"/>
  <c r="L4121" i="58"/>
  <c r="L4122" i="58"/>
  <c r="L4123" i="58"/>
  <c r="L4124" i="58"/>
  <c r="L4125" i="58"/>
  <c r="L4126" i="58"/>
  <c r="L4127" i="58"/>
  <c r="L4128" i="58"/>
  <c r="L4129" i="58"/>
  <c r="L4130" i="58"/>
  <c r="L4131" i="58"/>
  <c r="L4132" i="58"/>
  <c r="L4133" i="58"/>
  <c r="L4134" i="58"/>
  <c r="L4135" i="58"/>
  <c r="L4136" i="58"/>
  <c r="L4137" i="58"/>
  <c r="L4138" i="58"/>
  <c r="L4139" i="58"/>
  <c r="L4140" i="58"/>
  <c r="L4141" i="58"/>
  <c r="L4142" i="58"/>
  <c r="L4143" i="58"/>
  <c r="L4144" i="58"/>
  <c r="L4145" i="58"/>
  <c r="L4146" i="58"/>
  <c r="L4147" i="58"/>
  <c r="L4148" i="58"/>
  <c r="L4149" i="58"/>
  <c r="L4150" i="58"/>
  <c r="L4151" i="58"/>
  <c r="L4152" i="58"/>
  <c r="L4153" i="58"/>
  <c r="L4154" i="58"/>
  <c r="L4155" i="58"/>
  <c r="L4156" i="58"/>
  <c r="L4157" i="58"/>
  <c r="L4158" i="58"/>
  <c r="L4159" i="58"/>
  <c r="L4160" i="58"/>
  <c r="L4161" i="58"/>
  <c r="L4162" i="58"/>
  <c r="L4163" i="58"/>
  <c r="L4164" i="58"/>
  <c r="L4165" i="58"/>
  <c r="L4166" i="58"/>
  <c r="L4167" i="58"/>
  <c r="L4168" i="58"/>
  <c r="L4169" i="58"/>
  <c r="L4170" i="58"/>
  <c r="L4171" i="58"/>
  <c r="L4172" i="58"/>
  <c r="L4173" i="58"/>
  <c r="L4174" i="58"/>
  <c r="L4175" i="58"/>
  <c r="L4176" i="58"/>
  <c r="L4177" i="58"/>
  <c r="L4178" i="58"/>
  <c r="L4179" i="58"/>
  <c r="L4180" i="58"/>
  <c r="L4181" i="58"/>
  <c r="L4182" i="58"/>
  <c r="L4183" i="58"/>
  <c r="L4184" i="58"/>
  <c r="L4185" i="58"/>
  <c r="L4186" i="58"/>
  <c r="L4187" i="58"/>
  <c r="L4188" i="58"/>
  <c r="L4189" i="58"/>
  <c r="L4190" i="58"/>
  <c r="L4191" i="58"/>
  <c r="L4192" i="58"/>
  <c r="L4193" i="58"/>
  <c r="L4194" i="58"/>
  <c r="L4195" i="58"/>
  <c r="L4196" i="58"/>
  <c r="L4197" i="58"/>
  <c r="L4198" i="58"/>
  <c r="L4199" i="58"/>
  <c r="L4200" i="58"/>
  <c r="L4201" i="58"/>
  <c r="L4202" i="58"/>
  <c r="L4203" i="58"/>
  <c r="L4204" i="58"/>
  <c r="L4205" i="58"/>
  <c r="L4206" i="58"/>
  <c r="L4207" i="58"/>
  <c r="L4208" i="58"/>
  <c r="L4209" i="58"/>
  <c r="L4210" i="58"/>
  <c r="L4211" i="58"/>
  <c r="L4212" i="58"/>
  <c r="L4213" i="58"/>
  <c r="L4214" i="58"/>
  <c r="L4215" i="58"/>
  <c r="L4216" i="58"/>
  <c r="L4217" i="58"/>
  <c r="L4218" i="58"/>
  <c r="L4219" i="58"/>
  <c r="L4220" i="58"/>
  <c r="L4221" i="58"/>
  <c r="L4222" i="58"/>
  <c r="L4223" i="58"/>
  <c r="L4224" i="58"/>
  <c r="L4225" i="58"/>
  <c r="L4226" i="58"/>
  <c r="L4227" i="58"/>
  <c r="L4228" i="58"/>
  <c r="L4229" i="58"/>
  <c r="L4230" i="58"/>
  <c r="L4231" i="58"/>
  <c r="L4232" i="58"/>
  <c r="L4233" i="58"/>
  <c r="L4234" i="58"/>
  <c r="L4235" i="58"/>
  <c r="L4236" i="58"/>
  <c r="L4237" i="58"/>
  <c r="L4238" i="58"/>
  <c r="L4239" i="58"/>
  <c r="L4240" i="58"/>
  <c r="L4241" i="58"/>
  <c r="L4242" i="58"/>
  <c r="L4243" i="58"/>
  <c r="L4244" i="58"/>
  <c r="L4245" i="58"/>
  <c r="L4246" i="58"/>
  <c r="L4247" i="58"/>
  <c r="L4248" i="58"/>
  <c r="L4249" i="58"/>
  <c r="L4250" i="58"/>
  <c r="L4251" i="58"/>
  <c r="L4252" i="58"/>
  <c r="L4253" i="58"/>
  <c r="L4254" i="58"/>
  <c r="L4255" i="58"/>
  <c r="L4256" i="58"/>
  <c r="L4257" i="58"/>
  <c r="L4258" i="58"/>
  <c r="L4259" i="58"/>
  <c r="L4260" i="58"/>
  <c r="L4261" i="58"/>
  <c r="L4262" i="58"/>
  <c r="L4263" i="58"/>
  <c r="L4264" i="58"/>
  <c r="L4265" i="58"/>
  <c r="L4266" i="58"/>
  <c r="L4267" i="58"/>
  <c r="L4268" i="58"/>
  <c r="L4269" i="58"/>
  <c r="L4270" i="58"/>
  <c r="L4271" i="58"/>
  <c r="L4272" i="58"/>
  <c r="L4273" i="58"/>
  <c r="L4274" i="58"/>
  <c r="L4275" i="58"/>
  <c r="L4276" i="58"/>
  <c r="L4277" i="58"/>
  <c r="L4278" i="58"/>
  <c r="L4279" i="58"/>
  <c r="L4280" i="58"/>
  <c r="L4281" i="58"/>
  <c r="L4282" i="58"/>
  <c r="L4283" i="58"/>
  <c r="L4284" i="58"/>
  <c r="L4285" i="58"/>
  <c r="L4286" i="58"/>
  <c r="L4287" i="58"/>
  <c r="L4288" i="58"/>
  <c r="L4289" i="58"/>
  <c r="L4290" i="58"/>
  <c r="L4291" i="58"/>
  <c r="L4292" i="58"/>
  <c r="L4293" i="58"/>
  <c r="L4294" i="58"/>
  <c r="L4295" i="58"/>
  <c r="L4296" i="58"/>
  <c r="L4297" i="58"/>
  <c r="L4298" i="58"/>
  <c r="L4299" i="58"/>
  <c r="L4300" i="58"/>
  <c r="L4301" i="58"/>
  <c r="L4302" i="58"/>
  <c r="L4303" i="58"/>
  <c r="L4304" i="58"/>
  <c r="L4305" i="58"/>
  <c r="L4306" i="58"/>
  <c r="L4307" i="58"/>
  <c r="L4308" i="58"/>
  <c r="L4309" i="58"/>
  <c r="L4310" i="58"/>
  <c r="L4311" i="58"/>
  <c r="L4312" i="58"/>
  <c r="L4313" i="58"/>
  <c r="L4314" i="58"/>
  <c r="L4315" i="58"/>
  <c r="L4316" i="58"/>
  <c r="L4317" i="58"/>
  <c r="L4318" i="58"/>
  <c r="L4319" i="58"/>
  <c r="L4320" i="58"/>
  <c r="L4321" i="58"/>
  <c r="L4322" i="58"/>
  <c r="L4323" i="58"/>
  <c r="L4324" i="58"/>
  <c r="L4325" i="58"/>
  <c r="L4326" i="58"/>
  <c r="L4327" i="58"/>
  <c r="L4328" i="58"/>
  <c r="L4329" i="58"/>
  <c r="L4330" i="58"/>
  <c r="L4331" i="58"/>
  <c r="L4332" i="58"/>
  <c r="L4333" i="58"/>
  <c r="L4334" i="58"/>
  <c r="L4335" i="58"/>
  <c r="L4336" i="58"/>
  <c r="L4337" i="58"/>
  <c r="L4338" i="58"/>
  <c r="L4339" i="58"/>
  <c r="L4340" i="58"/>
  <c r="L4341" i="58"/>
  <c r="L4342" i="58"/>
  <c r="L4343" i="58"/>
  <c r="L4344" i="58"/>
  <c r="L4345" i="58"/>
  <c r="L4346" i="58"/>
  <c r="L4347" i="58"/>
  <c r="L4348" i="58"/>
  <c r="L4349" i="58"/>
  <c r="L4350" i="58"/>
  <c r="L4351" i="58"/>
  <c r="L4352" i="58"/>
  <c r="L4353" i="58"/>
  <c r="L4354" i="58"/>
  <c r="L4355" i="58"/>
  <c r="L4356" i="58"/>
  <c r="L4357" i="58"/>
  <c r="L4358" i="58"/>
  <c r="L4359" i="58"/>
  <c r="L4360" i="58"/>
  <c r="L4361" i="58"/>
  <c r="L4362" i="58"/>
  <c r="L4363" i="58"/>
  <c r="L4364" i="58"/>
  <c r="L4365" i="58"/>
  <c r="L4366" i="58"/>
  <c r="L4367" i="58"/>
  <c r="L4368" i="58"/>
  <c r="L4369" i="58"/>
  <c r="L4370" i="58"/>
  <c r="L4371" i="58"/>
  <c r="L4372" i="58"/>
  <c r="L4373" i="58"/>
  <c r="L4374" i="58"/>
  <c r="L4375" i="58"/>
  <c r="L4376" i="58"/>
  <c r="L4377" i="58"/>
  <c r="L4378" i="58"/>
  <c r="L4379" i="58"/>
  <c r="L4380" i="58"/>
  <c r="L4381" i="58"/>
  <c r="L4382" i="58"/>
  <c r="L4383" i="58"/>
  <c r="L4384" i="58"/>
  <c r="L4385" i="58"/>
  <c r="L4386" i="58"/>
  <c r="L4387" i="58"/>
  <c r="L4388" i="58"/>
  <c r="L4389" i="58"/>
  <c r="L4390" i="58"/>
  <c r="L4391" i="58"/>
  <c r="L4392" i="58"/>
  <c r="L4393" i="58"/>
  <c r="L4394" i="58"/>
  <c r="L4395" i="58"/>
  <c r="L4396" i="58"/>
  <c r="L4397" i="58"/>
  <c r="L4398" i="58"/>
  <c r="L4399" i="58"/>
  <c r="L4400" i="58"/>
  <c r="L4401" i="58"/>
  <c r="L4402" i="58"/>
  <c r="L4403" i="58"/>
  <c r="L4404" i="58"/>
  <c r="L4405" i="58"/>
  <c r="L4406" i="58"/>
  <c r="L4407" i="58"/>
  <c r="L4408" i="58"/>
  <c r="L4409" i="58"/>
  <c r="L4410" i="58"/>
  <c r="L4411" i="58"/>
  <c r="L4412" i="58"/>
  <c r="L4413" i="58"/>
  <c r="L4414" i="58"/>
  <c r="L4415" i="58"/>
  <c r="L4416" i="58"/>
  <c r="L4417" i="58"/>
  <c r="L4418" i="58"/>
  <c r="L4419" i="58"/>
  <c r="L4420" i="58"/>
  <c r="L4421" i="58"/>
  <c r="L4422" i="58"/>
  <c r="L4423" i="58"/>
  <c r="L4424" i="58"/>
  <c r="L4425" i="58"/>
  <c r="L4426" i="58"/>
  <c r="L4427" i="58"/>
  <c r="L4428" i="58"/>
  <c r="L4429" i="58"/>
  <c r="L4430" i="58"/>
  <c r="L4431" i="58"/>
  <c r="L4432" i="58"/>
  <c r="L4433" i="58"/>
  <c r="L4434" i="58"/>
  <c r="L4435" i="58"/>
  <c r="L4436" i="58"/>
  <c r="L4437" i="58"/>
  <c r="L4438" i="58"/>
  <c r="L4439" i="58"/>
  <c r="L4440" i="58"/>
  <c r="L4441" i="58"/>
  <c r="L4442" i="58"/>
  <c r="L4443" i="58"/>
  <c r="L4444" i="58"/>
  <c r="L4445" i="58"/>
  <c r="L4446" i="58"/>
  <c r="L4447" i="58"/>
  <c r="L4448" i="58"/>
  <c r="L4449" i="58"/>
  <c r="L4450" i="58"/>
  <c r="L4451" i="58"/>
  <c r="L4452" i="58"/>
  <c r="L4453" i="58"/>
  <c r="L4454" i="58"/>
  <c r="L4455" i="58"/>
  <c r="L4456" i="58"/>
  <c r="L4457" i="58"/>
  <c r="L4458" i="58"/>
  <c r="L4459" i="58"/>
  <c r="L4460" i="58"/>
  <c r="L4461" i="58"/>
  <c r="L4462" i="58"/>
  <c r="L4463" i="58"/>
  <c r="L4464" i="58"/>
  <c r="L4465" i="58"/>
  <c r="L4466" i="58"/>
  <c r="L4467" i="58"/>
  <c r="L4468" i="58"/>
  <c r="L4469" i="58"/>
  <c r="L4470" i="58"/>
  <c r="L4471" i="58"/>
  <c r="L4472" i="58"/>
  <c r="L4473" i="58"/>
  <c r="L4474" i="58"/>
  <c r="L4475" i="58"/>
  <c r="L4476" i="58"/>
  <c r="L4477" i="58"/>
  <c r="L4478" i="58"/>
  <c r="L4479" i="58"/>
  <c r="L4480" i="58"/>
  <c r="L4481" i="58"/>
  <c r="L4482" i="58"/>
  <c r="L4483" i="58"/>
  <c r="L4484" i="58"/>
  <c r="L4485" i="58"/>
  <c r="L4486" i="58"/>
  <c r="L4487" i="58"/>
  <c r="L4488" i="58"/>
  <c r="L4489" i="58"/>
  <c r="L4490" i="58"/>
  <c r="L4491" i="58"/>
  <c r="L4492" i="58"/>
  <c r="L4493" i="58"/>
  <c r="L4494" i="58"/>
  <c r="L4495" i="58"/>
  <c r="L4496" i="58"/>
  <c r="L4497" i="58"/>
  <c r="L4498" i="58"/>
  <c r="L4499" i="58"/>
  <c r="L4500" i="58"/>
  <c r="L4501" i="58"/>
  <c r="L4502" i="58"/>
  <c r="L4503" i="58"/>
  <c r="L4504" i="58"/>
  <c r="L4505" i="58"/>
  <c r="L4506" i="58"/>
  <c r="L4507" i="58"/>
  <c r="L4508" i="58"/>
  <c r="L4509" i="58"/>
  <c r="L4510" i="58"/>
  <c r="L4511" i="58"/>
  <c r="L4512" i="58"/>
  <c r="L4513" i="58"/>
  <c r="L4514" i="58"/>
  <c r="L4515" i="58"/>
  <c r="L4516" i="58"/>
  <c r="L4517" i="58"/>
  <c r="L4518" i="58"/>
  <c r="L4519" i="58"/>
  <c r="L4520" i="58"/>
  <c r="L4521" i="58"/>
  <c r="L4522" i="58"/>
  <c r="L4523" i="58"/>
  <c r="L4524" i="58"/>
  <c r="L4525" i="58"/>
  <c r="L4526" i="58"/>
  <c r="L4527" i="58"/>
  <c r="L4528" i="58"/>
  <c r="L4529" i="58"/>
  <c r="L4530" i="58"/>
  <c r="L4531" i="58"/>
  <c r="L4532" i="58"/>
  <c r="L4533" i="58"/>
  <c r="L4534" i="58"/>
  <c r="L4535" i="58"/>
  <c r="L4536" i="58"/>
  <c r="L4537" i="58"/>
  <c r="L4538" i="58"/>
  <c r="L4539" i="58"/>
  <c r="L4540" i="58"/>
  <c r="L4541" i="58"/>
  <c r="L4542" i="58"/>
  <c r="L4543" i="58"/>
  <c r="L4544" i="58"/>
  <c r="L4545" i="58"/>
  <c r="L4546" i="58"/>
  <c r="L4547" i="58"/>
  <c r="L4548" i="58"/>
  <c r="L4549" i="58"/>
  <c r="L4550" i="58"/>
  <c r="L4551" i="58"/>
  <c r="L4552" i="58"/>
  <c r="L4553" i="58"/>
  <c r="L4554" i="58"/>
  <c r="L4555" i="58"/>
  <c r="L4556" i="58"/>
  <c r="L4557" i="58"/>
  <c r="L4558" i="58"/>
  <c r="L4559" i="58"/>
  <c r="L4560" i="58"/>
  <c r="L4561" i="58"/>
  <c r="L4562" i="58"/>
  <c r="L4563" i="58"/>
  <c r="L4564" i="58"/>
  <c r="L4565" i="58"/>
  <c r="L4566" i="58"/>
  <c r="L4567" i="58"/>
  <c r="L4568" i="58"/>
  <c r="L4569" i="58"/>
  <c r="L4570" i="58"/>
  <c r="L4571" i="58"/>
  <c r="L4572" i="58"/>
  <c r="L4573" i="58"/>
  <c r="L4574" i="58"/>
  <c r="L4575" i="58"/>
  <c r="L4576" i="58"/>
  <c r="L4577" i="58"/>
  <c r="L4578" i="58"/>
  <c r="L4579" i="58"/>
  <c r="L4580" i="58"/>
  <c r="L4581" i="58"/>
  <c r="L4582" i="58"/>
  <c r="L4583" i="58"/>
  <c r="L4584" i="58"/>
  <c r="L4585" i="58"/>
  <c r="L4586" i="58"/>
  <c r="L4587" i="58"/>
  <c r="L4588" i="58"/>
  <c r="L4589" i="58"/>
  <c r="L4590" i="58"/>
  <c r="L4591" i="58"/>
  <c r="L4592" i="58"/>
  <c r="L4593" i="58"/>
  <c r="L4594" i="58"/>
  <c r="L4595" i="58"/>
  <c r="L4596" i="58"/>
  <c r="L4597" i="58"/>
  <c r="L4598" i="58"/>
  <c r="L4599" i="58"/>
  <c r="L4600" i="58"/>
  <c r="L4601" i="58"/>
  <c r="L4602" i="58"/>
  <c r="L4603" i="58"/>
  <c r="L4604" i="58"/>
  <c r="L4605" i="58"/>
  <c r="L4606" i="58"/>
  <c r="L4607" i="58"/>
  <c r="L4608" i="58"/>
  <c r="L4609" i="58"/>
  <c r="L4610" i="58"/>
  <c r="L4611" i="58"/>
  <c r="L4612" i="58"/>
  <c r="L4613" i="58"/>
  <c r="L4614" i="58"/>
  <c r="L4615" i="58"/>
  <c r="L4616" i="58"/>
  <c r="L4617" i="58"/>
  <c r="L4618" i="58"/>
  <c r="L4619" i="58"/>
  <c r="L4620" i="58"/>
  <c r="L4621" i="58"/>
  <c r="L4622" i="58"/>
  <c r="L4623" i="58"/>
  <c r="L4624" i="58"/>
  <c r="L4625" i="58"/>
  <c r="L4626" i="58"/>
  <c r="L4627" i="58"/>
  <c r="L4628" i="58"/>
  <c r="L4629" i="58"/>
  <c r="L4630" i="58"/>
  <c r="L4631" i="58"/>
  <c r="L4632" i="58"/>
  <c r="L4633" i="58"/>
  <c r="L4634" i="58"/>
  <c r="L4635" i="58"/>
  <c r="L4636" i="58"/>
  <c r="L4637" i="58"/>
  <c r="L4638" i="58"/>
  <c r="L4639" i="58"/>
  <c r="L4640" i="58"/>
  <c r="L4641" i="58"/>
  <c r="L4642" i="58"/>
  <c r="L4643" i="58"/>
  <c r="L4644" i="58"/>
  <c r="L4645" i="58"/>
  <c r="L4646" i="58"/>
  <c r="L4647" i="58"/>
  <c r="L4648" i="58"/>
  <c r="L4649" i="58"/>
  <c r="L4650" i="58"/>
  <c r="L4651" i="58"/>
  <c r="L4652" i="58"/>
  <c r="L4653" i="58"/>
  <c r="L4654" i="58"/>
  <c r="L4655" i="58"/>
  <c r="L4656" i="58"/>
  <c r="L4657" i="58"/>
  <c r="L4658" i="58"/>
  <c r="L4659" i="58"/>
  <c r="L4660" i="58"/>
  <c r="L4661" i="58"/>
  <c r="L4662" i="58"/>
  <c r="L4663" i="58"/>
  <c r="L4664" i="58"/>
  <c r="L4665" i="58"/>
  <c r="L4666" i="58"/>
  <c r="L4667" i="58"/>
  <c r="L4668" i="58"/>
  <c r="L4669" i="58"/>
  <c r="L4670" i="58"/>
  <c r="L4671" i="58"/>
  <c r="L4672" i="58"/>
  <c r="L4673" i="58"/>
  <c r="L4674" i="58"/>
  <c r="L4675" i="58"/>
  <c r="L4676" i="58"/>
  <c r="L4677" i="58"/>
  <c r="L4678" i="58"/>
  <c r="L4679" i="58"/>
  <c r="L4680" i="58"/>
  <c r="L4681" i="58"/>
  <c r="L4682" i="58"/>
  <c r="L4683" i="58"/>
  <c r="L4684" i="58"/>
  <c r="L4685" i="58"/>
  <c r="L4686" i="58"/>
  <c r="L4687" i="58"/>
  <c r="L4688" i="58"/>
  <c r="L4689" i="58"/>
  <c r="L4690" i="58"/>
  <c r="L4691" i="58"/>
  <c r="L4692" i="58"/>
  <c r="L4693" i="58"/>
  <c r="L4694" i="58"/>
  <c r="L4695" i="58"/>
  <c r="L4696" i="58"/>
  <c r="L4697" i="58"/>
  <c r="L4698" i="58"/>
  <c r="L4699" i="58"/>
  <c r="L4700" i="58"/>
  <c r="L4701" i="58"/>
  <c r="L4702" i="58"/>
  <c r="L4703" i="58"/>
  <c r="L4704" i="58"/>
  <c r="L4705" i="58"/>
  <c r="L4706" i="58"/>
  <c r="L4707" i="58"/>
  <c r="L4708" i="58"/>
  <c r="L4709" i="58"/>
  <c r="L4710" i="58"/>
  <c r="L4711" i="58"/>
  <c r="L4712" i="58"/>
  <c r="L4713" i="58"/>
  <c r="L4714" i="58"/>
  <c r="L4715" i="58"/>
  <c r="L4716" i="58"/>
  <c r="L4717" i="58"/>
  <c r="L4718" i="58"/>
  <c r="L4719" i="58"/>
  <c r="L4720" i="58"/>
  <c r="L4721" i="58"/>
  <c r="L4722" i="58"/>
  <c r="L4723" i="58"/>
  <c r="L4724" i="58"/>
  <c r="L4725" i="58"/>
  <c r="L4726" i="58"/>
  <c r="L4727" i="58"/>
  <c r="L4728" i="58"/>
  <c r="L4729" i="58"/>
  <c r="L4730" i="58"/>
  <c r="L4731" i="58"/>
  <c r="L4732" i="58"/>
  <c r="L4733" i="58"/>
  <c r="L4734" i="58"/>
  <c r="L4735" i="58"/>
  <c r="L4736" i="58"/>
  <c r="L4737" i="58"/>
  <c r="L4738" i="58"/>
  <c r="L4739" i="58"/>
  <c r="L4740" i="58"/>
  <c r="L4741" i="58"/>
  <c r="L4742" i="58"/>
  <c r="L4743" i="58"/>
  <c r="L4744" i="58"/>
  <c r="L4745" i="58"/>
  <c r="L4746" i="58"/>
  <c r="L4747" i="58"/>
  <c r="L4748" i="58"/>
  <c r="L4749" i="58"/>
  <c r="L4750" i="58"/>
  <c r="L4751" i="58"/>
  <c r="L4752" i="58"/>
  <c r="L4753" i="58"/>
  <c r="L4754" i="58"/>
  <c r="L4755" i="58"/>
  <c r="L4756" i="58"/>
  <c r="L4757" i="58"/>
  <c r="L4758" i="58"/>
  <c r="L4759" i="58"/>
  <c r="L4760" i="58"/>
  <c r="L4761" i="58"/>
  <c r="L4762" i="58"/>
  <c r="L4763" i="58"/>
  <c r="L4764" i="58"/>
  <c r="L4765" i="58"/>
  <c r="L4766" i="58"/>
  <c r="L4767" i="58"/>
  <c r="L4768" i="58"/>
  <c r="L4769" i="58"/>
  <c r="L4770" i="58"/>
  <c r="L4771" i="58"/>
  <c r="L4772" i="58"/>
  <c r="L4773" i="58"/>
  <c r="L4774" i="58"/>
  <c r="L4775" i="58"/>
  <c r="L4776" i="58"/>
  <c r="L4777" i="58"/>
  <c r="L4778" i="58"/>
  <c r="L4779" i="58"/>
  <c r="L4780" i="58"/>
  <c r="L4781" i="58"/>
  <c r="L4782" i="58"/>
  <c r="L4783" i="58"/>
  <c r="L4784" i="58"/>
  <c r="L4785" i="58"/>
  <c r="L4786" i="58"/>
  <c r="L4787" i="58"/>
  <c r="L4788" i="58"/>
  <c r="L4789" i="58"/>
  <c r="L4790" i="58"/>
  <c r="L4791" i="58"/>
  <c r="L4792" i="58"/>
  <c r="L4793" i="58"/>
  <c r="L4794" i="58"/>
  <c r="L4795" i="58"/>
  <c r="L4796" i="58"/>
  <c r="L4797" i="58"/>
  <c r="L4798" i="58"/>
  <c r="L4799" i="58"/>
  <c r="L4800" i="58"/>
  <c r="L4801" i="58"/>
  <c r="L4802" i="58"/>
  <c r="L4803" i="58"/>
  <c r="L4804" i="58"/>
  <c r="L4805" i="58"/>
  <c r="L4806" i="58"/>
  <c r="L4807" i="58"/>
  <c r="L4808" i="58"/>
  <c r="L4809" i="58"/>
  <c r="L4810" i="58"/>
  <c r="L4811" i="58"/>
  <c r="L4812" i="58"/>
  <c r="L4813" i="58"/>
  <c r="L4814" i="58"/>
  <c r="L4815" i="58"/>
  <c r="L4816" i="58"/>
  <c r="L4817" i="58"/>
  <c r="L4818" i="58"/>
  <c r="L4819" i="58"/>
  <c r="L4820" i="58"/>
  <c r="L4821" i="58"/>
  <c r="L4822" i="58"/>
  <c r="L4823" i="58"/>
  <c r="L4824" i="58"/>
  <c r="L4825" i="58"/>
  <c r="L4826" i="58"/>
  <c r="L4827" i="58"/>
  <c r="L4828" i="58"/>
  <c r="L4829" i="58"/>
  <c r="L4830" i="58"/>
  <c r="L4831" i="58"/>
  <c r="L4832" i="58"/>
  <c r="L4833" i="58"/>
  <c r="L4834" i="58"/>
  <c r="L4835" i="58"/>
  <c r="L4836" i="58"/>
  <c r="L4837" i="58"/>
  <c r="L4838" i="58"/>
  <c r="L4839" i="58"/>
  <c r="L4840" i="58"/>
  <c r="L4841" i="58"/>
  <c r="L4842" i="58"/>
  <c r="L4843" i="58"/>
  <c r="L4844" i="58"/>
  <c r="L4845" i="58"/>
  <c r="L4846" i="58"/>
  <c r="L4847" i="58"/>
  <c r="L4848" i="58"/>
  <c r="L4849" i="58"/>
  <c r="L4850" i="58"/>
  <c r="L4851" i="58"/>
  <c r="L4852" i="58"/>
  <c r="L4853" i="58"/>
  <c r="L4854" i="58"/>
  <c r="L4855" i="58"/>
  <c r="L4856" i="58"/>
  <c r="L4857" i="58"/>
  <c r="L4858" i="58"/>
  <c r="L4859" i="58"/>
  <c r="L4860" i="58"/>
  <c r="L4861" i="58"/>
  <c r="L4862" i="58"/>
  <c r="L4863" i="58"/>
  <c r="L4864" i="58"/>
  <c r="L4865" i="58"/>
  <c r="L4866" i="58"/>
  <c r="L4867" i="58"/>
  <c r="L4868" i="58"/>
  <c r="L4869" i="58"/>
  <c r="L4870" i="58"/>
  <c r="L4871" i="58"/>
  <c r="L4872" i="58"/>
  <c r="L4873" i="58"/>
  <c r="L4874" i="58"/>
  <c r="L4875" i="58"/>
  <c r="L4876" i="58"/>
  <c r="L4877" i="58"/>
  <c r="L4878" i="58"/>
  <c r="L4879" i="58"/>
  <c r="L4880" i="58"/>
  <c r="L4881" i="58"/>
  <c r="L4882" i="58"/>
  <c r="L4883" i="58"/>
  <c r="L4884" i="58"/>
  <c r="L4885" i="58"/>
  <c r="L4886" i="58"/>
  <c r="L4887" i="58"/>
  <c r="L4888" i="58"/>
  <c r="L4889" i="58"/>
  <c r="L4890" i="58"/>
  <c r="L4891" i="58"/>
  <c r="L4892" i="58"/>
  <c r="L4893" i="58"/>
  <c r="L4894" i="58"/>
  <c r="L4895" i="58"/>
  <c r="L4896" i="58"/>
  <c r="L4897" i="58"/>
  <c r="L4898" i="58"/>
  <c r="L4899" i="58"/>
  <c r="L4900" i="58"/>
  <c r="L4901" i="58"/>
  <c r="L4902" i="58"/>
  <c r="L4903" i="58"/>
  <c r="L4904" i="58"/>
  <c r="L4905" i="58"/>
  <c r="L4906" i="58"/>
  <c r="L4907" i="58"/>
  <c r="L4908" i="58"/>
  <c r="L4909" i="58"/>
  <c r="L4910" i="58"/>
  <c r="L4911" i="58"/>
  <c r="L4912" i="58"/>
  <c r="L4913" i="58"/>
  <c r="L4914" i="58"/>
  <c r="L4915" i="58"/>
  <c r="L4916" i="58"/>
  <c r="L4917" i="58"/>
  <c r="L4918" i="58"/>
  <c r="L4919" i="58"/>
  <c r="L4920" i="58"/>
  <c r="L4921" i="58"/>
  <c r="L4922" i="58"/>
  <c r="L4923" i="58"/>
  <c r="L4924" i="58"/>
  <c r="L4925" i="58"/>
  <c r="L4926" i="58"/>
  <c r="L4927" i="58"/>
  <c r="L4928" i="58"/>
  <c r="L4929" i="58"/>
  <c r="L4930" i="58"/>
  <c r="L4931" i="58"/>
  <c r="L4932" i="58"/>
  <c r="L4933" i="58"/>
  <c r="L4934" i="58"/>
  <c r="L4935" i="58"/>
  <c r="L4936" i="58"/>
  <c r="L4937" i="58"/>
  <c r="L4938" i="58"/>
  <c r="L4939" i="58"/>
  <c r="L4940" i="58"/>
  <c r="L4941" i="58"/>
  <c r="L4942" i="58"/>
  <c r="L4943" i="58"/>
  <c r="L4944" i="58"/>
  <c r="L4945" i="58"/>
  <c r="L4946" i="58"/>
  <c r="L4947" i="58"/>
  <c r="L4948" i="58"/>
  <c r="L4949" i="58"/>
  <c r="L4950" i="58"/>
  <c r="L4951" i="58"/>
  <c r="L4952" i="58"/>
  <c r="L4953" i="58"/>
  <c r="L4954" i="58"/>
  <c r="L4955" i="58"/>
  <c r="L4956" i="58"/>
  <c r="L4957" i="58"/>
  <c r="L4958" i="58"/>
  <c r="L4959" i="58"/>
  <c r="L4960" i="58"/>
  <c r="L4961" i="58"/>
  <c r="L4962" i="58"/>
  <c r="L4963" i="58"/>
  <c r="L4964" i="58"/>
  <c r="L4965" i="58"/>
  <c r="L4966" i="58"/>
  <c r="L4967" i="58"/>
  <c r="L4968" i="58"/>
  <c r="L4969" i="58"/>
  <c r="L4970" i="58"/>
  <c r="L4971" i="58"/>
  <c r="L4972" i="58"/>
  <c r="L4973" i="58"/>
  <c r="L4974" i="58"/>
  <c r="L4975" i="58"/>
  <c r="L4976" i="58"/>
  <c r="L4977" i="58"/>
  <c r="L4978" i="58"/>
  <c r="L4979" i="58"/>
  <c r="L4980" i="58"/>
  <c r="L4981" i="58"/>
  <c r="L4982" i="58"/>
  <c r="L4983" i="58"/>
  <c r="L4984" i="58"/>
  <c r="L4985" i="58"/>
  <c r="L4986" i="58"/>
  <c r="L4987" i="58"/>
  <c r="L4988" i="58"/>
  <c r="L4989" i="58"/>
  <c r="L4990" i="58"/>
  <c r="L4991" i="58"/>
  <c r="L4992" i="58"/>
  <c r="L4993" i="58"/>
  <c r="L4994" i="58"/>
  <c r="L4995" i="58"/>
  <c r="L4996" i="58"/>
  <c r="L4997" i="58"/>
  <c r="L4998" i="58"/>
  <c r="L4999" i="58"/>
  <c r="L5000" i="58"/>
  <c r="L5001" i="58"/>
  <c r="L5002" i="58"/>
  <c r="L5003" i="58"/>
  <c r="L5004" i="58"/>
  <c r="L5005" i="58"/>
  <c r="L5006" i="58"/>
  <c r="L5007" i="58"/>
  <c r="L5008" i="58"/>
  <c r="L5009" i="58"/>
  <c r="L5010" i="58"/>
  <c r="L5011" i="58"/>
  <c r="L5012" i="58"/>
  <c r="L5013" i="58"/>
  <c r="L5014" i="58"/>
  <c r="L5015" i="58"/>
  <c r="L5016" i="58"/>
  <c r="L5017" i="58"/>
  <c r="L5018" i="58"/>
  <c r="L5019" i="58"/>
  <c r="L5020" i="58"/>
  <c r="L5021" i="58"/>
  <c r="L5022" i="58"/>
  <c r="L5023" i="58"/>
  <c r="L5024" i="58"/>
  <c r="L5025" i="58"/>
  <c r="L5026" i="58"/>
  <c r="L5027" i="58"/>
  <c r="L5028" i="58"/>
  <c r="L5029" i="58"/>
  <c r="L5030" i="58"/>
  <c r="L5031" i="58"/>
  <c r="L5032" i="58"/>
  <c r="L5033" i="58"/>
  <c r="L5034" i="58"/>
  <c r="L5035" i="58"/>
  <c r="L5036" i="58"/>
  <c r="L5037" i="58"/>
  <c r="L5038" i="58"/>
  <c r="L5039" i="58"/>
  <c r="L5040" i="58"/>
  <c r="L5041" i="58"/>
  <c r="L5042" i="58"/>
  <c r="L5043" i="58"/>
  <c r="L5044" i="58"/>
  <c r="L5045" i="58"/>
  <c r="L5046" i="58"/>
  <c r="L5047" i="58"/>
  <c r="L5048" i="58"/>
  <c r="L5049" i="58"/>
  <c r="L5050" i="58"/>
  <c r="L5051" i="58"/>
  <c r="L5052" i="58"/>
  <c r="L5053" i="58"/>
  <c r="L5054" i="58"/>
  <c r="L5055" i="58"/>
  <c r="L5056" i="58"/>
  <c r="L5057" i="58"/>
  <c r="L5058" i="58"/>
  <c r="L5059" i="58"/>
  <c r="L5060" i="58"/>
  <c r="L5061" i="58"/>
  <c r="L5062" i="58"/>
  <c r="L5063" i="58"/>
  <c r="L5064" i="58"/>
  <c r="L5065" i="58"/>
  <c r="L5066" i="58"/>
  <c r="L5067" i="58"/>
  <c r="L5068" i="58"/>
  <c r="L5069" i="58"/>
  <c r="L5070" i="58"/>
  <c r="L5071" i="58"/>
  <c r="L5072" i="58"/>
  <c r="L5073" i="58"/>
  <c r="L5074" i="58"/>
  <c r="L5075" i="58"/>
  <c r="L5076" i="58"/>
  <c r="L5077" i="58"/>
  <c r="L5078" i="58"/>
  <c r="L5079" i="58"/>
  <c r="L5080" i="58"/>
  <c r="L5081" i="58"/>
  <c r="L5082" i="58"/>
  <c r="L5083" i="58"/>
  <c r="L5084" i="58"/>
  <c r="L5085" i="58"/>
  <c r="L5086" i="58"/>
  <c r="L5087" i="58"/>
  <c r="L5088" i="58"/>
  <c r="L5089" i="58"/>
  <c r="L5090" i="58"/>
  <c r="L5091" i="58"/>
  <c r="L5092" i="58"/>
  <c r="L5093" i="58"/>
  <c r="L5094" i="58"/>
  <c r="L5095" i="58"/>
  <c r="L5096" i="58"/>
  <c r="L5097" i="58"/>
  <c r="L5098" i="58"/>
  <c r="L5099" i="58"/>
  <c r="L5100" i="58"/>
  <c r="L5101" i="58"/>
  <c r="L5102" i="58"/>
  <c r="L5103" i="58"/>
  <c r="L5104" i="58"/>
  <c r="L5105" i="58"/>
  <c r="L5106" i="58"/>
  <c r="L5107" i="58"/>
  <c r="L5108" i="58"/>
  <c r="L5109" i="58"/>
  <c r="L5110" i="58"/>
  <c r="L5111" i="58"/>
  <c r="L5112" i="58"/>
  <c r="L5113" i="58"/>
  <c r="L5114" i="58"/>
  <c r="L5115" i="58"/>
  <c r="L5116" i="58"/>
  <c r="L5117" i="58"/>
  <c r="L5118" i="58"/>
  <c r="L5119" i="58"/>
  <c r="L5120" i="58"/>
  <c r="L5121" i="58"/>
  <c r="L5122" i="58"/>
  <c r="L5123" i="58"/>
  <c r="L5124" i="58"/>
  <c r="L5125" i="58"/>
  <c r="L5126" i="58"/>
  <c r="L5127" i="58"/>
  <c r="L5128" i="58"/>
  <c r="L5129" i="58"/>
  <c r="L5130" i="58"/>
  <c r="L5131" i="58"/>
  <c r="L5132" i="58"/>
  <c r="L5133" i="58"/>
  <c r="L5134" i="58"/>
  <c r="L5135" i="58"/>
  <c r="L5136" i="58"/>
  <c r="L5137" i="58"/>
  <c r="L5138" i="58"/>
  <c r="L5139" i="58"/>
  <c r="L5140" i="58"/>
  <c r="L5141" i="58"/>
  <c r="L5142" i="58"/>
  <c r="L5143" i="58"/>
  <c r="L5144" i="58"/>
  <c r="L5145" i="58"/>
  <c r="L5146" i="58"/>
  <c r="L5147" i="58"/>
  <c r="L5148" i="58"/>
  <c r="L5149" i="58"/>
  <c r="L5150" i="58"/>
  <c r="L5151" i="58"/>
  <c r="L5152" i="58"/>
  <c r="L5153" i="58"/>
  <c r="L5154" i="58"/>
  <c r="L5155" i="58"/>
  <c r="L5156" i="58"/>
  <c r="L5157" i="58"/>
  <c r="L5158" i="58"/>
  <c r="L5159" i="58"/>
  <c r="L5160" i="58"/>
  <c r="L5161" i="58"/>
  <c r="L5162" i="58"/>
  <c r="L5163" i="58"/>
  <c r="L5164" i="58"/>
  <c r="L5165" i="58"/>
  <c r="L5166" i="58"/>
  <c r="L5167" i="58"/>
  <c r="L5168" i="58"/>
  <c r="L5169" i="58"/>
  <c r="L5170" i="58"/>
  <c r="L5171" i="58"/>
  <c r="L5172" i="58"/>
  <c r="L5173" i="58"/>
  <c r="L5174" i="58"/>
  <c r="L5175" i="58"/>
  <c r="L5176" i="58"/>
  <c r="L5177" i="58"/>
  <c r="L5178" i="58"/>
  <c r="L5179" i="58"/>
  <c r="L5180" i="58"/>
  <c r="L5181" i="58"/>
  <c r="L5182" i="58"/>
  <c r="L5183" i="58"/>
  <c r="L5184" i="58"/>
  <c r="L5185" i="58"/>
  <c r="L5186" i="58"/>
  <c r="L5187" i="58"/>
  <c r="L5188" i="58"/>
  <c r="L5189" i="58"/>
  <c r="L5190" i="58"/>
  <c r="L5191" i="58"/>
  <c r="L5192" i="58"/>
  <c r="L5193" i="58"/>
  <c r="L5194" i="58"/>
  <c r="L5195" i="58"/>
  <c r="L5196" i="58"/>
  <c r="L5197" i="58"/>
  <c r="L5198" i="58"/>
  <c r="L5199" i="58"/>
  <c r="L5200" i="58"/>
  <c r="L5201" i="58"/>
  <c r="L5202" i="58"/>
  <c r="L5203" i="58"/>
  <c r="L5204" i="58"/>
  <c r="L5205" i="58"/>
  <c r="L5206" i="58"/>
  <c r="L5207" i="58"/>
  <c r="L5208" i="58"/>
  <c r="L5209" i="58"/>
  <c r="L5210" i="58"/>
  <c r="L5211" i="58"/>
  <c r="L5212" i="58"/>
  <c r="L5213" i="58"/>
  <c r="L5214" i="58"/>
  <c r="L5215" i="58"/>
  <c r="L5216" i="58"/>
  <c r="L5217" i="58"/>
  <c r="L5218" i="58"/>
  <c r="L5219" i="58"/>
  <c r="L5220" i="58"/>
  <c r="L5221" i="58"/>
  <c r="L5222" i="58"/>
  <c r="L5223" i="58"/>
  <c r="L5224" i="58"/>
  <c r="L5225" i="58"/>
  <c r="L5226" i="58"/>
  <c r="L5227" i="58"/>
  <c r="L5228" i="58"/>
  <c r="L5229" i="58"/>
  <c r="L5230" i="58"/>
  <c r="L5231" i="58"/>
  <c r="L5232" i="58"/>
  <c r="L5233" i="58"/>
  <c r="L5234" i="58"/>
  <c r="L5235" i="58"/>
  <c r="L5236" i="58"/>
  <c r="L5237" i="58"/>
  <c r="L5238" i="58"/>
  <c r="L5239" i="58"/>
  <c r="L5240" i="58"/>
  <c r="L5241" i="58"/>
  <c r="L5242" i="58"/>
  <c r="L5243" i="58"/>
  <c r="L5244" i="58"/>
  <c r="L5245" i="58"/>
  <c r="L5246" i="58"/>
  <c r="L5247" i="58"/>
  <c r="L5248" i="58"/>
  <c r="L5249" i="58"/>
  <c r="L5250" i="58"/>
  <c r="L5251" i="58"/>
  <c r="L5252" i="58"/>
  <c r="L5253" i="58"/>
  <c r="L5254" i="58"/>
  <c r="L5255" i="58"/>
  <c r="L5256" i="58"/>
  <c r="L5257" i="58"/>
  <c r="L5258" i="58"/>
  <c r="L5259" i="58"/>
  <c r="L5260" i="58"/>
  <c r="L5261" i="58"/>
  <c r="L5262" i="58"/>
  <c r="L5263" i="58"/>
  <c r="L5264" i="58"/>
  <c r="L5265" i="58"/>
  <c r="L5266" i="58"/>
  <c r="L5267" i="58"/>
  <c r="L5268" i="58"/>
  <c r="L5269" i="58"/>
  <c r="L5270" i="58"/>
  <c r="L5271" i="58"/>
  <c r="L5272" i="58"/>
  <c r="L5273" i="58"/>
  <c r="L5274" i="58"/>
  <c r="L5275" i="58"/>
  <c r="L5276" i="58"/>
  <c r="L5277" i="58"/>
  <c r="L5278" i="58"/>
  <c r="L5279" i="58"/>
  <c r="L5280" i="58"/>
  <c r="L5281" i="58"/>
  <c r="L5282" i="58"/>
  <c r="L5283" i="58"/>
  <c r="L5284" i="58"/>
  <c r="L5285" i="58"/>
  <c r="L5286" i="58"/>
  <c r="L5287" i="58"/>
  <c r="L5288" i="58"/>
  <c r="L5289" i="58"/>
  <c r="L5290" i="58"/>
  <c r="L5291" i="58"/>
  <c r="L5292" i="58"/>
  <c r="L5293" i="58"/>
  <c r="L5294" i="58"/>
  <c r="L5295" i="58"/>
  <c r="L5296" i="58"/>
  <c r="L5297" i="58"/>
  <c r="L5298" i="58"/>
  <c r="L5299" i="58"/>
  <c r="L5300" i="58"/>
  <c r="L5301" i="58"/>
  <c r="L5302" i="58"/>
  <c r="L5303" i="58"/>
  <c r="L5304" i="58"/>
  <c r="L5305" i="58"/>
  <c r="L5306" i="58"/>
  <c r="L5307" i="58"/>
  <c r="L5308" i="58"/>
  <c r="L5309" i="58"/>
  <c r="L5310" i="58"/>
  <c r="L5311" i="58"/>
  <c r="L5312" i="58"/>
  <c r="L5313" i="58"/>
  <c r="L5314" i="58"/>
  <c r="L5315" i="58"/>
  <c r="L5316" i="58"/>
  <c r="L5317" i="58"/>
  <c r="L5318" i="58"/>
  <c r="L5319" i="58"/>
  <c r="L5320" i="58"/>
  <c r="L5321" i="58"/>
  <c r="L5322" i="58"/>
  <c r="L5323" i="58"/>
  <c r="L5324" i="58"/>
  <c r="L5325" i="58"/>
  <c r="L5326" i="58"/>
  <c r="L5327" i="58"/>
  <c r="L5328" i="58"/>
  <c r="L5329" i="58"/>
  <c r="L5330" i="58"/>
  <c r="L5331" i="58"/>
  <c r="L5332" i="58"/>
  <c r="L5333" i="58"/>
  <c r="L5334" i="58"/>
  <c r="L5335" i="58"/>
  <c r="L5336" i="58"/>
  <c r="L5337" i="58"/>
  <c r="L5338" i="58"/>
  <c r="L5339" i="58"/>
  <c r="L5340" i="58"/>
  <c r="L5341" i="58"/>
  <c r="L5342" i="58"/>
  <c r="L5343" i="58"/>
  <c r="L5344" i="58"/>
  <c r="L5345" i="58"/>
  <c r="L5346" i="58"/>
  <c r="L5347" i="58"/>
  <c r="L5348" i="58"/>
  <c r="L5349" i="58"/>
  <c r="L5350" i="58"/>
  <c r="L5351" i="58"/>
  <c r="L5352" i="58"/>
  <c r="L5353" i="58"/>
  <c r="L5354" i="58"/>
  <c r="L5355" i="58"/>
  <c r="L5356" i="58"/>
  <c r="L5357" i="58"/>
  <c r="L5358" i="58"/>
  <c r="L5359" i="58"/>
  <c r="L5360" i="58"/>
  <c r="L5361" i="58"/>
  <c r="L5362" i="58"/>
  <c r="L5363" i="58"/>
  <c r="L5364" i="58"/>
  <c r="L5365" i="58"/>
  <c r="L5366" i="58"/>
  <c r="L5367" i="58"/>
  <c r="L5368" i="58"/>
  <c r="L5369" i="58"/>
  <c r="L5370" i="58"/>
  <c r="L5371" i="58"/>
  <c r="L5372" i="58"/>
  <c r="L5373" i="58"/>
  <c r="L5374" i="58"/>
  <c r="L5375" i="58"/>
  <c r="L5376" i="58"/>
  <c r="L5377" i="58"/>
  <c r="L5378" i="58"/>
  <c r="L5379" i="58"/>
  <c r="L5380" i="58"/>
  <c r="L5381" i="58"/>
  <c r="L5382" i="58"/>
  <c r="L5383" i="58"/>
  <c r="L5384" i="58"/>
  <c r="L5385" i="58"/>
  <c r="L5386" i="58"/>
  <c r="L5387" i="58"/>
  <c r="L5388" i="58"/>
  <c r="L5389" i="58"/>
  <c r="L5390" i="58"/>
  <c r="L5391" i="58"/>
  <c r="L5392" i="58"/>
  <c r="L5393" i="58"/>
  <c r="L5394" i="58"/>
  <c r="L5395" i="58"/>
  <c r="L5396" i="58"/>
  <c r="L5397" i="58"/>
  <c r="L5398" i="58"/>
  <c r="L5399" i="58"/>
  <c r="L5400" i="58"/>
  <c r="L5401" i="58"/>
  <c r="L5402" i="58"/>
  <c r="L5403" i="58"/>
  <c r="L5404" i="58"/>
  <c r="L5405" i="58"/>
  <c r="L5406" i="58"/>
  <c r="L5407" i="58"/>
  <c r="L5408" i="58"/>
  <c r="L5409" i="58"/>
  <c r="L5410" i="58"/>
  <c r="L5411" i="58"/>
  <c r="L5412" i="58"/>
  <c r="L5413" i="58"/>
  <c r="L5414" i="58"/>
  <c r="L5415" i="58"/>
  <c r="L5416" i="58"/>
  <c r="L5417" i="58"/>
  <c r="L5418" i="58"/>
  <c r="L5419" i="58"/>
  <c r="L5420" i="58"/>
  <c r="L5421" i="58"/>
  <c r="L5422" i="58"/>
  <c r="L5423" i="58"/>
  <c r="L5424" i="58"/>
  <c r="L5425" i="58"/>
  <c r="L5426" i="58"/>
  <c r="L5427" i="58"/>
  <c r="L5428" i="58"/>
  <c r="L5429" i="58"/>
  <c r="L5430" i="58"/>
  <c r="L5431" i="58"/>
  <c r="L5432" i="58"/>
  <c r="L5433" i="58"/>
  <c r="L5434" i="58"/>
  <c r="L5435" i="58"/>
  <c r="L5436" i="58"/>
  <c r="L5437" i="58"/>
  <c r="L5438" i="58"/>
  <c r="L5439" i="58"/>
  <c r="L5440" i="58"/>
  <c r="L5441" i="58"/>
  <c r="L5442" i="58"/>
  <c r="L5443" i="58"/>
  <c r="L5444" i="58"/>
  <c r="L5445" i="58"/>
  <c r="L5446" i="58"/>
  <c r="L5447" i="58"/>
  <c r="L5448" i="58"/>
  <c r="L5449" i="58"/>
  <c r="L5450" i="58"/>
  <c r="L5451" i="58"/>
  <c r="L5452" i="58"/>
  <c r="L5453" i="58"/>
  <c r="L5454" i="58"/>
  <c r="L5455" i="58"/>
  <c r="L5456" i="58"/>
  <c r="L5457" i="58"/>
  <c r="L5458" i="58"/>
  <c r="L5459" i="58"/>
  <c r="L5460" i="58"/>
  <c r="L5461" i="58"/>
  <c r="L5462" i="58"/>
  <c r="L5463" i="58"/>
  <c r="L5464" i="58"/>
  <c r="L5465" i="58"/>
  <c r="L5466" i="58"/>
  <c r="L5467" i="58"/>
  <c r="L5468" i="58"/>
  <c r="L5469" i="58"/>
  <c r="L5470" i="58"/>
  <c r="L5471" i="58"/>
  <c r="L5472" i="58"/>
  <c r="L5473" i="58"/>
  <c r="L5474" i="58"/>
  <c r="L5475" i="58"/>
  <c r="L5476" i="58"/>
  <c r="L5477" i="58"/>
  <c r="L5478" i="58"/>
  <c r="L5479" i="58"/>
  <c r="L5480" i="58"/>
  <c r="L5481" i="58"/>
  <c r="L5482" i="58"/>
  <c r="L5483" i="58"/>
  <c r="L5484" i="58"/>
  <c r="L5485" i="58"/>
  <c r="L5486" i="58"/>
  <c r="L5487" i="58"/>
  <c r="L5488" i="58"/>
  <c r="L5489" i="58"/>
  <c r="L5490" i="58"/>
  <c r="L5491" i="58"/>
  <c r="L5492" i="58"/>
  <c r="L5493" i="58"/>
  <c r="L5494" i="58"/>
  <c r="L5495" i="58"/>
  <c r="L5496" i="58"/>
  <c r="L5497" i="58"/>
  <c r="L5498" i="58"/>
  <c r="L5499" i="58"/>
  <c r="L5500" i="58"/>
  <c r="L5501" i="58"/>
  <c r="L5502" i="58"/>
  <c r="L5503" i="58"/>
  <c r="L5504" i="58"/>
  <c r="L5505" i="58"/>
  <c r="L5506" i="58"/>
  <c r="L5507" i="58"/>
  <c r="L5508" i="58"/>
  <c r="L5509" i="58"/>
  <c r="L5510" i="58"/>
  <c r="L5511" i="58"/>
  <c r="L5512" i="58"/>
  <c r="L5513" i="58"/>
  <c r="L5514" i="58"/>
  <c r="L5515" i="58"/>
  <c r="L5516" i="58"/>
  <c r="L5517" i="58"/>
  <c r="L5518" i="58"/>
  <c r="L5519" i="58"/>
  <c r="L5520" i="58"/>
  <c r="L5521" i="58"/>
  <c r="L5522" i="58"/>
  <c r="L5523" i="58"/>
  <c r="L5524" i="58"/>
  <c r="L5525" i="58"/>
  <c r="L5526" i="58"/>
  <c r="L5527" i="58"/>
  <c r="L5528" i="58"/>
  <c r="L5529" i="58"/>
  <c r="L5530" i="58"/>
  <c r="L5531" i="58"/>
  <c r="L5532" i="58"/>
  <c r="L5533" i="58"/>
  <c r="L5534" i="58"/>
  <c r="L5535" i="58"/>
  <c r="L5536" i="58"/>
  <c r="L5537" i="58"/>
  <c r="L5538" i="58"/>
  <c r="L5539" i="58"/>
  <c r="L5540" i="58"/>
  <c r="L5541" i="58"/>
  <c r="L5542" i="58"/>
  <c r="L5543" i="58"/>
  <c r="L5544" i="58"/>
  <c r="L5545" i="58"/>
  <c r="L5546" i="58"/>
  <c r="L5547" i="58"/>
  <c r="L5548" i="58"/>
  <c r="L5549" i="58"/>
  <c r="L5550" i="58"/>
  <c r="L5551" i="58"/>
  <c r="L5552" i="58"/>
  <c r="L5553" i="58"/>
  <c r="L5554" i="58"/>
  <c r="L5555" i="58"/>
  <c r="L5556" i="58"/>
  <c r="L5557" i="58"/>
  <c r="L5558" i="58"/>
  <c r="L5559" i="58"/>
  <c r="L5560" i="58"/>
  <c r="L5561" i="58"/>
  <c r="L5562" i="58"/>
  <c r="L5563" i="58"/>
  <c r="L5564" i="58"/>
  <c r="L5565" i="58"/>
  <c r="L5566" i="58"/>
  <c r="L5567" i="58"/>
  <c r="L5568" i="58"/>
  <c r="L5569" i="58"/>
  <c r="L5570" i="58"/>
  <c r="L5571" i="58"/>
  <c r="L5572" i="58"/>
  <c r="L5573" i="58"/>
  <c r="L5574" i="58"/>
  <c r="L5575" i="58"/>
  <c r="L5576" i="58"/>
  <c r="L5577" i="58"/>
  <c r="L5578" i="58"/>
  <c r="L5579" i="58"/>
  <c r="L5580" i="58"/>
  <c r="L5581" i="58"/>
  <c r="L5582" i="58"/>
  <c r="L5583" i="58"/>
  <c r="L5584" i="58"/>
  <c r="L5585" i="58"/>
  <c r="L5586" i="58"/>
  <c r="L5587" i="58"/>
  <c r="L5588" i="58"/>
  <c r="L5589" i="58"/>
  <c r="L5590" i="58"/>
  <c r="L5591" i="58"/>
  <c r="L5592" i="58"/>
  <c r="L5593" i="58"/>
  <c r="L5594" i="58"/>
  <c r="L5595" i="58"/>
  <c r="L5596" i="58"/>
  <c r="L5597" i="58"/>
  <c r="L5598" i="58"/>
  <c r="L5599" i="58"/>
  <c r="L5600" i="58"/>
  <c r="L5601" i="58"/>
  <c r="L5602" i="58"/>
  <c r="L5603" i="58"/>
  <c r="L5604" i="58"/>
  <c r="L5605" i="58"/>
  <c r="L5606" i="58"/>
  <c r="L5607" i="58"/>
  <c r="L5608" i="58"/>
  <c r="L5609" i="58"/>
  <c r="L5610" i="58"/>
  <c r="L5611" i="58"/>
  <c r="L5612" i="58"/>
  <c r="L5613" i="58"/>
  <c r="L5614" i="58"/>
  <c r="L5615" i="58"/>
  <c r="L5616" i="58"/>
  <c r="L5617" i="58"/>
  <c r="L5618" i="58"/>
  <c r="L5619" i="58"/>
  <c r="L5620" i="58"/>
  <c r="L5621" i="58"/>
  <c r="L5622" i="58"/>
  <c r="L5623" i="58"/>
  <c r="L5624" i="58"/>
  <c r="L5625" i="58"/>
  <c r="L5626" i="58"/>
  <c r="L5627" i="58"/>
  <c r="L5628" i="58"/>
  <c r="L5629" i="58"/>
  <c r="L5630" i="58"/>
  <c r="L5631" i="58"/>
  <c r="L5632" i="58"/>
  <c r="L5633" i="58"/>
  <c r="L5634" i="58"/>
  <c r="L5635" i="58"/>
  <c r="L5636" i="58"/>
  <c r="L5637" i="58"/>
  <c r="L5638" i="58"/>
  <c r="L5639" i="58"/>
  <c r="L5640" i="58"/>
  <c r="L5641" i="58"/>
  <c r="L5642" i="58"/>
  <c r="L5643" i="58"/>
  <c r="L5644" i="58"/>
  <c r="L5645" i="58"/>
  <c r="L5646" i="58"/>
  <c r="L5647" i="58"/>
  <c r="L5648" i="58"/>
  <c r="L5649" i="58"/>
  <c r="L5650" i="58"/>
  <c r="L5651" i="58"/>
  <c r="L5652" i="58"/>
  <c r="L5653" i="58"/>
  <c r="L5654" i="58"/>
  <c r="L5655" i="58"/>
  <c r="L5656" i="58"/>
  <c r="L5657" i="58"/>
  <c r="L5658" i="58"/>
  <c r="L5659" i="58"/>
  <c r="L5660" i="58"/>
  <c r="L5661" i="58"/>
  <c r="L5662" i="58"/>
  <c r="L5663" i="58"/>
  <c r="L5664" i="58"/>
  <c r="L5665" i="58"/>
  <c r="L5666" i="58"/>
  <c r="L5667" i="58"/>
  <c r="L5668" i="58"/>
  <c r="L5669" i="58"/>
  <c r="L5670" i="58"/>
  <c r="L5671" i="58"/>
  <c r="L5672" i="58"/>
  <c r="L5673" i="58"/>
  <c r="L5674" i="58"/>
  <c r="L5675" i="58"/>
  <c r="L5676" i="58"/>
  <c r="L5677" i="58"/>
  <c r="L5678" i="58"/>
  <c r="L5679" i="58"/>
  <c r="L5680" i="58"/>
  <c r="L5681" i="58"/>
  <c r="L5682" i="58"/>
  <c r="L5683" i="58"/>
  <c r="L5684" i="58"/>
  <c r="L5685" i="58"/>
  <c r="L5686" i="58"/>
  <c r="L5687" i="58"/>
  <c r="L5688" i="58"/>
  <c r="L5689" i="58"/>
  <c r="L5690" i="58"/>
  <c r="L5691" i="58"/>
  <c r="L5692" i="58"/>
  <c r="L5693" i="58"/>
  <c r="L5694" i="58"/>
  <c r="L5695" i="58"/>
  <c r="L5696" i="58"/>
  <c r="L5697" i="58"/>
  <c r="L5698" i="58"/>
  <c r="L5699" i="58"/>
  <c r="L5700" i="58"/>
  <c r="L5701" i="58"/>
  <c r="L5702" i="58"/>
  <c r="L5703" i="58"/>
  <c r="L5704" i="58"/>
  <c r="L5705" i="58"/>
  <c r="L5706" i="58"/>
  <c r="L5707" i="58"/>
  <c r="L5708" i="58"/>
  <c r="L5709" i="58"/>
  <c r="L5710" i="58"/>
  <c r="L5711" i="58"/>
  <c r="L5712" i="58"/>
  <c r="L5713" i="58"/>
  <c r="L5714" i="58"/>
  <c r="L5715" i="58"/>
  <c r="L5716" i="58"/>
  <c r="L5717" i="58"/>
  <c r="L5718" i="58"/>
  <c r="L5719" i="58"/>
  <c r="L5720" i="58"/>
  <c r="L5721" i="58"/>
  <c r="L5722" i="58"/>
  <c r="L5723" i="58"/>
  <c r="L5724" i="58"/>
  <c r="L5725" i="58"/>
  <c r="L5726" i="58"/>
  <c r="L5727" i="58"/>
  <c r="L5728" i="58"/>
  <c r="L5729" i="58"/>
  <c r="L5730" i="58"/>
  <c r="L5731" i="58"/>
  <c r="L5732" i="58"/>
  <c r="L5733" i="58"/>
  <c r="L5734" i="58"/>
  <c r="L5735" i="58"/>
  <c r="L5736" i="58"/>
  <c r="L5737" i="58"/>
  <c r="L5738" i="58"/>
  <c r="L5739" i="58"/>
  <c r="L5740" i="58"/>
  <c r="L5741" i="58"/>
  <c r="L5742" i="58"/>
  <c r="L5743" i="58"/>
  <c r="L5744" i="58"/>
  <c r="L5745" i="58"/>
  <c r="L5746" i="58"/>
  <c r="L5747" i="58"/>
  <c r="L5748" i="58"/>
  <c r="L5749" i="58"/>
  <c r="L5750" i="58"/>
  <c r="L5751" i="58"/>
  <c r="L5752" i="58"/>
  <c r="L5753" i="58"/>
  <c r="L5754" i="58"/>
  <c r="L5755" i="58"/>
  <c r="L5756" i="58"/>
  <c r="L5757" i="58"/>
  <c r="L5758" i="58"/>
  <c r="L5759" i="58"/>
  <c r="L5760" i="58"/>
  <c r="L5761" i="58"/>
  <c r="L5762" i="58"/>
  <c r="L5763" i="58"/>
  <c r="L5764" i="58"/>
  <c r="L5765" i="58"/>
  <c r="L5766" i="58"/>
  <c r="L5767" i="58"/>
  <c r="L5768" i="58"/>
  <c r="L5769" i="58"/>
  <c r="L5770" i="58"/>
  <c r="L5771" i="58"/>
  <c r="L5772" i="58"/>
  <c r="L5773" i="58"/>
  <c r="L5774" i="58"/>
  <c r="L5775" i="58"/>
  <c r="L5776" i="58"/>
  <c r="L5777" i="58"/>
  <c r="L5778" i="58"/>
  <c r="L5779" i="58"/>
  <c r="L5780" i="58"/>
  <c r="L5781" i="58"/>
  <c r="L5782" i="58"/>
  <c r="L5783" i="58"/>
  <c r="L5784" i="58"/>
  <c r="L5785" i="58"/>
  <c r="L5786" i="58"/>
  <c r="L5787" i="58"/>
  <c r="L5788" i="58"/>
  <c r="L5789" i="58"/>
  <c r="L5790" i="58"/>
  <c r="L5791" i="58"/>
  <c r="L5792" i="58"/>
  <c r="L5793" i="58"/>
  <c r="L5794" i="58"/>
  <c r="L5795" i="58"/>
  <c r="L5796" i="58"/>
  <c r="L5797" i="58"/>
  <c r="L5798" i="58"/>
  <c r="L5799" i="58"/>
  <c r="L5800" i="58"/>
  <c r="L5801" i="58"/>
  <c r="L5802" i="58"/>
  <c r="L5803" i="58"/>
  <c r="L5804" i="58"/>
  <c r="L5805" i="58"/>
  <c r="L5806" i="58"/>
  <c r="L5807" i="58"/>
  <c r="L5808" i="58"/>
  <c r="L5809" i="58"/>
  <c r="L5810" i="58"/>
  <c r="L5811" i="58"/>
  <c r="L5812" i="58"/>
  <c r="L5813" i="58"/>
  <c r="L5814" i="58"/>
  <c r="L5815" i="58"/>
  <c r="L5816" i="58"/>
  <c r="L5817" i="58"/>
  <c r="L5818" i="58"/>
  <c r="L5819" i="58"/>
  <c r="L5820" i="58"/>
  <c r="L5821" i="58"/>
  <c r="L5822" i="58"/>
  <c r="L5823" i="58"/>
  <c r="L5824" i="58"/>
  <c r="L5825" i="58"/>
  <c r="L5826" i="58"/>
  <c r="L5827" i="58"/>
  <c r="L5828" i="58"/>
  <c r="L5829" i="58"/>
  <c r="L5830" i="58"/>
  <c r="L5831" i="58"/>
  <c r="L5832" i="58"/>
  <c r="L5833" i="58"/>
  <c r="L5834" i="58"/>
  <c r="L5835" i="58"/>
  <c r="L5836" i="58"/>
  <c r="L5837" i="58"/>
  <c r="L5838" i="58"/>
  <c r="L5839" i="58"/>
  <c r="L5840" i="58"/>
  <c r="L5841" i="58"/>
  <c r="L5842" i="58"/>
  <c r="L5843" i="58"/>
  <c r="L5844" i="58"/>
  <c r="L5845" i="58"/>
  <c r="L5846" i="58"/>
  <c r="L5847" i="58"/>
  <c r="L5848" i="58"/>
  <c r="L5849" i="58"/>
  <c r="L5850" i="58"/>
  <c r="L5851" i="58"/>
  <c r="L5852" i="58"/>
  <c r="L5853" i="58"/>
  <c r="L5854" i="58"/>
  <c r="L5855" i="58"/>
  <c r="L5856" i="58"/>
  <c r="L5857" i="58"/>
  <c r="L5858" i="58"/>
  <c r="L5859" i="58"/>
  <c r="L5860" i="58"/>
  <c r="L5861" i="58"/>
  <c r="L5862" i="58"/>
  <c r="L5863" i="58"/>
  <c r="L5864" i="58"/>
  <c r="L5865" i="58"/>
  <c r="L5866" i="58"/>
  <c r="L5867" i="58"/>
  <c r="L5868" i="58"/>
  <c r="L5869" i="58"/>
  <c r="L5870" i="58"/>
  <c r="L5871" i="58"/>
  <c r="L5872" i="58"/>
  <c r="L5873" i="58"/>
  <c r="L5874" i="58"/>
  <c r="L5875" i="58"/>
  <c r="L5876" i="58"/>
  <c r="L5877" i="58"/>
  <c r="L5878" i="58"/>
  <c r="L5879" i="58"/>
  <c r="L5880" i="58"/>
  <c r="L5881" i="58"/>
  <c r="L5882" i="58"/>
  <c r="L5883" i="58"/>
  <c r="L5884" i="58"/>
  <c r="L5885" i="58"/>
  <c r="L5886" i="58"/>
  <c r="L5887" i="58"/>
  <c r="L5888" i="58"/>
  <c r="L5889" i="58"/>
  <c r="L5890" i="58"/>
  <c r="L5891" i="58"/>
  <c r="L5892" i="58"/>
  <c r="L5893" i="58"/>
  <c r="L5894" i="58"/>
  <c r="L5895" i="58"/>
  <c r="L5896" i="58"/>
  <c r="L5897" i="58"/>
  <c r="L5898" i="58"/>
  <c r="L5899" i="58"/>
  <c r="L5900" i="58"/>
  <c r="L5901" i="58"/>
  <c r="L5902" i="58"/>
  <c r="L5903" i="58"/>
  <c r="L5904" i="58"/>
  <c r="L5905" i="58"/>
  <c r="L5906" i="58"/>
  <c r="L5907" i="58"/>
  <c r="L5908" i="58"/>
  <c r="L5909" i="58"/>
  <c r="L5910" i="58"/>
  <c r="L5911" i="58"/>
  <c r="L5912" i="58"/>
  <c r="L5913" i="58"/>
  <c r="L5914" i="58"/>
  <c r="L5915" i="58"/>
  <c r="L5916" i="58"/>
  <c r="L5917" i="58"/>
  <c r="L5918" i="58"/>
  <c r="L5919" i="58"/>
  <c r="L5920" i="58"/>
  <c r="L5921" i="58"/>
  <c r="L5922" i="58"/>
  <c r="L5923" i="58"/>
  <c r="L5924" i="58"/>
  <c r="L5925" i="58"/>
  <c r="L5926" i="58"/>
  <c r="L5927" i="58"/>
  <c r="L5928" i="58"/>
  <c r="L5929" i="58"/>
  <c r="L5930" i="58"/>
  <c r="L5931" i="58"/>
  <c r="L5932" i="58"/>
  <c r="L5933" i="58"/>
  <c r="L5934" i="58"/>
  <c r="L5935" i="58"/>
  <c r="L5936" i="58"/>
  <c r="L5937" i="58"/>
  <c r="L5938" i="58"/>
  <c r="L5939" i="58"/>
  <c r="L5940" i="58"/>
  <c r="L5941" i="58"/>
  <c r="L5942" i="58"/>
  <c r="L5943" i="58"/>
  <c r="L5944" i="58"/>
  <c r="L5945" i="58"/>
  <c r="L5946" i="58"/>
  <c r="L5947" i="58"/>
  <c r="L5948" i="58"/>
  <c r="L5949" i="58"/>
  <c r="L5950" i="58"/>
  <c r="L5951" i="58"/>
  <c r="L5952" i="58"/>
  <c r="L5953" i="58"/>
  <c r="L5954" i="58"/>
  <c r="L5955" i="58"/>
  <c r="L5956" i="58"/>
  <c r="L5957" i="58"/>
  <c r="L5958" i="58"/>
  <c r="L5959" i="58"/>
  <c r="L5960" i="58"/>
  <c r="L5961" i="58"/>
  <c r="L5962" i="58"/>
  <c r="L5963" i="58"/>
  <c r="L5964" i="58"/>
  <c r="L5965" i="58"/>
  <c r="L5966" i="58"/>
  <c r="L5967" i="58"/>
  <c r="L5968" i="58"/>
  <c r="L5969" i="58"/>
  <c r="L5970" i="58"/>
  <c r="L5971" i="58"/>
  <c r="L5972" i="58"/>
  <c r="L5973" i="58"/>
  <c r="L5974" i="58"/>
  <c r="L5975" i="58"/>
  <c r="L5976" i="58"/>
  <c r="L5977" i="58"/>
  <c r="L5978" i="58"/>
  <c r="L5979" i="58"/>
  <c r="L5980" i="58"/>
  <c r="L5981" i="58"/>
  <c r="L5982" i="58"/>
  <c r="L5983" i="58"/>
  <c r="L5984" i="58"/>
  <c r="L5985" i="58"/>
  <c r="L5986" i="58"/>
  <c r="L5987" i="58"/>
  <c r="L5988" i="58"/>
  <c r="L5989" i="58"/>
  <c r="L5990" i="58"/>
  <c r="L5991" i="58"/>
  <c r="L5992" i="58"/>
  <c r="L5993" i="58"/>
  <c r="L5994" i="58"/>
  <c r="L5995" i="58"/>
  <c r="L5996" i="58"/>
  <c r="L5997" i="58"/>
  <c r="L5998" i="58"/>
  <c r="L5999" i="58"/>
  <c r="L6000" i="58"/>
  <c r="L6001" i="58"/>
  <c r="L6002" i="58"/>
  <c r="L6003" i="58"/>
  <c r="L6004" i="58"/>
  <c r="L6005" i="58"/>
  <c r="L6006" i="58"/>
  <c r="L6007" i="58"/>
  <c r="L6008" i="58"/>
  <c r="L6009" i="58"/>
  <c r="L6010" i="58"/>
  <c r="L6011" i="58"/>
  <c r="L6012" i="58"/>
  <c r="L6013" i="58"/>
  <c r="L6014" i="58"/>
  <c r="L6015" i="58"/>
  <c r="L6016" i="58"/>
  <c r="L6017" i="58"/>
  <c r="L6018" i="58"/>
  <c r="L6019" i="58"/>
  <c r="L6020" i="58"/>
  <c r="L6021" i="58"/>
  <c r="L6022" i="58"/>
  <c r="L6023" i="58"/>
  <c r="L6024" i="58"/>
  <c r="L6025" i="58"/>
  <c r="L6026" i="58"/>
  <c r="L6027" i="58"/>
  <c r="L6028" i="58"/>
  <c r="L6029" i="58"/>
  <c r="L6030" i="58"/>
  <c r="L6031" i="58"/>
  <c r="L6032" i="58"/>
  <c r="L6033" i="58"/>
  <c r="L6034" i="58"/>
  <c r="L6035" i="58"/>
  <c r="L6036" i="58"/>
  <c r="L6037" i="58"/>
  <c r="L6038" i="58"/>
  <c r="L6039" i="58"/>
  <c r="L6040" i="58"/>
  <c r="L6041" i="58"/>
  <c r="L6042" i="58"/>
  <c r="L6043" i="58"/>
  <c r="L6044" i="58"/>
  <c r="L6045" i="58"/>
  <c r="L6046" i="58"/>
  <c r="L6047" i="58"/>
  <c r="L6048" i="58"/>
  <c r="L6049" i="58"/>
  <c r="L6050" i="58"/>
  <c r="L6051" i="58"/>
  <c r="L6052" i="58"/>
  <c r="L6053" i="58"/>
  <c r="L6054" i="58"/>
  <c r="L6055" i="58"/>
  <c r="L6056" i="58"/>
  <c r="L6057" i="58"/>
  <c r="L6058" i="58"/>
  <c r="L6059" i="58"/>
  <c r="L6060" i="58"/>
  <c r="L6061" i="58"/>
  <c r="L6062" i="58"/>
  <c r="L6063" i="58"/>
  <c r="L6064" i="58"/>
  <c r="L6065" i="58"/>
  <c r="L6066" i="58"/>
  <c r="L6067" i="58"/>
  <c r="L6068" i="58"/>
  <c r="L6069" i="58"/>
  <c r="L6070" i="58"/>
  <c r="L6071" i="58"/>
  <c r="L6072" i="58"/>
  <c r="L6073" i="58"/>
  <c r="L6074" i="58"/>
  <c r="L6075" i="58"/>
  <c r="L6076" i="58"/>
  <c r="L6077" i="58"/>
  <c r="L6078" i="58"/>
  <c r="L6079" i="58"/>
  <c r="L6080" i="58"/>
  <c r="L6081" i="58"/>
  <c r="L6082" i="58"/>
  <c r="L6083" i="58"/>
  <c r="L6084" i="58"/>
  <c r="L6085" i="58"/>
  <c r="L6086" i="58"/>
  <c r="L6087" i="58"/>
  <c r="L6088" i="58"/>
  <c r="L6089" i="58"/>
  <c r="L6090" i="58"/>
  <c r="L6091" i="58"/>
  <c r="L6092" i="58"/>
  <c r="L6093" i="58"/>
  <c r="L6094" i="58"/>
  <c r="L6095" i="58"/>
  <c r="L6096" i="58"/>
  <c r="L6097" i="58"/>
  <c r="L6098" i="58"/>
  <c r="L6099" i="58"/>
  <c r="L6100" i="58"/>
  <c r="L6101" i="58"/>
  <c r="L6102" i="58"/>
  <c r="L6103" i="58"/>
  <c r="L6104" i="58"/>
  <c r="L6105" i="58"/>
  <c r="L6106" i="58"/>
  <c r="L6107" i="58"/>
  <c r="L6108" i="58"/>
  <c r="L6109" i="58"/>
  <c r="L6110" i="58"/>
  <c r="L6111" i="58"/>
  <c r="L6112" i="58"/>
  <c r="L6113" i="58"/>
  <c r="L6114" i="58"/>
  <c r="L6115" i="58"/>
  <c r="L6116" i="58"/>
  <c r="L6117" i="58"/>
  <c r="L6118" i="58"/>
  <c r="L6119" i="58"/>
  <c r="L6120" i="58"/>
  <c r="L6121" i="58"/>
  <c r="L6122" i="58"/>
  <c r="L6123" i="58"/>
  <c r="L6124" i="58"/>
  <c r="L6125" i="58"/>
  <c r="L6126" i="58"/>
  <c r="L6127" i="58"/>
  <c r="L6128" i="58"/>
  <c r="L6129" i="58"/>
  <c r="L6130" i="58"/>
  <c r="L6131" i="58"/>
  <c r="L6132" i="58"/>
  <c r="L6133" i="58"/>
  <c r="L6134" i="58"/>
  <c r="L6135" i="58"/>
  <c r="L6136" i="58"/>
  <c r="L6137" i="58"/>
  <c r="L6138" i="58"/>
  <c r="L6139" i="58"/>
  <c r="L6140" i="58"/>
  <c r="L6141" i="58"/>
  <c r="L6142" i="58"/>
  <c r="L6143" i="58"/>
  <c r="L6144" i="58"/>
  <c r="L6145" i="58"/>
  <c r="L6146" i="58"/>
  <c r="L6147" i="58"/>
  <c r="L6148" i="58"/>
  <c r="L6149" i="58"/>
  <c r="L6150" i="58"/>
  <c r="L6151" i="58"/>
  <c r="L6152" i="58"/>
  <c r="L6153" i="58"/>
  <c r="L6154" i="58"/>
  <c r="L6155" i="58"/>
  <c r="L6156" i="58"/>
  <c r="L6157" i="58"/>
  <c r="L6158" i="58"/>
  <c r="L6159" i="58"/>
  <c r="L6160" i="58"/>
  <c r="L6161" i="58"/>
  <c r="L6162" i="58"/>
  <c r="L6163" i="58"/>
  <c r="L6164" i="58"/>
  <c r="L6165" i="58"/>
  <c r="L6166" i="58"/>
  <c r="L6167" i="58"/>
  <c r="L6168" i="58"/>
  <c r="L6169" i="58"/>
  <c r="L6170" i="58"/>
  <c r="L6171" i="58"/>
  <c r="L6172" i="58"/>
  <c r="L6173" i="58"/>
  <c r="L6174" i="58"/>
  <c r="L6175" i="58"/>
  <c r="L6176" i="58"/>
  <c r="L6177" i="58"/>
  <c r="L6178" i="58"/>
  <c r="L6179" i="58"/>
  <c r="L6180" i="58"/>
  <c r="L6181" i="58"/>
  <c r="L6182" i="58"/>
  <c r="L6183" i="58"/>
  <c r="L6184" i="58"/>
  <c r="L6185" i="58"/>
  <c r="L6186" i="58"/>
  <c r="L6187" i="58"/>
  <c r="L6188" i="58"/>
  <c r="L6189" i="58"/>
  <c r="L6190" i="58"/>
  <c r="L6191" i="58"/>
  <c r="L6192" i="58"/>
  <c r="L6193" i="58"/>
  <c r="L6194" i="58"/>
  <c r="L6195" i="58"/>
  <c r="L6196" i="58"/>
  <c r="L6197" i="58"/>
  <c r="L6198" i="58"/>
  <c r="L6199" i="58"/>
  <c r="L6200" i="58"/>
  <c r="L6201" i="58"/>
  <c r="L6202" i="58"/>
  <c r="L6203" i="58"/>
  <c r="L6204" i="58"/>
  <c r="L6205" i="58"/>
  <c r="L6206" i="58"/>
  <c r="L6207" i="58"/>
  <c r="L6208" i="58"/>
  <c r="L6209" i="58"/>
  <c r="L6210" i="58"/>
  <c r="L6211" i="58"/>
  <c r="L6212" i="58"/>
  <c r="L6213" i="58"/>
  <c r="L6214" i="58"/>
  <c r="L6215" i="58"/>
  <c r="L6216" i="58"/>
  <c r="L6217" i="58"/>
  <c r="L6218" i="58"/>
  <c r="L6219" i="58"/>
  <c r="L6220" i="58"/>
  <c r="L6221" i="58"/>
  <c r="L6222" i="58"/>
  <c r="L6223" i="58"/>
  <c r="L6224" i="58"/>
  <c r="L6225" i="58"/>
  <c r="L6226" i="58"/>
  <c r="L6227" i="58"/>
  <c r="L6228" i="58"/>
  <c r="L6229" i="58"/>
  <c r="L6230" i="58"/>
  <c r="L6231" i="58"/>
  <c r="L6232" i="58"/>
  <c r="L6233" i="58"/>
  <c r="L6234" i="58"/>
  <c r="L6235" i="58"/>
  <c r="L6236" i="58"/>
  <c r="L6237" i="58"/>
  <c r="L6238" i="58"/>
  <c r="L6239" i="58"/>
  <c r="L6240" i="58"/>
  <c r="L6241" i="58"/>
  <c r="L6242" i="58"/>
  <c r="L6243" i="58"/>
  <c r="L6244" i="58"/>
  <c r="L6245" i="58"/>
  <c r="L6246" i="58"/>
  <c r="L6247" i="58"/>
  <c r="L6248" i="58"/>
  <c r="L6249" i="58"/>
  <c r="L6250" i="58"/>
  <c r="L6251" i="58"/>
  <c r="L6252" i="58"/>
  <c r="L6253" i="58"/>
  <c r="L6254" i="58"/>
  <c r="L6255" i="58"/>
  <c r="L6256" i="58"/>
  <c r="L6257" i="58"/>
  <c r="L6258" i="58"/>
  <c r="L6259" i="58"/>
  <c r="L6260" i="58"/>
  <c r="L6261" i="58"/>
  <c r="L6262" i="58"/>
  <c r="L6263" i="58"/>
  <c r="L6264" i="58"/>
  <c r="L6265" i="58"/>
  <c r="L6266" i="58"/>
  <c r="L6267" i="58"/>
  <c r="L6268" i="58"/>
  <c r="L6269" i="58"/>
  <c r="L6270" i="58"/>
  <c r="L6271" i="58"/>
  <c r="L6272" i="58"/>
  <c r="L6273" i="58"/>
  <c r="L6274" i="58"/>
  <c r="L6275" i="58"/>
  <c r="L6276" i="58"/>
  <c r="L6277" i="58"/>
  <c r="L6278" i="58"/>
  <c r="L6279" i="58"/>
  <c r="L6280" i="58"/>
  <c r="L6281" i="58"/>
  <c r="L6282" i="58"/>
  <c r="L6283" i="58"/>
  <c r="L6284" i="58"/>
  <c r="L6285" i="58"/>
  <c r="L6286" i="58"/>
  <c r="L6287" i="58"/>
  <c r="L6288" i="58"/>
  <c r="L6289" i="58"/>
  <c r="L6290" i="58"/>
  <c r="L6291" i="58"/>
  <c r="L6292" i="58"/>
  <c r="L6293" i="58"/>
  <c r="L6294" i="58"/>
  <c r="L6295" i="58"/>
  <c r="L6296" i="58"/>
  <c r="L6297" i="58"/>
  <c r="L6298" i="58"/>
  <c r="L6299" i="58"/>
  <c r="L6300" i="58"/>
  <c r="L6301" i="58"/>
  <c r="L6302" i="58"/>
  <c r="L6303" i="58"/>
  <c r="L6304" i="58"/>
  <c r="L6305" i="58"/>
  <c r="L6306" i="58"/>
  <c r="L6307" i="58"/>
  <c r="L6308" i="58"/>
  <c r="L6309" i="58"/>
  <c r="L6310" i="58"/>
  <c r="L6311" i="58"/>
  <c r="L6312" i="58"/>
  <c r="L6313" i="58"/>
  <c r="L6314" i="58"/>
  <c r="L6315" i="58"/>
  <c r="L6316" i="58"/>
  <c r="L6317" i="58"/>
  <c r="L6318" i="58"/>
  <c r="L6319" i="58"/>
  <c r="L6320" i="58"/>
  <c r="L6321" i="58"/>
  <c r="L6322" i="58"/>
  <c r="L6323" i="58"/>
  <c r="L6324" i="58"/>
  <c r="L6325" i="58"/>
  <c r="L6326" i="58"/>
  <c r="L6327" i="58"/>
  <c r="L6328" i="58"/>
  <c r="L6329" i="58"/>
  <c r="L6330" i="58"/>
  <c r="L6331" i="58"/>
  <c r="L6332" i="58"/>
  <c r="L6333" i="58"/>
  <c r="L6334" i="58"/>
  <c r="L6335" i="58"/>
  <c r="L6336" i="58"/>
  <c r="L6337" i="58"/>
  <c r="L6338" i="58"/>
  <c r="L6339" i="58"/>
  <c r="L6340" i="58"/>
  <c r="L6341" i="58"/>
  <c r="L6342" i="58"/>
  <c r="L6343" i="58"/>
  <c r="L6344" i="58"/>
  <c r="L6345" i="58"/>
  <c r="L6346" i="58"/>
  <c r="L6347" i="58"/>
  <c r="L6348" i="58"/>
  <c r="L6349" i="58"/>
  <c r="L6350" i="58"/>
  <c r="L6351" i="58"/>
  <c r="L6352" i="58"/>
  <c r="L6353" i="58"/>
  <c r="L6354" i="58"/>
  <c r="L6355" i="58"/>
  <c r="L6356" i="58"/>
  <c r="L6357" i="58"/>
  <c r="L6358" i="58"/>
  <c r="L6359" i="58"/>
  <c r="L6360" i="58"/>
  <c r="L6361" i="58"/>
  <c r="L6362" i="58"/>
  <c r="L6363" i="58"/>
  <c r="L6364" i="58"/>
  <c r="L6365" i="58"/>
  <c r="L6366" i="58"/>
  <c r="L6367" i="58"/>
  <c r="L6368" i="58"/>
  <c r="L6369" i="58"/>
  <c r="L6370" i="58"/>
  <c r="L6371" i="58"/>
  <c r="L6372" i="58"/>
  <c r="L6373" i="58"/>
  <c r="L6374" i="58"/>
  <c r="L6375" i="58"/>
  <c r="L6376" i="58"/>
  <c r="L6377" i="58"/>
  <c r="L6378" i="58"/>
  <c r="L6379" i="58"/>
  <c r="L6380" i="58"/>
  <c r="L6381" i="58"/>
  <c r="L6382" i="58"/>
  <c r="L6383" i="58"/>
  <c r="L6384" i="58"/>
  <c r="L6385" i="58"/>
  <c r="L6386" i="58"/>
  <c r="L6387" i="58"/>
  <c r="L6388" i="58"/>
  <c r="L6389" i="58"/>
  <c r="L6390" i="58"/>
  <c r="L6391" i="58"/>
  <c r="L6392" i="58"/>
  <c r="L6393" i="58"/>
  <c r="L6394" i="58"/>
  <c r="L6395" i="58"/>
  <c r="L6396" i="58"/>
  <c r="L6397" i="58"/>
  <c r="L6398" i="58"/>
  <c r="L6399" i="58"/>
  <c r="L6400" i="58"/>
  <c r="L6401" i="58"/>
  <c r="L6402" i="58"/>
  <c r="L6403" i="58"/>
  <c r="L6404" i="58"/>
  <c r="L6405" i="58"/>
  <c r="L6406" i="58"/>
  <c r="L6407" i="58"/>
  <c r="L6408" i="58"/>
  <c r="L6409" i="58"/>
  <c r="L6410" i="58"/>
  <c r="L6411" i="58"/>
  <c r="L6412" i="58"/>
  <c r="L6413" i="58"/>
  <c r="L6414" i="58"/>
  <c r="L6415" i="58"/>
  <c r="L6416" i="58"/>
  <c r="L6417" i="58"/>
  <c r="L6418" i="58"/>
  <c r="L6419" i="58"/>
  <c r="L6420" i="58"/>
  <c r="L6421" i="58"/>
  <c r="L6422" i="58"/>
  <c r="L6423" i="58"/>
  <c r="L6424" i="58"/>
  <c r="L6425" i="58"/>
  <c r="L6426" i="58"/>
  <c r="L6427" i="58"/>
  <c r="L6428" i="58"/>
  <c r="L6429" i="58"/>
  <c r="L6430" i="58"/>
  <c r="L6431" i="58"/>
  <c r="L6432" i="58"/>
  <c r="L6433" i="58"/>
  <c r="L6434" i="58"/>
  <c r="L6435" i="58"/>
  <c r="L6436" i="58"/>
  <c r="L6437" i="58"/>
  <c r="L6438" i="58"/>
  <c r="L6439" i="58"/>
  <c r="L6440" i="58"/>
  <c r="L6441" i="58"/>
  <c r="L6442" i="58"/>
  <c r="L6443" i="58"/>
  <c r="L6444" i="58"/>
  <c r="L6445" i="58"/>
  <c r="L6446" i="58"/>
  <c r="L6447" i="58"/>
  <c r="L6448" i="58"/>
  <c r="L6449" i="58"/>
  <c r="L6450" i="58"/>
  <c r="L6451" i="58"/>
  <c r="L6452" i="58"/>
  <c r="L6453" i="58"/>
  <c r="L6454" i="58"/>
  <c r="L6455" i="58"/>
  <c r="L6456" i="58"/>
  <c r="L6457" i="58"/>
  <c r="L6458" i="58"/>
  <c r="L6459" i="58"/>
  <c r="L6460" i="58"/>
  <c r="L6461" i="58"/>
  <c r="L6462" i="58"/>
  <c r="L6463" i="58"/>
  <c r="L6464" i="58"/>
  <c r="L6465" i="58"/>
  <c r="L6466" i="58"/>
  <c r="L6467" i="58"/>
  <c r="L6468" i="58"/>
  <c r="L6469" i="58"/>
  <c r="L6470" i="58"/>
  <c r="L6471" i="58"/>
  <c r="L6472" i="58"/>
  <c r="L6473" i="58"/>
  <c r="L6474" i="58"/>
  <c r="L6475" i="58"/>
  <c r="L6476" i="58"/>
  <c r="L6477" i="58"/>
  <c r="L6478" i="58"/>
  <c r="L6479" i="58"/>
  <c r="L6480" i="58"/>
  <c r="L6481" i="58"/>
  <c r="L6482" i="58"/>
  <c r="L6483" i="58"/>
  <c r="L6484" i="58"/>
  <c r="L6485" i="58"/>
  <c r="L6486" i="58"/>
  <c r="L6487" i="58"/>
  <c r="L6488" i="58"/>
  <c r="L6489" i="58"/>
  <c r="L6490" i="58"/>
  <c r="L6491" i="58"/>
  <c r="L6492" i="58"/>
  <c r="L6493" i="58"/>
  <c r="L6494" i="58"/>
  <c r="L6495" i="58"/>
  <c r="L6496" i="58"/>
  <c r="L6497" i="58"/>
  <c r="L6498" i="58"/>
  <c r="L6499" i="58"/>
  <c r="L6500" i="58"/>
  <c r="L6501" i="58"/>
  <c r="L6502" i="58"/>
  <c r="L6503" i="58"/>
  <c r="L6504" i="58"/>
  <c r="L6505" i="58"/>
  <c r="L6506" i="58"/>
  <c r="L6507" i="58"/>
  <c r="L6508" i="58"/>
  <c r="L6509" i="58"/>
  <c r="L6510" i="58"/>
  <c r="L6511" i="58"/>
  <c r="L6512" i="58"/>
  <c r="L6513" i="58"/>
  <c r="L6514" i="58"/>
  <c r="L6515" i="58"/>
  <c r="L6516" i="58"/>
  <c r="L6517" i="58"/>
  <c r="L6518" i="58"/>
  <c r="L6519" i="58"/>
  <c r="L6520" i="58"/>
  <c r="L6521" i="58"/>
  <c r="L6522" i="58"/>
  <c r="L6523" i="58"/>
  <c r="L6524" i="58"/>
  <c r="L6525" i="58"/>
  <c r="L6526" i="58"/>
  <c r="L6527" i="58"/>
  <c r="L6528" i="58"/>
  <c r="L6529" i="58"/>
  <c r="L6530" i="58"/>
  <c r="L6531" i="58"/>
  <c r="L6532" i="58"/>
  <c r="L6533" i="58"/>
  <c r="L6534" i="58"/>
  <c r="L6535" i="58"/>
  <c r="L6536" i="58"/>
  <c r="L6537" i="58"/>
  <c r="L6538" i="58"/>
  <c r="L6539" i="58"/>
  <c r="L6540" i="58"/>
  <c r="L6541" i="58"/>
  <c r="L6542" i="58"/>
  <c r="L6543" i="58"/>
  <c r="L6544" i="58"/>
  <c r="L6545" i="58"/>
  <c r="L6546" i="58"/>
  <c r="L6547" i="58"/>
  <c r="L6548" i="58"/>
  <c r="L6549" i="58"/>
  <c r="L6550" i="58"/>
  <c r="L6551" i="58"/>
  <c r="L6552" i="58"/>
  <c r="L6553" i="58"/>
  <c r="L6554" i="58"/>
  <c r="L6555" i="58"/>
  <c r="L6556" i="58"/>
  <c r="L6557" i="58"/>
  <c r="L6558" i="58"/>
  <c r="L6559" i="58"/>
  <c r="L6560" i="58"/>
  <c r="L6561" i="58"/>
  <c r="L6562" i="58"/>
  <c r="L6563" i="58"/>
  <c r="L6564" i="58"/>
  <c r="L6565" i="58"/>
  <c r="L6566" i="58"/>
  <c r="L6567" i="58"/>
  <c r="L6568" i="58"/>
  <c r="L6569" i="58"/>
  <c r="L6570" i="58"/>
  <c r="L6571" i="58"/>
  <c r="L6572" i="58"/>
  <c r="L6573" i="58"/>
  <c r="L6574" i="58"/>
  <c r="L6575" i="58"/>
  <c r="L6576" i="58"/>
  <c r="L6577" i="58"/>
  <c r="L6578" i="58"/>
  <c r="L6579" i="58"/>
  <c r="L6580" i="58"/>
  <c r="L6581" i="58"/>
  <c r="L6582" i="58"/>
  <c r="L6583" i="58"/>
  <c r="L6584" i="58"/>
  <c r="L6585" i="58"/>
  <c r="L6586" i="58"/>
  <c r="L6587" i="58"/>
  <c r="L6588" i="58"/>
  <c r="L6589" i="58"/>
  <c r="L6590" i="58"/>
  <c r="L6591" i="58"/>
  <c r="L6592" i="58"/>
  <c r="L6593" i="58"/>
  <c r="L6594" i="58"/>
  <c r="L6595" i="58"/>
  <c r="L6596" i="58"/>
  <c r="L6597" i="58"/>
  <c r="L6598" i="58"/>
  <c r="L6599" i="58"/>
  <c r="L6600" i="58"/>
  <c r="L6601" i="58"/>
  <c r="L6602" i="58"/>
  <c r="L6603" i="58"/>
  <c r="L6604" i="58"/>
  <c r="L6605" i="58"/>
  <c r="L6606" i="58"/>
  <c r="L6607" i="58"/>
  <c r="L6608" i="58"/>
  <c r="L6609" i="58"/>
  <c r="L6610" i="58"/>
  <c r="L6611" i="58"/>
  <c r="L6612" i="58"/>
  <c r="L6613" i="58"/>
  <c r="L6614" i="58"/>
  <c r="L6615" i="58"/>
  <c r="L6616" i="58"/>
  <c r="L6617" i="58"/>
  <c r="L6618" i="58"/>
  <c r="L6619" i="58"/>
  <c r="L6620" i="58"/>
  <c r="L6621" i="58"/>
  <c r="L6622" i="58"/>
  <c r="L6623" i="58"/>
  <c r="L6624" i="58"/>
  <c r="L6625" i="58"/>
  <c r="L6626" i="58"/>
  <c r="L6627" i="58"/>
  <c r="L6628" i="58"/>
  <c r="L6629" i="58"/>
  <c r="L6630" i="58"/>
  <c r="L6631" i="58"/>
  <c r="L6632" i="58"/>
  <c r="L6633" i="58"/>
  <c r="L6634" i="58"/>
  <c r="L6635" i="58"/>
  <c r="L6636" i="58"/>
  <c r="L6637" i="58"/>
  <c r="L6638" i="58"/>
  <c r="L6639" i="58"/>
  <c r="L6640" i="58"/>
  <c r="L6641" i="58"/>
  <c r="L6642" i="58"/>
  <c r="L6643" i="58"/>
  <c r="L6644" i="58"/>
  <c r="L6645" i="58"/>
  <c r="L6646" i="58"/>
  <c r="L6647" i="58"/>
  <c r="L6648" i="58"/>
  <c r="L6649" i="58"/>
  <c r="L6650" i="58"/>
  <c r="L6651" i="58"/>
  <c r="L6652" i="58"/>
  <c r="L6653" i="58"/>
  <c r="L6654" i="58"/>
  <c r="L6655" i="58"/>
  <c r="L6656" i="58"/>
  <c r="L6657" i="58"/>
  <c r="L6658" i="58"/>
  <c r="L6659" i="58"/>
  <c r="L6660" i="58"/>
  <c r="L6661" i="58"/>
  <c r="L6662" i="58"/>
  <c r="L6663" i="58"/>
  <c r="L6664" i="58"/>
  <c r="L6665" i="58"/>
  <c r="L6666" i="58"/>
  <c r="L6667" i="58"/>
  <c r="L6668" i="58"/>
  <c r="L6669" i="58"/>
  <c r="L6670" i="58"/>
  <c r="L6671" i="58"/>
  <c r="L6672" i="58"/>
  <c r="L6673" i="58"/>
  <c r="L6674" i="58"/>
  <c r="L6675" i="58"/>
  <c r="L6676" i="58"/>
  <c r="L6677" i="58"/>
  <c r="L6678" i="58"/>
  <c r="L6679" i="58"/>
  <c r="L6680" i="58"/>
  <c r="L6681" i="58"/>
  <c r="L6682" i="58"/>
  <c r="L6683" i="58"/>
  <c r="L6684" i="58"/>
  <c r="L6685" i="58"/>
  <c r="L6686" i="58"/>
  <c r="L6687" i="58"/>
  <c r="L6688" i="58"/>
  <c r="L6689" i="58"/>
  <c r="L6690" i="58"/>
  <c r="L6691" i="58"/>
  <c r="L6692" i="58"/>
  <c r="L6693" i="58"/>
  <c r="L6694" i="58"/>
  <c r="L6695" i="58"/>
  <c r="L6696" i="58"/>
  <c r="L6697" i="58"/>
  <c r="L6698" i="58"/>
  <c r="L6699" i="58"/>
  <c r="L6700" i="58"/>
  <c r="L6701" i="58"/>
  <c r="L6702" i="58"/>
  <c r="L6703" i="58"/>
  <c r="L6704" i="58"/>
  <c r="L6705" i="58"/>
  <c r="L6706" i="58"/>
  <c r="L6707" i="58"/>
  <c r="L6708" i="58"/>
  <c r="L6709" i="58"/>
  <c r="L6710" i="58"/>
  <c r="L6711" i="58"/>
  <c r="L6712" i="58"/>
  <c r="L6713" i="58"/>
  <c r="L6714" i="58"/>
  <c r="L6715" i="58"/>
  <c r="L6716" i="58"/>
  <c r="L6717" i="58"/>
  <c r="L6718" i="58"/>
  <c r="L6719" i="58"/>
  <c r="L6720" i="58"/>
  <c r="L6721" i="58"/>
  <c r="L6722" i="58"/>
  <c r="L6723" i="58"/>
  <c r="L6724" i="58"/>
  <c r="L6725" i="58"/>
  <c r="L6726" i="58"/>
  <c r="L6727" i="58"/>
  <c r="L6728" i="58"/>
  <c r="L6729" i="58"/>
  <c r="L6730" i="58"/>
  <c r="L6731" i="58"/>
  <c r="L6732" i="58"/>
  <c r="L6733" i="58"/>
  <c r="L6734" i="58"/>
  <c r="L6735" i="58"/>
  <c r="L6736" i="58"/>
  <c r="L6737" i="58"/>
  <c r="L6738" i="58"/>
  <c r="L6739" i="58"/>
  <c r="L6740" i="58"/>
  <c r="L6741" i="58"/>
  <c r="L6742" i="58"/>
  <c r="L6743" i="58"/>
  <c r="L6744" i="58"/>
  <c r="L6745" i="58"/>
  <c r="L6746" i="58"/>
  <c r="L6747" i="58"/>
  <c r="L6748" i="58"/>
  <c r="L6749" i="58"/>
  <c r="L6750" i="58"/>
  <c r="L6751" i="58"/>
  <c r="L6752" i="58"/>
  <c r="L6753" i="58"/>
  <c r="L6754" i="58"/>
  <c r="L6755" i="58"/>
  <c r="L6756" i="58"/>
  <c r="L6757" i="58"/>
  <c r="L6758" i="58"/>
  <c r="L6759" i="58"/>
  <c r="L6760" i="58"/>
  <c r="L6761" i="58"/>
  <c r="L6762" i="58"/>
  <c r="L6763" i="58"/>
  <c r="L6764" i="58"/>
  <c r="L6765" i="58"/>
  <c r="L6766" i="58"/>
  <c r="L6767" i="58"/>
  <c r="L6768" i="58"/>
  <c r="L6769" i="58"/>
  <c r="L6770" i="58"/>
  <c r="L6771" i="58"/>
  <c r="L6772" i="58"/>
  <c r="L6773" i="58"/>
  <c r="L6774" i="58"/>
  <c r="L6775" i="58"/>
  <c r="L6776" i="58"/>
  <c r="L6777" i="58"/>
  <c r="L6778" i="58"/>
  <c r="L6779" i="58"/>
  <c r="L6780" i="58"/>
  <c r="L6781" i="58"/>
  <c r="L6782" i="58"/>
  <c r="L6783" i="58"/>
  <c r="L6784" i="58"/>
  <c r="L6785" i="58"/>
  <c r="L6786" i="58"/>
  <c r="L6787" i="58"/>
  <c r="L6788" i="58"/>
  <c r="L6789" i="58"/>
  <c r="L6790" i="58"/>
  <c r="L6791" i="58"/>
  <c r="L6792" i="58"/>
  <c r="L6793" i="58"/>
  <c r="L6794" i="58"/>
  <c r="L6795" i="58"/>
  <c r="L6796" i="58"/>
  <c r="L6797" i="58"/>
  <c r="L6798" i="58"/>
  <c r="L6799" i="58"/>
  <c r="L6800" i="58"/>
  <c r="L6801" i="58"/>
  <c r="L6802" i="58"/>
  <c r="L6803" i="58"/>
  <c r="L6804" i="58"/>
  <c r="L6805" i="58"/>
  <c r="L6806" i="58"/>
  <c r="L6807" i="58"/>
  <c r="L6808" i="58"/>
  <c r="L6809" i="58"/>
  <c r="L6810" i="58"/>
  <c r="L6811" i="58"/>
  <c r="L6812" i="58"/>
  <c r="L6813" i="58"/>
  <c r="L6814" i="58"/>
  <c r="L6815" i="58"/>
  <c r="L6816" i="58"/>
  <c r="L6817" i="58"/>
  <c r="L6818" i="58"/>
  <c r="L6819" i="58"/>
  <c r="L6820" i="58"/>
  <c r="L6821" i="58"/>
  <c r="L6822" i="58"/>
  <c r="L6823" i="58"/>
  <c r="L6824" i="58"/>
  <c r="L6825" i="58"/>
  <c r="L6826" i="58"/>
  <c r="L6827" i="58"/>
  <c r="L6828" i="58"/>
  <c r="L6829" i="58"/>
  <c r="L6830" i="58"/>
  <c r="L6831" i="58"/>
  <c r="L6832" i="58"/>
  <c r="L6833" i="58"/>
  <c r="L6834" i="58"/>
  <c r="L6835" i="58"/>
  <c r="L6836" i="58"/>
  <c r="L6837" i="58"/>
  <c r="L6838" i="58"/>
  <c r="L6839" i="58"/>
  <c r="L6840" i="58"/>
  <c r="L6841" i="58"/>
  <c r="L6842" i="58"/>
  <c r="L6843" i="58"/>
  <c r="L6844" i="58"/>
  <c r="L6845" i="58"/>
  <c r="L6846" i="58"/>
  <c r="L6847" i="58"/>
  <c r="L6848" i="58"/>
  <c r="L6849" i="58"/>
  <c r="L6850" i="58"/>
  <c r="L6851" i="58"/>
  <c r="L6852" i="58"/>
  <c r="L6853" i="58"/>
  <c r="L6854" i="58"/>
  <c r="L6855" i="58"/>
  <c r="L6856" i="58"/>
  <c r="L6857" i="58"/>
  <c r="L6858" i="58"/>
  <c r="L6859" i="58"/>
  <c r="L6860" i="58"/>
  <c r="L6861" i="58"/>
  <c r="L6862" i="58"/>
  <c r="L6863" i="58"/>
  <c r="L6864" i="58"/>
  <c r="L6865" i="58"/>
  <c r="L6866" i="58"/>
  <c r="L6867" i="58"/>
  <c r="L6868" i="58"/>
  <c r="L6869" i="58"/>
  <c r="L6870" i="58"/>
  <c r="L6871" i="58"/>
  <c r="L6872" i="58"/>
  <c r="L6873" i="58"/>
  <c r="L6874" i="58"/>
  <c r="L6875" i="58"/>
  <c r="L6876" i="58"/>
  <c r="L6877" i="58"/>
  <c r="L6878" i="58"/>
  <c r="L6879" i="58"/>
  <c r="L6880" i="58"/>
  <c r="L6881" i="58"/>
  <c r="L6882" i="58"/>
  <c r="L6883" i="58"/>
  <c r="L6884" i="58"/>
  <c r="L6885" i="58"/>
  <c r="L6886" i="58"/>
  <c r="L6887" i="58"/>
  <c r="L6888" i="58"/>
  <c r="L6889" i="58"/>
  <c r="L6890" i="58"/>
  <c r="L6891" i="58"/>
  <c r="L6892" i="58"/>
  <c r="L6893" i="58"/>
  <c r="L6894" i="58"/>
  <c r="L6895" i="58"/>
  <c r="L6896" i="58"/>
  <c r="L6897" i="58"/>
  <c r="L6898" i="58"/>
  <c r="L6899" i="58"/>
  <c r="L6900" i="58"/>
  <c r="L6901" i="58"/>
  <c r="L6902" i="58"/>
  <c r="L6903" i="58"/>
  <c r="L6904" i="58"/>
  <c r="L6905" i="58"/>
  <c r="L6906" i="58"/>
  <c r="L6907" i="58"/>
  <c r="L6908" i="58"/>
  <c r="L6909" i="58"/>
  <c r="L6910" i="58"/>
  <c r="L6911" i="58"/>
  <c r="L6912" i="58"/>
  <c r="L6913" i="58"/>
  <c r="L6914" i="58"/>
  <c r="L6915" i="58"/>
  <c r="L6916" i="58"/>
  <c r="L6917" i="58"/>
  <c r="L6918" i="58"/>
  <c r="L6919" i="58"/>
  <c r="L6920" i="58"/>
  <c r="L6921" i="58"/>
  <c r="L6922" i="58"/>
  <c r="L6923" i="58"/>
  <c r="L6924" i="58"/>
  <c r="L6925" i="58"/>
  <c r="L6926" i="58"/>
  <c r="L6927" i="58"/>
  <c r="L6928" i="58"/>
  <c r="L6929" i="58"/>
  <c r="L6930" i="58"/>
  <c r="L6931" i="58"/>
  <c r="L6932" i="58"/>
  <c r="L6933" i="58"/>
  <c r="L6934" i="58"/>
  <c r="L6935" i="58"/>
  <c r="L6936" i="58"/>
  <c r="L6937" i="58"/>
  <c r="L6938" i="58"/>
  <c r="L6939" i="58"/>
  <c r="L6940" i="58"/>
  <c r="L6941" i="58"/>
  <c r="L6942" i="58"/>
  <c r="L6943" i="58"/>
  <c r="L6944" i="58"/>
  <c r="L6945" i="58"/>
  <c r="L6946" i="58"/>
  <c r="L6947" i="58"/>
  <c r="L6948" i="58"/>
  <c r="L6949" i="58"/>
  <c r="L6950" i="58"/>
  <c r="L6951" i="58"/>
  <c r="L6952" i="58"/>
  <c r="L6953" i="58"/>
  <c r="L6954" i="58"/>
  <c r="L6955" i="58"/>
  <c r="L6956" i="58"/>
  <c r="L6957" i="58"/>
  <c r="L6958" i="58"/>
  <c r="L6959" i="58"/>
  <c r="L6960" i="58"/>
  <c r="L6961" i="58"/>
  <c r="L6962" i="58"/>
  <c r="L6963" i="58"/>
  <c r="L6964" i="58"/>
  <c r="L6965" i="58"/>
  <c r="L6966" i="58"/>
  <c r="L6967" i="58"/>
  <c r="L6968" i="58"/>
  <c r="L6969" i="58"/>
  <c r="L6970" i="58"/>
  <c r="L6971" i="58"/>
  <c r="L6972" i="58"/>
  <c r="L6973" i="58"/>
  <c r="L6974" i="58"/>
  <c r="L6975" i="58"/>
  <c r="L6976" i="58"/>
  <c r="L6977" i="58"/>
  <c r="L6978" i="58"/>
  <c r="L6979" i="58"/>
  <c r="L6980" i="58"/>
  <c r="L6981" i="58"/>
  <c r="L6982" i="58"/>
  <c r="L6983" i="58"/>
  <c r="L6984" i="58"/>
  <c r="L6985" i="58"/>
  <c r="L6986" i="58"/>
  <c r="L6987" i="58"/>
  <c r="L6988" i="58"/>
  <c r="L6989" i="58"/>
  <c r="L6990" i="58"/>
  <c r="L6991" i="58"/>
  <c r="L6992" i="58"/>
  <c r="L6993" i="58"/>
  <c r="L6994" i="58"/>
  <c r="L6995" i="58"/>
  <c r="L6996" i="58"/>
  <c r="L6997" i="58"/>
  <c r="L6998" i="58"/>
  <c r="L6999" i="58"/>
  <c r="L7000" i="58"/>
  <c r="L7001" i="58"/>
  <c r="L7002" i="58"/>
  <c r="L7003" i="58"/>
  <c r="L7004" i="58"/>
  <c r="L7005" i="58"/>
  <c r="L7006" i="58"/>
  <c r="L7007" i="58"/>
  <c r="L7008" i="58"/>
  <c r="L7009" i="58"/>
  <c r="L7010" i="58"/>
  <c r="L7011" i="58"/>
  <c r="L7012" i="58"/>
  <c r="L7013" i="58"/>
  <c r="L7014" i="58"/>
  <c r="L7015" i="58"/>
  <c r="L7016" i="58"/>
  <c r="L7017" i="58"/>
  <c r="L7018" i="58"/>
  <c r="L7019" i="58"/>
  <c r="L7020" i="58"/>
  <c r="L7021" i="58"/>
  <c r="L7022" i="58"/>
  <c r="L7023" i="58"/>
  <c r="L7024" i="58"/>
  <c r="L7025" i="58"/>
  <c r="L7026" i="58"/>
  <c r="L7027" i="58"/>
  <c r="L7028" i="58"/>
  <c r="L7029" i="58"/>
  <c r="L7030" i="58"/>
  <c r="L7031" i="58"/>
  <c r="L7032" i="58"/>
  <c r="L7033" i="58"/>
  <c r="L7034" i="58"/>
  <c r="L7035" i="58"/>
  <c r="L7036" i="58"/>
  <c r="L7037" i="58"/>
  <c r="L7038" i="58"/>
  <c r="L7039" i="58"/>
  <c r="L7040" i="58"/>
  <c r="L7041" i="58"/>
  <c r="L7042" i="58"/>
  <c r="L7043" i="58"/>
  <c r="L7044" i="58"/>
  <c r="L7045" i="58"/>
  <c r="L7046" i="58"/>
  <c r="L7047" i="58"/>
  <c r="L7048" i="58"/>
  <c r="L7049" i="58"/>
  <c r="L7050" i="58"/>
  <c r="L7051" i="58"/>
  <c r="L7052" i="58"/>
  <c r="L7053" i="58"/>
  <c r="L7054" i="58"/>
  <c r="L7055" i="58"/>
  <c r="L7056" i="58"/>
  <c r="L7057" i="58"/>
  <c r="L7058" i="58"/>
  <c r="L7059" i="58"/>
  <c r="L7060" i="58"/>
  <c r="L7061" i="58"/>
  <c r="L7062" i="58"/>
  <c r="L7063" i="58"/>
  <c r="L7064" i="58"/>
  <c r="L7065" i="58"/>
  <c r="L7066" i="58"/>
  <c r="L7067" i="58"/>
  <c r="L7068" i="58"/>
  <c r="L7069" i="58"/>
  <c r="L7070" i="58"/>
  <c r="L7071" i="58"/>
  <c r="L7072" i="58"/>
  <c r="L7073" i="58"/>
  <c r="L7074" i="58"/>
  <c r="L7075" i="58"/>
  <c r="L7076" i="58"/>
  <c r="L7077" i="58"/>
  <c r="L7078" i="58"/>
  <c r="L7079" i="58"/>
  <c r="L7080" i="58"/>
  <c r="L7081" i="58"/>
  <c r="L7082" i="58"/>
  <c r="L7083" i="58"/>
  <c r="L7084" i="58"/>
  <c r="L7085" i="58"/>
  <c r="L7086" i="58"/>
  <c r="L7087" i="58"/>
  <c r="L7088" i="58"/>
  <c r="L7089" i="58"/>
  <c r="L7090" i="58"/>
  <c r="L7091" i="58"/>
  <c r="L7092" i="58"/>
  <c r="L7093" i="58"/>
  <c r="L7094" i="58"/>
  <c r="L7095" i="58"/>
  <c r="L7096" i="58"/>
  <c r="L7097" i="58"/>
  <c r="L7098" i="58"/>
  <c r="L7099" i="58"/>
  <c r="L7100" i="58"/>
  <c r="L7101" i="58"/>
  <c r="L7102" i="58"/>
  <c r="L7103" i="58"/>
  <c r="L7104" i="58"/>
  <c r="L7105" i="58"/>
  <c r="L7106" i="58"/>
  <c r="L7107" i="58"/>
  <c r="L7108" i="58"/>
  <c r="L7109" i="58"/>
  <c r="L7110" i="58"/>
  <c r="L7111" i="58"/>
  <c r="L7112" i="58"/>
  <c r="H66" i="43"/>
  <c r="H67" i="43"/>
  <c r="H68" i="43"/>
  <c r="H69" i="43"/>
  <c r="H70" i="43"/>
  <c r="H71" i="43"/>
  <c r="H72" i="43"/>
  <c r="H73" i="43"/>
  <c r="H74" i="43"/>
  <c r="H75" i="43"/>
  <c r="H76" i="43"/>
  <c r="H77" i="43"/>
  <c r="H78" i="43"/>
  <c r="H79" i="43"/>
  <c r="H80" i="43"/>
  <c r="H81" i="43"/>
  <c r="H82" i="43"/>
  <c r="H83" i="43"/>
  <c r="H84" i="43"/>
  <c r="H85" i="43"/>
  <c r="H86" i="43"/>
  <c r="H87" i="43"/>
  <c r="H88" i="43"/>
  <c r="H89" i="43"/>
  <c r="H90" i="43"/>
  <c r="H91" i="43"/>
  <c r="H92" i="43"/>
  <c r="H93" i="43"/>
  <c r="H94" i="43"/>
  <c r="H95" i="43"/>
  <c r="H96" i="43"/>
  <c r="H97" i="43"/>
  <c r="H98" i="43"/>
  <c r="H99" i="43"/>
  <c r="H100" i="43"/>
  <c r="H101" i="43"/>
  <c r="H102" i="43"/>
  <c r="H103" i="43"/>
  <c r="H104" i="43"/>
  <c r="H105" i="43"/>
  <c r="H106" i="43"/>
  <c r="H107" i="43"/>
  <c r="H41" i="43"/>
  <c r="J41" i="43"/>
  <c r="K96" i="43"/>
  <c r="Q96" i="43"/>
  <c r="S96" i="43" s="1"/>
  <c r="L96" i="43"/>
  <c r="K97" i="43"/>
  <c r="Q97" i="43"/>
  <c r="AQ97" i="43" s="1"/>
  <c r="S97" i="43"/>
  <c r="Z97" i="43" s="1"/>
  <c r="L97" i="43"/>
  <c r="K98" i="43"/>
  <c r="Q98" i="43"/>
  <c r="L98" i="43"/>
  <c r="K99" i="43"/>
  <c r="Q99" i="43"/>
  <c r="S99" i="43" s="1"/>
  <c r="Z99" i="43" s="1"/>
  <c r="L99" i="43"/>
  <c r="K100" i="43"/>
  <c r="Q100" i="43"/>
  <c r="AQ100" i="43" s="1"/>
  <c r="L100" i="43"/>
  <c r="K101" i="43"/>
  <c r="Q101" i="43"/>
  <c r="AQ101" i="43" s="1"/>
  <c r="L101" i="43"/>
  <c r="K102" i="43"/>
  <c r="Q102" i="43"/>
  <c r="S102" i="43" s="1"/>
  <c r="L102" i="43"/>
  <c r="K103" i="43"/>
  <c r="Q103" i="43"/>
  <c r="AQ103" i="43" s="1"/>
  <c r="L103" i="43"/>
  <c r="K104" i="43"/>
  <c r="Q104" i="43"/>
  <c r="S104" i="43" s="1"/>
  <c r="L104" i="43"/>
  <c r="K105" i="43"/>
  <c r="Q105" i="43"/>
  <c r="AQ105" i="43" s="1"/>
  <c r="L105" i="43"/>
  <c r="K106" i="43"/>
  <c r="Q106" i="43"/>
  <c r="S106" i="43"/>
  <c r="Z106" i="43" s="1"/>
  <c r="L106" i="43"/>
  <c r="K107" i="43"/>
  <c r="Q107" i="43"/>
  <c r="S107" i="43" s="1"/>
  <c r="L107" i="43"/>
  <c r="F96" i="43"/>
  <c r="P96" i="43"/>
  <c r="AP96" i="43" s="1"/>
  <c r="J96" i="43"/>
  <c r="F97" i="43"/>
  <c r="P97" i="43"/>
  <c r="AP97" i="43" s="1"/>
  <c r="J97" i="43"/>
  <c r="F98" i="43"/>
  <c r="P98" i="43"/>
  <c r="R98" i="43" s="1"/>
  <c r="AR98" i="43" s="1"/>
  <c r="AQ98" i="43"/>
  <c r="J98" i="43"/>
  <c r="F99" i="43"/>
  <c r="P99" i="43"/>
  <c r="AP99" i="43" s="1"/>
  <c r="J99" i="43"/>
  <c r="F100" i="43"/>
  <c r="P100" i="43"/>
  <c r="R100" i="43" s="1"/>
  <c r="J100" i="43"/>
  <c r="F101" i="43"/>
  <c r="P101" i="43"/>
  <c r="J101" i="43"/>
  <c r="F102" i="43"/>
  <c r="P102" i="43"/>
  <c r="AP102" i="43" s="1"/>
  <c r="AQ102" i="43"/>
  <c r="J102" i="43"/>
  <c r="F103" i="43"/>
  <c r="P103" i="43"/>
  <c r="AP103" i="43" s="1"/>
  <c r="J103" i="43"/>
  <c r="F104" i="43"/>
  <c r="P104" i="43"/>
  <c r="M112" i="65" s="1"/>
  <c r="W112" i="65" s="1"/>
  <c r="J104" i="43"/>
  <c r="F105" i="43"/>
  <c r="P105" i="43"/>
  <c r="AP105" i="43"/>
  <c r="J105" i="43"/>
  <c r="F106" i="43"/>
  <c r="P106" i="43"/>
  <c r="AP106" i="43" s="1"/>
  <c r="AQ106" i="43"/>
  <c r="J106" i="43"/>
  <c r="F107" i="43"/>
  <c r="P107" i="43"/>
  <c r="R107" i="43" s="1"/>
  <c r="J107" i="43"/>
  <c r="E8" i="43"/>
  <c r="B3" i="44"/>
  <c r="B4" i="44"/>
  <c r="B5" i="44"/>
  <c r="B6" i="44"/>
  <c r="B7" i="44"/>
  <c r="B8" i="44"/>
  <c r="B9" i="44"/>
  <c r="B10" i="44"/>
  <c r="C10" i="44"/>
  <c r="B8" i="43"/>
  <c r="AG42" i="43"/>
  <c r="AG68" i="43"/>
  <c r="AG91" i="43"/>
  <c r="AG92" i="43"/>
  <c r="AH45" i="43"/>
  <c r="AJ45" i="43"/>
  <c r="AK45" i="43"/>
  <c r="AH46" i="43"/>
  <c r="AJ46" i="43"/>
  <c r="AK46" i="43"/>
  <c r="AH47" i="43"/>
  <c r="AJ47" i="43"/>
  <c r="AK47" i="43"/>
  <c r="AH48" i="43"/>
  <c r="AJ48" i="43"/>
  <c r="AK48" i="43"/>
  <c r="AH49" i="43"/>
  <c r="AJ49" i="43"/>
  <c r="AK49" i="43"/>
  <c r="AH50" i="43"/>
  <c r="AJ50" i="43"/>
  <c r="AK50" i="43"/>
  <c r="AH51" i="43"/>
  <c r="AJ51" i="43"/>
  <c r="AK51" i="43"/>
  <c r="AH52" i="43"/>
  <c r="AJ52" i="43"/>
  <c r="AK52" i="43"/>
  <c r="AH53" i="43"/>
  <c r="AJ53" i="43"/>
  <c r="AK53" i="43"/>
  <c r="AH54" i="43"/>
  <c r="AJ54" i="43"/>
  <c r="AK54" i="43"/>
  <c r="AH55" i="43"/>
  <c r="AJ55" i="43"/>
  <c r="AK55" i="43"/>
  <c r="AH56" i="43"/>
  <c r="AJ56" i="43"/>
  <c r="AK56" i="43"/>
  <c r="AH57" i="43"/>
  <c r="AJ57" i="43"/>
  <c r="AK57" i="43"/>
  <c r="AH58" i="43"/>
  <c r="AJ58" i="43"/>
  <c r="AK58" i="43"/>
  <c r="AH59" i="43"/>
  <c r="AJ59" i="43"/>
  <c r="AK59" i="43"/>
  <c r="AH60" i="43"/>
  <c r="AJ60" i="43"/>
  <c r="AK60" i="43"/>
  <c r="AH61" i="43"/>
  <c r="AJ61" i="43"/>
  <c r="AK61" i="43"/>
  <c r="AH62" i="43"/>
  <c r="AJ62" i="43"/>
  <c r="AK62" i="43"/>
  <c r="AH63" i="43"/>
  <c r="AJ63" i="43"/>
  <c r="AK63" i="43"/>
  <c r="AH64" i="43"/>
  <c r="AJ64" i="43"/>
  <c r="AK64" i="43"/>
  <c r="AH65" i="43"/>
  <c r="AJ65" i="43"/>
  <c r="AK65" i="43"/>
  <c r="AH66" i="43"/>
  <c r="AJ66" i="43"/>
  <c r="AK66" i="43"/>
  <c r="AH67" i="43"/>
  <c r="AJ67" i="43"/>
  <c r="AK67" i="43"/>
  <c r="AH68" i="43"/>
  <c r="AJ68" i="43"/>
  <c r="AK68" i="43"/>
  <c r="AH69" i="43"/>
  <c r="AJ69" i="43"/>
  <c r="AK69" i="43"/>
  <c r="AH70" i="43"/>
  <c r="AJ70" i="43"/>
  <c r="AK70" i="43"/>
  <c r="AH71" i="43"/>
  <c r="AJ71" i="43"/>
  <c r="AK71" i="43"/>
  <c r="AH72" i="43"/>
  <c r="AJ72" i="43"/>
  <c r="AK72" i="43"/>
  <c r="AH73" i="43"/>
  <c r="AJ73" i="43"/>
  <c r="AK73" i="43"/>
  <c r="AH74" i="43"/>
  <c r="AJ74" i="43"/>
  <c r="AK74" i="43"/>
  <c r="AH75" i="43"/>
  <c r="AJ75" i="43"/>
  <c r="AK75" i="43"/>
  <c r="AH76" i="43"/>
  <c r="AJ76" i="43"/>
  <c r="AK76" i="43"/>
  <c r="AH77" i="43"/>
  <c r="AJ77" i="43"/>
  <c r="AK77" i="43"/>
  <c r="AH78" i="43"/>
  <c r="AJ78" i="43"/>
  <c r="AK78" i="43"/>
  <c r="AH79" i="43"/>
  <c r="AJ79" i="43"/>
  <c r="AK79" i="43"/>
  <c r="AH80" i="43"/>
  <c r="AJ80" i="43"/>
  <c r="AK80" i="43"/>
  <c r="AH81" i="43"/>
  <c r="AJ81" i="43"/>
  <c r="AK81" i="43"/>
  <c r="AH82" i="43"/>
  <c r="AJ82" i="43"/>
  <c r="AK82" i="43"/>
  <c r="AH83" i="43"/>
  <c r="AJ83" i="43"/>
  <c r="AK83" i="43"/>
  <c r="AH84" i="43"/>
  <c r="AJ84" i="43"/>
  <c r="AK84" i="43"/>
  <c r="AH85" i="43"/>
  <c r="AJ85" i="43"/>
  <c r="AK85" i="43"/>
  <c r="AH86" i="43"/>
  <c r="AJ86" i="43"/>
  <c r="AK86" i="43"/>
  <c r="AH87" i="43"/>
  <c r="AJ87" i="43"/>
  <c r="AK87" i="43"/>
  <c r="AH88" i="43"/>
  <c r="AJ88" i="43"/>
  <c r="AK88" i="43"/>
  <c r="AH89" i="43"/>
  <c r="AJ89" i="43"/>
  <c r="AK89" i="43"/>
  <c r="AH90" i="43"/>
  <c r="AJ90" i="43"/>
  <c r="AK90" i="43"/>
  <c r="AH91" i="43"/>
  <c r="AJ91" i="43"/>
  <c r="AK91" i="43"/>
  <c r="AH92" i="43"/>
  <c r="AJ92" i="43"/>
  <c r="AK92" i="43"/>
  <c r="AH93" i="43"/>
  <c r="AJ93" i="43"/>
  <c r="AK93" i="43"/>
  <c r="AH94" i="43"/>
  <c r="AJ94" i="43"/>
  <c r="AK94" i="43"/>
  <c r="AH95" i="43"/>
  <c r="AJ95" i="43"/>
  <c r="AK95" i="43"/>
  <c r="AH96" i="43"/>
  <c r="AJ96" i="43"/>
  <c r="AK96" i="43"/>
  <c r="AH97" i="43"/>
  <c r="AJ97" i="43"/>
  <c r="AK97" i="43"/>
  <c r="AH98" i="43"/>
  <c r="AJ98" i="43"/>
  <c r="AK98" i="43"/>
  <c r="AH99" i="43"/>
  <c r="AJ99" i="43"/>
  <c r="AK99" i="43"/>
  <c r="AH100" i="43"/>
  <c r="AJ100" i="43"/>
  <c r="AK100" i="43"/>
  <c r="AH101" i="43"/>
  <c r="AJ101" i="43"/>
  <c r="AK101" i="43"/>
  <c r="AH102" i="43"/>
  <c r="AJ102" i="43"/>
  <c r="AK102" i="43"/>
  <c r="AH103" i="43"/>
  <c r="AJ103" i="43"/>
  <c r="AK103" i="43"/>
  <c r="AH104" i="43"/>
  <c r="AJ104" i="43"/>
  <c r="AK104" i="43"/>
  <c r="AH105" i="43"/>
  <c r="AJ105" i="43"/>
  <c r="AK105" i="43"/>
  <c r="AH106" i="43"/>
  <c r="AJ106" i="43"/>
  <c r="AK106" i="43"/>
  <c r="AH107" i="43"/>
  <c r="AJ107" i="43"/>
  <c r="AK107" i="43"/>
  <c r="AH44" i="43"/>
  <c r="AK44" i="43"/>
  <c r="AJ44" i="43"/>
  <c r="AG45" i="43"/>
  <c r="P95" i="63"/>
  <c r="C107" i="43"/>
  <c r="D107" i="43"/>
  <c r="Q95" i="63"/>
  <c r="AI92" i="43"/>
  <c r="AK41" i="43"/>
  <c r="AG89" i="43"/>
  <c r="AG65" i="43"/>
  <c r="AI65" i="43"/>
  <c r="AG88" i="43"/>
  <c r="AI88" i="43"/>
  <c r="AG64" i="43"/>
  <c r="AG104" i="43"/>
  <c r="AI104" i="43"/>
  <c r="AG80" i="43"/>
  <c r="AI80" i="43"/>
  <c r="AG56" i="43"/>
  <c r="AI56" i="43"/>
  <c r="AG52" i="43"/>
  <c r="AI52" i="43"/>
  <c r="AG102" i="43"/>
  <c r="AI102" i="43"/>
  <c r="AG78" i="43"/>
  <c r="AI78" i="43"/>
  <c r="AG54" i="43"/>
  <c r="AI54" i="43"/>
  <c r="AG87" i="43"/>
  <c r="AI87" i="43"/>
  <c r="AG63" i="43"/>
  <c r="AG101" i="43"/>
  <c r="AI101" i="43"/>
  <c r="AG77" i="43"/>
  <c r="AI77" i="43"/>
  <c r="AG53" i="43"/>
  <c r="AI53" i="43"/>
  <c r="AG103" i="43"/>
  <c r="AI103" i="43"/>
  <c r="AG79" i="43"/>
  <c r="AI79" i="43"/>
  <c r="AG55" i="43"/>
  <c r="AI55" i="43"/>
  <c r="AG100" i="43"/>
  <c r="AI100" i="43"/>
  <c r="AG76" i="43"/>
  <c r="AI76" i="43"/>
  <c r="AG67" i="43"/>
  <c r="AI67" i="43"/>
  <c r="AG90" i="43"/>
  <c r="AI90" i="43"/>
  <c r="AG66" i="43"/>
  <c r="AI66" i="43"/>
  <c r="AJ41" i="43"/>
  <c r="AH41" i="43"/>
  <c r="AG99" i="43"/>
  <c r="AI99" i="43"/>
  <c r="AG75" i="43"/>
  <c r="AI75" i="43"/>
  <c r="AG51" i="43"/>
  <c r="AI51" i="43"/>
  <c r="AI89" i="43"/>
  <c r="AG98" i="43"/>
  <c r="AI98" i="43"/>
  <c r="AG86" i="43"/>
  <c r="AG74" i="43"/>
  <c r="AI74" i="43"/>
  <c r="AG62" i="43"/>
  <c r="AG50" i="43"/>
  <c r="AI50" i="43"/>
  <c r="AG107" i="43"/>
  <c r="AI107" i="43"/>
  <c r="AG95" i="43"/>
  <c r="AI95" i="43"/>
  <c r="AG83" i="43"/>
  <c r="AI83" i="43"/>
  <c r="AG71" i="43"/>
  <c r="AI71" i="43"/>
  <c r="AG59" i="43"/>
  <c r="AI59" i="43"/>
  <c r="AG47" i="43"/>
  <c r="AI47" i="43"/>
  <c r="AI63" i="43"/>
  <c r="AI62" i="43"/>
  <c r="AG97" i="43"/>
  <c r="AI97" i="43"/>
  <c r="AG85" i="43"/>
  <c r="AI85" i="43"/>
  <c r="AG73" i="43"/>
  <c r="AI73" i="43"/>
  <c r="AG61" i="43"/>
  <c r="AI61" i="43"/>
  <c r="AG49" i="43"/>
  <c r="AI49" i="43"/>
  <c r="AG44" i="43"/>
  <c r="AI44" i="43"/>
  <c r="AG96" i="43"/>
  <c r="AI96" i="43"/>
  <c r="AG84" i="43"/>
  <c r="AI84" i="43"/>
  <c r="AG72" i="43"/>
  <c r="AG60" i="43"/>
  <c r="AI60" i="43"/>
  <c r="AG48" i="43"/>
  <c r="AI72" i="43"/>
  <c r="AG106" i="43"/>
  <c r="AI106" i="43"/>
  <c r="AG94" i="43"/>
  <c r="AI94" i="43"/>
  <c r="AG82" i="43"/>
  <c r="AI82" i="43"/>
  <c r="AG70" i="43"/>
  <c r="AI70" i="43"/>
  <c r="AG58" i="43"/>
  <c r="AI58" i="43"/>
  <c r="AG46" i="43"/>
  <c r="AI46" i="43"/>
  <c r="AI68" i="43"/>
  <c r="AI45" i="43"/>
  <c r="AI64" i="43"/>
  <c r="O107" i="43"/>
  <c r="AI91" i="43"/>
  <c r="AG105" i="43"/>
  <c r="AI105" i="43"/>
  <c r="AG93" i="43"/>
  <c r="AI93" i="43"/>
  <c r="AG81" i="43"/>
  <c r="AI81" i="43"/>
  <c r="AG69" i="43"/>
  <c r="AI69" i="43"/>
  <c r="AG57" i="43"/>
  <c r="AI57" i="43"/>
  <c r="AI86" i="43"/>
  <c r="BB107" i="43"/>
  <c r="A95" i="63"/>
  <c r="D95" i="63"/>
  <c r="A97" i="63"/>
  <c r="A96" i="63"/>
  <c r="BC107" i="43"/>
  <c r="AF4" i="39"/>
  <c r="AF5" i="39"/>
  <c r="AF6" i="39"/>
  <c r="AF7" i="39"/>
  <c r="AF8" i="39"/>
  <c r="AF9" i="39"/>
  <c r="AF10" i="39"/>
  <c r="AF11" i="39"/>
  <c r="AF12" i="39"/>
  <c r="AF13" i="39"/>
  <c r="AF14" i="39"/>
  <c r="AF15" i="39"/>
  <c r="AF16" i="39"/>
  <c r="AF17" i="39"/>
  <c r="AF18" i="39"/>
  <c r="AF19" i="39"/>
  <c r="AF20" i="39"/>
  <c r="AF21" i="39"/>
  <c r="AF22" i="39"/>
  <c r="AF23" i="39"/>
  <c r="AF24" i="39"/>
  <c r="AF25" i="39"/>
  <c r="AF26" i="39"/>
  <c r="AF27" i="39"/>
  <c r="AF28" i="39"/>
  <c r="AF29" i="39"/>
  <c r="AF30" i="39"/>
  <c r="AF31" i="39"/>
  <c r="AF32" i="39"/>
  <c r="AF33" i="39"/>
  <c r="AF34" i="39"/>
  <c r="AF35" i="39"/>
  <c r="AF36" i="39"/>
  <c r="AF37" i="39"/>
  <c r="AF38" i="39"/>
  <c r="AF39" i="39"/>
  <c r="AF40" i="39"/>
  <c r="AF41" i="39"/>
  <c r="AF42" i="39"/>
  <c r="AF43" i="39"/>
  <c r="AF44" i="39"/>
  <c r="AF45" i="39"/>
  <c r="AF46" i="39"/>
  <c r="AF47" i="39"/>
  <c r="AF48" i="39"/>
  <c r="AF50" i="39"/>
  <c r="AF51" i="39"/>
  <c r="AF52" i="39"/>
  <c r="AF53" i="39"/>
  <c r="AF54" i="39"/>
  <c r="AF55" i="39"/>
  <c r="AF56" i="39"/>
  <c r="AF57" i="39"/>
  <c r="AF58" i="39"/>
  <c r="AF59" i="39"/>
  <c r="AF60" i="39"/>
  <c r="AF61" i="39"/>
  <c r="AF62" i="39"/>
  <c r="AF63" i="39"/>
  <c r="AF64" i="39"/>
  <c r="AF65" i="39"/>
  <c r="AF66" i="39"/>
  <c r="AF67" i="39"/>
  <c r="AF68" i="39"/>
  <c r="AF69" i="39"/>
  <c r="AF70" i="39"/>
  <c r="AF71" i="39"/>
  <c r="AF72" i="39"/>
  <c r="AF73" i="39"/>
  <c r="AF74" i="39"/>
  <c r="AF75" i="39"/>
  <c r="AF76" i="39"/>
  <c r="AF77" i="39"/>
  <c r="AF78" i="39"/>
  <c r="AF79" i="39"/>
  <c r="AF80" i="39"/>
  <c r="AF81" i="39"/>
  <c r="AF82" i="39"/>
  <c r="AF3" i="39"/>
  <c r="AG41" i="43"/>
  <c r="AI41" i="43"/>
  <c r="AI48" i="43"/>
  <c r="H95" i="63"/>
  <c r="H97" i="63"/>
  <c r="H96" i="63"/>
  <c r="AY19" i="65"/>
  <c r="AX19" i="65"/>
  <c r="AY17" i="65"/>
  <c r="AX17" i="65"/>
  <c r="C53" i="65"/>
  <c r="C54" i="65"/>
  <c r="C55" i="65"/>
  <c r="C56" i="65"/>
  <c r="C57" i="65"/>
  <c r="C58" i="65"/>
  <c r="C59" i="65"/>
  <c r="C60" i="65"/>
  <c r="C61" i="65"/>
  <c r="C62" i="65"/>
  <c r="C63" i="65"/>
  <c r="C64" i="65"/>
  <c r="C65" i="65"/>
  <c r="C66" i="65"/>
  <c r="C67" i="65"/>
  <c r="C68" i="65"/>
  <c r="C69" i="65"/>
  <c r="C70" i="65"/>
  <c r="C71" i="65"/>
  <c r="C72" i="65"/>
  <c r="C73" i="65"/>
  <c r="C74" i="65"/>
  <c r="C75" i="65"/>
  <c r="C76" i="65"/>
  <c r="C77" i="65"/>
  <c r="C78" i="65"/>
  <c r="C79" i="65"/>
  <c r="C80" i="65"/>
  <c r="C81" i="65"/>
  <c r="C82" i="65"/>
  <c r="C83" i="65"/>
  <c r="C84" i="65"/>
  <c r="C85" i="65"/>
  <c r="C86" i="65"/>
  <c r="C87" i="65"/>
  <c r="C88" i="65"/>
  <c r="C89" i="65"/>
  <c r="C90" i="65"/>
  <c r="C91" i="65"/>
  <c r="C92" i="65"/>
  <c r="C93" i="65"/>
  <c r="C94" i="65"/>
  <c r="C95" i="65"/>
  <c r="C96" i="65"/>
  <c r="C97" i="65"/>
  <c r="C98" i="65"/>
  <c r="C99" i="65"/>
  <c r="C100" i="65"/>
  <c r="C101" i="65"/>
  <c r="C102" i="65"/>
  <c r="C103" i="65"/>
  <c r="C104" i="65"/>
  <c r="C105" i="65"/>
  <c r="C106" i="65"/>
  <c r="C107" i="65"/>
  <c r="C108" i="65"/>
  <c r="C109" i="65"/>
  <c r="C110" i="65"/>
  <c r="C111" i="65"/>
  <c r="C112" i="65"/>
  <c r="C113" i="65"/>
  <c r="C114" i="65"/>
  <c r="A115" i="65"/>
  <c r="B115" i="65"/>
  <c r="C115" i="65"/>
  <c r="D115" i="65"/>
  <c r="G115" i="65"/>
  <c r="H115" i="65"/>
  <c r="I115" i="65"/>
  <c r="J115" i="65"/>
  <c r="N115" i="65"/>
  <c r="X115" i="65" s="1"/>
  <c r="A116" i="65"/>
  <c r="B116" i="65"/>
  <c r="C116" i="65"/>
  <c r="D116" i="65"/>
  <c r="M116" i="65"/>
  <c r="W116" i="65"/>
  <c r="E116" i="65"/>
  <c r="F116" i="65"/>
  <c r="O116" i="65"/>
  <c r="V116" i="65"/>
  <c r="G116" i="65"/>
  <c r="H116" i="65"/>
  <c r="I116" i="65"/>
  <c r="J116" i="65"/>
  <c r="K116" i="65"/>
  <c r="L116" i="65"/>
  <c r="N116" i="65"/>
  <c r="Y116" i="65"/>
  <c r="P116" i="65"/>
  <c r="Q116" i="65"/>
  <c r="R116" i="65"/>
  <c r="S116" i="65"/>
  <c r="A117" i="65"/>
  <c r="B117" i="65"/>
  <c r="C117" i="65"/>
  <c r="D117" i="65"/>
  <c r="M117" i="65"/>
  <c r="W117" i="65"/>
  <c r="E117" i="65"/>
  <c r="F117" i="65"/>
  <c r="G117" i="65"/>
  <c r="N117" i="65"/>
  <c r="X117" i="65"/>
  <c r="H117" i="65"/>
  <c r="I117" i="65"/>
  <c r="J117" i="65"/>
  <c r="K117" i="65"/>
  <c r="L117" i="65"/>
  <c r="O117" i="65"/>
  <c r="P117" i="65"/>
  <c r="Q117" i="65"/>
  <c r="R117" i="65"/>
  <c r="S117" i="65"/>
  <c r="A118" i="65"/>
  <c r="B118" i="65"/>
  <c r="C118" i="65"/>
  <c r="D118" i="65"/>
  <c r="E118" i="65"/>
  <c r="F118" i="65"/>
  <c r="G118" i="65"/>
  <c r="H118" i="65"/>
  <c r="I118" i="65"/>
  <c r="J118" i="65"/>
  <c r="K118" i="65"/>
  <c r="L118" i="65"/>
  <c r="M118" i="65"/>
  <c r="N118" i="65"/>
  <c r="O118" i="65"/>
  <c r="P118" i="65"/>
  <c r="Q118" i="65"/>
  <c r="R118" i="65"/>
  <c r="S118" i="65"/>
  <c r="A119" i="65"/>
  <c r="B119" i="65"/>
  <c r="C119" i="65"/>
  <c r="D119" i="65"/>
  <c r="E119" i="65"/>
  <c r="F119" i="65"/>
  <c r="G119" i="65"/>
  <c r="N119" i="65"/>
  <c r="X119" i="65"/>
  <c r="H119" i="65"/>
  <c r="I119" i="65"/>
  <c r="J119" i="65"/>
  <c r="K119" i="65"/>
  <c r="L119" i="65"/>
  <c r="M119" i="65"/>
  <c r="O119" i="65"/>
  <c r="P119" i="65"/>
  <c r="Q119" i="65"/>
  <c r="R119" i="65"/>
  <c r="S119" i="65"/>
  <c r="A120" i="65"/>
  <c r="B120" i="65"/>
  <c r="C120" i="65"/>
  <c r="D120" i="65"/>
  <c r="E120" i="65"/>
  <c r="F120" i="65"/>
  <c r="G120" i="65"/>
  <c r="H120" i="65"/>
  <c r="I120" i="65"/>
  <c r="J120" i="65"/>
  <c r="K120" i="65"/>
  <c r="L120" i="65"/>
  <c r="M120" i="65"/>
  <c r="N120" i="65"/>
  <c r="O120" i="65"/>
  <c r="P120" i="65"/>
  <c r="Q120" i="65"/>
  <c r="R120" i="65"/>
  <c r="S120" i="65"/>
  <c r="A121" i="65"/>
  <c r="B121" i="65"/>
  <c r="C121" i="65"/>
  <c r="D121" i="65"/>
  <c r="M121" i="65"/>
  <c r="W121" i="65"/>
  <c r="E121" i="65"/>
  <c r="F121" i="65"/>
  <c r="G121" i="65"/>
  <c r="H121" i="65"/>
  <c r="I121" i="65"/>
  <c r="J121" i="65"/>
  <c r="K121" i="65"/>
  <c r="L121" i="65"/>
  <c r="N121" i="65"/>
  <c r="O121" i="65"/>
  <c r="P121" i="65"/>
  <c r="Q121" i="65"/>
  <c r="R121" i="65"/>
  <c r="S121" i="65"/>
  <c r="A122" i="65"/>
  <c r="B122" i="65"/>
  <c r="C122" i="65"/>
  <c r="D122" i="65"/>
  <c r="E122" i="65"/>
  <c r="F122" i="65"/>
  <c r="G122" i="65"/>
  <c r="H122" i="65"/>
  <c r="I122" i="65"/>
  <c r="J122" i="65"/>
  <c r="K122" i="65"/>
  <c r="L122" i="65"/>
  <c r="M122" i="65"/>
  <c r="N122" i="65"/>
  <c r="O122" i="65"/>
  <c r="P122" i="65"/>
  <c r="Q122" i="65"/>
  <c r="R122" i="65"/>
  <c r="S122" i="65"/>
  <c r="A123" i="65"/>
  <c r="B123" i="65"/>
  <c r="C123" i="65"/>
  <c r="D123" i="65"/>
  <c r="E123" i="65"/>
  <c r="F123" i="65"/>
  <c r="G123" i="65"/>
  <c r="H123" i="65"/>
  <c r="I123" i="65"/>
  <c r="J123" i="65"/>
  <c r="K123" i="65"/>
  <c r="L123" i="65"/>
  <c r="M123" i="65"/>
  <c r="N123" i="65"/>
  <c r="O123" i="65"/>
  <c r="P123" i="65"/>
  <c r="Q123" i="65"/>
  <c r="R123" i="65"/>
  <c r="S123" i="65"/>
  <c r="AN35" i="65"/>
  <c r="AM35" i="65"/>
  <c r="AL35" i="65"/>
  <c r="AH35" i="65"/>
  <c r="AG35" i="65"/>
  <c r="AF35" i="65"/>
  <c r="AE35" i="65"/>
  <c r="AD35" i="65"/>
  <c r="AC35" i="65"/>
  <c r="AB35" i="65"/>
  <c r="AA35" i="65"/>
  <c r="Z35" i="65"/>
  <c r="Y35" i="65"/>
  <c r="X35" i="65"/>
  <c r="W35" i="65"/>
  <c r="V35" i="65"/>
  <c r="U35" i="65"/>
  <c r="T35" i="65"/>
  <c r="S35" i="65"/>
  <c r="R35" i="65"/>
  <c r="Q35" i="65"/>
  <c r="P35" i="65"/>
  <c r="O35" i="65"/>
  <c r="N35" i="65"/>
  <c r="M35" i="65"/>
  <c r="L35" i="65"/>
  <c r="K35" i="65"/>
  <c r="J35" i="65"/>
  <c r="I35" i="65"/>
  <c r="H35" i="65"/>
  <c r="G35" i="65"/>
  <c r="F35" i="65"/>
  <c r="E35" i="65"/>
  <c r="D35" i="65"/>
  <c r="C35" i="65"/>
  <c r="B35" i="65"/>
  <c r="A35" i="65"/>
  <c r="AM20" i="43"/>
  <c r="AG15" i="65"/>
  <c r="AL20" i="43"/>
  <c r="AF15" i="65"/>
  <c r="AG6" i="43"/>
  <c r="V120" i="65"/>
  <c r="Y122" i="65"/>
  <c r="W120" i="65"/>
  <c r="X121" i="65"/>
  <c r="Y120" i="65"/>
  <c r="U119" i="65"/>
  <c r="T119" i="65"/>
  <c r="T118" i="65"/>
  <c r="V117" i="65"/>
  <c r="Y123" i="65"/>
  <c r="T122" i="65"/>
  <c r="Y121" i="65"/>
  <c r="U121" i="65"/>
  <c r="V118" i="65"/>
  <c r="V122" i="65"/>
  <c r="X118" i="65"/>
  <c r="X123" i="65"/>
  <c r="W123" i="65"/>
  <c r="Y119" i="65"/>
  <c r="U117" i="65"/>
  <c r="V123" i="65"/>
  <c r="U123" i="65"/>
  <c r="X116" i="65"/>
  <c r="X122" i="65"/>
  <c r="V121" i="65"/>
  <c r="Y118" i="65"/>
  <c r="T116" i="65"/>
  <c r="U120" i="65"/>
  <c r="W119" i="65"/>
  <c r="T117" i="65"/>
  <c r="Y117" i="65"/>
  <c r="T120" i="65"/>
  <c r="V119" i="65"/>
  <c r="T123" i="65"/>
  <c r="U116" i="65"/>
  <c r="W122" i="65"/>
  <c r="W118" i="65"/>
  <c r="U122" i="65"/>
  <c r="U118" i="65"/>
  <c r="X120" i="65"/>
  <c r="T121" i="65"/>
  <c r="AI35" i="65"/>
  <c r="AJ35" i="65"/>
  <c r="AK35" i="65"/>
  <c r="E39" i="43"/>
  <c r="E38" i="43"/>
  <c r="E37" i="43"/>
  <c r="E36" i="43"/>
  <c r="E35" i="43"/>
  <c r="E34" i="43"/>
  <c r="E33" i="43"/>
  <c r="E32" i="43"/>
  <c r="E31" i="43"/>
  <c r="E30" i="43"/>
  <c r="E29" i="43"/>
  <c r="E28" i="43"/>
  <c r="E27" i="43"/>
  <c r="E26" i="43"/>
  <c r="E25" i="43"/>
  <c r="E24" i="43"/>
  <c r="E23" i="43"/>
  <c r="E22" i="43"/>
  <c r="E21" i="43"/>
  <c r="E20" i="43"/>
  <c r="E19" i="43"/>
  <c r="E18" i="43"/>
  <c r="E17" i="43"/>
  <c r="E16" i="43"/>
  <c r="E15" i="43"/>
  <c r="E14" i="43"/>
  <c r="E13" i="43"/>
  <c r="E12" i="43"/>
  <c r="E11" i="43"/>
  <c r="E10" i="43"/>
  <c r="E9" i="43"/>
  <c r="D109" i="65"/>
  <c r="I109" i="65"/>
  <c r="J109" i="65"/>
  <c r="M109" i="65"/>
  <c r="D110" i="65"/>
  <c r="I110" i="65"/>
  <c r="J110" i="65"/>
  <c r="D111" i="65"/>
  <c r="I111" i="65"/>
  <c r="J111" i="65"/>
  <c r="D112" i="65"/>
  <c r="I112" i="65"/>
  <c r="J112" i="65"/>
  <c r="D113" i="65"/>
  <c r="I113" i="65"/>
  <c r="J113" i="65"/>
  <c r="M113" i="65"/>
  <c r="D114" i="65"/>
  <c r="I114" i="65"/>
  <c r="J114" i="65"/>
  <c r="M114" i="65"/>
  <c r="T114" i="65" s="1"/>
  <c r="C101" i="43"/>
  <c r="A109" i="65"/>
  <c r="D101" i="43"/>
  <c r="C102" i="43"/>
  <c r="A110" i="65"/>
  <c r="D102" i="43"/>
  <c r="C103" i="43"/>
  <c r="A111" i="65"/>
  <c r="D103" i="43"/>
  <c r="C104" i="43"/>
  <c r="A112" i="65"/>
  <c r="D104" i="43"/>
  <c r="C105" i="43"/>
  <c r="A113" i="65"/>
  <c r="D105" i="43"/>
  <c r="C106" i="43"/>
  <c r="A114" i="65"/>
  <c r="D106" i="43"/>
  <c r="D3" i="26"/>
  <c r="C3" i="26"/>
  <c r="G3" i="26"/>
  <c r="E3" i="26"/>
  <c r="F3" i="26"/>
  <c r="A85" i="63"/>
  <c r="F52" i="43"/>
  <c r="P60" i="63"/>
  <c r="Q60" i="63"/>
  <c r="F87" i="43"/>
  <c r="P51" i="63"/>
  <c r="Q51" i="63"/>
  <c r="P49" i="63"/>
  <c r="Q49" i="63"/>
  <c r="P82" i="63"/>
  <c r="P35" i="63" s="1"/>
  <c r="Q82" i="63"/>
  <c r="Q35" i="63" s="1"/>
  <c r="F90" i="43"/>
  <c r="P68" i="63"/>
  <c r="Q68" i="63"/>
  <c r="Q55" i="63"/>
  <c r="P55" i="63"/>
  <c r="Q48" i="63"/>
  <c r="F85" i="43"/>
  <c r="P48" i="63"/>
  <c r="F89" i="43"/>
  <c r="P58" i="63"/>
  <c r="Q58" i="63"/>
  <c r="R58" i="63" s="1"/>
  <c r="Q57" i="63"/>
  <c r="F55" i="43"/>
  <c r="P57" i="63"/>
  <c r="P50" i="63"/>
  <c r="Q50" i="63"/>
  <c r="Q46" i="63"/>
  <c r="P46" i="63"/>
  <c r="F88" i="43"/>
  <c r="P56" i="63"/>
  <c r="Q56" i="63"/>
  <c r="Q65" i="63"/>
  <c r="P65" i="63"/>
  <c r="P33" i="63" s="1"/>
  <c r="P89" i="63"/>
  <c r="P34" i="63" s="1"/>
  <c r="Q89" i="63"/>
  <c r="Q74" i="63"/>
  <c r="P74" i="63"/>
  <c r="P94" i="63"/>
  <c r="Q94" i="63"/>
  <c r="Q76" i="63"/>
  <c r="F91" i="43"/>
  <c r="P76" i="63"/>
  <c r="P64" i="63"/>
  <c r="Q64" i="63"/>
  <c r="P52" i="63"/>
  <c r="Q52" i="63"/>
  <c r="R52" i="63" s="1"/>
  <c r="G114" i="65"/>
  <c r="O106" i="43"/>
  <c r="G112" i="65"/>
  <c r="O104" i="43"/>
  <c r="O102" i="43"/>
  <c r="G113" i="65"/>
  <c r="G111" i="65"/>
  <c r="O103" i="43"/>
  <c r="G109" i="65"/>
  <c r="W113" i="65"/>
  <c r="A15" i="65"/>
  <c r="AM27" i="43"/>
  <c r="AG22" i="65"/>
  <c r="AL27" i="43"/>
  <c r="AF22" i="65"/>
  <c r="AG20" i="43"/>
  <c r="AA15" i="65" s="1"/>
  <c r="AK20" i="43"/>
  <c r="AE15" i="65" s="1"/>
  <c r="AJ20" i="43"/>
  <c r="AD15" i="65" s="1"/>
  <c r="AH20" i="43"/>
  <c r="AB15" i="65" s="1"/>
  <c r="AM10" i="43"/>
  <c r="AG5" i="65"/>
  <c r="AL10" i="43"/>
  <c r="AF5" i="65"/>
  <c r="AG10" i="43"/>
  <c r="AA5" i="65" s="1"/>
  <c r="A5" i="65"/>
  <c r="AK10" i="43"/>
  <c r="AE5" i="65" s="1"/>
  <c r="AH10" i="43"/>
  <c r="AB5" i="65" s="1"/>
  <c r="AJ10" i="43"/>
  <c r="AD5" i="65" s="1"/>
  <c r="A17" i="65"/>
  <c r="AM22" i="43"/>
  <c r="AG17" i="65"/>
  <c r="AL22" i="43"/>
  <c r="AF17" i="65"/>
  <c r="AK22" i="43"/>
  <c r="AE17" i="65" s="1"/>
  <c r="AJ22" i="43"/>
  <c r="AD17" i="65" s="1"/>
  <c r="AG22" i="43"/>
  <c r="AA17" i="65" s="1"/>
  <c r="AH22" i="43"/>
  <c r="AB17" i="65" s="1"/>
  <c r="A29" i="65"/>
  <c r="AM35" i="43"/>
  <c r="AG30" i="65"/>
  <c r="AL35" i="43"/>
  <c r="AF30" i="65"/>
  <c r="AH34" i="43"/>
  <c r="AB29" i="65" s="1"/>
  <c r="AK34" i="43"/>
  <c r="AE29" i="65" s="1"/>
  <c r="AG34" i="43"/>
  <c r="AA29" i="65" s="1"/>
  <c r="AJ34" i="43"/>
  <c r="AD29" i="65" s="1"/>
  <c r="A23" i="65"/>
  <c r="AL29" i="43"/>
  <c r="AF24" i="65"/>
  <c r="AM29" i="43"/>
  <c r="AG24" i="65"/>
  <c r="AK28" i="43"/>
  <c r="AE23" i="65" s="1"/>
  <c r="AJ28" i="43"/>
  <c r="AD23" i="65" s="1"/>
  <c r="AG28" i="43"/>
  <c r="AA23" i="65" s="1"/>
  <c r="AH28" i="43"/>
  <c r="AB23" i="65" s="1"/>
  <c r="A6" i="65"/>
  <c r="AG11" i="43"/>
  <c r="AA6" i="65"/>
  <c r="AL11" i="43"/>
  <c r="AF6" i="65"/>
  <c r="AM11" i="43"/>
  <c r="AG6" i="65"/>
  <c r="AH11" i="43"/>
  <c r="AB6" i="65" s="1"/>
  <c r="AK11" i="43"/>
  <c r="AE6" i="65" s="1"/>
  <c r="AJ11" i="43"/>
  <c r="AD6" i="65" s="1"/>
  <c r="AM23" i="43"/>
  <c r="AG18" i="65"/>
  <c r="AL23" i="43"/>
  <c r="AF18" i="65"/>
  <c r="A18" i="65"/>
  <c r="AK23" i="43"/>
  <c r="AE18" i="65" s="1"/>
  <c r="AG23" i="43"/>
  <c r="AA18" i="65" s="1"/>
  <c r="AJ23" i="43"/>
  <c r="AD18" i="65" s="1"/>
  <c r="AH23" i="43"/>
  <c r="AB18" i="65" s="1"/>
  <c r="AL37" i="43"/>
  <c r="AF32" i="65"/>
  <c r="A30" i="65"/>
  <c r="AG35" i="43"/>
  <c r="AA30" i="65" s="1"/>
  <c r="AM37" i="43"/>
  <c r="AG32" i="65"/>
  <c r="AH35" i="43"/>
  <c r="AK35" i="43"/>
  <c r="AE30" i="65" s="1"/>
  <c r="AJ35" i="43"/>
  <c r="AD30" i="65" s="1"/>
  <c r="A11" i="65"/>
  <c r="AM14" i="43"/>
  <c r="AG9" i="65"/>
  <c r="AL14" i="43"/>
  <c r="AF9" i="65"/>
  <c r="AK16" i="43"/>
  <c r="AE11" i="65" s="1"/>
  <c r="AJ16" i="43"/>
  <c r="AD11" i="65" s="1"/>
  <c r="AG16" i="43"/>
  <c r="AA11" i="65" s="1"/>
  <c r="AH16" i="43"/>
  <c r="AB11" i="65" s="1"/>
  <c r="AL8" i="43"/>
  <c r="AM8" i="43"/>
  <c r="AG8" i="43"/>
  <c r="AJ8" i="43"/>
  <c r="AD3" i="65" s="1"/>
  <c r="AH8" i="43"/>
  <c r="AK8" i="43"/>
  <c r="AM32" i="43"/>
  <c r="AG27" i="65"/>
  <c r="AL32" i="43"/>
  <c r="AF27" i="65"/>
  <c r="A27" i="65"/>
  <c r="AH32" i="43"/>
  <c r="AB27" i="65" s="1"/>
  <c r="AJ32" i="43"/>
  <c r="AD27" i="65" s="1"/>
  <c r="AK32" i="43"/>
  <c r="AE27" i="65" s="1"/>
  <c r="AG32" i="43"/>
  <c r="AA27" i="65" s="1"/>
  <c r="AM33" i="43"/>
  <c r="AG28" i="65"/>
  <c r="AL33" i="43"/>
  <c r="AF28" i="65"/>
  <c r="A28" i="65"/>
  <c r="AH33" i="43"/>
  <c r="AJ33" i="43"/>
  <c r="AD28" i="65" s="1"/>
  <c r="AK33" i="43"/>
  <c r="AE28" i="65" s="1"/>
  <c r="AG33" i="43"/>
  <c r="AA28" i="65" s="1"/>
  <c r="AG12" i="43"/>
  <c r="AA7" i="65" s="1"/>
  <c r="AL24" i="43"/>
  <c r="AF19" i="65"/>
  <c r="A7" i="65"/>
  <c r="AM24" i="43"/>
  <c r="AG19" i="65"/>
  <c r="AJ12" i="43"/>
  <c r="AD7" i="65" s="1"/>
  <c r="AK12" i="43"/>
  <c r="AE7" i="65" s="1"/>
  <c r="AH12" i="43"/>
  <c r="AB7" i="65" s="1"/>
  <c r="AM31" i="43"/>
  <c r="AG26" i="65"/>
  <c r="AL31" i="43"/>
  <c r="AF26" i="65"/>
  <c r="A19" i="65"/>
  <c r="AJ24" i="43"/>
  <c r="AD19" i="65" s="1"/>
  <c r="AG24" i="43"/>
  <c r="AA19" i="65" s="1"/>
  <c r="AK24" i="43"/>
  <c r="AE19" i="65" s="1"/>
  <c r="AH24" i="43"/>
  <c r="AB19" i="65" s="1"/>
  <c r="AL36" i="43"/>
  <c r="AF31" i="65"/>
  <c r="AM36" i="43"/>
  <c r="AG31" i="65"/>
  <c r="A31" i="65"/>
  <c r="AG36" i="43"/>
  <c r="AA31" i="65" s="1"/>
  <c r="AH36" i="43"/>
  <c r="AB31" i="65" s="1"/>
  <c r="AJ36" i="43"/>
  <c r="AD31" i="65" s="1"/>
  <c r="AK36" i="43"/>
  <c r="AE31" i="65" s="1"/>
  <c r="A24" i="65"/>
  <c r="AM30" i="43"/>
  <c r="AG25" i="65"/>
  <c r="AL30" i="43"/>
  <c r="AF25" i="65"/>
  <c r="AG29" i="43"/>
  <c r="AA24" i="65" s="1"/>
  <c r="AJ29" i="43"/>
  <c r="AD24" i="65" s="1"/>
  <c r="AH29" i="43"/>
  <c r="AB24" i="65" s="1"/>
  <c r="AK29" i="43"/>
  <c r="AE24" i="65" s="1"/>
  <c r="A14" i="65"/>
  <c r="AG19" i="43"/>
  <c r="AA14" i="65" s="1"/>
  <c r="AJ19" i="43"/>
  <c r="AD14" i="65" s="1"/>
  <c r="AK19" i="43"/>
  <c r="AE14" i="65" s="1"/>
  <c r="AH19" i="43"/>
  <c r="AB14" i="65" s="1"/>
  <c r="AL21" i="43"/>
  <c r="AF16" i="65"/>
  <c r="AG21" i="43"/>
  <c r="AA16" i="65" s="1"/>
  <c r="A16" i="65"/>
  <c r="AM21" i="43"/>
  <c r="AG16" i="65"/>
  <c r="AK21" i="43"/>
  <c r="AE16" i="65" s="1"/>
  <c r="AJ21" i="43"/>
  <c r="AD16" i="65" s="1"/>
  <c r="AH21" i="43"/>
  <c r="AB16" i="65" s="1"/>
  <c r="AM15" i="43"/>
  <c r="AG10" i="65"/>
  <c r="AG13" i="43"/>
  <c r="AA8" i="65" s="1"/>
  <c r="AL15" i="43"/>
  <c r="AF10" i="65"/>
  <c r="A8" i="65"/>
  <c r="AH13" i="43"/>
  <c r="AB8" i="65" s="1"/>
  <c r="AJ13" i="43"/>
  <c r="AD8" i="65" s="1"/>
  <c r="AK13" i="43"/>
  <c r="AE8" i="65" s="1"/>
  <c r="AL26" i="43"/>
  <c r="AF21" i="65"/>
  <c r="A20" i="65"/>
  <c r="AM26" i="43"/>
  <c r="AG21" i="65"/>
  <c r="AJ25" i="43"/>
  <c r="AD20" i="65" s="1"/>
  <c r="AH25" i="43"/>
  <c r="AB20" i="65" s="1"/>
  <c r="AK25" i="43"/>
  <c r="AE20" i="65" s="1"/>
  <c r="AG25" i="43"/>
  <c r="AA20" i="65" s="1"/>
  <c r="AL34" i="43"/>
  <c r="AF29" i="65"/>
  <c r="AM34" i="43"/>
  <c r="AG29" i="65"/>
  <c r="A32" i="65"/>
  <c r="AG37" i="43"/>
  <c r="AA32" i="65" s="1"/>
  <c r="AH37" i="43"/>
  <c r="AB32" i="65" s="1"/>
  <c r="AK37" i="43"/>
  <c r="AE32" i="65" s="1"/>
  <c r="AJ37" i="43"/>
  <c r="AD32" i="65" s="1"/>
  <c r="AM17" i="43"/>
  <c r="AG12" i="65"/>
  <c r="AL17" i="43"/>
  <c r="AF12" i="65"/>
  <c r="A13" i="65"/>
  <c r="AK18" i="43"/>
  <c r="AE13" i="65" s="1"/>
  <c r="AG18" i="43"/>
  <c r="AH18" i="43"/>
  <c r="AB13" i="65" s="1"/>
  <c r="AJ18" i="43"/>
  <c r="AD13" i="65" s="1"/>
  <c r="AM12" i="43"/>
  <c r="AG7" i="65"/>
  <c r="AL12" i="43"/>
  <c r="AF7" i="65"/>
  <c r="A26" i="65"/>
  <c r="AH31" i="43"/>
  <c r="AB26" i="65" s="1"/>
  <c r="AG31" i="43"/>
  <c r="AA26" i="65" s="1"/>
  <c r="AJ31" i="43"/>
  <c r="AD26" i="65" s="1"/>
  <c r="AK31" i="43"/>
  <c r="AE26" i="65" s="1"/>
  <c r="AM16" i="43"/>
  <c r="AG11" i="65"/>
  <c r="AL16" i="43"/>
  <c r="AF11" i="65"/>
  <c r="A9" i="65"/>
  <c r="AH14" i="43"/>
  <c r="AB9" i="65" s="1"/>
  <c r="AG14" i="43"/>
  <c r="AA9" i="65" s="1"/>
  <c r="AK14" i="43"/>
  <c r="AE9" i="65" s="1"/>
  <c r="AJ14" i="43"/>
  <c r="AD9" i="65" s="1"/>
  <c r="AL28" i="43"/>
  <c r="AF23" i="65"/>
  <c r="AM28" i="43"/>
  <c r="AG23" i="65"/>
  <c r="A21" i="65"/>
  <c r="AJ26" i="43"/>
  <c r="AD21" i="65" s="1"/>
  <c r="AH26" i="43"/>
  <c r="AB21" i="65" s="1"/>
  <c r="AK26" i="43"/>
  <c r="AE21" i="65" s="1"/>
  <c r="AG26" i="43"/>
  <c r="AA21" i="65" s="1"/>
  <c r="A33" i="65"/>
  <c r="AM19" i="43"/>
  <c r="AG14" i="65"/>
  <c r="AL19" i="43"/>
  <c r="AF14" i="65"/>
  <c r="AG38" i="43"/>
  <c r="AA33" i="65" s="1"/>
  <c r="AK38" i="43"/>
  <c r="AE33" i="65" s="1"/>
  <c r="AH38" i="43"/>
  <c r="AB33" i="65" s="1"/>
  <c r="AJ38" i="43"/>
  <c r="AD33" i="65" s="1"/>
  <c r="AL18" i="43"/>
  <c r="AF13" i="65"/>
  <c r="A12" i="65"/>
  <c r="AM18" i="43"/>
  <c r="AG13" i="65"/>
  <c r="AH17" i="43"/>
  <c r="AK17" i="43"/>
  <c r="AE12" i="65" s="1"/>
  <c r="AG17" i="43"/>
  <c r="AA12" i="65" s="1"/>
  <c r="AJ17" i="43"/>
  <c r="AD12" i="65" s="1"/>
  <c r="AM39" i="43"/>
  <c r="AG34" i="65"/>
  <c r="AL39" i="43"/>
  <c r="AF34" i="65"/>
  <c r="A25" i="65"/>
  <c r="AJ30" i="43"/>
  <c r="AD25" i="65" s="1"/>
  <c r="AH30" i="43"/>
  <c r="AB25" i="65" s="1"/>
  <c r="AK30" i="43"/>
  <c r="AE25" i="65" s="1"/>
  <c r="AG30" i="43"/>
  <c r="AA25" i="65" s="1"/>
  <c r="AH9" i="43"/>
  <c r="AB4" i="65" s="1"/>
  <c r="AL9" i="43"/>
  <c r="AF4" i="65"/>
  <c r="AG9" i="43"/>
  <c r="AA4" i="65" s="1"/>
  <c r="A4" i="65"/>
  <c r="AM9" i="43"/>
  <c r="AG4" i="65"/>
  <c r="AK9" i="43"/>
  <c r="AE4" i="65" s="1"/>
  <c r="AJ9" i="43"/>
  <c r="AM13" i="43"/>
  <c r="AG8" i="65"/>
  <c r="A10" i="65"/>
  <c r="AL13" i="43"/>
  <c r="AF8" i="65"/>
  <c r="AG15" i="43"/>
  <c r="AA10" i="65" s="1"/>
  <c r="AK15" i="43"/>
  <c r="AE10" i="65" s="1"/>
  <c r="AH15" i="43"/>
  <c r="AB10" i="65" s="1"/>
  <c r="AJ15" i="43"/>
  <c r="AD10" i="65" s="1"/>
  <c r="AM25" i="43"/>
  <c r="AG20" i="65"/>
  <c r="AL25" i="43"/>
  <c r="AF20" i="65"/>
  <c r="AG27" i="43"/>
  <c r="AA22" i="65" s="1"/>
  <c r="A22" i="65"/>
  <c r="AJ27" i="43"/>
  <c r="AD22" i="65" s="1"/>
  <c r="AK27" i="43"/>
  <c r="AE22" i="65" s="1"/>
  <c r="AH27" i="43"/>
  <c r="AI27" i="43" s="1"/>
  <c r="AC22" i="65" s="1"/>
  <c r="AM38" i="43"/>
  <c r="AG33" i="65"/>
  <c r="A34" i="65"/>
  <c r="AL38" i="43"/>
  <c r="AF33" i="65"/>
  <c r="AK39" i="43"/>
  <c r="AE34" i="65" s="1"/>
  <c r="AH39" i="43"/>
  <c r="AB34" i="65" s="1"/>
  <c r="AG39" i="43"/>
  <c r="AA34" i="65" s="1"/>
  <c r="AJ39" i="43"/>
  <c r="AD34" i="65" s="1"/>
  <c r="W109" i="65"/>
  <c r="A89" i="63"/>
  <c r="B110" i="65"/>
  <c r="N113" i="65"/>
  <c r="X113" i="65" s="1"/>
  <c r="N111" i="65"/>
  <c r="X111" i="65" s="1"/>
  <c r="B114" i="65"/>
  <c r="B113" i="65"/>
  <c r="T113" i="65"/>
  <c r="T112" i="65"/>
  <c r="B109" i="65"/>
  <c r="B112" i="65"/>
  <c r="H110" i="65"/>
  <c r="G110" i="65"/>
  <c r="T109" i="65"/>
  <c r="B111" i="65"/>
  <c r="P114" i="65"/>
  <c r="N114" i="65"/>
  <c r="X114" i="65" s="1"/>
  <c r="N112" i="65"/>
  <c r="X112" i="65" s="1"/>
  <c r="N110" i="65"/>
  <c r="X110" i="65" s="1"/>
  <c r="AN18" i="43"/>
  <c r="AH13" i="65"/>
  <c r="BC106" i="43"/>
  <c r="AN20" i="43"/>
  <c r="AH15" i="65"/>
  <c r="BB106" i="43"/>
  <c r="A92" i="63"/>
  <c r="BB103" i="43"/>
  <c r="A91" i="63"/>
  <c r="AZ105" i="43"/>
  <c r="BC105" i="43"/>
  <c r="H113" i="65"/>
  <c r="BC104" i="43"/>
  <c r="BC103" i="43"/>
  <c r="AZ101" i="43"/>
  <c r="BC102" i="43"/>
  <c r="BB102" i="43"/>
  <c r="H109" i="65"/>
  <c r="BB104" i="43"/>
  <c r="H114" i="65"/>
  <c r="BB105" i="43"/>
  <c r="H112" i="65"/>
  <c r="H111" i="65"/>
  <c r="AZ106" i="43"/>
  <c r="AZ104" i="43"/>
  <c r="AZ102" i="43"/>
  <c r="BC101" i="43"/>
  <c r="BB101" i="43"/>
  <c r="A94" i="63"/>
  <c r="A93" i="63"/>
  <c r="A87" i="63"/>
  <c r="A86" i="63"/>
  <c r="A62" i="63"/>
  <c r="A90" i="63"/>
  <c r="A83" i="63"/>
  <c r="A88" i="63"/>
  <c r="A84" i="63"/>
  <c r="H47" i="63"/>
  <c r="A80" i="63"/>
  <c r="A44" i="63"/>
  <c r="A73" i="63"/>
  <c r="A67" i="63"/>
  <c r="A74" i="63"/>
  <c r="A64" i="63"/>
  <c r="D64" i="63"/>
  <c r="A60" i="63"/>
  <c r="A59" i="63"/>
  <c r="A53" i="63"/>
  <c r="A45" i="63"/>
  <c r="A66" i="63"/>
  <c r="A69" i="63"/>
  <c r="A72" i="63"/>
  <c r="A56" i="63"/>
  <c r="A82" i="63"/>
  <c r="A57" i="63"/>
  <c r="A49" i="63"/>
  <c r="A48" i="63"/>
  <c r="A41" i="63"/>
  <c r="A79" i="63"/>
  <c r="A77" i="63"/>
  <c r="A75" i="63"/>
  <c r="A81" i="63"/>
  <c r="A76" i="63"/>
  <c r="A78" i="63"/>
  <c r="A71" i="63"/>
  <c r="A70" i="63"/>
  <c r="A63" i="63"/>
  <c r="A68" i="63"/>
  <c r="A65" i="63"/>
  <c r="A50" i="63"/>
  <c r="A54" i="63"/>
  <c r="A52" i="63"/>
  <c r="A55" i="63"/>
  <c r="A61" i="63"/>
  <c r="A58" i="63"/>
  <c r="A51" i="63"/>
  <c r="A46" i="63"/>
  <c r="A42" i="63"/>
  <c r="H42" i="63"/>
  <c r="A47" i="63"/>
  <c r="A43" i="63"/>
  <c r="M105" i="65"/>
  <c r="M106" i="65"/>
  <c r="T106" i="65" s="1"/>
  <c r="M108" i="65"/>
  <c r="J15" i="59"/>
  <c r="J14" i="59"/>
  <c r="J13" i="59"/>
  <c r="J12" i="59"/>
  <c r="J11" i="59"/>
  <c r="J10" i="59"/>
  <c r="J9" i="59"/>
  <c r="J8" i="59"/>
  <c r="D8" i="59"/>
  <c r="C9" i="59"/>
  <c r="C10" i="59"/>
  <c r="C11" i="59"/>
  <c r="C12" i="59"/>
  <c r="C13" i="59"/>
  <c r="C14" i="59"/>
  <c r="C15" i="59"/>
  <c r="D9" i="59"/>
  <c r="D10" i="59"/>
  <c r="D11" i="59"/>
  <c r="D12" i="59"/>
  <c r="D13" i="59"/>
  <c r="D14" i="59"/>
  <c r="D15" i="59"/>
  <c r="AN39" i="43"/>
  <c r="AH34" i="65"/>
  <c r="AN12" i="43"/>
  <c r="AH7" i="65"/>
  <c r="AN32" i="43"/>
  <c r="AH27" i="65"/>
  <c r="AN11" i="43"/>
  <c r="AH6" i="65"/>
  <c r="AL4" i="43"/>
  <c r="AF3" i="65"/>
  <c r="AN34" i="43"/>
  <c r="AH29" i="65"/>
  <c r="AA3" i="65"/>
  <c r="AN35" i="43"/>
  <c r="AH30" i="65"/>
  <c r="AN23" i="43"/>
  <c r="AH18" i="65"/>
  <c r="AN10" i="43"/>
  <c r="AH5" i="65"/>
  <c r="AN22" i="43"/>
  <c r="AH17" i="65"/>
  <c r="AM4" i="43"/>
  <c r="AG3" i="65"/>
  <c r="AN38" i="43"/>
  <c r="AH33" i="65"/>
  <c r="AN9" i="43"/>
  <c r="AH4" i="65"/>
  <c r="AE3" i="65"/>
  <c r="AB3" i="65"/>
  <c r="H61" i="63"/>
  <c r="N108" i="65"/>
  <c r="U108" i="65" s="1"/>
  <c r="N106" i="65"/>
  <c r="N105" i="65"/>
  <c r="N104" i="65"/>
  <c r="AN13" i="43"/>
  <c r="AH8" i="65"/>
  <c r="AN21" i="43"/>
  <c r="AH16" i="65"/>
  <c r="AN8" i="43"/>
  <c r="AH3" i="65"/>
  <c r="AN19" i="43"/>
  <c r="AH14" i="65"/>
  <c r="AN17" i="43"/>
  <c r="AH12" i="65"/>
  <c r="AN28" i="43"/>
  <c r="AH23" i="65"/>
  <c r="AN15" i="43"/>
  <c r="AH10" i="65"/>
  <c r="AN25" i="43"/>
  <c r="AH20" i="65"/>
  <c r="AN16" i="43"/>
  <c r="AH11" i="65"/>
  <c r="AN37" i="43"/>
  <c r="AH32" i="65"/>
  <c r="AN29" i="43"/>
  <c r="AH24" i="65"/>
  <c r="AN14" i="43"/>
  <c r="AH9" i="65"/>
  <c r="AN31" i="43"/>
  <c r="AH26" i="65"/>
  <c r="AN26" i="43"/>
  <c r="AH21" i="65"/>
  <c r="AI11" i="43"/>
  <c r="AC6" i="65" s="1"/>
  <c r="AI22" i="43"/>
  <c r="AC17" i="65" s="1"/>
  <c r="AN30" i="43"/>
  <c r="AH25" i="65"/>
  <c r="AI8" i="43"/>
  <c r="AC3" i="65" s="1"/>
  <c r="AN33" i="43"/>
  <c r="AH28" i="65"/>
  <c r="AI28" i="43"/>
  <c r="AC23" i="65" s="1"/>
  <c r="AI10" i="43"/>
  <c r="AC5" i="65" s="1"/>
  <c r="AN27" i="43"/>
  <c r="AH22" i="65"/>
  <c r="AI20" i="43"/>
  <c r="AC15" i="65" s="1"/>
  <c r="AI34" i="43"/>
  <c r="AC29" i="65" s="1"/>
  <c r="AN36" i="43"/>
  <c r="AH31" i="65"/>
  <c r="AN24" i="43"/>
  <c r="AH19" i="65"/>
  <c r="H68" i="63"/>
  <c r="H85" i="63"/>
  <c r="H92" i="63"/>
  <c r="H91" i="63"/>
  <c r="H94" i="63"/>
  <c r="H83" i="63"/>
  <c r="H93" i="63"/>
  <c r="H84" i="63"/>
  <c r="H44" i="63"/>
  <c r="H87" i="63"/>
  <c r="H43" i="63"/>
  <c r="H67" i="63"/>
  <c r="H73" i="63"/>
  <c r="H56" i="63"/>
  <c r="H89" i="63"/>
  <c r="H90" i="63"/>
  <c r="H86" i="63"/>
  <c r="H88" i="63"/>
  <c r="H57" i="63"/>
  <c r="H64" i="63"/>
  <c r="H49" i="63"/>
  <c r="H62" i="63"/>
  <c r="H58" i="63"/>
  <c r="H76" i="63"/>
  <c r="H45" i="63"/>
  <c r="H71" i="63"/>
  <c r="H66" i="63"/>
  <c r="H48" i="63"/>
  <c r="H74" i="63"/>
  <c r="H51" i="63"/>
  <c r="H72" i="63"/>
  <c r="H82" i="63"/>
  <c r="H55" i="63"/>
  <c r="H59" i="63"/>
  <c r="H63" i="63"/>
  <c r="H70" i="63"/>
  <c r="H75" i="63"/>
  <c r="H77" i="63"/>
  <c r="H41" i="63"/>
  <c r="H53" i="63"/>
  <c r="H46" i="63"/>
  <c r="H52" i="63"/>
  <c r="H79" i="63"/>
  <c r="H69" i="63"/>
  <c r="H60" i="63"/>
  <c r="H54" i="63"/>
  <c r="H78" i="63"/>
  <c r="H81" i="63"/>
  <c r="H50" i="63"/>
  <c r="H65" i="63"/>
  <c r="H80" i="63"/>
  <c r="AJ39" i="63"/>
  <c r="AJ40" i="63"/>
  <c r="AJ41" i="63"/>
  <c r="AJ42" i="63"/>
  <c r="AJ43" i="63"/>
  <c r="AJ44" i="63"/>
  <c r="AJ45" i="63"/>
  <c r="AJ46" i="63"/>
  <c r="AJ47" i="63"/>
  <c r="AJ48" i="63"/>
  <c r="AJ49" i="63"/>
  <c r="AJ50" i="63"/>
  <c r="AJ51" i="63"/>
  <c r="AJ52" i="63"/>
  <c r="AJ53" i="63"/>
  <c r="AJ54" i="63"/>
  <c r="AJ55" i="63"/>
  <c r="AJ56" i="63"/>
  <c r="AJ57" i="63"/>
  <c r="AJ58" i="63"/>
  <c r="AJ59" i="63"/>
  <c r="AJ60" i="63"/>
  <c r="AJ61" i="63"/>
  <c r="AJ62" i="63"/>
  <c r="AJ63" i="63"/>
  <c r="AJ64" i="63"/>
  <c r="AJ65" i="63"/>
  <c r="AJ66" i="63"/>
  <c r="AJ67" i="63"/>
  <c r="J4" i="41"/>
  <c r="K4" i="41"/>
  <c r="M4" i="41"/>
  <c r="N4" i="41"/>
  <c r="L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7" i="41"/>
  <c r="H54" i="41"/>
  <c r="H55" i="41"/>
  <c r="H56" i="41"/>
  <c r="H57" i="41"/>
  <c r="H58" i="41"/>
  <c r="AL85" i="43"/>
  <c r="AL45" i="43"/>
  <c r="AL49" i="43"/>
  <c r="AL53" i="43"/>
  <c r="AL57" i="43"/>
  <c r="AL69" i="43"/>
  <c r="AL73" i="43"/>
  <c r="AL77" i="43"/>
  <c r="AL81" i="43"/>
  <c r="AL89" i="43"/>
  <c r="AL93" i="43"/>
  <c r="AL97" i="43"/>
  <c r="AL101" i="43"/>
  <c r="AL105" i="43"/>
  <c r="AM91" i="43"/>
  <c r="AL60" i="43"/>
  <c r="AL76" i="43"/>
  <c r="AL104" i="43"/>
  <c r="AM68" i="43"/>
  <c r="AM84" i="43"/>
  <c r="AM45" i="43"/>
  <c r="AN45" i="43" s="1"/>
  <c r="AM49" i="43"/>
  <c r="AM53" i="43"/>
  <c r="AM57" i="43"/>
  <c r="AM61" i="43"/>
  <c r="AM65" i="43"/>
  <c r="AM69" i="43"/>
  <c r="AN69" i="43" s="1"/>
  <c r="AM73" i="43"/>
  <c r="AM77" i="43"/>
  <c r="AM81" i="43"/>
  <c r="AM85" i="43"/>
  <c r="AM89" i="43"/>
  <c r="AM93" i="43"/>
  <c r="AM97" i="43"/>
  <c r="AM101" i="43"/>
  <c r="AM79" i="43"/>
  <c r="AM103" i="43"/>
  <c r="AL68" i="43"/>
  <c r="AL84" i="43"/>
  <c r="AM64" i="43"/>
  <c r="AM96" i="43"/>
  <c r="AL50" i="43"/>
  <c r="AL70" i="43"/>
  <c r="AL82" i="43"/>
  <c r="AL94" i="43"/>
  <c r="AL102" i="43"/>
  <c r="AM102" i="43"/>
  <c r="AN102" i="43" s="1"/>
  <c r="AL83" i="43"/>
  <c r="AL99" i="43"/>
  <c r="AM71" i="43"/>
  <c r="AL48" i="43"/>
  <c r="AL80" i="43"/>
  <c r="AM52" i="43"/>
  <c r="AM80" i="43"/>
  <c r="AL46" i="43"/>
  <c r="AL54" i="43"/>
  <c r="AL58" i="43"/>
  <c r="AL62" i="43"/>
  <c r="AL66" i="43"/>
  <c r="AL74" i="43"/>
  <c r="AL78" i="43"/>
  <c r="AL86" i="43"/>
  <c r="AL90" i="43"/>
  <c r="AL98" i="43"/>
  <c r="AL106" i="43"/>
  <c r="AL75" i="43"/>
  <c r="AL91" i="43"/>
  <c r="AN91" i="43" s="1"/>
  <c r="AL107" i="43"/>
  <c r="AM83" i="43"/>
  <c r="AM99" i="43"/>
  <c r="AL72" i="43"/>
  <c r="AL92" i="43"/>
  <c r="AM60" i="43"/>
  <c r="AM88" i="43"/>
  <c r="AM46" i="43"/>
  <c r="AM50" i="43"/>
  <c r="AN50" i="43" s="1"/>
  <c r="AM54" i="43"/>
  <c r="AM58" i="43"/>
  <c r="AM62" i="43"/>
  <c r="AN62" i="43" s="1"/>
  <c r="AM66" i="43"/>
  <c r="AM70" i="43"/>
  <c r="AM74" i="43"/>
  <c r="AM78" i="43"/>
  <c r="AM82" i="43"/>
  <c r="AM86" i="43"/>
  <c r="AN86" i="43" s="1"/>
  <c r="AM90" i="43"/>
  <c r="AM94" i="43"/>
  <c r="AM98" i="43"/>
  <c r="AN98" i="43" s="1"/>
  <c r="AM106" i="43"/>
  <c r="AL87" i="43"/>
  <c r="AL103" i="43"/>
  <c r="AM67" i="43"/>
  <c r="AM95" i="43"/>
  <c r="AL56" i="43"/>
  <c r="AL88" i="43"/>
  <c r="AM48" i="43"/>
  <c r="AM76" i="43"/>
  <c r="AM100" i="43"/>
  <c r="AL47" i="43"/>
  <c r="AL51" i="43"/>
  <c r="AL55" i="43"/>
  <c r="AL59" i="43"/>
  <c r="AL63" i="43"/>
  <c r="AL67" i="43"/>
  <c r="AL71" i="43"/>
  <c r="AN71" i="43" s="1"/>
  <c r="AL79" i="43"/>
  <c r="AN79" i="43" s="1"/>
  <c r="AL95" i="43"/>
  <c r="AM59" i="43"/>
  <c r="AM87" i="43"/>
  <c r="AN87" i="43" s="1"/>
  <c r="AL64" i="43"/>
  <c r="AL96" i="43"/>
  <c r="AM56" i="43"/>
  <c r="AM92" i="43"/>
  <c r="AN92" i="43" s="1"/>
  <c r="AM47" i="43"/>
  <c r="AM51" i="43"/>
  <c r="AN51" i="43" s="1"/>
  <c r="AM55" i="43"/>
  <c r="AM75" i="43"/>
  <c r="AN75" i="43" s="1"/>
  <c r="AM107" i="43"/>
  <c r="AL52" i="43"/>
  <c r="AL100" i="43"/>
  <c r="AM72" i="43"/>
  <c r="AM104" i="43"/>
  <c r="AN104" i="43" s="1"/>
  <c r="AL44" i="43"/>
  <c r="AM44" i="43"/>
  <c r="AN4" i="43"/>
  <c r="F3" i="63"/>
  <c r="AN83" i="43"/>
  <c r="G3" i="63"/>
  <c r="H15" i="59"/>
  <c r="L15" i="59"/>
  <c r="M15" i="59"/>
  <c r="P15" i="59"/>
  <c r="R15" i="59"/>
  <c r="S15" i="59"/>
  <c r="V15" i="59"/>
  <c r="W15" i="59"/>
  <c r="Y15" i="59"/>
  <c r="Z15" i="59"/>
  <c r="I5" i="58"/>
  <c r="AW7" i="65"/>
  <c r="AW6" i="65"/>
  <c r="AW4" i="65"/>
  <c r="AW3" i="65"/>
  <c r="AL1" i="65"/>
  <c r="AF15" i="59"/>
  <c r="AG15" i="59"/>
  <c r="AD15" i="59"/>
  <c r="Q15" i="59"/>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GS9" i="61"/>
  <c r="GS12" i="61"/>
  <c r="GT12" i="61"/>
  <c r="GU12" i="61"/>
  <c r="GV12" i="61"/>
  <c r="GW12" i="61"/>
  <c r="GX12" i="61"/>
  <c r="GY12" i="61"/>
  <c r="GZ12" i="61"/>
  <c r="HA12" i="61"/>
  <c r="HB12" i="61"/>
  <c r="HC12" i="61"/>
  <c r="HD12" i="61"/>
  <c r="HE12" i="61"/>
  <c r="HF12" i="61"/>
  <c r="HG12" i="61"/>
  <c r="HH12" i="61"/>
  <c r="HI12" i="61"/>
  <c r="HJ12" i="61"/>
  <c r="HK12" i="61"/>
  <c r="HL12" i="61"/>
  <c r="HM12" i="61"/>
  <c r="HN12" i="61"/>
  <c r="HO12" i="61"/>
  <c r="HP12" i="61"/>
  <c r="HQ12" i="61"/>
  <c r="HR12" i="61"/>
  <c r="HS12" i="61"/>
  <c r="HT12" i="61"/>
  <c r="HU12" i="61"/>
  <c r="HV12" i="61"/>
  <c r="HW12" i="61"/>
  <c r="HX12" i="61"/>
  <c r="HY12" i="61"/>
  <c r="GS13" i="61"/>
  <c r="GT13" i="61"/>
  <c r="GU13" i="61"/>
  <c r="GV13" i="61"/>
  <c r="GW13" i="61"/>
  <c r="GX13" i="61"/>
  <c r="GY13" i="61"/>
  <c r="GZ13" i="61"/>
  <c r="HA13" i="61"/>
  <c r="HB13" i="61"/>
  <c r="HC13" i="61"/>
  <c r="HD13" i="61"/>
  <c r="HE13" i="61"/>
  <c r="HF13" i="61"/>
  <c r="HG13" i="61"/>
  <c r="HH13" i="61"/>
  <c r="HI13" i="61"/>
  <c r="HJ13" i="61"/>
  <c r="HK13" i="61"/>
  <c r="HL13" i="61"/>
  <c r="HM13" i="61"/>
  <c r="HN13" i="61"/>
  <c r="HO13" i="61"/>
  <c r="HP13" i="61"/>
  <c r="HQ13" i="61"/>
  <c r="HR13" i="61"/>
  <c r="HS13" i="61"/>
  <c r="HT13" i="61"/>
  <c r="HU13" i="61"/>
  <c r="HV13" i="61"/>
  <c r="HW13" i="61"/>
  <c r="HX13" i="61"/>
  <c r="HY13" i="61"/>
  <c r="GS14" i="61"/>
  <c r="GT14" i="61"/>
  <c r="GU14" i="61"/>
  <c r="GV14" i="61"/>
  <c r="GW14" i="61"/>
  <c r="GX14" i="61"/>
  <c r="GY14" i="61"/>
  <c r="GZ14" i="61"/>
  <c r="HA14" i="61"/>
  <c r="HB14" i="61"/>
  <c r="HC14" i="61"/>
  <c r="HD14" i="61"/>
  <c r="HE14" i="61"/>
  <c r="HF14" i="61"/>
  <c r="HG14" i="61"/>
  <c r="HH14" i="61"/>
  <c r="HI14" i="61"/>
  <c r="HJ14" i="61"/>
  <c r="HK14" i="61"/>
  <c r="HL14" i="61"/>
  <c r="HM14" i="61"/>
  <c r="HN14" i="61"/>
  <c r="HO14" i="61"/>
  <c r="HP14" i="61"/>
  <c r="HQ14" i="61"/>
  <c r="HR14" i="61"/>
  <c r="HS14" i="61"/>
  <c r="HT14" i="61"/>
  <c r="HU14" i="61"/>
  <c r="HV14" i="61"/>
  <c r="HW14" i="61"/>
  <c r="HX14" i="61"/>
  <c r="HY14" i="61"/>
  <c r="GS15" i="61"/>
  <c r="GT15" i="61"/>
  <c r="GU15" i="61"/>
  <c r="GV15" i="61"/>
  <c r="GW15" i="61"/>
  <c r="GX15" i="61"/>
  <c r="GY15" i="61"/>
  <c r="GZ15" i="61"/>
  <c r="HA15" i="61"/>
  <c r="HB15" i="61"/>
  <c r="HC15" i="61"/>
  <c r="HD15" i="61"/>
  <c r="HE15" i="61"/>
  <c r="HF15" i="61"/>
  <c r="HG15" i="61"/>
  <c r="HH15" i="61"/>
  <c r="HI15" i="61"/>
  <c r="HJ15" i="61"/>
  <c r="HK15" i="61"/>
  <c r="HL15" i="61"/>
  <c r="HM15" i="61"/>
  <c r="HN15" i="61"/>
  <c r="HO15" i="61"/>
  <c r="HP15" i="61"/>
  <c r="HQ15" i="61"/>
  <c r="HR15" i="61"/>
  <c r="HS15" i="61"/>
  <c r="HT15" i="61"/>
  <c r="HU15" i="61"/>
  <c r="HV15" i="61"/>
  <c r="HW15" i="61"/>
  <c r="HX15" i="61"/>
  <c r="HY15" i="61"/>
  <c r="GS16" i="61"/>
  <c r="GT16" i="61"/>
  <c r="GU16" i="61"/>
  <c r="GV16" i="61"/>
  <c r="GW16" i="61"/>
  <c r="GX16" i="61"/>
  <c r="GY16" i="61"/>
  <c r="GZ16" i="61"/>
  <c r="HA16" i="61"/>
  <c r="HB16" i="61"/>
  <c r="HC16" i="61"/>
  <c r="HD16" i="61"/>
  <c r="HE16" i="61"/>
  <c r="HF16" i="61"/>
  <c r="HG16" i="61"/>
  <c r="HH16" i="61"/>
  <c r="HI16" i="61"/>
  <c r="HJ16" i="61"/>
  <c r="HK16" i="61"/>
  <c r="HL16" i="61"/>
  <c r="HM16" i="61"/>
  <c r="HN16" i="61"/>
  <c r="HO16" i="61"/>
  <c r="HP16" i="61"/>
  <c r="HQ16" i="61"/>
  <c r="HR16" i="61"/>
  <c r="HS16" i="61"/>
  <c r="HT16" i="61"/>
  <c r="HU16" i="61"/>
  <c r="HV16" i="61"/>
  <c r="HW16" i="61"/>
  <c r="HX16" i="61"/>
  <c r="HY16" i="61"/>
  <c r="GS17" i="61"/>
  <c r="GT17" i="61"/>
  <c r="GU17" i="61"/>
  <c r="GV17" i="61"/>
  <c r="GW17" i="61"/>
  <c r="GX17" i="61"/>
  <c r="GY17" i="61"/>
  <c r="GZ17" i="61"/>
  <c r="HA17" i="61"/>
  <c r="HB17" i="61"/>
  <c r="HC17" i="61"/>
  <c r="HD17" i="61"/>
  <c r="HE17" i="61"/>
  <c r="HF17" i="61"/>
  <c r="HG17" i="61"/>
  <c r="HH17" i="61"/>
  <c r="HI17" i="61"/>
  <c r="HJ17" i="61"/>
  <c r="HK17" i="61"/>
  <c r="HL17" i="61"/>
  <c r="HM17" i="61"/>
  <c r="HN17" i="61"/>
  <c r="HO17" i="61"/>
  <c r="HP17" i="61"/>
  <c r="HQ17" i="61"/>
  <c r="HR17" i="61"/>
  <c r="HS17" i="61"/>
  <c r="HT17" i="61"/>
  <c r="HU17" i="61"/>
  <c r="HV17" i="61"/>
  <c r="HW17" i="61"/>
  <c r="HX17" i="61"/>
  <c r="HY17" i="61"/>
  <c r="GS18" i="61"/>
  <c r="GT18" i="61"/>
  <c r="GU18" i="61"/>
  <c r="GV18" i="61"/>
  <c r="GW18" i="61"/>
  <c r="GX18" i="61"/>
  <c r="GY18" i="61"/>
  <c r="GZ18" i="61"/>
  <c r="HA18" i="61"/>
  <c r="HB18" i="61"/>
  <c r="HC18" i="61"/>
  <c r="HD18" i="61"/>
  <c r="HE18" i="61"/>
  <c r="HF18" i="61"/>
  <c r="HG18" i="61"/>
  <c r="HH18" i="61"/>
  <c r="HI18" i="61"/>
  <c r="HJ18" i="61"/>
  <c r="HK18" i="61"/>
  <c r="HL18" i="61"/>
  <c r="HM18" i="61"/>
  <c r="HN18" i="61"/>
  <c r="HO18" i="61"/>
  <c r="HP18" i="61"/>
  <c r="HQ18" i="61"/>
  <c r="HR18" i="61"/>
  <c r="HS18" i="61"/>
  <c r="HT18" i="61"/>
  <c r="HU18" i="61"/>
  <c r="HV18" i="61"/>
  <c r="HW18" i="61"/>
  <c r="HX18" i="61"/>
  <c r="HY18" i="61"/>
  <c r="GS19" i="61"/>
  <c r="GT19" i="61"/>
  <c r="GU19" i="61"/>
  <c r="GV19" i="61"/>
  <c r="GW19" i="61"/>
  <c r="GX19" i="61"/>
  <c r="GY19" i="61"/>
  <c r="GZ19" i="61"/>
  <c r="HA19" i="61"/>
  <c r="HB19" i="61"/>
  <c r="HC19" i="61"/>
  <c r="HD19" i="61"/>
  <c r="HE19" i="61"/>
  <c r="HF19" i="61"/>
  <c r="HG19" i="61"/>
  <c r="HH19" i="61"/>
  <c r="HI19" i="61"/>
  <c r="HJ19" i="61"/>
  <c r="HK19" i="61"/>
  <c r="HL19" i="61"/>
  <c r="HM19" i="61"/>
  <c r="HN19" i="61"/>
  <c r="HO19" i="61"/>
  <c r="HP19" i="61"/>
  <c r="HQ19" i="61"/>
  <c r="HR19" i="61"/>
  <c r="HS19" i="61"/>
  <c r="HT19" i="61"/>
  <c r="HU19" i="61"/>
  <c r="HV19" i="61"/>
  <c r="HW19" i="61"/>
  <c r="HX19" i="61"/>
  <c r="HY19" i="61"/>
  <c r="GS20" i="61"/>
  <c r="GT20" i="61"/>
  <c r="GU20" i="61"/>
  <c r="GV20" i="61"/>
  <c r="GW20" i="61"/>
  <c r="GX20" i="61"/>
  <c r="GY20" i="61"/>
  <c r="GZ20" i="61"/>
  <c r="HA20" i="61"/>
  <c r="HB20" i="61"/>
  <c r="HC20" i="61"/>
  <c r="HD20" i="61"/>
  <c r="HE20" i="61"/>
  <c r="HF20" i="61"/>
  <c r="HG20" i="61"/>
  <c r="HH20" i="61"/>
  <c r="HI20" i="61"/>
  <c r="HJ20" i="61"/>
  <c r="HK20" i="61"/>
  <c r="HL20" i="61"/>
  <c r="HM20" i="61"/>
  <c r="HN20" i="61"/>
  <c r="HO20" i="61"/>
  <c r="HP20" i="61"/>
  <c r="HQ20" i="61"/>
  <c r="HR20" i="61"/>
  <c r="HS20" i="61"/>
  <c r="HT20" i="61"/>
  <c r="HU20" i="61"/>
  <c r="HV20" i="61"/>
  <c r="HW20" i="61"/>
  <c r="HX20" i="61"/>
  <c r="HY20" i="61"/>
  <c r="GS21" i="61"/>
  <c r="GT21" i="61"/>
  <c r="GU21" i="61"/>
  <c r="GV21" i="61"/>
  <c r="GW21" i="61"/>
  <c r="GX21" i="61"/>
  <c r="GY21" i="61"/>
  <c r="GZ21" i="61"/>
  <c r="HA21" i="61"/>
  <c r="HB21" i="61"/>
  <c r="HC21" i="61"/>
  <c r="HD21" i="61"/>
  <c r="HE21" i="61"/>
  <c r="HF21" i="61"/>
  <c r="HG21" i="61"/>
  <c r="HH21" i="61"/>
  <c r="HI21" i="61"/>
  <c r="HJ21" i="61"/>
  <c r="HK21" i="61"/>
  <c r="HL21" i="61"/>
  <c r="HM21" i="61"/>
  <c r="HN21" i="61"/>
  <c r="HO21" i="61"/>
  <c r="HP21" i="61"/>
  <c r="HQ21" i="61"/>
  <c r="HR21" i="61"/>
  <c r="HS21" i="61"/>
  <c r="HT21" i="61"/>
  <c r="HU21" i="61"/>
  <c r="HV21" i="61"/>
  <c r="HW21" i="61"/>
  <c r="HX21" i="61"/>
  <c r="HY21" i="61"/>
  <c r="GS22" i="61"/>
  <c r="GT22" i="61"/>
  <c r="GU22" i="61"/>
  <c r="GV22" i="61"/>
  <c r="GW22" i="61"/>
  <c r="GX22" i="61"/>
  <c r="GY22" i="61"/>
  <c r="GZ22" i="61"/>
  <c r="HA22" i="61"/>
  <c r="HB22" i="61"/>
  <c r="HC22" i="61"/>
  <c r="HD22" i="61"/>
  <c r="HE22" i="61"/>
  <c r="HF22" i="61"/>
  <c r="HG22" i="61"/>
  <c r="HH22" i="61"/>
  <c r="HI22" i="61"/>
  <c r="HJ22" i="61"/>
  <c r="HK22" i="61"/>
  <c r="HL22" i="61"/>
  <c r="HM22" i="61"/>
  <c r="HN22" i="61"/>
  <c r="HO22" i="61"/>
  <c r="HP22" i="61"/>
  <c r="HQ22" i="61"/>
  <c r="HR22" i="61"/>
  <c r="HS22" i="61"/>
  <c r="HT22" i="61"/>
  <c r="HU22" i="61"/>
  <c r="HV22" i="61"/>
  <c r="HW22" i="61"/>
  <c r="HX22" i="61"/>
  <c r="HY22" i="61"/>
  <c r="GS23" i="61"/>
  <c r="GT23" i="61"/>
  <c r="GU23" i="61"/>
  <c r="GV23" i="61"/>
  <c r="GW23" i="61"/>
  <c r="GX23" i="61"/>
  <c r="GY23" i="61"/>
  <c r="GZ23" i="61"/>
  <c r="HA23" i="61"/>
  <c r="HB23" i="61"/>
  <c r="HC23" i="61"/>
  <c r="HD23" i="61"/>
  <c r="HE23" i="61"/>
  <c r="HF23" i="61"/>
  <c r="HG23" i="61"/>
  <c r="HH23" i="61"/>
  <c r="HI23" i="61"/>
  <c r="HJ23" i="61"/>
  <c r="HK23" i="61"/>
  <c r="HL23" i="61"/>
  <c r="HM23" i="61"/>
  <c r="HN23" i="61"/>
  <c r="HO23" i="61"/>
  <c r="HP23" i="61"/>
  <c r="HQ23" i="61"/>
  <c r="HR23" i="61"/>
  <c r="HS23" i="61"/>
  <c r="HT23" i="61"/>
  <c r="HU23" i="61"/>
  <c r="HV23" i="61"/>
  <c r="HW23" i="61"/>
  <c r="HX23" i="61"/>
  <c r="HY23" i="61"/>
  <c r="GS24" i="61"/>
  <c r="GT24" i="61"/>
  <c r="GU24" i="61"/>
  <c r="GV24" i="61"/>
  <c r="GW24" i="61"/>
  <c r="GX24" i="61"/>
  <c r="GY24" i="61"/>
  <c r="GZ24" i="61"/>
  <c r="HA24" i="61"/>
  <c r="HB24" i="61"/>
  <c r="HC24" i="61"/>
  <c r="HD24" i="61"/>
  <c r="HE24" i="61"/>
  <c r="HF24" i="61"/>
  <c r="HG24" i="61"/>
  <c r="HH24" i="61"/>
  <c r="HI24" i="61"/>
  <c r="HJ24" i="61"/>
  <c r="HK24" i="61"/>
  <c r="HL24" i="61"/>
  <c r="HM24" i="61"/>
  <c r="HN24" i="61"/>
  <c r="HO24" i="61"/>
  <c r="HP24" i="61"/>
  <c r="HQ24" i="61"/>
  <c r="HR24" i="61"/>
  <c r="HS24" i="61"/>
  <c r="HT24" i="61"/>
  <c r="HU24" i="61"/>
  <c r="HV24" i="61"/>
  <c r="HW24" i="61"/>
  <c r="HX24" i="61"/>
  <c r="HY24" i="61"/>
  <c r="GS25" i="61"/>
  <c r="GT25" i="61"/>
  <c r="GU25" i="61"/>
  <c r="GV25" i="61"/>
  <c r="GW25" i="61"/>
  <c r="GX25" i="61"/>
  <c r="GY25" i="61"/>
  <c r="GZ25" i="61"/>
  <c r="HA25" i="61"/>
  <c r="HB25" i="61"/>
  <c r="HC25" i="61"/>
  <c r="HD25" i="61"/>
  <c r="HE25" i="61"/>
  <c r="HF25" i="61"/>
  <c r="HG25" i="61"/>
  <c r="HH25" i="61"/>
  <c r="HI25" i="61"/>
  <c r="HJ25" i="61"/>
  <c r="HK25" i="61"/>
  <c r="HL25" i="61"/>
  <c r="HM25" i="61"/>
  <c r="HN25" i="61"/>
  <c r="HO25" i="61"/>
  <c r="HP25" i="61"/>
  <c r="HQ25" i="61"/>
  <c r="HR25" i="61"/>
  <c r="HS25" i="61"/>
  <c r="HT25" i="61"/>
  <c r="HU25" i="61"/>
  <c r="HV25" i="61"/>
  <c r="HW25" i="61"/>
  <c r="HX25" i="61"/>
  <c r="HY25" i="61"/>
  <c r="GS26" i="61"/>
  <c r="GT26" i="61"/>
  <c r="GU26" i="61"/>
  <c r="GV26" i="61"/>
  <c r="GW26" i="61"/>
  <c r="GX26" i="61"/>
  <c r="GY26" i="61"/>
  <c r="GZ26" i="61"/>
  <c r="HA26" i="61"/>
  <c r="HB26" i="61"/>
  <c r="HC26" i="61"/>
  <c r="HD26" i="61"/>
  <c r="HE26" i="61"/>
  <c r="HF26" i="61"/>
  <c r="HG26" i="61"/>
  <c r="HH26" i="61"/>
  <c r="HI26" i="61"/>
  <c r="HJ26" i="61"/>
  <c r="HK26" i="61"/>
  <c r="HL26" i="61"/>
  <c r="HM26" i="61"/>
  <c r="HN26" i="61"/>
  <c r="HO26" i="61"/>
  <c r="HP26" i="61"/>
  <c r="HQ26" i="61"/>
  <c r="HR26" i="61"/>
  <c r="HS26" i="61"/>
  <c r="HT26" i="61"/>
  <c r="HU26" i="61"/>
  <c r="HV26" i="61"/>
  <c r="HW26" i="61"/>
  <c r="HX26" i="61"/>
  <c r="HY26" i="61"/>
  <c r="GS27" i="61"/>
  <c r="GT27" i="61"/>
  <c r="GU27" i="61"/>
  <c r="GV27" i="61"/>
  <c r="GW27" i="61"/>
  <c r="GX27" i="61"/>
  <c r="GY27" i="61"/>
  <c r="GZ27" i="61"/>
  <c r="HA27" i="61"/>
  <c r="HB27" i="61"/>
  <c r="HC27" i="61"/>
  <c r="HD27" i="61"/>
  <c r="HE27" i="61"/>
  <c r="HF27" i="61"/>
  <c r="HG27" i="61"/>
  <c r="HH27" i="61"/>
  <c r="HI27" i="61"/>
  <c r="HJ27" i="61"/>
  <c r="HK27" i="61"/>
  <c r="HL27" i="61"/>
  <c r="HM27" i="61"/>
  <c r="HN27" i="61"/>
  <c r="HO27" i="61"/>
  <c r="HP27" i="61"/>
  <c r="HQ27" i="61"/>
  <c r="HR27" i="61"/>
  <c r="HS27" i="61"/>
  <c r="HT27" i="61"/>
  <c r="HU27" i="61"/>
  <c r="HV27" i="61"/>
  <c r="HW27" i="61"/>
  <c r="HX27" i="61"/>
  <c r="HY27" i="61"/>
  <c r="GS28" i="61"/>
  <c r="GT28" i="61"/>
  <c r="GU28" i="61"/>
  <c r="GV28" i="61"/>
  <c r="GW28" i="61"/>
  <c r="GX28" i="61"/>
  <c r="GY28" i="61"/>
  <c r="GZ28" i="61"/>
  <c r="HA28" i="61"/>
  <c r="HB28" i="61"/>
  <c r="HC28" i="61"/>
  <c r="HD28" i="61"/>
  <c r="HE28" i="61"/>
  <c r="HF28" i="61"/>
  <c r="HG28" i="61"/>
  <c r="HH28" i="61"/>
  <c r="HI28" i="61"/>
  <c r="HJ28" i="61"/>
  <c r="HK28" i="61"/>
  <c r="HL28" i="61"/>
  <c r="HM28" i="61"/>
  <c r="HN28" i="61"/>
  <c r="HO28" i="61"/>
  <c r="HP28" i="61"/>
  <c r="HQ28" i="61"/>
  <c r="HR28" i="61"/>
  <c r="HS28" i="61"/>
  <c r="HT28" i="61"/>
  <c r="HU28" i="61"/>
  <c r="HV28" i="61"/>
  <c r="HW28" i="61"/>
  <c r="HX28" i="61"/>
  <c r="HY28" i="61"/>
  <c r="GS29" i="61"/>
  <c r="GT29" i="61"/>
  <c r="GU29" i="61"/>
  <c r="GV29" i="61"/>
  <c r="GW29" i="61"/>
  <c r="GX29" i="61"/>
  <c r="GY29" i="61"/>
  <c r="GZ29" i="61"/>
  <c r="HA29" i="61"/>
  <c r="HB29" i="61"/>
  <c r="HC29" i="61"/>
  <c r="HD29" i="61"/>
  <c r="HE29" i="61"/>
  <c r="HF29" i="61"/>
  <c r="HG29" i="61"/>
  <c r="HH29" i="61"/>
  <c r="HI29" i="61"/>
  <c r="HJ29" i="61"/>
  <c r="HK29" i="61"/>
  <c r="HL29" i="61"/>
  <c r="HM29" i="61"/>
  <c r="HN29" i="61"/>
  <c r="HO29" i="61"/>
  <c r="HP29" i="61"/>
  <c r="HQ29" i="61"/>
  <c r="HR29" i="61"/>
  <c r="HS29" i="61"/>
  <c r="HT29" i="61"/>
  <c r="HU29" i="61"/>
  <c r="HV29" i="61"/>
  <c r="HW29" i="61"/>
  <c r="HX29" i="61"/>
  <c r="HY29" i="61"/>
  <c r="GS30" i="61"/>
  <c r="GT30" i="61"/>
  <c r="GU30" i="61"/>
  <c r="GV30" i="61"/>
  <c r="GW30" i="61"/>
  <c r="GX30" i="61"/>
  <c r="GY30" i="61"/>
  <c r="GZ30" i="61"/>
  <c r="HA30" i="61"/>
  <c r="HB30" i="61"/>
  <c r="HC30" i="61"/>
  <c r="HD30" i="61"/>
  <c r="HE30" i="61"/>
  <c r="HF30" i="61"/>
  <c r="HG30" i="61"/>
  <c r="HH30" i="61"/>
  <c r="HI30" i="61"/>
  <c r="HJ30" i="61"/>
  <c r="HK30" i="61"/>
  <c r="HL30" i="61"/>
  <c r="HM30" i="61"/>
  <c r="HN30" i="61"/>
  <c r="HO30" i="61"/>
  <c r="HP30" i="61"/>
  <c r="HQ30" i="61"/>
  <c r="HR30" i="61"/>
  <c r="HS30" i="61"/>
  <c r="HT30" i="61"/>
  <c r="HU30" i="61"/>
  <c r="HV30" i="61"/>
  <c r="HW30" i="61"/>
  <c r="HX30" i="61"/>
  <c r="HY30" i="61"/>
  <c r="GS31" i="61"/>
  <c r="GT31" i="61"/>
  <c r="GU31" i="61"/>
  <c r="GV31" i="61"/>
  <c r="GW31" i="61"/>
  <c r="GX31" i="61"/>
  <c r="GY31" i="61"/>
  <c r="GZ31" i="61"/>
  <c r="HA31" i="61"/>
  <c r="HB31" i="61"/>
  <c r="HC31" i="61"/>
  <c r="HD31" i="61"/>
  <c r="HE31" i="61"/>
  <c r="HF31" i="61"/>
  <c r="HG31" i="61"/>
  <c r="HH31" i="61"/>
  <c r="HI31" i="61"/>
  <c r="HJ31" i="61"/>
  <c r="HK31" i="61"/>
  <c r="HL31" i="61"/>
  <c r="HM31" i="61"/>
  <c r="HN31" i="61"/>
  <c r="HO31" i="61"/>
  <c r="HP31" i="61"/>
  <c r="HQ31" i="61"/>
  <c r="HR31" i="61"/>
  <c r="HS31" i="61"/>
  <c r="HT31" i="61"/>
  <c r="HU31" i="61"/>
  <c r="HV31" i="61"/>
  <c r="HW31" i="61"/>
  <c r="HX31" i="61"/>
  <c r="HY31" i="61"/>
  <c r="GS32" i="61"/>
  <c r="GT32" i="61"/>
  <c r="GU32" i="61"/>
  <c r="GV32" i="61"/>
  <c r="GW32" i="61"/>
  <c r="GX32" i="61"/>
  <c r="GY32" i="61"/>
  <c r="GZ32" i="61"/>
  <c r="HA32" i="61"/>
  <c r="HB32" i="61"/>
  <c r="HC32" i="61"/>
  <c r="HD32" i="61"/>
  <c r="HE32" i="61"/>
  <c r="HF32" i="61"/>
  <c r="HG32" i="61"/>
  <c r="HH32" i="61"/>
  <c r="HI32" i="61"/>
  <c r="HJ32" i="61"/>
  <c r="HK32" i="61"/>
  <c r="HL32" i="61"/>
  <c r="HM32" i="61"/>
  <c r="HN32" i="61"/>
  <c r="HO32" i="61"/>
  <c r="HP32" i="61"/>
  <c r="HQ32" i="61"/>
  <c r="HR32" i="61"/>
  <c r="HS32" i="61"/>
  <c r="HT32" i="61"/>
  <c r="HU32" i="61"/>
  <c r="HV32" i="61"/>
  <c r="HW32" i="61"/>
  <c r="HX32" i="61"/>
  <c r="HY32" i="61"/>
  <c r="GS33" i="61"/>
  <c r="GT33" i="61"/>
  <c r="GU33" i="61"/>
  <c r="GV33" i="61"/>
  <c r="GW33" i="61"/>
  <c r="GX33" i="61"/>
  <c r="GY33" i="61"/>
  <c r="GZ33" i="61"/>
  <c r="HA33" i="61"/>
  <c r="HB33" i="61"/>
  <c r="HC33" i="61"/>
  <c r="HD33" i="61"/>
  <c r="HE33" i="61"/>
  <c r="HF33" i="61"/>
  <c r="HG33" i="61"/>
  <c r="HH33" i="61"/>
  <c r="HI33" i="61"/>
  <c r="HJ33" i="61"/>
  <c r="HK33" i="61"/>
  <c r="HL33" i="61"/>
  <c r="HM33" i="61"/>
  <c r="HN33" i="61"/>
  <c r="HO33" i="61"/>
  <c r="HP33" i="61"/>
  <c r="HQ33" i="61"/>
  <c r="HR33" i="61"/>
  <c r="HS33" i="61"/>
  <c r="HT33" i="61"/>
  <c r="HU33" i="61"/>
  <c r="HV33" i="61"/>
  <c r="HW33" i="61"/>
  <c r="HX33" i="61"/>
  <c r="HY33" i="61"/>
  <c r="GS34" i="61"/>
  <c r="GT34" i="61"/>
  <c r="GU34" i="61"/>
  <c r="GV34" i="61"/>
  <c r="GW34" i="61"/>
  <c r="GX34" i="61"/>
  <c r="GY34" i="61"/>
  <c r="GZ34" i="61"/>
  <c r="HA34" i="61"/>
  <c r="HB34" i="61"/>
  <c r="HC34" i="61"/>
  <c r="HD34" i="61"/>
  <c r="HE34" i="61"/>
  <c r="HF34" i="61"/>
  <c r="HG34" i="61"/>
  <c r="HH34" i="61"/>
  <c r="HI34" i="61"/>
  <c r="HJ34" i="61"/>
  <c r="HK34" i="61"/>
  <c r="HL34" i="61"/>
  <c r="HM34" i="61"/>
  <c r="HN34" i="61"/>
  <c r="HO34" i="61"/>
  <c r="HP34" i="61"/>
  <c r="HQ34" i="61"/>
  <c r="HR34" i="61"/>
  <c r="HS34" i="61"/>
  <c r="HT34" i="61"/>
  <c r="HU34" i="61"/>
  <c r="HV34" i="61"/>
  <c r="HW34" i="61"/>
  <c r="HX34" i="61"/>
  <c r="HY34" i="61"/>
  <c r="GS35" i="61"/>
  <c r="GT35" i="61"/>
  <c r="GU35" i="61"/>
  <c r="GV35" i="61"/>
  <c r="GW35" i="61"/>
  <c r="GX35" i="61"/>
  <c r="GY35" i="61"/>
  <c r="GZ35" i="61"/>
  <c r="HA35" i="61"/>
  <c r="HB35" i="61"/>
  <c r="HC35" i="61"/>
  <c r="HD35" i="61"/>
  <c r="HE35" i="61"/>
  <c r="HF35" i="61"/>
  <c r="HG35" i="61"/>
  <c r="HH35" i="61"/>
  <c r="HI35" i="61"/>
  <c r="HJ35" i="61"/>
  <c r="HK35" i="61"/>
  <c r="HL35" i="61"/>
  <c r="HM35" i="61"/>
  <c r="HN35" i="61"/>
  <c r="HO35" i="61"/>
  <c r="HP35" i="61"/>
  <c r="HQ35" i="61"/>
  <c r="HR35" i="61"/>
  <c r="HS35" i="61"/>
  <c r="HT35" i="61"/>
  <c r="HU35" i="61"/>
  <c r="HV35" i="61"/>
  <c r="HW35" i="61"/>
  <c r="HX35" i="61"/>
  <c r="HY35" i="61"/>
  <c r="GS36" i="61"/>
  <c r="GT36" i="61"/>
  <c r="GU36" i="61"/>
  <c r="GV36" i="61"/>
  <c r="GW36" i="61"/>
  <c r="GX36" i="61"/>
  <c r="GY36" i="61"/>
  <c r="GZ36" i="61"/>
  <c r="HA36" i="61"/>
  <c r="HB36" i="61"/>
  <c r="HC36" i="61"/>
  <c r="HD36" i="61"/>
  <c r="HE36" i="61"/>
  <c r="HF36" i="61"/>
  <c r="HG36" i="61"/>
  <c r="HH36" i="61"/>
  <c r="HI36" i="61"/>
  <c r="HJ36" i="61"/>
  <c r="HK36" i="61"/>
  <c r="HL36" i="61"/>
  <c r="HM36" i="61"/>
  <c r="HN36" i="61"/>
  <c r="HO36" i="61"/>
  <c r="HP36" i="61"/>
  <c r="HQ36" i="61"/>
  <c r="HR36" i="61"/>
  <c r="HS36" i="61"/>
  <c r="HT36" i="61"/>
  <c r="HU36" i="61"/>
  <c r="HV36" i="61"/>
  <c r="HW36" i="61"/>
  <c r="HX36" i="61"/>
  <c r="HY36" i="61"/>
  <c r="GS37" i="61"/>
  <c r="GT37" i="61"/>
  <c r="GU37" i="61"/>
  <c r="GV37" i="61"/>
  <c r="GW37" i="61"/>
  <c r="GX37" i="61"/>
  <c r="GY37" i="61"/>
  <c r="GZ37" i="61"/>
  <c r="HA37" i="61"/>
  <c r="HB37" i="61"/>
  <c r="HC37" i="61"/>
  <c r="HD37" i="61"/>
  <c r="HE37" i="61"/>
  <c r="HF37" i="61"/>
  <c r="HG37" i="61"/>
  <c r="HH37" i="61"/>
  <c r="HI37" i="61"/>
  <c r="HJ37" i="61"/>
  <c r="HK37" i="61"/>
  <c r="HL37" i="61"/>
  <c r="HM37" i="61"/>
  <c r="HN37" i="61"/>
  <c r="HO37" i="61"/>
  <c r="HP37" i="61"/>
  <c r="HQ37" i="61"/>
  <c r="HR37" i="61"/>
  <c r="HS37" i="61"/>
  <c r="HT37" i="61"/>
  <c r="HU37" i="61"/>
  <c r="HV37" i="61"/>
  <c r="HW37" i="61"/>
  <c r="HX37" i="61"/>
  <c r="HY37" i="61"/>
  <c r="GS38" i="61"/>
  <c r="GT38" i="61"/>
  <c r="GU38" i="61"/>
  <c r="GV38" i="61"/>
  <c r="GW38" i="61"/>
  <c r="GX38" i="61"/>
  <c r="GY38" i="61"/>
  <c r="GZ38" i="61"/>
  <c r="HA38" i="61"/>
  <c r="HB38" i="61"/>
  <c r="HC38" i="61"/>
  <c r="HD38" i="61"/>
  <c r="HE38" i="61"/>
  <c r="HF38" i="61"/>
  <c r="HG38" i="61"/>
  <c r="HH38" i="61"/>
  <c r="HI38" i="61"/>
  <c r="HJ38" i="61"/>
  <c r="HK38" i="61"/>
  <c r="HL38" i="61"/>
  <c r="HM38" i="61"/>
  <c r="HN38" i="61"/>
  <c r="HO38" i="61"/>
  <c r="HP38" i="61"/>
  <c r="HQ38" i="61"/>
  <c r="HR38" i="61"/>
  <c r="HS38" i="61"/>
  <c r="HT38" i="61"/>
  <c r="HU38" i="61"/>
  <c r="HV38" i="61"/>
  <c r="HW38" i="61"/>
  <c r="HX38" i="61"/>
  <c r="HY38" i="61"/>
  <c r="GS39" i="61"/>
  <c r="GT39" i="61"/>
  <c r="GU39" i="61"/>
  <c r="GV39" i="61"/>
  <c r="GW39" i="61"/>
  <c r="GX39" i="61"/>
  <c r="GY39" i="61"/>
  <c r="GZ39" i="61"/>
  <c r="HA39" i="61"/>
  <c r="HB39" i="61"/>
  <c r="HC39" i="61"/>
  <c r="HD39" i="61"/>
  <c r="HE39" i="61"/>
  <c r="HF39" i="61"/>
  <c r="HG39" i="61"/>
  <c r="HH39" i="61"/>
  <c r="HI39" i="61"/>
  <c r="HJ39" i="61"/>
  <c r="HK39" i="61"/>
  <c r="HL39" i="61"/>
  <c r="HM39" i="61"/>
  <c r="HN39" i="61"/>
  <c r="HO39" i="61"/>
  <c r="HP39" i="61"/>
  <c r="HQ39" i="61"/>
  <c r="HR39" i="61"/>
  <c r="HS39" i="61"/>
  <c r="HT39" i="61"/>
  <c r="HU39" i="61"/>
  <c r="HV39" i="61"/>
  <c r="HW39" i="61"/>
  <c r="HX39" i="61"/>
  <c r="HY39" i="61"/>
  <c r="GS40" i="61"/>
  <c r="GT40" i="61"/>
  <c r="GU40" i="61"/>
  <c r="GV40" i="61"/>
  <c r="GW40" i="61"/>
  <c r="GX40" i="61"/>
  <c r="GY40" i="61"/>
  <c r="GZ40" i="61"/>
  <c r="HA40" i="61"/>
  <c r="HB40" i="61"/>
  <c r="HC40" i="61"/>
  <c r="HD40" i="61"/>
  <c r="HE40" i="61"/>
  <c r="HF40" i="61"/>
  <c r="HG40" i="61"/>
  <c r="HH40" i="61"/>
  <c r="HI40" i="61"/>
  <c r="HJ40" i="61"/>
  <c r="HK40" i="61"/>
  <c r="HL40" i="61"/>
  <c r="HM40" i="61"/>
  <c r="HN40" i="61"/>
  <c r="HO40" i="61"/>
  <c r="HP40" i="61"/>
  <c r="HQ40" i="61"/>
  <c r="HR40" i="61"/>
  <c r="HS40" i="61"/>
  <c r="HT40" i="61"/>
  <c r="HU40" i="61"/>
  <c r="HV40" i="61"/>
  <c r="HW40" i="61"/>
  <c r="HX40" i="61"/>
  <c r="HY40" i="61"/>
  <c r="GS41" i="61"/>
  <c r="GT41" i="61"/>
  <c r="GU41" i="61"/>
  <c r="GV41" i="61"/>
  <c r="GW41" i="61"/>
  <c r="GX41" i="61"/>
  <c r="GY41" i="61"/>
  <c r="GZ41" i="61"/>
  <c r="HA41" i="61"/>
  <c r="HB41" i="61"/>
  <c r="HC41" i="61"/>
  <c r="HD41" i="61"/>
  <c r="HE41" i="61"/>
  <c r="HF41" i="61"/>
  <c r="HG41" i="61"/>
  <c r="HH41" i="61"/>
  <c r="HI41" i="61"/>
  <c r="HJ41" i="61"/>
  <c r="HK41" i="61"/>
  <c r="HL41" i="61"/>
  <c r="HM41" i="61"/>
  <c r="HN41" i="61"/>
  <c r="HO41" i="61"/>
  <c r="HP41" i="61"/>
  <c r="HQ41" i="61"/>
  <c r="HR41" i="61"/>
  <c r="HS41" i="61"/>
  <c r="HT41" i="61"/>
  <c r="HU41" i="61"/>
  <c r="HV41" i="61"/>
  <c r="HW41" i="61"/>
  <c r="HX41" i="61"/>
  <c r="HY41" i="61"/>
  <c r="GS42" i="61"/>
  <c r="GT42" i="61"/>
  <c r="GU42" i="61"/>
  <c r="GV42" i="61"/>
  <c r="GW42" i="61"/>
  <c r="GX42" i="61"/>
  <c r="GY42" i="61"/>
  <c r="GZ42" i="61"/>
  <c r="HA42" i="61"/>
  <c r="HB42" i="61"/>
  <c r="HC42" i="61"/>
  <c r="HD42" i="61"/>
  <c r="HE42" i="61"/>
  <c r="HF42" i="61"/>
  <c r="HG42" i="61"/>
  <c r="HH42" i="61"/>
  <c r="HI42" i="61"/>
  <c r="HJ42" i="61"/>
  <c r="HK42" i="61"/>
  <c r="HL42" i="61"/>
  <c r="HM42" i="61"/>
  <c r="HN42" i="61"/>
  <c r="HO42" i="61"/>
  <c r="HP42" i="61"/>
  <c r="HQ42" i="61"/>
  <c r="HR42" i="61"/>
  <c r="HS42" i="61"/>
  <c r="HT42" i="61"/>
  <c r="HU42" i="61"/>
  <c r="HV42" i="61"/>
  <c r="HW42" i="61"/>
  <c r="HX42" i="61"/>
  <c r="HY42" i="61"/>
  <c r="GS43" i="61"/>
  <c r="GT43" i="61"/>
  <c r="GU43" i="61"/>
  <c r="GV43" i="61"/>
  <c r="GW43" i="61"/>
  <c r="GX43" i="61"/>
  <c r="GY43" i="61"/>
  <c r="GZ43" i="61"/>
  <c r="HA43" i="61"/>
  <c r="HB43" i="61"/>
  <c r="HC43" i="61"/>
  <c r="HD43" i="61"/>
  <c r="HE43" i="61"/>
  <c r="HF43" i="61"/>
  <c r="HG43" i="61"/>
  <c r="HH43" i="61"/>
  <c r="HI43" i="61"/>
  <c r="HJ43" i="61"/>
  <c r="HK43" i="61"/>
  <c r="HL43" i="61"/>
  <c r="HM43" i="61"/>
  <c r="HN43" i="61"/>
  <c r="HO43" i="61"/>
  <c r="HP43" i="61"/>
  <c r="HQ43" i="61"/>
  <c r="HR43" i="61"/>
  <c r="HS43" i="61"/>
  <c r="HT43" i="61"/>
  <c r="HU43" i="61"/>
  <c r="HV43" i="61"/>
  <c r="HW43" i="61"/>
  <c r="HX43" i="61"/>
  <c r="HY43" i="61"/>
  <c r="GS44" i="61"/>
  <c r="GT44" i="61"/>
  <c r="GU44" i="61"/>
  <c r="GV44" i="61"/>
  <c r="GW44" i="61"/>
  <c r="GX44" i="61"/>
  <c r="GY44" i="61"/>
  <c r="GZ44" i="61"/>
  <c r="HA44" i="61"/>
  <c r="HB44" i="61"/>
  <c r="HC44" i="61"/>
  <c r="HD44" i="61"/>
  <c r="HE44" i="61"/>
  <c r="HF44" i="61"/>
  <c r="HG44" i="61"/>
  <c r="HH44" i="61"/>
  <c r="HI44" i="61"/>
  <c r="HJ44" i="61"/>
  <c r="HK44" i="61"/>
  <c r="HL44" i="61"/>
  <c r="HM44" i="61"/>
  <c r="HN44" i="61"/>
  <c r="HO44" i="61"/>
  <c r="HP44" i="61"/>
  <c r="HQ44" i="61"/>
  <c r="HR44" i="61"/>
  <c r="HS44" i="61"/>
  <c r="HT44" i="61"/>
  <c r="HU44" i="61"/>
  <c r="HV44" i="61"/>
  <c r="HW44" i="61"/>
  <c r="HX44" i="61"/>
  <c r="HY44" i="61"/>
  <c r="GS45" i="61"/>
  <c r="GT45" i="61"/>
  <c r="GU45" i="61"/>
  <c r="GV45" i="61"/>
  <c r="GW45" i="61"/>
  <c r="GX45" i="61"/>
  <c r="GY45" i="61"/>
  <c r="GZ45" i="61"/>
  <c r="HA45" i="61"/>
  <c r="HB45" i="61"/>
  <c r="HC45" i="61"/>
  <c r="HD45" i="61"/>
  <c r="HE45" i="61"/>
  <c r="HF45" i="61"/>
  <c r="HG45" i="61"/>
  <c r="HH45" i="61"/>
  <c r="HI45" i="61"/>
  <c r="HJ45" i="61"/>
  <c r="HK45" i="61"/>
  <c r="HL45" i="61"/>
  <c r="HM45" i="61"/>
  <c r="HN45" i="61"/>
  <c r="HO45" i="61"/>
  <c r="HP45" i="61"/>
  <c r="HQ45" i="61"/>
  <c r="HR45" i="61"/>
  <c r="HS45" i="61"/>
  <c r="HT45" i="61"/>
  <c r="HU45" i="61"/>
  <c r="HV45" i="61"/>
  <c r="HW45" i="61"/>
  <c r="HX45" i="61"/>
  <c r="HY45" i="61"/>
  <c r="GS46" i="61"/>
  <c r="GT46" i="61"/>
  <c r="GU46" i="61"/>
  <c r="GV46" i="61"/>
  <c r="GW46" i="61"/>
  <c r="GX46" i="61"/>
  <c r="GY46" i="61"/>
  <c r="GZ46" i="61"/>
  <c r="HA46" i="61"/>
  <c r="HB46" i="61"/>
  <c r="HC46" i="61"/>
  <c r="HD46" i="61"/>
  <c r="HE46" i="61"/>
  <c r="HF46" i="61"/>
  <c r="HG46" i="61"/>
  <c r="HH46" i="61"/>
  <c r="HI46" i="61"/>
  <c r="HJ46" i="61"/>
  <c r="HK46" i="61"/>
  <c r="HL46" i="61"/>
  <c r="HM46" i="61"/>
  <c r="HN46" i="61"/>
  <c r="HO46" i="61"/>
  <c r="HP46" i="61"/>
  <c r="HQ46" i="61"/>
  <c r="HR46" i="61"/>
  <c r="HS46" i="61"/>
  <c r="HT46" i="61"/>
  <c r="HU46" i="61"/>
  <c r="HV46" i="61"/>
  <c r="HW46" i="61"/>
  <c r="HX46" i="61"/>
  <c r="HY46" i="61"/>
  <c r="GS47" i="61"/>
  <c r="GT47" i="61"/>
  <c r="GU47" i="61"/>
  <c r="GV47" i="61"/>
  <c r="GW47" i="61"/>
  <c r="GX47" i="61"/>
  <c r="GY47" i="61"/>
  <c r="GZ47" i="61"/>
  <c r="HA47" i="61"/>
  <c r="HB47" i="61"/>
  <c r="HC47" i="61"/>
  <c r="HD47" i="61"/>
  <c r="HE47" i="61"/>
  <c r="HF47" i="61"/>
  <c r="HG47" i="61"/>
  <c r="HH47" i="61"/>
  <c r="HI47" i="61"/>
  <c r="HJ47" i="61"/>
  <c r="HK47" i="61"/>
  <c r="HL47" i="61"/>
  <c r="HM47" i="61"/>
  <c r="HN47" i="61"/>
  <c r="HO47" i="61"/>
  <c r="HP47" i="61"/>
  <c r="HQ47" i="61"/>
  <c r="HR47" i="61"/>
  <c r="HS47" i="61"/>
  <c r="HT47" i="61"/>
  <c r="HU47" i="61"/>
  <c r="HV47" i="61"/>
  <c r="HW47" i="61"/>
  <c r="HX47" i="61"/>
  <c r="HY47" i="61"/>
  <c r="GS48" i="61"/>
  <c r="GT48" i="61"/>
  <c r="GU48" i="61"/>
  <c r="GV48" i="61"/>
  <c r="GW48" i="61"/>
  <c r="GX48" i="61"/>
  <c r="GY48" i="61"/>
  <c r="GZ48" i="61"/>
  <c r="HA48" i="61"/>
  <c r="HB48" i="61"/>
  <c r="HC48" i="61"/>
  <c r="HD48" i="61"/>
  <c r="HE48" i="61"/>
  <c r="HF48" i="61"/>
  <c r="HG48" i="61"/>
  <c r="HH48" i="61"/>
  <c r="HI48" i="61"/>
  <c r="HJ48" i="61"/>
  <c r="HK48" i="61"/>
  <c r="HL48" i="61"/>
  <c r="HM48" i="61"/>
  <c r="HN48" i="61"/>
  <c r="HO48" i="61"/>
  <c r="HP48" i="61"/>
  <c r="HQ48" i="61"/>
  <c r="HR48" i="61"/>
  <c r="HS48" i="61"/>
  <c r="HT48" i="61"/>
  <c r="HU48" i="61"/>
  <c r="HV48" i="61"/>
  <c r="HW48" i="61"/>
  <c r="HX48" i="61"/>
  <c r="HY48" i="61"/>
  <c r="GS49" i="61"/>
  <c r="GT49" i="61"/>
  <c r="GU49" i="61"/>
  <c r="GV49" i="61"/>
  <c r="GW49" i="61"/>
  <c r="GX49" i="61"/>
  <c r="GY49" i="61"/>
  <c r="GZ49" i="61"/>
  <c r="HA49" i="61"/>
  <c r="HB49" i="61"/>
  <c r="HC49" i="61"/>
  <c r="HD49" i="61"/>
  <c r="HE49" i="61"/>
  <c r="HF49" i="61"/>
  <c r="HG49" i="61"/>
  <c r="HH49" i="61"/>
  <c r="HI49" i="61"/>
  <c r="HJ49" i="61"/>
  <c r="HK49" i="61"/>
  <c r="HL49" i="61"/>
  <c r="HM49" i="61"/>
  <c r="HN49" i="61"/>
  <c r="HO49" i="61"/>
  <c r="HP49" i="61"/>
  <c r="HQ49" i="61"/>
  <c r="HR49" i="61"/>
  <c r="HS49" i="61"/>
  <c r="HT49" i="61"/>
  <c r="HU49" i="61"/>
  <c r="HV49" i="61"/>
  <c r="HW49" i="61"/>
  <c r="HX49" i="61"/>
  <c r="HY49" i="61"/>
  <c r="GS50" i="61"/>
  <c r="GT50" i="61"/>
  <c r="GU50" i="61"/>
  <c r="GV50" i="61"/>
  <c r="GW50" i="61"/>
  <c r="GX50" i="61"/>
  <c r="GY50" i="61"/>
  <c r="GZ50" i="61"/>
  <c r="HA50" i="61"/>
  <c r="HB50" i="61"/>
  <c r="HC50" i="61"/>
  <c r="HD50" i="61"/>
  <c r="HE50" i="61"/>
  <c r="HF50" i="61"/>
  <c r="HG50" i="61"/>
  <c r="HH50" i="61"/>
  <c r="HI50" i="61"/>
  <c r="HJ50" i="61"/>
  <c r="HK50" i="61"/>
  <c r="HL50" i="61"/>
  <c r="HM50" i="61"/>
  <c r="HN50" i="61"/>
  <c r="HO50" i="61"/>
  <c r="HP50" i="61"/>
  <c r="HQ50" i="61"/>
  <c r="HR50" i="61"/>
  <c r="HS50" i="61"/>
  <c r="HT50" i="61"/>
  <c r="HU50" i="61"/>
  <c r="HV50" i="61"/>
  <c r="HW50" i="61"/>
  <c r="HX50" i="61"/>
  <c r="HY50" i="61"/>
  <c r="GS51" i="61"/>
  <c r="GT51" i="61"/>
  <c r="GU51" i="61"/>
  <c r="GV51" i="61"/>
  <c r="GW51" i="61"/>
  <c r="GX51" i="61"/>
  <c r="GY51" i="61"/>
  <c r="GZ51" i="61"/>
  <c r="HA51" i="61"/>
  <c r="HB51" i="61"/>
  <c r="HC51" i="61"/>
  <c r="HD51" i="61"/>
  <c r="HE51" i="61"/>
  <c r="HF51" i="61"/>
  <c r="HG51" i="61"/>
  <c r="HH51" i="61"/>
  <c r="HI51" i="61"/>
  <c r="HJ51" i="61"/>
  <c r="HK51" i="61"/>
  <c r="HL51" i="61"/>
  <c r="HM51" i="61"/>
  <c r="HN51" i="61"/>
  <c r="HO51" i="61"/>
  <c r="HP51" i="61"/>
  <c r="HQ51" i="61"/>
  <c r="HR51" i="61"/>
  <c r="HS51" i="61"/>
  <c r="HT51" i="61"/>
  <c r="HU51" i="61"/>
  <c r="HV51" i="61"/>
  <c r="HW51" i="61"/>
  <c r="HX51" i="61"/>
  <c r="HY51" i="61"/>
  <c r="GS52" i="61"/>
  <c r="GT52" i="61"/>
  <c r="GU52" i="61"/>
  <c r="GV52" i="61"/>
  <c r="GW52" i="61"/>
  <c r="GX52" i="61"/>
  <c r="GY52" i="61"/>
  <c r="GZ52" i="61"/>
  <c r="HA52" i="61"/>
  <c r="HB52" i="61"/>
  <c r="HC52" i="61"/>
  <c r="HD52" i="61"/>
  <c r="HE52" i="61"/>
  <c r="HF52" i="61"/>
  <c r="HG52" i="61"/>
  <c r="HH52" i="61"/>
  <c r="HI52" i="61"/>
  <c r="HJ52" i="61"/>
  <c r="HK52" i="61"/>
  <c r="HL52" i="61"/>
  <c r="HM52" i="61"/>
  <c r="HN52" i="61"/>
  <c r="HO52" i="61"/>
  <c r="HP52" i="61"/>
  <c r="HQ52" i="61"/>
  <c r="HR52" i="61"/>
  <c r="HS52" i="61"/>
  <c r="HT52" i="61"/>
  <c r="HU52" i="61"/>
  <c r="HV52" i="61"/>
  <c r="HW52" i="61"/>
  <c r="HX52" i="61"/>
  <c r="HY52" i="61"/>
  <c r="GS53" i="61"/>
  <c r="GT53" i="61"/>
  <c r="GU53" i="61"/>
  <c r="GV53" i="61"/>
  <c r="GW53" i="61"/>
  <c r="GX53" i="61"/>
  <c r="GY53" i="61"/>
  <c r="GZ53" i="61"/>
  <c r="HA53" i="61"/>
  <c r="HB53" i="61"/>
  <c r="HC53" i="61"/>
  <c r="HD53" i="61"/>
  <c r="HE53" i="61"/>
  <c r="HF53" i="61"/>
  <c r="HG53" i="61"/>
  <c r="HH53" i="61"/>
  <c r="HI53" i="61"/>
  <c r="HJ53" i="61"/>
  <c r="HK53" i="61"/>
  <c r="HL53" i="61"/>
  <c r="HM53" i="61"/>
  <c r="HN53" i="61"/>
  <c r="HO53" i="61"/>
  <c r="HP53" i="61"/>
  <c r="HQ53" i="61"/>
  <c r="HR53" i="61"/>
  <c r="HS53" i="61"/>
  <c r="HT53" i="61"/>
  <c r="HU53" i="61"/>
  <c r="HV53" i="61"/>
  <c r="HW53" i="61"/>
  <c r="HX53" i="61"/>
  <c r="HY53" i="61"/>
  <c r="GS54" i="61"/>
  <c r="GT54" i="61"/>
  <c r="GU54" i="61"/>
  <c r="GV54" i="61"/>
  <c r="GW54" i="61"/>
  <c r="GX54" i="61"/>
  <c r="GY54" i="61"/>
  <c r="GZ54" i="61"/>
  <c r="HA54" i="61"/>
  <c r="HB54" i="61"/>
  <c r="HC54" i="61"/>
  <c r="HD54" i="61"/>
  <c r="HE54" i="61"/>
  <c r="HF54" i="61"/>
  <c r="HG54" i="61"/>
  <c r="HH54" i="61"/>
  <c r="HI54" i="61"/>
  <c r="HJ54" i="61"/>
  <c r="HK54" i="61"/>
  <c r="HL54" i="61"/>
  <c r="HM54" i="61"/>
  <c r="HN54" i="61"/>
  <c r="HO54" i="61"/>
  <c r="HP54" i="61"/>
  <c r="HQ54" i="61"/>
  <c r="HR54" i="61"/>
  <c r="HS54" i="61"/>
  <c r="HT54" i="61"/>
  <c r="HU54" i="61"/>
  <c r="HV54" i="61"/>
  <c r="HW54" i="61"/>
  <c r="HX54" i="61"/>
  <c r="HY54" i="61"/>
  <c r="GS55" i="61"/>
  <c r="GT55" i="61"/>
  <c r="GU55" i="61"/>
  <c r="GV55" i="61"/>
  <c r="GW55" i="61"/>
  <c r="GX55" i="61"/>
  <c r="GY55" i="61"/>
  <c r="GZ55" i="61"/>
  <c r="HA55" i="61"/>
  <c r="HB55" i="61"/>
  <c r="HC55" i="61"/>
  <c r="HD55" i="61"/>
  <c r="HE55" i="61"/>
  <c r="HF55" i="61"/>
  <c r="HG55" i="61"/>
  <c r="HH55" i="61"/>
  <c r="HI55" i="61"/>
  <c r="HJ55" i="61"/>
  <c r="HK55" i="61"/>
  <c r="HL55" i="61"/>
  <c r="HM55" i="61"/>
  <c r="HN55" i="61"/>
  <c r="HO55" i="61"/>
  <c r="HP55" i="61"/>
  <c r="HQ55" i="61"/>
  <c r="HR55" i="61"/>
  <c r="HS55" i="61"/>
  <c r="HT55" i="61"/>
  <c r="HU55" i="61"/>
  <c r="HV55" i="61"/>
  <c r="HW55" i="61"/>
  <c r="HX55" i="61"/>
  <c r="HY55" i="61"/>
  <c r="GS56" i="61"/>
  <c r="GT56" i="61"/>
  <c r="GU56" i="61"/>
  <c r="GV56" i="61"/>
  <c r="GW56" i="61"/>
  <c r="GX56" i="61"/>
  <c r="GY56" i="61"/>
  <c r="GZ56" i="61"/>
  <c r="HA56" i="61"/>
  <c r="HB56" i="61"/>
  <c r="HC56" i="61"/>
  <c r="HD56" i="61"/>
  <c r="HE56" i="61"/>
  <c r="HF56" i="61"/>
  <c r="HG56" i="61"/>
  <c r="HH56" i="61"/>
  <c r="HI56" i="61"/>
  <c r="HJ56" i="61"/>
  <c r="HK56" i="61"/>
  <c r="HL56" i="61"/>
  <c r="HM56" i="61"/>
  <c r="HN56" i="61"/>
  <c r="HO56" i="61"/>
  <c r="HP56" i="61"/>
  <c r="HQ56" i="61"/>
  <c r="HR56" i="61"/>
  <c r="HS56" i="61"/>
  <c r="HT56" i="61"/>
  <c r="HU56" i="61"/>
  <c r="HV56" i="61"/>
  <c r="HW56" i="61"/>
  <c r="HX56" i="61"/>
  <c r="HY56" i="61"/>
  <c r="GS57" i="61"/>
  <c r="GT57" i="61"/>
  <c r="GU57" i="61"/>
  <c r="GV57" i="61"/>
  <c r="GW57" i="61"/>
  <c r="GX57" i="61"/>
  <c r="GY57" i="61"/>
  <c r="GZ57" i="61"/>
  <c r="HA57" i="61"/>
  <c r="HB57" i="61"/>
  <c r="HC57" i="61"/>
  <c r="HD57" i="61"/>
  <c r="HE57" i="61"/>
  <c r="HF57" i="61"/>
  <c r="HG57" i="61"/>
  <c r="HH57" i="61"/>
  <c r="HI57" i="61"/>
  <c r="HJ57" i="61"/>
  <c r="HK57" i="61"/>
  <c r="HL57" i="61"/>
  <c r="HM57" i="61"/>
  <c r="HN57" i="61"/>
  <c r="HO57" i="61"/>
  <c r="HP57" i="61"/>
  <c r="HQ57" i="61"/>
  <c r="HR57" i="61"/>
  <c r="HS57" i="61"/>
  <c r="HT57" i="61"/>
  <c r="HU57" i="61"/>
  <c r="HV57" i="61"/>
  <c r="HW57" i="61"/>
  <c r="HX57" i="61"/>
  <c r="HY57" i="61"/>
  <c r="GS58" i="61"/>
  <c r="GT58" i="61"/>
  <c r="GU58" i="61"/>
  <c r="GV58" i="61"/>
  <c r="GW58" i="61"/>
  <c r="GX58" i="61"/>
  <c r="GY58" i="61"/>
  <c r="GZ58" i="61"/>
  <c r="HA58" i="61"/>
  <c r="HB58" i="61"/>
  <c r="HC58" i="61"/>
  <c r="HD58" i="61"/>
  <c r="HE58" i="61"/>
  <c r="HF58" i="61"/>
  <c r="HG58" i="61"/>
  <c r="HH58" i="61"/>
  <c r="HI58" i="61"/>
  <c r="HJ58" i="61"/>
  <c r="HK58" i="61"/>
  <c r="HL58" i="61"/>
  <c r="HM58" i="61"/>
  <c r="HN58" i="61"/>
  <c r="HO58" i="61"/>
  <c r="HP58" i="61"/>
  <c r="HQ58" i="61"/>
  <c r="HR58" i="61"/>
  <c r="HS58" i="61"/>
  <c r="HT58" i="61"/>
  <c r="HU58" i="61"/>
  <c r="HV58" i="61"/>
  <c r="HW58" i="61"/>
  <c r="HX58" i="61"/>
  <c r="HY58" i="61"/>
  <c r="GS59" i="61"/>
  <c r="GT59" i="61"/>
  <c r="GU59" i="61"/>
  <c r="GV59" i="61"/>
  <c r="GW59" i="61"/>
  <c r="GX59" i="61"/>
  <c r="GY59" i="61"/>
  <c r="GZ59" i="61"/>
  <c r="HA59" i="61"/>
  <c r="HB59" i="61"/>
  <c r="HC59" i="61"/>
  <c r="HD59" i="61"/>
  <c r="HE59" i="61"/>
  <c r="HF59" i="61"/>
  <c r="HG59" i="61"/>
  <c r="HH59" i="61"/>
  <c r="HI59" i="61"/>
  <c r="HJ59" i="61"/>
  <c r="HK59" i="61"/>
  <c r="HL59" i="61"/>
  <c r="HM59" i="61"/>
  <c r="HN59" i="61"/>
  <c r="HO59" i="61"/>
  <c r="HP59" i="61"/>
  <c r="HQ59" i="61"/>
  <c r="HR59" i="61"/>
  <c r="HS59" i="61"/>
  <c r="HT59" i="61"/>
  <c r="HU59" i="61"/>
  <c r="HV59" i="61"/>
  <c r="HW59" i="61"/>
  <c r="HX59" i="61"/>
  <c r="HY59" i="61"/>
  <c r="GS60" i="61"/>
  <c r="GT60" i="61"/>
  <c r="GU60" i="61"/>
  <c r="GV60" i="61"/>
  <c r="GW60" i="61"/>
  <c r="GX60" i="61"/>
  <c r="GY60" i="61"/>
  <c r="GZ60" i="61"/>
  <c r="HA60" i="61"/>
  <c r="HB60" i="61"/>
  <c r="HC60" i="61"/>
  <c r="HD60" i="61"/>
  <c r="HE60" i="61"/>
  <c r="HF60" i="61"/>
  <c r="HG60" i="61"/>
  <c r="HH60" i="61"/>
  <c r="HI60" i="61"/>
  <c r="HJ60" i="61"/>
  <c r="HK60" i="61"/>
  <c r="HL60" i="61"/>
  <c r="HM60" i="61"/>
  <c r="HN60" i="61"/>
  <c r="HO60" i="61"/>
  <c r="HP60" i="61"/>
  <c r="HQ60" i="61"/>
  <c r="HR60" i="61"/>
  <c r="HS60" i="61"/>
  <c r="HT60" i="61"/>
  <c r="HU60" i="61"/>
  <c r="HV60" i="61"/>
  <c r="HW60" i="61"/>
  <c r="HX60" i="61"/>
  <c r="HY60" i="61"/>
  <c r="GS61" i="61"/>
  <c r="GT61" i="61"/>
  <c r="GU61" i="61"/>
  <c r="GV61" i="61"/>
  <c r="GW61" i="61"/>
  <c r="GX61" i="61"/>
  <c r="GY61" i="61"/>
  <c r="GZ61" i="61"/>
  <c r="HA61" i="61"/>
  <c r="HB61" i="61"/>
  <c r="HC61" i="61"/>
  <c r="HD61" i="61"/>
  <c r="HE61" i="61"/>
  <c r="HF61" i="61"/>
  <c r="HG61" i="61"/>
  <c r="HH61" i="61"/>
  <c r="HI61" i="61"/>
  <c r="HJ61" i="61"/>
  <c r="HK61" i="61"/>
  <c r="HL61" i="61"/>
  <c r="HM61" i="61"/>
  <c r="HN61" i="61"/>
  <c r="HO61" i="61"/>
  <c r="HP61" i="61"/>
  <c r="HQ61" i="61"/>
  <c r="HR61" i="61"/>
  <c r="HS61" i="61"/>
  <c r="HT61" i="61"/>
  <c r="HU61" i="61"/>
  <c r="HV61" i="61"/>
  <c r="HW61" i="61"/>
  <c r="HX61" i="61"/>
  <c r="HY61" i="61"/>
  <c r="GS62" i="61"/>
  <c r="GT62" i="61"/>
  <c r="GU62" i="61"/>
  <c r="GV62" i="61"/>
  <c r="GW62" i="61"/>
  <c r="GX62" i="61"/>
  <c r="GY62" i="61"/>
  <c r="GZ62" i="61"/>
  <c r="HA62" i="61"/>
  <c r="HB62" i="61"/>
  <c r="HC62" i="61"/>
  <c r="HD62" i="61"/>
  <c r="HE62" i="61"/>
  <c r="HF62" i="61"/>
  <c r="HG62" i="61"/>
  <c r="HH62" i="61"/>
  <c r="HI62" i="61"/>
  <c r="HJ62" i="61"/>
  <c r="HK62" i="61"/>
  <c r="HL62" i="61"/>
  <c r="HM62" i="61"/>
  <c r="HN62" i="61"/>
  <c r="HO62" i="61"/>
  <c r="HP62" i="61"/>
  <c r="HQ62" i="61"/>
  <c r="HR62" i="61"/>
  <c r="HS62" i="61"/>
  <c r="HT62" i="61"/>
  <c r="HU62" i="61"/>
  <c r="HV62" i="61"/>
  <c r="HW62" i="61"/>
  <c r="HX62" i="61"/>
  <c r="HY62" i="61"/>
  <c r="GS63" i="61"/>
  <c r="GT63" i="61"/>
  <c r="GU63" i="61"/>
  <c r="GV63" i="61"/>
  <c r="GW63" i="61"/>
  <c r="GX63" i="61"/>
  <c r="GY63" i="61"/>
  <c r="GZ63" i="61"/>
  <c r="HA63" i="61"/>
  <c r="HB63" i="61"/>
  <c r="HC63" i="61"/>
  <c r="HD63" i="61"/>
  <c r="HE63" i="61"/>
  <c r="HF63" i="61"/>
  <c r="HG63" i="61"/>
  <c r="HH63" i="61"/>
  <c r="HI63" i="61"/>
  <c r="HJ63" i="61"/>
  <c r="HK63" i="61"/>
  <c r="HL63" i="61"/>
  <c r="HM63" i="61"/>
  <c r="HN63" i="61"/>
  <c r="HO63" i="61"/>
  <c r="HP63" i="61"/>
  <c r="HQ63" i="61"/>
  <c r="HR63" i="61"/>
  <c r="HS63" i="61"/>
  <c r="HT63" i="61"/>
  <c r="HU63" i="61"/>
  <c r="HV63" i="61"/>
  <c r="HW63" i="61"/>
  <c r="HX63" i="61"/>
  <c r="HY63" i="61"/>
  <c r="GS64" i="61"/>
  <c r="GT64" i="61"/>
  <c r="GU64" i="61"/>
  <c r="GV64" i="61"/>
  <c r="GW64" i="61"/>
  <c r="GX64" i="61"/>
  <c r="GY64" i="61"/>
  <c r="GZ64" i="61"/>
  <c r="HA64" i="61"/>
  <c r="HB64" i="61"/>
  <c r="HC64" i="61"/>
  <c r="HD64" i="61"/>
  <c r="HE64" i="61"/>
  <c r="HF64" i="61"/>
  <c r="HG64" i="61"/>
  <c r="HH64" i="61"/>
  <c r="HI64" i="61"/>
  <c r="HJ64" i="61"/>
  <c r="HK64" i="61"/>
  <c r="HL64" i="61"/>
  <c r="HM64" i="61"/>
  <c r="HN64" i="61"/>
  <c r="HO64" i="61"/>
  <c r="HP64" i="61"/>
  <c r="HQ64" i="61"/>
  <c r="HR64" i="61"/>
  <c r="HS64" i="61"/>
  <c r="HT64" i="61"/>
  <c r="HU64" i="61"/>
  <c r="HV64" i="61"/>
  <c r="HW64" i="61"/>
  <c r="HX64" i="61"/>
  <c r="HY64" i="61"/>
  <c r="GS65" i="61"/>
  <c r="GT65" i="61"/>
  <c r="GU65" i="61"/>
  <c r="GV65" i="61"/>
  <c r="GW65" i="61"/>
  <c r="GX65" i="61"/>
  <c r="GY65" i="61"/>
  <c r="GZ65" i="61"/>
  <c r="HA65" i="61"/>
  <c r="HB65" i="61"/>
  <c r="HC65" i="61"/>
  <c r="HD65" i="61"/>
  <c r="HE65" i="61"/>
  <c r="HF65" i="61"/>
  <c r="HG65" i="61"/>
  <c r="HH65" i="61"/>
  <c r="HI65" i="61"/>
  <c r="HJ65" i="61"/>
  <c r="HK65" i="61"/>
  <c r="HL65" i="61"/>
  <c r="HM65" i="61"/>
  <c r="HN65" i="61"/>
  <c r="HO65" i="61"/>
  <c r="HP65" i="61"/>
  <c r="HQ65" i="61"/>
  <c r="HR65" i="61"/>
  <c r="HS65" i="61"/>
  <c r="HT65" i="61"/>
  <c r="HU65" i="61"/>
  <c r="HV65" i="61"/>
  <c r="HW65" i="61"/>
  <c r="HX65" i="61"/>
  <c r="HY65" i="61"/>
  <c r="GS66" i="61"/>
  <c r="GT66" i="61"/>
  <c r="GU66" i="61"/>
  <c r="GV66" i="61"/>
  <c r="GW66" i="61"/>
  <c r="GX66" i="61"/>
  <c r="GY66" i="61"/>
  <c r="GZ66" i="61"/>
  <c r="HA66" i="61"/>
  <c r="HB66" i="61"/>
  <c r="HC66" i="61"/>
  <c r="HD66" i="61"/>
  <c r="HE66" i="61"/>
  <c r="HF66" i="61"/>
  <c r="HG66" i="61"/>
  <c r="HH66" i="61"/>
  <c r="HI66" i="61"/>
  <c r="HJ66" i="61"/>
  <c r="HK66" i="61"/>
  <c r="HL66" i="61"/>
  <c r="HM66" i="61"/>
  <c r="HN66" i="61"/>
  <c r="HO66" i="61"/>
  <c r="HP66" i="61"/>
  <c r="HQ66" i="61"/>
  <c r="HR66" i="61"/>
  <c r="HS66" i="61"/>
  <c r="HT66" i="61"/>
  <c r="HU66" i="61"/>
  <c r="HV66" i="61"/>
  <c r="HW66" i="61"/>
  <c r="HX66" i="61"/>
  <c r="HY66" i="61"/>
  <c r="GS67" i="61"/>
  <c r="GT67" i="61"/>
  <c r="GU67" i="61"/>
  <c r="GV67" i="61"/>
  <c r="GW67" i="61"/>
  <c r="GX67" i="61"/>
  <c r="GY67" i="61"/>
  <c r="GZ67" i="61"/>
  <c r="HA67" i="61"/>
  <c r="HB67" i="61"/>
  <c r="HC67" i="61"/>
  <c r="HD67" i="61"/>
  <c r="HE67" i="61"/>
  <c r="HF67" i="61"/>
  <c r="HG67" i="61"/>
  <c r="HH67" i="61"/>
  <c r="HI67" i="61"/>
  <c r="HJ67" i="61"/>
  <c r="HK67" i="61"/>
  <c r="HL67" i="61"/>
  <c r="HM67" i="61"/>
  <c r="HN67" i="61"/>
  <c r="HO67" i="61"/>
  <c r="HP67" i="61"/>
  <c r="HQ67" i="61"/>
  <c r="HR67" i="61"/>
  <c r="HS67" i="61"/>
  <c r="HT67" i="61"/>
  <c r="HU67" i="61"/>
  <c r="HV67" i="61"/>
  <c r="HW67" i="61"/>
  <c r="HX67" i="61"/>
  <c r="HY67" i="61"/>
  <c r="GS68" i="61"/>
  <c r="GT68" i="61"/>
  <c r="GU68" i="61"/>
  <c r="GV68" i="61"/>
  <c r="GW68" i="61"/>
  <c r="GX68" i="61"/>
  <c r="GY68" i="61"/>
  <c r="GZ68" i="61"/>
  <c r="HA68" i="61"/>
  <c r="HB68" i="61"/>
  <c r="HC68" i="61"/>
  <c r="HD68" i="61"/>
  <c r="HE68" i="61"/>
  <c r="HF68" i="61"/>
  <c r="HG68" i="61"/>
  <c r="HH68" i="61"/>
  <c r="HI68" i="61"/>
  <c r="HJ68" i="61"/>
  <c r="HK68" i="61"/>
  <c r="HL68" i="61"/>
  <c r="HM68" i="61"/>
  <c r="HN68" i="61"/>
  <c r="HO68" i="61"/>
  <c r="HP68" i="61"/>
  <c r="HQ68" i="61"/>
  <c r="HR68" i="61"/>
  <c r="HS68" i="61"/>
  <c r="HT68" i="61"/>
  <c r="HU68" i="61"/>
  <c r="HV68" i="61"/>
  <c r="HW68" i="61"/>
  <c r="HX68" i="61"/>
  <c r="HY68" i="61"/>
  <c r="GS69" i="61"/>
  <c r="GT69" i="61"/>
  <c r="GU69" i="61"/>
  <c r="GV69" i="61"/>
  <c r="GW69" i="61"/>
  <c r="GX69" i="61"/>
  <c r="GY69" i="61"/>
  <c r="GZ69" i="61"/>
  <c r="HA69" i="61"/>
  <c r="HB69" i="61"/>
  <c r="HC69" i="61"/>
  <c r="HD69" i="61"/>
  <c r="HE69" i="61"/>
  <c r="HF69" i="61"/>
  <c r="HG69" i="61"/>
  <c r="HH69" i="61"/>
  <c r="HI69" i="61"/>
  <c r="HJ69" i="61"/>
  <c r="HK69" i="61"/>
  <c r="HL69" i="61"/>
  <c r="HM69" i="61"/>
  <c r="HN69" i="61"/>
  <c r="HO69" i="61"/>
  <c r="HP69" i="61"/>
  <c r="HQ69" i="61"/>
  <c r="HR69" i="61"/>
  <c r="HS69" i="61"/>
  <c r="HT69" i="61"/>
  <c r="HU69" i="61"/>
  <c r="HV69" i="61"/>
  <c r="HW69" i="61"/>
  <c r="HX69" i="61"/>
  <c r="HY69" i="61"/>
  <c r="GS70" i="61"/>
  <c r="GT70" i="61"/>
  <c r="GU70" i="61"/>
  <c r="GV70" i="61"/>
  <c r="GW70" i="61"/>
  <c r="GX70" i="61"/>
  <c r="GY70" i="61"/>
  <c r="GZ70" i="61"/>
  <c r="HA70" i="61"/>
  <c r="HB70" i="61"/>
  <c r="HC70" i="61"/>
  <c r="HD70" i="61"/>
  <c r="HE70" i="61"/>
  <c r="HF70" i="61"/>
  <c r="HG70" i="61"/>
  <c r="HH70" i="61"/>
  <c r="HI70" i="61"/>
  <c r="HJ70" i="61"/>
  <c r="HK70" i="61"/>
  <c r="HL70" i="61"/>
  <c r="HM70" i="61"/>
  <c r="HN70" i="61"/>
  <c r="HO70" i="61"/>
  <c r="HP70" i="61"/>
  <c r="HQ70" i="61"/>
  <c r="HR70" i="61"/>
  <c r="HS70" i="61"/>
  <c r="HT70" i="61"/>
  <c r="HU70" i="61"/>
  <c r="HV70" i="61"/>
  <c r="HW70" i="61"/>
  <c r="HX70" i="61"/>
  <c r="HY70" i="61"/>
  <c r="GS71" i="61"/>
  <c r="GT71" i="61"/>
  <c r="GU71" i="61"/>
  <c r="GV71" i="61"/>
  <c r="GW71" i="61"/>
  <c r="GX71" i="61"/>
  <c r="GY71" i="61"/>
  <c r="GZ71" i="61"/>
  <c r="HA71" i="61"/>
  <c r="HB71" i="61"/>
  <c r="HC71" i="61"/>
  <c r="HD71" i="61"/>
  <c r="HE71" i="61"/>
  <c r="HF71" i="61"/>
  <c r="HG71" i="61"/>
  <c r="HH71" i="61"/>
  <c r="HI71" i="61"/>
  <c r="HJ71" i="61"/>
  <c r="HK71" i="61"/>
  <c r="HL71" i="61"/>
  <c r="HM71" i="61"/>
  <c r="HN71" i="61"/>
  <c r="HO71" i="61"/>
  <c r="HP71" i="61"/>
  <c r="HQ71" i="61"/>
  <c r="HR71" i="61"/>
  <c r="HS71" i="61"/>
  <c r="HT71" i="61"/>
  <c r="HU71" i="61"/>
  <c r="HV71" i="61"/>
  <c r="HW71" i="61"/>
  <c r="HX71" i="61"/>
  <c r="HY71" i="61"/>
  <c r="GS72" i="61"/>
  <c r="GT72" i="61"/>
  <c r="GU72" i="61"/>
  <c r="GV72" i="61"/>
  <c r="GW72" i="61"/>
  <c r="GX72" i="61"/>
  <c r="GY72" i="61"/>
  <c r="GZ72" i="61"/>
  <c r="HA72" i="61"/>
  <c r="HB72" i="61"/>
  <c r="HC72" i="61"/>
  <c r="HD72" i="61"/>
  <c r="HE72" i="61"/>
  <c r="HF72" i="61"/>
  <c r="HG72" i="61"/>
  <c r="HH72" i="61"/>
  <c r="HI72" i="61"/>
  <c r="HJ72" i="61"/>
  <c r="HK72" i="61"/>
  <c r="HL72" i="61"/>
  <c r="HM72" i="61"/>
  <c r="HN72" i="61"/>
  <c r="HO72" i="61"/>
  <c r="HP72" i="61"/>
  <c r="HQ72" i="61"/>
  <c r="HR72" i="61"/>
  <c r="HS72" i="61"/>
  <c r="HT72" i="61"/>
  <c r="HU72" i="61"/>
  <c r="HV72" i="61"/>
  <c r="HW72" i="61"/>
  <c r="HX72" i="61"/>
  <c r="HY72" i="61"/>
  <c r="GS73" i="61"/>
  <c r="GT73" i="61"/>
  <c r="GU73" i="61"/>
  <c r="GV73" i="61"/>
  <c r="GW73" i="61"/>
  <c r="GX73" i="61"/>
  <c r="GY73" i="61"/>
  <c r="GZ73" i="61"/>
  <c r="HA73" i="61"/>
  <c r="HB73" i="61"/>
  <c r="HC73" i="61"/>
  <c r="HD73" i="61"/>
  <c r="HE73" i="61"/>
  <c r="HF73" i="61"/>
  <c r="HG73" i="61"/>
  <c r="HH73" i="61"/>
  <c r="HI73" i="61"/>
  <c r="HJ73" i="61"/>
  <c r="HK73" i="61"/>
  <c r="HL73" i="61"/>
  <c r="HM73" i="61"/>
  <c r="HN73" i="61"/>
  <c r="HO73" i="61"/>
  <c r="HP73" i="61"/>
  <c r="HQ73" i="61"/>
  <c r="HR73" i="61"/>
  <c r="HS73" i="61"/>
  <c r="HT73" i="61"/>
  <c r="HU73" i="61"/>
  <c r="HV73" i="61"/>
  <c r="HW73" i="61"/>
  <c r="HX73" i="61"/>
  <c r="HY73" i="61"/>
  <c r="GS74" i="61"/>
  <c r="GT74" i="61"/>
  <c r="GU74" i="61"/>
  <c r="GV74" i="61"/>
  <c r="GW74" i="61"/>
  <c r="GX74" i="61"/>
  <c r="GY74" i="61"/>
  <c r="GZ74" i="61"/>
  <c r="HA74" i="61"/>
  <c r="HB74" i="61"/>
  <c r="HC74" i="61"/>
  <c r="HD74" i="61"/>
  <c r="HE74" i="61"/>
  <c r="HF74" i="61"/>
  <c r="HG74" i="61"/>
  <c r="HH74" i="61"/>
  <c r="HI74" i="61"/>
  <c r="HJ74" i="61"/>
  <c r="HK74" i="61"/>
  <c r="HL74" i="61"/>
  <c r="HM74" i="61"/>
  <c r="HN74" i="61"/>
  <c r="HO74" i="61"/>
  <c r="HP74" i="61"/>
  <c r="HQ74" i="61"/>
  <c r="HR74" i="61"/>
  <c r="HS74" i="61"/>
  <c r="HT74" i="61"/>
  <c r="HU74" i="61"/>
  <c r="HV74" i="61"/>
  <c r="HW74" i="61"/>
  <c r="HX74" i="61"/>
  <c r="HY74" i="61"/>
  <c r="GS75" i="61"/>
  <c r="GT75" i="61"/>
  <c r="GU75" i="61"/>
  <c r="GV75" i="61"/>
  <c r="GW75" i="61"/>
  <c r="GX75" i="61"/>
  <c r="GY75" i="61"/>
  <c r="GZ75" i="61"/>
  <c r="HA75" i="61"/>
  <c r="HB75" i="61"/>
  <c r="HC75" i="61"/>
  <c r="HD75" i="61"/>
  <c r="HE75" i="61"/>
  <c r="HF75" i="61"/>
  <c r="HG75" i="61"/>
  <c r="HH75" i="61"/>
  <c r="HI75" i="61"/>
  <c r="HJ75" i="61"/>
  <c r="HK75" i="61"/>
  <c r="HL75" i="61"/>
  <c r="HM75" i="61"/>
  <c r="HN75" i="61"/>
  <c r="HO75" i="61"/>
  <c r="HP75" i="61"/>
  <c r="HQ75" i="61"/>
  <c r="HR75" i="61"/>
  <c r="HS75" i="61"/>
  <c r="HT75" i="61"/>
  <c r="HU75" i="61"/>
  <c r="HV75" i="61"/>
  <c r="HW75" i="61"/>
  <c r="HX75" i="61"/>
  <c r="HY75" i="61"/>
  <c r="GS76" i="61"/>
  <c r="GT76" i="61"/>
  <c r="GU76" i="61"/>
  <c r="GV76" i="61"/>
  <c r="GW76" i="61"/>
  <c r="GX76" i="61"/>
  <c r="GY76" i="61"/>
  <c r="GZ76" i="61"/>
  <c r="HA76" i="61"/>
  <c r="HB76" i="61"/>
  <c r="HC76" i="61"/>
  <c r="HD76" i="61"/>
  <c r="HE76" i="61"/>
  <c r="HF76" i="61"/>
  <c r="HG76" i="61"/>
  <c r="HH76" i="61"/>
  <c r="HI76" i="61"/>
  <c r="HJ76" i="61"/>
  <c r="HK76" i="61"/>
  <c r="HL76" i="61"/>
  <c r="HM76" i="61"/>
  <c r="HN76" i="61"/>
  <c r="HO76" i="61"/>
  <c r="HP76" i="61"/>
  <c r="HQ76" i="61"/>
  <c r="HR76" i="61"/>
  <c r="HS76" i="61"/>
  <c r="HT76" i="61"/>
  <c r="HU76" i="61"/>
  <c r="HV76" i="61"/>
  <c r="HW76" i="61"/>
  <c r="HX76" i="61"/>
  <c r="HY76" i="61"/>
  <c r="GS77" i="61"/>
  <c r="GT77" i="61"/>
  <c r="GU77" i="61"/>
  <c r="GV77" i="61"/>
  <c r="GW77" i="61"/>
  <c r="GX77" i="61"/>
  <c r="GY77" i="61"/>
  <c r="GZ77" i="61"/>
  <c r="HA77" i="61"/>
  <c r="HB77" i="61"/>
  <c r="HC77" i="61"/>
  <c r="HD77" i="61"/>
  <c r="HE77" i="61"/>
  <c r="HF77" i="61"/>
  <c r="HG77" i="61"/>
  <c r="HH77" i="61"/>
  <c r="HI77" i="61"/>
  <c r="HJ77" i="61"/>
  <c r="HK77" i="61"/>
  <c r="HL77" i="61"/>
  <c r="HM77" i="61"/>
  <c r="HN77" i="61"/>
  <c r="HO77" i="61"/>
  <c r="HP77" i="61"/>
  <c r="HQ77" i="61"/>
  <c r="HR77" i="61"/>
  <c r="HS77" i="61"/>
  <c r="HT77" i="61"/>
  <c r="HU77" i="61"/>
  <c r="HV77" i="61"/>
  <c r="HW77" i="61"/>
  <c r="HX77" i="61"/>
  <c r="HY77" i="61"/>
  <c r="GS78" i="61"/>
  <c r="GT78" i="61"/>
  <c r="GU78" i="61"/>
  <c r="GV78" i="61"/>
  <c r="GW78" i="61"/>
  <c r="GX78" i="61"/>
  <c r="GY78" i="61"/>
  <c r="GZ78" i="61"/>
  <c r="HA78" i="61"/>
  <c r="HB78" i="61"/>
  <c r="HC78" i="61"/>
  <c r="HD78" i="61"/>
  <c r="HE78" i="61"/>
  <c r="HF78" i="61"/>
  <c r="HG78" i="61"/>
  <c r="HH78" i="61"/>
  <c r="HI78" i="61"/>
  <c r="HJ78" i="61"/>
  <c r="HK78" i="61"/>
  <c r="HL78" i="61"/>
  <c r="HM78" i="61"/>
  <c r="HN78" i="61"/>
  <c r="HO78" i="61"/>
  <c r="HP78" i="61"/>
  <c r="HQ78" i="61"/>
  <c r="HR78" i="61"/>
  <c r="HS78" i="61"/>
  <c r="HT78" i="61"/>
  <c r="HU78" i="61"/>
  <c r="HV78" i="61"/>
  <c r="HW78" i="61"/>
  <c r="HX78" i="61"/>
  <c r="HY78" i="61"/>
  <c r="GS79" i="61"/>
  <c r="GT79" i="61"/>
  <c r="GU79" i="61"/>
  <c r="GV79" i="61"/>
  <c r="GW79" i="61"/>
  <c r="GX79" i="61"/>
  <c r="GY79" i="61"/>
  <c r="GZ79" i="61"/>
  <c r="HA79" i="61"/>
  <c r="HB79" i="61"/>
  <c r="HC79" i="61"/>
  <c r="HD79" i="61"/>
  <c r="HE79" i="61"/>
  <c r="HF79" i="61"/>
  <c r="HG79" i="61"/>
  <c r="HH79" i="61"/>
  <c r="HI79" i="61"/>
  <c r="HJ79" i="61"/>
  <c r="HK79" i="61"/>
  <c r="HL79" i="61"/>
  <c r="HM79" i="61"/>
  <c r="HN79" i="61"/>
  <c r="HO79" i="61"/>
  <c r="HP79" i="61"/>
  <c r="HQ79" i="61"/>
  <c r="HR79" i="61"/>
  <c r="HS79" i="61"/>
  <c r="HT79" i="61"/>
  <c r="HU79" i="61"/>
  <c r="HV79" i="61"/>
  <c r="HW79" i="61"/>
  <c r="HX79" i="61"/>
  <c r="HY79" i="61"/>
  <c r="GS80" i="61"/>
  <c r="GT80" i="61"/>
  <c r="GU80" i="61"/>
  <c r="GV80" i="61"/>
  <c r="GW80" i="61"/>
  <c r="GX80" i="61"/>
  <c r="GY80" i="61"/>
  <c r="GZ80" i="61"/>
  <c r="HA80" i="61"/>
  <c r="HB80" i="61"/>
  <c r="HC80" i="61"/>
  <c r="HD80" i="61"/>
  <c r="HE80" i="61"/>
  <c r="HF80" i="61"/>
  <c r="HG80" i="61"/>
  <c r="HH80" i="61"/>
  <c r="HI80" i="61"/>
  <c r="HJ80" i="61"/>
  <c r="HK80" i="61"/>
  <c r="HL80" i="61"/>
  <c r="HM80" i="61"/>
  <c r="HN80" i="61"/>
  <c r="HO80" i="61"/>
  <c r="HP80" i="61"/>
  <c r="HQ80" i="61"/>
  <c r="HR80" i="61"/>
  <c r="HS80" i="61"/>
  <c r="HT80" i="61"/>
  <c r="HU80" i="61"/>
  <c r="HV80" i="61"/>
  <c r="HW80" i="61"/>
  <c r="HX80" i="61"/>
  <c r="HY80" i="61"/>
  <c r="GS81" i="61"/>
  <c r="GT81" i="61"/>
  <c r="GU81" i="61"/>
  <c r="GV81" i="61"/>
  <c r="GW81" i="61"/>
  <c r="GX81" i="61"/>
  <c r="GY81" i="61"/>
  <c r="GZ81" i="61"/>
  <c r="HA81" i="61"/>
  <c r="HB81" i="61"/>
  <c r="HC81" i="61"/>
  <c r="HD81" i="61"/>
  <c r="HE81" i="61"/>
  <c r="HF81" i="61"/>
  <c r="HG81" i="61"/>
  <c r="HH81" i="61"/>
  <c r="HI81" i="61"/>
  <c r="HJ81" i="61"/>
  <c r="HK81" i="61"/>
  <c r="HL81" i="61"/>
  <c r="HM81" i="61"/>
  <c r="HN81" i="61"/>
  <c r="HO81" i="61"/>
  <c r="HP81" i="61"/>
  <c r="HQ81" i="61"/>
  <c r="HR81" i="61"/>
  <c r="HS81" i="61"/>
  <c r="HT81" i="61"/>
  <c r="HU81" i="61"/>
  <c r="HV81" i="61"/>
  <c r="HW81" i="61"/>
  <c r="HX81" i="61"/>
  <c r="HY81" i="61"/>
  <c r="GS82" i="61"/>
  <c r="GT82" i="61"/>
  <c r="GU82" i="61"/>
  <c r="GV82" i="61"/>
  <c r="GW82" i="61"/>
  <c r="GX82" i="61"/>
  <c r="GY82" i="61"/>
  <c r="GZ82" i="61"/>
  <c r="HA82" i="61"/>
  <c r="HB82" i="61"/>
  <c r="HC82" i="61"/>
  <c r="HD82" i="61"/>
  <c r="HE82" i="61"/>
  <c r="HF82" i="61"/>
  <c r="HG82" i="61"/>
  <c r="HH82" i="61"/>
  <c r="HI82" i="61"/>
  <c r="HJ82" i="61"/>
  <c r="HK82" i="61"/>
  <c r="HL82" i="61"/>
  <c r="HM82" i="61"/>
  <c r="HN82" i="61"/>
  <c r="HO82" i="61"/>
  <c r="HP82" i="61"/>
  <c r="HQ82" i="61"/>
  <c r="HR82" i="61"/>
  <c r="HS82" i="61"/>
  <c r="HT82" i="61"/>
  <c r="HU82" i="61"/>
  <c r="HV82" i="61"/>
  <c r="HW82" i="61"/>
  <c r="HX82" i="61"/>
  <c r="HY82" i="61"/>
  <c r="GS83" i="61"/>
  <c r="GT83" i="61"/>
  <c r="GU83" i="61"/>
  <c r="GV83" i="61"/>
  <c r="GW83" i="61"/>
  <c r="GX83" i="61"/>
  <c r="GY83" i="61"/>
  <c r="GZ83" i="61"/>
  <c r="HA83" i="61"/>
  <c r="HB83" i="61"/>
  <c r="HC83" i="61"/>
  <c r="HD83" i="61"/>
  <c r="HE83" i="61"/>
  <c r="HF83" i="61"/>
  <c r="HG83" i="61"/>
  <c r="HH83" i="61"/>
  <c r="HI83" i="61"/>
  <c r="HJ83" i="61"/>
  <c r="HK83" i="61"/>
  <c r="HL83" i="61"/>
  <c r="HM83" i="61"/>
  <c r="HN83" i="61"/>
  <c r="HO83" i="61"/>
  <c r="HP83" i="61"/>
  <c r="HQ83" i="61"/>
  <c r="HR83" i="61"/>
  <c r="HS83" i="61"/>
  <c r="HT83" i="61"/>
  <c r="HU83" i="61"/>
  <c r="HV83" i="61"/>
  <c r="HW83" i="61"/>
  <c r="HX83" i="61"/>
  <c r="HY83" i="61"/>
  <c r="GS84" i="61"/>
  <c r="GT84" i="61"/>
  <c r="GU84" i="61"/>
  <c r="GV84" i="61"/>
  <c r="GW84" i="61"/>
  <c r="GX84" i="61"/>
  <c r="GY84" i="61"/>
  <c r="GZ84" i="61"/>
  <c r="HA84" i="61"/>
  <c r="HB84" i="61"/>
  <c r="HC84" i="61"/>
  <c r="HD84" i="61"/>
  <c r="HE84" i="61"/>
  <c r="HF84" i="61"/>
  <c r="HG84" i="61"/>
  <c r="HH84" i="61"/>
  <c r="HI84" i="61"/>
  <c r="HJ84" i="61"/>
  <c r="HK84" i="61"/>
  <c r="HL84" i="61"/>
  <c r="HM84" i="61"/>
  <c r="HN84" i="61"/>
  <c r="HO84" i="61"/>
  <c r="HP84" i="61"/>
  <c r="HQ84" i="61"/>
  <c r="HR84" i="61"/>
  <c r="HS84" i="61"/>
  <c r="HT84" i="61"/>
  <c r="HU84" i="61"/>
  <c r="HV84" i="61"/>
  <c r="HW84" i="61"/>
  <c r="HX84" i="61"/>
  <c r="HY84" i="61"/>
  <c r="GU11" i="61"/>
  <c r="GV11" i="61"/>
  <c r="GW11" i="61"/>
  <c r="GX11" i="61"/>
  <c r="GY11" i="61"/>
  <c r="GZ11" i="61"/>
  <c r="HA11" i="61"/>
  <c r="HB11" i="61"/>
  <c r="HC11" i="61"/>
  <c r="HD11" i="61"/>
  <c r="HE11" i="61"/>
  <c r="HF11" i="61"/>
  <c r="HG11" i="61"/>
  <c r="HH11" i="61"/>
  <c r="HI11" i="61"/>
  <c r="HJ11" i="61"/>
  <c r="HK11" i="61"/>
  <c r="HL11" i="61"/>
  <c r="HM11" i="61"/>
  <c r="HN11" i="61"/>
  <c r="HO11" i="61"/>
  <c r="HP11" i="61"/>
  <c r="HQ11" i="61"/>
  <c r="HR11" i="61"/>
  <c r="HS11" i="61"/>
  <c r="HT11" i="61"/>
  <c r="HU11" i="61"/>
  <c r="HV11" i="61"/>
  <c r="HW11" i="61"/>
  <c r="HX11" i="61"/>
  <c r="HY11" i="61"/>
  <c r="GS11" i="61"/>
  <c r="GT11" i="61"/>
  <c r="FJ102" i="61"/>
  <c r="FJ101" i="61"/>
  <c r="FJ100" i="61"/>
  <c r="FJ99" i="61"/>
  <c r="FJ98" i="61"/>
  <c r="FJ97" i="61"/>
  <c r="FJ96" i="61"/>
  <c r="FJ95" i="61"/>
  <c r="FJ94" i="61"/>
  <c r="FJ93" i="61"/>
  <c r="FJ92" i="61"/>
  <c r="FJ91" i="61"/>
  <c r="FJ90" i="61"/>
  <c r="FJ89" i="61"/>
  <c r="FJ88" i="61"/>
  <c r="FJ87" i="61"/>
  <c r="FJ86" i="61"/>
  <c r="FJ85" i="61"/>
  <c r="FJ84" i="61"/>
  <c r="FJ83" i="61"/>
  <c r="FJ82" i="61"/>
  <c r="FJ81" i="61"/>
  <c r="FJ80" i="61"/>
  <c r="FJ79" i="61"/>
  <c r="FJ78" i="61"/>
  <c r="FJ77" i="61"/>
  <c r="FJ76" i="61"/>
  <c r="FJ75" i="61"/>
  <c r="FJ74" i="61"/>
  <c r="FJ73" i="61"/>
  <c r="FJ72" i="61"/>
  <c r="FJ71" i="61"/>
  <c r="FJ70" i="61"/>
  <c r="FJ69" i="61"/>
  <c r="FJ68" i="61"/>
  <c r="FJ67" i="61"/>
  <c r="FJ66" i="61"/>
  <c r="FJ65" i="61"/>
  <c r="FJ64" i="61"/>
  <c r="FJ63" i="61"/>
  <c r="E97" i="63"/>
  <c r="FJ62" i="61"/>
  <c r="E96" i="63"/>
  <c r="FJ61" i="61"/>
  <c r="E95" i="63"/>
  <c r="FJ60" i="61"/>
  <c r="FJ59" i="61"/>
  <c r="FJ58" i="61"/>
  <c r="FJ57" i="61"/>
  <c r="FJ56" i="61"/>
  <c r="FJ55" i="61"/>
  <c r="FJ54" i="61"/>
  <c r="E89" i="63"/>
  <c r="FJ53" i="61"/>
  <c r="FJ52" i="61"/>
  <c r="FJ51" i="61"/>
  <c r="FJ50" i="61"/>
  <c r="FJ49" i="61"/>
  <c r="FJ48" i="61"/>
  <c r="FJ47" i="61"/>
  <c r="FJ46" i="61"/>
  <c r="E81" i="63"/>
  <c r="FJ45" i="61"/>
  <c r="FJ44" i="61"/>
  <c r="FJ43" i="61"/>
  <c r="FJ42" i="61"/>
  <c r="FJ41" i="61"/>
  <c r="FJ40" i="61"/>
  <c r="FJ39" i="61"/>
  <c r="FJ38" i="61"/>
  <c r="E72" i="63"/>
  <c r="FJ37" i="61"/>
  <c r="FJ36" i="61"/>
  <c r="FJ35" i="61"/>
  <c r="FJ34" i="61"/>
  <c r="FJ33" i="61"/>
  <c r="FJ32" i="61"/>
  <c r="FJ31" i="61"/>
  <c r="FJ30" i="61"/>
  <c r="E64" i="63"/>
  <c r="FJ29" i="61"/>
  <c r="FJ28" i="61"/>
  <c r="FJ27" i="61"/>
  <c r="FJ26" i="61"/>
  <c r="E60" i="63"/>
  <c r="FJ25" i="61"/>
  <c r="FJ24" i="61"/>
  <c r="FJ23" i="61"/>
  <c r="E56" i="63"/>
  <c r="FJ22" i="61"/>
  <c r="E54" i="63"/>
  <c r="FJ21" i="61"/>
  <c r="FJ20" i="61"/>
  <c r="FJ19" i="61"/>
  <c r="E49" i="63"/>
  <c r="FJ18" i="61"/>
  <c r="FJ17" i="61"/>
  <c r="E46" i="63"/>
  <c r="FJ16" i="61"/>
  <c r="E45" i="63"/>
  <c r="FJ15" i="61"/>
  <c r="E44" i="63"/>
  <c r="FJ14" i="61"/>
  <c r="E43" i="63"/>
  <c r="FJ13" i="61"/>
  <c r="E42" i="63"/>
  <c r="FJ12" i="61"/>
  <c r="E41" i="63"/>
  <c r="FJ11" i="61"/>
  <c r="FF2" i="61"/>
  <c r="FF1" i="61"/>
  <c r="FG2" i="61"/>
  <c r="FG1" i="61"/>
  <c r="FH2" i="61"/>
  <c r="FH1" i="61"/>
  <c r="FI2" i="61"/>
  <c r="FI1" i="61"/>
  <c r="EF2" i="61"/>
  <c r="EF1" i="61"/>
  <c r="EG2" i="61"/>
  <c r="EG1" i="61"/>
  <c r="EH2" i="61"/>
  <c r="EH1" i="61"/>
  <c r="EI2" i="61"/>
  <c r="EI1" i="61"/>
  <c r="EJ2" i="61"/>
  <c r="EJ1" i="61"/>
  <c r="EK2" i="61"/>
  <c r="EK1" i="61"/>
  <c r="EL2" i="61"/>
  <c r="EL1" i="61"/>
  <c r="EM2" i="61"/>
  <c r="EM1" i="61"/>
  <c r="EN2" i="61"/>
  <c r="EN1" i="61"/>
  <c r="EO2" i="61"/>
  <c r="EO1" i="61"/>
  <c r="EP2" i="61"/>
  <c r="EP1" i="61"/>
  <c r="EQ2" i="61"/>
  <c r="EQ1" i="61"/>
  <c r="ER2" i="61"/>
  <c r="ER1" i="61"/>
  <c r="ES2" i="61"/>
  <c r="ES1" i="61"/>
  <c r="ET2" i="61"/>
  <c r="ET1" i="61"/>
  <c r="EU2" i="61"/>
  <c r="EU1" i="61"/>
  <c r="EV2" i="61"/>
  <c r="EV1" i="61"/>
  <c r="EW2" i="61"/>
  <c r="EW1" i="61"/>
  <c r="EX2" i="61"/>
  <c r="EX1" i="61"/>
  <c r="EY2" i="61"/>
  <c r="EY1" i="61"/>
  <c r="EZ2" i="61"/>
  <c r="EZ1" i="61"/>
  <c r="FA2" i="61"/>
  <c r="FA1" i="61"/>
  <c r="FB2" i="61"/>
  <c r="FB1" i="61"/>
  <c r="FC2" i="61"/>
  <c r="FC1" i="61"/>
  <c r="FD2" i="61"/>
  <c r="FD1" i="61"/>
  <c r="FE2" i="61"/>
  <c r="FE1" i="61"/>
  <c r="EE2" i="61"/>
  <c r="EE1" i="61"/>
  <c r="GR2" i="61"/>
  <c r="GR1" i="61"/>
  <c r="H14" i="59"/>
  <c r="L14" i="59"/>
  <c r="M14" i="59"/>
  <c r="P14" i="59"/>
  <c r="R14" i="59"/>
  <c r="S14" i="59"/>
  <c r="V14" i="59"/>
  <c r="AD14" i="59" s="1"/>
  <c r="W14" i="59"/>
  <c r="Y14" i="59"/>
  <c r="Z14" i="59"/>
  <c r="GQ2" i="61"/>
  <c r="GQ1" i="61"/>
  <c r="GP2" i="61"/>
  <c r="GP1" i="61"/>
  <c r="GO2" i="61"/>
  <c r="GO1" i="61"/>
  <c r="GN2" i="61"/>
  <c r="GN1" i="61"/>
  <c r="GM2" i="61"/>
  <c r="GM1" i="61"/>
  <c r="GL2" i="61"/>
  <c r="GL1" i="61"/>
  <c r="GK2" i="61"/>
  <c r="GK1" i="61"/>
  <c r="GJ2" i="61"/>
  <c r="GJ1" i="61"/>
  <c r="GI2" i="61"/>
  <c r="GI1" i="61"/>
  <c r="GH2" i="61"/>
  <c r="GH1" i="61"/>
  <c r="GG2" i="61"/>
  <c r="GG1" i="61"/>
  <c r="GF2" i="61"/>
  <c r="GF1" i="61"/>
  <c r="GE2" i="61"/>
  <c r="GE1" i="61"/>
  <c r="GD2" i="61"/>
  <c r="GD1" i="61"/>
  <c r="GC2" i="61"/>
  <c r="GC1" i="61"/>
  <c r="GB2" i="61"/>
  <c r="GB1" i="61"/>
  <c r="GA2" i="61"/>
  <c r="GA1" i="61"/>
  <c r="FZ2" i="61"/>
  <c r="FZ1" i="61"/>
  <c r="FY2" i="61"/>
  <c r="FY1" i="61"/>
  <c r="FX2" i="61"/>
  <c r="FX1" i="61"/>
  <c r="FW2" i="61"/>
  <c r="FW1" i="61"/>
  <c r="FV2" i="61"/>
  <c r="FV1" i="61"/>
  <c r="FU2" i="61"/>
  <c r="FU1" i="61"/>
  <c r="FT2" i="61"/>
  <c r="FT1" i="61"/>
  <c r="FS2" i="61"/>
  <c r="FS1" i="61"/>
  <c r="FR2" i="61"/>
  <c r="FR1" i="61"/>
  <c r="FQ2" i="61"/>
  <c r="FQ1" i="61"/>
  <c r="FP2" i="61"/>
  <c r="FP1" i="61"/>
  <c r="FO2" i="61"/>
  <c r="FO1" i="61"/>
  <c r="FN2" i="61"/>
  <c r="FN1" i="61"/>
  <c r="E83" i="63"/>
  <c r="E62" i="63"/>
  <c r="E74" i="63"/>
  <c r="E66" i="63"/>
  <c r="E91" i="63"/>
  <c r="E70" i="63"/>
  <c r="E92" i="63"/>
  <c r="E58" i="63"/>
  <c r="E67" i="63"/>
  <c r="E75" i="63"/>
  <c r="E84" i="63"/>
  <c r="E68" i="63"/>
  <c r="E76" i="63"/>
  <c r="E85" i="63"/>
  <c r="E93" i="63"/>
  <c r="E87" i="63"/>
  <c r="E65" i="63"/>
  <c r="E73" i="63"/>
  <c r="E82" i="63"/>
  <c r="E80" i="63"/>
  <c r="E90" i="63"/>
  <c r="E57" i="63"/>
  <c r="E55" i="63"/>
  <c r="E48" i="63"/>
  <c r="E47" i="63"/>
  <c r="E61" i="63"/>
  <c r="E59" i="63"/>
  <c r="E69" i="63"/>
  <c r="E77" i="63"/>
  <c r="E86" i="63"/>
  <c r="E94" i="63"/>
  <c r="E52" i="63"/>
  <c r="E50" i="63"/>
  <c r="E78" i="63"/>
  <c r="E53" i="63"/>
  <c r="E51" i="63"/>
  <c r="E63" i="63"/>
  <c r="E71" i="63"/>
  <c r="E79" i="63"/>
  <c r="E88" i="63"/>
  <c r="AI15" i="59"/>
  <c r="AJ15" i="59" s="1"/>
  <c r="GQ3" i="61"/>
  <c r="GO3" i="61"/>
  <c r="FN3" i="61"/>
  <c r="EE3" i="61"/>
  <c r="FW3" i="61"/>
  <c r="GE3" i="61"/>
  <c r="GM3" i="61"/>
  <c r="GN3" i="61"/>
  <c r="FI3" i="61"/>
  <c r="FP3" i="61"/>
  <c r="FT3" i="61"/>
  <c r="GB3" i="61"/>
  <c r="FH3" i="61"/>
  <c r="EZ3" i="61"/>
  <c r="ER3" i="61"/>
  <c r="EJ3" i="61"/>
  <c r="GP3" i="61"/>
  <c r="GH3" i="61"/>
  <c r="FZ3" i="61"/>
  <c r="FR3" i="61"/>
  <c r="GI3" i="61"/>
  <c r="FG3" i="61"/>
  <c r="EY3" i="61"/>
  <c r="EQ3" i="61"/>
  <c r="EI3" i="61"/>
  <c r="GG3" i="61"/>
  <c r="FY3" i="61"/>
  <c r="FQ3" i="61"/>
  <c r="GA3" i="61"/>
  <c r="FF3" i="61"/>
  <c r="EX3" i="61"/>
  <c r="EP3" i="61"/>
  <c r="EH3" i="61"/>
  <c r="GF3" i="61"/>
  <c r="FX3" i="61"/>
  <c r="ES3" i="61"/>
  <c r="FE3" i="61"/>
  <c r="EW3" i="61"/>
  <c r="EO3" i="61"/>
  <c r="EG3" i="61"/>
  <c r="FO3" i="61"/>
  <c r="EK3" i="61"/>
  <c r="FD3" i="61"/>
  <c r="EV3" i="61"/>
  <c r="EN3" i="61"/>
  <c r="EF3" i="61"/>
  <c r="GL3" i="61"/>
  <c r="GD3" i="61"/>
  <c r="FV3" i="61"/>
  <c r="FA3" i="61"/>
  <c r="FC3" i="61"/>
  <c r="EU3" i="61"/>
  <c r="EM3" i="61"/>
  <c r="GK3" i="61"/>
  <c r="GC3" i="61"/>
  <c r="FU3" i="61"/>
  <c r="FS3" i="61"/>
  <c r="FB3" i="61"/>
  <c r="ET3" i="61"/>
  <c r="EL3" i="61"/>
  <c r="GR3" i="61"/>
  <c r="GJ3" i="61"/>
  <c r="Q14" i="59"/>
  <c r="AG14" i="59"/>
  <c r="AF14" i="59"/>
  <c r="J6" i="67"/>
  <c r="L6" i="67"/>
  <c r="M6" i="67"/>
  <c r="N6" i="67"/>
  <c r="K6" i="67"/>
  <c r="AI14" i="59"/>
  <c r="AJ14" i="59" s="1"/>
  <c r="D47" i="43"/>
  <c r="B55" i="65"/>
  <c r="D51" i="65"/>
  <c r="E51" i="65"/>
  <c r="F51" i="65"/>
  <c r="G51" i="65"/>
  <c r="H51" i="65"/>
  <c r="I51" i="65"/>
  <c r="J51" i="65"/>
  <c r="K51" i="65"/>
  <c r="L51" i="65"/>
  <c r="M51" i="65"/>
  <c r="N51" i="65"/>
  <c r="O51" i="65"/>
  <c r="P51" i="65"/>
  <c r="Q51" i="65"/>
  <c r="R51" i="65"/>
  <c r="S51" i="65"/>
  <c r="C52" i="65"/>
  <c r="B51" i="65"/>
  <c r="C51" i="65"/>
  <c r="D50" i="65"/>
  <c r="I50" i="65"/>
  <c r="K50" i="65"/>
  <c r="L50" i="65"/>
  <c r="M50" i="65"/>
  <c r="P50" i="65"/>
  <c r="R50" i="65"/>
  <c r="A51" i="65"/>
  <c r="AH2" i="65"/>
  <c r="B1" i="65"/>
  <c r="G1" i="65"/>
  <c r="L1" i="65"/>
  <c r="Q1" i="65"/>
  <c r="T1" i="65"/>
  <c r="V1" i="65"/>
  <c r="AA1" i="65"/>
  <c r="AF1" i="65"/>
  <c r="B2" i="65"/>
  <c r="C2" i="65"/>
  <c r="D2" i="65"/>
  <c r="F2" i="65"/>
  <c r="G2" i="65"/>
  <c r="H2" i="65"/>
  <c r="I2" i="65"/>
  <c r="J2" i="65"/>
  <c r="K2" i="65"/>
  <c r="L2" i="65"/>
  <c r="M2" i="65"/>
  <c r="N2" i="65"/>
  <c r="O2" i="65"/>
  <c r="P2" i="65"/>
  <c r="Q2" i="65"/>
  <c r="R2" i="65"/>
  <c r="S2" i="65"/>
  <c r="T2" i="65"/>
  <c r="U2" i="65"/>
  <c r="V2" i="65"/>
  <c r="W2" i="65"/>
  <c r="X2" i="65"/>
  <c r="Y2" i="65"/>
  <c r="Z2" i="65"/>
  <c r="AA2" i="65"/>
  <c r="AB2" i="65"/>
  <c r="AC2" i="65"/>
  <c r="AD2" i="65"/>
  <c r="AE2" i="65"/>
  <c r="AF2" i="65"/>
  <c r="AG2" i="65"/>
  <c r="A2" i="65"/>
  <c r="H11" i="59"/>
  <c r="L11" i="59"/>
  <c r="M11" i="59"/>
  <c r="P11" i="59"/>
  <c r="R11" i="59"/>
  <c r="S11" i="59"/>
  <c r="V11" i="59"/>
  <c r="AD11" i="59" s="1"/>
  <c r="W11" i="59"/>
  <c r="Y11" i="59"/>
  <c r="Z11" i="59"/>
  <c r="H12" i="59"/>
  <c r="L12" i="59"/>
  <c r="M12" i="59"/>
  <c r="P12" i="59"/>
  <c r="R12" i="59"/>
  <c r="S12" i="59"/>
  <c r="V12" i="59"/>
  <c r="AD12" i="59" s="1"/>
  <c r="W12" i="59"/>
  <c r="Y12" i="59"/>
  <c r="Z12" i="59"/>
  <c r="H13" i="59"/>
  <c r="L13" i="59"/>
  <c r="M13" i="59"/>
  <c r="P13" i="59"/>
  <c r="R13" i="59"/>
  <c r="S13" i="59"/>
  <c r="V13" i="59"/>
  <c r="AD13" i="59" s="1"/>
  <c r="W13" i="59"/>
  <c r="Y13" i="59"/>
  <c r="Z13" i="59"/>
  <c r="AF11" i="59"/>
  <c r="Q13" i="59"/>
  <c r="Q11" i="59"/>
  <c r="AG12" i="59"/>
  <c r="AF12" i="59"/>
  <c r="Q12" i="59"/>
  <c r="AG13" i="59"/>
  <c r="AF13" i="59"/>
  <c r="AG11" i="59"/>
  <c r="AI12" i="59"/>
  <c r="AI13" i="59"/>
  <c r="AI11" i="59"/>
  <c r="AA111" i="39"/>
  <c r="AA110" i="39"/>
  <c r="AA109" i="39"/>
  <c r="AA108" i="39"/>
  <c r="AA107" i="39"/>
  <c r="AA106" i="39"/>
  <c r="AA105" i="39"/>
  <c r="AA104" i="39"/>
  <c r="AA103" i="39"/>
  <c r="AA102" i="39"/>
  <c r="AA101" i="39"/>
  <c r="AA100" i="39"/>
  <c r="AA99" i="39"/>
  <c r="AA98" i="39"/>
  <c r="AA97" i="39"/>
  <c r="AA96" i="39"/>
  <c r="AA95" i="39"/>
  <c r="AA94" i="39"/>
  <c r="AA93" i="39"/>
  <c r="AA92" i="39"/>
  <c r="AA91" i="39"/>
  <c r="AA90" i="39"/>
  <c r="AA89" i="39"/>
  <c r="AA88" i="39"/>
  <c r="AA87" i="39"/>
  <c r="AA86" i="39"/>
  <c r="AA85" i="39"/>
  <c r="AA84" i="39"/>
  <c r="AA83" i="39"/>
  <c r="AA82" i="39"/>
  <c r="AA81" i="39"/>
  <c r="AA80" i="39"/>
  <c r="AA79" i="39"/>
  <c r="AA78" i="39"/>
  <c r="AA77" i="39"/>
  <c r="AA76" i="39"/>
  <c r="AA75" i="39"/>
  <c r="AA74" i="39"/>
  <c r="AA73" i="39"/>
  <c r="AA72" i="39"/>
  <c r="AA71" i="39"/>
  <c r="AA70" i="39"/>
  <c r="AA69" i="39"/>
  <c r="AA68" i="39"/>
  <c r="AA67" i="39"/>
  <c r="AA66" i="39"/>
  <c r="AA65" i="39"/>
  <c r="AA64" i="39"/>
  <c r="AA63" i="39"/>
  <c r="AA62" i="39"/>
  <c r="AA61" i="39"/>
  <c r="AA60" i="39"/>
  <c r="AA59" i="39"/>
  <c r="AA58" i="39"/>
  <c r="AA57" i="39"/>
  <c r="AA56" i="39"/>
  <c r="AA55" i="39"/>
  <c r="AA54" i="39"/>
  <c r="AA53" i="39"/>
  <c r="AA52" i="39"/>
  <c r="AA51" i="39"/>
  <c r="AA50" i="39"/>
  <c r="AA49" i="39"/>
  <c r="AA48" i="39"/>
  <c r="AA47" i="39"/>
  <c r="AA46" i="39"/>
  <c r="AA45" i="39"/>
  <c r="AA44" i="39"/>
  <c r="AA43" i="39"/>
  <c r="AA42" i="39"/>
  <c r="AA41" i="39"/>
  <c r="AA40" i="39"/>
  <c r="AA39" i="39"/>
  <c r="AA38" i="39"/>
  <c r="AA37" i="39"/>
  <c r="AA36" i="39"/>
  <c r="AA35" i="39"/>
  <c r="AA34" i="39"/>
  <c r="AA33" i="39"/>
  <c r="AA32" i="39"/>
  <c r="AA31" i="39"/>
  <c r="AA30" i="39"/>
  <c r="AA29" i="39"/>
  <c r="AA28" i="39"/>
  <c r="AA27" i="39"/>
  <c r="AA26" i="39"/>
  <c r="AA25" i="39"/>
  <c r="AA24" i="39"/>
  <c r="AA23" i="39"/>
  <c r="AA22" i="39"/>
  <c r="AA21" i="39"/>
  <c r="AA20" i="39"/>
  <c r="AA19" i="39"/>
  <c r="AA18" i="39"/>
  <c r="AA17" i="39"/>
  <c r="AA16" i="39"/>
  <c r="AA15" i="39"/>
  <c r="AA14" i="39"/>
  <c r="AA13" i="39"/>
  <c r="AA12" i="39"/>
  <c r="AA11" i="39"/>
  <c r="AA10" i="39"/>
  <c r="AA9" i="39"/>
  <c r="AA8" i="39"/>
  <c r="AA7" i="39"/>
  <c r="AA6" i="39"/>
  <c r="AA5" i="39"/>
  <c r="AA4" i="39"/>
  <c r="AA3" i="39"/>
  <c r="P33" i="39"/>
  <c r="Q33" i="39"/>
  <c r="P28" i="39"/>
  <c r="P29" i="39"/>
  <c r="Q29" i="39"/>
  <c r="P30" i="39"/>
  <c r="Q30" i="39"/>
  <c r="P31" i="39"/>
  <c r="Q31" i="39"/>
  <c r="P32" i="39"/>
  <c r="P4" i="39"/>
  <c r="Q4" i="39"/>
  <c r="P12" i="39"/>
  <c r="P20" i="39"/>
  <c r="Q20" i="39"/>
  <c r="P2" i="39"/>
  <c r="Q2" i="39"/>
  <c r="P5" i="39"/>
  <c r="Q5" i="39"/>
  <c r="P13" i="39"/>
  <c r="Q13" i="39"/>
  <c r="P21" i="39"/>
  <c r="Q21" i="39"/>
  <c r="P14" i="39"/>
  <c r="P15" i="39"/>
  <c r="Q15" i="39"/>
  <c r="P16" i="39"/>
  <c r="Q16" i="39"/>
  <c r="P6" i="39"/>
  <c r="Q6" i="39"/>
  <c r="P22" i="39"/>
  <c r="Q22" i="39"/>
  <c r="P23" i="39"/>
  <c r="Q23" i="39"/>
  <c r="P24" i="39"/>
  <c r="P7" i="39"/>
  <c r="P8" i="39"/>
  <c r="Q8" i="39"/>
  <c r="P9" i="39"/>
  <c r="P17" i="39"/>
  <c r="P25" i="39"/>
  <c r="P3" i="39"/>
  <c r="P11" i="39"/>
  <c r="Q11" i="39"/>
  <c r="P27" i="39"/>
  <c r="Q27" i="39"/>
  <c r="P10" i="39"/>
  <c r="Q10" i="39"/>
  <c r="P18" i="39"/>
  <c r="Q18" i="39"/>
  <c r="P26" i="39"/>
  <c r="Q26" i="39"/>
  <c r="P19" i="39"/>
  <c r="Q19" i="39"/>
  <c r="AK67" i="63"/>
  <c r="AK66" i="63"/>
  <c r="AK65" i="63"/>
  <c r="AK64" i="63"/>
  <c r="AK63" i="63"/>
  <c r="AK62" i="63"/>
  <c r="AK61" i="63"/>
  <c r="AK60" i="63"/>
  <c r="AK59" i="63"/>
  <c r="AK58" i="63"/>
  <c r="AK57" i="63"/>
  <c r="AK56" i="63"/>
  <c r="AK55" i="63"/>
  <c r="AK54" i="63"/>
  <c r="AK53" i="63"/>
  <c r="AK52" i="63"/>
  <c r="AK51" i="63"/>
  <c r="AK50" i="63"/>
  <c r="AK49" i="63"/>
  <c r="AK48" i="63"/>
  <c r="AK47" i="63"/>
  <c r="AK46" i="63"/>
  <c r="AK45" i="63"/>
  <c r="AK44" i="63"/>
  <c r="AK43" i="63"/>
  <c r="AK42" i="63"/>
  <c r="AK41" i="63"/>
  <c r="AK40" i="63"/>
  <c r="AK39" i="63"/>
  <c r="AK38" i="63"/>
  <c r="Q32" i="39"/>
  <c r="Q7" i="39"/>
  <c r="Q28" i="39"/>
  <c r="Q9" i="39"/>
  <c r="E40" i="63"/>
  <c r="Q24" i="39"/>
  <c r="Q3" i="39"/>
  <c r="Q25" i="39"/>
  <c r="Q17" i="39"/>
  <c r="Q12" i="39"/>
  <c r="Q14" i="39"/>
  <c r="A40" i="63"/>
  <c r="D5" i="61"/>
  <c r="E5" i="61"/>
  <c r="F5" i="61"/>
  <c r="G5" i="61"/>
  <c r="H5" i="61"/>
  <c r="I5" i="61"/>
  <c r="J5" i="61"/>
  <c r="K5" i="61"/>
  <c r="L5" i="61"/>
  <c r="M5" i="61"/>
  <c r="N5" i="61"/>
  <c r="O5" i="61"/>
  <c r="P5" i="61"/>
  <c r="Q5" i="61"/>
  <c r="R5" i="61"/>
  <c r="S5" i="61"/>
  <c r="T5" i="61"/>
  <c r="U5" i="61"/>
  <c r="V5" i="61"/>
  <c r="W5" i="61"/>
  <c r="X5" i="61"/>
  <c r="Y5" i="61"/>
  <c r="Z5" i="61"/>
  <c r="AA5" i="61"/>
  <c r="AB5" i="61"/>
  <c r="AC5" i="61"/>
  <c r="AD5" i="61"/>
  <c r="AE5" i="61"/>
  <c r="AF5" i="61"/>
  <c r="AG5" i="61"/>
  <c r="AH5" i="61"/>
  <c r="AI5" i="61"/>
  <c r="AJ5" i="61"/>
  <c r="AK5" i="61"/>
  <c r="AL5" i="61"/>
  <c r="AM5" i="61"/>
  <c r="AN5" i="61"/>
  <c r="AO5" i="61"/>
  <c r="AP5" i="61"/>
  <c r="AQ5" i="61"/>
  <c r="AR5" i="61"/>
  <c r="AS5" i="61"/>
  <c r="AT5" i="61"/>
  <c r="AU5" i="61"/>
  <c r="AV5" i="61"/>
  <c r="AW5" i="61"/>
  <c r="AX5" i="61"/>
  <c r="AY5" i="61"/>
  <c r="AZ5" i="61"/>
  <c r="BA5" i="61"/>
  <c r="BB5" i="61"/>
  <c r="BC5" i="61"/>
  <c r="BD5" i="61"/>
  <c r="BE5" i="61"/>
  <c r="BF5" i="61"/>
  <c r="BG5" i="61"/>
  <c r="BH5" i="61"/>
  <c r="BI5" i="61"/>
  <c r="BJ5" i="61"/>
  <c r="BK5" i="61"/>
  <c r="BL5" i="61"/>
  <c r="BM5" i="61"/>
  <c r="BN5" i="61"/>
  <c r="BO5" i="61"/>
  <c r="BP5" i="61"/>
  <c r="BQ5" i="61"/>
  <c r="BR5" i="61"/>
  <c r="BS5" i="61"/>
  <c r="BT5" i="61"/>
  <c r="BU5" i="61"/>
  <c r="BV5" i="61"/>
  <c r="BW5" i="61"/>
  <c r="BX5" i="61"/>
  <c r="BY5" i="61"/>
  <c r="BZ5" i="61"/>
  <c r="CA5" i="61"/>
  <c r="CB5" i="61"/>
  <c r="CC5" i="61"/>
  <c r="CD5" i="61"/>
  <c r="CE5" i="61"/>
  <c r="CF5" i="61"/>
  <c r="CG5" i="61"/>
  <c r="CH5" i="61"/>
  <c r="CI5" i="61"/>
  <c r="CJ5" i="61"/>
  <c r="CK5" i="61"/>
  <c r="CL5" i="61"/>
  <c r="CM5" i="61"/>
  <c r="CN5" i="61"/>
  <c r="CO5" i="61"/>
  <c r="CP5" i="61"/>
  <c r="CQ5" i="61"/>
  <c r="CR5" i="61"/>
  <c r="CS5" i="61"/>
  <c r="CT5" i="61"/>
  <c r="CU5" i="61"/>
  <c r="CV5" i="61"/>
  <c r="CW5" i="61"/>
  <c r="CX5" i="61"/>
  <c r="CY5" i="61"/>
  <c r="CZ5" i="61"/>
  <c r="DA5" i="61"/>
  <c r="DB5" i="61"/>
  <c r="DC5" i="61"/>
  <c r="DD5" i="61"/>
  <c r="DE5" i="61"/>
  <c r="DF5" i="61"/>
  <c r="DG5" i="61"/>
  <c r="DH5" i="61"/>
  <c r="DI5" i="61"/>
  <c r="DJ5" i="61"/>
  <c r="DK5" i="61"/>
  <c r="DL5" i="61"/>
  <c r="DM5" i="61"/>
  <c r="DN5" i="61"/>
  <c r="DO5" i="61"/>
  <c r="DP5" i="61"/>
  <c r="DQ5" i="61"/>
  <c r="DR5" i="61"/>
  <c r="DS5" i="61"/>
  <c r="DT5" i="61"/>
  <c r="DU5" i="61"/>
  <c r="DV5" i="61"/>
  <c r="C5" i="61"/>
  <c r="M97" i="63"/>
  <c r="U85" i="63"/>
  <c r="U59" i="63"/>
  <c r="U71" i="63"/>
  <c r="M60" i="63"/>
  <c r="M73" i="63"/>
  <c r="K5" i="58"/>
  <c r="V9" i="59"/>
  <c r="W9" i="59"/>
  <c r="Y9" i="59"/>
  <c r="Z9" i="59"/>
  <c r="S10" i="59"/>
  <c r="R10" i="59"/>
  <c r="P10" i="59"/>
  <c r="M10" i="59"/>
  <c r="L10" i="59"/>
  <c r="H10" i="59"/>
  <c r="S9" i="59"/>
  <c r="R9" i="59"/>
  <c r="P9" i="59"/>
  <c r="M9" i="59"/>
  <c r="L9" i="59"/>
  <c r="H9" i="59"/>
  <c r="S8" i="59"/>
  <c r="R8" i="59"/>
  <c r="P8" i="59"/>
  <c r="M8" i="59"/>
  <c r="L8" i="59"/>
  <c r="H8" i="59"/>
  <c r="C8" i="59"/>
  <c r="J120" i="39"/>
  <c r="J118" i="39"/>
  <c r="J116" i="39"/>
  <c r="J115" i="39"/>
  <c r="J113" i="39"/>
  <c r="J112" i="39"/>
  <c r="J111" i="39"/>
  <c r="J110" i="39"/>
  <c r="J109" i="39"/>
  <c r="J108" i="39"/>
  <c r="J106" i="39"/>
  <c r="J104" i="39"/>
  <c r="J103" i="39"/>
  <c r="J102" i="39"/>
  <c r="J100" i="39"/>
  <c r="J99" i="39"/>
  <c r="J93" i="39"/>
  <c r="J92" i="39"/>
  <c r="J91" i="39"/>
  <c r="J90" i="39"/>
  <c r="J88" i="39"/>
  <c r="J85" i="39"/>
  <c r="J84" i="39"/>
  <c r="J82" i="39"/>
  <c r="J80" i="39"/>
  <c r="J78" i="39"/>
  <c r="J77" i="39"/>
  <c r="J76" i="39"/>
  <c r="J75" i="39"/>
  <c r="J73" i="39"/>
  <c r="J71" i="39"/>
  <c r="J70" i="39"/>
  <c r="J69" i="39"/>
  <c r="J67" i="39"/>
  <c r="J66" i="39"/>
  <c r="J65" i="39"/>
  <c r="J58" i="39"/>
  <c r="J48" i="39"/>
  <c r="J47" i="39"/>
  <c r="J43" i="39"/>
  <c r="J42" i="39"/>
  <c r="J36" i="39"/>
  <c r="J35" i="39"/>
  <c r="J34" i="39"/>
  <c r="J29" i="39"/>
  <c r="J24" i="39"/>
  <c r="J23" i="39"/>
  <c r="J21" i="39"/>
  <c r="J20" i="39"/>
  <c r="J18" i="39"/>
  <c r="J17" i="39"/>
  <c r="J16" i="39"/>
  <c r="J11" i="39"/>
  <c r="J10" i="39"/>
  <c r="J9" i="39"/>
  <c r="U78" i="63"/>
  <c r="U90" i="63"/>
  <c r="M70" i="63"/>
  <c r="Z70" i="63"/>
  <c r="U88" i="63"/>
  <c r="U96" i="63"/>
  <c r="U80" i="63"/>
  <c r="U95" i="63"/>
  <c r="M95" i="63"/>
  <c r="AE95" i="63"/>
  <c r="AD97" i="63"/>
  <c r="Y97" i="63"/>
  <c r="AG96" i="63"/>
  <c r="AB96" i="63"/>
  <c r="Z97" i="63"/>
  <c r="M96" i="63"/>
  <c r="Y96" i="63"/>
  <c r="AD96" i="63"/>
  <c r="AA97" i="63"/>
  <c r="AF97" i="63"/>
  <c r="U97" i="63"/>
  <c r="AE97" i="63"/>
  <c r="AG97" i="63"/>
  <c r="AB97" i="63"/>
  <c r="AD95" i="63"/>
  <c r="Y95" i="63"/>
  <c r="AF96" i="63"/>
  <c r="AA96" i="63"/>
  <c r="AG95" i="63"/>
  <c r="AB95" i="63"/>
  <c r="AF95" i="63"/>
  <c r="AA95" i="63"/>
  <c r="G101" i="43"/>
  <c r="G107" i="43"/>
  <c r="G103" i="43"/>
  <c r="M43" i="63"/>
  <c r="Z43" i="63"/>
  <c r="M50" i="63"/>
  <c r="Z50" i="63"/>
  <c r="M48" i="63"/>
  <c r="Z48" i="63"/>
  <c r="M93" i="63"/>
  <c r="Z93" i="63"/>
  <c r="M64" i="63"/>
  <c r="Z64" i="63"/>
  <c r="U50" i="63"/>
  <c r="M80" i="63"/>
  <c r="Z80" i="63"/>
  <c r="M86" i="63"/>
  <c r="Z86" i="63"/>
  <c r="M44" i="63"/>
  <c r="Z44" i="63"/>
  <c r="M91" i="63"/>
  <c r="Z91" i="63"/>
  <c r="U58" i="63"/>
  <c r="U44" i="63"/>
  <c r="F110" i="65"/>
  <c r="G102" i="43"/>
  <c r="E110" i="65"/>
  <c r="U110" i="65"/>
  <c r="M61" i="63"/>
  <c r="Z61" i="63"/>
  <c r="M67" i="63"/>
  <c r="Z67" i="63"/>
  <c r="M76" i="63"/>
  <c r="Z76" i="63"/>
  <c r="U60" i="63"/>
  <c r="AE60" i="63"/>
  <c r="M66" i="63"/>
  <c r="Z66" i="63"/>
  <c r="U43" i="63"/>
  <c r="M92" i="63"/>
  <c r="Z92" i="63"/>
  <c r="M87" i="63"/>
  <c r="Z87" i="63"/>
  <c r="U68" i="63"/>
  <c r="M51" i="63"/>
  <c r="Z51" i="63"/>
  <c r="M56" i="63"/>
  <c r="Z56" i="63"/>
  <c r="M79" i="63"/>
  <c r="Z79" i="63"/>
  <c r="U61" i="63"/>
  <c r="U67" i="63"/>
  <c r="U91" i="63"/>
  <c r="U86" i="63"/>
  <c r="M90" i="63"/>
  <c r="Z90" i="63"/>
  <c r="U73" i="63"/>
  <c r="AE73" i="63"/>
  <c r="M57" i="63"/>
  <c r="Z57" i="63"/>
  <c r="M94" i="63"/>
  <c r="Z94" i="63"/>
  <c r="M58" i="63"/>
  <c r="M78" i="63"/>
  <c r="AE78" i="63"/>
  <c r="M41" i="63"/>
  <c r="Z41" i="63"/>
  <c r="U55" i="63"/>
  <c r="U87" i="63"/>
  <c r="U56" i="63"/>
  <c r="U94" i="63"/>
  <c r="U42" i="63"/>
  <c r="M82" i="63"/>
  <c r="Z82" i="63"/>
  <c r="U45" i="63"/>
  <c r="U81" i="63"/>
  <c r="U51" i="63"/>
  <c r="M65" i="63"/>
  <c r="Z65" i="63"/>
  <c r="U52" i="63"/>
  <c r="U89" i="63"/>
  <c r="U84" i="63"/>
  <c r="U48" i="63"/>
  <c r="M55" i="63"/>
  <c r="M83" i="63"/>
  <c r="Z83" i="63"/>
  <c r="AB48" i="63"/>
  <c r="AG48" i="63"/>
  <c r="Y47" i="63"/>
  <c r="AD47" i="63"/>
  <c r="Y62" i="63"/>
  <c r="AD62" i="63"/>
  <c r="AB62" i="63"/>
  <c r="AG62" i="63"/>
  <c r="AF86" i="63"/>
  <c r="AA86" i="63"/>
  <c r="AD45" i="63"/>
  <c r="Y45" i="63"/>
  <c r="Y52" i="63"/>
  <c r="AD52" i="63"/>
  <c r="AD89" i="63"/>
  <c r="Y89" i="63"/>
  <c r="Z60" i="63"/>
  <c r="AG56" i="63"/>
  <c r="AB56" i="63"/>
  <c r="AG94" i="63"/>
  <c r="AB94" i="63"/>
  <c r="AG47" i="63"/>
  <c r="AB47" i="63"/>
  <c r="AG57" i="63"/>
  <c r="AB57" i="63"/>
  <c r="AD83" i="63"/>
  <c r="Y83" i="63"/>
  <c r="AF43" i="63"/>
  <c r="AA43" i="63"/>
  <c r="AF72" i="63"/>
  <c r="AA72" i="63"/>
  <c r="AD81" i="63"/>
  <c r="Y81" i="63"/>
  <c r="M75" i="63"/>
  <c r="M62" i="63"/>
  <c r="AF93" i="63"/>
  <c r="AA93" i="63"/>
  <c r="Y82" i="63"/>
  <c r="AD82" i="63"/>
  <c r="AF78" i="63"/>
  <c r="AA78" i="63"/>
  <c r="AA87" i="63"/>
  <c r="AF87" i="63"/>
  <c r="Y43" i="63"/>
  <c r="AD43" i="63"/>
  <c r="AD55" i="63"/>
  <c r="Y55" i="63"/>
  <c r="M69" i="63"/>
  <c r="U53" i="63"/>
  <c r="AF65" i="63"/>
  <c r="AA65" i="63"/>
  <c r="Y63" i="63"/>
  <c r="AD63" i="63"/>
  <c r="AG53" i="63"/>
  <c r="AB53" i="63"/>
  <c r="AA44" i="63"/>
  <c r="AF44" i="63"/>
  <c r="AB70" i="63"/>
  <c r="AG70" i="63"/>
  <c r="Y58" i="63"/>
  <c r="AD58" i="63"/>
  <c r="AD77" i="63"/>
  <c r="Y77" i="63"/>
  <c r="AA66" i="63"/>
  <c r="AF66" i="63"/>
  <c r="Y59" i="63"/>
  <c r="AD59" i="63"/>
  <c r="Y42" i="63"/>
  <c r="AD42" i="63"/>
  <c r="AG84" i="63"/>
  <c r="AB84" i="63"/>
  <c r="AA54" i="63"/>
  <c r="AF54" i="63"/>
  <c r="AB90" i="63"/>
  <c r="AG90" i="63"/>
  <c r="AD78" i="63"/>
  <c r="Y78" i="63"/>
  <c r="M45" i="63"/>
  <c r="Y94" i="63"/>
  <c r="AD94" i="63"/>
  <c r="Y41" i="63"/>
  <c r="AD41" i="63"/>
  <c r="AA85" i="63"/>
  <c r="AF85" i="63"/>
  <c r="AF55" i="63"/>
  <c r="AA55" i="63"/>
  <c r="AA45" i="63"/>
  <c r="AF45" i="63"/>
  <c r="AG60" i="63"/>
  <c r="AB60" i="63"/>
  <c r="U49" i="63"/>
  <c r="G106" i="43"/>
  <c r="E114" i="65"/>
  <c r="U114" i="65"/>
  <c r="F114" i="65"/>
  <c r="AF48" i="63"/>
  <c r="AA48" i="63"/>
  <c r="AG45" i="63"/>
  <c r="AB45" i="63"/>
  <c r="Z73" i="63"/>
  <c r="AF60" i="63"/>
  <c r="AA60" i="63"/>
  <c r="M89" i="63"/>
  <c r="AA58" i="63"/>
  <c r="AF58" i="63"/>
  <c r="AB41" i="63"/>
  <c r="AG41" i="63"/>
  <c r="Y71" i="63"/>
  <c r="AD71" i="63"/>
  <c r="M63" i="63"/>
  <c r="AD92" i="63"/>
  <c r="Y92" i="63"/>
  <c r="AA76" i="63"/>
  <c r="AF76" i="63"/>
  <c r="AA68" i="63"/>
  <c r="AF68" i="63"/>
  <c r="Y87" i="63"/>
  <c r="AD87" i="63"/>
  <c r="AD48" i="63"/>
  <c r="Y48" i="63"/>
  <c r="M81" i="63"/>
  <c r="AD73" i="63"/>
  <c r="Y73" i="63"/>
  <c r="AB52" i="63"/>
  <c r="AG52" i="63"/>
  <c r="M53" i="63"/>
  <c r="AG59" i="63"/>
  <c r="AB59" i="63"/>
  <c r="AD90" i="63"/>
  <c r="Y90" i="63"/>
  <c r="Y57" i="63"/>
  <c r="AD57" i="63"/>
  <c r="AF49" i="63"/>
  <c r="AA49" i="63"/>
  <c r="M88" i="63"/>
  <c r="U62" i="63"/>
  <c r="U47" i="63"/>
  <c r="U65" i="63"/>
  <c r="F112" i="65"/>
  <c r="G104" i="43"/>
  <c r="E112" i="65"/>
  <c r="U112" i="65"/>
  <c r="AA67" i="63"/>
  <c r="AF67" i="63"/>
  <c r="AD46" i="63"/>
  <c r="Y46" i="63"/>
  <c r="AG74" i="63"/>
  <c r="AB74" i="63"/>
  <c r="AF41" i="63"/>
  <c r="AA41" i="63"/>
  <c r="Y74" i="63"/>
  <c r="AD74" i="63"/>
  <c r="AB86" i="63"/>
  <c r="AG86" i="63"/>
  <c r="M47" i="63"/>
  <c r="AD70" i="63"/>
  <c r="Y70" i="63"/>
  <c r="AG89" i="63"/>
  <c r="AB89" i="63"/>
  <c r="AD68" i="63"/>
  <c r="Y68" i="63"/>
  <c r="AA57" i="63"/>
  <c r="AF57" i="63"/>
  <c r="AB80" i="63"/>
  <c r="AG80" i="63"/>
  <c r="Y91" i="63"/>
  <c r="AD91" i="63"/>
  <c r="AG78" i="63"/>
  <c r="AB78" i="63"/>
  <c r="AG51" i="63"/>
  <c r="AB51" i="63"/>
  <c r="AG46" i="63"/>
  <c r="AB46" i="63"/>
  <c r="Y50" i="63"/>
  <c r="AD50" i="63"/>
  <c r="AD69" i="63"/>
  <c r="Y69" i="63"/>
  <c r="AB81" i="63"/>
  <c r="AG81" i="63"/>
  <c r="AD49" i="63"/>
  <c r="Y49" i="63"/>
  <c r="Y61" i="63"/>
  <c r="AD61" i="63"/>
  <c r="Y93" i="63"/>
  <c r="AD93" i="63"/>
  <c r="M46" i="63"/>
  <c r="Y80" i="63"/>
  <c r="AD80" i="63"/>
  <c r="AF88" i="63"/>
  <c r="AA88" i="63"/>
  <c r="U76" i="63"/>
  <c r="U92" i="63"/>
  <c r="U57" i="63"/>
  <c r="U77" i="63"/>
  <c r="U82" i="63"/>
  <c r="AG73" i="63"/>
  <c r="AB73" i="63"/>
  <c r="AG61" i="63"/>
  <c r="AB61" i="63"/>
  <c r="AB64" i="63"/>
  <c r="AG64" i="63"/>
  <c r="AG69" i="63"/>
  <c r="AB69" i="63"/>
  <c r="AG63" i="63"/>
  <c r="AB63" i="63"/>
  <c r="AF71" i="63"/>
  <c r="AA71" i="63"/>
  <c r="AA79" i="63"/>
  <c r="AF79" i="63"/>
  <c r="AF53" i="63"/>
  <c r="AA53" i="63"/>
  <c r="AA50" i="63"/>
  <c r="AF50" i="63"/>
  <c r="AF62" i="63"/>
  <c r="AA62" i="63"/>
  <c r="AB83" i="63"/>
  <c r="AG83" i="63"/>
  <c r="AF61" i="63"/>
  <c r="AA61" i="63"/>
  <c r="AF83" i="63"/>
  <c r="AA83" i="63"/>
  <c r="M42" i="63"/>
  <c r="M71" i="63"/>
  <c r="AD79" i="63"/>
  <c r="Y79" i="63"/>
  <c r="AF92" i="63"/>
  <c r="AA92" i="63"/>
  <c r="AG44" i="63"/>
  <c r="AB44" i="63"/>
  <c r="Y64" i="63"/>
  <c r="AD64" i="63"/>
  <c r="AD86" i="63"/>
  <c r="Y86" i="63"/>
  <c r="U54" i="63"/>
  <c r="U75" i="63"/>
  <c r="U69" i="63"/>
  <c r="U63" i="63"/>
  <c r="U83" i="63"/>
  <c r="AG71" i="63"/>
  <c r="AB71" i="63"/>
  <c r="AB54" i="63"/>
  <c r="AG54" i="63"/>
  <c r="AD84" i="63"/>
  <c r="Y84" i="63"/>
  <c r="AA56" i="63"/>
  <c r="AF56" i="63"/>
  <c r="AF81" i="63"/>
  <c r="AA81" i="63"/>
  <c r="AB58" i="63"/>
  <c r="AG58" i="63"/>
  <c r="Y88" i="63"/>
  <c r="AD88" i="63"/>
  <c r="AD44" i="63"/>
  <c r="Y44" i="63"/>
  <c r="AG67" i="63"/>
  <c r="AB67" i="63"/>
  <c r="M74" i="63"/>
  <c r="AF75" i="63"/>
  <c r="AA75" i="63"/>
  <c r="AB75" i="63"/>
  <c r="AG75" i="63"/>
  <c r="Y66" i="63"/>
  <c r="AD66" i="63"/>
  <c r="AF91" i="63"/>
  <c r="AA91" i="63"/>
  <c r="AB49" i="63"/>
  <c r="AG49" i="63"/>
  <c r="AG76" i="63"/>
  <c r="AB76" i="63"/>
  <c r="AF90" i="63"/>
  <c r="AA90" i="63"/>
  <c r="Y67" i="63"/>
  <c r="AD67" i="63"/>
  <c r="Y76" i="63"/>
  <c r="AD76" i="63"/>
  <c r="AF70" i="63"/>
  <c r="AA70" i="63"/>
  <c r="Y60" i="63"/>
  <c r="AD60" i="63"/>
  <c r="AA47" i="63"/>
  <c r="AF47" i="63"/>
  <c r="M54" i="63"/>
  <c r="M85" i="63"/>
  <c r="U64" i="63"/>
  <c r="AF42" i="63"/>
  <c r="AA42" i="63"/>
  <c r="AD54" i="63"/>
  <c r="Y54" i="63"/>
  <c r="M72" i="63"/>
  <c r="AF84" i="63"/>
  <c r="AA84" i="63"/>
  <c r="M52" i="63"/>
  <c r="AB79" i="63"/>
  <c r="AG79" i="63"/>
  <c r="AG87" i="63"/>
  <c r="AB87" i="63"/>
  <c r="M68" i="63"/>
  <c r="AB65" i="63"/>
  <c r="AG65" i="63"/>
  <c r="M59" i="63"/>
  <c r="AG91" i="63"/>
  <c r="AB91" i="63"/>
  <c r="AD51" i="63"/>
  <c r="Y51" i="63"/>
  <c r="AB43" i="63"/>
  <c r="AG43" i="63"/>
  <c r="AG85" i="63"/>
  <c r="AB85" i="63"/>
  <c r="AF46" i="63"/>
  <c r="AA46" i="63"/>
  <c r="AF52" i="63"/>
  <c r="AA52" i="63"/>
  <c r="AA64" i="63"/>
  <c r="AF64" i="63"/>
  <c r="Y56" i="63"/>
  <c r="AD56" i="63"/>
  <c r="M49" i="63"/>
  <c r="AF59" i="63"/>
  <c r="AA59" i="63"/>
  <c r="AF94" i="63"/>
  <c r="AA94" i="63"/>
  <c r="U66" i="63"/>
  <c r="U79" i="63"/>
  <c r="U74" i="63"/>
  <c r="U93" i="63"/>
  <c r="AF73" i="63"/>
  <c r="AA73" i="63"/>
  <c r="AA82" i="63"/>
  <c r="AF82" i="63"/>
  <c r="AG66" i="63"/>
  <c r="AB66" i="63"/>
  <c r="AG88" i="63"/>
  <c r="AB88" i="63"/>
  <c r="Y72" i="63"/>
  <c r="AD72" i="63"/>
  <c r="AF51" i="63"/>
  <c r="AA51" i="63"/>
  <c r="AG42" i="63"/>
  <c r="AB42" i="63"/>
  <c r="AF63" i="63"/>
  <c r="AA63" i="63"/>
  <c r="AD65" i="63"/>
  <c r="Y65" i="63"/>
  <c r="AB68" i="63"/>
  <c r="AG68" i="63"/>
  <c r="AG93" i="63"/>
  <c r="AB93" i="63"/>
  <c r="AF77" i="63"/>
  <c r="AA77" i="63"/>
  <c r="AG82" i="63"/>
  <c r="AB82" i="63"/>
  <c r="M84" i="63"/>
  <c r="AG77" i="63"/>
  <c r="AB77" i="63"/>
  <c r="AD75" i="63"/>
  <c r="Y75" i="63"/>
  <c r="AA74" i="63"/>
  <c r="AF74" i="63"/>
  <c r="AB50" i="63"/>
  <c r="AG50" i="63"/>
  <c r="AD53" i="63"/>
  <c r="Y53" i="63"/>
  <c r="AD85" i="63"/>
  <c r="Y85" i="63"/>
  <c r="AG55" i="63"/>
  <c r="AB55" i="63"/>
  <c r="AB72" i="63"/>
  <c r="AG72" i="63"/>
  <c r="AA89" i="63"/>
  <c r="AF89" i="63"/>
  <c r="AF69" i="63"/>
  <c r="AA69" i="63"/>
  <c r="M77" i="63"/>
  <c r="AA80" i="63"/>
  <c r="AF80" i="63"/>
  <c r="AB92" i="63"/>
  <c r="AG92" i="63"/>
  <c r="U46" i="63"/>
  <c r="U72" i="63"/>
  <c r="U70" i="63"/>
  <c r="U41" i="63"/>
  <c r="N3" i="63"/>
  <c r="S3" i="63"/>
  <c r="O3" i="63"/>
  <c r="T3" i="63"/>
  <c r="L3" i="63"/>
  <c r="W3" i="63"/>
  <c r="V3" i="63"/>
  <c r="K3" i="63"/>
  <c r="O14" i="59"/>
  <c r="N14" i="59"/>
  <c r="N12" i="59"/>
  <c r="O12" i="59"/>
  <c r="O13" i="59"/>
  <c r="N13" i="59"/>
  <c r="O10" i="59"/>
  <c r="F98" i="65"/>
  <c r="G51" i="43"/>
  <c r="E59" i="65"/>
  <c r="G67" i="43"/>
  <c r="E75" i="65"/>
  <c r="AG40" i="63"/>
  <c r="M40" i="63"/>
  <c r="AF40" i="63"/>
  <c r="U40" i="63"/>
  <c r="AD40" i="63"/>
  <c r="F83" i="65"/>
  <c r="F73" i="65"/>
  <c r="G100" i="43"/>
  <c r="E108" i="65"/>
  <c r="F100" i="65"/>
  <c r="F60" i="65"/>
  <c r="F106" i="65"/>
  <c r="F75" i="65"/>
  <c r="G105" i="43"/>
  <c r="E113" i="65"/>
  <c r="F97" i="65"/>
  <c r="F87" i="65"/>
  <c r="F99" i="65"/>
  <c r="F92" i="65"/>
  <c r="AF10" i="59"/>
  <c r="AG10" i="59"/>
  <c r="E3" i="59"/>
  <c r="H3" i="59"/>
  <c r="AF9" i="59"/>
  <c r="AG9" i="59"/>
  <c r="AF8" i="59"/>
  <c r="AG8" i="59"/>
  <c r="F95" i="65"/>
  <c r="F58" i="65"/>
  <c r="N9" i="59"/>
  <c r="O9" i="59"/>
  <c r="G49" i="43"/>
  <c r="E57" i="65"/>
  <c r="F54" i="65"/>
  <c r="G92" i="43"/>
  <c r="E100" i="65"/>
  <c r="F57" i="65"/>
  <c r="F85" i="65"/>
  <c r="G52" i="43"/>
  <c r="E60" i="65"/>
  <c r="F64" i="65"/>
  <c r="Q10" i="59"/>
  <c r="Q8" i="59"/>
  <c r="Q9" i="59"/>
  <c r="F94" i="65"/>
  <c r="G44" i="43"/>
  <c r="G75" i="43"/>
  <c r="E83" i="65"/>
  <c r="G79" i="43"/>
  <c r="E87" i="65"/>
  <c r="G87" i="43"/>
  <c r="E95" i="65"/>
  <c r="G91" i="43"/>
  <c r="E99" i="65"/>
  <c r="G84" i="43"/>
  <c r="E92" i="65"/>
  <c r="G50" i="43"/>
  <c r="E58" i="65"/>
  <c r="G58" i="43"/>
  <c r="E66" i="65"/>
  <c r="G65" i="43"/>
  <c r="E73" i="65"/>
  <c r="G81" i="43"/>
  <c r="E89" i="65"/>
  <c r="G89" i="43"/>
  <c r="E97" i="65"/>
  <c r="G93" i="43"/>
  <c r="E101" i="65"/>
  <c r="G94" i="43"/>
  <c r="E102" i="65"/>
  <c r="G98" i="43"/>
  <c r="E106" i="65"/>
  <c r="U106" i="65"/>
  <c r="AE70" i="63"/>
  <c r="Z95" i="63"/>
  <c r="AH97" i="63"/>
  <c r="G53" i="43"/>
  <c r="E61" i="65"/>
  <c r="F81" i="65"/>
  <c r="AE48" i="63"/>
  <c r="AH48" i="63"/>
  <c r="AE80" i="63"/>
  <c r="AH80" i="63"/>
  <c r="F108" i="65"/>
  <c r="F61" i="65"/>
  <c r="AE58" i="63"/>
  <c r="AH58" i="63"/>
  <c r="AE93" i="63"/>
  <c r="AH93" i="63"/>
  <c r="AE64" i="63"/>
  <c r="AH64" i="63"/>
  <c r="AC97" i="63"/>
  <c r="AC95" i="63"/>
  <c r="AE96" i="63"/>
  <c r="AH96" i="63"/>
  <c r="Z96" i="63"/>
  <c r="AC96" i="63"/>
  <c r="AH95" i="63"/>
  <c r="AE50" i="63"/>
  <c r="AH50" i="63"/>
  <c r="AE86" i="63"/>
  <c r="AH86" i="63"/>
  <c r="AE44" i="63"/>
  <c r="AH44" i="63"/>
  <c r="AE91" i="63"/>
  <c r="AH91" i="63"/>
  <c r="AE61" i="63"/>
  <c r="AH61" i="63"/>
  <c r="AX107" i="43"/>
  <c r="F115" i="65"/>
  <c r="AY107" i="43"/>
  <c r="AW107" i="43"/>
  <c r="E115" i="65"/>
  <c r="E109" i="65"/>
  <c r="AW101" i="43"/>
  <c r="AY101" i="43"/>
  <c r="F82" i="65"/>
  <c r="F109" i="65"/>
  <c r="AX101" i="43"/>
  <c r="G74" i="43"/>
  <c r="E82" i="65"/>
  <c r="AE67" i="63"/>
  <c r="AH67" i="63"/>
  <c r="F111" i="65"/>
  <c r="AX103" i="43"/>
  <c r="E111" i="65"/>
  <c r="U111" i="65"/>
  <c r="AW103" i="43"/>
  <c r="AY103" i="43"/>
  <c r="F74" i="65"/>
  <c r="AX102" i="43"/>
  <c r="AW105" i="43"/>
  <c r="AW102" i="43"/>
  <c r="AY102" i="43"/>
  <c r="AE87" i="63"/>
  <c r="AH87" i="63"/>
  <c r="G80" i="43"/>
  <c r="E88" i="65"/>
  <c r="G99" i="43"/>
  <c r="E107" i="65"/>
  <c r="G77" i="43"/>
  <c r="E85" i="65"/>
  <c r="AE79" i="63"/>
  <c r="AH79" i="63"/>
  <c r="AE43" i="63"/>
  <c r="AH43" i="63"/>
  <c r="F52" i="65"/>
  <c r="AE57" i="63"/>
  <c r="AH57" i="63"/>
  <c r="AE76" i="63"/>
  <c r="AH76" i="63"/>
  <c r="AE66" i="63"/>
  <c r="AH66" i="63"/>
  <c r="AE92" i="63"/>
  <c r="AH92" i="63"/>
  <c r="AE56" i="63"/>
  <c r="AH56" i="63"/>
  <c r="AE51" i="63"/>
  <c r="AH51" i="63"/>
  <c r="AC57" i="63"/>
  <c r="AH70" i="63"/>
  <c r="AC91" i="63"/>
  <c r="Z58" i="63"/>
  <c r="AC58" i="63"/>
  <c r="AE82" i="63"/>
  <c r="AH82" i="63"/>
  <c r="AE65" i="63"/>
  <c r="AH65" i="63"/>
  <c r="AE94" i="63"/>
  <c r="AH94" i="63"/>
  <c r="AE90" i="63"/>
  <c r="AH90" i="63"/>
  <c r="AC48" i="63"/>
  <c r="AE55" i="63"/>
  <c r="AH55" i="63"/>
  <c r="AC61" i="63"/>
  <c r="AC83" i="63"/>
  <c r="AC41" i="63"/>
  <c r="Z78" i="63"/>
  <c r="AC78" i="63"/>
  <c r="AC43" i="63"/>
  <c r="AE83" i="63"/>
  <c r="AH83" i="63"/>
  <c r="Z55" i="63"/>
  <c r="AC55" i="63"/>
  <c r="AE41" i="63"/>
  <c r="AH41" i="63"/>
  <c r="AC90" i="63"/>
  <c r="AC94" i="63"/>
  <c r="AC70" i="63"/>
  <c r="AC44" i="63"/>
  <c r="AC60" i="63"/>
  <c r="AC80" i="63"/>
  <c r="AC73" i="63"/>
  <c r="Z84" i="63"/>
  <c r="AC84" i="63"/>
  <c r="AE84" i="63"/>
  <c r="AH84" i="63"/>
  <c r="Z42" i="63"/>
  <c r="AC42" i="63"/>
  <c r="AE42" i="63"/>
  <c r="AH42" i="63"/>
  <c r="AH78" i="63"/>
  <c r="AC87" i="63"/>
  <c r="AE62" i="63"/>
  <c r="AH62" i="63"/>
  <c r="Z62" i="63"/>
  <c r="AC62" i="63"/>
  <c r="AY105" i="43"/>
  <c r="AH73" i="63"/>
  <c r="AC79" i="63"/>
  <c r="AC66" i="63"/>
  <c r="Z49" i="63"/>
  <c r="AC49" i="63"/>
  <c r="AE49" i="63"/>
  <c r="AH49" i="63"/>
  <c r="Z88" i="63"/>
  <c r="AC88" i="63"/>
  <c r="AE88" i="63"/>
  <c r="AH88" i="63"/>
  <c r="AC82" i="63"/>
  <c r="AE69" i="63"/>
  <c r="AH69" i="63"/>
  <c r="Z69" i="63"/>
  <c r="AC69" i="63"/>
  <c r="AE77" i="63"/>
  <c r="AH77" i="63"/>
  <c r="Z77" i="63"/>
  <c r="AC77" i="63"/>
  <c r="AC65" i="63"/>
  <c r="Z81" i="63"/>
  <c r="AC81" i="63"/>
  <c r="AE81" i="63"/>
  <c r="AH81" i="63"/>
  <c r="Z75" i="63"/>
  <c r="AC75" i="63"/>
  <c r="AE75" i="63"/>
  <c r="AH75" i="63"/>
  <c r="F67" i="65"/>
  <c r="AE59" i="63"/>
  <c r="AH59" i="63"/>
  <c r="Z59" i="63"/>
  <c r="AC59" i="63"/>
  <c r="Z52" i="63"/>
  <c r="AC52" i="63"/>
  <c r="AE52" i="63"/>
  <c r="AH52" i="63"/>
  <c r="Z46" i="63"/>
  <c r="AC46" i="63"/>
  <c r="AE46" i="63"/>
  <c r="AH46" i="63"/>
  <c r="AE53" i="63"/>
  <c r="AH53" i="63"/>
  <c r="Z53" i="63"/>
  <c r="AC53" i="63"/>
  <c r="AC64" i="63"/>
  <c r="AC93" i="63"/>
  <c r="AX106" i="43"/>
  <c r="G73" i="43"/>
  <c r="E81" i="65"/>
  <c r="AE85" i="63"/>
  <c r="AH85" i="63"/>
  <c r="Z85" i="63"/>
  <c r="AC85" i="63"/>
  <c r="AC86" i="63"/>
  <c r="Z47" i="63"/>
  <c r="AC47" i="63"/>
  <c r="AE47" i="63"/>
  <c r="AH47" i="63"/>
  <c r="AY106" i="43"/>
  <c r="AW106" i="43"/>
  <c r="AC67" i="63"/>
  <c r="Z54" i="63"/>
  <c r="AC54" i="63"/>
  <c r="AE54" i="63"/>
  <c r="AH54" i="63"/>
  <c r="AC56" i="63"/>
  <c r="AY104" i="43"/>
  <c r="AW104" i="43"/>
  <c r="AE63" i="63"/>
  <c r="AH63" i="63"/>
  <c r="Z63" i="63"/>
  <c r="AC63" i="63"/>
  <c r="AC51" i="63"/>
  <c r="AC50" i="63"/>
  <c r="F107" i="65"/>
  <c r="Z68" i="63"/>
  <c r="AC68" i="63"/>
  <c r="AE68" i="63"/>
  <c r="AH68" i="63"/>
  <c r="Z72" i="63"/>
  <c r="AC72" i="63"/>
  <c r="AE72" i="63"/>
  <c r="AH72" i="63"/>
  <c r="AE74" i="63"/>
  <c r="AH74" i="63"/>
  <c r="Z74" i="63"/>
  <c r="AC74" i="63"/>
  <c r="AE71" i="63"/>
  <c r="AH71" i="63"/>
  <c r="Z71" i="63"/>
  <c r="AC71" i="63"/>
  <c r="AX104" i="43"/>
  <c r="AE89" i="63"/>
  <c r="AH89" i="63"/>
  <c r="Z89" i="63"/>
  <c r="AC89" i="63"/>
  <c r="AE45" i="63"/>
  <c r="AH45" i="63"/>
  <c r="Z45" i="63"/>
  <c r="AC45" i="63"/>
  <c r="AC76" i="63"/>
  <c r="AC92" i="63"/>
  <c r="AH60" i="63"/>
  <c r="F88" i="65"/>
  <c r="F53" i="65"/>
  <c r="F89" i="65"/>
  <c r="G59" i="43"/>
  <c r="E67" i="65"/>
  <c r="G45" i="43"/>
  <c r="E53" i="65"/>
  <c r="N10" i="59"/>
  <c r="AB10" i="59"/>
  <c r="G78" i="43"/>
  <c r="E86" i="65"/>
  <c r="F86" i="65"/>
  <c r="F59" i="65"/>
  <c r="F62" i="65"/>
  <c r="G69" i="43"/>
  <c r="E77" i="65"/>
  <c r="G56" i="43"/>
  <c r="E64" i="65"/>
  <c r="U3" i="63"/>
  <c r="F66" i="65"/>
  <c r="G54" i="43"/>
  <c r="E62" i="65"/>
  <c r="N15" i="59"/>
  <c r="O15" i="59"/>
  <c r="E52" i="65"/>
  <c r="F69" i="65"/>
  <c r="F101" i="65"/>
  <c r="G90" i="43"/>
  <c r="E98" i="65"/>
  <c r="F104" i="65"/>
  <c r="G46" i="43"/>
  <c r="E54" i="65"/>
  <c r="AC14" i="59"/>
  <c r="AA14" i="59"/>
  <c r="AB14" i="59"/>
  <c r="G66" i="43"/>
  <c r="E74" i="65"/>
  <c r="AW100" i="43"/>
  <c r="AX49" i="43"/>
  <c r="AW84" i="43"/>
  <c r="AB13" i="59"/>
  <c r="G86" i="43"/>
  <c r="E94" i="65"/>
  <c r="AC13" i="59"/>
  <c r="AJ13" i="59"/>
  <c r="AA13" i="59"/>
  <c r="F105" i="65"/>
  <c r="O11" i="59"/>
  <c r="N11" i="59"/>
  <c r="AB12" i="59"/>
  <c r="AC12" i="59"/>
  <c r="AJ12" i="59"/>
  <c r="AA12" i="59"/>
  <c r="F68" i="65"/>
  <c r="G72" i="43"/>
  <c r="E80" i="65"/>
  <c r="G88" i="43"/>
  <c r="E96" i="65"/>
  <c r="F79" i="65"/>
  <c r="F72" i="65"/>
  <c r="G97" i="43"/>
  <c r="E105" i="65"/>
  <c r="F84" i="65"/>
  <c r="G68" i="43"/>
  <c r="E76" i="65"/>
  <c r="F78" i="65"/>
  <c r="G57" i="43"/>
  <c r="E65" i="65"/>
  <c r="F65" i="65"/>
  <c r="G71" i="43"/>
  <c r="E79" i="65"/>
  <c r="F76" i="65"/>
  <c r="AF3" i="63"/>
  <c r="AE40" i="63"/>
  <c r="AH40" i="63"/>
  <c r="AW73" i="43"/>
  <c r="F71" i="65"/>
  <c r="F77" i="65"/>
  <c r="G96" i="43"/>
  <c r="E104" i="65"/>
  <c r="U104" i="65"/>
  <c r="O8" i="59"/>
  <c r="F70" i="65"/>
  <c r="G63" i="43"/>
  <c r="E71" i="65"/>
  <c r="F80" i="65"/>
  <c r="F63" i="65"/>
  <c r="N8" i="59"/>
  <c r="AW75" i="43"/>
  <c r="F102" i="65"/>
  <c r="G61" i="43"/>
  <c r="E69" i="65"/>
  <c r="AW98" i="43"/>
  <c r="F103" i="65"/>
  <c r="G76" i="43"/>
  <c r="E84" i="65"/>
  <c r="F96" i="65"/>
  <c r="AW89" i="43"/>
  <c r="AW50" i="43"/>
  <c r="AW79" i="43"/>
  <c r="AW65" i="43"/>
  <c r="AW52" i="43"/>
  <c r="G55" i="43"/>
  <c r="E63" i="65"/>
  <c r="G95" i="43"/>
  <c r="E103" i="65"/>
  <c r="AW87" i="43"/>
  <c r="F93" i="65"/>
  <c r="G82" i="43"/>
  <c r="E90" i="65"/>
  <c r="AW67" i="43"/>
  <c r="G85" i="43"/>
  <c r="E93" i="65"/>
  <c r="F90" i="65"/>
  <c r="AW91" i="43"/>
  <c r="AW92" i="43"/>
  <c r="AW77" i="43"/>
  <c r="F91" i="65"/>
  <c r="G70" i="43"/>
  <c r="E78" i="65"/>
  <c r="AX56" i="43"/>
  <c r="G48" i="43"/>
  <c r="E56" i="65"/>
  <c r="F55" i="65"/>
  <c r="G47" i="43"/>
  <c r="E55" i="65"/>
  <c r="G83" i="43"/>
  <c r="E91" i="65"/>
  <c r="G62" i="43"/>
  <c r="E70" i="65"/>
  <c r="G60" i="43"/>
  <c r="E68" i="65"/>
  <c r="G64" i="43"/>
  <c r="E72" i="65"/>
  <c r="I3" i="59"/>
  <c r="AB9" i="59"/>
  <c r="AA9" i="59"/>
  <c r="AC9" i="59"/>
  <c r="AI9" i="59"/>
  <c r="AX53" i="43"/>
  <c r="AW44" i="43"/>
  <c r="AX52" i="43"/>
  <c r="F56" i="65"/>
  <c r="AX92" i="43"/>
  <c r="AW49" i="43"/>
  <c r="AX50" i="43"/>
  <c r="AX87" i="43"/>
  <c r="AX98" i="43"/>
  <c r="AX100" i="43"/>
  <c r="AX77" i="43"/>
  <c r="AX44" i="43"/>
  <c r="AX75" i="43"/>
  <c r="AX84" i="43"/>
  <c r="AX91" i="43"/>
  <c r="AX65" i="43"/>
  <c r="AX67" i="43"/>
  <c r="AX89" i="43"/>
  <c r="AX79" i="43"/>
  <c r="H53" i="41"/>
  <c r="P2" i="26"/>
  <c r="N2" i="26"/>
  <c r="S4" i="26"/>
  <c r="O2" i="26"/>
  <c r="R4" i="26"/>
  <c r="M2" i="26"/>
  <c r="AX80" i="43"/>
  <c r="AX93" i="43"/>
  <c r="AX73" i="43"/>
  <c r="AW80" i="43"/>
  <c r="AX51" i="43"/>
  <c r="AW53" i="43"/>
  <c r="AA10" i="59"/>
  <c r="AX74" i="43"/>
  <c r="D107" i="65"/>
  <c r="AW74" i="43"/>
  <c r="AX105" i="43"/>
  <c r="F113" i="65"/>
  <c r="AX81" i="43"/>
  <c r="AW81" i="43"/>
  <c r="G4" i="43"/>
  <c r="H4" i="43"/>
  <c r="AX66" i="43"/>
  <c r="AW66" i="43"/>
  <c r="AX69" i="43"/>
  <c r="G41" i="43"/>
  <c r="AW59" i="43"/>
  <c r="AW51" i="43"/>
  <c r="AX59" i="43"/>
  <c r="AX99" i="43"/>
  <c r="AW99" i="43"/>
  <c r="AX78" i="43"/>
  <c r="AW78" i="43"/>
  <c r="AC10" i="59"/>
  <c r="AW45" i="43"/>
  <c r="AW58" i="43"/>
  <c r="F3" i="59"/>
  <c r="Q3" i="59"/>
  <c r="AX45" i="43"/>
  <c r="AX58" i="43"/>
  <c r="AW56" i="43"/>
  <c r="AW54" i="43"/>
  <c r="AX97" i="43"/>
  <c r="AX54" i="43"/>
  <c r="AB15" i="59"/>
  <c r="AA15" i="59"/>
  <c r="AC15" i="59"/>
  <c r="AY99" i="43"/>
  <c r="AW93" i="43"/>
  <c r="AW90" i="43"/>
  <c r="AX90" i="43"/>
  <c r="AW46" i="43"/>
  <c r="AX46" i="43"/>
  <c r="AB11" i="59"/>
  <c r="AB8" i="59"/>
  <c r="AW97" i="43"/>
  <c r="AW68" i="43"/>
  <c r="AW94" i="43"/>
  <c r="AW64" i="43"/>
  <c r="AW96" i="43"/>
  <c r="AX86" i="43"/>
  <c r="AW69" i="43"/>
  <c r="AW60" i="43"/>
  <c r="AW86" i="43"/>
  <c r="AW76" i="43"/>
  <c r="AW55" i="43"/>
  <c r="AW61" i="43"/>
  <c r="AW70" i="43"/>
  <c r="G3" i="59"/>
  <c r="AW88" i="43"/>
  <c r="AW72" i="43"/>
  <c r="AX71" i="43"/>
  <c r="AW57" i="43"/>
  <c r="AW71" i="43"/>
  <c r="AA11" i="59"/>
  <c r="AC11" i="59"/>
  <c r="AJ11" i="59"/>
  <c r="AX57" i="43"/>
  <c r="AW85" i="43"/>
  <c r="AX76" i="43"/>
  <c r="AW62" i="43"/>
  <c r="AX68" i="43"/>
  <c r="AX63" i="43"/>
  <c r="AX72" i="43"/>
  <c r="AX61" i="43"/>
  <c r="AA8" i="59"/>
  <c r="AW63" i="43"/>
  <c r="AX85" i="43"/>
  <c r="AX95" i="43"/>
  <c r="AX82" i="43"/>
  <c r="AX88" i="43"/>
  <c r="AC8" i="59"/>
  <c r="AX96" i="43"/>
  <c r="AX94" i="43"/>
  <c r="AX55" i="43"/>
  <c r="AW82" i="43"/>
  <c r="AW95" i="43"/>
  <c r="AW83" i="43"/>
  <c r="AX70" i="43"/>
  <c r="AW47" i="43"/>
  <c r="AX47" i="43"/>
  <c r="AX64" i="43"/>
  <c r="AX62" i="43"/>
  <c r="AX60" i="43"/>
  <c r="AX83" i="43"/>
  <c r="AJ9" i="59"/>
  <c r="AX48" i="43"/>
  <c r="AW48" i="43"/>
  <c r="Q2" i="26"/>
  <c r="H52" i="41"/>
  <c r="M81" i="44"/>
  <c r="O98" i="43"/>
  <c r="I106" i="65"/>
  <c r="J106" i="65"/>
  <c r="I107" i="65"/>
  <c r="J107" i="65"/>
  <c r="O100" i="43"/>
  <c r="I108" i="65"/>
  <c r="J108" i="65"/>
  <c r="C98" i="43"/>
  <c r="A106" i="65"/>
  <c r="D98" i="43"/>
  <c r="C99" i="43"/>
  <c r="A107" i="65"/>
  <c r="C100" i="43"/>
  <c r="A108" i="65"/>
  <c r="K45" i="43"/>
  <c r="I53" i="65"/>
  <c r="L45" i="43"/>
  <c r="J53" i="65"/>
  <c r="K46" i="43"/>
  <c r="I54" i="65"/>
  <c r="L46" i="43"/>
  <c r="J54" i="65"/>
  <c r="K47" i="43"/>
  <c r="I55" i="65"/>
  <c r="L47" i="43"/>
  <c r="J55" i="65"/>
  <c r="K48" i="43"/>
  <c r="I56" i="65"/>
  <c r="L48" i="43"/>
  <c r="J56" i="65"/>
  <c r="K49" i="43"/>
  <c r="I57" i="65"/>
  <c r="L49" i="43"/>
  <c r="J57" i="65"/>
  <c r="K50" i="43"/>
  <c r="I58" i="65"/>
  <c r="L50" i="43"/>
  <c r="J58" i="65"/>
  <c r="K51" i="43"/>
  <c r="I59" i="65"/>
  <c r="L51" i="43"/>
  <c r="J59" i="65"/>
  <c r="K52" i="43"/>
  <c r="I60" i="65"/>
  <c r="L52" i="43"/>
  <c r="J60" i="65"/>
  <c r="K53" i="43"/>
  <c r="I61" i="65"/>
  <c r="L53" i="43"/>
  <c r="J61" i="65"/>
  <c r="K54" i="43"/>
  <c r="I62" i="65"/>
  <c r="L54" i="43"/>
  <c r="J62" i="65"/>
  <c r="K55" i="43"/>
  <c r="I63" i="65"/>
  <c r="L55" i="43"/>
  <c r="J63" i="65"/>
  <c r="K56" i="43"/>
  <c r="I64" i="65"/>
  <c r="L56" i="43"/>
  <c r="J64" i="65"/>
  <c r="K57" i="43"/>
  <c r="I65" i="65"/>
  <c r="L57" i="43"/>
  <c r="J65" i="65"/>
  <c r="K58" i="43"/>
  <c r="I66" i="65"/>
  <c r="L58" i="43"/>
  <c r="J66" i="65"/>
  <c r="K59" i="43"/>
  <c r="I67" i="65"/>
  <c r="L59" i="43"/>
  <c r="J67" i="65"/>
  <c r="K60" i="43"/>
  <c r="I68" i="65"/>
  <c r="L60" i="43"/>
  <c r="J68" i="65"/>
  <c r="K61" i="43"/>
  <c r="I69" i="65"/>
  <c r="L61" i="43"/>
  <c r="J69" i="65"/>
  <c r="K62" i="43"/>
  <c r="I70" i="65"/>
  <c r="L62" i="43"/>
  <c r="J70" i="65"/>
  <c r="K63" i="43"/>
  <c r="I71" i="65"/>
  <c r="L63" i="43"/>
  <c r="J71" i="65"/>
  <c r="K64" i="43"/>
  <c r="I72" i="65"/>
  <c r="L64" i="43"/>
  <c r="J72" i="65"/>
  <c r="K65" i="43"/>
  <c r="I73" i="65"/>
  <c r="L65" i="43"/>
  <c r="J73" i="65"/>
  <c r="K66" i="43"/>
  <c r="I74" i="65"/>
  <c r="L66" i="43"/>
  <c r="J74" i="65"/>
  <c r="K67" i="43"/>
  <c r="I75" i="65"/>
  <c r="L67" i="43"/>
  <c r="J75" i="65"/>
  <c r="K68" i="43"/>
  <c r="I76" i="65"/>
  <c r="L68" i="43"/>
  <c r="J76" i="65"/>
  <c r="K69" i="43"/>
  <c r="I77" i="65"/>
  <c r="L69" i="43"/>
  <c r="J77" i="65"/>
  <c r="K70" i="43"/>
  <c r="I78" i="65"/>
  <c r="L70" i="43"/>
  <c r="J78" i="65"/>
  <c r="K71" i="43"/>
  <c r="I79" i="65"/>
  <c r="L71" i="43"/>
  <c r="J79" i="65"/>
  <c r="K72" i="43"/>
  <c r="I80" i="65"/>
  <c r="L72" i="43"/>
  <c r="J80" i="65"/>
  <c r="K73" i="43"/>
  <c r="I81" i="65"/>
  <c r="L73" i="43"/>
  <c r="J81" i="65"/>
  <c r="K74" i="43"/>
  <c r="I82" i="65"/>
  <c r="L74" i="43"/>
  <c r="J82" i="65"/>
  <c r="K75" i="43"/>
  <c r="I83" i="65"/>
  <c r="L75" i="43"/>
  <c r="J83" i="65"/>
  <c r="K76" i="43"/>
  <c r="I84" i="65"/>
  <c r="L76" i="43"/>
  <c r="J84" i="65"/>
  <c r="K77" i="43"/>
  <c r="I85" i="65"/>
  <c r="L77" i="43"/>
  <c r="J85" i="65"/>
  <c r="K78" i="43"/>
  <c r="I86" i="65"/>
  <c r="L78" i="43"/>
  <c r="J86" i="65"/>
  <c r="K79" i="43"/>
  <c r="I87" i="65"/>
  <c r="L79" i="43"/>
  <c r="J87" i="65"/>
  <c r="K80" i="43"/>
  <c r="I88" i="65"/>
  <c r="L80" i="43"/>
  <c r="J88" i="65"/>
  <c r="K81" i="43"/>
  <c r="I89" i="65"/>
  <c r="L81" i="43"/>
  <c r="J89" i="65"/>
  <c r="K82" i="43"/>
  <c r="I90" i="65"/>
  <c r="L82" i="43"/>
  <c r="J90" i="65"/>
  <c r="K83" i="43"/>
  <c r="I91" i="65"/>
  <c r="L83" i="43"/>
  <c r="J91" i="65"/>
  <c r="K84" i="43"/>
  <c r="I92" i="65"/>
  <c r="L84" i="43"/>
  <c r="J92" i="65"/>
  <c r="K85" i="43"/>
  <c r="I93" i="65"/>
  <c r="L85" i="43"/>
  <c r="J93" i="65"/>
  <c r="K86" i="43"/>
  <c r="I94" i="65"/>
  <c r="L86" i="43"/>
  <c r="J94" i="65"/>
  <c r="K87" i="43"/>
  <c r="I95" i="65"/>
  <c r="L87" i="43"/>
  <c r="J95" i="65"/>
  <c r="K88" i="43"/>
  <c r="I96" i="65"/>
  <c r="L88" i="43"/>
  <c r="J96" i="65"/>
  <c r="K89" i="43"/>
  <c r="I97" i="65"/>
  <c r="L89" i="43"/>
  <c r="J97" i="65"/>
  <c r="K90" i="43"/>
  <c r="I98" i="65"/>
  <c r="L90" i="43"/>
  <c r="J98" i="65"/>
  <c r="K91" i="43"/>
  <c r="I99" i="65"/>
  <c r="L91" i="43"/>
  <c r="J99" i="65"/>
  <c r="K92" i="43"/>
  <c r="I100" i="65"/>
  <c r="L92" i="43"/>
  <c r="J100" i="65"/>
  <c r="K93" i="43"/>
  <c r="I101" i="65"/>
  <c r="L93" i="43"/>
  <c r="J101" i="65"/>
  <c r="K94" i="43"/>
  <c r="I102" i="65"/>
  <c r="L94" i="43"/>
  <c r="J102" i="65"/>
  <c r="K95" i="43"/>
  <c r="I103" i="65"/>
  <c r="L95" i="43"/>
  <c r="J103" i="65"/>
  <c r="I104" i="65"/>
  <c r="J104" i="65"/>
  <c r="I105" i="65"/>
  <c r="J105" i="65"/>
  <c r="L44" i="43"/>
  <c r="K44" i="43"/>
  <c r="C97" i="43"/>
  <c r="A105" i="65"/>
  <c r="AX4" i="43"/>
  <c r="AW4" i="43"/>
  <c r="G107" i="65"/>
  <c r="G106" i="65"/>
  <c r="X106" i="65"/>
  <c r="D108" i="65"/>
  <c r="W108" i="65"/>
  <c r="P32" i="63"/>
  <c r="D106" i="65"/>
  <c r="W106" i="65"/>
  <c r="G108" i="65"/>
  <c r="B106" i="65"/>
  <c r="Q32" i="63"/>
  <c r="K4" i="43"/>
  <c r="L4" i="43"/>
  <c r="J52" i="65"/>
  <c r="L41" i="43"/>
  <c r="I52" i="65"/>
  <c r="K41" i="43"/>
  <c r="AY98" i="43"/>
  <c r="AY100" i="43"/>
  <c r="AZ100" i="43"/>
  <c r="BC99" i="43"/>
  <c r="BC98" i="43"/>
  <c r="BB98" i="43"/>
  <c r="BC100" i="43"/>
  <c r="BB99" i="43"/>
  <c r="BB100" i="43"/>
  <c r="H106" i="65"/>
  <c r="H107" i="65"/>
  <c r="H108" i="65"/>
  <c r="H43" i="41"/>
  <c r="T108" i="65"/>
  <c r="R64" i="63"/>
  <c r="Z8" i="59"/>
  <c r="Y8" i="59"/>
  <c r="V8" i="59"/>
  <c r="AD8" i="59" s="1"/>
  <c r="O3" i="59"/>
  <c r="K3" i="59"/>
  <c r="W8" i="59"/>
  <c r="A3" i="65"/>
  <c r="D99" i="43"/>
  <c r="D100" i="43"/>
  <c r="O97" i="43"/>
  <c r="D97" i="43"/>
  <c r="O96" i="43"/>
  <c r="C96" i="43"/>
  <c r="A104" i="65"/>
  <c r="D96" i="43"/>
  <c r="H17" i="41"/>
  <c r="M80" i="44"/>
  <c r="G105" i="65"/>
  <c r="G104" i="65"/>
  <c r="X104" i="65"/>
  <c r="D105" i="65"/>
  <c r="W105" i="65"/>
  <c r="D104" i="65"/>
  <c r="B108" i="65"/>
  <c r="B107" i="65"/>
  <c r="B105" i="65"/>
  <c r="B104" i="65"/>
  <c r="AY97" i="43"/>
  <c r="AY96" i="43"/>
  <c r="AI8" i="59"/>
  <c r="AJ8" i="59" s="1"/>
  <c r="P3" i="59"/>
  <c r="J3" i="59"/>
  <c r="BC97" i="43"/>
  <c r="BB97" i="43"/>
  <c r="BB96" i="43"/>
  <c r="BC96" i="43"/>
  <c r="H105" i="65"/>
  <c r="H104" i="65"/>
  <c r="T105" i="65"/>
  <c r="G99" i="65"/>
  <c r="F92" i="43"/>
  <c r="D100" i="65"/>
  <c r="G100" i="65"/>
  <c r="F93" i="43"/>
  <c r="D101" i="65"/>
  <c r="G101" i="65"/>
  <c r="F94" i="43"/>
  <c r="D102" i="65"/>
  <c r="G102" i="65"/>
  <c r="F95" i="43"/>
  <c r="D103" i="65"/>
  <c r="G103" i="65"/>
  <c r="C92" i="43"/>
  <c r="A100" i="65"/>
  <c r="D92" i="43"/>
  <c r="C93" i="43"/>
  <c r="A101" i="65"/>
  <c r="D93" i="43"/>
  <c r="C94" i="43"/>
  <c r="A102" i="65"/>
  <c r="C95" i="43"/>
  <c r="A103" i="65"/>
  <c r="D95" i="43"/>
  <c r="D45" i="43"/>
  <c r="B53" i="65"/>
  <c r="D46" i="43"/>
  <c r="B54" i="65"/>
  <c r="D48" i="43"/>
  <c r="B56" i="65"/>
  <c r="D49" i="43"/>
  <c r="B57" i="65"/>
  <c r="D50" i="43"/>
  <c r="B58" i="65"/>
  <c r="D51" i="43"/>
  <c r="B59" i="65"/>
  <c r="D52" i="43"/>
  <c r="B60" i="65"/>
  <c r="D53" i="43"/>
  <c r="B61" i="65"/>
  <c r="D54" i="43"/>
  <c r="B62" i="65"/>
  <c r="D55" i="43"/>
  <c r="B63" i="65"/>
  <c r="D56" i="43"/>
  <c r="B64" i="65"/>
  <c r="D57" i="43"/>
  <c r="B65" i="65"/>
  <c r="D58" i="43"/>
  <c r="B66" i="65"/>
  <c r="D59" i="43"/>
  <c r="B67" i="65"/>
  <c r="D60" i="43"/>
  <c r="B68" i="65"/>
  <c r="D61" i="43"/>
  <c r="B69" i="65"/>
  <c r="D62" i="43"/>
  <c r="B70" i="65"/>
  <c r="D63" i="43"/>
  <c r="B71" i="65"/>
  <c r="D64" i="43"/>
  <c r="B72" i="65"/>
  <c r="D65" i="43"/>
  <c r="B73" i="65"/>
  <c r="D66" i="43"/>
  <c r="B74" i="65"/>
  <c r="D67" i="43"/>
  <c r="B75" i="65"/>
  <c r="D68" i="43"/>
  <c r="B76" i="65"/>
  <c r="D69" i="43"/>
  <c r="B77" i="65"/>
  <c r="D70" i="43"/>
  <c r="B78" i="65"/>
  <c r="D71" i="43"/>
  <c r="B79" i="65"/>
  <c r="D72" i="43"/>
  <c r="B80" i="65"/>
  <c r="D73" i="43"/>
  <c r="B81" i="65"/>
  <c r="D74" i="43"/>
  <c r="B82" i="65"/>
  <c r="D75" i="43"/>
  <c r="B83" i="65"/>
  <c r="D76" i="43"/>
  <c r="B84" i="65"/>
  <c r="D77" i="43"/>
  <c r="B85" i="65"/>
  <c r="D78" i="43"/>
  <c r="B86" i="65"/>
  <c r="D79" i="43"/>
  <c r="B87" i="65"/>
  <c r="D80" i="43"/>
  <c r="B88" i="65"/>
  <c r="D81" i="43"/>
  <c r="B89" i="65"/>
  <c r="D82" i="43"/>
  <c r="B90" i="65"/>
  <c r="D83" i="43"/>
  <c r="B91" i="65"/>
  <c r="D84" i="43"/>
  <c r="B92" i="65"/>
  <c r="D85" i="43"/>
  <c r="B93" i="65"/>
  <c r="D87" i="43"/>
  <c r="B95" i="65"/>
  <c r="D91" i="43"/>
  <c r="D44" i="43"/>
  <c r="B52" i="65"/>
  <c r="O3" i="44"/>
  <c r="O4" i="44"/>
  <c r="O5" i="44"/>
  <c r="O6" i="44"/>
  <c r="O7" i="44"/>
  <c r="O8" i="44"/>
  <c r="O9" i="44"/>
  <c r="O10" i="44"/>
  <c r="O11" i="44"/>
  <c r="O12" i="44"/>
  <c r="O13" i="44"/>
  <c r="O14" i="44"/>
  <c r="O15" i="44"/>
  <c r="O16" i="44"/>
  <c r="O17" i="44"/>
  <c r="O18" i="44"/>
  <c r="O19" i="44"/>
  <c r="O20" i="44"/>
  <c r="O21" i="44"/>
  <c r="O22" i="44"/>
  <c r="O23" i="44"/>
  <c r="O24" i="44"/>
  <c r="O25" i="44"/>
  <c r="O26" i="44"/>
  <c r="O27" i="44"/>
  <c r="O28" i="44"/>
  <c r="O29" i="44"/>
  <c r="O30" i="44"/>
  <c r="O31" i="44"/>
  <c r="O32" i="44"/>
  <c r="O33" i="44"/>
  <c r="O34" i="44"/>
  <c r="O35" i="44"/>
  <c r="O36" i="44"/>
  <c r="O37" i="44"/>
  <c r="O38" i="44"/>
  <c r="O39" i="44"/>
  <c r="O40" i="44"/>
  <c r="O41" i="44"/>
  <c r="O42" i="44"/>
  <c r="O43" i="44"/>
  <c r="O44" i="44"/>
  <c r="O4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2" i="44"/>
  <c r="D99" i="65"/>
  <c r="B101" i="65"/>
  <c r="B100" i="65"/>
  <c r="B99" i="65"/>
  <c r="B103" i="65"/>
  <c r="AY94" i="43"/>
  <c r="AY92" i="43"/>
  <c r="AY95" i="43"/>
  <c r="AY93" i="43"/>
  <c r="AY91" i="43"/>
  <c r="BC94" i="43"/>
  <c r="BB94" i="43"/>
  <c r="BC92" i="43"/>
  <c r="BB92" i="43"/>
  <c r="BC95" i="43"/>
  <c r="BB95" i="43"/>
  <c r="BB93" i="43"/>
  <c r="BC93" i="43"/>
  <c r="BC91" i="43"/>
  <c r="BB91" i="43"/>
  <c r="J95" i="43"/>
  <c r="H103" i="65"/>
  <c r="J93" i="43"/>
  <c r="H101" i="65"/>
  <c r="J92" i="43"/>
  <c r="H100" i="65"/>
  <c r="J91" i="43"/>
  <c r="H99" i="65"/>
  <c r="J94" i="43"/>
  <c r="H102" i="65"/>
  <c r="G85" i="65"/>
  <c r="F77" i="43"/>
  <c r="D85" i="65"/>
  <c r="F84" i="43"/>
  <c r="D92" i="65"/>
  <c r="G92" i="65"/>
  <c r="G84" i="65"/>
  <c r="F76" i="43"/>
  <c r="G76" i="65"/>
  <c r="F68" i="43"/>
  <c r="D76" i="65"/>
  <c r="F60" i="43"/>
  <c r="D68" i="65"/>
  <c r="G68" i="65"/>
  <c r="G61" i="65"/>
  <c r="F53" i="43"/>
  <c r="G53" i="65"/>
  <c r="F45" i="43"/>
  <c r="G91" i="65"/>
  <c r="F83" i="43"/>
  <c r="D91" i="65"/>
  <c r="G83" i="65"/>
  <c r="F75" i="43"/>
  <c r="D83" i="65"/>
  <c r="G75" i="65"/>
  <c r="F67" i="43"/>
  <c r="D75" i="65"/>
  <c r="F59" i="43"/>
  <c r="G60" i="65"/>
  <c r="G98" i="65"/>
  <c r="G90" i="65"/>
  <c r="F82" i="43"/>
  <c r="G82" i="65"/>
  <c r="F74" i="43"/>
  <c r="G74" i="65"/>
  <c r="F66" i="43"/>
  <c r="G59" i="65"/>
  <c r="F51" i="43"/>
  <c r="G97" i="65"/>
  <c r="G89" i="65"/>
  <c r="F81" i="43"/>
  <c r="D89" i="65"/>
  <c r="G81" i="65"/>
  <c r="F73" i="43"/>
  <c r="D81" i="65"/>
  <c r="F65" i="43"/>
  <c r="D73" i="65"/>
  <c r="G66" i="65"/>
  <c r="F58" i="43"/>
  <c r="G58" i="65"/>
  <c r="F50" i="43"/>
  <c r="D58" i="65"/>
  <c r="G96" i="65"/>
  <c r="G88" i="65"/>
  <c r="F80" i="43"/>
  <c r="D88" i="65"/>
  <c r="F72" i="43"/>
  <c r="D80" i="65"/>
  <c r="G80" i="65"/>
  <c r="G72" i="65"/>
  <c r="F64" i="43"/>
  <c r="D72" i="65"/>
  <c r="G65" i="65"/>
  <c r="F57" i="43"/>
  <c r="D65" i="65"/>
  <c r="F49" i="43"/>
  <c r="G57" i="65"/>
  <c r="G95" i="65"/>
  <c r="G87" i="65"/>
  <c r="F79" i="43"/>
  <c r="D87" i="65"/>
  <c r="G79" i="65"/>
  <c r="F71" i="43"/>
  <c r="D79" i="65"/>
  <c r="G71" i="65"/>
  <c r="F63" i="43"/>
  <c r="D71" i="65"/>
  <c r="G64" i="65"/>
  <c r="F56" i="43"/>
  <c r="D64" i="65"/>
  <c r="G56" i="65"/>
  <c r="F48" i="43"/>
  <c r="F86" i="43"/>
  <c r="D94" i="65"/>
  <c r="G86" i="65"/>
  <c r="F78" i="43"/>
  <c r="G78" i="65"/>
  <c r="F70" i="43"/>
  <c r="G70" i="65"/>
  <c r="F62" i="43"/>
  <c r="G63" i="65"/>
  <c r="G55" i="65"/>
  <c r="F47" i="43"/>
  <c r="G77" i="65"/>
  <c r="F69" i="43"/>
  <c r="D77" i="65"/>
  <c r="G69" i="65"/>
  <c r="F61" i="43"/>
  <c r="D69" i="65"/>
  <c r="F54" i="43"/>
  <c r="G54" i="65"/>
  <c r="F46" i="43"/>
  <c r="C46" i="43"/>
  <c r="A54" i="65"/>
  <c r="C54" i="43"/>
  <c r="A62" i="65"/>
  <c r="C61" i="43"/>
  <c r="A69" i="65"/>
  <c r="C69" i="43"/>
  <c r="A77" i="65"/>
  <c r="C77" i="43"/>
  <c r="A85" i="65"/>
  <c r="C85" i="43"/>
  <c r="A93" i="65"/>
  <c r="C86" i="43"/>
  <c r="A94" i="65"/>
  <c r="C87" i="43"/>
  <c r="A95" i="65"/>
  <c r="C88" i="43"/>
  <c r="A96" i="65"/>
  <c r="C89" i="43"/>
  <c r="A97" i="65"/>
  <c r="C90" i="43"/>
  <c r="A98" i="65"/>
  <c r="C91" i="43"/>
  <c r="A99" i="65"/>
  <c r="D89" i="43"/>
  <c r="K151" i="44"/>
  <c r="K150" i="44"/>
  <c r="K149" i="44"/>
  <c r="K148" i="44"/>
  <c r="K147" i="44"/>
  <c r="K146" i="44"/>
  <c r="K145" i="44"/>
  <c r="K144" i="44"/>
  <c r="K143" i="44"/>
  <c r="K142" i="44"/>
  <c r="K141" i="44"/>
  <c r="K140" i="44"/>
  <c r="K139" i="44"/>
  <c r="K138" i="44"/>
  <c r="K137" i="44"/>
  <c r="K136" i="44"/>
  <c r="K135" i="44"/>
  <c r="K134" i="44"/>
  <c r="K133" i="44"/>
  <c r="K132" i="44"/>
  <c r="K131" i="44"/>
  <c r="K130" i="44"/>
  <c r="K129" i="44"/>
  <c r="K128" i="44"/>
  <c r="K127" i="44"/>
  <c r="K126" i="44"/>
  <c r="P125" i="44"/>
  <c r="K125" i="44"/>
  <c r="K124" i="44"/>
  <c r="K123" i="44"/>
  <c r="K122" i="44"/>
  <c r="K121" i="44"/>
  <c r="K120" i="44"/>
  <c r="K119" i="44"/>
  <c r="K118" i="44"/>
  <c r="K117" i="44"/>
  <c r="K116" i="44"/>
  <c r="K115" i="44"/>
  <c r="K114" i="44"/>
  <c r="K113" i="44"/>
  <c r="K112" i="44"/>
  <c r="K111" i="44"/>
  <c r="K110" i="44"/>
  <c r="K109" i="44"/>
  <c r="K108" i="44"/>
  <c r="K107" i="44"/>
  <c r="K106" i="44"/>
  <c r="K105" i="44"/>
  <c r="K104" i="44"/>
  <c r="K103" i="44"/>
  <c r="K102" i="44"/>
  <c r="K101" i="44"/>
  <c r="K100" i="44"/>
  <c r="K99" i="44"/>
  <c r="K98" i="44"/>
  <c r="K97" i="44"/>
  <c r="L79" i="44"/>
  <c r="M79" i="44"/>
  <c r="L78" i="44"/>
  <c r="M78" i="44"/>
  <c r="M73" i="44"/>
  <c r="M68" i="44"/>
  <c r="M65" i="44"/>
  <c r="M53" i="44"/>
  <c r="M30" i="44"/>
  <c r="C2" i="44"/>
  <c r="B32" i="43"/>
  <c r="O1" i="44"/>
  <c r="D63" i="65"/>
  <c r="D96" i="65"/>
  <c r="D93" i="65"/>
  <c r="P13" i="63"/>
  <c r="D95" i="65"/>
  <c r="R51" i="63"/>
  <c r="D97" i="65"/>
  <c r="D60" i="65"/>
  <c r="D98" i="65"/>
  <c r="AY62" i="43"/>
  <c r="D70" i="65"/>
  <c r="AY48" i="43"/>
  <c r="D56" i="65"/>
  <c r="AY74" i="43"/>
  <c r="D82" i="65"/>
  <c r="AY59" i="43"/>
  <c r="D67" i="65"/>
  <c r="AY45" i="43"/>
  <c r="D53" i="65"/>
  <c r="AY76" i="43"/>
  <c r="D84" i="65"/>
  <c r="G67" i="65"/>
  <c r="B97" i="65"/>
  <c r="AY46" i="43"/>
  <c r="D54" i="65"/>
  <c r="AY70" i="43"/>
  <c r="D78" i="65"/>
  <c r="AY58" i="43"/>
  <c r="D66" i="65"/>
  <c r="AY82" i="43"/>
  <c r="D90" i="65"/>
  <c r="AY53" i="43"/>
  <c r="D61" i="65"/>
  <c r="R49" i="63"/>
  <c r="G93" i="65"/>
  <c r="G62" i="65"/>
  <c r="AY47" i="43"/>
  <c r="D55" i="65"/>
  <c r="AY78" i="43"/>
  <c r="D86" i="65"/>
  <c r="AY51" i="43"/>
  <c r="D59" i="65"/>
  <c r="AY54" i="43"/>
  <c r="D62" i="65"/>
  <c r="AY49" i="43"/>
  <c r="D57" i="65"/>
  <c r="G73" i="65"/>
  <c r="AY66" i="43"/>
  <c r="D74" i="65"/>
  <c r="G94" i="65"/>
  <c r="AY75" i="43"/>
  <c r="AY79" i="43"/>
  <c r="AY80" i="43"/>
  <c r="AY86" i="43"/>
  <c r="AY55" i="43"/>
  <c r="AY84" i="43"/>
  <c r="AY67" i="43"/>
  <c r="AY89" i="43"/>
  <c r="AY87" i="43"/>
  <c r="AY60" i="43"/>
  <c r="AY64" i="43"/>
  <c r="AY68" i="43"/>
  <c r="AY63" i="43"/>
  <c r="AY52" i="43"/>
  <c r="AY71" i="43"/>
  <c r="AY65" i="43"/>
  <c r="AY56" i="43"/>
  <c r="AY88" i="43"/>
  <c r="AY81" i="43"/>
  <c r="AY77" i="43"/>
  <c r="AY85" i="43"/>
  <c r="AY69" i="43"/>
  <c r="AY57" i="43"/>
  <c r="AY72" i="43"/>
  <c r="AY50" i="43"/>
  <c r="AY83" i="43"/>
  <c r="AY61" i="43"/>
  <c r="AY73" i="43"/>
  <c r="AY90" i="43"/>
  <c r="BB63" i="43"/>
  <c r="BC63" i="43"/>
  <c r="BB51" i="43"/>
  <c r="BC51" i="43"/>
  <c r="BC45" i="43"/>
  <c r="BB45" i="43"/>
  <c r="BC46" i="43"/>
  <c r="BB46" i="43"/>
  <c r="BB69" i="43"/>
  <c r="BC69" i="43"/>
  <c r="BB70" i="43"/>
  <c r="BC70" i="43"/>
  <c r="BC87" i="43"/>
  <c r="BB87" i="43"/>
  <c r="BC64" i="43"/>
  <c r="BB64" i="43"/>
  <c r="BB58" i="43"/>
  <c r="BC58" i="43"/>
  <c r="BB74" i="43"/>
  <c r="BC74" i="43"/>
  <c r="BC68" i="43"/>
  <c r="BB68" i="43"/>
  <c r="BB54" i="43"/>
  <c r="BC54" i="43"/>
  <c r="BB48" i="43"/>
  <c r="BC48" i="43"/>
  <c r="BC49" i="43"/>
  <c r="BB49" i="43"/>
  <c r="BC88" i="43"/>
  <c r="BB88" i="43"/>
  <c r="BC81" i="43"/>
  <c r="BB81" i="43"/>
  <c r="BB52" i="43"/>
  <c r="BC52" i="43"/>
  <c r="BC77" i="43"/>
  <c r="BB77" i="43"/>
  <c r="BC55" i="43"/>
  <c r="BB55" i="43"/>
  <c r="BC71" i="43"/>
  <c r="BB71" i="43"/>
  <c r="BC72" i="43"/>
  <c r="BB72" i="43"/>
  <c r="BB65" i="43"/>
  <c r="BC65" i="43"/>
  <c r="BC75" i="43"/>
  <c r="BB75" i="43"/>
  <c r="BC53" i="43"/>
  <c r="BB53" i="43"/>
  <c r="BB85" i="43"/>
  <c r="BC85" i="43"/>
  <c r="BB78" i="43"/>
  <c r="BC78" i="43"/>
  <c r="BB82" i="43"/>
  <c r="BC82" i="43"/>
  <c r="BB76" i="43"/>
  <c r="BC76" i="43"/>
  <c r="BC56" i="43"/>
  <c r="BB56" i="43"/>
  <c r="BB89" i="43"/>
  <c r="BC89" i="43"/>
  <c r="BC59" i="43"/>
  <c r="BB59" i="43"/>
  <c r="BC60" i="43"/>
  <c r="BB60" i="43"/>
  <c r="BC47" i="43"/>
  <c r="BB47" i="43"/>
  <c r="BB61" i="43"/>
  <c r="BC61" i="43"/>
  <c r="BC62" i="43"/>
  <c r="BB62" i="43"/>
  <c r="BB79" i="43"/>
  <c r="BC79" i="43"/>
  <c r="BC57" i="43"/>
  <c r="BB57" i="43"/>
  <c r="BB50" i="43"/>
  <c r="BC50" i="43"/>
  <c r="BB66" i="43"/>
  <c r="BC66" i="43"/>
  <c r="BC83" i="43"/>
  <c r="BB83" i="43"/>
  <c r="BC84" i="43"/>
  <c r="BB84" i="43"/>
  <c r="BC86" i="43"/>
  <c r="BB86" i="43"/>
  <c r="BC80" i="43"/>
  <c r="BB80" i="43"/>
  <c r="BC73" i="43"/>
  <c r="BB73" i="43"/>
  <c r="BC90" i="43"/>
  <c r="BB90" i="43"/>
  <c r="BC67" i="43"/>
  <c r="BB67" i="43"/>
  <c r="D86" i="43"/>
  <c r="B94" i="65"/>
  <c r="D88" i="43"/>
  <c r="D90" i="43"/>
  <c r="D94" i="43"/>
  <c r="I4" i="43"/>
  <c r="D9" i="64"/>
  <c r="F44" i="43"/>
  <c r="C63" i="43"/>
  <c r="A71" i="65"/>
  <c r="C56" i="43"/>
  <c r="A64" i="65"/>
  <c r="C44" i="43"/>
  <c r="C84" i="43"/>
  <c r="A92" i="65"/>
  <c r="C76" i="43"/>
  <c r="A84" i="65"/>
  <c r="C68" i="43"/>
  <c r="A76" i="65"/>
  <c r="C60" i="43"/>
  <c r="A68" i="65"/>
  <c r="C53" i="43"/>
  <c r="A61" i="65"/>
  <c r="C45" i="43"/>
  <c r="A53" i="65"/>
  <c r="C83" i="43"/>
  <c r="A91" i="65"/>
  <c r="C75" i="43"/>
  <c r="A83" i="65"/>
  <c r="C67" i="43"/>
  <c r="A75" i="65"/>
  <c r="C59" i="43"/>
  <c r="A67" i="65"/>
  <c r="C52" i="43"/>
  <c r="A60" i="65"/>
  <c r="C82" i="43"/>
  <c r="A90" i="65"/>
  <c r="C74" i="43"/>
  <c r="A82" i="65"/>
  <c r="C66" i="43"/>
  <c r="A74" i="65"/>
  <c r="C51" i="43"/>
  <c r="A59" i="65"/>
  <c r="J73" i="43"/>
  <c r="H81" i="65"/>
  <c r="C81" i="43"/>
  <c r="A89" i="65"/>
  <c r="C73" i="43"/>
  <c r="A81" i="65"/>
  <c r="C65" i="43"/>
  <c r="A73" i="65"/>
  <c r="C58" i="43"/>
  <c r="A66" i="65"/>
  <c r="C50" i="43"/>
  <c r="A58" i="65"/>
  <c r="C80" i="43"/>
  <c r="A88" i="65"/>
  <c r="C72" i="43"/>
  <c r="A80" i="65"/>
  <c r="C64" i="43"/>
  <c r="A72" i="65"/>
  <c r="C57" i="43"/>
  <c r="A65" i="65"/>
  <c r="C49" i="43"/>
  <c r="A57" i="65"/>
  <c r="C79" i="43"/>
  <c r="A87" i="65"/>
  <c r="C71" i="43"/>
  <c r="A79" i="65"/>
  <c r="C48" i="43"/>
  <c r="A56" i="65"/>
  <c r="C78" i="43"/>
  <c r="A86" i="65"/>
  <c r="C70" i="43"/>
  <c r="A78" i="65"/>
  <c r="C62" i="43"/>
  <c r="A70" i="65"/>
  <c r="C55" i="43"/>
  <c r="A63" i="65"/>
  <c r="C47" i="43"/>
  <c r="A55" i="65"/>
  <c r="C4" i="44"/>
  <c r="C3" i="44"/>
  <c r="B102" i="65"/>
  <c r="B98" i="65"/>
  <c r="B96" i="65"/>
  <c r="F4" i="43"/>
  <c r="J4" i="43"/>
  <c r="F41" i="43"/>
  <c r="AY4" i="65"/>
  <c r="AY3" i="65"/>
  <c r="AX4" i="65"/>
  <c r="AX3" i="65"/>
  <c r="AY44" i="43"/>
  <c r="AY4" i="43"/>
  <c r="D52" i="65"/>
  <c r="A52" i="65"/>
  <c r="G52" i="65"/>
  <c r="BC44" i="43"/>
  <c r="BC4" i="43"/>
  <c r="BB44" i="43"/>
  <c r="BB4" i="43"/>
  <c r="C5" i="44"/>
  <c r="AY5" i="65"/>
  <c r="AZ4" i="65"/>
  <c r="G4" i="64"/>
  <c r="AZ3" i="65"/>
  <c r="G3" i="64"/>
  <c r="AX5" i="65"/>
  <c r="C6" i="44"/>
  <c r="B38" i="43"/>
  <c r="B99" i="43"/>
  <c r="B57" i="43"/>
  <c r="B52" i="43"/>
  <c r="AZ5" i="65"/>
  <c r="C7" i="44"/>
  <c r="B17" i="43"/>
  <c r="B67" i="43"/>
  <c r="C8" i="44"/>
  <c r="C9" i="44"/>
  <c r="B34" i="43"/>
  <c r="B60" i="43"/>
  <c r="B83" i="43"/>
  <c r="B80" i="43"/>
  <c r="B11" i="44"/>
  <c r="A15" i="59"/>
  <c r="A10" i="59"/>
  <c r="B84" i="43"/>
  <c r="B73" i="43"/>
  <c r="C11" i="44"/>
  <c r="B12" i="44"/>
  <c r="B35" i="43"/>
  <c r="B69" i="43"/>
  <c r="B61" i="43"/>
  <c r="B51" i="43"/>
  <c r="C12" i="44"/>
  <c r="B13" i="44"/>
  <c r="C13" i="44"/>
  <c r="B14" i="44"/>
  <c r="B15" i="43"/>
  <c r="A8" i="59"/>
  <c r="B100" i="43"/>
  <c r="C14" i="44"/>
  <c r="B15" i="44"/>
  <c r="B13" i="43"/>
  <c r="B92" i="43"/>
  <c r="B49" i="43"/>
  <c r="B88" i="43"/>
  <c r="C15" i="44"/>
  <c r="B16" i="44"/>
  <c r="B37" i="43"/>
  <c r="B48" i="43"/>
  <c r="B70" i="43"/>
  <c r="C16" i="44"/>
  <c r="B17" i="44"/>
  <c r="B107" i="43"/>
  <c r="B103" i="43"/>
  <c r="B14" i="43"/>
  <c r="B105" i="43"/>
  <c r="A14" i="59"/>
  <c r="A13" i="59"/>
  <c r="A9" i="59"/>
  <c r="C17" i="44"/>
  <c r="B18" i="44"/>
  <c r="B12" i="43"/>
  <c r="B64" i="43"/>
  <c r="B54" i="43"/>
  <c r="C18" i="44"/>
  <c r="B19" i="44"/>
  <c r="B25" i="43"/>
  <c r="A12" i="59"/>
  <c r="A11" i="59"/>
  <c r="B63" i="43"/>
  <c r="B53" i="43"/>
  <c r="C19" i="44"/>
  <c r="B20" i="44"/>
  <c r="B26" i="43"/>
  <c r="B62" i="43"/>
  <c r="B77" i="43"/>
  <c r="C20" i="44"/>
  <c r="B21" i="44"/>
  <c r="B31" i="43"/>
  <c r="B75" i="43"/>
  <c r="B78" i="43"/>
  <c r="C21" i="44"/>
  <c r="B22" i="44"/>
  <c r="C22" i="44"/>
  <c r="B23" i="44"/>
  <c r="C23" i="44"/>
  <c r="B24" i="44"/>
  <c r="C24" i="44"/>
  <c r="B25" i="44"/>
  <c r="B16" i="43"/>
  <c r="B68" i="43"/>
  <c r="C25" i="44"/>
  <c r="B26" i="44"/>
  <c r="C26" i="44"/>
  <c r="B27" i="44"/>
  <c r="B101" i="43"/>
  <c r="B28" i="43"/>
  <c r="C27" i="44"/>
  <c r="B28" i="44"/>
  <c r="B24" i="43"/>
  <c r="B98" i="43"/>
  <c r="B96" i="43"/>
  <c r="B97" i="43"/>
  <c r="B95" i="43"/>
  <c r="B91" i="43"/>
  <c r="B79" i="43"/>
  <c r="B74" i="43"/>
  <c r="B82" i="43"/>
  <c r="B55" i="43"/>
  <c r="B66" i="43"/>
  <c r="B94" i="43"/>
  <c r="B86" i="43"/>
  <c r="B44" i="43"/>
  <c r="C28" i="44"/>
  <c r="B29" i="44"/>
  <c r="B10" i="43"/>
  <c r="B89" i="43"/>
  <c r="C29" i="44"/>
  <c r="B30" i="44"/>
  <c r="B31" i="44"/>
  <c r="C30" i="44"/>
  <c r="B106" i="43"/>
  <c r="B30" i="43"/>
  <c r="B87" i="43"/>
  <c r="B56" i="43"/>
  <c r="B45" i="43"/>
  <c r="B81" i="43"/>
  <c r="C31" i="44"/>
  <c r="B32" i="44"/>
  <c r="B39" i="43"/>
  <c r="B65" i="43"/>
  <c r="B71" i="43"/>
  <c r="B76" i="43"/>
  <c r="C32" i="44"/>
  <c r="B33" i="44"/>
  <c r="C33" i="44"/>
  <c r="B34" i="44"/>
  <c r="C34" i="44"/>
  <c r="B35" i="44"/>
  <c r="B29" i="43"/>
  <c r="B58" i="43"/>
  <c r="C35" i="44"/>
  <c r="B36" i="44"/>
  <c r="B9" i="43"/>
  <c r="B104" i="43"/>
  <c r="C36" i="44"/>
  <c r="B19" i="43"/>
  <c r="B37" i="44"/>
  <c r="C37" i="44"/>
  <c r="B38" i="44"/>
  <c r="C38" i="44"/>
  <c r="B20" i="43"/>
  <c r="B39" i="44"/>
  <c r="C39" i="44"/>
  <c r="B40" i="44"/>
  <c r="B27" i="43"/>
  <c r="B46" i="43"/>
  <c r="C40" i="44"/>
  <c r="B41" i="44"/>
  <c r="B102" i="43"/>
  <c r="B21" i="43"/>
  <c r="C41" i="44"/>
  <c r="B42" i="44"/>
  <c r="B36" i="43"/>
  <c r="B47" i="43"/>
  <c r="C42" i="44"/>
  <c r="B43" i="44"/>
  <c r="B11" i="43"/>
  <c r="B90" i="43"/>
  <c r="C43" i="44"/>
  <c r="B44" i="44"/>
  <c r="B22" i="43"/>
  <c r="B93" i="43"/>
  <c r="C44" i="44"/>
  <c r="B45" i="44"/>
  <c r="B23" i="43"/>
  <c r="B59" i="43"/>
  <c r="C45" i="44"/>
  <c r="B46" i="44"/>
  <c r="B33" i="43"/>
  <c r="B72" i="43"/>
  <c r="C46" i="44"/>
  <c r="B47" i="44"/>
  <c r="B18" i="43"/>
  <c r="B85" i="43"/>
  <c r="B50" i="43"/>
  <c r="B53" i="44"/>
  <c r="C47" i="44"/>
  <c r="F33" i="43"/>
  <c r="B28" i="65"/>
  <c r="BC10" i="43"/>
  <c r="AY38" i="43"/>
  <c r="BC26" i="43"/>
  <c r="BB34" i="43"/>
  <c r="BC23" i="43"/>
  <c r="AX20" i="43"/>
  <c r="BC28" i="43"/>
  <c r="AY16" i="43"/>
  <c r="BB14" i="43"/>
  <c r="BB35" i="43"/>
  <c r="BC13" i="43"/>
  <c r="BC8" i="43"/>
  <c r="AY30" i="43"/>
  <c r="BC25" i="43"/>
  <c r="BC20" i="43"/>
  <c r="AZ32" i="43"/>
  <c r="AY11" i="43"/>
  <c r="BB31" i="43"/>
  <c r="BB29" i="43"/>
  <c r="BB26" i="43"/>
  <c r="AY18" i="43"/>
  <c r="AX19" i="43"/>
  <c r="AY27" i="43"/>
  <c r="AY20" i="43"/>
  <c r="BC37" i="43"/>
  <c r="BB23" i="43"/>
  <c r="AZ28" i="43"/>
  <c r="AY10" i="43"/>
  <c r="BB33" i="43"/>
  <c r="AW20" i="43"/>
  <c r="AW12" i="43"/>
  <c r="BB13" i="43"/>
  <c r="AW35" i="43"/>
  <c r="BC21" i="43"/>
  <c r="BC31" i="43"/>
  <c r="BB38" i="43"/>
  <c r="BB32" i="43"/>
  <c r="BA19" i="43"/>
  <c r="BB21" i="43"/>
  <c r="AY32" i="43"/>
  <c r="AY14" i="43"/>
  <c r="BC27" i="43"/>
  <c r="BC34" i="43"/>
  <c r="BB15" i="43"/>
  <c r="BB10" i="43"/>
  <c r="AY34" i="43"/>
  <c r="AY31" i="43"/>
  <c r="AZ21" i="43"/>
  <c r="BC17" i="43"/>
  <c r="BC15" i="43"/>
  <c r="BA20" i="43"/>
  <c r="BC24" i="43"/>
  <c r="BC33" i="43"/>
  <c r="AY29" i="43"/>
  <c r="AY37" i="43"/>
  <c r="AY35" i="43"/>
  <c r="AX37" i="43"/>
  <c r="AY23" i="43"/>
  <c r="BB20" i="43"/>
  <c r="BC18" i="43"/>
  <c r="AY25" i="43"/>
  <c r="BC35" i="43"/>
  <c r="BC11" i="43"/>
  <c r="AY26" i="43"/>
  <c r="BC29" i="43"/>
  <c r="BB27" i="43"/>
  <c r="BB25" i="43"/>
  <c r="BB30" i="43"/>
  <c r="BB17" i="43"/>
  <c r="BB11" i="43"/>
  <c r="AW32" i="43"/>
  <c r="AX32" i="43"/>
  <c r="BB37" i="43"/>
  <c r="AY39" i="43"/>
  <c r="AW8" i="43"/>
  <c r="AW38" i="43"/>
  <c r="AY22" i="43"/>
  <c r="BC12" i="43"/>
  <c r="AW13" i="43"/>
  <c r="AY21" i="43"/>
  <c r="BB8" i="43"/>
  <c r="AW25" i="43"/>
  <c r="BC22" i="43"/>
  <c r="BB28" i="43"/>
  <c r="AX12" i="43"/>
  <c r="AX8" i="43"/>
  <c r="AZ19" i="43"/>
  <c r="BB18" i="43"/>
  <c r="AX39" i="43"/>
  <c r="AY15" i="43"/>
  <c r="BB24" i="43"/>
  <c r="AZ20" i="43"/>
  <c r="BC9" i="43"/>
  <c r="BB16" i="43"/>
  <c r="AX34" i="43"/>
  <c r="AY33" i="43"/>
  <c r="AY28" i="43"/>
  <c r="AY19" i="43"/>
  <c r="AX14" i="43"/>
  <c r="BC38" i="43"/>
  <c r="BC14" i="43"/>
  <c r="AW18" i="43"/>
  <c r="AZ9" i="43"/>
  <c r="BC36" i="43"/>
  <c r="AY36" i="43"/>
  <c r="BC16" i="43"/>
  <c r="BB9" i="43"/>
  <c r="BB22" i="43"/>
  <c r="AY17" i="43"/>
  <c r="BB39" i="43"/>
  <c r="BC19" i="43"/>
  <c r="AZ15" i="43"/>
  <c r="AY24" i="43"/>
  <c r="BC32" i="43"/>
  <c r="BC30" i="43"/>
  <c r="AY9" i="43"/>
  <c r="BB12" i="43"/>
  <c r="AY12" i="43"/>
  <c r="AX35" i="43"/>
  <c r="BC39" i="43"/>
  <c r="AW19" i="43"/>
  <c r="AY8" i="43"/>
  <c r="BA32" i="43"/>
  <c r="BB36" i="43"/>
  <c r="AY13" i="43"/>
  <c r="BB19" i="43"/>
  <c r="AW9" i="43"/>
  <c r="AW29" i="43"/>
  <c r="AX24" i="43"/>
  <c r="AW21" i="43"/>
  <c r="AX38" i="43"/>
  <c r="AX22" i="43"/>
  <c r="AX28" i="43"/>
  <c r="AW31" i="43"/>
  <c r="AW15" i="43"/>
  <c r="AX30" i="43"/>
  <c r="AW24" i="43"/>
  <c r="AX15" i="43"/>
  <c r="AX25" i="43"/>
  <c r="AX17" i="43"/>
  <c r="AW30" i="43"/>
  <c r="AX9" i="43"/>
  <c r="AW26" i="43"/>
  <c r="AX36" i="43"/>
  <c r="AX13" i="43"/>
  <c r="AX18" i="43"/>
  <c r="AX26" i="43"/>
  <c r="AX29" i="43"/>
  <c r="AW28" i="43"/>
  <c r="AX10" i="43"/>
  <c r="AW39" i="43"/>
  <c r="AW37" i="43"/>
  <c r="AW11" i="43"/>
  <c r="AX27" i="43"/>
  <c r="AW36" i="43"/>
  <c r="AX21" i="43"/>
  <c r="AW10" i="43"/>
  <c r="AW33" i="43"/>
  <c r="AX16" i="43"/>
  <c r="AX31" i="43"/>
  <c r="AW17" i="43"/>
  <c r="AW23" i="43"/>
  <c r="AW27" i="43"/>
  <c r="AX23" i="43"/>
  <c r="AW22" i="43"/>
  <c r="AW14" i="43"/>
  <c r="AX33" i="43"/>
  <c r="AX11" i="43"/>
  <c r="AW16" i="43"/>
  <c r="AW34" i="43"/>
  <c r="K33" i="43"/>
  <c r="E28" i="65"/>
  <c r="G21" i="43"/>
  <c r="F21" i="43"/>
  <c r="L21" i="43"/>
  <c r="K21" i="43"/>
  <c r="P21" i="43"/>
  <c r="G16" i="65" s="1"/>
  <c r="AI16" i="65" s="1"/>
  <c r="I21" i="43"/>
  <c r="I37" i="43"/>
  <c r="C32" i="65"/>
  <c r="N20" i="43"/>
  <c r="R15" i="65" s="1"/>
  <c r="K15" i="43"/>
  <c r="E10" i="65"/>
  <c r="L24" i="43"/>
  <c r="F19" i="65"/>
  <c r="K30" i="43"/>
  <c r="E25" i="65"/>
  <c r="K8" i="43"/>
  <c r="E3" i="65"/>
  <c r="F15" i="43"/>
  <c r="B10" i="65"/>
  <c r="L14" i="43"/>
  <c r="F9" i="65"/>
  <c r="I12" i="43"/>
  <c r="C7" i="65"/>
  <c r="H31" i="43"/>
  <c r="I39" i="43"/>
  <c r="C34" i="65"/>
  <c r="F10" i="43"/>
  <c r="B5" i="65"/>
  <c r="F26" i="43"/>
  <c r="B21" i="65"/>
  <c r="F30" i="43"/>
  <c r="B25" i="65"/>
  <c r="K20" i="43"/>
  <c r="F36" i="43"/>
  <c r="B31" i="65"/>
  <c r="L15" i="43"/>
  <c r="F10" i="65"/>
  <c r="H30" i="43"/>
  <c r="G36" i="43"/>
  <c r="H25" i="43"/>
  <c r="F16" i="43"/>
  <c r="B11" i="65"/>
  <c r="H17" i="43"/>
  <c r="G25" i="43"/>
  <c r="I8" i="43"/>
  <c r="C3" i="65"/>
  <c r="F34" i="43"/>
  <c r="B29" i="65"/>
  <c r="P19" i="43"/>
  <c r="G14" i="65" s="1"/>
  <c r="AI14" i="65" s="1"/>
  <c r="L29" i="43"/>
  <c r="F24" i="65"/>
  <c r="H29" i="43"/>
  <c r="F39" i="43"/>
  <c r="B34" i="65"/>
  <c r="G28" i="43"/>
  <c r="K39" i="43"/>
  <c r="E34" i="65"/>
  <c r="K35" i="43"/>
  <c r="E30" i="65"/>
  <c r="G9" i="43"/>
  <c r="K37" i="43"/>
  <c r="E32" i="65"/>
  <c r="L39" i="43"/>
  <c r="F34" i="65"/>
  <c r="L38" i="43"/>
  <c r="F33" i="65"/>
  <c r="F27" i="43"/>
  <c r="B22" i="65"/>
  <c r="K28" i="43"/>
  <c r="E23" i="65"/>
  <c r="L30" i="43"/>
  <c r="F25" i="65"/>
  <c r="L13" i="43"/>
  <c r="F8" i="65"/>
  <c r="I38" i="43"/>
  <c r="C33" i="65"/>
  <c r="L8" i="43"/>
  <c r="F3" i="65"/>
  <c r="K27" i="43"/>
  <c r="E22" i="65"/>
  <c r="H20" i="43"/>
  <c r="L25" i="43"/>
  <c r="F20" i="65"/>
  <c r="G26" i="43"/>
  <c r="I9" i="43"/>
  <c r="H16" i="43"/>
  <c r="I30" i="43"/>
  <c r="C25" i="65"/>
  <c r="K31" i="43"/>
  <c r="E26" i="65"/>
  <c r="I19" i="43"/>
  <c r="F35" i="43"/>
  <c r="B30" i="65"/>
  <c r="Q9" i="43"/>
  <c r="P28" i="43"/>
  <c r="G23" i="65" s="1"/>
  <c r="AI23" i="65" s="1"/>
  <c r="L9" i="43"/>
  <c r="F4" i="65"/>
  <c r="I32" i="43"/>
  <c r="N32" i="43"/>
  <c r="R27" i="65" s="1"/>
  <c r="G34" i="43"/>
  <c r="S20" i="43"/>
  <c r="J15" i="65" s="1"/>
  <c r="I10" i="43"/>
  <c r="C5" i="65"/>
  <c r="L35" i="43"/>
  <c r="F30" i="65"/>
  <c r="Q19" i="43"/>
  <c r="O19" i="43" s="1"/>
  <c r="S14" i="65" s="1"/>
  <c r="L27" i="43"/>
  <c r="F22" i="65"/>
  <c r="I24" i="43"/>
  <c r="C19" i="65"/>
  <c r="L31" i="43"/>
  <c r="F26" i="65"/>
  <c r="F9" i="43"/>
  <c r="H13" i="43"/>
  <c r="L10" i="43"/>
  <c r="F5" i="65"/>
  <c r="H37" i="43"/>
  <c r="I28" i="43"/>
  <c r="L19" i="43"/>
  <c r="K14" i="43"/>
  <c r="E9" i="65"/>
  <c r="F19" i="43"/>
  <c r="G30" i="43"/>
  <c r="N19" i="43"/>
  <c r="R14" i="65" s="1"/>
  <c r="M32" i="43"/>
  <c r="Q27" i="65" s="1"/>
  <c r="M20" i="43"/>
  <c r="Q15" i="65" s="1"/>
  <c r="H32" i="43"/>
  <c r="G35" i="43"/>
  <c r="G8" i="43"/>
  <c r="H12" i="43"/>
  <c r="K36" i="43"/>
  <c r="E31" i="65"/>
  <c r="Q32" i="43"/>
  <c r="AQ32" i="43" s="1"/>
  <c r="AM27" i="65" s="1"/>
  <c r="G24" i="43"/>
  <c r="F25" i="43"/>
  <c r="B20" i="65"/>
  <c r="S32" i="43"/>
  <c r="J27" i="65" s="1"/>
  <c r="H21" i="43"/>
  <c r="F29" i="43"/>
  <c r="B24" i="65"/>
  <c r="H27" i="43"/>
  <c r="I34" i="43"/>
  <c r="C29" i="65"/>
  <c r="G10" i="43"/>
  <c r="I20" i="43"/>
  <c r="P20" i="43"/>
  <c r="G15" i="65" s="1"/>
  <c r="AI15" i="65" s="1"/>
  <c r="F32" i="43"/>
  <c r="F20" i="43"/>
  <c r="K10" i="43"/>
  <c r="E5" i="65"/>
  <c r="I27" i="43"/>
  <c r="C22" i="65"/>
  <c r="L17" i="43"/>
  <c r="F12" i="65"/>
  <c r="H19" i="43"/>
  <c r="H28" i="43"/>
  <c r="H36" i="43"/>
  <c r="I26" i="43"/>
  <c r="C21" i="65"/>
  <c r="K34" i="43"/>
  <c r="E29" i="65"/>
  <c r="H8" i="43"/>
  <c r="I35" i="43"/>
  <c r="C30" i="65"/>
  <c r="P32" i="43"/>
  <c r="G27" i="65" s="1"/>
  <c r="AI27" i="65" s="1"/>
  <c r="S19" i="43"/>
  <c r="J14" i="65" s="1"/>
  <c r="I17" i="43"/>
  <c r="C12" i="65"/>
  <c r="I15" i="43"/>
  <c r="G31" i="43"/>
  <c r="K9" i="43"/>
  <c r="E4" i="65"/>
  <c r="F38" i="43"/>
  <c r="B33" i="65"/>
  <c r="G29" i="43"/>
  <c r="K38" i="43"/>
  <c r="E33" i="65"/>
  <c r="Q20" i="43"/>
  <c r="AQ20" i="43" s="1"/>
  <c r="AM15" i="65" s="1"/>
  <c r="G14" i="43"/>
  <c r="P9" i="43"/>
  <c r="G4" i="65" s="1"/>
  <c r="AI4" i="65" s="1"/>
  <c r="G32" i="43"/>
  <c r="L34" i="43"/>
  <c r="F29" i="65"/>
  <c r="L37" i="43"/>
  <c r="F32" i="65"/>
  <c r="G27" i="43"/>
  <c r="G17" i="43"/>
  <c r="I31" i="43"/>
  <c r="C26" i="65"/>
  <c r="L12" i="43"/>
  <c r="F7" i="65"/>
  <c r="G38" i="43"/>
  <c r="I36" i="43"/>
  <c r="C31" i="65"/>
  <c r="F37" i="43"/>
  <c r="B32" i="65"/>
  <c r="H39" i="43"/>
  <c r="K24" i="43"/>
  <c r="E19" i="65"/>
  <c r="K17" i="43"/>
  <c r="E12" i="65"/>
  <c r="T32" i="43"/>
  <c r="K27" i="65" s="1"/>
  <c r="I29" i="43"/>
  <c r="C24" i="65"/>
  <c r="Q21" i="43"/>
  <c r="T19" i="43"/>
  <c r="H24" i="43"/>
  <c r="G19" i="43"/>
  <c r="F17" i="43"/>
  <c r="B12" i="65"/>
  <c r="K19" i="43"/>
  <c r="I13" i="43"/>
  <c r="C8" i="65"/>
  <c r="F8" i="43"/>
  <c r="B3" i="65"/>
  <c r="H34" i="43"/>
  <c r="L16" i="43"/>
  <c r="F11" i="65"/>
  <c r="K12" i="43"/>
  <c r="E7" i="65"/>
  <c r="K16" i="43"/>
  <c r="E11" i="65"/>
  <c r="H38" i="43"/>
  <c r="G39" i="43"/>
  <c r="G37" i="43"/>
  <c r="I14" i="43"/>
  <c r="L36" i="43"/>
  <c r="F31" i="65"/>
  <c r="F28" i="43"/>
  <c r="B23" i="65"/>
  <c r="F13" i="43"/>
  <c r="B8" i="65"/>
  <c r="M19" i="43"/>
  <c r="Q14" i="65" s="1"/>
  <c r="H15" i="43"/>
  <c r="T20" i="43"/>
  <c r="K15" i="65" s="1"/>
  <c r="K32" i="43"/>
  <c r="H35" i="43"/>
  <c r="I25" i="43"/>
  <c r="C20" i="65"/>
  <c r="H14" i="43"/>
  <c r="L20" i="43"/>
  <c r="H10" i="43"/>
  <c r="I16" i="43"/>
  <c r="C11" i="65"/>
  <c r="F12" i="43"/>
  <c r="B7" i="65"/>
  <c r="K13" i="43"/>
  <c r="E8" i="65"/>
  <c r="L32" i="43"/>
  <c r="G13" i="43"/>
  <c r="G15" i="43"/>
  <c r="G20" i="43"/>
  <c r="G16" i="43"/>
  <c r="F14" i="43"/>
  <c r="B9" i="65"/>
  <c r="P14" i="43"/>
  <c r="G9" i="65" s="1"/>
  <c r="AI9" i="65" s="1"/>
  <c r="F24" i="43"/>
  <c r="B19" i="65"/>
  <c r="H9" i="43"/>
  <c r="K29" i="43"/>
  <c r="E24" i="65"/>
  <c r="F31" i="43"/>
  <c r="B26" i="65"/>
  <c r="L26" i="43"/>
  <c r="F21" i="65"/>
  <c r="G12" i="43"/>
  <c r="H26" i="43"/>
  <c r="K25" i="43"/>
  <c r="E20" i="65"/>
  <c r="L28" i="43"/>
  <c r="F23" i="65"/>
  <c r="K26" i="43"/>
  <c r="E21" i="65"/>
  <c r="K11" i="43"/>
  <c r="E6" i="65"/>
  <c r="G11" i="43"/>
  <c r="L11" i="43"/>
  <c r="F6" i="65"/>
  <c r="H11" i="43"/>
  <c r="I11" i="43"/>
  <c r="C6" i="65"/>
  <c r="F11" i="43"/>
  <c r="B6" i="65"/>
  <c r="F22" i="43"/>
  <c r="B17" i="65"/>
  <c r="L22" i="43"/>
  <c r="F17" i="65"/>
  <c r="I22" i="43"/>
  <c r="C17" i="65"/>
  <c r="K22" i="43"/>
  <c r="E17" i="65"/>
  <c r="H22" i="43"/>
  <c r="G22" i="43"/>
  <c r="F23" i="43"/>
  <c r="B18" i="65"/>
  <c r="L23" i="43"/>
  <c r="F18" i="65"/>
  <c r="I23" i="43"/>
  <c r="G23" i="43"/>
  <c r="H23" i="43"/>
  <c r="K23" i="43"/>
  <c r="E18" i="65"/>
  <c r="G33" i="43"/>
  <c r="H33" i="43"/>
  <c r="I33" i="43"/>
  <c r="C28" i="65"/>
  <c r="L33" i="43"/>
  <c r="F28" i="65"/>
  <c r="F18" i="43"/>
  <c r="B13" i="65"/>
  <c r="K18" i="43"/>
  <c r="E13" i="65"/>
  <c r="H18" i="43"/>
  <c r="G18" i="43"/>
  <c r="L18" i="43"/>
  <c r="F13" i="65"/>
  <c r="I18" i="43"/>
  <c r="C13" i="65"/>
  <c r="B54" i="44"/>
  <c r="C53" i="44"/>
  <c r="F15" i="65"/>
  <c r="AA20" i="43"/>
  <c r="U15" i="65" s="1"/>
  <c r="C23" i="65"/>
  <c r="J28" i="43"/>
  <c r="D23" i="65"/>
  <c r="C15" i="65"/>
  <c r="O20" i="43"/>
  <c r="S15" i="65" s="1"/>
  <c r="J20" i="43"/>
  <c r="E15" i="65"/>
  <c r="E27" i="65"/>
  <c r="C4" i="65"/>
  <c r="J9" i="43"/>
  <c r="D4" i="65"/>
  <c r="B27" i="65"/>
  <c r="C18" i="65"/>
  <c r="J23" i="43"/>
  <c r="D18" i="65"/>
  <c r="H16" i="65"/>
  <c r="R21" i="43"/>
  <c r="C10" i="65"/>
  <c r="J15" i="43"/>
  <c r="D10" i="65"/>
  <c r="C16" i="65"/>
  <c r="O21" i="43"/>
  <c r="S16" i="65"/>
  <c r="J21" i="43"/>
  <c r="AQ21" i="43"/>
  <c r="AM16" i="65" s="1"/>
  <c r="C27" i="65"/>
  <c r="J32" i="43"/>
  <c r="F27" i="65"/>
  <c r="B4" i="65"/>
  <c r="B15" i="65"/>
  <c r="E16" i="65"/>
  <c r="F16" i="65"/>
  <c r="H4" i="65"/>
  <c r="AJ4" i="65" s="1"/>
  <c r="C9" i="65"/>
  <c r="J14" i="43"/>
  <c r="D9" i="65"/>
  <c r="E14" i="65"/>
  <c r="Z19" i="43"/>
  <c r="T14" i="65" s="1"/>
  <c r="H15" i="65"/>
  <c r="AJ15" i="65" s="1"/>
  <c r="B14" i="65"/>
  <c r="H14" i="65"/>
  <c r="AJ14" i="65" s="1"/>
  <c r="C14" i="65"/>
  <c r="AQ19" i="43"/>
  <c r="AM14" i="65" s="1"/>
  <c r="J19" i="43"/>
  <c r="B16" i="65"/>
  <c r="AP21" i="43"/>
  <c r="AL16" i="65"/>
  <c r="F14" i="65"/>
  <c r="B55" i="44"/>
  <c r="C55" i="44"/>
  <c r="C54" i="44"/>
  <c r="AJ16" i="65"/>
  <c r="D27" i="65"/>
  <c r="D14" i="65"/>
  <c r="D15" i="65"/>
  <c r="D16" i="65"/>
  <c r="J45" i="43"/>
  <c r="H53" i="65"/>
  <c r="J90" i="43"/>
  <c r="H98" i="65"/>
  <c r="J87" i="43"/>
  <c r="H95" i="65"/>
  <c r="J85" i="43"/>
  <c r="H93" i="65"/>
  <c r="J84" i="43"/>
  <c r="H92" i="65"/>
  <c r="J83" i="43"/>
  <c r="H91" i="65"/>
  <c r="J82" i="43"/>
  <c r="H90" i="65"/>
  <c r="J81" i="43"/>
  <c r="H89" i="65"/>
  <c r="J80" i="43"/>
  <c r="H88" i="65"/>
  <c r="J79" i="43"/>
  <c r="H87" i="65"/>
  <c r="J78" i="43"/>
  <c r="H86" i="65"/>
  <c r="J77" i="43"/>
  <c r="H85" i="65"/>
  <c r="J76" i="43"/>
  <c r="H84" i="65"/>
  <c r="J75" i="43"/>
  <c r="H83" i="65"/>
  <c r="J74" i="43"/>
  <c r="H82" i="65"/>
  <c r="J72" i="43"/>
  <c r="H80" i="65"/>
  <c r="J71" i="43"/>
  <c r="H79" i="65"/>
  <c r="J70" i="43"/>
  <c r="H78" i="65"/>
  <c r="J69" i="43"/>
  <c r="H77" i="65"/>
  <c r="J68" i="43"/>
  <c r="H76" i="65"/>
  <c r="J67" i="43"/>
  <c r="H75" i="65"/>
  <c r="J66" i="43"/>
  <c r="H74" i="65"/>
  <c r="J65" i="43"/>
  <c r="H73" i="65"/>
  <c r="J64" i="43"/>
  <c r="H72" i="65"/>
  <c r="J63" i="43"/>
  <c r="H71" i="65"/>
  <c r="J89" i="43"/>
  <c r="H97" i="65"/>
  <c r="J62" i="43"/>
  <c r="H70" i="65"/>
  <c r="J61" i="43"/>
  <c r="H69" i="65"/>
  <c r="J60" i="43"/>
  <c r="H68" i="65"/>
  <c r="J59" i="43"/>
  <c r="H67" i="65"/>
  <c r="J58" i="43"/>
  <c r="H66" i="65"/>
  <c r="J57" i="43"/>
  <c r="H65" i="65"/>
  <c r="J88" i="43"/>
  <c r="H96" i="65"/>
  <c r="J56" i="43"/>
  <c r="H64" i="65"/>
  <c r="J55" i="43"/>
  <c r="H63" i="65"/>
  <c r="J54" i="43"/>
  <c r="H62" i="65"/>
  <c r="J86" i="43"/>
  <c r="H94" i="65"/>
  <c r="J53" i="43"/>
  <c r="H61" i="65"/>
  <c r="J52" i="43"/>
  <c r="H60" i="65"/>
  <c r="J51" i="43"/>
  <c r="H59" i="65"/>
  <c r="J50" i="43"/>
  <c r="H58" i="65"/>
  <c r="J49" i="43"/>
  <c r="H57" i="65"/>
  <c r="J48" i="43"/>
  <c r="H56" i="65"/>
  <c r="J47" i="43"/>
  <c r="H55" i="65"/>
  <c r="J46" i="43"/>
  <c r="H54" i="65"/>
  <c r="J44" i="43"/>
  <c r="J22" i="43"/>
  <c r="D17" i="65"/>
  <c r="J26" i="43"/>
  <c r="D21" i="65"/>
  <c r="J29" i="43"/>
  <c r="D24" i="65"/>
  <c r="J18" i="43"/>
  <c r="D13" i="65"/>
  <c r="R50" i="63"/>
  <c r="R56" i="63"/>
  <c r="R48" i="63"/>
  <c r="R55" i="63"/>
  <c r="H52" i="65"/>
  <c r="J30" i="43"/>
  <c r="D25" i="65"/>
  <c r="J25" i="43"/>
  <c r="D20" i="65"/>
  <c r="J12" i="43"/>
  <c r="D7" i="65"/>
  <c r="J33" i="43"/>
  <c r="D28" i="65"/>
  <c r="J24" i="43"/>
  <c r="D19" i="65"/>
  <c r="J11" i="43"/>
  <c r="D6" i="65"/>
  <c r="J39" i="43"/>
  <c r="D34" i="65"/>
  <c r="J34" i="43"/>
  <c r="D29" i="65"/>
  <c r="J38" i="43"/>
  <c r="D33" i="65"/>
  <c r="J16" i="43"/>
  <c r="D11" i="65"/>
  <c r="J35" i="43"/>
  <c r="D30" i="65"/>
  <c r="J31" i="43"/>
  <c r="D26" i="65"/>
  <c r="J8" i="43"/>
  <c r="D3" i="65"/>
  <c r="J13" i="43"/>
  <c r="D8" i="65"/>
  <c r="J37" i="43"/>
  <c r="D32" i="65"/>
  <c r="J17" i="43"/>
  <c r="D12" i="65"/>
  <c r="J10" i="43"/>
  <c r="D5" i="65"/>
  <c r="Q13" i="63"/>
  <c r="R13" i="63" s="1"/>
  <c r="H51" i="41"/>
  <c r="H33" i="41"/>
  <c r="H32" i="41"/>
  <c r="H31" i="41"/>
  <c r="H24" i="41"/>
  <c r="H16" i="41"/>
  <c r="H15" i="41"/>
  <c r="H13" i="41"/>
  <c r="H22" i="41"/>
  <c r="H30" i="41"/>
  <c r="H39" i="41"/>
  <c r="H49" i="41"/>
  <c r="H38" i="41"/>
  <c r="H41" i="41"/>
  <c r="H18" i="41"/>
  <c r="H26" i="41"/>
  <c r="H34" i="41"/>
  <c r="H44" i="41"/>
  <c r="H8" i="41"/>
  <c r="H19" i="41"/>
  <c r="H45" i="41"/>
  <c r="H9" i="41"/>
  <c r="H27" i="41"/>
  <c r="H35" i="41"/>
  <c r="H25" i="41"/>
  <c r="H42" i="41"/>
  <c r="H40" i="41"/>
  <c r="H50" i="41"/>
  <c r="H47" i="41"/>
  <c r="H11" i="41"/>
  <c r="H20" i="41"/>
  <c r="H28" i="41"/>
  <c r="H36" i="41"/>
  <c r="H46" i="41"/>
  <c r="H12" i="41"/>
  <c r="H21" i="41"/>
  <c r="H29" i="41"/>
  <c r="H37" i="41"/>
  <c r="H48" i="41"/>
  <c r="H14" i="41"/>
  <c r="H23" i="41"/>
  <c r="Y40" i="63"/>
  <c r="B2" i="42"/>
  <c r="D2" i="42"/>
  <c r="A3" i="42"/>
  <c r="D3" i="42"/>
  <c r="X8" i="41"/>
  <c r="Y8" i="41"/>
  <c r="H10" i="41"/>
  <c r="X11" i="41"/>
  <c r="Y11" i="41"/>
  <c r="X14" i="41"/>
  <c r="Y14" i="41"/>
  <c r="F2" i="42"/>
  <c r="C2" i="42"/>
  <c r="E2" i="42"/>
  <c r="X13" i="41"/>
  <c r="Y13" i="41"/>
  <c r="L4" i="41"/>
  <c r="X10" i="41"/>
  <c r="X7" i="41"/>
  <c r="B3" i="42"/>
  <c r="F3" i="42"/>
  <c r="A4" i="42"/>
  <c r="H40" i="63"/>
  <c r="Z40" i="63"/>
  <c r="X15" i="41"/>
  <c r="Y15" i="41"/>
  <c r="X12" i="41"/>
  <c r="Y12" i="41"/>
  <c r="Y10" i="41"/>
  <c r="X9" i="41"/>
  <c r="Y9" i="41"/>
  <c r="Y7" i="41"/>
  <c r="C3" i="42"/>
  <c r="A5" i="42"/>
  <c r="B4" i="42"/>
  <c r="D4" i="42"/>
  <c r="J3" i="63"/>
  <c r="I3" i="63"/>
  <c r="AC40" i="63"/>
  <c r="AA40" i="63"/>
  <c r="AB40" i="63"/>
  <c r="F4" i="42"/>
  <c r="E3" i="42"/>
  <c r="C4" i="42"/>
  <c r="A6" i="42"/>
  <c r="B5" i="42"/>
  <c r="D5" i="42"/>
  <c r="H3" i="63"/>
  <c r="F5" i="42"/>
  <c r="E4" i="42"/>
  <c r="A7" i="42"/>
  <c r="B6" i="42"/>
  <c r="D6" i="42"/>
  <c r="C5" i="42"/>
  <c r="E5" i="42"/>
  <c r="F6" i="42"/>
  <c r="C6" i="42"/>
  <c r="A8" i="42"/>
  <c r="B7" i="42"/>
  <c r="F7" i="42"/>
  <c r="D7" i="42"/>
  <c r="C7" i="42"/>
  <c r="E6" i="42"/>
  <c r="B8" i="42"/>
  <c r="F8" i="42"/>
  <c r="D8" i="42"/>
  <c r="A9" i="42"/>
  <c r="E7" i="42"/>
  <c r="C8" i="42"/>
  <c r="B9" i="42"/>
  <c r="F9" i="42"/>
  <c r="D9" i="42"/>
  <c r="A10" i="42"/>
  <c r="C9" i="42"/>
  <c r="E9" i="42"/>
  <c r="E8" i="42"/>
  <c r="D10" i="42"/>
  <c r="A11" i="42"/>
  <c r="B10" i="42"/>
  <c r="F10" i="42"/>
  <c r="C10" i="42"/>
  <c r="D11" i="42"/>
  <c r="A12" i="42"/>
  <c r="B11" i="42"/>
  <c r="F11" i="42"/>
  <c r="C11" i="42"/>
  <c r="E11" i="42"/>
  <c r="A13" i="42"/>
  <c r="B12" i="42"/>
  <c r="F12" i="42"/>
  <c r="D12" i="42"/>
  <c r="E10" i="42"/>
  <c r="C12" i="42"/>
  <c r="E12" i="42"/>
  <c r="A14" i="42"/>
  <c r="B13" i="42"/>
  <c r="F13" i="42"/>
  <c r="D13" i="42"/>
  <c r="C13" i="42"/>
  <c r="E13" i="42"/>
  <c r="A15" i="42"/>
  <c r="B14" i="42"/>
  <c r="F14" i="42"/>
  <c r="D14" i="42"/>
  <c r="C14" i="42"/>
  <c r="E14" i="42"/>
  <c r="A16" i="42"/>
  <c r="B15" i="42"/>
  <c r="F15" i="42"/>
  <c r="D15" i="42"/>
  <c r="C15" i="42"/>
  <c r="E15" i="42"/>
  <c r="B16" i="42"/>
  <c r="F16" i="42"/>
  <c r="D16" i="42"/>
  <c r="A17" i="42"/>
  <c r="B17" i="42"/>
  <c r="F17" i="42"/>
  <c r="D17" i="42"/>
  <c r="A18" i="42"/>
  <c r="C16" i="42"/>
  <c r="E16" i="42"/>
  <c r="D18" i="42"/>
  <c r="A19" i="42"/>
  <c r="B18" i="42"/>
  <c r="F18" i="42"/>
  <c r="C17" i="42"/>
  <c r="E17" i="42"/>
  <c r="C18" i="42"/>
  <c r="E18" i="42"/>
  <c r="D19" i="42"/>
  <c r="A20" i="42"/>
  <c r="B19" i="42"/>
  <c r="F19" i="42"/>
  <c r="A21" i="42"/>
  <c r="B20" i="42"/>
  <c r="F20" i="42"/>
  <c r="D20" i="42"/>
  <c r="C19" i="42"/>
  <c r="E19" i="42"/>
  <c r="C20" i="42"/>
  <c r="E20" i="42"/>
  <c r="A22" i="42"/>
  <c r="B21" i="42"/>
  <c r="F21" i="42"/>
  <c r="D21" i="42"/>
  <c r="C21" i="42"/>
  <c r="E21" i="42"/>
  <c r="A23" i="42"/>
  <c r="B22" i="42"/>
  <c r="F22" i="42"/>
  <c r="D22" i="42"/>
  <c r="H3" i="26"/>
  <c r="C22" i="42"/>
  <c r="E22" i="42"/>
  <c r="A24" i="42"/>
  <c r="B23" i="42"/>
  <c r="F23" i="42"/>
  <c r="D23" i="42"/>
  <c r="I3" i="26"/>
  <c r="C23" i="42"/>
  <c r="E23" i="42"/>
  <c r="B24" i="42"/>
  <c r="F24" i="42"/>
  <c r="D24" i="42"/>
  <c r="A25" i="42"/>
  <c r="B25" i="42"/>
  <c r="F25" i="42"/>
  <c r="D25" i="42"/>
  <c r="A26" i="42"/>
  <c r="C24" i="42"/>
  <c r="E24" i="42"/>
  <c r="D26" i="42"/>
  <c r="A27" i="42"/>
  <c r="B26" i="42"/>
  <c r="F26" i="42"/>
  <c r="C25" i="42"/>
  <c r="E25" i="42"/>
  <c r="C26" i="42"/>
  <c r="E26" i="42"/>
  <c r="D27" i="42"/>
  <c r="A28" i="42"/>
  <c r="B27" i="42"/>
  <c r="F27" i="42"/>
  <c r="C27" i="42"/>
  <c r="E27" i="42"/>
  <c r="A29" i="42"/>
  <c r="A30" i="42"/>
  <c r="B28" i="42"/>
  <c r="F28" i="42"/>
  <c r="D28" i="42"/>
  <c r="B30" i="42"/>
  <c r="D30" i="42"/>
  <c r="A31" i="42"/>
  <c r="C28" i="42"/>
  <c r="E28" i="42"/>
  <c r="B29" i="42"/>
  <c r="F29" i="42"/>
  <c r="D29" i="42"/>
  <c r="F30" i="42"/>
  <c r="B31" i="42"/>
  <c r="F31" i="42"/>
  <c r="D31" i="42"/>
  <c r="C30" i="42"/>
  <c r="C29" i="42"/>
  <c r="E29" i="42"/>
  <c r="D2" i="41"/>
  <c r="H2" i="41" s="1"/>
  <c r="I13" i="59" s="1"/>
  <c r="K13" i="59" s="1"/>
  <c r="E30" i="42"/>
  <c r="C31" i="42"/>
  <c r="E31" i="42"/>
  <c r="Q30" i="63"/>
  <c r="P30" i="63"/>
  <c r="P28" i="63"/>
  <c r="Q33" i="63"/>
  <c r="D55" i="63"/>
  <c r="D46" i="63"/>
  <c r="D65" i="63"/>
  <c r="D52" i="63"/>
  <c r="Q31" i="63"/>
  <c r="Q28" i="63"/>
  <c r="D50" i="63"/>
  <c r="D49" i="63"/>
  <c r="P31" i="63"/>
  <c r="Q29" i="63"/>
  <c r="R94" i="63"/>
  <c r="D74" i="63"/>
  <c r="D94" i="63"/>
  <c r="D89" i="63"/>
  <c r="D82" i="63"/>
  <c r="R65" i="63"/>
  <c r="R76" i="63"/>
  <c r="R46" i="63"/>
  <c r="R60" i="63"/>
  <c r="AG3" i="63"/>
  <c r="P15" i="43"/>
  <c r="G10" i="65" s="1"/>
  <c r="AI10" i="65" s="1"/>
  <c r="AZ97" i="43"/>
  <c r="M107" i="65"/>
  <c r="T107" i="65" s="1"/>
  <c r="AZ99" i="43"/>
  <c r="O99" i="43"/>
  <c r="AZ98" i="43"/>
  <c r="G5" i="64"/>
  <c r="Q15" i="43"/>
  <c r="H10" i="65" s="1"/>
  <c r="AJ10" i="65" s="1"/>
  <c r="N107" i="65"/>
  <c r="U107" i="65" s="1"/>
  <c r="AI10" i="59"/>
  <c r="AJ10" i="59" s="1"/>
  <c r="O106" i="65"/>
  <c r="Y106" i="65" s="1"/>
  <c r="P107" i="65"/>
  <c r="AP28" i="43"/>
  <c r="AL23" i="65" s="1"/>
  <c r="O9" i="43"/>
  <c r="S4" i="65" s="1"/>
  <c r="AQ9" i="43"/>
  <c r="AM4" i="65" s="1"/>
  <c r="M98" i="43"/>
  <c r="BA98" i="43"/>
  <c r="N98" i="43"/>
  <c r="L106" i="65" s="1"/>
  <c r="K106" i="65"/>
  <c r="H7" i="41"/>
  <c r="AA3" i="63"/>
  <c r="AD3" i="63"/>
  <c r="AB3" i="63"/>
  <c r="M3" i="63"/>
  <c r="AE3" i="63"/>
  <c r="AH3" i="63"/>
  <c r="Y3" i="63"/>
  <c r="Z3" i="63"/>
  <c r="AC3" i="63"/>
  <c r="J36" i="43"/>
  <c r="D31" i="65"/>
  <c r="J27" i="43"/>
  <c r="D22" i="65"/>
  <c r="AP19" i="43" l="1"/>
  <c r="AL14" i="65" s="1"/>
  <c r="AP20" i="43"/>
  <c r="AL15" i="65" s="1"/>
  <c r="AP32" i="43"/>
  <c r="AL27" i="65" s="1"/>
  <c r="U113" i="65"/>
  <c r="S105" i="43"/>
  <c r="H27" i="65"/>
  <c r="AJ27" i="65" s="1"/>
  <c r="R20" i="43"/>
  <c r="I15" i="65" s="1"/>
  <c r="AK15" i="65" s="1"/>
  <c r="AP9" i="43"/>
  <c r="AL4" i="65" s="1"/>
  <c r="X11" i="59"/>
  <c r="AE11" i="59" s="1"/>
  <c r="AN70" i="43"/>
  <c r="AN93" i="43"/>
  <c r="AQ99" i="43"/>
  <c r="R32" i="43"/>
  <c r="I27" i="65" s="1"/>
  <c r="AK27" i="65" s="1"/>
  <c r="AA32" i="43"/>
  <c r="U27" i="65" s="1"/>
  <c r="X12" i="59"/>
  <c r="AE12" i="59" s="1"/>
  <c r="AN82" i="43"/>
  <c r="AN89" i="43"/>
  <c r="Z32" i="43"/>
  <c r="T27" i="65" s="1"/>
  <c r="R105" i="43"/>
  <c r="X15" i="59"/>
  <c r="U15" i="59" s="1"/>
  <c r="O105" i="43"/>
  <c r="O32" i="43"/>
  <c r="S27" i="65" s="1"/>
  <c r="Q14" i="43"/>
  <c r="X108" i="65"/>
  <c r="AN73" i="43"/>
  <c r="Q28" i="43"/>
  <c r="H23" i="65" s="1"/>
  <c r="AJ23" i="65" s="1"/>
  <c r="AN44" i="43"/>
  <c r="AN46" i="43"/>
  <c r="R19" i="43"/>
  <c r="AN68" i="43"/>
  <c r="AQ107" i="43"/>
  <c r="AI9" i="43"/>
  <c r="AC4" i="65" s="1"/>
  <c r="R28" i="63"/>
  <c r="R68" i="63"/>
  <c r="AB22" i="65"/>
  <c r="R95" i="63"/>
  <c r="AI25" i="43"/>
  <c r="AC20" i="65" s="1"/>
  <c r="AI37" i="43"/>
  <c r="AC32" i="65" s="1"/>
  <c r="AI24" i="43"/>
  <c r="AC19" i="65" s="1"/>
  <c r="R35" i="63"/>
  <c r="R89" i="63"/>
  <c r="AI12" i="43"/>
  <c r="AC7" i="65" s="1"/>
  <c r="AI36" i="43"/>
  <c r="AC31" i="65" s="1"/>
  <c r="AI16" i="43"/>
  <c r="AC11" i="65" s="1"/>
  <c r="R33" i="63"/>
  <c r="AI15" i="43"/>
  <c r="AC10" i="65" s="1"/>
  <c r="R82" i="63"/>
  <c r="AI32" i="43"/>
  <c r="AC27" i="65" s="1"/>
  <c r="AI21" i="43"/>
  <c r="AC16" i="65" s="1"/>
  <c r="R30" i="63"/>
  <c r="Q34" i="63"/>
  <c r="R34" i="63" s="1"/>
  <c r="AI30" i="43"/>
  <c r="AC25" i="65" s="1"/>
  <c r="AI35" i="43"/>
  <c r="AC30" i="65" s="1"/>
  <c r="R31" i="63"/>
  <c r="AI39" i="43"/>
  <c r="AC34" i="65" s="1"/>
  <c r="R57" i="63"/>
  <c r="AQ14" i="43"/>
  <c r="AM9" i="65" s="1"/>
  <c r="W114" i="65"/>
  <c r="AB30" i="65"/>
  <c r="M111" i="65"/>
  <c r="AR32" i="43"/>
  <c r="AN27" i="65" s="1"/>
  <c r="X13" i="59"/>
  <c r="T13" i="59" s="1"/>
  <c r="AI19" i="43"/>
  <c r="AC14" i="65" s="1"/>
  <c r="N109" i="65"/>
  <c r="M115" i="65"/>
  <c r="P29" i="63"/>
  <c r="R29" i="63" s="1"/>
  <c r="R32" i="63"/>
  <c r="P105" i="65"/>
  <c r="R74" i="63"/>
  <c r="AN54" i="43"/>
  <c r="AN77" i="43"/>
  <c r="O101" i="43"/>
  <c r="AN53" i="43"/>
  <c r="AI38" i="43"/>
  <c r="AC33" i="65" s="1"/>
  <c r="AN84" i="43"/>
  <c r="AP107" i="43"/>
  <c r="S103" i="43"/>
  <c r="S14" i="43" s="1"/>
  <c r="V106" i="65"/>
  <c r="AZ96" i="43"/>
  <c r="M104" i="65"/>
  <c r="AR20" i="43"/>
  <c r="AN15" i="65" s="1"/>
  <c r="R104" i="43"/>
  <c r="R101" i="43"/>
  <c r="BA101" i="43" s="1"/>
  <c r="BA28" i="43" s="1"/>
  <c r="T106" i="43"/>
  <c r="AA106" i="43" s="1"/>
  <c r="U115" i="65"/>
  <c r="R106" i="43"/>
  <c r="Z20" i="43"/>
  <c r="T15" i="65" s="1"/>
  <c r="AZ103" i="43"/>
  <c r="AZ14" i="43" s="1"/>
  <c r="AP14" i="43"/>
  <c r="AL9" i="65" s="1"/>
  <c r="AN107" i="43"/>
  <c r="AI26" i="43"/>
  <c r="AC21" i="65" s="1"/>
  <c r="AZ107" i="43"/>
  <c r="Z107" i="43"/>
  <c r="AN57" i="43"/>
  <c r="AI13" i="43"/>
  <c r="AC8" i="65" s="1"/>
  <c r="AP101" i="43"/>
  <c r="S101" i="43"/>
  <c r="T101" i="43" s="1"/>
  <c r="AP15" i="43"/>
  <c r="AL10" i="65" s="1"/>
  <c r="X8" i="59"/>
  <c r="AE8" i="59" s="1"/>
  <c r="X14" i="59"/>
  <c r="U14" i="59" s="1"/>
  <c r="AN80" i="43"/>
  <c r="AI23" i="43"/>
  <c r="AC18" i="65" s="1"/>
  <c r="T107" i="43"/>
  <c r="AA107" i="43" s="1"/>
  <c r="AN94" i="43"/>
  <c r="O15" i="43"/>
  <c r="S10" i="65" s="1"/>
  <c r="X107" i="65"/>
  <c r="AN90" i="43"/>
  <c r="W107" i="65"/>
  <c r="AI14" i="43"/>
  <c r="AC9" i="65" s="1"/>
  <c r="AQ15" i="43"/>
  <c r="AM10" i="65" s="1"/>
  <c r="AN48" i="43"/>
  <c r="AI31" i="43"/>
  <c r="AC26" i="65" s="1"/>
  <c r="AN88" i="43"/>
  <c r="AN101" i="43"/>
  <c r="U12" i="59"/>
  <c r="AI29" i="43"/>
  <c r="AC24" i="65" s="1"/>
  <c r="R99" i="43"/>
  <c r="R15" i="43"/>
  <c r="AN85" i="43"/>
  <c r="AN47" i="43"/>
  <c r="AN81" i="43"/>
  <c r="AN76" i="43"/>
  <c r="AN60" i="43"/>
  <c r="AN103" i="43"/>
  <c r="AN56" i="43"/>
  <c r="AN74" i="43"/>
  <c r="AN55" i="43"/>
  <c r="AN66" i="43"/>
  <c r="AN59" i="43"/>
  <c r="AN58" i="43"/>
  <c r="I11" i="59"/>
  <c r="K11" i="59" s="1"/>
  <c r="AN78" i="43"/>
  <c r="AN95" i="43"/>
  <c r="AN67" i="43"/>
  <c r="AN72" i="43"/>
  <c r="AN97" i="43"/>
  <c r="AN100" i="43"/>
  <c r="AN106" i="43"/>
  <c r="AN52" i="43"/>
  <c r="AN96" i="43"/>
  <c r="AN64" i="43"/>
  <c r="O109" i="65"/>
  <c r="N101" i="43"/>
  <c r="M101" i="43"/>
  <c r="U8" i="59"/>
  <c r="T15" i="59"/>
  <c r="U13" i="59"/>
  <c r="AN99" i="43"/>
  <c r="X105" i="65"/>
  <c r="U105" i="65"/>
  <c r="Z104" i="43"/>
  <c r="S9" i="43"/>
  <c r="T104" i="43"/>
  <c r="P112" i="65"/>
  <c r="AD4" i="65"/>
  <c r="AJ4" i="43"/>
  <c r="R28" i="43"/>
  <c r="O108" i="65"/>
  <c r="AR100" i="43"/>
  <c r="M100" i="43"/>
  <c r="BA100" i="43"/>
  <c r="BA15" i="43" s="1"/>
  <c r="N100" i="43"/>
  <c r="AA13" i="65"/>
  <c r="AI18" i="43"/>
  <c r="AC13" i="65" s="1"/>
  <c r="AI33" i="43"/>
  <c r="AC28" i="65" s="1"/>
  <c r="AB28" i="65"/>
  <c r="P104" i="65"/>
  <c r="Z96" i="43"/>
  <c r="AH4" i="43"/>
  <c r="AI17" i="43"/>
  <c r="AC12" i="65" s="1"/>
  <c r="AB12" i="65"/>
  <c r="I10" i="59"/>
  <c r="K10" i="59" s="1"/>
  <c r="I9" i="59"/>
  <c r="K9" i="59" s="1"/>
  <c r="I15" i="59"/>
  <c r="K15" i="59" s="1"/>
  <c r="I14" i="59"/>
  <c r="K14" i="59" s="1"/>
  <c r="I8" i="59"/>
  <c r="K8" i="59" s="1"/>
  <c r="I12" i="59"/>
  <c r="K12" i="59" s="1"/>
  <c r="A3" i="43"/>
  <c r="J2" i="41"/>
  <c r="K14" i="65"/>
  <c r="AA19" i="43"/>
  <c r="U14" i="65" s="1"/>
  <c r="N107" i="43"/>
  <c r="L115" i="65" s="1"/>
  <c r="O115" i="65"/>
  <c r="BA107" i="43"/>
  <c r="AR107" i="43"/>
  <c r="M107" i="43"/>
  <c r="K115" i="65" s="1"/>
  <c r="AG4" i="43"/>
  <c r="P110" i="65"/>
  <c r="Z102" i="43"/>
  <c r="S21" i="43"/>
  <c r="AN49" i="43"/>
  <c r="I16" i="65"/>
  <c r="AK16" i="65" s="1"/>
  <c r="AR21" i="43"/>
  <c r="AN16" i="65" s="1"/>
  <c r="AD9" i="59"/>
  <c r="X9" i="59"/>
  <c r="U9" i="59" s="1"/>
  <c r="AM63" i="43"/>
  <c r="AN63" i="43" s="1"/>
  <c r="AL65" i="43"/>
  <c r="AN65" i="43" s="1"/>
  <c r="R103" i="43"/>
  <c r="AP100" i="43"/>
  <c r="Z105" i="43"/>
  <c r="S100" i="43"/>
  <c r="T12" i="59"/>
  <c r="AM105" i="43"/>
  <c r="AN105" i="43" s="1"/>
  <c r="AL61" i="43"/>
  <c r="AN61" i="43" s="1"/>
  <c r="R96" i="43"/>
  <c r="T96" i="43"/>
  <c r="AP98" i="43"/>
  <c r="S98" i="43"/>
  <c r="T98" i="43" s="1"/>
  <c r="AQ96" i="43"/>
  <c r="AR104" i="43"/>
  <c r="T99" i="43"/>
  <c r="M110" i="65"/>
  <c r="R97" i="43"/>
  <c r="T97" i="43"/>
  <c r="O112" i="65"/>
  <c r="AQ104" i="43"/>
  <c r="R102" i="43"/>
  <c r="T102" i="43"/>
  <c r="P115" i="65"/>
  <c r="AP104" i="43"/>
  <c r="AK4" i="43"/>
  <c r="R9" i="43"/>
  <c r="H9" i="65" l="1"/>
  <c r="AJ9" i="65" s="1"/>
  <c r="O14" i="43"/>
  <c r="S9" i="65" s="1"/>
  <c r="AE15" i="59"/>
  <c r="T103" i="43"/>
  <c r="AR105" i="43"/>
  <c r="N105" i="43"/>
  <c r="L113" i="65" s="1"/>
  <c r="O113" i="65"/>
  <c r="M105" i="43"/>
  <c r="K113" i="65" s="1"/>
  <c r="BA105" i="43"/>
  <c r="T11" i="59"/>
  <c r="AR101" i="43"/>
  <c r="R14" i="43"/>
  <c r="I9" i="65" s="1"/>
  <c r="AK9" i="65" s="1"/>
  <c r="I14" i="65"/>
  <c r="AK14" i="65" s="1"/>
  <c r="AR19" i="43"/>
  <c r="AN14" i="65" s="1"/>
  <c r="T105" i="43"/>
  <c r="P113" i="65"/>
  <c r="U11" i="59"/>
  <c r="T14" i="59"/>
  <c r="O28" i="43"/>
  <c r="S23" i="65" s="1"/>
  <c r="AE13" i="59"/>
  <c r="AQ28" i="43"/>
  <c r="AM23" i="65" s="1"/>
  <c r="AR106" i="43"/>
  <c r="N106" i="43"/>
  <c r="L114" i="65" s="1"/>
  <c r="M106" i="43"/>
  <c r="K114" i="65" s="1"/>
  <c r="BA106" i="43"/>
  <c r="O114" i="65"/>
  <c r="Q114" i="65"/>
  <c r="X109" i="65"/>
  <c r="U109" i="65"/>
  <c r="W115" i="65"/>
  <c r="T115" i="65"/>
  <c r="N104" i="43"/>
  <c r="M104" i="43"/>
  <c r="BA104" i="43"/>
  <c r="BA9" i="43" s="1"/>
  <c r="W104" i="65"/>
  <c r="T104" i="65"/>
  <c r="T111" i="65"/>
  <c r="W111" i="65"/>
  <c r="Q115" i="65"/>
  <c r="Z103" i="43"/>
  <c r="P111" i="65"/>
  <c r="Z101" i="43"/>
  <c r="P109" i="65"/>
  <c r="S28" i="43"/>
  <c r="AE14" i="59"/>
  <c r="AR15" i="43"/>
  <c r="AN10" i="65" s="1"/>
  <c r="I10" i="65"/>
  <c r="AK10" i="65" s="1"/>
  <c r="N99" i="43"/>
  <c r="L107" i="65" s="1"/>
  <c r="AR99" i="43"/>
  <c r="M99" i="43"/>
  <c r="K107" i="65" s="1"/>
  <c r="O107" i="65"/>
  <c r="BA99" i="43"/>
  <c r="T8" i="59"/>
  <c r="J9" i="65"/>
  <c r="Z14" i="43"/>
  <c r="T9" i="65" s="1"/>
  <c r="AL41" i="43"/>
  <c r="AA98" i="43"/>
  <c r="Q106" i="65"/>
  <c r="BA102" i="43"/>
  <c r="BA21" i="43" s="1"/>
  <c r="AR102" i="43"/>
  <c r="M102" i="43"/>
  <c r="N102" i="43"/>
  <c r="O110" i="65"/>
  <c r="AR96" i="43"/>
  <c r="O104" i="65"/>
  <c r="N96" i="43"/>
  <c r="L104" i="65" s="1"/>
  <c r="BA96" i="43"/>
  <c r="M96" i="43"/>
  <c r="K104" i="65" s="1"/>
  <c r="T9" i="59"/>
  <c r="AE9" i="59"/>
  <c r="O41" i="41"/>
  <c r="O49" i="41"/>
  <c r="O19" i="41"/>
  <c r="O52" i="41"/>
  <c r="O22" i="41"/>
  <c r="O47" i="41"/>
  <c r="O57" i="41"/>
  <c r="O27" i="41"/>
  <c r="O32" i="41"/>
  <c r="O55" i="41"/>
  <c r="O8" i="41"/>
  <c r="O56" i="41"/>
  <c r="O35" i="41"/>
  <c r="O13" i="41"/>
  <c r="O30" i="41"/>
  <c r="O16" i="41"/>
  <c r="O10" i="41"/>
  <c r="O43" i="41"/>
  <c r="O21" i="41"/>
  <c r="O38" i="41"/>
  <c r="O34" i="41"/>
  <c r="O48" i="41"/>
  <c r="O45" i="41"/>
  <c r="O54" i="41"/>
  <c r="O9" i="41"/>
  <c r="O42" i="41"/>
  <c r="O12" i="41"/>
  <c r="O15" i="41"/>
  <c r="O17" i="41"/>
  <c r="O50" i="41"/>
  <c r="O20" i="41"/>
  <c r="O53" i="41"/>
  <c r="O23" i="41"/>
  <c r="O25" i="41"/>
  <c r="O29" i="41"/>
  <c r="O33" i="41"/>
  <c r="O37" i="41"/>
  <c r="O18" i="41"/>
  <c r="O24" i="41"/>
  <c r="O26" i="41"/>
  <c r="O14" i="41"/>
  <c r="O58" i="41"/>
  <c r="O11" i="41"/>
  <c r="O51" i="41"/>
  <c r="O31" i="41"/>
  <c r="O28" i="41"/>
  <c r="O39" i="41"/>
  <c r="O36" i="41"/>
  <c r="O7" i="41"/>
  <c r="O40" i="41"/>
  <c r="O44" i="41"/>
  <c r="O46" i="41"/>
  <c r="T9" i="43"/>
  <c r="AA104" i="43"/>
  <c r="Q112" i="65"/>
  <c r="J4" i="65"/>
  <c r="Z9" i="43"/>
  <c r="T4" i="65" s="1"/>
  <c r="Q104" i="65"/>
  <c r="AA96" i="43"/>
  <c r="T110" i="65"/>
  <c r="W110" i="65"/>
  <c r="L108" i="65"/>
  <c r="N15" i="43"/>
  <c r="R10" i="65" s="1"/>
  <c r="AA99" i="43"/>
  <c r="Q107" i="65"/>
  <c r="Z100" i="43"/>
  <c r="T100" i="43"/>
  <c r="P108" i="65"/>
  <c r="S15" i="43"/>
  <c r="I4" i="65"/>
  <c r="AK4" i="65" s="1"/>
  <c r="AR9" i="43"/>
  <c r="AN4" i="65" s="1"/>
  <c r="AA103" i="43"/>
  <c r="Q111" i="65"/>
  <c r="K108" i="65"/>
  <c r="M15" i="43"/>
  <c r="Q10" i="65" s="1"/>
  <c r="K109" i="65"/>
  <c r="M28" i="43"/>
  <c r="Q23" i="65" s="1"/>
  <c r="Y112" i="65"/>
  <c r="V112" i="65"/>
  <c r="Q105" i="65"/>
  <c r="AA97" i="43"/>
  <c r="AR97" i="43"/>
  <c r="O105" i="65"/>
  <c r="N97" i="43"/>
  <c r="L105" i="65" s="1"/>
  <c r="BA97" i="43"/>
  <c r="M97" i="43"/>
  <c r="K105" i="65" s="1"/>
  <c r="Y115" i="65"/>
  <c r="V115" i="65"/>
  <c r="N28" i="43"/>
  <c r="R23" i="65" s="1"/>
  <c r="L109" i="65"/>
  <c r="Z98" i="43"/>
  <c r="P106" i="65"/>
  <c r="Y108" i="65"/>
  <c r="V108" i="65"/>
  <c r="AM41" i="43"/>
  <c r="AN41" i="43" s="1"/>
  <c r="Q71" i="63"/>
  <c r="Q44" i="63"/>
  <c r="Q86" i="63"/>
  <c r="P72" i="63"/>
  <c r="P73" i="63"/>
  <c r="P67" i="63"/>
  <c r="Q84" i="63"/>
  <c r="Q92" i="63"/>
  <c r="Q63" i="63"/>
  <c r="P90" i="63"/>
  <c r="P91" i="63"/>
  <c r="P85" i="63"/>
  <c r="Q40" i="63"/>
  <c r="Q73" i="63"/>
  <c r="Q69" i="63"/>
  <c r="Q87" i="63"/>
  <c r="P43" i="63"/>
  <c r="P10" i="63" s="1"/>
  <c r="P44" i="63"/>
  <c r="P86" i="63"/>
  <c r="Q53" i="63"/>
  <c r="Q75" i="63"/>
  <c r="Q70" i="63"/>
  <c r="P40" i="63"/>
  <c r="P79" i="63"/>
  <c r="P80" i="63"/>
  <c r="P93" i="63"/>
  <c r="Q77" i="63"/>
  <c r="Q42" i="63"/>
  <c r="Q59" i="63"/>
  <c r="P41" i="63"/>
  <c r="P97" i="63"/>
  <c r="P45" i="63"/>
  <c r="P70" i="63"/>
  <c r="Q67" i="63"/>
  <c r="Q54" i="63"/>
  <c r="Q83" i="63"/>
  <c r="P47" i="63"/>
  <c r="P92" i="63"/>
  <c r="P69" i="63"/>
  <c r="C3" i="43"/>
  <c r="Q80" i="63"/>
  <c r="Q78" i="63"/>
  <c r="Q96" i="63"/>
  <c r="P59" i="63"/>
  <c r="P81" i="63"/>
  <c r="P42" i="63"/>
  <c r="P9" i="63" s="1"/>
  <c r="Q45" i="63"/>
  <c r="Q90" i="63"/>
  <c r="R90" i="63" s="1"/>
  <c r="Q61" i="63"/>
  <c r="P71" i="63"/>
  <c r="P88" i="63"/>
  <c r="P54" i="63"/>
  <c r="Q81" i="63"/>
  <c r="Q43" i="63"/>
  <c r="Q85" i="63"/>
  <c r="P77" i="63"/>
  <c r="P24" i="63" s="1"/>
  <c r="P66" i="63"/>
  <c r="P78" i="63"/>
  <c r="Q47" i="63"/>
  <c r="Q79" i="63"/>
  <c r="Q62" i="63"/>
  <c r="Q72" i="63"/>
  <c r="Q88" i="63"/>
  <c r="R88" i="63" s="1"/>
  <c r="P53" i="63"/>
  <c r="P83" i="63"/>
  <c r="P25" i="63" s="1"/>
  <c r="P61" i="63"/>
  <c r="P15" i="63" s="1"/>
  <c r="P63" i="63"/>
  <c r="P19" i="63" s="1"/>
  <c r="Q41" i="63"/>
  <c r="P62" i="63"/>
  <c r="P18" i="63" s="1"/>
  <c r="Q91" i="63"/>
  <c r="P87" i="63"/>
  <c r="Q97" i="63"/>
  <c r="P96" i="63"/>
  <c r="Q66" i="63"/>
  <c r="Q93" i="63"/>
  <c r="P84" i="63"/>
  <c r="P75" i="63"/>
  <c r="P23" i="63" s="1"/>
  <c r="Q109" i="65"/>
  <c r="T28" i="43"/>
  <c r="AA101" i="43"/>
  <c r="AR103" i="43"/>
  <c r="N103" i="43"/>
  <c r="O111" i="65"/>
  <c r="BA103" i="43"/>
  <c r="BA14" i="43" s="1"/>
  <c r="M103" i="43"/>
  <c r="AI4" i="43"/>
  <c r="AA102" i="43"/>
  <c r="Q110" i="65"/>
  <c r="T21" i="43"/>
  <c r="J16" i="65"/>
  <c r="Z21" i="43"/>
  <c r="T16" i="65" s="1"/>
  <c r="I23" i="65"/>
  <c r="AK23" i="65" s="1"/>
  <c r="AR28" i="43"/>
  <c r="AN23" i="65" s="1"/>
  <c r="Y109" i="65"/>
  <c r="V109" i="65"/>
  <c r="R91" i="63" l="1"/>
  <c r="P27" i="63"/>
  <c r="Y113" i="65"/>
  <c r="V113" i="65"/>
  <c r="AR14" i="43"/>
  <c r="AN9" i="65" s="1"/>
  <c r="AA105" i="43"/>
  <c r="Q113" i="65"/>
  <c r="T14" i="43"/>
  <c r="R96" i="63"/>
  <c r="R67" i="63"/>
  <c r="N9" i="43"/>
  <c r="R4" i="65" s="1"/>
  <c r="L112" i="65"/>
  <c r="Y114" i="65"/>
  <c r="V114" i="65"/>
  <c r="K112" i="65"/>
  <c r="M9" i="43"/>
  <c r="Q4" i="65" s="1"/>
  <c r="R85" i="63"/>
  <c r="R80" i="63"/>
  <c r="Y107" i="65"/>
  <c r="V107" i="65"/>
  <c r="R93" i="63"/>
  <c r="J23" i="65"/>
  <c r="Z28" i="43"/>
  <c r="T23" i="65" s="1"/>
  <c r="R78" i="63"/>
  <c r="P11" i="63"/>
  <c r="R81" i="63"/>
  <c r="R84" i="63"/>
  <c r="R59" i="63"/>
  <c r="P16" i="63"/>
  <c r="R73" i="63"/>
  <c r="D68" i="63"/>
  <c r="T53" i="41"/>
  <c r="S53" i="41"/>
  <c r="P53" i="41"/>
  <c r="Q10" i="63"/>
  <c r="R10" i="63" s="1"/>
  <c r="R43" i="63"/>
  <c r="P8" i="63"/>
  <c r="D44" i="63"/>
  <c r="S11" i="41"/>
  <c r="P11" i="41"/>
  <c r="T11" i="41"/>
  <c r="D61" i="63"/>
  <c r="S20" i="41"/>
  <c r="T20" i="41"/>
  <c r="P20" i="41"/>
  <c r="T21" i="41"/>
  <c r="S21" i="41"/>
  <c r="P21" i="41"/>
  <c r="D62" i="63"/>
  <c r="T57" i="41"/>
  <c r="P57" i="41"/>
  <c r="S57" i="41"/>
  <c r="Q108" i="65"/>
  <c r="AA100" i="43"/>
  <c r="T15" i="43"/>
  <c r="P58" i="41"/>
  <c r="S58" i="41"/>
  <c r="T58" i="41"/>
  <c r="T50" i="41"/>
  <c r="S50" i="41"/>
  <c r="D51" i="63"/>
  <c r="P50" i="41"/>
  <c r="T43" i="41"/>
  <c r="S43" i="41"/>
  <c r="P43" i="41"/>
  <c r="D92" i="63"/>
  <c r="P47" i="41"/>
  <c r="D79" i="63"/>
  <c r="T47" i="41"/>
  <c r="Z10" i="59" s="1"/>
  <c r="S47" i="41"/>
  <c r="Y10" i="59" s="1"/>
  <c r="S27" i="41"/>
  <c r="T27" i="41"/>
  <c r="P27" i="41"/>
  <c r="D71" i="63"/>
  <c r="P17" i="63"/>
  <c r="V100" i="43"/>
  <c r="X67" i="43"/>
  <c r="X71" i="43"/>
  <c r="V65" i="43"/>
  <c r="V74" i="43"/>
  <c r="Y107" i="43"/>
  <c r="Y81" i="43"/>
  <c r="Y55" i="43"/>
  <c r="Y46" i="43"/>
  <c r="Y75" i="43"/>
  <c r="Y103" i="43"/>
  <c r="V80" i="43"/>
  <c r="X80" i="43"/>
  <c r="V94" i="43"/>
  <c r="U52" i="43"/>
  <c r="X89" i="43"/>
  <c r="X94" i="43"/>
  <c r="V102" i="43"/>
  <c r="AB57" i="43"/>
  <c r="AB93" i="43"/>
  <c r="AC103" i="43"/>
  <c r="AB87" i="43"/>
  <c r="AE75" i="43"/>
  <c r="AC83" i="43"/>
  <c r="AE71" i="43"/>
  <c r="AC105" i="43"/>
  <c r="U45" i="43"/>
  <c r="Y73" i="43"/>
  <c r="X102" i="43"/>
  <c r="V91" i="43"/>
  <c r="V45" i="43"/>
  <c r="U74" i="43"/>
  <c r="Y102" i="43"/>
  <c r="Y57" i="43"/>
  <c r="Y47" i="43"/>
  <c r="X76" i="43"/>
  <c r="U48" i="43"/>
  <c r="U89" i="43"/>
  <c r="X60" i="43"/>
  <c r="V61" i="43"/>
  <c r="U88" i="43"/>
  <c r="V97" i="43"/>
  <c r="V51" i="43"/>
  <c r="V107" i="43"/>
  <c r="X104" i="43"/>
  <c r="Y92" i="43"/>
  <c r="U102" i="43"/>
  <c r="Y91" i="43"/>
  <c r="Y101" i="43"/>
  <c r="U64" i="43"/>
  <c r="U78" i="43"/>
  <c r="AF61" i="43"/>
  <c r="AF97" i="43"/>
  <c r="AC48" i="43"/>
  <c r="AB99" i="43"/>
  <c r="AE87" i="43"/>
  <c r="AE97" i="43"/>
  <c r="AB74" i="43"/>
  <c r="AE107" i="43"/>
  <c r="V76" i="43"/>
  <c r="U105" i="43"/>
  <c r="Y100" i="43"/>
  <c r="X47" i="43"/>
  <c r="V105" i="43"/>
  <c r="X62" i="43"/>
  <c r="V50" i="43"/>
  <c r="U79" i="43"/>
  <c r="V70" i="43"/>
  <c r="U66" i="43"/>
  <c r="X58" i="43"/>
  <c r="U56" i="43"/>
  <c r="X51" i="43"/>
  <c r="X48" i="43"/>
  <c r="U106" i="43"/>
  <c r="Y63" i="43"/>
  <c r="V95" i="43"/>
  <c r="V71" i="43"/>
  <c r="Y58" i="43"/>
  <c r="AC64" i="43"/>
  <c r="AC100" i="43"/>
  <c r="AE62" i="43"/>
  <c r="AC63" i="43"/>
  <c r="AE99" i="43"/>
  <c r="V52" i="43"/>
  <c r="U81" i="43"/>
  <c r="Y52" i="43"/>
  <c r="U65" i="43"/>
  <c r="V81" i="43"/>
  <c r="V67" i="43"/>
  <c r="U77" i="43"/>
  <c r="U55" i="43"/>
  <c r="Y83" i="43"/>
  <c r="X69" i="43"/>
  <c r="U101" i="43"/>
  <c r="V78" i="43"/>
  <c r="Y70" i="43"/>
  <c r="Y67" i="43"/>
  <c r="U94" i="43"/>
  <c r="Y60" i="43"/>
  <c r="U47" i="43"/>
  <c r="V56" i="43"/>
  <c r="U104" i="43"/>
  <c r="Y96" i="43"/>
  <c r="Y89" i="43"/>
  <c r="V82" i="43"/>
  <c r="Y44" i="43"/>
  <c r="AB69" i="43"/>
  <c r="AB105" i="43"/>
  <c r="AB89" i="43"/>
  <c r="AB92" i="43"/>
  <c r="AF63" i="43"/>
  <c r="AE47" i="43"/>
  <c r="AB72" i="43"/>
  <c r="X54" i="43"/>
  <c r="V55" i="43"/>
  <c r="Y54" i="43"/>
  <c r="X83" i="43"/>
  <c r="Y76" i="43"/>
  <c r="V86" i="43"/>
  <c r="X81" i="43"/>
  <c r="Y50" i="43"/>
  <c r="X82" i="43"/>
  <c r="V83" i="43"/>
  <c r="U76" i="43"/>
  <c r="X65" i="43"/>
  <c r="X72" i="43"/>
  <c r="U73" i="43"/>
  <c r="U61" i="43"/>
  <c r="Y79" i="43"/>
  <c r="V58" i="43"/>
  <c r="V54" i="43"/>
  <c r="Y106" i="43"/>
  <c r="X44" i="43"/>
  <c r="AF73" i="43"/>
  <c r="AB48" i="43"/>
  <c r="AC96" i="43"/>
  <c r="AE101" i="43"/>
  <c r="AF75" i="43"/>
  <c r="AB50" i="43"/>
  <c r="AE83" i="43"/>
  <c r="AC79" i="43"/>
  <c r="U57" i="43"/>
  <c r="Y85" i="43"/>
  <c r="U60" i="43"/>
  <c r="V72" i="43"/>
  <c r="V57" i="43"/>
  <c r="U86" i="43"/>
  <c r="V79" i="43"/>
  <c r="V84" i="43"/>
  <c r="Y59" i="43"/>
  <c r="X88" i="43"/>
  <c r="Y88" i="43"/>
  <c r="Y62" i="43"/>
  <c r="U87" i="43"/>
  <c r="X87" i="43"/>
  <c r="V106" i="43"/>
  <c r="U75" i="43"/>
  <c r="V66" i="43"/>
  <c r="Y84" i="43"/>
  <c r="V104" i="43"/>
  <c r="V89" i="43"/>
  <c r="X68" i="43"/>
  <c r="X85" i="43"/>
  <c r="V44" i="43"/>
  <c r="AC76" i="43"/>
  <c r="AC55" i="43"/>
  <c r="AE91" i="43"/>
  <c r="AB49" i="43"/>
  <c r="AC78" i="43"/>
  <c r="AF54" i="43"/>
  <c r="AB86" i="43"/>
  <c r="Y61" i="43"/>
  <c r="X90" i="43"/>
  <c r="Y64" i="43"/>
  <c r="V96" i="43"/>
  <c r="U62" i="43"/>
  <c r="Y90" i="43"/>
  <c r="Y105" i="43"/>
  <c r="X64" i="43"/>
  <c r="Y95" i="43"/>
  <c r="X105" i="43"/>
  <c r="Y94" i="43"/>
  <c r="X56" i="43"/>
  <c r="Y48" i="43"/>
  <c r="U82" i="43"/>
  <c r="Y82" i="43"/>
  <c r="U54" i="43"/>
  <c r="X70" i="43"/>
  <c r="U71" i="43"/>
  <c r="V77" i="43"/>
  <c r="V64" i="43"/>
  <c r="U93" i="43"/>
  <c r="U72" i="43"/>
  <c r="U46" i="43"/>
  <c r="V93" i="43"/>
  <c r="V103" i="43"/>
  <c r="X55" i="43"/>
  <c r="U67" i="43"/>
  <c r="V98" i="43"/>
  <c r="X50" i="43"/>
  <c r="V46" i="43"/>
  <c r="V99" i="43"/>
  <c r="X75" i="43"/>
  <c r="V63" i="43"/>
  <c r="V87" i="43"/>
  <c r="X96" i="43"/>
  <c r="Y104" i="43"/>
  <c r="V75" i="43"/>
  <c r="X101" i="43"/>
  <c r="U90" i="43"/>
  <c r="U99" i="43"/>
  <c r="AF49" i="43"/>
  <c r="AF85" i="43"/>
  <c r="AB84" i="43"/>
  <c r="AC58" i="43"/>
  <c r="AE106" i="43"/>
  <c r="AB107" i="43"/>
  <c r="AB62" i="43"/>
  <c r="AE95" i="43"/>
  <c r="X66" i="43"/>
  <c r="Y66" i="43"/>
  <c r="X95" i="43"/>
  <c r="Y45" i="43"/>
  <c r="U58" i="43"/>
  <c r="X100" i="43"/>
  <c r="V60" i="43"/>
  <c r="U51" i="43"/>
  <c r="X103" i="43"/>
  <c r="V92" i="43"/>
  <c r="Y72" i="43"/>
  <c r="X97" i="43"/>
  <c r="X91" i="43"/>
  <c r="V47" i="43"/>
  <c r="U68" i="43"/>
  <c r="X63" i="43"/>
  <c r="X79" i="43"/>
  <c r="Y87" i="43"/>
  <c r="Y53" i="43"/>
  <c r="V59" i="43"/>
  <c r="AC52" i="43"/>
  <c r="AC88" i="43"/>
  <c r="AC91" i="43"/>
  <c r="AC70" i="43"/>
  <c r="AB54" i="43"/>
  <c r="AF56" i="43"/>
  <c r="AF66" i="43"/>
  <c r="AB98" i="43"/>
  <c r="U84" i="43"/>
  <c r="U53" i="43"/>
  <c r="X74" i="43"/>
  <c r="U85" i="43"/>
  <c r="V68" i="43"/>
  <c r="AE54" i="43"/>
  <c r="AF79" i="43"/>
  <c r="AE59" i="43"/>
  <c r="AF69" i="43"/>
  <c r="AF48" i="43"/>
  <c r="AC104" i="43"/>
  <c r="AB88" i="43"/>
  <c r="AE76" i="43"/>
  <c r="AF52" i="43"/>
  <c r="AF81" i="43"/>
  <c r="AE65" i="43"/>
  <c r="AB102" i="43"/>
  <c r="AF62" i="43"/>
  <c r="AE84" i="43"/>
  <c r="AF101" i="43"/>
  <c r="AE61" i="43"/>
  <c r="AF80" i="43"/>
  <c r="U36" i="43"/>
  <c r="AB24" i="43"/>
  <c r="V19" i="65" s="1"/>
  <c r="V39" i="43"/>
  <c r="Y9" i="43"/>
  <c r="P4" i="65" s="1"/>
  <c r="AB16" i="43"/>
  <c r="V11" i="65" s="1"/>
  <c r="X27" i="43"/>
  <c r="O22" i="65" s="1"/>
  <c r="AF4" i="43"/>
  <c r="V48" i="43"/>
  <c r="Y69" i="43"/>
  <c r="Y93" i="43"/>
  <c r="Y80" i="43"/>
  <c r="U49" i="43"/>
  <c r="X77" i="43"/>
  <c r="AE66" i="43"/>
  <c r="AF72" i="43"/>
  <c r="AC69" i="43"/>
  <c r="AD69" i="43" s="1"/>
  <c r="AB77" i="43"/>
  <c r="AF60" i="43"/>
  <c r="AE51" i="43"/>
  <c r="AB100" i="43"/>
  <c r="AB79" i="43"/>
  <c r="AB60" i="43"/>
  <c r="AC84" i="43"/>
  <c r="AC75" i="43"/>
  <c r="AC54" i="43"/>
  <c r="AC65" i="43"/>
  <c r="AC94" i="43"/>
  <c r="AC49" i="43"/>
  <c r="AC71" i="43"/>
  <c r="AF92" i="43"/>
  <c r="V30" i="43"/>
  <c r="AF23" i="43"/>
  <c r="Z18" i="65" s="1"/>
  <c r="Y34" i="43"/>
  <c r="P29" i="65" s="1"/>
  <c r="X29" i="43"/>
  <c r="O24" i="65" s="1"/>
  <c r="AF21" i="43"/>
  <c r="Z16" i="65" s="1"/>
  <c r="AC34" i="43"/>
  <c r="AE34" i="43"/>
  <c r="Y29" i="65" s="1"/>
  <c r="Y35" i="43"/>
  <c r="P30" i="65" s="1"/>
  <c r="U32" i="43"/>
  <c r="AB30" i="43"/>
  <c r="V25" i="65" s="1"/>
  <c r="AC18" i="43"/>
  <c r="U22" i="43"/>
  <c r="AB34" i="43"/>
  <c r="V29" i="65" s="1"/>
  <c r="AC25" i="43"/>
  <c r="Y19" i="43"/>
  <c r="P14" i="65" s="1"/>
  <c r="V26" i="43"/>
  <c r="AE38" i="43"/>
  <c r="Y33" i="65" s="1"/>
  <c r="AE15" i="43"/>
  <c r="Y10" i="65" s="1"/>
  <c r="U9" i="43"/>
  <c r="X21" i="43"/>
  <c r="O16" i="65" s="1"/>
  <c r="U34" i="43"/>
  <c r="V11" i="43"/>
  <c r="AB38" i="43"/>
  <c r="V33" i="65" s="1"/>
  <c r="AC22" i="43"/>
  <c r="Y23" i="43"/>
  <c r="P18" i="65" s="1"/>
  <c r="AF38" i="43"/>
  <c r="Z33" i="65" s="1"/>
  <c r="AE35" i="43"/>
  <c r="Y30" i="65" s="1"/>
  <c r="U23" i="43"/>
  <c r="V13" i="43"/>
  <c r="AF33" i="43"/>
  <c r="Z28" i="65" s="1"/>
  <c r="AF16" i="43"/>
  <c r="Z11" i="65" s="1"/>
  <c r="AE10" i="43"/>
  <c r="Y5" i="65" s="1"/>
  <c r="U28" i="43"/>
  <c r="X37" i="43"/>
  <c r="O32" i="65" s="1"/>
  <c r="AE29" i="43"/>
  <c r="Y24" i="65" s="1"/>
  <c r="U21" i="43"/>
  <c r="AC30" i="43"/>
  <c r="X86" i="43"/>
  <c r="X98" i="43"/>
  <c r="U70" i="43"/>
  <c r="V49" i="43"/>
  <c r="V85" i="43"/>
  <c r="X49" i="43"/>
  <c r="AE78" i="43"/>
  <c r="AE82" i="43"/>
  <c r="AF78" i="43"/>
  <c r="AE86" i="43"/>
  <c r="AB68" i="43"/>
  <c r="AC61" i="43"/>
  <c r="AF47" i="43"/>
  <c r="AF83" i="43"/>
  <c r="AC67" i="43"/>
  <c r="AE98" i="43"/>
  <c r="AF84" i="43"/>
  <c r="AC66" i="43"/>
  <c r="AE67" i="43"/>
  <c r="AF103" i="43"/>
  <c r="AE63" i="43"/>
  <c r="AE85" i="43"/>
  <c r="AF104" i="43"/>
  <c r="V15" i="43"/>
  <c r="AC32" i="43"/>
  <c r="X23" i="43"/>
  <c r="O18" i="65" s="1"/>
  <c r="V36" i="43"/>
  <c r="U37" i="43"/>
  <c r="AF26" i="43"/>
  <c r="Z21" i="65" s="1"/>
  <c r="V53" i="43"/>
  <c r="U59" i="43"/>
  <c r="V73" i="43"/>
  <c r="Y86" i="43"/>
  <c r="AB81" i="43"/>
  <c r="AE94" i="43"/>
  <c r="AC81" i="43"/>
  <c r="AF93" i="43"/>
  <c r="AB80" i="43"/>
  <c r="AF70" i="43"/>
  <c r="AC50" i="43"/>
  <c r="AC86" i="43"/>
  <c r="AE81" i="43"/>
  <c r="AF105" i="43"/>
  <c r="AB104" i="43"/>
  <c r="AB83" i="43"/>
  <c r="AB70" i="43"/>
  <c r="AC51" i="43"/>
  <c r="AC73" i="43"/>
  <c r="AC95" i="43"/>
  <c r="AC15" i="43"/>
  <c r="Y36" i="43"/>
  <c r="P31" i="65" s="1"/>
  <c r="Y39" i="43"/>
  <c r="P34" i="65" s="1"/>
  <c r="V18" i="43"/>
  <c r="V34" i="43"/>
  <c r="AB13" i="43"/>
  <c r="V8" i="65" s="1"/>
  <c r="AB33" i="43"/>
  <c r="V28" i="65" s="1"/>
  <c r="Y10" i="43"/>
  <c r="P5" i="65" s="1"/>
  <c r="X25" i="43"/>
  <c r="O20" i="65" s="1"/>
  <c r="Y29" i="43"/>
  <c r="P24" i="65" s="1"/>
  <c r="AB39" i="43"/>
  <c r="V34" i="65" s="1"/>
  <c r="V23" i="43"/>
  <c r="Y31" i="43"/>
  <c r="P26" i="65" s="1"/>
  <c r="U15" i="43"/>
  <c r="V24" i="43"/>
  <c r="X16" i="43"/>
  <c r="O11" i="65" s="1"/>
  <c r="X32" i="43"/>
  <c r="O27" i="65" s="1"/>
  <c r="Y38" i="43"/>
  <c r="P33" i="65" s="1"/>
  <c r="AF22" i="43"/>
  <c r="Z17" i="65" s="1"/>
  <c r="AF10" i="43"/>
  <c r="Z5" i="65" s="1"/>
  <c r="V19" i="43"/>
  <c r="V16" i="43"/>
  <c r="AB37" i="43"/>
  <c r="V32" i="65" s="1"/>
  <c r="AF27" i="43"/>
  <c r="Z22" i="65" s="1"/>
  <c r="AC10" i="43"/>
  <c r="Y15" i="43"/>
  <c r="P10" i="65" s="1"/>
  <c r="AF32" i="43"/>
  <c r="Z27" i="65" s="1"/>
  <c r="AF28" i="43"/>
  <c r="Z23" i="65" s="1"/>
  <c r="AC24" i="43"/>
  <c r="U30" i="43"/>
  <c r="U13" i="43"/>
  <c r="AE11" i="43"/>
  <c r="Y6" i="65" s="1"/>
  <c r="AB8" i="43"/>
  <c r="V3" i="65" s="1"/>
  <c r="Y28" i="43"/>
  <c r="P23" i="65" s="1"/>
  <c r="V35" i="43"/>
  <c r="AB28" i="43"/>
  <c r="V23" i="65" s="1"/>
  <c r="U10" i="43"/>
  <c r="AC21" i="43"/>
  <c r="Y49" i="43"/>
  <c r="U50" i="43"/>
  <c r="X52" i="43"/>
  <c r="Y74" i="43"/>
  <c r="X46" i="43"/>
  <c r="V90" i="43"/>
  <c r="AE90" i="43"/>
  <c r="AB66" i="43"/>
  <c r="AF90" i="43"/>
  <c r="AB101" i="43"/>
  <c r="AE89" i="43"/>
  <c r="AF82" i="43"/>
  <c r="AE52" i="43"/>
  <c r="AE88" i="43"/>
  <c r="AF88" i="43"/>
  <c r="AB94" i="43"/>
  <c r="AF53" i="43"/>
  <c r="AC47" i="43"/>
  <c r="AF74" i="43"/>
  <c r="AE77" i="43"/>
  <c r="AC85" i="43"/>
  <c r="AC107" i="43"/>
  <c r="AD107" i="43" s="1"/>
  <c r="U16" i="43"/>
  <c r="AC4" i="43"/>
  <c r="Y32" i="43"/>
  <c r="P27" i="65" s="1"/>
  <c r="Y12" i="43"/>
  <c r="P7" i="65" s="1"/>
  <c r="AB14" i="43"/>
  <c r="V9" i="65" s="1"/>
  <c r="AB26" i="43"/>
  <c r="V21" i="65" s="1"/>
  <c r="X78" i="43"/>
  <c r="Y78" i="43"/>
  <c r="U92" i="43"/>
  <c r="X99" i="43"/>
  <c r="X73" i="43"/>
  <c r="AF76" i="43"/>
  <c r="AB95" i="43"/>
  <c r="AE57" i="43"/>
  <c r="AB51" i="43"/>
  <c r="AC68" i="43"/>
  <c r="AD68" i="43" s="1"/>
  <c r="AE68" i="43"/>
  <c r="AC62" i="43"/>
  <c r="AC98" i="43"/>
  <c r="AF45" i="43"/>
  <c r="AF55" i="43"/>
  <c r="AB73" i="43"/>
  <c r="AB46" i="43"/>
  <c r="AB82" i="43"/>
  <c r="AE46" i="43"/>
  <c r="AB47" i="43"/>
  <c r="AB78" i="43"/>
  <c r="AE44" i="43"/>
  <c r="AF30" i="43"/>
  <c r="Z25" i="65" s="1"/>
  <c r="X12" i="43"/>
  <c r="O7" i="65" s="1"/>
  <c r="AC28" i="43"/>
  <c r="X26" i="43"/>
  <c r="O21" i="65" s="1"/>
  <c r="U14" i="43"/>
  <c r="U27" i="43"/>
  <c r="X34" i="43"/>
  <c r="O29" i="65" s="1"/>
  <c r="AC31" i="43"/>
  <c r="X17" i="43"/>
  <c r="O12" i="65" s="1"/>
  <c r="AE33" i="43"/>
  <c r="Y28" i="65" s="1"/>
  <c r="AB23" i="43"/>
  <c r="V18" i="65" s="1"/>
  <c r="Y25" i="43"/>
  <c r="P20" i="65" s="1"/>
  <c r="V25" i="43"/>
  <c r="AB15" i="43"/>
  <c r="V10" i="65" s="1"/>
  <c r="V21" i="43"/>
  <c r="V28" i="43"/>
  <c r="Y27" i="43"/>
  <c r="P22" i="65" s="1"/>
  <c r="AF24" i="43"/>
  <c r="Z19" i="65" s="1"/>
  <c r="AE17" i="43"/>
  <c r="Y12" i="65" s="1"/>
  <c r="AC20" i="43"/>
  <c r="X19" i="43"/>
  <c r="O14" i="65" s="1"/>
  <c r="U35" i="43"/>
  <c r="AF35" i="43"/>
  <c r="Z30" i="65" s="1"/>
  <c r="AE24" i="43"/>
  <c r="Y19" i="65" s="1"/>
  <c r="U20" i="43"/>
  <c r="U33" i="43"/>
  <c r="AB31" i="43"/>
  <c r="V26" i="65" s="1"/>
  <c r="AB27" i="43"/>
  <c r="V22" i="65" s="1"/>
  <c r="AC33" i="43"/>
  <c r="X18" i="43"/>
  <c r="O13" i="65" s="1"/>
  <c r="AF13" i="43"/>
  <c r="Z8" i="65" s="1"/>
  <c r="AB10" i="43"/>
  <c r="V5" i="65" s="1"/>
  <c r="AC17" i="43"/>
  <c r="V17" i="43"/>
  <c r="AB22" i="43"/>
  <c r="V17" i="65" s="1"/>
  <c r="AB25" i="43"/>
  <c r="V20" i="65" s="1"/>
  <c r="AF34" i="43"/>
  <c r="Z29" i="65" s="1"/>
  <c r="V88" i="43"/>
  <c r="U91" i="43"/>
  <c r="Y99" i="43"/>
  <c r="U80" i="43"/>
  <c r="Y51" i="43"/>
  <c r="Y77" i="43"/>
  <c r="AB96" i="43"/>
  <c r="AE73" i="43"/>
  <c r="AF64" i="43"/>
  <c r="AB63" i="43"/>
  <c r="AC90" i="43"/>
  <c r="AE64" i="43"/>
  <c r="AE100" i="43"/>
  <c r="AB53" i="43"/>
  <c r="AB75" i="43"/>
  <c r="AB97" i="43"/>
  <c r="AF50" i="43"/>
  <c r="AF86" i="43"/>
  <c r="AC56" i="43"/>
  <c r="AE80" i="43"/>
  <c r="AE56" i="43"/>
  <c r="AC44" i="43"/>
  <c r="AE26" i="43"/>
  <c r="Y21" i="65" s="1"/>
  <c r="X33" i="43"/>
  <c r="O28" i="65" s="1"/>
  <c r="AE32" i="43"/>
  <c r="Y27" i="65" s="1"/>
  <c r="AC19" i="43"/>
  <c r="X35" i="43"/>
  <c r="O30" i="65" s="1"/>
  <c r="Y97" i="43"/>
  <c r="U98" i="43"/>
  <c r="U103" i="43"/>
  <c r="Y56" i="43"/>
  <c r="X61" i="43"/>
  <c r="U100" i="43"/>
  <c r="X106" i="43"/>
  <c r="AE74" i="43"/>
  <c r="AC45" i="43"/>
  <c r="AE105" i="43"/>
  <c r="AE72" i="43"/>
  <c r="AF77" i="43"/>
  <c r="AC102" i="43"/>
  <c r="AB67" i="43"/>
  <c r="AB103" i="43"/>
  <c r="AF57" i="43"/>
  <c r="AE96" i="43"/>
  <c r="AF46" i="43"/>
  <c r="AC53" i="43"/>
  <c r="AE103" i="43"/>
  <c r="AE70" i="43"/>
  <c r="AE92" i="43"/>
  <c r="AB71" i="43"/>
  <c r="AC9" i="43"/>
  <c r="V29" i="43"/>
  <c r="Y22" i="43"/>
  <c r="P17" i="65" s="1"/>
  <c r="U26" i="43"/>
  <c r="AB4" i="43"/>
  <c r="X39" i="43"/>
  <c r="O34" i="65" s="1"/>
  <c r="U38" i="43"/>
  <c r="AF37" i="43"/>
  <c r="Z32" i="65" s="1"/>
  <c r="AE23" i="43"/>
  <c r="Y18" i="65" s="1"/>
  <c r="AE37" i="43"/>
  <c r="Y32" i="65" s="1"/>
  <c r="X24" i="43"/>
  <c r="O19" i="65" s="1"/>
  <c r="AF15" i="43"/>
  <c r="Z10" i="65" s="1"/>
  <c r="AC23" i="43"/>
  <c r="Y17" i="43"/>
  <c r="P12" i="65" s="1"/>
  <c r="Y20" i="43"/>
  <c r="P15" i="65" s="1"/>
  <c r="AE39" i="43"/>
  <c r="Y34" i="65" s="1"/>
  <c r="AB32" i="43"/>
  <c r="V27" i="65" s="1"/>
  <c r="Y33" i="43"/>
  <c r="P28" i="65" s="1"/>
  <c r="AB17" i="43"/>
  <c r="V12" i="65" s="1"/>
  <c r="AC16" i="43"/>
  <c r="U11" i="43"/>
  <c r="AC12" i="43"/>
  <c r="V12" i="43"/>
  <c r="U29" i="43"/>
  <c r="U39" i="43"/>
  <c r="AF36" i="43"/>
  <c r="Z31" i="65" s="1"/>
  <c r="U24" i="43"/>
  <c r="U19" i="43"/>
  <c r="V8" i="43"/>
  <c r="AE27" i="43"/>
  <c r="Y22" i="65" s="1"/>
  <c r="X10" i="43"/>
  <c r="O5" i="65" s="1"/>
  <c r="AF8" i="43"/>
  <c r="Z3" i="65" s="1"/>
  <c r="AB18" i="43"/>
  <c r="V13" i="65" s="1"/>
  <c r="AB11" i="43"/>
  <c r="V6" i="65" s="1"/>
  <c r="AC35" i="43"/>
  <c r="V33" i="43"/>
  <c r="AF14" i="43"/>
  <c r="Z9" i="65" s="1"/>
  <c r="AE25" i="43"/>
  <c r="Y20" i="65" s="1"/>
  <c r="AE20" i="43"/>
  <c r="Y15" i="65" s="1"/>
  <c r="X45" i="43"/>
  <c r="V101" i="43"/>
  <c r="U44" i="43"/>
  <c r="AE50" i="43"/>
  <c r="AE49" i="43"/>
  <c r="AB65" i="43"/>
  <c r="AE55" i="43"/>
  <c r="AE104" i="43"/>
  <c r="Y18" i="43"/>
  <c r="P13" i="65" s="1"/>
  <c r="X31" i="43"/>
  <c r="O26" i="65" s="1"/>
  <c r="X92" i="43"/>
  <c r="AB45" i="43"/>
  <c r="AC60" i="43"/>
  <c r="AF68" i="43"/>
  <c r="AC72" i="43"/>
  <c r="AB58" i="43"/>
  <c r="AB52" i="43"/>
  <c r="Y13" i="43"/>
  <c r="P8" i="65" s="1"/>
  <c r="AB35" i="43"/>
  <c r="V30" i="65" s="1"/>
  <c r="AE4" i="43"/>
  <c r="U31" i="43"/>
  <c r="AF19" i="43"/>
  <c r="Z14" i="65" s="1"/>
  <c r="X28" i="43"/>
  <c r="O23" i="65" s="1"/>
  <c r="AF12" i="43"/>
  <c r="Z7" i="65" s="1"/>
  <c r="AE19" i="43"/>
  <c r="Y14" i="65" s="1"/>
  <c r="Y14" i="43"/>
  <c r="P9" i="65" s="1"/>
  <c r="AF25" i="43"/>
  <c r="Z20" i="65" s="1"/>
  <c r="AB12" i="43"/>
  <c r="V7" i="65" s="1"/>
  <c r="Y37" i="43"/>
  <c r="P32" i="65" s="1"/>
  <c r="AC14" i="43"/>
  <c r="S7" i="39"/>
  <c r="S24" i="39"/>
  <c r="S20" i="39"/>
  <c r="R24" i="39"/>
  <c r="R10" i="39"/>
  <c r="X59" i="43"/>
  <c r="AE102" i="43"/>
  <c r="AC89" i="43"/>
  <c r="AD89" i="43" s="1"/>
  <c r="AB55" i="43"/>
  <c r="AB106" i="43"/>
  <c r="AC77" i="43"/>
  <c r="AD77" i="43" s="1"/>
  <c r="V38" i="43"/>
  <c r="V9" i="43"/>
  <c r="AF39" i="43"/>
  <c r="Z34" i="65" s="1"/>
  <c r="AC38" i="43"/>
  <c r="X20" i="43"/>
  <c r="O15" i="65" s="1"/>
  <c r="AE9" i="43"/>
  <c r="Y4" i="65" s="1"/>
  <c r="AB20" i="43"/>
  <c r="V15" i="65" s="1"/>
  <c r="X11" i="43"/>
  <c r="O6" i="65" s="1"/>
  <c r="AC13" i="43"/>
  <c r="AE12" i="43"/>
  <c r="Y7" i="65" s="1"/>
  <c r="AE22" i="43"/>
  <c r="Y17" i="65" s="1"/>
  <c r="S15" i="39"/>
  <c r="R18" i="39"/>
  <c r="S9" i="39"/>
  <c r="R6" i="39"/>
  <c r="S2" i="39"/>
  <c r="V69" i="43"/>
  <c r="U95" i="43"/>
  <c r="AE69" i="43"/>
  <c r="AC101" i="43"/>
  <c r="AF59" i="43"/>
  <c r="AE48" i="43"/>
  <c r="AE79" i="43"/>
  <c r="AB56" i="43"/>
  <c r="X36" i="43"/>
  <c r="O31" i="65" s="1"/>
  <c r="Y8" i="43"/>
  <c r="X13" i="43"/>
  <c r="O8" i="65" s="1"/>
  <c r="R22" i="39"/>
  <c r="R21" i="39"/>
  <c r="R3" i="39"/>
  <c r="S4" i="39"/>
  <c r="X107" i="43"/>
  <c r="U63" i="43"/>
  <c r="AF98" i="43"/>
  <c r="AC82" i="43"/>
  <c r="AF71" i="43"/>
  <c r="AC106" i="43"/>
  <c r="AE60" i="43"/>
  <c r="AF99" i="43"/>
  <c r="U25" i="43"/>
  <c r="Y11" i="43"/>
  <c r="P6" i="65" s="1"/>
  <c r="AB36" i="43"/>
  <c r="V31" i="65" s="1"/>
  <c r="S6" i="39"/>
  <c r="S21" i="39"/>
  <c r="R16" i="39"/>
  <c r="S25" i="39"/>
  <c r="V62" i="43"/>
  <c r="Y65" i="43"/>
  <c r="AF51" i="43"/>
  <c r="AF96" i="43"/>
  <c r="AB91" i="43"/>
  <c r="AE58" i="43"/>
  <c r="AC87" i="43"/>
  <c r="AD87" i="43" s="1"/>
  <c r="AF44" i="43"/>
  <c r="U17" i="43"/>
  <c r="X22" i="43"/>
  <c r="O17" i="65" s="1"/>
  <c r="V32" i="43"/>
  <c r="V37" i="43"/>
  <c r="X14" i="43"/>
  <c r="O9" i="65" s="1"/>
  <c r="Y16" i="43"/>
  <c r="P11" i="65" s="1"/>
  <c r="AB9" i="43"/>
  <c r="V4" i="65" s="1"/>
  <c r="X15" i="43"/>
  <c r="O10" i="65" s="1"/>
  <c r="AC37" i="43"/>
  <c r="AF11" i="43"/>
  <c r="Z6" i="65" s="1"/>
  <c r="Y24" i="43"/>
  <c r="P19" i="65" s="1"/>
  <c r="AC26" i="43"/>
  <c r="AE28" i="43"/>
  <c r="Y23" i="65" s="1"/>
  <c r="Y71" i="43"/>
  <c r="U83" i="43"/>
  <c r="AF87" i="43"/>
  <c r="AB61" i="43"/>
  <c r="AF95" i="43"/>
  <c r="AF65" i="43"/>
  <c r="AC99" i="43"/>
  <c r="AB44" i="43"/>
  <c r="AE8" i="43"/>
  <c r="Y3" i="65" s="1"/>
  <c r="X57" i="43"/>
  <c r="X84" i="43"/>
  <c r="AB85" i="43"/>
  <c r="AF107" i="43"/>
  <c r="AF58" i="43"/>
  <c r="AC80" i="43"/>
  <c r="AD80" i="43" s="1"/>
  <c r="AF9" i="43"/>
  <c r="Z4" i="65" s="1"/>
  <c r="R5" i="39"/>
  <c r="S27" i="39"/>
  <c r="S22" i="39"/>
  <c r="S19" i="39"/>
  <c r="X93" i="43"/>
  <c r="X53" i="43"/>
  <c r="AC57" i="43"/>
  <c r="AC92" i="43"/>
  <c r="AE45" i="43"/>
  <c r="AB90" i="43"/>
  <c r="AF89" i="43"/>
  <c r="AF17" i="43"/>
  <c r="Z12" i="65" s="1"/>
  <c r="U18" i="43"/>
  <c r="AE13" i="43"/>
  <c r="Y8" i="65" s="1"/>
  <c r="V22" i="43"/>
  <c r="X8" i="43"/>
  <c r="V10" i="43"/>
  <c r="AC11" i="43"/>
  <c r="Y21" i="43"/>
  <c r="P16" i="65" s="1"/>
  <c r="AF18" i="43"/>
  <c r="Z13" i="65" s="1"/>
  <c r="AF29" i="43"/>
  <c r="Z24" i="65" s="1"/>
  <c r="AC39" i="43"/>
  <c r="Y26" i="43"/>
  <c r="P21" i="65" s="1"/>
  <c r="AB21" i="43"/>
  <c r="V16" i="65" s="1"/>
  <c r="R17" i="39"/>
  <c r="S17" i="39"/>
  <c r="R4" i="39"/>
  <c r="R14" i="39"/>
  <c r="R8" i="39"/>
  <c r="Y68" i="43"/>
  <c r="AC93" i="43"/>
  <c r="AD93" i="43" s="1"/>
  <c r="AC97" i="43"/>
  <c r="AD97" i="43" s="1"/>
  <c r="AE93" i="43"/>
  <c r="AC59" i="43"/>
  <c r="AF94" i="43"/>
  <c r="AB19" i="43"/>
  <c r="V14" i="65" s="1"/>
  <c r="V27" i="43"/>
  <c r="V31" i="43"/>
  <c r="V14" i="43"/>
  <c r="X38" i="43"/>
  <c r="O33" i="65" s="1"/>
  <c r="V20" i="43"/>
  <c r="AE14" i="43"/>
  <c r="Y9" i="65" s="1"/>
  <c r="AE30" i="43"/>
  <c r="Y25" i="65" s="1"/>
  <c r="AC29" i="43"/>
  <c r="AE31" i="43"/>
  <c r="Y26" i="65" s="1"/>
  <c r="AF20" i="43"/>
  <c r="Z15" i="65" s="1"/>
  <c r="X9" i="43"/>
  <c r="O4" i="65" s="1"/>
  <c r="AE21" i="43"/>
  <c r="Y16" i="65" s="1"/>
  <c r="AF100" i="43"/>
  <c r="R9" i="39"/>
  <c r="R12" i="39"/>
  <c r="AE53" i="43"/>
  <c r="AF31" i="43"/>
  <c r="Z26" i="65" s="1"/>
  <c r="R11" i="39"/>
  <c r="R26" i="39"/>
  <c r="U69" i="43"/>
  <c r="AB76" i="43"/>
  <c r="AC36" i="43"/>
  <c r="R19" i="39"/>
  <c r="S12" i="39"/>
  <c r="U107" i="43"/>
  <c r="AF106" i="43"/>
  <c r="R13" i="39"/>
  <c r="S16" i="39"/>
  <c r="U97" i="43"/>
  <c r="AB64" i="43"/>
  <c r="U12" i="43"/>
  <c r="X30" i="43"/>
  <c r="O25" i="65" s="1"/>
  <c r="S10" i="39"/>
  <c r="S11" i="39"/>
  <c r="Y98" i="43"/>
  <c r="R23" i="39"/>
  <c r="R2" i="39"/>
  <c r="AC46" i="43"/>
  <c r="Y30" i="43"/>
  <c r="P25" i="65" s="1"/>
  <c r="AC8" i="43"/>
  <c r="U8" i="43"/>
  <c r="S18" i="39"/>
  <c r="R27" i="39"/>
  <c r="AF102" i="43"/>
  <c r="S3" i="39"/>
  <c r="R20" i="39"/>
  <c r="AF91" i="43"/>
  <c r="AE18" i="43"/>
  <c r="Y13" i="65" s="1"/>
  <c r="AB29" i="43"/>
  <c r="V24" i="65" s="1"/>
  <c r="R25" i="39"/>
  <c r="S5" i="39"/>
  <c r="AB59" i="43"/>
  <c r="S13" i="39"/>
  <c r="S8" i="39"/>
  <c r="R7" i="39"/>
  <c r="U96" i="43"/>
  <c r="AC74" i="43"/>
  <c r="AD74" i="43" s="1"/>
  <c r="S23" i="39"/>
  <c r="AF67" i="43"/>
  <c r="S26" i="39"/>
  <c r="AE36" i="43"/>
  <c r="Y31" i="65" s="1"/>
  <c r="S14" i="39"/>
  <c r="R15" i="39"/>
  <c r="AC27" i="43"/>
  <c r="AE16" i="43"/>
  <c r="Y11" i="65" s="1"/>
  <c r="Q9" i="63"/>
  <c r="R9" i="63" s="1"/>
  <c r="R42" i="63"/>
  <c r="R87" i="63"/>
  <c r="P22" i="63"/>
  <c r="K4" i="65"/>
  <c r="AA9" i="43"/>
  <c r="U4" i="65" s="1"/>
  <c r="S14" i="41"/>
  <c r="D47" i="63"/>
  <c r="P14" i="41"/>
  <c r="T14" i="41"/>
  <c r="D54" i="63"/>
  <c r="S17" i="41"/>
  <c r="P17" i="41"/>
  <c r="T17" i="41"/>
  <c r="D43" i="63"/>
  <c r="S10" i="41"/>
  <c r="P10" i="41"/>
  <c r="T10" i="41"/>
  <c r="D63" i="63"/>
  <c r="P22" i="41"/>
  <c r="T22" i="41"/>
  <c r="S22" i="41"/>
  <c r="V104" i="65"/>
  <c r="Y104" i="65"/>
  <c r="K23" i="65"/>
  <c r="AA28" i="43"/>
  <c r="U23" i="65" s="1"/>
  <c r="S51" i="41"/>
  <c r="D56" i="63"/>
  <c r="T51" i="41"/>
  <c r="P51" i="41"/>
  <c r="P21" i="63"/>
  <c r="R77" i="63"/>
  <c r="Q24" i="63"/>
  <c r="R24" i="63" s="1"/>
  <c r="Q21" i="63"/>
  <c r="R69" i="63"/>
  <c r="Q27" i="63"/>
  <c r="R27" i="63" s="1"/>
  <c r="R86" i="63"/>
  <c r="S46" i="41"/>
  <c r="T46" i="41"/>
  <c r="D97" i="63"/>
  <c r="P46" i="41"/>
  <c r="D70" i="63"/>
  <c r="T26" i="41"/>
  <c r="P26" i="41"/>
  <c r="S26" i="41"/>
  <c r="D60" i="63"/>
  <c r="P15" i="41"/>
  <c r="T15" i="41"/>
  <c r="S15" i="41"/>
  <c r="D53" i="63"/>
  <c r="T16" i="41"/>
  <c r="S16" i="41"/>
  <c r="P16" i="41"/>
  <c r="T52" i="41"/>
  <c r="S52" i="41"/>
  <c r="D58" i="63"/>
  <c r="P52" i="41"/>
  <c r="Q22" i="63"/>
  <c r="R72" i="63"/>
  <c r="R44" i="63"/>
  <c r="Q11" i="63"/>
  <c r="R11" i="63" s="1"/>
  <c r="K9" i="65"/>
  <c r="AA14" i="43"/>
  <c r="U9" i="65" s="1"/>
  <c r="P44" i="41"/>
  <c r="D93" i="63"/>
  <c r="S44" i="41"/>
  <c r="T44" i="41"/>
  <c r="S24" i="41"/>
  <c r="D67" i="63"/>
  <c r="T24" i="41"/>
  <c r="P24" i="41"/>
  <c r="T12" i="41"/>
  <c r="D45" i="63"/>
  <c r="S12" i="41"/>
  <c r="P12" i="41"/>
  <c r="T30" i="41"/>
  <c r="S30" i="41"/>
  <c r="P30" i="41"/>
  <c r="D75" i="63"/>
  <c r="T19" i="41"/>
  <c r="S19" i="41"/>
  <c r="P19" i="41"/>
  <c r="D59" i="63"/>
  <c r="V110" i="65"/>
  <c r="Y110" i="65"/>
  <c r="R66" i="63"/>
  <c r="Q20" i="63"/>
  <c r="K111" i="65"/>
  <c r="M14" i="43"/>
  <c r="Q9" i="65" s="1"/>
  <c r="R62" i="63"/>
  <c r="Q18" i="63"/>
  <c r="R18" i="63" s="1"/>
  <c r="Q15" i="63"/>
  <c r="R15" i="63" s="1"/>
  <c r="R61" i="63"/>
  <c r="P14" i="63"/>
  <c r="Q7" i="63"/>
  <c r="R40" i="63"/>
  <c r="Q3" i="63"/>
  <c r="R71" i="63"/>
  <c r="D88" i="63"/>
  <c r="T40" i="41"/>
  <c r="S40" i="41"/>
  <c r="P40" i="41"/>
  <c r="D57" i="63"/>
  <c r="T18" i="41"/>
  <c r="S18" i="41"/>
  <c r="P18" i="41"/>
  <c r="S42" i="41"/>
  <c r="P42" i="41"/>
  <c r="T42" i="41"/>
  <c r="D91" i="63"/>
  <c r="T13" i="41"/>
  <c r="S13" i="41"/>
  <c r="P13" i="41"/>
  <c r="T49" i="41"/>
  <c r="P49" i="41"/>
  <c r="S49" i="41"/>
  <c r="N21" i="43"/>
  <c r="R16" i="65" s="1"/>
  <c r="L110" i="65"/>
  <c r="D86" i="63"/>
  <c r="P38" i="41"/>
  <c r="T38" i="41"/>
  <c r="S38" i="41"/>
  <c r="R79" i="63"/>
  <c r="Q26" i="63"/>
  <c r="R83" i="63"/>
  <c r="Q25" i="63"/>
  <c r="R25" i="63" s="1"/>
  <c r="P26" i="63"/>
  <c r="Y105" i="65"/>
  <c r="V105" i="65"/>
  <c r="D40" i="63"/>
  <c r="T7" i="41"/>
  <c r="S7" i="41"/>
  <c r="P7" i="41"/>
  <c r="S37" i="41"/>
  <c r="D85" i="63"/>
  <c r="T37" i="41"/>
  <c r="P37" i="41"/>
  <c r="D42" i="63"/>
  <c r="S9" i="41"/>
  <c r="P9" i="41"/>
  <c r="T9" i="41"/>
  <c r="P35" i="41"/>
  <c r="T35" i="41"/>
  <c r="S35" i="41"/>
  <c r="D83" i="63"/>
  <c r="S41" i="41"/>
  <c r="D90" i="63"/>
  <c r="P41" i="41"/>
  <c r="T41" i="41"/>
  <c r="M21" i="43"/>
  <c r="Q16" i="65" s="1"/>
  <c r="K110" i="65"/>
  <c r="R97" i="63"/>
  <c r="V111" i="65"/>
  <c r="Y111" i="65"/>
  <c r="R47" i="63"/>
  <c r="Q14" i="63"/>
  <c r="Q12" i="63"/>
  <c r="R45" i="63"/>
  <c r="Q17" i="63"/>
  <c r="R54" i="63"/>
  <c r="P7" i="63"/>
  <c r="P3" i="63"/>
  <c r="S36" i="41"/>
  <c r="P36" i="41"/>
  <c r="D84" i="63"/>
  <c r="T36" i="41"/>
  <c r="S33" i="41"/>
  <c r="P33" i="41"/>
  <c r="T33" i="41"/>
  <c r="D80" i="63"/>
  <c r="T54" i="41"/>
  <c r="D76" i="63"/>
  <c r="S54" i="41"/>
  <c r="P54" i="41"/>
  <c r="T56" i="41"/>
  <c r="S56" i="41"/>
  <c r="P56" i="41"/>
  <c r="L111" i="65"/>
  <c r="N14" i="43"/>
  <c r="R9" i="65" s="1"/>
  <c r="R70" i="63"/>
  <c r="S39" i="41"/>
  <c r="P39" i="41"/>
  <c r="T39" i="41"/>
  <c r="D87" i="63"/>
  <c r="T29" i="41"/>
  <c r="P29" i="41"/>
  <c r="D73" i="63"/>
  <c r="S29" i="41"/>
  <c r="D96" i="63"/>
  <c r="T45" i="41"/>
  <c r="P45" i="41"/>
  <c r="S45" i="41"/>
  <c r="D41" i="63"/>
  <c r="S8" i="41"/>
  <c r="P8" i="41"/>
  <c r="T8" i="41"/>
  <c r="P20" i="63"/>
  <c r="Q23" i="63"/>
  <c r="R23" i="63" s="1"/>
  <c r="R75" i="63"/>
  <c r="R63" i="63"/>
  <c r="Q19" i="63"/>
  <c r="R19" i="63" s="1"/>
  <c r="J10" i="65"/>
  <c r="Z15" i="43"/>
  <c r="T10" i="65" s="1"/>
  <c r="S28" i="41"/>
  <c r="D72" i="63"/>
  <c r="P28" i="41"/>
  <c r="T28" i="41"/>
  <c r="P25" i="41"/>
  <c r="D69" i="63"/>
  <c r="S25" i="41"/>
  <c r="T25" i="41"/>
  <c r="D48" i="63"/>
  <c r="P48" i="41"/>
  <c r="T48" i="41"/>
  <c r="S48" i="41"/>
  <c r="T55" i="41"/>
  <c r="P55" i="41"/>
  <c r="S55" i="41"/>
  <c r="D81" i="63"/>
  <c r="K16" i="65"/>
  <c r="AA21" i="43"/>
  <c r="U16" i="65" s="1"/>
  <c r="R41" i="63"/>
  <c r="Q8" i="63"/>
  <c r="R8" i="63" s="1"/>
  <c r="P12" i="63"/>
  <c r="Q16" i="63"/>
  <c r="R53" i="63"/>
  <c r="R92" i="63"/>
  <c r="S31" i="41"/>
  <c r="P31" i="41"/>
  <c r="D77" i="63"/>
  <c r="T31" i="41"/>
  <c r="T23" i="41"/>
  <c r="D66" i="63"/>
  <c r="S23" i="41"/>
  <c r="P23" i="41"/>
  <c r="S34" i="41"/>
  <c r="P34" i="41"/>
  <c r="T34" i="41"/>
  <c r="P32" i="41"/>
  <c r="D78" i="63"/>
  <c r="T32" i="41"/>
  <c r="S32" i="41"/>
  <c r="AD72" i="43" l="1"/>
  <c r="AE41" i="43"/>
  <c r="X41" i="43"/>
  <c r="AF41" i="43"/>
  <c r="Y41" i="43"/>
  <c r="AB41" i="43"/>
  <c r="R16" i="63"/>
  <c r="AD92" i="43"/>
  <c r="AD62" i="43"/>
  <c r="R17" i="63"/>
  <c r="AD102" i="43"/>
  <c r="R12" i="63"/>
  <c r="R3" i="63"/>
  <c r="T4" i="41"/>
  <c r="S4" i="41"/>
  <c r="AD101" i="43"/>
  <c r="AD82" i="43"/>
  <c r="AD98" i="43"/>
  <c r="AD99" i="43"/>
  <c r="AD53" i="43"/>
  <c r="AD50" i="43"/>
  <c r="AD4" i="43"/>
  <c r="AD57" i="43"/>
  <c r="R20" i="63"/>
  <c r="AD71" i="43"/>
  <c r="R22" i="63"/>
  <c r="AD46" i="43"/>
  <c r="AD67" i="43"/>
  <c r="AD70" i="43"/>
  <c r="AD88" i="43"/>
  <c r="L33" i="65"/>
  <c r="AS38" i="43"/>
  <c r="AS70" i="43"/>
  <c r="R78" i="65"/>
  <c r="AS45" i="43"/>
  <c r="R53" i="65"/>
  <c r="P88" i="43"/>
  <c r="Q51" i="41"/>
  <c r="U41" i="43"/>
  <c r="AS44" i="43"/>
  <c r="R52" i="65"/>
  <c r="W12" i="65"/>
  <c r="AD17" i="43"/>
  <c r="X12" i="65" s="1"/>
  <c r="L11" i="65"/>
  <c r="AS16" i="43"/>
  <c r="L5" i="65"/>
  <c r="AS10" i="43"/>
  <c r="W5" i="65"/>
  <c r="AD10" i="43"/>
  <c r="X5" i="65" s="1"/>
  <c r="W10" i="65"/>
  <c r="AD15" i="43"/>
  <c r="X10" i="65" s="1"/>
  <c r="AD91" i="43"/>
  <c r="AS46" i="43"/>
  <c r="R54" i="65"/>
  <c r="AT66" i="43"/>
  <c r="W66" i="43"/>
  <c r="AU66" i="43" s="1"/>
  <c r="S74" i="65"/>
  <c r="AT57" i="43"/>
  <c r="W57" i="43"/>
  <c r="AU57" i="43" s="1"/>
  <c r="S65" i="65"/>
  <c r="AS94" i="43"/>
  <c r="R102" i="65"/>
  <c r="AS106" i="43"/>
  <c r="R114" i="65"/>
  <c r="AS64" i="43"/>
  <c r="R72" i="65"/>
  <c r="AS89" i="43"/>
  <c r="R97" i="65"/>
  <c r="AD105" i="43"/>
  <c r="AT94" i="43"/>
  <c r="W94" i="43"/>
  <c r="AU94" i="43" s="1"/>
  <c r="S102" i="65"/>
  <c r="Q43" i="41"/>
  <c r="P80" i="43"/>
  <c r="AS52" i="43"/>
  <c r="R60" i="65"/>
  <c r="P91" i="43"/>
  <c r="Q54" i="41"/>
  <c r="Q40" i="41"/>
  <c r="P77" i="43"/>
  <c r="Q30" i="41"/>
  <c r="P67" i="43"/>
  <c r="M32" i="65"/>
  <c r="W37" i="43"/>
  <c r="AT37" i="43"/>
  <c r="P74" i="43"/>
  <c r="Q37" i="41"/>
  <c r="P50" i="43"/>
  <c r="Q13" i="41"/>
  <c r="P53" i="43"/>
  <c r="Q16" i="41"/>
  <c r="P83" i="43"/>
  <c r="Q46" i="41"/>
  <c r="Q10" i="41"/>
  <c r="P47" i="43"/>
  <c r="W31" i="65"/>
  <c r="AD36" i="43"/>
  <c r="X31" i="65" s="1"/>
  <c r="AD59" i="43"/>
  <c r="W34" i="65"/>
  <c r="AD39" i="43"/>
  <c r="X34" i="65" s="1"/>
  <c r="AS83" i="43"/>
  <c r="R91" i="65"/>
  <c r="M27" i="65"/>
  <c r="W32" i="43"/>
  <c r="AT32" i="43"/>
  <c r="AS63" i="43"/>
  <c r="R71" i="65"/>
  <c r="W8" i="65"/>
  <c r="AD13" i="43"/>
  <c r="X8" i="65" s="1"/>
  <c r="W101" i="43"/>
  <c r="AU101" i="43" s="1"/>
  <c r="AT101" i="43"/>
  <c r="S109" i="65"/>
  <c r="M3" i="65"/>
  <c r="V4" i="43"/>
  <c r="W8" i="43"/>
  <c r="AT8" i="43"/>
  <c r="AD56" i="43"/>
  <c r="W15" i="65"/>
  <c r="AD20" i="43"/>
  <c r="X15" i="65" s="1"/>
  <c r="W26" i="65"/>
  <c r="AD31" i="43"/>
  <c r="X26" i="65" s="1"/>
  <c r="M18" i="65"/>
  <c r="AT23" i="43"/>
  <c r="W23" i="43"/>
  <c r="AD95" i="43"/>
  <c r="W27" i="65"/>
  <c r="AD32" i="43"/>
  <c r="X27" i="65" s="1"/>
  <c r="W20" i="65"/>
  <c r="AD25" i="43"/>
  <c r="X20" i="65" s="1"/>
  <c r="S56" i="65"/>
  <c r="AT48" i="43"/>
  <c r="W48" i="43"/>
  <c r="AU48" i="43" s="1"/>
  <c r="W92" i="43"/>
  <c r="AU92" i="43" s="1"/>
  <c r="AT92" i="43"/>
  <c r="S100" i="65"/>
  <c r="W87" i="43"/>
  <c r="AU87" i="43" s="1"/>
  <c r="AT87" i="43"/>
  <c r="S95" i="65"/>
  <c r="AS72" i="43"/>
  <c r="R80" i="65"/>
  <c r="AD78" i="43"/>
  <c r="AS75" i="43"/>
  <c r="R83" i="65"/>
  <c r="AT72" i="43"/>
  <c r="S80" i="65"/>
  <c r="W72" i="43"/>
  <c r="AU72" i="43" s="1"/>
  <c r="AS81" i="43"/>
  <c r="R89" i="65"/>
  <c r="AS105" i="43"/>
  <c r="R113" i="65"/>
  <c r="AS48" i="43"/>
  <c r="R56" i="65"/>
  <c r="W100" i="43"/>
  <c r="AU100" i="43" s="1"/>
  <c r="AT100" i="43"/>
  <c r="S108" i="65"/>
  <c r="Q11" i="41"/>
  <c r="P48" i="43"/>
  <c r="Q29" i="41"/>
  <c r="P66" i="43"/>
  <c r="P62" i="43"/>
  <c r="Q25" i="41"/>
  <c r="P78" i="43"/>
  <c r="Q41" i="41"/>
  <c r="R26" i="63"/>
  <c r="P81" i="43"/>
  <c r="Q44" i="41"/>
  <c r="AD60" i="43"/>
  <c r="L14" i="65"/>
  <c r="AS19" i="43"/>
  <c r="AS26" i="43"/>
  <c r="L21" i="65"/>
  <c r="AS103" i="43"/>
  <c r="R111" i="65"/>
  <c r="AD85" i="43"/>
  <c r="M30" i="65"/>
  <c r="W35" i="43"/>
  <c r="AT35" i="43"/>
  <c r="AD73" i="43"/>
  <c r="AD81" i="43"/>
  <c r="M10" i="65"/>
  <c r="AT15" i="43"/>
  <c r="W15" i="43"/>
  <c r="AD61" i="43"/>
  <c r="W25" i="65"/>
  <c r="AD30" i="43"/>
  <c r="X25" i="65" s="1"/>
  <c r="M25" i="65"/>
  <c r="AT30" i="43"/>
  <c r="W30" i="43"/>
  <c r="AT68" i="43"/>
  <c r="W68" i="43"/>
  <c r="AU68" i="43" s="1"/>
  <c r="S76" i="65"/>
  <c r="AD52" i="43"/>
  <c r="W63" i="43"/>
  <c r="AU63" i="43" s="1"/>
  <c r="AT63" i="43"/>
  <c r="S71" i="65"/>
  <c r="AS93" i="43"/>
  <c r="R101" i="65"/>
  <c r="AT106" i="43"/>
  <c r="W106" i="43"/>
  <c r="AU106" i="43" s="1"/>
  <c r="S114" i="65"/>
  <c r="AS60" i="43"/>
  <c r="R68" i="65"/>
  <c r="W52" i="43"/>
  <c r="AU52" i="43" s="1"/>
  <c r="AT52" i="43"/>
  <c r="S60" i="65"/>
  <c r="W76" i="43"/>
  <c r="AU76" i="43" s="1"/>
  <c r="AT76" i="43"/>
  <c r="S84" i="65"/>
  <c r="AD83" i="43"/>
  <c r="AT80" i="43"/>
  <c r="W80" i="43"/>
  <c r="AU80" i="43" s="1"/>
  <c r="S88" i="65"/>
  <c r="Q57" i="41"/>
  <c r="P94" i="43"/>
  <c r="L30" i="65"/>
  <c r="AS35" i="43"/>
  <c r="P49" i="43"/>
  <c r="Q12" i="41"/>
  <c r="AS96" i="43"/>
  <c r="R104" i="65"/>
  <c r="AS69" i="43"/>
  <c r="R77" i="65"/>
  <c r="W24" i="65"/>
  <c r="AD29" i="43"/>
  <c r="X24" i="65" s="1"/>
  <c r="L12" i="65"/>
  <c r="AS17" i="43"/>
  <c r="L19" i="65"/>
  <c r="AS24" i="43"/>
  <c r="AS98" i="43"/>
  <c r="R106" i="65"/>
  <c r="L22" i="65"/>
  <c r="AS27" i="43"/>
  <c r="M11" i="65"/>
  <c r="AT16" i="43"/>
  <c r="W16" i="43"/>
  <c r="AD51" i="43"/>
  <c r="L16" i="65"/>
  <c r="AS21" i="43"/>
  <c r="W17" i="65"/>
  <c r="AD22" i="43"/>
  <c r="X17" i="65" s="1"/>
  <c r="L17" i="65"/>
  <c r="AS22" i="43"/>
  <c r="AS85" i="43"/>
  <c r="R93" i="65"/>
  <c r="W59" i="43"/>
  <c r="AU59" i="43" s="1"/>
  <c r="AT59" i="43"/>
  <c r="S67" i="65"/>
  <c r="AS51" i="43"/>
  <c r="R59" i="65"/>
  <c r="AD58" i="43"/>
  <c r="AT64" i="43"/>
  <c r="W64" i="43"/>
  <c r="AU64" i="43" s="1"/>
  <c r="S72" i="65"/>
  <c r="W54" i="43"/>
  <c r="AU54" i="43" s="1"/>
  <c r="AT54" i="43"/>
  <c r="S62" i="65"/>
  <c r="AT86" i="43"/>
  <c r="W86" i="43"/>
  <c r="AU86" i="43" s="1"/>
  <c r="S94" i="65"/>
  <c r="AT78" i="43"/>
  <c r="W78" i="43"/>
  <c r="AU78" i="43" s="1"/>
  <c r="S86" i="65"/>
  <c r="AS56" i="43"/>
  <c r="R64" i="65"/>
  <c r="AS102" i="43"/>
  <c r="R110" i="65"/>
  <c r="Q50" i="41"/>
  <c r="P87" i="43"/>
  <c r="AS65" i="43"/>
  <c r="R73" i="65"/>
  <c r="P65" i="43"/>
  <c r="Q28" i="41"/>
  <c r="P76" i="43"/>
  <c r="Q39" i="41"/>
  <c r="L7" i="65"/>
  <c r="AS12" i="43"/>
  <c r="W21" i="65"/>
  <c r="AD26" i="43"/>
  <c r="X21" i="65" s="1"/>
  <c r="AS95" i="43"/>
  <c r="R103" i="65"/>
  <c r="M24" i="65"/>
  <c r="AT29" i="43"/>
  <c r="W29" i="43"/>
  <c r="AS80" i="43"/>
  <c r="R88" i="65"/>
  <c r="W28" i="65"/>
  <c r="AD33" i="43"/>
  <c r="X28" i="65" s="1"/>
  <c r="L9" i="65"/>
  <c r="AS14" i="43"/>
  <c r="AS92" i="43"/>
  <c r="R100" i="65"/>
  <c r="M14" i="65"/>
  <c r="W19" i="43"/>
  <c r="AT19" i="43"/>
  <c r="W13" i="65"/>
  <c r="AD18" i="43"/>
  <c r="X13" i="65" s="1"/>
  <c r="W60" i="43"/>
  <c r="AU60" i="43" s="1"/>
  <c r="AT60" i="43"/>
  <c r="S68" i="65"/>
  <c r="W99" i="43"/>
  <c r="AU99" i="43" s="1"/>
  <c r="AT99" i="43"/>
  <c r="S107" i="65"/>
  <c r="S85" i="65"/>
  <c r="AT77" i="43"/>
  <c r="W77" i="43"/>
  <c r="AU77" i="43" s="1"/>
  <c r="AD55" i="43"/>
  <c r="AS87" i="43"/>
  <c r="R95" i="65"/>
  <c r="AS57" i="43"/>
  <c r="R65" i="65"/>
  <c r="AT58" i="43"/>
  <c r="S66" i="65"/>
  <c r="W58" i="43"/>
  <c r="AU58" i="43" s="1"/>
  <c r="AS101" i="43"/>
  <c r="R109" i="65"/>
  <c r="AD63" i="43"/>
  <c r="Q27" i="41"/>
  <c r="P64" i="43"/>
  <c r="M21" i="65"/>
  <c r="W26" i="43"/>
  <c r="AT26" i="43"/>
  <c r="AT69" i="43"/>
  <c r="W69" i="43"/>
  <c r="AU69" i="43" s="1"/>
  <c r="S77" i="65"/>
  <c r="L34" i="65"/>
  <c r="AS39" i="43"/>
  <c r="W18" i="65"/>
  <c r="AD23" i="43"/>
  <c r="X18" i="65" s="1"/>
  <c r="W4" i="65"/>
  <c r="AD9" i="43"/>
  <c r="X4" i="65" s="1"/>
  <c r="M23" i="65"/>
  <c r="AT28" i="43"/>
  <c r="W28" i="43"/>
  <c r="AD47" i="43"/>
  <c r="S98" i="65"/>
  <c r="W90" i="43"/>
  <c r="AU90" i="43" s="1"/>
  <c r="AT90" i="43"/>
  <c r="M6" i="65"/>
  <c r="AT11" i="43"/>
  <c r="W11" i="43"/>
  <c r="AD49" i="43"/>
  <c r="AS53" i="43"/>
  <c r="R61" i="65"/>
  <c r="AT46" i="43"/>
  <c r="W46" i="43"/>
  <c r="AU46" i="43" s="1"/>
  <c r="S54" i="65"/>
  <c r="AS71" i="43"/>
  <c r="R79" i="65"/>
  <c r="AD76" i="43"/>
  <c r="AD79" i="43"/>
  <c r="AT82" i="43"/>
  <c r="W82" i="43"/>
  <c r="AU82" i="43" s="1"/>
  <c r="S90" i="65"/>
  <c r="AS66" i="43"/>
  <c r="R74" i="65"/>
  <c r="AD103" i="43"/>
  <c r="P58" i="43"/>
  <c r="Q21" i="41"/>
  <c r="W62" i="43"/>
  <c r="AU62" i="43" s="1"/>
  <c r="AT62" i="43"/>
  <c r="S70" i="65"/>
  <c r="M12" i="65"/>
  <c r="W17" i="43"/>
  <c r="AT17" i="43"/>
  <c r="L10" i="65"/>
  <c r="AS15" i="43"/>
  <c r="AS78" i="43"/>
  <c r="R86" i="65"/>
  <c r="W6" i="65"/>
  <c r="AD11" i="43"/>
  <c r="X6" i="65" s="1"/>
  <c r="P70" i="43"/>
  <c r="Q33" i="41"/>
  <c r="R14" i="63"/>
  <c r="P75" i="43"/>
  <c r="Q38" i="41"/>
  <c r="Q42" i="41"/>
  <c r="P79" i="43"/>
  <c r="L3" i="65"/>
  <c r="U4" i="43"/>
  <c r="AS4" i="43" s="1"/>
  <c r="AS8" i="43"/>
  <c r="AS97" i="43"/>
  <c r="R105" i="65"/>
  <c r="AT20" i="43"/>
  <c r="M15" i="65"/>
  <c r="W20" i="43"/>
  <c r="M5" i="65"/>
  <c r="AT10" i="43"/>
  <c r="W10" i="43"/>
  <c r="AS25" i="43"/>
  <c r="L20" i="65"/>
  <c r="W33" i="65"/>
  <c r="AD38" i="43"/>
  <c r="X33" i="65" s="1"/>
  <c r="L26" i="65"/>
  <c r="AS31" i="43"/>
  <c r="M28" i="65"/>
  <c r="W33" i="43"/>
  <c r="AT33" i="43"/>
  <c r="L24" i="65"/>
  <c r="AS29" i="43"/>
  <c r="W14" i="65"/>
  <c r="AD19" i="43"/>
  <c r="X14" i="65" s="1"/>
  <c r="AS91" i="43"/>
  <c r="R99" i="65"/>
  <c r="M16" i="65"/>
  <c r="W21" i="43"/>
  <c r="AT21" i="43"/>
  <c r="W23" i="65"/>
  <c r="AD28" i="43"/>
  <c r="X23" i="65" s="1"/>
  <c r="L8" i="65"/>
  <c r="AS13" i="43"/>
  <c r="AT73" i="43"/>
  <c r="S81" i="65"/>
  <c r="W73" i="43"/>
  <c r="AU73" i="43" s="1"/>
  <c r="L23" i="65"/>
  <c r="AS28" i="43"/>
  <c r="L29" i="65"/>
  <c r="AS34" i="43"/>
  <c r="L27" i="65"/>
  <c r="AS32" i="43"/>
  <c r="AD94" i="43"/>
  <c r="M34" i="65"/>
  <c r="AT39" i="43"/>
  <c r="W39" i="43"/>
  <c r="AS84" i="43"/>
  <c r="R92" i="65"/>
  <c r="AS58" i="43"/>
  <c r="R66" i="65"/>
  <c r="AS62" i="43"/>
  <c r="R70" i="65"/>
  <c r="V41" i="43"/>
  <c r="W41" i="43" s="1"/>
  <c r="W44" i="43"/>
  <c r="AU44" i="43" s="1"/>
  <c r="AT44" i="43"/>
  <c r="S52" i="65"/>
  <c r="AS61" i="43"/>
  <c r="R69" i="65"/>
  <c r="AD100" i="43"/>
  <c r="W70" i="43"/>
  <c r="AU70" i="43" s="1"/>
  <c r="AT70" i="43"/>
  <c r="S78" i="65"/>
  <c r="AT107" i="43"/>
  <c r="S115" i="65"/>
  <c r="W107" i="43"/>
  <c r="AU107" i="43" s="1"/>
  <c r="AS74" i="43"/>
  <c r="R82" i="65"/>
  <c r="P86" i="43"/>
  <c r="Q49" i="41"/>
  <c r="W16" i="65"/>
  <c r="AD21" i="43"/>
  <c r="X16" i="65" s="1"/>
  <c r="M31" i="65"/>
  <c r="AT36" i="43"/>
  <c r="W36" i="43"/>
  <c r="AS86" i="43"/>
  <c r="R94" i="65"/>
  <c r="Q31" i="41"/>
  <c r="P68" i="43"/>
  <c r="Q7" i="41"/>
  <c r="P4" i="41"/>
  <c r="P44" i="43"/>
  <c r="P82" i="43"/>
  <c r="Q45" i="41"/>
  <c r="R7" i="63"/>
  <c r="P61" i="43"/>
  <c r="Q24" i="41"/>
  <c r="P52" i="43"/>
  <c r="Q15" i="41"/>
  <c r="W22" i="65"/>
  <c r="AD27" i="43"/>
  <c r="X22" i="65" s="1"/>
  <c r="W3" i="65"/>
  <c r="AD8" i="43"/>
  <c r="X3" i="65" s="1"/>
  <c r="O3" i="65"/>
  <c r="X4" i="43"/>
  <c r="AX12" i="65" s="1"/>
  <c r="W32" i="65"/>
  <c r="AD37" i="43"/>
  <c r="X32" i="65" s="1"/>
  <c r="W30" i="65"/>
  <c r="AD35" i="43"/>
  <c r="X30" i="65" s="1"/>
  <c r="M7" i="65"/>
  <c r="W12" i="43"/>
  <c r="AT12" i="43"/>
  <c r="AT88" i="43"/>
  <c r="W88" i="43"/>
  <c r="AU88" i="43" s="1"/>
  <c r="S96" i="65"/>
  <c r="L28" i="65"/>
  <c r="AS33" i="43"/>
  <c r="L25" i="65"/>
  <c r="AS30" i="43"/>
  <c r="AS59" i="43"/>
  <c r="R67" i="65"/>
  <c r="AD65" i="43"/>
  <c r="AS99" i="43"/>
  <c r="R107" i="65"/>
  <c r="AT98" i="43"/>
  <c r="W98" i="43"/>
  <c r="AU98" i="43" s="1"/>
  <c r="S106" i="65"/>
  <c r="AS54" i="43"/>
  <c r="R62" i="65"/>
  <c r="W96" i="43"/>
  <c r="AU96" i="43" s="1"/>
  <c r="S104" i="65"/>
  <c r="AT96" i="43"/>
  <c r="AS73" i="43"/>
  <c r="R81" i="65"/>
  <c r="W55" i="43"/>
  <c r="AU55" i="43" s="1"/>
  <c r="AT55" i="43"/>
  <c r="S63" i="65"/>
  <c r="AS55" i="43"/>
  <c r="R63" i="65"/>
  <c r="AD64" i="43"/>
  <c r="AS79" i="43"/>
  <c r="R87" i="65"/>
  <c r="S59" i="65"/>
  <c r="W51" i="43"/>
  <c r="AU51" i="43" s="1"/>
  <c r="AT51" i="43"/>
  <c r="S53" i="65"/>
  <c r="W45" i="43"/>
  <c r="AU45" i="43" s="1"/>
  <c r="AT45" i="43"/>
  <c r="P90" i="43"/>
  <c r="Q53" i="41"/>
  <c r="Q32" i="41"/>
  <c r="P69" i="43"/>
  <c r="Q35" i="41"/>
  <c r="P72" i="43"/>
  <c r="Q18" i="41"/>
  <c r="P55" i="43"/>
  <c r="P56" i="43"/>
  <c r="Q19" i="41"/>
  <c r="R21" i="63"/>
  <c r="M9" i="65"/>
  <c r="W14" i="43"/>
  <c r="AT14" i="43"/>
  <c r="M17" i="65"/>
  <c r="W22" i="43"/>
  <c r="AT22" i="43"/>
  <c r="P3" i="65"/>
  <c r="Y4" i="43"/>
  <c r="AY12" i="65" s="1"/>
  <c r="M4" i="65"/>
  <c r="W9" i="43"/>
  <c r="AT9" i="43"/>
  <c r="W7" i="65"/>
  <c r="AD12" i="43"/>
  <c r="X7" i="65" s="1"/>
  <c r="AD45" i="43"/>
  <c r="L15" i="65"/>
  <c r="AS20" i="43"/>
  <c r="M20" i="65"/>
  <c r="W25" i="43"/>
  <c r="AT25" i="43"/>
  <c r="W19" i="65"/>
  <c r="AD24" i="43"/>
  <c r="X19" i="65" s="1"/>
  <c r="M29" i="65"/>
  <c r="AT34" i="43"/>
  <c r="W34" i="43"/>
  <c r="W53" i="43"/>
  <c r="AU53" i="43" s="1"/>
  <c r="S61" i="65"/>
  <c r="AT53" i="43"/>
  <c r="AD66" i="43"/>
  <c r="L4" i="65"/>
  <c r="AS9" i="43"/>
  <c r="AD54" i="43"/>
  <c r="L31" i="65"/>
  <c r="AS36" i="43"/>
  <c r="AD104" i="43"/>
  <c r="AS68" i="43"/>
  <c r="R76" i="65"/>
  <c r="AS90" i="43"/>
  <c r="R98" i="65"/>
  <c r="AS67" i="43"/>
  <c r="R75" i="65"/>
  <c r="AS104" i="43"/>
  <c r="R112" i="65"/>
  <c r="AS77" i="43"/>
  <c r="R85" i="65"/>
  <c r="W50" i="43"/>
  <c r="AU50" i="43" s="1"/>
  <c r="AT50" i="43"/>
  <c r="S58" i="65"/>
  <c r="AD48" i="43"/>
  <c r="AT97" i="43"/>
  <c r="W97" i="43"/>
  <c r="AU97" i="43" s="1"/>
  <c r="S105" i="65"/>
  <c r="AT91" i="43"/>
  <c r="W91" i="43"/>
  <c r="AU91" i="43" s="1"/>
  <c r="S99" i="65"/>
  <c r="S110" i="65"/>
  <c r="AT102" i="43"/>
  <c r="W102" i="43"/>
  <c r="AU102" i="43" s="1"/>
  <c r="P57" i="43"/>
  <c r="Q20" i="41"/>
  <c r="Q23" i="41"/>
  <c r="P60" i="43"/>
  <c r="Q17" i="41"/>
  <c r="P54" i="43"/>
  <c r="P85" i="43"/>
  <c r="Q48" i="41"/>
  <c r="Q56" i="41"/>
  <c r="P93" i="43"/>
  <c r="Q52" i="41"/>
  <c r="P89" i="43"/>
  <c r="Q14" i="41"/>
  <c r="P51" i="43"/>
  <c r="M26" i="65"/>
  <c r="W31" i="43"/>
  <c r="AT31" i="43"/>
  <c r="AD106" i="43"/>
  <c r="M33" i="65"/>
  <c r="AT38" i="43"/>
  <c r="W38" i="43"/>
  <c r="W9" i="65"/>
  <c r="AD14" i="43"/>
  <c r="X9" i="65" s="1"/>
  <c r="L6" i="65"/>
  <c r="AS11" i="43"/>
  <c r="AD90" i="43"/>
  <c r="AS50" i="43"/>
  <c r="R58" i="65"/>
  <c r="M13" i="65"/>
  <c r="W18" i="43"/>
  <c r="AT18" i="43"/>
  <c r="AD86" i="43"/>
  <c r="AT85" i="43"/>
  <c r="W85" i="43"/>
  <c r="AU85" i="43" s="1"/>
  <c r="S93" i="65"/>
  <c r="W29" i="65"/>
  <c r="AD34" i="43"/>
  <c r="X29" i="65" s="1"/>
  <c r="AD75" i="43"/>
  <c r="AS49" i="43"/>
  <c r="R57" i="65"/>
  <c r="W47" i="43"/>
  <c r="AU47" i="43" s="1"/>
  <c r="S55" i="65"/>
  <c r="AT47" i="43"/>
  <c r="AS82" i="43"/>
  <c r="R90" i="65"/>
  <c r="W89" i="43"/>
  <c r="AU89" i="43" s="1"/>
  <c r="S97" i="65"/>
  <c r="AT89" i="43"/>
  <c r="W84" i="43"/>
  <c r="AU84" i="43" s="1"/>
  <c r="S92" i="65"/>
  <c r="AT84" i="43"/>
  <c r="S64" i="65"/>
  <c r="AT56" i="43"/>
  <c r="W56" i="43"/>
  <c r="AU56" i="43" s="1"/>
  <c r="W67" i="43"/>
  <c r="AU67" i="43" s="1"/>
  <c r="AT67" i="43"/>
  <c r="S75" i="65"/>
  <c r="S79" i="65"/>
  <c r="W71" i="43"/>
  <c r="AU71" i="43" s="1"/>
  <c r="AT71" i="43"/>
  <c r="AS88" i="43"/>
  <c r="R96" i="65"/>
  <c r="W74" i="43"/>
  <c r="AU74" i="43" s="1"/>
  <c r="S82" i="65"/>
  <c r="AT74" i="43"/>
  <c r="P95" i="43"/>
  <c r="Q58" i="41"/>
  <c r="AS100" i="43"/>
  <c r="R108" i="65"/>
  <c r="L18" i="65"/>
  <c r="AS23" i="43"/>
  <c r="W93" i="43"/>
  <c r="AU93" i="43" s="1"/>
  <c r="AT93" i="43"/>
  <c r="S101" i="65"/>
  <c r="W83" i="43"/>
  <c r="AU83" i="43" s="1"/>
  <c r="AT83" i="43"/>
  <c r="S91" i="65"/>
  <c r="P45" i="43"/>
  <c r="Q8" i="41"/>
  <c r="P92" i="43"/>
  <c r="Q55" i="41"/>
  <c r="P71" i="43"/>
  <c r="Q34" i="41"/>
  <c r="P73" i="43"/>
  <c r="Q36" i="41"/>
  <c r="P46" i="43"/>
  <c r="Q9" i="41"/>
  <c r="Q26" i="41"/>
  <c r="P63" i="43"/>
  <c r="P59" i="43"/>
  <c r="Q22" i="41"/>
  <c r="AS107" i="43"/>
  <c r="R115" i="65"/>
  <c r="W27" i="43"/>
  <c r="M22" i="65"/>
  <c r="AT27" i="43"/>
  <c r="L13" i="65"/>
  <c r="AS18" i="43"/>
  <c r="W11" i="65"/>
  <c r="AD16" i="43"/>
  <c r="X11" i="65" s="1"/>
  <c r="AD44" i="43"/>
  <c r="AC41" i="43"/>
  <c r="AD41" i="43" s="1"/>
  <c r="M19" i="65"/>
  <c r="W24" i="43"/>
  <c r="AT24" i="43"/>
  <c r="L32" i="65"/>
  <c r="AS37" i="43"/>
  <c r="W49" i="43"/>
  <c r="AU49" i="43" s="1"/>
  <c r="S57" i="65"/>
  <c r="AT49" i="43"/>
  <c r="M8" i="65"/>
  <c r="AT13" i="43"/>
  <c r="W13" i="43"/>
  <c r="AD84" i="43"/>
  <c r="W75" i="43"/>
  <c r="AU75" i="43" s="1"/>
  <c r="AT75" i="43"/>
  <c r="S83" i="65"/>
  <c r="W103" i="43"/>
  <c r="AU103" i="43" s="1"/>
  <c r="AT103" i="43"/>
  <c r="S111" i="65"/>
  <c r="AT104" i="43"/>
  <c r="W104" i="43"/>
  <c r="AU104" i="43" s="1"/>
  <c r="S112" i="65"/>
  <c r="W79" i="43"/>
  <c r="AU79" i="43" s="1"/>
  <c r="AT79" i="43"/>
  <c r="S87" i="65"/>
  <c r="AD96" i="43"/>
  <c r="AS76" i="43"/>
  <c r="R84" i="65"/>
  <c r="AS47" i="43"/>
  <c r="R55" i="65"/>
  <c r="W81" i="43"/>
  <c r="AU81" i="43" s="1"/>
  <c r="AT81" i="43"/>
  <c r="S89" i="65"/>
  <c r="W95" i="43"/>
  <c r="AU95" i="43" s="1"/>
  <c r="AT95" i="43"/>
  <c r="S103" i="65"/>
  <c r="W105" i="43"/>
  <c r="AU105" i="43" s="1"/>
  <c r="AT105" i="43"/>
  <c r="S113" i="65"/>
  <c r="AT61" i="43"/>
  <c r="W61" i="43"/>
  <c r="AU61" i="43" s="1"/>
  <c r="S69" i="65"/>
  <c r="S73" i="65"/>
  <c r="AT65" i="43"/>
  <c r="W65" i="43"/>
  <c r="AU65" i="43" s="1"/>
  <c r="P84" i="43"/>
  <c r="Q47" i="41"/>
  <c r="V10" i="59"/>
  <c r="AA15" i="43"/>
  <c r="U10" i="65" s="1"/>
  <c r="K10" i="65"/>
  <c r="AZ12" i="65" l="1"/>
  <c r="AP64" i="43"/>
  <c r="M72" i="65"/>
  <c r="AZ64" i="43"/>
  <c r="AP53" i="43"/>
  <c r="AZ53" i="43"/>
  <c r="P25" i="43"/>
  <c r="M61" i="65"/>
  <c r="Q71" i="43"/>
  <c r="R34" i="41"/>
  <c r="R52" i="41"/>
  <c r="Q89" i="43"/>
  <c r="Q55" i="43"/>
  <c r="R18" i="41"/>
  <c r="AZ79" i="43"/>
  <c r="M87" i="65"/>
  <c r="AP79" i="43"/>
  <c r="Q64" i="43"/>
  <c r="R27" i="41"/>
  <c r="N14" i="65"/>
  <c r="AU19" i="43"/>
  <c r="Q62" i="43"/>
  <c r="R25" i="41"/>
  <c r="Q50" i="43"/>
  <c r="R13" i="41"/>
  <c r="AP91" i="43"/>
  <c r="AZ91" i="43"/>
  <c r="M99" i="65"/>
  <c r="Q91" i="43"/>
  <c r="R54" i="41"/>
  <c r="N22" i="65"/>
  <c r="AU27" i="43"/>
  <c r="M79" i="65"/>
  <c r="AZ71" i="43"/>
  <c r="AP71" i="43"/>
  <c r="AP93" i="43"/>
  <c r="AZ93" i="43"/>
  <c r="AZ22" i="43" s="1"/>
  <c r="M101" i="65"/>
  <c r="P22" i="43"/>
  <c r="M80" i="65"/>
  <c r="AP72" i="43"/>
  <c r="P33" i="43"/>
  <c r="AZ72" i="43"/>
  <c r="AZ33" i="43" s="1"/>
  <c r="R45" i="41"/>
  <c r="Q82" i="43"/>
  <c r="AU10" i="43"/>
  <c r="N5" i="65"/>
  <c r="R42" i="41"/>
  <c r="Q79" i="43"/>
  <c r="AU11" i="43"/>
  <c r="N6" i="65"/>
  <c r="M95" i="65"/>
  <c r="AP87" i="43"/>
  <c r="AZ87" i="43"/>
  <c r="M70" i="65"/>
  <c r="P26" i="43"/>
  <c r="AP62" i="43"/>
  <c r="AZ62" i="43"/>
  <c r="N18" i="65"/>
  <c r="AU23" i="43"/>
  <c r="M58" i="65"/>
  <c r="AP50" i="43"/>
  <c r="P18" i="43"/>
  <c r="AZ50" i="43"/>
  <c r="Q75" i="43"/>
  <c r="R38" i="41"/>
  <c r="N12" i="65"/>
  <c r="AU17" i="43"/>
  <c r="Q87" i="43"/>
  <c r="R50" i="41"/>
  <c r="M74" i="65"/>
  <c r="AP66" i="43"/>
  <c r="AZ66" i="43"/>
  <c r="R37" i="41"/>
  <c r="Q74" i="43"/>
  <c r="M81" i="65"/>
  <c r="AZ73" i="43"/>
  <c r="P8" i="43"/>
  <c r="AP73" i="43"/>
  <c r="M69" i="65"/>
  <c r="AZ61" i="43"/>
  <c r="AP61" i="43"/>
  <c r="G9" i="64"/>
  <c r="AT4" i="43"/>
  <c r="W4" i="43"/>
  <c r="AU4" i="43" s="1"/>
  <c r="R56" i="41"/>
  <c r="Q93" i="43"/>
  <c r="Q72" i="43"/>
  <c r="R35" i="41"/>
  <c r="AP82" i="43"/>
  <c r="AZ82" i="43"/>
  <c r="M90" i="65"/>
  <c r="AU39" i="43"/>
  <c r="N34" i="65"/>
  <c r="N19" i="65"/>
  <c r="AU24" i="43"/>
  <c r="AP92" i="43"/>
  <c r="M100" i="65"/>
  <c r="AZ92" i="43"/>
  <c r="Q85" i="43"/>
  <c r="R48" i="41"/>
  <c r="N17" i="65"/>
  <c r="AU22" i="43"/>
  <c r="AP69" i="43"/>
  <c r="M77" i="65"/>
  <c r="AZ69" i="43"/>
  <c r="AP44" i="43"/>
  <c r="P4" i="43"/>
  <c r="AZ44" i="43"/>
  <c r="M52" i="65"/>
  <c r="P41" i="43"/>
  <c r="P24" i="43"/>
  <c r="R49" i="41"/>
  <c r="Q86" i="43"/>
  <c r="M83" i="65"/>
  <c r="AZ75" i="43"/>
  <c r="P31" i="43"/>
  <c r="AP75" i="43"/>
  <c r="Q49" i="43"/>
  <c r="R12" i="41"/>
  <c r="N10" i="65"/>
  <c r="AU15" i="43"/>
  <c r="R29" i="41"/>
  <c r="Q66" i="43"/>
  <c r="AZ74" i="43"/>
  <c r="M82" i="65"/>
  <c r="AP74" i="43"/>
  <c r="M88" i="65"/>
  <c r="AZ80" i="43"/>
  <c r="AP80" i="43"/>
  <c r="Q88" i="43"/>
  <c r="R51" i="41"/>
  <c r="M93" i="65"/>
  <c r="AZ85" i="43"/>
  <c r="AP85" i="43"/>
  <c r="R32" i="41"/>
  <c r="Q69" i="43"/>
  <c r="AP86" i="43"/>
  <c r="AZ86" i="43"/>
  <c r="M94" i="65"/>
  <c r="N15" i="65"/>
  <c r="AU20" i="43"/>
  <c r="AP49" i="43"/>
  <c r="P13" i="43"/>
  <c r="AZ49" i="43"/>
  <c r="M57" i="65"/>
  <c r="AP48" i="43"/>
  <c r="M56" i="65"/>
  <c r="P37" i="43"/>
  <c r="AZ48" i="43"/>
  <c r="R43" i="41"/>
  <c r="Q80" i="43"/>
  <c r="M96" i="65"/>
  <c r="AP88" i="43"/>
  <c r="AZ88" i="43"/>
  <c r="AP89" i="43"/>
  <c r="M97" i="65"/>
  <c r="P10" i="43"/>
  <c r="AZ89" i="43"/>
  <c r="AZ10" i="43" s="1"/>
  <c r="AP78" i="43"/>
  <c r="M86" i="65"/>
  <c r="AZ78" i="43"/>
  <c r="N20" i="65"/>
  <c r="AU25" i="43"/>
  <c r="P23" i="43"/>
  <c r="M67" i="65"/>
  <c r="AP59" i="43"/>
  <c r="AZ59" i="43"/>
  <c r="AZ23" i="43" s="1"/>
  <c r="AU33" i="43"/>
  <c r="N28" i="65"/>
  <c r="Q70" i="43"/>
  <c r="R33" i="41"/>
  <c r="R11" i="41"/>
  <c r="Q48" i="43"/>
  <c r="N32" i="65"/>
  <c r="AU37" i="43"/>
  <c r="Q92" i="43"/>
  <c r="R55" i="41"/>
  <c r="Q45" i="43"/>
  <c r="R8" i="41"/>
  <c r="M53" i="65"/>
  <c r="AP45" i="43"/>
  <c r="AZ45" i="43"/>
  <c r="P30" i="43"/>
  <c r="R7" i="41"/>
  <c r="Q4" i="41"/>
  <c r="R4" i="41" s="1"/>
  <c r="Q44" i="43"/>
  <c r="Q54" i="43"/>
  <c r="R17" i="41"/>
  <c r="AU14" i="43"/>
  <c r="N9" i="65"/>
  <c r="AP90" i="43"/>
  <c r="AZ90" i="43"/>
  <c r="AZ11" i="43" s="1"/>
  <c r="M98" i="65"/>
  <c r="P11" i="43"/>
  <c r="AP68" i="43"/>
  <c r="AZ68" i="43"/>
  <c r="AZ16" i="43" s="1"/>
  <c r="P16" i="43"/>
  <c r="M76" i="65"/>
  <c r="M78" i="65"/>
  <c r="AP70" i="43"/>
  <c r="AZ70" i="43"/>
  <c r="M55" i="65"/>
  <c r="AP47" i="43"/>
  <c r="P36" i="43"/>
  <c r="AZ47" i="43"/>
  <c r="AZ36" i="43" s="1"/>
  <c r="N33" i="65"/>
  <c r="AU38" i="43"/>
  <c r="R22" i="41"/>
  <c r="Q59" i="43"/>
  <c r="N13" i="65"/>
  <c r="AU18" i="43"/>
  <c r="Q90" i="43"/>
  <c r="R53" i="41"/>
  <c r="AD10" i="59"/>
  <c r="AU13" i="43"/>
  <c r="N8" i="65"/>
  <c r="M71" i="65"/>
  <c r="AP63" i="43"/>
  <c r="AZ63" i="43"/>
  <c r="Q84" i="43"/>
  <c r="R47" i="41"/>
  <c r="W10" i="59"/>
  <c r="X10" i="59" s="1"/>
  <c r="U10" i="59" s="1"/>
  <c r="M3" i="59" s="1"/>
  <c r="Q63" i="43"/>
  <c r="R26" i="41"/>
  <c r="N26" i="65"/>
  <c r="AU31" i="43"/>
  <c r="AP60" i="43"/>
  <c r="P34" i="43"/>
  <c r="AZ60" i="43"/>
  <c r="M68" i="65"/>
  <c r="R31" i="41"/>
  <c r="Q68" i="43"/>
  <c r="Q58" i="43"/>
  <c r="R21" i="41"/>
  <c r="Q76" i="43"/>
  <c r="R39" i="41"/>
  <c r="M102" i="65"/>
  <c r="AP94" i="43"/>
  <c r="AZ94" i="43"/>
  <c r="R44" i="41"/>
  <c r="Q81" i="43"/>
  <c r="Q47" i="43"/>
  <c r="R10" i="41"/>
  <c r="M75" i="65"/>
  <c r="P17" i="43"/>
  <c r="AP67" i="43"/>
  <c r="AZ67" i="43"/>
  <c r="AZ17" i="43" s="1"/>
  <c r="M63" i="65"/>
  <c r="AP55" i="43"/>
  <c r="AZ55" i="43"/>
  <c r="AP95" i="43"/>
  <c r="M103" i="65"/>
  <c r="AZ95" i="43"/>
  <c r="P12" i="43"/>
  <c r="AZ54" i="43"/>
  <c r="AZ12" i="43" s="1"/>
  <c r="AP54" i="43"/>
  <c r="M62" i="65"/>
  <c r="M92" i="65"/>
  <c r="AP84" i="43"/>
  <c r="AZ84" i="43"/>
  <c r="R9" i="41"/>
  <c r="Q46" i="43"/>
  <c r="Q60" i="43"/>
  <c r="R23" i="41"/>
  <c r="N29" i="65"/>
  <c r="AU34" i="43"/>
  <c r="N7" i="65"/>
  <c r="AU12" i="43"/>
  <c r="Q52" i="43"/>
  <c r="R15" i="41"/>
  <c r="N16" i="65"/>
  <c r="AU21" i="43"/>
  <c r="P29" i="43"/>
  <c r="M66" i="65"/>
  <c r="AP58" i="43"/>
  <c r="AZ58" i="43"/>
  <c r="AZ29" i="43" s="1"/>
  <c r="AU28" i="43"/>
  <c r="N23" i="65"/>
  <c r="M84" i="65"/>
  <c r="AP76" i="43"/>
  <c r="AZ76" i="43"/>
  <c r="Q94" i="43"/>
  <c r="R57" i="41"/>
  <c r="M89" i="65"/>
  <c r="AZ81" i="43"/>
  <c r="AP81" i="43"/>
  <c r="R46" i="41"/>
  <c r="Q83" i="43"/>
  <c r="Q67" i="43"/>
  <c r="R30" i="41"/>
  <c r="Q95" i="43"/>
  <c r="R58" i="41"/>
  <c r="M54" i="65"/>
  <c r="AP46" i="43"/>
  <c r="AZ46" i="43"/>
  <c r="AZ27" i="43" s="1"/>
  <c r="P27" i="43"/>
  <c r="AZ51" i="43"/>
  <c r="M59" i="65"/>
  <c r="P35" i="43"/>
  <c r="AP51" i="43"/>
  <c r="R20" i="41"/>
  <c r="Q57" i="43"/>
  <c r="Q56" i="43"/>
  <c r="R19" i="41"/>
  <c r="AP52" i="43"/>
  <c r="M60" i="65"/>
  <c r="AZ52" i="43"/>
  <c r="P38" i="43"/>
  <c r="N21" i="65"/>
  <c r="AU26" i="43"/>
  <c r="R28" i="41"/>
  <c r="Q65" i="43"/>
  <c r="AU30" i="43"/>
  <c r="N25" i="65"/>
  <c r="N30" i="65"/>
  <c r="AU35" i="43"/>
  <c r="N27" i="65"/>
  <c r="AU32" i="43"/>
  <c r="M91" i="65"/>
  <c r="AP83" i="43"/>
  <c r="AZ83" i="43"/>
  <c r="AP77" i="43"/>
  <c r="M85" i="65"/>
  <c r="AZ77" i="43"/>
  <c r="Q73" i="43"/>
  <c r="R36" i="41"/>
  <c r="Q51" i="43"/>
  <c r="R14" i="41"/>
  <c r="M65" i="65"/>
  <c r="AZ57" i="43"/>
  <c r="AP57" i="43"/>
  <c r="N4" i="65"/>
  <c r="AU9" i="43"/>
  <c r="M64" i="65"/>
  <c r="AZ56" i="43"/>
  <c r="AP56" i="43"/>
  <c r="R24" i="41"/>
  <c r="Q61" i="43"/>
  <c r="N31" i="65"/>
  <c r="AU36" i="43"/>
  <c r="N24" i="65"/>
  <c r="AU29" i="43"/>
  <c r="P39" i="43"/>
  <c r="M73" i="65"/>
  <c r="AP65" i="43"/>
  <c r="AZ65" i="43"/>
  <c r="N11" i="65"/>
  <c r="AU16" i="43"/>
  <c r="Q78" i="43"/>
  <c r="R41" i="41"/>
  <c r="N3" i="65"/>
  <c r="AU8" i="43"/>
  <c r="R16" i="41"/>
  <c r="Q53" i="43"/>
  <c r="R40" i="41"/>
  <c r="Q77" i="43"/>
  <c r="AZ31" i="43" l="1"/>
  <c r="AZ34" i="43"/>
  <c r="W85" i="65"/>
  <c r="T85" i="65"/>
  <c r="S62" i="43"/>
  <c r="T62" i="43" s="1"/>
  <c r="O62" i="43"/>
  <c r="R62" i="43"/>
  <c r="N70" i="65"/>
  <c r="Q26" i="43"/>
  <c r="AQ62" i="43"/>
  <c r="G34" i="65"/>
  <c r="AI34" i="65" s="1"/>
  <c r="AP39" i="43"/>
  <c r="AL34" i="65" s="1"/>
  <c r="N60" i="65"/>
  <c r="O52" i="43"/>
  <c r="Q38" i="43"/>
  <c r="AQ52" i="43"/>
  <c r="R52" i="43"/>
  <c r="S52" i="43"/>
  <c r="W92" i="65"/>
  <c r="T92" i="65"/>
  <c r="G29" i="65"/>
  <c r="AI29" i="65" s="1"/>
  <c r="AP34" i="43"/>
  <c r="AL29" i="65" s="1"/>
  <c r="T71" i="65"/>
  <c r="W71" i="65"/>
  <c r="G11" i="65"/>
  <c r="AI11" i="65" s="1"/>
  <c r="AP16" i="43"/>
  <c r="AL11" i="65" s="1"/>
  <c r="AQ44" i="43"/>
  <c r="N52" i="65"/>
  <c r="O44" i="43"/>
  <c r="Q24" i="43"/>
  <c r="S44" i="43"/>
  <c r="T44" i="43" s="1"/>
  <c r="Q4" i="43"/>
  <c r="Q41" i="43"/>
  <c r="R41" i="43" s="1"/>
  <c r="R44" i="43"/>
  <c r="G18" i="65"/>
  <c r="AI18" i="65" s="1"/>
  <c r="AP23" i="43"/>
  <c r="AL18" i="65" s="1"/>
  <c r="W57" i="65"/>
  <c r="T57" i="65"/>
  <c r="T82" i="65"/>
  <c r="W82" i="65"/>
  <c r="T83" i="65"/>
  <c r="W83" i="65"/>
  <c r="T77" i="65"/>
  <c r="W77" i="65"/>
  <c r="H9" i="64"/>
  <c r="K9" i="64"/>
  <c r="G13" i="65"/>
  <c r="AI13" i="65" s="1"/>
  <c r="AP18" i="43"/>
  <c r="AL13" i="65" s="1"/>
  <c r="G28" i="65"/>
  <c r="AI28" i="65" s="1"/>
  <c r="AP33" i="43"/>
  <c r="AL28" i="65" s="1"/>
  <c r="T73" i="65"/>
  <c r="W73" i="65"/>
  <c r="T79" i="65"/>
  <c r="W79" i="65"/>
  <c r="O53" i="43"/>
  <c r="AQ53" i="43"/>
  <c r="N61" i="65"/>
  <c r="S53" i="43"/>
  <c r="T53" i="43" s="1"/>
  <c r="R53" i="43"/>
  <c r="Q25" i="43"/>
  <c r="O67" i="43"/>
  <c r="AQ67" i="43"/>
  <c r="S67" i="43"/>
  <c r="T67" i="43" s="1"/>
  <c r="N75" i="65"/>
  <c r="Q17" i="43"/>
  <c r="R67" i="43"/>
  <c r="T84" i="65"/>
  <c r="W84" i="65"/>
  <c r="T62" i="65"/>
  <c r="W62" i="65"/>
  <c r="W63" i="65"/>
  <c r="T63" i="65"/>
  <c r="AZ13" i="43"/>
  <c r="N94" i="65"/>
  <c r="AQ86" i="43"/>
  <c r="S86" i="43"/>
  <c r="T86" i="43"/>
  <c r="O86" i="43"/>
  <c r="R86" i="43"/>
  <c r="W95" i="65"/>
  <c r="T95" i="65"/>
  <c r="R71" i="43"/>
  <c r="AQ71" i="43"/>
  <c r="O71" i="43"/>
  <c r="N79" i="65"/>
  <c r="S71" i="43"/>
  <c r="AP35" i="43"/>
  <c r="AL30" i="65" s="1"/>
  <c r="G30" i="65"/>
  <c r="AI30" i="65" s="1"/>
  <c r="R83" i="43"/>
  <c r="N91" i="65"/>
  <c r="O83" i="43"/>
  <c r="AQ83" i="43"/>
  <c r="S83" i="43"/>
  <c r="T83" i="43" s="1"/>
  <c r="T102" i="65"/>
  <c r="W102" i="65"/>
  <c r="AQ48" i="43"/>
  <c r="S48" i="43"/>
  <c r="T48" i="43" s="1"/>
  <c r="N56" i="65"/>
  <c r="O48" i="43"/>
  <c r="Q37" i="43"/>
  <c r="R48" i="43"/>
  <c r="G8" i="65"/>
  <c r="AI8" i="65" s="1"/>
  <c r="AP13" i="43"/>
  <c r="AL8" i="65" s="1"/>
  <c r="O66" i="43"/>
  <c r="AQ66" i="43"/>
  <c r="S66" i="43"/>
  <c r="T66" i="43" s="1"/>
  <c r="N74" i="65"/>
  <c r="R66" i="43"/>
  <c r="W58" i="65"/>
  <c r="T58" i="65"/>
  <c r="T80" i="65"/>
  <c r="W80" i="65"/>
  <c r="T61" i="65"/>
  <c r="W61" i="65"/>
  <c r="N73" i="65"/>
  <c r="Q39" i="43"/>
  <c r="O65" i="43"/>
  <c r="AQ65" i="43"/>
  <c r="R65" i="43"/>
  <c r="S65" i="43"/>
  <c r="W67" i="65"/>
  <c r="T67" i="65"/>
  <c r="G31" i="65"/>
  <c r="AI31" i="65" s="1"/>
  <c r="AP36" i="43"/>
  <c r="AL31" i="65" s="1"/>
  <c r="T96" i="65"/>
  <c r="W96" i="65"/>
  <c r="T93" i="65"/>
  <c r="W93" i="65"/>
  <c r="W90" i="65"/>
  <c r="T90" i="65"/>
  <c r="T74" i="65"/>
  <c r="W74" i="65"/>
  <c r="G17" i="65"/>
  <c r="AI17" i="65" s="1"/>
  <c r="AP22" i="43"/>
  <c r="AL17" i="65" s="1"/>
  <c r="AQ91" i="43"/>
  <c r="R91" i="43"/>
  <c r="N99" i="65"/>
  <c r="S91" i="43"/>
  <c r="T91" i="43" s="1"/>
  <c r="O91" i="43"/>
  <c r="R64" i="43"/>
  <c r="O64" i="43"/>
  <c r="N72" i="65"/>
  <c r="S64" i="43"/>
  <c r="T64" i="43" s="1"/>
  <c r="AQ64" i="43"/>
  <c r="AP11" i="43"/>
  <c r="AL6" i="65" s="1"/>
  <c r="G6" i="65"/>
  <c r="AI6" i="65" s="1"/>
  <c r="AP30" i="43"/>
  <c r="AL25" i="65" s="1"/>
  <c r="G25" i="65"/>
  <c r="AI25" i="65" s="1"/>
  <c r="N88" i="65"/>
  <c r="O80" i="43"/>
  <c r="S80" i="43"/>
  <c r="T80" i="43" s="1"/>
  <c r="AQ80" i="43"/>
  <c r="R80" i="43"/>
  <c r="AP24" i="43"/>
  <c r="AL19" i="65" s="1"/>
  <c r="G19" i="65"/>
  <c r="AI19" i="65" s="1"/>
  <c r="W69" i="65"/>
  <c r="T69" i="65"/>
  <c r="S79" i="43"/>
  <c r="T79" i="43" s="1"/>
  <c r="N87" i="65"/>
  <c r="O79" i="43"/>
  <c r="AQ79" i="43"/>
  <c r="R79" i="43"/>
  <c r="G20" i="65"/>
  <c r="AI20" i="65" s="1"/>
  <c r="AP25" i="43"/>
  <c r="AL20" i="65" s="1"/>
  <c r="T76" i="65"/>
  <c r="W76" i="65"/>
  <c r="AQ78" i="43"/>
  <c r="N86" i="65"/>
  <c r="S78" i="43"/>
  <c r="T78" i="43" s="1"/>
  <c r="R78" i="43"/>
  <c r="O78" i="43"/>
  <c r="G7" i="65"/>
  <c r="AI7" i="65" s="1"/>
  <c r="AP12" i="43"/>
  <c r="AL7" i="65" s="1"/>
  <c r="G12" i="65"/>
  <c r="AI12" i="65" s="1"/>
  <c r="AP17" i="43"/>
  <c r="AL12" i="65" s="1"/>
  <c r="S63" i="43"/>
  <c r="T63" i="43" s="1"/>
  <c r="O63" i="43"/>
  <c r="AQ63" i="43"/>
  <c r="R63" i="43"/>
  <c r="N71" i="65"/>
  <c r="W55" i="65"/>
  <c r="T55" i="65"/>
  <c r="W98" i="65"/>
  <c r="T98" i="65"/>
  <c r="AZ30" i="43"/>
  <c r="R70" i="43"/>
  <c r="N78" i="65"/>
  <c r="O70" i="43"/>
  <c r="AQ70" i="43"/>
  <c r="S70" i="43"/>
  <c r="T70" i="43" s="1"/>
  <c r="T86" i="65"/>
  <c r="W86" i="65"/>
  <c r="AQ88" i="43"/>
  <c r="S88" i="43"/>
  <c r="T88" i="43" s="1"/>
  <c r="N96" i="65"/>
  <c r="R88" i="43"/>
  <c r="O88" i="43"/>
  <c r="N93" i="65"/>
  <c r="AQ85" i="43"/>
  <c r="O85" i="43"/>
  <c r="R85" i="43"/>
  <c r="S85" i="43"/>
  <c r="O87" i="43"/>
  <c r="AQ87" i="43"/>
  <c r="R87" i="43"/>
  <c r="N95" i="65"/>
  <c r="S87" i="43"/>
  <c r="T101" i="65"/>
  <c r="W101" i="65"/>
  <c r="T99" i="65"/>
  <c r="W99" i="65"/>
  <c r="AZ25" i="43"/>
  <c r="S92" i="43"/>
  <c r="T92" i="43" s="1"/>
  <c r="O92" i="43"/>
  <c r="AQ92" i="43"/>
  <c r="R92" i="43"/>
  <c r="N100" i="65"/>
  <c r="T59" i="65"/>
  <c r="W59" i="65"/>
  <c r="W91" i="65"/>
  <c r="T91" i="65"/>
  <c r="N59" i="65"/>
  <c r="O51" i="43"/>
  <c r="S51" i="43"/>
  <c r="T51" i="43" s="1"/>
  <c r="AQ51" i="43"/>
  <c r="Q35" i="43"/>
  <c r="R51" i="43"/>
  <c r="T60" i="65"/>
  <c r="W60" i="65"/>
  <c r="S58" i="43"/>
  <c r="AQ58" i="43"/>
  <c r="Q29" i="43"/>
  <c r="N66" i="65"/>
  <c r="R58" i="43"/>
  <c r="O58" i="43"/>
  <c r="AE10" i="59"/>
  <c r="T10" i="59"/>
  <c r="R90" i="43"/>
  <c r="N98" i="65"/>
  <c r="Q11" i="43"/>
  <c r="S90" i="43"/>
  <c r="T90" i="43" s="1"/>
  <c r="O90" i="43"/>
  <c r="AQ90" i="43"/>
  <c r="W52" i="65"/>
  <c r="T52" i="65"/>
  <c r="AZ26" i="43"/>
  <c r="W87" i="65"/>
  <c r="T87" i="65"/>
  <c r="N62" i="65"/>
  <c r="O54" i="43"/>
  <c r="Q12" i="43"/>
  <c r="S54" i="43"/>
  <c r="T54" i="43" s="1"/>
  <c r="R54" i="43"/>
  <c r="AQ54" i="43"/>
  <c r="W65" i="65"/>
  <c r="T65" i="65"/>
  <c r="AQ76" i="43"/>
  <c r="R76" i="43"/>
  <c r="S76" i="43"/>
  <c r="T76" i="43" s="1"/>
  <c r="N84" i="65"/>
  <c r="O76" i="43"/>
  <c r="G22" i="65"/>
  <c r="AI22" i="65" s="1"/>
  <c r="AP27" i="43"/>
  <c r="AL22" i="65" s="1"/>
  <c r="AQ60" i="43"/>
  <c r="R60" i="43"/>
  <c r="S60" i="43"/>
  <c r="T60" i="43" s="1"/>
  <c r="Q34" i="43"/>
  <c r="O60" i="43"/>
  <c r="N68" i="65"/>
  <c r="W75" i="65"/>
  <c r="T75" i="65"/>
  <c r="T89" i="65"/>
  <c r="W89" i="65"/>
  <c r="T66" i="65"/>
  <c r="W66" i="65"/>
  <c r="S46" i="43"/>
  <c r="T46" i="43" s="1"/>
  <c r="AQ46" i="43"/>
  <c r="Q27" i="43"/>
  <c r="O46" i="43"/>
  <c r="R46" i="43"/>
  <c r="N54" i="65"/>
  <c r="AQ68" i="43"/>
  <c r="S68" i="43"/>
  <c r="R68" i="43"/>
  <c r="N76" i="65"/>
  <c r="O68" i="43"/>
  <c r="Q16" i="43"/>
  <c r="W53" i="65"/>
  <c r="T53" i="65"/>
  <c r="AZ37" i="43"/>
  <c r="T94" i="65"/>
  <c r="W94" i="65"/>
  <c r="N57" i="65"/>
  <c r="O49" i="43"/>
  <c r="AQ49" i="43"/>
  <c r="R49" i="43"/>
  <c r="S49" i="43"/>
  <c r="T49" i="43" s="1"/>
  <c r="Q13" i="43"/>
  <c r="AZ4" i="43"/>
  <c r="AZ24" i="43"/>
  <c r="R72" i="43"/>
  <c r="O72" i="43"/>
  <c r="AQ72" i="43"/>
  <c r="N80" i="65"/>
  <c r="S72" i="43"/>
  <c r="Q33" i="43"/>
  <c r="G3" i="65"/>
  <c r="AI3" i="65" s="1"/>
  <c r="AP8" i="43"/>
  <c r="AL3" i="65" s="1"/>
  <c r="AZ38" i="43"/>
  <c r="T103" i="65"/>
  <c r="W103" i="65"/>
  <c r="S84" i="43"/>
  <c r="T84" i="43" s="1"/>
  <c r="O84" i="43"/>
  <c r="AQ84" i="43"/>
  <c r="R84" i="43"/>
  <c r="N92" i="65"/>
  <c r="G32" i="65"/>
  <c r="AI32" i="65" s="1"/>
  <c r="AP37" i="43"/>
  <c r="AL32" i="65" s="1"/>
  <c r="AP4" i="43"/>
  <c r="F5" i="43"/>
  <c r="W100" i="65"/>
  <c r="T100" i="65"/>
  <c r="Q22" i="43"/>
  <c r="O93" i="43"/>
  <c r="AQ93" i="43"/>
  <c r="S93" i="43"/>
  <c r="T93" i="43" s="1"/>
  <c r="N101" i="65"/>
  <c r="R93" i="43"/>
  <c r="AZ8" i="43"/>
  <c r="G21" i="65"/>
  <c r="AI21" i="65" s="1"/>
  <c r="AP26" i="43"/>
  <c r="AL21" i="65" s="1"/>
  <c r="N90" i="65"/>
  <c r="R82" i="43"/>
  <c r="AQ82" i="43"/>
  <c r="S82" i="43"/>
  <c r="T82" i="43" s="1"/>
  <c r="O82" i="43"/>
  <c r="N103" i="65"/>
  <c r="R95" i="43"/>
  <c r="S95" i="43"/>
  <c r="T95" i="43" s="1"/>
  <c r="O95" i="43"/>
  <c r="AQ95" i="43"/>
  <c r="G33" i="65"/>
  <c r="AI33" i="65" s="1"/>
  <c r="AP38" i="43"/>
  <c r="AL33" i="65" s="1"/>
  <c r="AZ35" i="43"/>
  <c r="G24" i="65"/>
  <c r="AI24" i="65" s="1"/>
  <c r="AP29" i="43"/>
  <c r="AL24" i="65" s="1"/>
  <c r="S47" i="43"/>
  <c r="N55" i="65"/>
  <c r="R47" i="43"/>
  <c r="Q36" i="43"/>
  <c r="O47" i="43"/>
  <c r="AQ47" i="43"/>
  <c r="S94" i="43"/>
  <c r="T94" i="43" s="1"/>
  <c r="N102" i="65"/>
  <c r="R94" i="43"/>
  <c r="O94" i="43"/>
  <c r="AQ94" i="43"/>
  <c r="S81" i="43"/>
  <c r="O81" i="43"/>
  <c r="AQ81" i="43"/>
  <c r="N89" i="65"/>
  <c r="R81" i="43"/>
  <c r="O59" i="43"/>
  <c r="AQ59" i="43"/>
  <c r="N67" i="65"/>
  <c r="S59" i="43"/>
  <c r="T59" i="43" s="1"/>
  <c r="Q23" i="43"/>
  <c r="R59" i="43"/>
  <c r="W78" i="65"/>
  <c r="T78" i="65"/>
  <c r="O45" i="43"/>
  <c r="AQ45" i="43"/>
  <c r="R45" i="43"/>
  <c r="S45" i="43"/>
  <c r="T45" i="43" s="1"/>
  <c r="N53" i="65"/>
  <c r="Q30" i="43"/>
  <c r="G5" i="65"/>
  <c r="AI5" i="65" s="1"/>
  <c r="AP10" i="43"/>
  <c r="AL5" i="65" s="1"/>
  <c r="T56" i="65"/>
  <c r="W56" i="65"/>
  <c r="T88" i="65"/>
  <c r="W88" i="65"/>
  <c r="T81" i="65"/>
  <c r="W81" i="65"/>
  <c r="S75" i="43"/>
  <c r="T75" i="43" s="1"/>
  <c r="N83" i="65"/>
  <c r="O75" i="43"/>
  <c r="AQ75" i="43"/>
  <c r="R75" i="43"/>
  <c r="Q31" i="43"/>
  <c r="W70" i="65"/>
  <c r="T70" i="65"/>
  <c r="O50" i="43"/>
  <c r="N58" i="65"/>
  <c r="R50" i="43"/>
  <c r="S50" i="43"/>
  <c r="T50" i="43" s="1"/>
  <c r="AQ50" i="43"/>
  <c r="Q18" i="43"/>
  <c r="O55" i="43"/>
  <c r="N63" i="65"/>
  <c r="AQ55" i="43"/>
  <c r="S55" i="43"/>
  <c r="R55" i="43"/>
  <c r="T72" i="65"/>
  <c r="W72" i="65"/>
  <c r="R61" i="43"/>
  <c r="O61" i="43"/>
  <c r="AQ61" i="43"/>
  <c r="S61" i="43"/>
  <c r="T61" i="43" s="1"/>
  <c r="N69" i="65"/>
  <c r="R73" i="43"/>
  <c r="S73" i="43"/>
  <c r="AQ73" i="43"/>
  <c r="Q8" i="43"/>
  <c r="N81" i="65"/>
  <c r="O73" i="43"/>
  <c r="AZ39" i="43"/>
  <c r="O56" i="43"/>
  <c r="AQ56" i="43"/>
  <c r="S56" i="43"/>
  <c r="R56" i="43"/>
  <c r="N64" i="65"/>
  <c r="T54" i="65"/>
  <c r="W54" i="65"/>
  <c r="R77" i="43"/>
  <c r="N85" i="65"/>
  <c r="O77" i="43"/>
  <c r="S77" i="43"/>
  <c r="AQ77" i="43"/>
  <c r="T64" i="65"/>
  <c r="W64" i="65"/>
  <c r="S57" i="43"/>
  <c r="O57" i="43"/>
  <c r="N65" i="65"/>
  <c r="R57" i="43"/>
  <c r="AQ57" i="43"/>
  <c r="T68" i="65"/>
  <c r="W68" i="65"/>
  <c r="T97" i="65"/>
  <c r="W97" i="65"/>
  <c r="S69" i="43"/>
  <c r="T69" i="43" s="1"/>
  <c r="O69" i="43"/>
  <c r="AQ69" i="43"/>
  <c r="N77" i="65"/>
  <c r="R69" i="43"/>
  <c r="G26" i="65"/>
  <c r="AI26" i="65" s="1"/>
  <c r="AP31" i="43"/>
  <c r="AL26" i="65" s="1"/>
  <c r="AQ74" i="43"/>
  <c r="N82" i="65"/>
  <c r="S74" i="43"/>
  <c r="T74" i="43" s="1"/>
  <c r="R74" i="43"/>
  <c r="O74" i="43"/>
  <c r="AZ18" i="43"/>
  <c r="O89" i="43"/>
  <c r="AQ89" i="43"/>
  <c r="N97" i="65"/>
  <c r="S89" i="43"/>
  <c r="T89" i="43" s="1"/>
  <c r="Q10" i="43"/>
  <c r="R89" i="43"/>
  <c r="Q91" i="65" l="1"/>
  <c r="AA83" i="43"/>
  <c r="AA74" i="43"/>
  <c r="Q82" i="65"/>
  <c r="Q92" i="65"/>
  <c r="AA84" i="43"/>
  <c r="AA91" i="43"/>
  <c r="Q99" i="65"/>
  <c r="T34" i="43"/>
  <c r="Q68" i="65"/>
  <c r="AA60" i="43"/>
  <c r="AA80" i="43"/>
  <c r="Q88" i="65"/>
  <c r="AA54" i="43"/>
  <c r="Q62" i="65"/>
  <c r="T12" i="43"/>
  <c r="AA94" i="43"/>
  <c r="Q102" i="65"/>
  <c r="AA78" i="43"/>
  <c r="Q86" i="65"/>
  <c r="Q78" i="65"/>
  <c r="AA70" i="43"/>
  <c r="Q70" i="65"/>
  <c r="AA62" i="43"/>
  <c r="AA46" i="43"/>
  <c r="Q54" i="65"/>
  <c r="T27" i="43"/>
  <c r="AA61" i="43"/>
  <c r="Q69" i="65"/>
  <c r="AA75" i="43"/>
  <c r="T31" i="43"/>
  <c r="Q83" i="65"/>
  <c r="AA48" i="43"/>
  <c r="T37" i="43"/>
  <c r="Q56" i="65"/>
  <c r="Q84" i="65"/>
  <c r="AA76" i="43"/>
  <c r="AA51" i="43"/>
  <c r="Q59" i="65"/>
  <c r="T35" i="43"/>
  <c r="AR55" i="43"/>
  <c r="M55" i="43"/>
  <c r="K63" i="65" s="1"/>
  <c r="BA55" i="43"/>
  <c r="O63" i="65"/>
  <c r="N55" i="43"/>
  <c r="L63" i="65" s="1"/>
  <c r="P81" i="65"/>
  <c r="Z73" i="43"/>
  <c r="S8" i="43"/>
  <c r="BA47" i="43"/>
  <c r="BA36" i="43" s="1"/>
  <c r="O55" i="65"/>
  <c r="M47" i="43"/>
  <c r="AR47" i="43"/>
  <c r="N47" i="43"/>
  <c r="O103" i="65"/>
  <c r="AR95" i="43"/>
  <c r="M95" i="43"/>
  <c r="K103" i="65" s="1"/>
  <c r="BA95" i="43"/>
  <c r="N95" i="43"/>
  <c r="L103" i="65" s="1"/>
  <c r="BA93" i="43"/>
  <c r="BA22" i="43" s="1"/>
  <c r="AR93" i="43"/>
  <c r="M93" i="43"/>
  <c r="O101" i="65"/>
  <c r="N93" i="43"/>
  <c r="X92" i="65"/>
  <c r="U92" i="65"/>
  <c r="P80" i="65"/>
  <c r="S33" i="43"/>
  <c r="Z72" i="43"/>
  <c r="O76" i="65"/>
  <c r="AR68" i="43"/>
  <c r="BA68" i="43"/>
  <c r="BA16" i="43" s="1"/>
  <c r="M68" i="43"/>
  <c r="N68" i="43"/>
  <c r="H7" i="65"/>
  <c r="AJ7" i="65" s="1"/>
  <c r="O12" i="43"/>
  <c r="S7" i="65" s="1"/>
  <c r="AQ12" i="43"/>
  <c r="AM7" i="65" s="1"/>
  <c r="R12" i="43"/>
  <c r="P98" i="65"/>
  <c r="S11" i="43"/>
  <c r="Z90" i="43"/>
  <c r="Z58" i="43"/>
  <c r="S29" i="43"/>
  <c r="P66" i="65"/>
  <c r="X93" i="65"/>
  <c r="U93" i="65"/>
  <c r="H32" i="65"/>
  <c r="AJ32" i="65" s="1"/>
  <c r="R37" i="43"/>
  <c r="AQ37" i="43"/>
  <c r="AM32" i="65" s="1"/>
  <c r="O37" i="43"/>
  <c r="S32" i="65" s="1"/>
  <c r="X91" i="65"/>
  <c r="U91" i="65"/>
  <c r="O94" i="65"/>
  <c r="M86" i="43"/>
  <c r="K94" i="65" s="1"/>
  <c r="AR86" i="43"/>
  <c r="BA86" i="43"/>
  <c r="N86" i="43"/>
  <c r="L94" i="65" s="1"/>
  <c r="X61" i="65"/>
  <c r="U61" i="65"/>
  <c r="BA44" i="43"/>
  <c r="M44" i="43"/>
  <c r="AR44" i="43"/>
  <c r="O52" i="65"/>
  <c r="N44" i="43"/>
  <c r="U65" i="65"/>
  <c r="X65" i="65"/>
  <c r="AA90" i="43"/>
  <c r="T11" i="43"/>
  <c r="Q98" i="65"/>
  <c r="AR48" i="43"/>
  <c r="O56" i="65"/>
  <c r="M48" i="43"/>
  <c r="BA48" i="43"/>
  <c r="N48" i="43"/>
  <c r="X60" i="65"/>
  <c r="U60" i="65"/>
  <c r="U64" i="65"/>
  <c r="X64" i="65"/>
  <c r="P65" i="65"/>
  <c r="Z57" i="43"/>
  <c r="O64" i="65"/>
  <c r="AR56" i="43"/>
  <c r="BA56" i="43"/>
  <c r="M56" i="43"/>
  <c r="K64" i="65" s="1"/>
  <c r="N56" i="43"/>
  <c r="L64" i="65" s="1"/>
  <c r="O81" i="65"/>
  <c r="BA73" i="43"/>
  <c r="BA8" i="43" s="1"/>
  <c r="AR73" i="43"/>
  <c r="M73" i="43"/>
  <c r="N73" i="43"/>
  <c r="AR59" i="43"/>
  <c r="O67" i="65"/>
  <c r="M59" i="43"/>
  <c r="BA59" i="43"/>
  <c r="BA23" i="43" s="1"/>
  <c r="N59" i="43"/>
  <c r="P89" i="65"/>
  <c r="Z81" i="43"/>
  <c r="X55" i="65"/>
  <c r="U55" i="65"/>
  <c r="X103" i="65"/>
  <c r="U103" i="65"/>
  <c r="U101" i="65"/>
  <c r="X101" i="65"/>
  <c r="O92" i="65"/>
  <c r="AR84" i="43"/>
  <c r="M84" i="43"/>
  <c r="K92" i="65" s="1"/>
  <c r="BA84" i="43"/>
  <c r="N84" i="43"/>
  <c r="L92" i="65" s="1"/>
  <c r="T72" i="43"/>
  <c r="Z68" i="43"/>
  <c r="P76" i="65"/>
  <c r="S16" i="43"/>
  <c r="H6" i="65"/>
  <c r="AJ6" i="65" s="1"/>
  <c r="AQ11" i="43"/>
  <c r="AM6" i="65" s="1"/>
  <c r="O11" i="43"/>
  <c r="S6" i="65" s="1"/>
  <c r="R11" i="43"/>
  <c r="Z87" i="43"/>
  <c r="P95" i="65"/>
  <c r="AA88" i="43"/>
  <c r="Q96" i="65"/>
  <c r="X78" i="65"/>
  <c r="U78" i="65"/>
  <c r="Z63" i="43"/>
  <c r="P71" i="65"/>
  <c r="P72" i="65"/>
  <c r="Z64" i="43"/>
  <c r="AR83" i="43"/>
  <c r="BA83" i="43"/>
  <c r="O91" i="65"/>
  <c r="M83" i="43"/>
  <c r="K91" i="65" s="1"/>
  <c r="N83" i="43"/>
  <c r="L91" i="65" s="1"/>
  <c r="BA67" i="43"/>
  <c r="BA17" i="43" s="1"/>
  <c r="M67" i="43"/>
  <c r="O75" i="65"/>
  <c r="AR67" i="43"/>
  <c r="N67" i="43"/>
  <c r="AA89" i="43"/>
  <c r="T10" i="43"/>
  <c r="Q97" i="65"/>
  <c r="X77" i="65"/>
  <c r="U77" i="65"/>
  <c r="P63" i="65"/>
  <c r="Z55" i="43"/>
  <c r="R31" i="43"/>
  <c r="H26" i="65"/>
  <c r="AJ26" i="65" s="1"/>
  <c r="AQ31" i="43"/>
  <c r="AM26" i="65" s="1"/>
  <c r="O31" i="43"/>
  <c r="S26" i="65" s="1"/>
  <c r="H18" i="65"/>
  <c r="AJ18" i="65" s="1"/>
  <c r="AQ23" i="43"/>
  <c r="AM18" i="65" s="1"/>
  <c r="R23" i="43"/>
  <c r="O23" i="43"/>
  <c r="S18" i="65" s="1"/>
  <c r="P55" i="65"/>
  <c r="Z47" i="43"/>
  <c r="S36" i="43"/>
  <c r="P101" i="65"/>
  <c r="Z93" i="43"/>
  <c r="S22" i="43"/>
  <c r="U80" i="65"/>
  <c r="X80" i="65"/>
  <c r="U57" i="65"/>
  <c r="X57" i="65"/>
  <c r="U98" i="65"/>
  <c r="X98" i="65"/>
  <c r="U100" i="65"/>
  <c r="X100" i="65"/>
  <c r="X95" i="65"/>
  <c r="U95" i="65"/>
  <c r="M70" i="43"/>
  <c r="K78" i="65" s="1"/>
  <c r="O78" i="65"/>
  <c r="AR70" i="43"/>
  <c r="BA70" i="43"/>
  <c r="N70" i="43"/>
  <c r="L78" i="65" s="1"/>
  <c r="AR80" i="43"/>
  <c r="O88" i="65"/>
  <c r="BA80" i="43"/>
  <c r="M80" i="43"/>
  <c r="K88" i="65" s="1"/>
  <c r="N80" i="43"/>
  <c r="L88" i="65" s="1"/>
  <c r="Q72" i="65"/>
  <c r="AA64" i="43"/>
  <c r="P73" i="65"/>
  <c r="Z65" i="43"/>
  <c r="S39" i="43"/>
  <c r="AA86" i="43"/>
  <c r="Q94" i="65"/>
  <c r="H12" i="65"/>
  <c r="AJ12" i="65" s="1"/>
  <c r="R17" i="43"/>
  <c r="AQ17" i="43"/>
  <c r="AM12" i="65" s="1"/>
  <c r="O17" i="43"/>
  <c r="S12" i="65" s="1"/>
  <c r="AQ4" i="43"/>
  <c r="E9" i="64"/>
  <c r="O4" i="43"/>
  <c r="R4" i="43"/>
  <c r="AR4" i="43" s="1"/>
  <c r="Z56" i="43"/>
  <c r="P64" i="65"/>
  <c r="U69" i="65"/>
  <c r="X69" i="65"/>
  <c r="U63" i="65"/>
  <c r="X63" i="65"/>
  <c r="Z69" i="43"/>
  <c r="P77" i="65"/>
  <c r="T56" i="43"/>
  <c r="O83" i="65"/>
  <c r="AR75" i="43"/>
  <c r="BA75" i="43"/>
  <c r="M75" i="43"/>
  <c r="N75" i="43"/>
  <c r="P67" i="65"/>
  <c r="Z59" i="43"/>
  <c r="S23" i="43"/>
  <c r="Z82" i="43"/>
  <c r="P90" i="65"/>
  <c r="U54" i="65"/>
  <c r="X54" i="65"/>
  <c r="U84" i="65"/>
  <c r="X84" i="65"/>
  <c r="X62" i="65"/>
  <c r="U62" i="65"/>
  <c r="O98" i="65"/>
  <c r="AR90" i="43"/>
  <c r="BA90" i="43"/>
  <c r="BA11" i="43" s="1"/>
  <c r="M90" i="43"/>
  <c r="N90" i="43"/>
  <c r="AR92" i="43"/>
  <c r="O100" i="65"/>
  <c r="M92" i="43"/>
  <c r="K100" i="65" s="1"/>
  <c r="BA92" i="43"/>
  <c r="N92" i="43"/>
  <c r="L100" i="65" s="1"/>
  <c r="T87" i="43"/>
  <c r="O96" i="65"/>
  <c r="M88" i="43"/>
  <c r="K96" i="65" s="1"/>
  <c r="AR88" i="43"/>
  <c r="BA88" i="43"/>
  <c r="N88" i="43"/>
  <c r="L96" i="65" s="1"/>
  <c r="U72" i="65"/>
  <c r="X72" i="65"/>
  <c r="AR65" i="43"/>
  <c r="O73" i="65"/>
  <c r="BA65" i="43"/>
  <c r="M65" i="43"/>
  <c r="N65" i="43"/>
  <c r="O74" i="65"/>
  <c r="BA66" i="43"/>
  <c r="AR66" i="43"/>
  <c r="M66" i="43"/>
  <c r="K74" i="65" s="1"/>
  <c r="N66" i="43"/>
  <c r="L74" i="65" s="1"/>
  <c r="U56" i="65"/>
  <c r="X56" i="65"/>
  <c r="Z86" i="43"/>
  <c r="P94" i="65"/>
  <c r="U75" i="65"/>
  <c r="X75" i="65"/>
  <c r="AX6" i="65"/>
  <c r="S4" i="43"/>
  <c r="S1" i="43" s="1"/>
  <c r="Z44" i="43"/>
  <c r="P52" i="65"/>
  <c r="S41" i="43"/>
  <c r="S24" i="43"/>
  <c r="R18" i="43"/>
  <c r="H13" i="65"/>
  <c r="AJ13" i="65" s="1"/>
  <c r="O18" i="43"/>
  <c r="S13" i="65" s="1"/>
  <c r="AQ18" i="43"/>
  <c r="AM13" i="65" s="1"/>
  <c r="R30" i="43"/>
  <c r="H25" i="65"/>
  <c r="AJ25" i="65" s="1"/>
  <c r="O30" i="43"/>
  <c r="S25" i="65" s="1"/>
  <c r="AQ30" i="43"/>
  <c r="AM25" i="65" s="1"/>
  <c r="AA59" i="43"/>
  <c r="T23" i="43"/>
  <c r="Q67" i="65"/>
  <c r="BA46" i="43"/>
  <c r="BA27" i="43" s="1"/>
  <c r="O54" i="65"/>
  <c r="M46" i="43"/>
  <c r="AR46" i="43"/>
  <c r="N46" i="43"/>
  <c r="U68" i="65"/>
  <c r="X68" i="65"/>
  <c r="Z76" i="43"/>
  <c r="P84" i="65"/>
  <c r="N3" i="59"/>
  <c r="L3" i="59"/>
  <c r="AR51" i="43"/>
  <c r="M51" i="43"/>
  <c r="O59" i="65"/>
  <c r="BA51" i="43"/>
  <c r="N51" i="43"/>
  <c r="O95" i="65"/>
  <c r="BA87" i="43"/>
  <c r="AR87" i="43"/>
  <c r="M87" i="43"/>
  <c r="K95" i="65" s="1"/>
  <c r="N87" i="43"/>
  <c r="L95" i="65" s="1"/>
  <c r="U96" i="65"/>
  <c r="X96" i="65"/>
  <c r="O87" i="65"/>
  <c r="AR79" i="43"/>
  <c r="M79" i="43"/>
  <c r="K87" i="65" s="1"/>
  <c r="BA79" i="43"/>
  <c r="N79" i="43"/>
  <c r="L87" i="65" s="1"/>
  <c r="X74" i="65"/>
  <c r="U74" i="65"/>
  <c r="Z48" i="43"/>
  <c r="AX7" i="65"/>
  <c r="P56" i="65"/>
  <c r="S37" i="43"/>
  <c r="P79" i="65"/>
  <c r="Z71" i="43"/>
  <c r="AA67" i="43"/>
  <c r="T17" i="43"/>
  <c r="Q75" i="65"/>
  <c r="AA44" i="43"/>
  <c r="Q52" i="65"/>
  <c r="H21" i="65"/>
  <c r="AJ21" i="65" s="1"/>
  <c r="R26" i="43"/>
  <c r="AQ26" i="43"/>
  <c r="AM21" i="65" s="1"/>
  <c r="O26" i="43"/>
  <c r="S21" i="65" s="1"/>
  <c r="H17" i="65"/>
  <c r="AJ17" i="65" s="1"/>
  <c r="R22" i="43"/>
  <c r="O22" i="43"/>
  <c r="S17" i="65" s="1"/>
  <c r="AQ22" i="43"/>
  <c r="AM17" i="65" s="1"/>
  <c r="P92" i="65"/>
  <c r="Z84" i="43"/>
  <c r="O80" i="65"/>
  <c r="AR72" i="43"/>
  <c r="M72" i="43"/>
  <c r="BA72" i="43"/>
  <c r="BA33" i="43" s="1"/>
  <c r="N72" i="43"/>
  <c r="O84" i="65"/>
  <c r="BA76" i="43"/>
  <c r="AR76" i="43"/>
  <c r="M76" i="43"/>
  <c r="K84" i="65" s="1"/>
  <c r="N76" i="43"/>
  <c r="L84" i="65" s="1"/>
  <c r="H30" i="65"/>
  <c r="AJ30" i="65" s="1"/>
  <c r="O35" i="43"/>
  <c r="S30" i="65" s="1"/>
  <c r="AQ35" i="43"/>
  <c r="AM30" i="65" s="1"/>
  <c r="R35" i="43"/>
  <c r="Z88" i="43"/>
  <c r="P96" i="65"/>
  <c r="P88" i="65"/>
  <c r="Z80" i="43"/>
  <c r="M64" i="43"/>
  <c r="K72" i="65" s="1"/>
  <c r="O72" i="65"/>
  <c r="AR64" i="43"/>
  <c r="BA64" i="43"/>
  <c r="N64" i="43"/>
  <c r="L72" i="65" s="1"/>
  <c r="AA66" i="43"/>
  <c r="Q74" i="65"/>
  <c r="T71" i="43"/>
  <c r="U94" i="65"/>
  <c r="X94" i="65"/>
  <c r="Z67" i="43"/>
  <c r="P75" i="65"/>
  <c r="S17" i="43"/>
  <c r="H19" i="65"/>
  <c r="AJ19" i="65" s="1"/>
  <c r="R24" i="43"/>
  <c r="AQ24" i="43"/>
  <c r="AM19" i="65" s="1"/>
  <c r="F33" i="64" s="1"/>
  <c r="O24" i="43"/>
  <c r="S19" i="65" s="1"/>
  <c r="P60" i="65"/>
  <c r="Z52" i="43"/>
  <c r="S38" i="43"/>
  <c r="U70" i="65"/>
  <c r="X70" i="65"/>
  <c r="H31" i="65"/>
  <c r="AJ31" i="65" s="1"/>
  <c r="R36" i="43"/>
  <c r="O36" i="43"/>
  <c r="S31" i="65" s="1"/>
  <c r="AQ36" i="43"/>
  <c r="AM31" i="65" s="1"/>
  <c r="X76" i="65"/>
  <c r="U76" i="65"/>
  <c r="Z77" i="43"/>
  <c r="P85" i="65"/>
  <c r="X67" i="65"/>
  <c r="U67" i="65"/>
  <c r="O97" i="65"/>
  <c r="AR89" i="43"/>
  <c r="M89" i="43"/>
  <c r="BA89" i="43"/>
  <c r="BA10" i="43" s="1"/>
  <c r="N89" i="43"/>
  <c r="T77" i="43"/>
  <c r="Z50" i="43"/>
  <c r="P58" i="65"/>
  <c r="S18" i="43"/>
  <c r="X83" i="65"/>
  <c r="U83" i="65"/>
  <c r="P53" i="65"/>
  <c r="Z45" i="43"/>
  <c r="S30" i="43"/>
  <c r="U102" i="65"/>
  <c r="X102" i="65"/>
  <c r="Q90" i="65"/>
  <c r="AA82" i="43"/>
  <c r="T58" i="43"/>
  <c r="P100" i="65"/>
  <c r="Z92" i="43"/>
  <c r="T65" i="43"/>
  <c r="Z66" i="43"/>
  <c r="P74" i="65"/>
  <c r="X79" i="65"/>
  <c r="U79" i="65"/>
  <c r="O41" i="43"/>
  <c r="O60" i="65"/>
  <c r="AR52" i="43"/>
  <c r="M52" i="43"/>
  <c r="BA52" i="43"/>
  <c r="N52" i="43"/>
  <c r="M62" i="43"/>
  <c r="AR62" i="43"/>
  <c r="O70" i="65"/>
  <c r="BA62" i="43"/>
  <c r="N62" i="43"/>
  <c r="Z54" i="43"/>
  <c r="S12" i="43"/>
  <c r="P62" i="65"/>
  <c r="Z74" i="43"/>
  <c r="P82" i="65"/>
  <c r="U53" i="65"/>
  <c r="X53" i="65"/>
  <c r="O102" i="65"/>
  <c r="AR94" i="43"/>
  <c r="M94" i="43"/>
  <c r="K102" i="65" s="1"/>
  <c r="BA94" i="43"/>
  <c r="N94" i="43"/>
  <c r="L102" i="65" s="1"/>
  <c r="P83" i="65"/>
  <c r="Z75" i="43"/>
  <c r="S31" i="43"/>
  <c r="O53" i="65"/>
  <c r="AR45" i="43"/>
  <c r="BA45" i="43"/>
  <c r="M45" i="43"/>
  <c r="N45" i="43"/>
  <c r="Z94" i="43"/>
  <c r="P102" i="65"/>
  <c r="X90" i="65"/>
  <c r="U90" i="65"/>
  <c r="H22" i="65"/>
  <c r="AJ22" i="65" s="1"/>
  <c r="R27" i="43"/>
  <c r="O27" i="43"/>
  <c r="S22" i="65" s="1"/>
  <c r="AQ27" i="43"/>
  <c r="AM22" i="65" s="1"/>
  <c r="H29" i="65"/>
  <c r="AJ29" i="65" s="1"/>
  <c r="R34" i="43"/>
  <c r="AQ34" i="43"/>
  <c r="AM29" i="65" s="1"/>
  <c r="F37" i="64" s="1"/>
  <c r="O34" i="43"/>
  <c r="S29" i="65" s="1"/>
  <c r="P59" i="65"/>
  <c r="Z51" i="43"/>
  <c r="S35" i="43"/>
  <c r="AA92" i="43"/>
  <c r="Q100" i="65"/>
  <c r="P93" i="65"/>
  <c r="Z85" i="43"/>
  <c r="U87" i="65"/>
  <c r="X87" i="65"/>
  <c r="X88" i="65"/>
  <c r="U88" i="65"/>
  <c r="R39" i="43"/>
  <c r="H34" i="65"/>
  <c r="AJ34" i="65" s="1"/>
  <c r="AQ39" i="43"/>
  <c r="AM34" i="65" s="1"/>
  <c r="O39" i="43"/>
  <c r="S34" i="65" s="1"/>
  <c r="U52" i="65"/>
  <c r="X52" i="65"/>
  <c r="T52" i="43"/>
  <c r="R33" i="43"/>
  <c r="H28" i="65"/>
  <c r="AJ28" i="65" s="1"/>
  <c r="AQ33" i="43"/>
  <c r="AM28" i="65" s="1"/>
  <c r="O33" i="43"/>
  <c r="S28" i="65" s="1"/>
  <c r="O69" i="65"/>
  <c r="AR61" i="43"/>
  <c r="M61" i="43"/>
  <c r="K69" i="65" s="1"/>
  <c r="BA61" i="43"/>
  <c r="N61" i="43"/>
  <c r="L69" i="65" s="1"/>
  <c r="O58" i="65"/>
  <c r="AR50" i="43"/>
  <c r="BA50" i="43"/>
  <c r="M50" i="43"/>
  <c r="N50" i="43"/>
  <c r="U81" i="65"/>
  <c r="X81" i="65"/>
  <c r="AR81" i="43"/>
  <c r="O89" i="65"/>
  <c r="M81" i="43"/>
  <c r="K89" i="65" s="1"/>
  <c r="BA81" i="43"/>
  <c r="N81" i="43"/>
  <c r="L89" i="65" s="1"/>
  <c r="H8" i="65"/>
  <c r="AJ8" i="65" s="1"/>
  <c r="O13" i="43"/>
  <c r="S8" i="65" s="1"/>
  <c r="AQ13" i="43"/>
  <c r="AM8" i="65" s="1"/>
  <c r="R13" i="43"/>
  <c r="H11" i="65"/>
  <c r="AJ11" i="65" s="1"/>
  <c r="R16" i="43"/>
  <c r="O16" i="43"/>
  <c r="S11" i="65" s="1"/>
  <c r="AQ16" i="43"/>
  <c r="AM11" i="65" s="1"/>
  <c r="Z60" i="43"/>
  <c r="S34" i="43"/>
  <c r="P68" i="65"/>
  <c r="D44" i="64"/>
  <c r="C43" i="64"/>
  <c r="C46" i="64"/>
  <c r="D42" i="64"/>
  <c r="C45" i="64"/>
  <c r="F46" i="64"/>
  <c r="E43" i="64"/>
  <c r="C44" i="64"/>
  <c r="E42" i="64"/>
  <c r="E46" i="64"/>
  <c r="D43" i="64"/>
  <c r="D45" i="64"/>
  <c r="F42" i="64"/>
  <c r="D46" i="64"/>
  <c r="E45" i="64"/>
  <c r="E44" i="64"/>
  <c r="C42" i="64"/>
  <c r="F44" i="64"/>
  <c r="O66" i="65"/>
  <c r="AR58" i="43"/>
  <c r="BA58" i="43"/>
  <c r="BA29" i="43" s="1"/>
  <c r="M58" i="43"/>
  <c r="N58" i="43"/>
  <c r="T85" i="43"/>
  <c r="T18" i="43" s="1"/>
  <c r="X71" i="65"/>
  <c r="U71" i="65"/>
  <c r="O86" i="65"/>
  <c r="AR78" i="43"/>
  <c r="M78" i="43"/>
  <c r="K86" i="65" s="1"/>
  <c r="BA78" i="43"/>
  <c r="N78" i="43"/>
  <c r="L86" i="65" s="1"/>
  <c r="Z79" i="43"/>
  <c r="P87" i="65"/>
  <c r="P99" i="65"/>
  <c r="Z91" i="43"/>
  <c r="U73" i="65"/>
  <c r="X73" i="65"/>
  <c r="R25" i="43"/>
  <c r="H20" i="65"/>
  <c r="AJ20" i="65" s="1"/>
  <c r="O25" i="43"/>
  <c r="S20" i="65" s="1"/>
  <c r="AQ25" i="43"/>
  <c r="AM20" i="65" s="1"/>
  <c r="Z62" i="43"/>
  <c r="P70" i="65"/>
  <c r="S26" i="43"/>
  <c r="AA95" i="43"/>
  <c r="Q103" i="65"/>
  <c r="AA53" i="43"/>
  <c r="Q61" i="65"/>
  <c r="T25" i="43"/>
  <c r="H5" i="65"/>
  <c r="AJ5" i="65" s="1"/>
  <c r="AQ10" i="43"/>
  <c r="AM5" i="65" s="1"/>
  <c r="O10" i="43"/>
  <c r="S5" i="65" s="1"/>
  <c r="R10" i="43"/>
  <c r="Z89" i="43"/>
  <c r="P97" i="65"/>
  <c r="S10" i="43"/>
  <c r="H3" i="65"/>
  <c r="AJ3" i="65" s="1"/>
  <c r="R8" i="43"/>
  <c r="AQ8" i="43"/>
  <c r="AM3" i="65" s="1"/>
  <c r="O8" i="43"/>
  <c r="S3" i="65" s="1"/>
  <c r="X89" i="65"/>
  <c r="U89" i="65"/>
  <c r="C37" i="64"/>
  <c r="K35" i="64"/>
  <c r="E34" i="64"/>
  <c r="E37" i="64"/>
  <c r="D34" i="64"/>
  <c r="E36" i="64"/>
  <c r="D33" i="64"/>
  <c r="C36" i="64"/>
  <c r="C35" i="64"/>
  <c r="C33" i="64"/>
  <c r="K37" i="64"/>
  <c r="E33" i="64"/>
  <c r="K34" i="64"/>
  <c r="K36" i="64"/>
  <c r="E35" i="64"/>
  <c r="F34" i="64"/>
  <c r="C34" i="64"/>
  <c r="F36" i="64"/>
  <c r="D37" i="64"/>
  <c r="D36" i="64"/>
  <c r="F35" i="64"/>
  <c r="K33" i="64"/>
  <c r="D35" i="64"/>
  <c r="AA49" i="43"/>
  <c r="Q57" i="65"/>
  <c r="T13" i="43"/>
  <c r="Z46" i="43"/>
  <c r="P54" i="65"/>
  <c r="S27" i="43"/>
  <c r="O68" i="65"/>
  <c r="AR60" i="43"/>
  <c r="M60" i="43"/>
  <c r="BA60" i="43"/>
  <c r="N60" i="43"/>
  <c r="X66" i="65"/>
  <c r="U66" i="65"/>
  <c r="U59" i="65"/>
  <c r="X59" i="65"/>
  <c r="O93" i="65"/>
  <c r="AR85" i="43"/>
  <c r="M85" i="43"/>
  <c r="K93" i="65" s="1"/>
  <c r="BA85" i="43"/>
  <c r="N85" i="43"/>
  <c r="L93" i="65" s="1"/>
  <c r="P78" i="65"/>
  <c r="Z70" i="43"/>
  <c r="AA63" i="43"/>
  <c r="Q71" i="65"/>
  <c r="P86" i="65"/>
  <c r="Z78" i="43"/>
  <c r="AA79" i="43"/>
  <c r="Q87" i="65"/>
  <c r="U99" i="65"/>
  <c r="X99" i="65"/>
  <c r="Z83" i="43"/>
  <c r="P91" i="65"/>
  <c r="O79" i="65"/>
  <c r="AR71" i="43"/>
  <c r="BA71" i="43"/>
  <c r="M71" i="43"/>
  <c r="K79" i="65" s="1"/>
  <c r="N71" i="43"/>
  <c r="L79" i="65" s="1"/>
  <c r="O61" i="65"/>
  <c r="AR53" i="43"/>
  <c r="BA53" i="43"/>
  <c r="M53" i="43"/>
  <c r="N53" i="43"/>
  <c r="H33" i="65"/>
  <c r="AJ33" i="65" s="1"/>
  <c r="R38" i="43"/>
  <c r="O38" i="43"/>
  <c r="S33" i="65" s="1"/>
  <c r="AQ38" i="43"/>
  <c r="AM33" i="65" s="1"/>
  <c r="Q77" i="65"/>
  <c r="AA69" i="43"/>
  <c r="Q101" i="65"/>
  <c r="AA93" i="43"/>
  <c r="T22" i="43"/>
  <c r="O57" i="65"/>
  <c r="AR49" i="43"/>
  <c r="M49" i="43"/>
  <c r="BA49" i="43"/>
  <c r="N49" i="43"/>
  <c r="M74" i="43"/>
  <c r="K82" i="65" s="1"/>
  <c r="O82" i="65"/>
  <c r="AR74" i="43"/>
  <c r="BA74" i="43"/>
  <c r="N74" i="43"/>
  <c r="L82" i="65" s="1"/>
  <c r="Z61" i="43"/>
  <c r="P69" i="65"/>
  <c r="AR82" i="43"/>
  <c r="BA82" i="43"/>
  <c r="M82" i="43"/>
  <c r="K90" i="65" s="1"/>
  <c r="O90" i="65"/>
  <c r="N82" i="43"/>
  <c r="L90" i="65" s="1"/>
  <c r="U82" i="65"/>
  <c r="X82" i="65"/>
  <c r="F43" i="64" s="1"/>
  <c r="X85" i="65"/>
  <c r="F45" i="64" s="1"/>
  <c r="U85" i="65"/>
  <c r="AA50" i="43"/>
  <c r="Q58" i="65"/>
  <c r="AA45" i="43"/>
  <c r="Q53" i="65"/>
  <c r="U97" i="65"/>
  <c r="X97" i="65"/>
  <c r="T57" i="43"/>
  <c r="O85" i="65"/>
  <c r="AR77" i="43"/>
  <c r="BA77" i="43"/>
  <c r="M77" i="43"/>
  <c r="K85" i="65" s="1"/>
  <c r="N77" i="43"/>
  <c r="L85" i="65" s="1"/>
  <c r="X58" i="65"/>
  <c r="U58" i="65"/>
  <c r="AR69" i="43"/>
  <c r="M69" i="43"/>
  <c r="K77" i="65" s="1"/>
  <c r="BA69" i="43"/>
  <c r="O77" i="65"/>
  <c r="N69" i="43"/>
  <c r="L77" i="65" s="1"/>
  <c r="O65" i="65"/>
  <c r="AR57" i="43"/>
  <c r="M57" i="43"/>
  <c r="K65" i="65" s="1"/>
  <c r="BA57" i="43"/>
  <c r="N57" i="43"/>
  <c r="L65" i="65" s="1"/>
  <c r="T73" i="43"/>
  <c r="T55" i="43"/>
  <c r="T81" i="43"/>
  <c r="T47" i="43"/>
  <c r="P103" i="65"/>
  <c r="Z95" i="43"/>
  <c r="P57" i="65"/>
  <c r="Z49" i="43"/>
  <c r="S13" i="43"/>
  <c r="T68" i="43"/>
  <c r="BA54" i="43"/>
  <c r="O62" i="65"/>
  <c r="AR54" i="43"/>
  <c r="M54" i="43"/>
  <c r="N54" i="43"/>
  <c r="H24" i="65"/>
  <c r="AJ24" i="65" s="1"/>
  <c r="R29" i="43"/>
  <c r="AQ29" i="43"/>
  <c r="AM24" i="65" s="1"/>
  <c r="O29" i="43"/>
  <c r="S24" i="65" s="1"/>
  <c r="O71" i="65"/>
  <c r="AR63" i="43"/>
  <c r="BA63" i="43"/>
  <c r="M63" i="43"/>
  <c r="K71" i="65" s="1"/>
  <c r="N63" i="43"/>
  <c r="L71" i="65" s="1"/>
  <c r="X86" i="65"/>
  <c r="U86" i="65"/>
  <c r="M91" i="43"/>
  <c r="K99" i="65" s="1"/>
  <c r="O99" i="65"/>
  <c r="BA91" i="43"/>
  <c r="AR91" i="43"/>
  <c r="N91" i="43"/>
  <c r="L99" i="65" s="1"/>
  <c r="Z53" i="43"/>
  <c r="S25" i="43"/>
  <c r="P61" i="65"/>
  <c r="BA13" i="43" l="1"/>
  <c r="AY6" i="65"/>
  <c r="BA12" i="43"/>
  <c r="T30" i="43"/>
  <c r="AA30" i="43" s="1"/>
  <c r="U25" i="65" s="1"/>
  <c r="BA34" i="43"/>
  <c r="AY7" i="65"/>
  <c r="AY10" i="65" s="1"/>
  <c r="AY9" i="65"/>
  <c r="V90" i="65"/>
  <c r="Y90" i="65"/>
  <c r="V102" i="65"/>
  <c r="Y102" i="65"/>
  <c r="K62" i="65"/>
  <c r="M12" i="43"/>
  <c r="Q7" i="65" s="1"/>
  <c r="AA55" i="43"/>
  <c r="Q63" i="65"/>
  <c r="V57" i="65"/>
  <c r="Y57" i="65"/>
  <c r="BA25" i="43"/>
  <c r="Y93" i="65"/>
  <c r="V93" i="65"/>
  <c r="AA85" i="43"/>
  <c r="Q93" i="65"/>
  <c r="I11" i="65"/>
  <c r="AK11" i="65" s="1"/>
  <c r="AR16" i="43"/>
  <c r="AN11" i="65" s="1"/>
  <c r="K60" i="65"/>
  <c r="M38" i="43"/>
  <c r="Q33" i="65" s="1"/>
  <c r="AA77" i="43"/>
  <c r="Q85" i="65"/>
  <c r="V72" i="65"/>
  <c r="Y72" i="65"/>
  <c r="AR22" i="43"/>
  <c r="AN17" i="65" s="1"/>
  <c r="I17" i="65"/>
  <c r="AK17" i="65" s="1"/>
  <c r="BA35" i="43"/>
  <c r="M27" i="43"/>
  <c r="Q22" i="65" s="1"/>
  <c r="K54" i="65"/>
  <c r="J24" i="65"/>
  <c r="Z29" i="43"/>
  <c r="T24" i="65" s="1"/>
  <c r="K17" i="65"/>
  <c r="AA22" i="43"/>
  <c r="U17" i="65" s="1"/>
  <c r="L58" i="65"/>
  <c r="N18" i="43"/>
  <c r="R13" i="65" s="1"/>
  <c r="Y59" i="65"/>
  <c r="V59" i="65"/>
  <c r="K5" i="65"/>
  <c r="AA10" i="43"/>
  <c r="U5" i="65" s="1"/>
  <c r="Y76" i="65"/>
  <c r="V76" i="65"/>
  <c r="K32" i="65"/>
  <c r="AA37" i="43"/>
  <c r="U32" i="65" s="1"/>
  <c r="V62" i="65"/>
  <c r="Y62" i="65"/>
  <c r="V61" i="65"/>
  <c r="Y61" i="65"/>
  <c r="I3" i="65"/>
  <c r="AK3" i="65" s="1"/>
  <c r="AR8" i="43"/>
  <c r="AN3" i="65" s="1"/>
  <c r="M29" i="43"/>
  <c r="Q24" i="65" s="1"/>
  <c r="K66" i="65"/>
  <c r="I8" i="65"/>
  <c r="AK8" i="65" s="1"/>
  <c r="AR13" i="43"/>
  <c r="AN8" i="65" s="1"/>
  <c r="K58" i="65"/>
  <c r="M18" i="43"/>
  <c r="Q13" i="65" s="1"/>
  <c r="I28" i="65"/>
  <c r="AK28" i="65" s="1"/>
  <c r="AR33" i="43"/>
  <c r="AN28" i="65" s="1"/>
  <c r="J26" i="65"/>
  <c r="Z31" i="43"/>
  <c r="T26" i="65" s="1"/>
  <c r="V60" i="65"/>
  <c r="Y60" i="65"/>
  <c r="I31" i="65"/>
  <c r="AK31" i="65" s="1"/>
  <c r="AR36" i="43"/>
  <c r="AN31" i="65" s="1"/>
  <c r="Y84" i="65"/>
  <c r="V84" i="65"/>
  <c r="K59" i="65"/>
  <c r="M35" i="43"/>
  <c r="Q30" i="65" s="1"/>
  <c r="J19" i="65"/>
  <c r="Z24" i="43"/>
  <c r="T19" i="65" s="1"/>
  <c r="K98" i="65"/>
  <c r="M11" i="43"/>
  <c r="Q6" i="65" s="1"/>
  <c r="J18" i="65"/>
  <c r="Z23" i="43"/>
  <c r="T18" i="65" s="1"/>
  <c r="K81" i="65"/>
  <c r="M8" i="43"/>
  <c r="Q3" i="65" s="1"/>
  <c r="V94" i="65"/>
  <c r="Y94" i="65"/>
  <c r="Y63" i="65"/>
  <c r="V63" i="65"/>
  <c r="I13" i="65"/>
  <c r="AK13" i="65" s="1"/>
  <c r="AR18" i="43"/>
  <c r="AN13" i="65" s="1"/>
  <c r="N8" i="43"/>
  <c r="R3" i="65" s="1"/>
  <c r="L81" i="65"/>
  <c r="BA18" i="43"/>
  <c r="AA52" i="43"/>
  <c r="Q60" i="65"/>
  <c r="T38" i="43"/>
  <c r="I22" i="65"/>
  <c r="AK22" i="65" s="1"/>
  <c r="AR27" i="43"/>
  <c r="AN22" i="65" s="1"/>
  <c r="J7" i="65"/>
  <c r="Z12" i="43"/>
  <c r="T7" i="65" s="1"/>
  <c r="K97" i="65"/>
  <c r="M10" i="43"/>
  <c r="Q5" i="65" s="1"/>
  <c r="N33" i="43"/>
  <c r="R28" i="65" s="1"/>
  <c r="L80" i="65"/>
  <c r="V87" i="65"/>
  <c r="Y87" i="65"/>
  <c r="G42" i="64" s="1"/>
  <c r="L75" i="65"/>
  <c r="N17" i="43"/>
  <c r="R12" i="65" s="1"/>
  <c r="J11" i="65"/>
  <c r="Z16" i="43"/>
  <c r="T11" i="65" s="1"/>
  <c r="L52" i="65"/>
  <c r="N4" i="43"/>
  <c r="N24" i="43"/>
  <c r="R19" i="65" s="1"/>
  <c r="N41" i="43"/>
  <c r="J6" i="65"/>
  <c r="Z11" i="43"/>
  <c r="T6" i="65" s="1"/>
  <c r="J28" i="65"/>
  <c r="Z33" i="43"/>
  <c r="T28" i="65" s="1"/>
  <c r="K29" i="65"/>
  <c r="AA34" i="43"/>
  <c r="U29" i="65" s="1"/>
  <c r="Q81" i="65"/>
  <c r="T8" i="43"/>
  <c r="AA73" i="43"/>
  <c r="V54" i="65"/>
  <c r="Y54" i="65"/>
  <c r="J5" i="65"/>
  <c r="Z10" i="43"/>
  <c r="T5" i="65" s="1"/>
  <c r="J21" i="65"/>
  <c r="Z26" i="43"/>
  <c r="T21" i="65" s="1"/>
  <c r="Z30" i="43"/>
  <c r="T25" i="65" s="1"/>
  <c r="J25" i="65"/>
  <c r="I21" i="65"/>
  <c r="AK21" i="65" s="1"/>
  <c r="AR26" i="43"/>
  <c r="AN21" i="65" s="1"/>
  <c r="G35" i="64" s="1"/>
  <c r="K18" i="65"/>
  <c r="AA23" i="43"/>
  <c r="U18" i="65" s="1"/>
  <c r="V52" i="65"/>
  <c r="Y52" i="65"/>
  <c r="V103" i="65"/>
  <c r="Y103" i="65"/>
  <c r="K26" i="65"/>
  <c r="AA31" i="43"/>
  <c r="U26" i="65" s="1"/>
  <c r="N29" i="43"/>
  <c r="R24" i="65" s="1"/>
  <c r="L66" i="65"/>
  <c r="Y53" i="65"/>
  <c r="V53" i="65"/>
  <c r="N10" i="43"/>
  <c r="R5" i="65" s="1"/>
  <c r="L97" i="65"/>
  <c r="L98" i="65"/>
  <c r="N11" i="43"/>
  <c r="R6" i="65" s="1"/>
  <c r="J20" i="65"/>
  <c r="Z25" i="43"/>
  <c r="T20" i="65" s="1"/>
  <c r="J8" i="65"/>
  <c r="Z13" i="43"/>
  <c r="T8" i="65" s="1"/>
  <c r="L68" i="65"/>
  <c r="N34" i="43"/>
  <c r="R29" i="65" s="1"/>
  <c r="V66" i="65"/>
  <c r="Y66" i="65"/>
  <c r="V58" i="65"/>
  <c r="Y58" i="65"/>
  <c r="L70" i="65"/>
  <c r="N26" i="43"/>
  <c r="R21" i="65" s="1"/>
  <c r="Y97" i="65"/>
  <c r="V97" i="65"/>
  <c r="M33" i="43"/>
  <c r="Q28" i="65" s="1"/>
  <c r="K80" i="65"/>
  <c r="J32" i="65"/>
  <c r="Z37" i="43"/>
  <c r="T32" i="65" s="1"/>
  <c r="Z41" i="43"/>
  <c r="V98" i="65"/>
  <c r="Y98" i="65"/>
  <c r="N31" i="43"/>
  <c r="R26" i="65" s="1"/>
  <c r="L83" i="65"/>
  <c r="J34" i="65"/>
  <c r="Z39" i="43"/>
  <c r="T34" i="65" s="1"/>
  <c r="V75" i="65"/>
  <c r="Y75" i="65"/>
  <c r="G44" i="64" s="1"/>
  <c r="V81" i="65"/>
  <c r="Y81" i="65"/>
  <c r="L56" i="65"/>
  <c r="N37" i="43"/>
  <c r="R32" i="65" s="1"/>
  <c r="I7" i="65"/>
  <c r="AK7" i="65" s="1"/>
  <c r="AR12" i="43"/>
  <c r="AN7" i="65" s="1"/>
  <c r="N36" i="43"/>
  <c r="R31" i="65" s="1"/>
  <c r="L55" i="65"/>
  <c r="AA18" i="43"/>
  <c r="U13" i="65" s="1"/>
  <c r="K13" i="65"/>
  <c r="J12" i="65"/>
  <c r="Z17" i="43"/>
  <c r="T12" i="65" s="1"/>
  <c r="I18" i="65"/>
  <c r="AK18" i="65" s="1"/>
  <c r="AR23" i="43"/>
  <c r="AN18" i="65" s="1"/>
  <c r="V71" i="65"/>
  <c r="Y71" i="65"/>
  <c r="V85" i="65"/>
  <c r="Y85" i="65"/>
  <c r="G45" i="64" s="1"/>
  <c r="V82" i="65"/>
  <c r="Y82" i="65"/>
  <c r="G43" i="64" s="1"/>
  <c r="J30" i="65"/>
  <c r="Z35" i="43"/>
  <c r="T30" i="65" s="1"/>
  <c r="BA26" i="43"/>
  <c r="J33" i="65"/>
  <c r="Z38" i="43"/>
  <c r="T33" i="65" s="1"/>
  <c r="AA71" i="43"/>
  <c r="Q79" i="65"/>
  <c r="I30" i="65"/>
  <c r="AK30" i="65" s="1"/>
  <c r="AR35" i="43"/>
  <c r="AN30" i="65" s="1"/>
  <c r="T4" i="43"/>
  <c r="T1" i="43" s="1"/>
  <c r="V74" i="65"/>
  <c r="Y74" i="65"/>
  <c r="V96" i="65"/>
  <c r="Y96" i="65"/>
  <c r="M31" i="43"/>
  <c r="Q26" i="65" s="1"/>
  <c r="K83" i="65"/>
  <c r="V78" i="65"/>
  <c r="Y78" i="65"/>
  <c r="J17" i="65"/>
  <c r="Z22" i="43"/>
  <c r="T17" i="65" s="1"/>
  <c r="K75" i="65"/>
  <c r="M17" i="43"/>
  <c r="Q12" i="65" s="1"/>
  <c r="Q80" i="65"/>
  <c r="AA72" i="43"/>
  <c r="T33" i="43"/>
  <c r="BA37" i="43"/>
  <c r="M41" i="43"/>
  <c r="K52" i="65"/>
  <c r="M24" i="43"/>
  <c r="Q19" i="65" s="1"/>
  <c r="M4" i="43"/>
  <c r="AA35" i="43"/>
  <c r="U30" i="65" s="1"/>
  <c r="K30" i="65"/>
  <c r="I24" i="65"/>
  <c r="AK24" i="65" s="1"/>
  <c r="AR29" i="43"/>
  <c r="AN24" i="65" s="1"/>
  <c r="V88" i="65"/>
  <c r="Y88" i="65"/>
  <c r="AA57" i="43"/>
  <c r="Q65" i="65"/>
  <c r="Y79" i="65"/>
  <c r="V79" i="65"/>
  <c r="M34" i="43"/>
  <c r="Q29" i="65" s="1"/>
  <c r="K68" i="65"/>
  <c r="I5" i="65"/>
  <c r="AK5" i="65" s="1"/>
  <c r="AR10" i="43"/>
  <c r="AN5" i="65" s="1"/>
  <c r="V70" i="65"/>
  <c r="Y70" i="65"/>
  <c r="G46" i="64" s="1"/>
  <c r="Y80" i="65"/>
  <c r="V80" i="65"/>
  <c r="T24" i="43"/>
  <c r="E4" i="64"/>
  <c r="AX10" i="65"/>
  <c r="AZ10" i="65" s="1"/>
  <c r="AX8" i="65"/>
  <c r="AZ6" i="65"/>
  <c r="E3" i="64"/>
  <c r="AX9" i="65"/>
  <c r="L73" i="65"/>
  <c r="N39" i="43"/>
  <c r="R34" i="65" s="1"/>
  <c r="AA87" i="43"/>
  <c r="Q95" i="65"/>
  <c r="BA31" i="43"/>
  <c r="I26" i="65"/>
  <c r="AK26" i="65" s="1"/>
  <c r="AR31" i="43"/>
  <c r="AN26" i="65" s="1"/>
  <c r="K56" i="65"/>
  <c r="M37" i="43"/>
  <c r="Q32" i="65" s="1"/>
  <c r="BA4" i="43"/>
  <c r="BA24" i="43"/>
  <c r="I32" i="65"/>
  <c r="AK32" i="65" s="1"/>
  <c r="AR37" i="43"/>
  <c r="AN32" i="65" s="1"/>
  <c r="G36" i="64" s="1"/>
  <c r="L101" i="65"/>
  <c r="N22" i="43"/>
  <c r="R17" i="65" s="1"/>
  <c r="K55" i="65"/>
  <c r="M36" i="43"/>
  <c r="Q31" i="65" s="1"/>
  <c r="AA13" i="43"/>
  <c r="U8" i="65" s="1"/>
  <c r="K8" i="65"/>
  <c r="K12" i="65"/>
  <c r="AA17" i="43"/>
  <c r="U12" i="65" s="1"/>
  <c r="I12" i="65"/>
  <c r="AK12" i="65" s="1"/>
  <c r="AR17" i="43"/>
  <c r="AN12" i="65" s="1"/>
  <c r="G34" i="64" s="1"/>
  <c r="T16" i="43"/>
  <c r="Q76" i="65"/>
  <c r="AA68" i="43"/>
  <c r="Y65" i="65"/>
  <c r="V65" i="65"/>
  <c r="Y77" i="65"/>
  <c r="V77" i="65"/>
  <c r="L57" i="65"/>
  <c r="N13" i="43"/>
  <c r="R8" i="65" s="1"/>
  <c r="I33" i="65"/>
  <c r="AK33" i="65" s="1"/>
  <c r="AR38" i="43"/>
  <c r="AN33" i="65" s="1"/>
  <c r="J29" i="65"/>
  <c r="Z34" i="43"/>
  <c r="T29" i="65" s="1"/>
  <c r="AA65" i="43"/>
  <c r="T39" i="43"/>
  <c r="Q73" i="65"/>
  <c r="K73" i="65"/>
  <c r="M39" i="43"/>
  <c r="Q34" i="65" s="1"/>
  <c r="N23" i="43"/>
  <c r="R18" i="65" s="1"/>
  <c r="L67" i="65"/>
  <c r="Y56" i="65"/>
  <c r="V56" i="65"/>
  <c r="Y101" i="65"/>
  <c r="V101" i="65"/>
  <c r="Y55" i="65"/>
  <c r="V55" i="65"/>
  <c r="AA27" i="43"/>
  <c r="U22" i="65" s="1"/>
  <c r="K22" i="65"/>
  <c r="K7" i="65"/>
  <c r="AA12" i="43"/>
  <c r="U7" i="65" s="1"/>
  <c r="N16" i="43"/>
  <c r="R11" i="65" s="1"/>
  <c r="L76" i="65"/>
  <c r="K101" i="65"/>
  <c r="M22" i="43"/>
  <c r="Q17" i="65" s="1"/>
  <c r="V89" i="65"/>
  <c r="Y89" i="65"/>
  <c r="AR39" i="43"/>
  <c r="AN34" i="65" s="1"/>
  <c r="I34" i="65"/>
  <c r="AK34" i="65" s="1"/>
  <c r="N30" i="43"/>
  <c r="R25" i="65" s="1"/>
  <c r="L53" i="65"/>
  <c r="K70" i="65"/>
  <c r="M26" i="43"/>
  <c r="Q21" i="65" s="1"/>
  <c r="BA39" i="43"/>
  <c r="J31" i="65"/>
  <c r="Z36" i="43"/>
  <c r="T31" i="65" s="1"/>
  <c r="Y99" i="65"/>
  <c r="V99" i="65"/>
  <c r="AA47" i="43"/>
  <c r="Q55" i="65"/>
  <c r="T36" i="43"/>
  <c r="K57" i="65"/>
  <c r="M13" i="43"/>
  <c r="Q8" i="65" s="1"/>
  <c r="N25" i="43"/>
  <c r="R20" i="65" s="1"/>
  <c r="L61" i="65"/>
  <c r="J22" i="65"/>
  <c r="Z27" i="43"/>
  <c r="T22" i="65" s="1"/>
  <c r="I20" i="65"/>
  <c r="AK20" i="65" s="1"/>
  <c r="AR25" i="43"/>
  <c r="AN20" i="65" s="1"/>
  <c r="V69" i="65"/>
  <c r="Y69" i="65"/>
  <c r="K53" i="65"/>
  <c r="M30" i="43"/>
  <c r="Q25" i="65" s="1"/>
  <c r="L60" i="65"/>
  <c r="N38" i="43"/>
  <c r="R33" i="65" s="1"/>
  <c r="T41" i="43"/>
  <c r="Y95" i="65"/>
  <c r="V95" i="65"/>
  <c r="L54" i="65"/>
  <c r="N27" i="43"/>
  <c r="R22" i="65" s="1"/>
  <c r="Y73" i="65"/>
  <c r="V73" i="65"/>
  <c r="AA56" i="43"/>
  <c r="Q64" i="65"/>
  <c r="Y91" i="65"/>
  <c r="V91" i="65"/>
  <c r="M23" i="43"/>
  <c r="Q18" i="65" s="1"/>
  <c r="K67" i="65"/>
  <c r="V64" i="65"/>
  <c r="Y64" i="65"/>
  <c r="K76" i="65"/>
  <c r="M16" i="43"/>
  <c r="Q11" i="65" s="1"/>
  <c r="J3" i="65"/>
  <c r="Z8" i="43"/>
  <c r="Y68" i="65"/>
  <c r="V68" i="65"/>
  <c r="V86" i="65"/>
  <c r="Y86" i="65"/>
  <c r="J13" i="65"/>
  <c r="Z18" i="43"/>
  <c r="T13" i="65" s="1"/>
  <c r="I25" i="65"/>
  <c r="AK25" i="65" s="1"/>
  <c r="AR30" i="43"/>
  <c r="AN25" i="65" s="1"/>
  <c r="V83" i="65"/>
  <c r="Y83" i="65"/>
  <c r="F9" i="64"/>
  <c r="I9" i="64"/>
  <c r="J9" i="64"/>
  <c r="L62" i="65"/>
  <c r="N12" i="43"/>
  <c r="R7" i="65" s="1"/>
  <c r="Q89" i="65"/>
  <c r="AA81" i="43"/>
  <c r="K61" i="65"/>
  <c r="M25" i="43"/>
  <c r="Q20" i="65" s="1"/>
  <c r="K20" i="65"/>
  <c r="AA25" i="43"/>
  <c r="U20" i="65" s="1"/>
  <c r="I29" i="65"/>
  <c r="AK29" i="65" s="1"/>
  <c r="AR34" i="43"/>
  <c r="AN29" i="65" s="1"/>
  <c r="G37" i="64" s="1"/>
  <c r="BA30" i="43"/>
  <c r="BA38" i="43"/>
  <c r="AA58" i="43"/>
  <c r="Q66" i="65"/>
  <c r="T29" i="43"/>
  <c r="I19" i="65"/>
  <c r="AK19" i="65" s="1"/>
  <c r="AR24" i="43"/>
  <c r="AN19" i="65" s="1"/>
  <c r="G33" i="64" s="1"/>
  <c r="L59" i="65"/>
  <c r="N35" i="43"/>
  <c r="R30" i="65" s="1"/>
  <c r="V100" i="65"/>
  <c r="Y100" i="65"/>
  <c r="I6" i="65"/>
  <c r="AK6" i="65" s="1"/>
  <c r="AR11" i="43"/>
  <c r="AN6" i="65" s="1"/>
  <c r="Y92" i="65"/>
  <c r="V92" i="65"/>
  <c r="V67" i="65"/>
  <c r="Y67" i="65"/>
  <c r="AA11" i="43"/>
  <c r="U6" i="65" s="1"/>
  <c r="K6" i="65"/>
  <c r="T26" i="43"/>
  <c r="AZ9" i="65" l="1"/>
  <c r="K25" i="65"/>
  <c r="AZ7" i="65"/>
  <c r="AA41" i="43"/>
  <c r="AY8" i="65"/>
  <c r="AY11" i="65" s="1"/>
  <c r="K21" i="65"/>
  <c r="AA26" i="43"/>
  <c r="U21" i="65" s="1"/>
  <c r="O26" i="64"/>
  <c r="M25" i="64"/>
  <c r="N25" i="64"/>
  <c r="M24" i="64"/>
  <c r="O27" i="64"/>
  <c r="M26" i="64"/>
  <c r="N24" i="64"/>
  <c r="N23" i="64"/>
  <c r="M27" i="64"/>
  <c r="K25" i="64"/>
  <c r="N27" i="64"/>
  <c r="L27" i="64"/>
  <c r="K27" i="64"/>
  <c r="J26" i="64"/>
  <c r="O25" i="64"/>
  <c r="J24" i="64"/>
  <c r="L23" i="64"/>
  <c r="K26" i="64"/>
  <c r="L26" i="64"/>
  <c r="L25" i="64"/>
  <c r="O23" i="64"/>
  <c r="J25" i="64"/>
  <c r="K24" i="64"/>
  <c r="L24" i="64"/>
  <c r="J27" i="64"/>
  <c r="K23" i="64"/>
  <c r="O24" i="64"/>
  <c r="J23" i="64"/>
  <c r="M23" i="64"/>
  <c r="N26" i="64"/>
  <c r="AA8" i="43"/>
  <c r="K3" i="65"/>
  <c r="AA36" i="43"/>
  <c r="U31" i="65" s="1"/>
  <c r="K31" i="65"/>
  <c r="AA16" i="43"/>
  <c r="U11" i="65" s="1"/>
  <c r="K11" i="65"/>
  <c r="AA38" i="43"/>
  <c r="U33" i="65" s="1"/>
  <c r="K33" i="65"/>
  <c r="G17" i="64"/>
  <c r="M10" i="67" s="1"/>
  <c r="F14" i="64"/>
  <c r="L7" i="67" s="1"/>
  <c r="H17" i="64"/>
  <c r="N10" i="67" s="1"/>
  <c r="C17" i="64"/>
  <c r="J10" i="67" s="1"/>
  <c r="F16" i="64"/>
  <c r="L9" i="67" s="1"/>
  <c r="C16" i="64"/>
  <c r="J9" i="67" s="1"/>
  <c r="E16" i="64"/>
  <c r="K9" i="67" s="1"/>
  <c r="G15" i="64"/>
  <c r="M8" i="67" s="1"/>
  <c r="C18" i="64"/>
  <c r="J11" i="67" s="1"/>
  <c r="H16" i="64"/>
  <c r="N9" i="67" s="1"/>
  <c r="H14" i="64"/>
  <c r="N7" i="67" s="1"/>
  <c r="G16" i="64"/>
  <c r="M9" i="67" s="1"/>
  <c r="E15" i="64"/>
  <c r="K8" i="67" s="1"/>
  <c r="F18" i="64"/>
  <c r="L11" i="67" s="1"/>
  <c r="G14" i="64"/>
  <c r="M7" i="67" s="1"/>
  <c r="C15" i="64"/>
  <c r="J8" i="67" s="1"/>
  <c r="H18" i="64"/>
  <c r="N11" i="67" s="1"/>
  <c r="C14" i="64"/>
  <c r="J7" i="67" s="1"/>
  <c r="M3" i="67" s="1"/>
  <c r="E17" i="64"/>
  <c r="K10" i="67" s="1"/>
  <c r="E14" i="64"/>
  <c r="K7" i="67" s="1"/>
  <c r="F17" i="64"/>
  <c r="L10" i="67" s="1"/>
  <c r="H15" i="64"/>
  <c r="N8" i="67" s="1"/>
  <c r="G18" i="64"/>
  <c r="M11" i="67" s="1"/>
  <c r="E18" i="64"/>
  <c r="K11" i="67" s="1"/>
  <c r="F15" i="64"/>
  <c r="L8" i="67" s="1"/>
  <c r="AA33" i="43"/>
  <c r="U28" i="65" s="1"/>
  <c r="K28" i="65"/>
  <c r="N45" i="64"/>
  <c r="J46" i="64"/>
  <c r="J45" i="64"/>
  <c r="K45" i="64"/>
  <c r="L42" i="64"/>
  <c r="N46" i="64"/>
  <c r="J44" i="64"/>
  <c r="L44" i="64"/>
  <c r="N44" i="64"/>
  <c r="M46" i="64"/>
  <c r="J42" i="64"/>
  <c r="K44" i="64"/>
  <c r="M42" i="64"/>
  <c r="K43" i="64"/>
  <c r="M44" i="64"/>
  <c r="N43" i="64"/>
  <c r="J43" i="64"/>
  <c r="L46" i="64"/>
  <c r="L45" i="64"/>
  <c r="N42" i="64"/>
  <c r="M45" i="64"/>
  <c r="L43" i="64"/>
  <c r="K46" i="64"/>
  <c r="M43" i="64"/>
  <c r="K42" i="64"/>
  <c r="K34" i="65"/>
  <c r="AA39" i="43"/>
  <c r="U34" i="65" s="1"/>
  <c r="E5" i="64"/>
  <c r="K5" i="64" s="1"/>
  <c r="I3" i="64"/>
  <c r="K3" i="64"/>
  <c r="K19" i="65"/>
  <c r="AA24" i="43"/>
  <c r="U19" i="65" s="1"/>
  <c r="K24" i="65"/>
  <c r="AA29" i="43"/>
  <c r="U24" i="65" s="1"/>
  <c r="Z4" i="43"/>
  <c r="T3" i="65"/>
  <c r="J37" i="64"/>
  <c r="J36" i="64"/>
  <c r="M37" i="64"/>
  <c r="L35" i="64"/>
  <c r="M36" i="64"/>
  <c r="L36" i="64"/>
  <c r="N36" i="64"/>
  <c r="N34" i="64"/>
  <c r="J33" i="64"/>
  <c r="L37" i="64"/>
  <c r="J35" i="64"/>
  <c r="L33" i="64"/>
  <c r="M33" i="64"/>
  <c r="M34" i="64"/>
  <c r="M35" i="64"/>
  <c r="N37" i="64"/>
  <c r="N33" i="64"/>
  <c r="J34" i="64"/>
  <c r="N35" i="64"/>
  <c r="L34" i="64"/>
  <c r="AX11" i="65"/>
  <c r="AZ11" i="65" s="1"/>
  <c r="AZ8" i="65"/>
  <c r="C23" i="64"/>
  <c r="E25" i="64"/>
  <c r="C26" i="64"/>
  <c r="G23" i="64"/>
  <c r="H23" i="64"/>
  <c r="E24" i="64"/>
  <c r="D25" i="64"/>
  <c r="C24" i="64"/>
  <c r="F25" i="64"/>
  <c r="E27" i="64"/>
  <c r="G25" i="64"/>
  <c r="H25" i="64"/>
  <c r="F26" i="64"/>
  <c r="G26" i="64"/>
  <c r="D26" i="64"/>
  <c r="C25" i="64"/>
  <c r="E23" i="64"/>
  <c r="C27" i="64"/>
  <c r="H26" i="64"/>
  <c r="F27" i="64"/>
  <c r="G27" i="64"/>
  <c r="F23" i="64"/>
  <c r="E26" i="64"/>
  <c r="H27" i="64"/>
  <c r="H24" i="64"/>
  <c r="D24" i="64"/>
  <c r="D23" i="64"/>
  <c r="F24" i="64"/>
  <c r="D27" i="64"/>
  <c r="G24" i="64"/>
  <c r="I4" i="64"/>
  <c r="K4" i="64"/>
  <c r="O18" i="64"/>
  <c r="O16" i="64"/>
  <c r="M15" i="64"/>
  <c r="J15" i="64"/>
  <c r="L16" i="64"/>
  <c r="L15" i="64"/>
  <c r="O14" i="64"/>
  <c r="O17" i="64"/>
  <c r="M14" i="64"/>
  <c r="M16" i="64"/>
  <c r="J14" i="64"/>
  <c r="N15" i="64"/>
  <c r="L18" i="64"/>
  <c r="J17" i="64"/>
  <c r="N14" i="64"/>
  <c r="N18" i="64"/>
  <c r="N17" i="64"/>
  <c r="M18" i="64"/>
  <c r="J16" i="64"/>
  <c r="M17" i="64"/>
  <c r="O15" i="64"/>
  <c r="L14" i="64"/>
  <c r="J18" i="64"/>
  <c r="L17" i="64"/>
  <c r="N16" i="64"/>
  <c r="U3" i="65" l="1"/>
  <c r="AA4" i="43"/>
  <c r="I5"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Ahmed Naser Mohamed Reda</author>
  </authors>
  <commentList>
    <comment ref="AG2" authorId="0" shapeId="0" xr:uid="{4523220E-C232-4E38-ABF4-B30E13BEF356}">
      <text>
        <r>
          <rPr>
            <b/>
            <sz val="10"/>
            <color indexed="81"/>
            <rFont val="Tahoma"/>
            <family val="2"/>
          </rPr>
          <t>Chose Baseline BU or Per Specialty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Ahmed Naser Mohamed Reda</author>
  </authors>
  <commentList>
    <comment ref="K1" authorId="0" shapeId="0" xr:uid="{165BDEAD-4A91-4AC5-8D22-515B329CE2F6}">
      <text>
        <r>
          <rPr>
            <b/>
            <sz val="11"/>
            <color indexed="81"/>
            <rFont val="Tahoma"/>
            <family val="2"/>
          </rPr>
          <t>Chose any day</t>
        </r>
      </text>
    </comment>
    <comment ref="C3" authorId="0" shapeId="0" xr:uid="{70EECA23-F21E-4E8E-BCE3-1E66001BCDD2}">
      <text>
        <r>
          <rPr>
            <b/>
            <sz val="9"/>
            <color indexed="81"/>
            <rFont val="Tahoma"/>
            <family val="2"/>
          </rPr>
          <t>Date</t>
        </r>
      </text>
    </comment>
    <comment ref="K5" authorId="0" shapeId="0" xr:uid="{58599730-CCAC-409D-99DE-B36844FFA614}">
      <text>
        <r>
          <rPr>
            <b/>
            <sz val="11"/>
            <color indexed="81"/>
            <rFont val="Tahoma"/>
            <family val="2"/>
          </rPr>
          <t>Chose any day</t>
        </r>
      </text>
    </comment>
    <comment ref="K38" authorId="0" shapeId="0" xr:uid="{06582479-49F8-4476-B2D5-8ECACB7950E5}">
      <text>
        <r>
          <rPr>
            <b/>
            <sz val="11"/>
            <color indexed="81"/>
            <rFont val="Tahoma"/>
            <family val="2"/>
          </rPr>
          <t>Chose any day</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Abdullah-mosaad\Documents\My Data Sources\ksabidashboards.andalusiagroup.net Monitoring Andalusia Hospitals - Billing.odc" keepAlive="1" name="ksabidashboards.andalusiagroup.net Monitoring Andalusia Hospitals - Billing" type="5" refreshedVersion="7" background="1">
    <dbPr connection="Provider=MSOLAP.8;Integrated Security=SSPI;Persist Security Info=True;Initial Catalog=Monitoring;Data Source=ksabidashboards.andalusiagroup.net;MDX Compatibility=1;Safety Options=2;MDX Missing Member Mode=Error;Update Isolation Level=2" command="Andalusia Hospitals - Billing" commandType="1"/>
    <olapPr sendLocale="1" rowDrillCount="1000"/>
  </connection>
  <connection id="2" xr16:uid="{00000000-0015-0000-FFFF-FFFF01000000}" odcFile="C:\Users\Abdullah-mosaad\Documents\My Data Sources\ksabidashboards.andalusiagroup.net Monitoring Andalusia Hospitals - Billing.odc" keepAlive="1" name="ksabidashboards.andalusiagroup.net Monitoring Andalusia Hospitals - Billing1" type="5" refreshedVersion="7" background="1">
    <dbPr connection="Provider=MSOLAP.8;Integrated Security=SSPI;Persist Security Info=True;Initial Catalog=Monitoring;Data Source=ksabidashboards.andalusiagroup.net;MDX Compatibility=1;Safety Options=2;MDX Missing Member Mode=Error;Update Isolation Level=2" command="Andalusia Hospitals - Billing" commandType="1"/>
    <olapPr sendLocale="1" rowDrillCount="1000"/>
  </connection>
  <connection id="3" xr16:uid="{00000000-0015-0000-FFFF-FFFF02000000}" odcFile="C:\Users\Abdullah-mosaad\Documents\My Data Sources\ksabidashboards.andalusiagroup.net Monitoring Andalusia Hospitals - Billing.odc" keepAlive="1" name="ksabidashboards.andalusiagroup.net Monitoring Andalusia Hospitals - Billing2" type="5" refreshedVersion="7" background="1">
    <dbPr connection="Provider=MSOLAP.8;Integrated Security=SSPI;Persist Security Info=True;Initial Catalog=Monitoring;Data Source=ksabidashboards.andalusiagroup.net;MDX Compatibility=1;Safety Options=2;MDX Missing Member Mode=Error;Update Isolation Level=2" command="Andalusia Hospitals - Billing"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ksabidashboards.andalusiagroup.net Monitoring Andalusia Hospitals - Billing"/>
    <s v="{[Dim Business Unit].[Business Unit Hierarchy].[Country Name].&amp;[Kingdom of Saudi Arabia].&amp;[Clinics].&amp;[Andalusia Fawaz],[Dim Business Unit].[Business Unit Hierarchy].[Country Name].&amp;[Kingdom of Saudi Arabia].&amp;[Clinics].&amp;[Andalusia Sanibel]}"/>
    <s v="ksabidashboards.andalusiagroup.net Monitoring Andalusia Hospitals - Billing1"/>
    <s v="{[Dim Date - Service Date].[DateHierarchy].[Month].&amp;[April 2022]}"/>
  </metadataStrings>
  <mdxMetadata count="2">
    <mdx n="0" f="s">
      <ms ns="1" c="0"/>
    </mdx>
    <mdx n="2" f="s">
      <ms ns="3" c="0"/>
    </mdx>
  </mdxMetadata>
  <valueMetadata count="2">
    <bk>
      <rc t="1" v="0"/>
    </bk>
    <bk>
      <rc t="1" v="1"/>
    </bk>
  </valueMetadata>
</metadata>
</file>

<file path=xl/sharedStrings.xml><?xml version="1.0" encoding="utf-8"?>
<sst xmlns="http://schemas.openxmlformats.org/spreadsheetml/2006/main" count="4176" uniqueCount="542">
  <si>
    <t>FWZ</t>
  </si>
  <si>
    <t>SNB</t>
  </si>
  <si>
    <t>Dental Services</t>
  </si>
  <si>
    <t>Not Specified</t>
  </si>
  <si>
    <t>Ophthalmology</t>
  </si>
  <si>
    <t>Phonatics</t>
  </si>
  <si>
    <t>Physiotherapy</t>
  </si>
  <si>
    <t>Dermatology</t>
  </si>
  <si>
    <t>Internal Medicine</t>
  </si>
  <si>
    <t>OBE &amp; GYN</t>
  </si>
  <si>
    <t>Orthopedics</t>
  </si>
  <si>
    <t>Pediatrics</t>
  </si>
  <si>
    <t>Urology</t>
  </si>
  <si>
    <t>Nutrition</t>
  </si>
  <si>
    <t>External Doctor</t>
  </si>
  <si>
    <t>Oral Surgery</t>
  </si>
  <si>
    <t>Business Unit Hierarchy</t>
  </si>
  <si>
    <t>ADEL MOHAMED TAWFIK ABDELRAHMAN</t>
  </si>
  <si>
    <t>IBRAHEM AHMED SAYED FARAJ</t>
  </si>
  <si>
    <t>YASMIN IBRAHIM ABDELWAHED AHMED</t>
  </si>
  <si>
    <t>EX.   DOCTOR ( OUT PATIENT )</t>
  </si>
  <si>
    <t>MOHAMED ABDELWADOD ABDIN FADUL</t>
  </si>
  <si>
    <t>WALAA RAMADAN ABD ELSALHIN SAAD</t>
  </si>
  <si>
    <t>MONA MAHMOUD ABDULRAHMAN AL AWADI</t>
  </si>
  <si>
    <t>NABILA TAHA ALI SAFAN</t>
  </si>
  <si>
    <t>EIHAB ABDELSAMAD MOHAMED ALBADAWY</t>
  </si>
  <si>
    <t>LAMYAA MAHMOUD NASR ELKANANI</t>
  </si>
  <si>
    <t>MOHAMMED HASSAN EMAM NASSAR</t>
  </si>
  <si>
    <t>Elham Gamal Eldeen Shaheen</t>
  </si>
  <si>
    <t>Raed Shabaan El Sayed Ali</t>
  </si>
  <si>
    <t>Ghada AbdelRahman Elsaid Al Mashad</t>
  </si>
  <si>
    <t>Asmaa Gumah Yousf Abdelmenem</t>
  </si>
  <si>
    <t>Amany Hassan Elmansour Elhamamy</t>
  </si>
  <si>
    <t>Hend Waleed Mohammed Bahakeem</t>
  </si>
  <si>
    <t>Specialty</t>
  </si>
  <si>
    <t>Doctor Name</t>
  </si>
  <si>
    <t>CONSULTANT</t>
  </si>
  <si>
    <t>SPECIALIST</t>
  </si>
  <si>
    <t>Endodontics</t>
  </si>
  <si>
    <t>ER</t>
  </si>
  <si>
    <t>SHERIF MOHAMED IBRAHIM ELDAWY</t>
  </si>
  <si>
    <t>E.N.T.</t>
  </si>
  <si>
    <t>General Surgery</t>
  </si>
  <si>
    <t>KHALID ABDUALAZYZ ABULLATTIF ABDUALTEF</t>
  </si>
  <si>
    <t>Pedodontics</t>
  </si>
  <si>
    <t>Year</t>
  </si>
  <si>
    <t>Values</t>
  </si>
  <si>
    <t>Mohamed Fawzi AbdElLatif</t>
  </si>
  <si>
    <t>(Multiple Items)</t>
  </si>
  <si>
    <t>Advanced GP</t>
  </si>
  <si>
    <t>Other</t>
  </si>
  <si>
    <t>Laboratory</t>
  </si>
  <si>
    <t>TRAD KHALED A. ALSHADUKI</t>
  </si>
  <si>
    <t>AMANI ALI ELHEFNI ABDELGHANI</t>
  </si>
  <si>
    <t>Mohamed Mohamed Ibrahim Elkhayat</t>
  </si>
  <si>
    <t>OSAMA AHMED BADAWY MOAWAD</t>
  </si>
  <si>
    <t>MENNATALLAH ZAKARIA ZAKARIA ABDELGHAFOUR</t>
  </si>
  <si>
    <t>Encurve Clinic Doctor</t>
  </si>
  <si>
    <t>Rabab Masoud AbdelWahed</t>
  </si>
  <si>
    <t>EX   EMERGENCY</t>
  </si>
  <si>
    <t>Ahmed Mohamed Abdelrazek Mohamed</t>
  </si>
  <si>
    <t>HUSSEIN MOHAMED ALI MOHAMED</t>
  </si>
  <si>
    <t>AHMED BASTAMY  AHMED</t>
  </si>
  <si>
    <t>MOAMEN AHMED MOHAMED MEKAWY</t>
  </si>
  <si>
    <t>Safa El said</t>
  </si>
  <si>
    <t>MAHMOUD ALI ALI ABOHASAN</t>
  </si>
  <si>
    <t>ABDELHAMID MOHAMED ABDELHAMID YOUSIF</t>
  </si>
  <si>
    <t>Amira Fathy Rafaat Abdelhamed</t>
  </si>
  <si>
    <t>FATMAH ABDULRAHMAN ABDULLAH ASHY</t>
  </si>
  <si>
    <t>Soha Moneir Abedllatief Aboelleil</t>
  </si>
  <si>
    <t>HOME   CARE</t>
  </si>
  <si>
    <t>Samah Mohamed Megahed</t>
  </si>
  <si>
    <t>HUDA ABDULLAH  ABUSANGA</t>
  </si>
  <si>
    <t>ELZAHRAA ALI ALI ABDELLATIF</t>
  </si>
  <si>
    <t>Clinical Pathology</t>
  </si>
  <si>
    <t>Lab Clinic Doctor</t>
  </si>
  <si>
    <t>Shuruq Mansour Ibrahim Hamdi</t>
  </si>
  <si>
    <t>Pharmacy</t>
  </si>
  <si>
    <t>BU</t>
  </si>
  <si>
    <t>Level</t>
  </si>
  <si>
    <t>Doc Name.</t>
  </si>
  <si>
    <t>NUHA ABUBAKER ABDULLAH ALKAFF</t>
  </si>
  <si>
    <t>YUSRA FAIZ HUSSAIN MANDORA</t>
  </si>
  <si>
    <t>NAGLAA ABDELMONEIM REHIM BEKHEET</t>
  </si>
  <si>
    <t>CAPEX</t>
  </si>
  <si>
    <t>Screening &amp; Scaling</t>
  </si>
  <si>
    <t xml:space="preserve"> Prothdontics/ Simple End</t>
  </si>
  <si>
    <t>Prosthodontic</t>
  </si>
  <si>
    <t>SHAIMAA ATTIA ABOUOUF NEGM</t>
  </si>
  <si>
    <t>ASMAA IBRAHIM MOHAMED ALSALLOUM</t>
  </si>
  <si>
    <t>cosmatology</t>
  </si>
  <si>
    <t>ASMAA AHMED ABDELKADER ELATAWI</t>
  </si>
  <si>
    <t>DR Fatma Dental Screening</t>
  </si>
  <si>
    <t>Home Care</t>
  </si>
  <si>
    <t>SHERIFAY ABDUAEMED  TAHER</t>
  </si>
  <si>
    <t xml:space="preserve">Mahmoud Nagi </t>
  </si>
  <si>
    <t>Half Year</t>
  </si>
  <si>
    <t>Quarter</t>
  </si>
  <si>
    <t>Month</t>
  </si>
  <si>
    <t>CPV</t>
  </si>
  <si>
    <t>Vol</t>
  </si>
  <si>
    <t>Rev</t>
  </si>
  <si>
    <t>Rev.</t>
  </si>
  <si>
    <t>Vol.</t>
  </si>
  <si>
    <t>Variance</t>
  </si>
  <si>
    <t>Old</t>
  </si>
  <si>
    <t>New</t>
  </si>
  <si>
    <t>WD</t>
  </si>
  <si>
    <t>P/H</t>
  </si>
  <si>
    <t>Sch</t>
  </si>
  <si>
    <t>WH</t>
  </si>
  <si>
    <t>Service Line</t>
  </si>
  <si>
    <t>Days %</t>
  </si>
  <si>
    <t>Working days</t>
  </si>
  <si>
    <t>OFF Days</t>
  </si>
  <si>
    <t>Week day</t>
  </si>
  <si>
    <t>OFFs</t>
  </si>
  <si>
    <t>T/F</t>
  </si>
  <si>
    <t>Day</t>
  </si>
  <si>
    <t>Date</t>
  </si>
  <si>
    <t>Adel Awadi</t>
  </si>
  <si>
    <t xml:space="preserve">Nariman </t>
  </si>
  <si>
    <t>Andrology</t>
  </si>
  <si>
    <t>Vol Ref</t>
  </si>
  <si>
    <t>Rev. Ref</t>
  </si>
  <si>
    <t>Mar</t>
  </si>
  <si>
    <t>Total Outpatient</t>
  </si>
  <si>
    <t>Current Performance</t>
  </si>
  <si>
    <t>Planned Performance</t>
  </si>
  <si>
    <t>Achievment From Target</t>
  </si>
  <si>
    <t>% Referral</t>
  </si>
  <si>
    <t>Qualitative</t>
  </si>
  <si>
    <t>Productivity</t>
  </si>
  <si>
    <t>% of referral</t>
  </si>
  <si>
    <t>Ref Rev</t>
  </si>
  <si>
    <t>ID</t>
  </si>
  <si>
    <t>Hiring Date</t>
  </si>
  <si>
    <t>Type</t>
  </si>
  <si>
    <t>Sch WH / M</t>
  </si>
  <si>
    <t>Achievement From Target</t>
  </si>
  <si>
    <t>Utilization</t>
  </si>
  <si>
    <t>Min</t>
  </si>
  <si>
    <t>Med</t>
  </si>
  <si>
    <t>Max</t>
  </si>
  <si>
    <t>Orthodontics</t>
  </si>
  <si>
    <t>DR SNB Dental Screening</t>
  </si>
  <si>
    <t>Speciality</t>
  </si>
  <si>
    <t>##</t>
  </si>
  <si>
    <t>Code</t>
  </si>
  <si>
    <t>Ref %</t>
  </si>
  <si>
    <t>Doc</t>
  </si>
  <si>
    <t>BU Short Name</t>
  </si>
  <si>
    <t>Degree Name</t>
  </si>
  <si>
    <t>Cardiology</t>
  </si>
  <si>
    <t>Cardiothoracic</t>
  </si>
  <si>
    <t>AHMED ABDELNAFIE AHMED MUSTAFA</t>
  </si>
  <si>
    <t>Chest</t>
  </si>
  <si>
    <t>AHMED MOHAMED ABDELRAZEK MOHAMED</t>
  </si>
  <si>
    <t>ALZAHRAA ALI ALI ABDELLLATIF</t>
  </si>
  <si>
    <t>Emergency Room</t>
  </si>
  <si>
    <t>A</t>
  </si>
  <si>
    <t>B</t>
  </si>
  <si>
    <t>C</t>
  </si>
  <si>
    <t>AMIRA FATHY RAFAAT ABDELHAMED</t>
  </si>
  <si>
    <t>Less Min</t>
  </si>
  <si>
    <t>AMR MOHAMED ABDELSALAM ELHADEK</t>
  </si>
  <si>
    <t>Neuro Surgery</t>
  </si>
  <si>
    <t>Amr Mohamed Abdeltawab Mohamed</t>
  </si>
  <si>
    <t>Neurology</t>
  </si>
  <si>
    <t>Dalia Abdelaziz mahmoud</t>
  </si>
  <si>
    <t>Eman AbdElAziz Mohamed Soliman</t>
  </si>
  <si>
    <t>Plastic Surgery</t>
  </si>
  <si>
    <t>Psychiatry</t>
  </si>
  <si>
    <t>Eslam Eid Mohamed Aly</t>
  </si>
  <si>
    <t>Screening</t>
  </si>
  <si>
    <t>Vascular Surgery</t>
  </si>
  <si>
    <t>Gehan Abdel wahab Aboelneel</t>
  </si>
  <si>
    <t>HANAN MOHAMED ALSAID ELSAKA</t>
  </si>
  <si>
    <t>Pedodontic</t>
  </si>
  <si>
    <t>HASSAN SALEH SAEED BAKARBASHAT</t>
  </si>
  <si>
    <t>screening &amp; scaling</t>
  </si>
  <si>
    <t>Fixed prosthdonttics</t>
  </si>
  <si>
    <t>Surgical specialty</t>
  </si>
  <si>
    <t>Hussein Yousry Hussein Mohamed</t>
  </si>
  <si>
    <t>IBTESAM FOUAD  HASAN</t>
  </si>
  <si>
    <t>Radiology</t>
  </si>
  <si>
    <t>Pulmonary medicine </t>
  </si>
  <si>
    <t>Manal Fawzy Mohamed Ahmed</t>
  </si>
  <si>
    <t>HOME CARE</t>
  </si>
  <si>
    <t>Mohamed Ashraf Hazem Ibrahim</t>
  </si>
  <si>
    <t>Mohamed Elsayed Ahmed Emara</t>
  </si>
  <si>
    <t>Mohamed Mobarak Aljuaid</t>
  </si>
  <si>
    <t>MOSTAFA IBRAHIM MOHAMED ELSHIKH</t>
  </si>
  <si>
    <t>NOHA FATHY GHALAB</t>
  </si>
  <si>
    <t>RAZAN SALEH MOHAMMED BALKHAIR</t>
  </si>
  <si>
    <t>ROGAYA HASSAN ABDULBAGI</t>
  </si>
  <si>
    <t>SAHAR SALAHELDIN SERRI HASSAN</t>
  </si>
  <si>
    <t>Salwan ElSherbeeny Hassan ElSherbeen</t>
  </si>
  <si>
    <t>Sara Abdelfatah Mohamed Abdelkader</t>
  </si>
  <si>
    <t>SHERIF ABDELKAREEM ELSAYED SHALAPY</t>
  </si>
  <si>
    <t>UltraSound Clinic Doctor</t>
  </si>
  <si>
    <t>Yasser Mubarak Salam Alard</t>
  </si>
  <si>
    <t>ZAHRAA MAHMOUD MOHAMED ABDULHALEM</t>
  </si>
  <si>
    <t>SPECIALIST ADMIN STAFF</t>
  </si>
  <si>
    <t xml:space="preserve"> </t>
  </si>
  <si>
    <t>Dentistry</t>
  </si>
  <si>
    <t>Pediatric Dentistry</t>
  </si>
  <si>
    <t>2022</t>
  </si>
  <si>
    <t>Semester 1, 2022</t>
  </si>
  <si>
    <t>No Of Cases</t>
  </si>
  <si>
    <t>Total Revenue</t>
  </si>
  <si>
    <t>Emergency Room Services</t>
  </si>
  <si>
    <t>Mohamed Screening Clinic Clinic</t>
  </si>
  <si>
    <t>Rabab Screening Clinic</t>
  </si>
  <si>
    <t>RADIOLOGY</t>
  </si>
  <si>
    <t>Pulmonary medicine</t>
  </si>
  <si>
    <t>Referral Rev</t>
  </si>
  <si>
    <t>Supply</t>
  </si>
  <si>
    <t>Demand</t>
  </si>
  <si>
    <t>-</t>
  </si>
  <si>
    <t>Total</t>
  </si>
  <si>
    <t>clarity Lase Laser Doctor</t>
  </si>
  <si>
    <t>Mosab Ibrahim Hassan Saleh</t>
  </si>
  <si>
    <t>NADA MOHAMED RATEB JAWISH</t>
  </si>
  <si>
    <t>Raghda AbdElMoneim AbdElHaleem Rizk</t>
  </si>
  <si>
    <t>Gentle lase Laser Doctor</t>
  </si>
  <si>
    <t>Duetto Lase Laser Doctor</t>
  </si>
  <si>
    <t>Doctor Amira Home Care</t>
  </si>
  <si>
    <t>Cash</t>
  </si>
  <si>
    <t>Credit</t>
  </si>
  <si>
    <t>Cash Revenue</t>
  </si>
  <si>
    <t>Credit Revenue</t>
  </si>
  <si>
    <t>EMAN  FAROUK OSMAN  ELSAFTY</t>
  </si>
  <si>
    <t>NEUROLOGY SPECIALIST</t>
  </si>
  <si>
    <t xml:space="preserve"> Deficit Reason </t>
  </si>
  <si>
    <t>Ahmed Taher Abdelnabi</t>
  </si>
  <si>
    <t>Shimaa Essam Hanafy</t>
  </si>
  <si>
    <t>Baseline</t>
  </si>
  <si>
    <t>Days</t>
  </si>
  <si>
    <t>Expected Closure</t>
  </si>
  <si>
    <t>%</t>
  </si>
  <si>
    <t>M-D</t>
  </si>
  <si>
    <t>Walaa Ahmed Elsadany</t>
  </si>
  <si>
    <t>Current Rev Ratio</t>
  </si>
  <si>
    <t>Examination %</t>
  </si>
  <si>
    <t>Follow-up %</t>
  </si>
  <si>
    <t>Cash%</t>
  </si>
  <si>
    <t>Credit%</t>
  </si>
  <si>
    <t>Examination</t>
  </si>
  <si>
    <t>Follow-up</t>
  </si>
  <si>
    <t>Planned Rev Ratio</t>
  </si>
  <si>
    <t>Base-Line till yesterday</t>
  </si>
  <si>
    <t>Utilization %</t>
  </si>
  <si>
    <t>SNB Home Care Doctor</t>
  </si>
  <si>
    <t>DateHierarchy</t>
  </si>
  <si>
    <t>Month Name</t>
  </si>
  <si>
    <t>Service Group Name</t>
  </si>
  <si>
    <t>Service Name</t>
  </si>
  <si>
    <t xml:space="preserve">No Of Cases Original </t>
  </si>
  <si>
    <t>Unified Service Name</t>
  </si>
  <si>
    <t>EMERGENCY CONSULTATION</t>
  </si>
  <si>
    <t>FREE CONSULTATION</t>
  </si>
  <si>
    <t>HOME VISIT (CONS.)</t>
  </si>
  <si>
    <t>EMERGENCYROOM</t>
  </si>
  <si>
    <t>ADULT IV INJECTION FOLLOW UP</t>
  </si>
  <si>
    <t>DENTAL CONS. (SP)</t>
  </si>
  <si>
    <t>ORTHOPEDIC  CONS.  (SP)</t>
  </si>
  <si>
    <t>NEUROLOGY CONS.  (SP)</t>
  </si>
  <si>
    <t>INT MED  CONS.  (SP)</t>
  </si>
  <si>
    <t>DIABETIC FOLLOW UP BASIC PACKAGE (G)</t>
  </si>
  <si>
    <t>PEDIATRIC  CONS.  (SP)</t>
  </si>
  <si>
    <t>ENT CONS.  (SP)</t>
  </si>
  <si>
    <t>UROLOGY CONS.  (SP)</t>
  </si>
  <si>
    <t>GONOCOCCAL SMEAR EXAMINATION</t>
  </si>
  <si>
    <t>OBST- &amp;GYN  CONS.  (SP)</t>
  </si>
  <si>
    <t>5TH  MONTH PREGNANCY FOLLOW UP (SPECIAL OFFER)</t>
  </si>
  <si>
    <t>FOLLOW UP WHITHIN ONE WEEK</t>
  </si>
  <si>
    <t>GEN SURG CONS.  (SP)</t>
  </si>
  <si>
    <t>Consultationold</t>
  </si>
  <si>
    <t>ULTRASONOGRAPHIC EXAMINATION.(NO REPORT)</t>
  </si>
  <si>
    <t>OPDConsultation</t>
  </si>
  <si>
    <t>GENERALEMERGENCYSERVICES</t>
  </si>
  <si>
    <t>Service</t>
  </si>
  <si>
    <t>Unified Services</t>
  </si>
  <si>
    <t>ADULT IV INJECTION FOLLOW UP 1</t>
  </si>
  <si>
    <t>AFB SMEAR EXAMINATION (FOR TB ) FIRST SAMPLE</t>
  </si>
  <si>
    <t>AFB SMEAR EXAMINATION (FOR TB ) RANDOM SAMPLE</t>
  </si>
  <si>
    <t>AFB SMEAR EXAMINATION (FOR TB ) SECOND SAMPLE</t>
  </si>
  <si>
    <t>AFB SMEAR EXAMINATION (FOR TB ) THIRD SAMPLE</t>
  </si>
  <si>
    <t>AIRO PLAST CONSUMER PACK 5CM X5M</t>
  </si>
  <si>
    <t>ANDROLOGY CONS (S.SP)</t>
  </si>
  <si>
    <t>ANESTHESIA CONS.</t>
  </si>
  <si>
    <t>ANTINATAL CONSULTATION (B)</t>
  </si>
  <si>
    <t>ANTINATAL CONSULTATION (C)</t>
  </si>
  <si>
    <t>BARIUM FOLLOW - THROUGH</t>
  </si>
  <si>
    <t>BONE MARROW BIOPSY EXAMINATION</t>
  </si>
  <si>
    <t>CARDIOLOGY CONS.  (S.SP)</t>
  </si>
  <si>
    <t>CARDIOLOGY CONS.  (SP)</t>
  </si>
  <si>
    <t>CARDIOTHORACIC CONS. (CO)</t>
  </si>
  <si>
    <t>CONJUNCTIVAL SWAB EXAMINATION &amp; C/S (LEFT)</t>
  </si>
  <si>
    <t>CONS + GLASSES</t>
  </si>
  <si>
    <t>CONS. DEFFRENCE</t>
  </si>
  <si>
    <t>Consulation ( consultant )</t>
  </si>
  <si>
    <t>CONSULTATION - DIAGNOSTIC SERVICE PROVIDED BY DENTIST OR PHYSICIAN OTHER THAN RE</t>
  </si>
  <si>
    <t>Cross Referral Consultant</t>
  </si>
  <si>
    <t>DENTAL CONSULTATION  00(2)</t>
  </si>
  <si>
    <t>DENTAL CONSULTATION (1)</t>
  </si>
  <si>
    <t>Dental Consultation (Consultant)</t>
  </si>
  <si>
    <t>DENTAL CONSULTATION (GP)</t>
  </si>
  <si>
    <t>DENTAL CONSULTATION (SPECIALIST)</t>
  </si>
  <si>
    <t>Dental Examination Promo Siblings</t>
  </si>
  <si>
    <t>DENTAL FREE CONSULTATION</t>
  </si>
  <si>
    <t>Dental's CONSULTATION</t>
  </si>
  <si>
    <t>DERMA CONSULTATION</t>
  </si>
  <si>
    <t>DERMA CONSULTATION(150)</t>
  </si>
  <si>
    <t>DERMATOLOGY  CONS.  (SP)</t>
  </si>
  <si>
    <t>DIABETES FOLLOW UP-NOT FASTING (G)</t>
  </si>
  <si>
    <t>DIABITIC PROFILE (FOLLOW UP) (SPECIAL OFFER)</t>
  </si>
  <si>
    <t>DIABTIC RETINOPATHY EXAMINATION (G)</t>
  </si>
  <si>
    <t>Diet Plan Monthly &amp; Follow Up</t>
  </si>
  <si>
    <t>EMERGENCY CONS.</t>
  </si>
  <si>
    <t>ENT CONS.  (S.SP)</t>
  </si>
  <si>
    <t>EXAMINATION OF INSURANCE ON LIFE (G)</t>
  </si>
  <si>
    <t>EXPERT CONS.</t>
  </si>
  <si>
    <t>FLUORIDE APPLICATION &amp; CONSULTATION OFFER</t>
  </si>
  <si>
    <t>FOLLOW UP</t>
  </si>
  <si>
    <t>FOLLOW UP CONSULTAIOTN</t>
  </si>
  <si>
    <t>FOLLOW UP CONSULTATION</t>
  </si>
  <si>
    <t>FOLLOW-UP ULTRASONO.(WEEK)</t>
  </si>
  <si>
    <t>FREE DENTAL CONSULTATION</t>
  </si>
  <si>
    <t>FUNDUS EXAMINATION(OPHTHALMOSC</t>
  </si>
  <si>
    <t>GEN SURG CONS.  (CO)</t>
  </si>
  <si>
    <t>GENERAL MEDICAL EXAMINATION (G)</t>
  </si>
  <si>
    <t>Glasses Examination</t>
  </si>
  <si>
    <t>GLAUCOMA EXAMINATION (G)</t>
  </si>
  <si>
    <t>HOME CARE - CONSULTANT VISIT - 1</t>
  </si>
  <si>
    <t>HOME CARE - CONSULTANT VISIT - 2</t>
  </si>
  <si>
    <t>HOME CARE - CONSULTANT VISIT - 3</t>
  </si>
  <si>
    <t>HOME VISIT - CONSULTANT_OLD</t>
  </si>
  <si>
    <t>INPATIENT  CONS.  (CO)</t>
  </si>
  <si>
    <t>INPATIENT  CONS.  (S.SP)</t>
  </si>
  <si>
    <t>INT MED  CONS.  (CO)</t>
  </si>
  <si>
    <t>IQAMA CONS.</t>
  </si>
  <si>
    <t>JOVIE GOAT FOLLOW-ON MILK (2) 400G</t>
  </si>
  <si>
    <t>LARGE DRESSING BY CONSULTANT</t>
  </si>
  <si>
    <t>Learning disability Consultation</t>
  </si>
  <si>
    <t>MEDAVITA B-REFIBRE  RECONSTRUCTIVE SHAMPOO 250 ML</t>
  </si>
  <si>
    <t>MEDIUM DRESSING BY CONSULTANT</t>
  </si>
  <si>
    <t>Minerals &amp; Vitamin D Examination - S</t>
  </si>
  <si>
    <t>NEURO - SURG CONS.  (CO)</t>
  </si>
  <si>
    <t>NUTRITION CONS.(3 VISITS) 1 Month</t>
  </si>
  <si>
    <t>Nutrition's Consultation</t>
  </si>
  <si>
    <t>OBST- &amp; GYN CONS.  (CO)</t>
  </si>
  <si>
    <t>OBST- &amp;GYN  CONS.  (S.SP)</t>
  </si>
  <si>
    <t>One month diet plan With 4 follow ups One visit/week</t>
  </si>
  <si>
    <t>OPHTHALMOLOGY  CONS.  (SP)</t>
  </si>
  <si>
    <t>OPTIFRESH ED (JP CONSUMER HC)</t>
  </si>
  <si>
    <t>ORTHO  CONS.  (SP)</t>
  </si>
  <si>
    <t>Ortho consultation Package</t>
  </si>
  <si>
    <t>ORTHO CONSULTATION PACKAGE OFFER</t>
  </si>
  <si>
    <t>ORTHOPEDIC  CONS.  (S.SP)</t>
  </si>
  <si>
    <t>PATHOLOGY EXAMINATION (BIG)</t>
  </si>
  <si>
    <t>PATHOLOGY EXAMINATION (MEDIUM)</t>
  </si>
  <si>
    <t>PATHOLOGY EXAMINATION (SECOND OPINION).</t>
  </si>
  <si>
    <t>PATHOLOGY EXAMINATION (SMALL)</t>
  </si>
  <si>
    <t>Pedia Consultation Home care</t>
  </si>
  <si>
    <t>PEDIATRIC  CONS.  (S.SP)</t>
  </si>
  <si>
    <t>PERIPHERAL BLOOD FILM CONSULTATION</t>
  </si>
  <si>
    <t>PHARMACY CONSULTATION</t>
  </si>
  <si>
    <t>PLASTIC SURG  CONS.  (CO)</t>
  </si>
  <si>
    <t>PROSTATIC SECRETION EXAMINATION</t>
  </si>
  <si>
    <t>PULMONARY  CONS.  (SP)</t>
  </si>
  <si>
    <t>RETINOSCOPY &amp; FUNDUS EXAMINATION OFFER (G)</t>
  </si>
  <si>
    <t>SCALING - PANO - CONS OFFER</t>
  </si>
  <si>
    <t>SCALING &amp; PANO &amp; CONS. MORNING OFFER</t>
  </si>
  <si>
    <t>SCALING &amp; PANO &amp; CONS. OFFER</t>
  </si>
  <si>
    <t>SILK PLAST CONSUMER PACK 10CM X 5M</t>
  </si>
  <si>
    <t>SILK PLAST CONSUMER PACK 5CM X 5M</t>
  </si>
  <si>
    <t>SMALL DRESSING BY CONSULTANT</t>
  </si>
  <si>
    <t>SMEAR EXAMINATION (WET&amp;STAINED SMEAR)</t>
  </si>
  <si>
    <t>SPEECH CONS. (CO)</t>
  </si>
  <si>
    <t>Ultraformer Face Promo + free nutrition consultation</t>
  </si>
  <si>
    <t>UROLOGY  CONS.  (CO)</t>
  </si>
  <si>
    <t>VITAMIN D + CA PROMOTION + FREE CONSULTATION + DENISTOMETRY (G)</t>
  </si>
  <si>
    <t>CPV. Ach</t>
  </si>
  <si>
    <t>Vol. Ach</t>
  </si>
  <si>
    <t>Vol%</t>
  </si>
  <si>
    <t>Utilization%</t>
  </si>
  <si>
    <t>Rev Baseline</t>
  </si>
  <si>
    <t>Baseline Month/Rev</t>
  </si>
  <si>
    <t>Vol Baseline</t>
  </si>
  <si>
    <t>Baseline Month/Vol</t>
  </si>
  <si>
    <t>January 2022</t>
  </si>
  <si>
    <t>December 2021</t>
  </si>
  <si>
    <t>February 2022</t>
  </si>
  <si>
    <t>January 2021</t>
  </si>
  <si>
    <t>March 2021</t>
  </si>
  <si>
    <t>February 2021</t>
  </si>
  <si>
    <t>June 2021</t>
  </si>
  <si>
    <t>October 2021</t>
  </si>
  <si>
    <t>May 2021</t>
  </si>
  <si>
    <t>September 2021</t>
  </si>
  <si>
    <t>November 2021</t>
  </si>
  <si>
    <t>SPEECH SPECIALIST</t>
  </si>
  <si>
    <t>Vol - Date</t>
  </si>
  <si>
    <t>Rev - Date</t>
  </si>
  <si>
    <t>August 2021</t>
  </si>
  <si>
    <t>Payment Type Deficit</t>
  </si>
  <si>
    <t>MAHMOUD  HUSSIEN   HARB</t>
  </si>
  <si>
    <t>Sarah Moustafa Hussein ElHomosany</t>
  </si>
  <si>
    <t>MAHMOUD HUSSIEN HARB</t>
  </si>
  <si>
    <t>MOHAMED AHMED ISMAIL NASR</t>
  </si>
  <si>
    <t>Day Name</t>
  </si>
  <si>
    <t>CPV%</t>
  </si>
  <si>
    <t>Actual WD</t>
  </si>
  <si>
    <t>Rev. Ach</t>
  </si>
  <si>
    <t>Vol. Tar</t>
  </si>
  <si>
    <t>Rev. Tar</t>
  </si>
  <si>
    <t>CPV. Tar</t>
  </si>
  <si>
    <t>Cash. Ach</t>
  </si>
  <si>
    <t>Credit. Ach</t>
  </si>
  <si>
    <t>Cash. Tar</t>
  </si>
  <si>
    <t>Credit. Tar</t>
  </si>
  <si>
    <t>Achievement From Target (Daily)</t>
  </si>
  <si>
    <t>Achievement From (Highest Day)</t>
  </si>
  <si>
    <t>Daily Plan</t>
  </si>
  <si>
    <t>Highest Day</t>
  </si>
  <si>
    <t>Cash Deficit</t>
  </si>
  <si>
    <t>Credit Deficit</t>
  </si>
  <si>
    <t>Mohamed Ahmed Ismail Nasr</t>
  </si>
  <si>
    <t>ADEL ABDELNABI MOHAMED KHAMIS</t>
  </si>
  <si>
    <t>ALAA SALAHALDDIN YAQOUB ESSA</t>
  </si>
  <si>
    <t>Amr Mohamed Abdelsalam Elhadek</t>
  </si>
  <si>
    <t>ELZAHRAA ALI ALI ABDELLLATIF</t>
  </si>
  <si>
    <t>MOHAMED IBRAHIM ELAMIR EL-AMER</t>
  </si>
  <si>
    <t>Mohamed Nassar</t>
  </si>
  <si>
    <t>MOSAB IBRAHEM  SALEH</t>
  </si>
  <si>
    <t>Najwa Ahmed Faraj</t>
  </si>
  <si>
    <t>SABAH ISMAEIL YOUSIF ALTULAYLI</t>
  </si>
  <si>
    <t>Tahani Abid Omar AlGaizani</t>
  </si>
  <si>
    <t>Wafa Anwar Samih Kadoura</t>
  </si>
  <si>
    <t>DR SCREENING CLINIC</t>
  </si>
  <si>
    <t>Current</t>
  </si>
  <si>
    <t>Target</t>
  </si>
  <si>
    <t>Base-Line</t>
  </si>
  <si>
    <t>Current Revenue</t>
  </si>
  <si>
    <t>Specialty Base-Line</t>
  </si>
  <si>
    <t>Achievement</t>
  </si>
  <si>
    <t>Surplus/Deficit</t>
  </si>
  <si>
    <t>Achievements Per.%</t>
  </si>
  <si>
    <t>G. Baseline</t>
  </si>
  <si>
    <t>Target Ach.</t>
  </si>
  <si>
    <t>G. Achievement</t>
  </si>
  <si>
    <t>Baseline Variance</t>
  </si>
  <si>
    <t>Top Deficit Specialities in Supply Side</t>
  </si>
  <si>
    <t>Top Deficit Specialities in Demand Side</t>
  </si>
  <si>
    <t>Top Deficit Doctors in Supply Side</t>
  </si>
  <si>
    <t>Top Deficit Doctors in Demand Side</t>
  </si>
  <si>
    <t>AFW</t>
  </si>
  <si>
    <t>Deficit</t>
  </si>
  <si>
    <t>Deficit FWZ</t>
  </si>
  <si>
    <t>Deficit SNB</t>
  </si>
  <si>
    <t>Total Deficit</t>
  </si>
  <si>
    <t>CPV Tar</t>
  </si>
  <si>
    <t>CPV Ach</t>
  </si>
  <si>
    <t>Vol. Def</t>
  </si>
  <si>
    <t>Rev. Def</t>
  </si>
  <si>
    <t>CPV Def</t>
  </si>
  <si>
    <t>Top Supply Deficit Contribution</t>
  </si>
  <si>
    <t>WD/abdelrazek</t>
  </si>
  <si>
    <t>SNB Home Care Services</t>
  </si>
  <si>
    <t>Total Cases</t>
  </si>
  <si>
    <t>Overall BU Achievement from Target &amp; Baseline:</t>
  </si>
  <si>
    <t>Overall BU Achievement Trend per day:</t>
  </si>
  <si>
    <t>Specialty Achievement &amp; Deficit:</t>
  </si>
  <si>
    <t>TRAD KHALED SCREENING</t>
  </si>
  <si>
    <t>ADEL  MOHAMMED TAWFIK SCREENING</t>
  </si>
  <si>
    <t>Rev%</t>
  </si>
  <si>
    <t>Top Specialities in Volume Achievement</t>
  </si>
  <si>
    <t>Top Doctors in Volume Achievement</t>
  </si>
  <si>
    <t>Top Doctors in CPV  Achievement</t>
  </si>
  <si>
    <t>Top Specialities in CPV  Achievement</t>
  </si>
  <si>
    <t>Doctors Revenue Achievement Trend per day:</t>
  </si>
  <si>
    <t>Chose Date</t>
  </si>
  <si>
    <t>Needed Ach/Each Day</t>
  </si>
  <si>
    <t>CONSULTATION</t>
  </si>
  <si>
    <t>Total OPD</t>
  </si>
  <si>
    <t>Plan MTD</t>
  </si>
  <si>
    <t>x</t>
  </si>
  <si>
    <t>Apr Target</t>
  </si>
  <si>
    <t>Apr Ref Target</t>
  </si>
  <si>
    <t>Pharamcy</t>
  </si>
  <si>
    <t>PH.</t>
  </si>
  <si>
    <t>FWZ HOME   CARE</t>
  </si>
  <si>
    <t>SNB HOME   CARE</t>
  </si>
  <si>
    <t>Rmdn</t>
  </si>
  <si>
    <t>Quarter 2, 2022</t>
  </si>
  <si>
    <t>Amira Screening Clinic</t>
  </si>
  <si>
    <t>April 2022</t>
  </si>
  <si>
    <t>Friday, 01 Apr 2022</t>
  </si>
  <si>
    <t>Saturday, 02 Apr 2022</t>
  </si>
  <si>
    <t>Sunday, 03 Apr 2022</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</si>
  <si>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</si>
  <si>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</si>
  <si>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</si>
  <si>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</si>
  <si>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</si>
  <si>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</si>
  <si>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</si>
  <si>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</si>
  <si>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</si>
  <si>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</si>
  <si>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</si>
  <si>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</si>
  <si>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</si>
  <si>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</si>
  <si>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</si>
  <si>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</si>
  <si>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</si>
  <si>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</si>
  <si>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</si>
  <si>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</si>
  <si>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</si>
  <si>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</si>
  <si>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GENERAL</t>
  </si>
  <si>
    <t>MOHAMED MOHAMED IBRAHIM ELKHIAT</t>
  </si>
  <si>
    <t>OB/GYNEACOLOGICSERVICS</t>
  </si>
  <si>
    <t>Monday, 04 Apr 2022</t>
  </si>
  <si>
    <t>Tuesday, 05 Apr 2022</t>
  </si>
  <si>
    <t>April Plan</t>
  </si>
  <si>
    <t>ULTRASOUND</t>
  </si>
  <si>
    <t>SFDA_MEDICINE</t>
  </si>
  <si>
    <t>Mahmoud Ali Ali Abohasan</t>
  </si>
  <si>
    <t>Wednesday, 06 Apr 2022</t>
  </si>
  <si>
    <t>Sherif Mohamed Ibrahim ElDawy</t>
  </si>
  <si>
    <t>Doctor Amira HomeCare ER</t>
  </si>
  <si>
    <t>Thursday, 07 Apr 2022</t>
  </si>
  <si>
    <t>Friday, 08 Apr 2022</t>
  </si>
  <si>
    <t>Saturday, 09 Apr 2022</t>
  </si>
  <si>
    <t>LABORATORY</t>
  </si>
  <si>
    <t>Plan WD</t>
  </si>
  <si>
    <t>Ach. Monday, April 04,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</si>
</sst>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_);_(* \(#,##0\);_(* &quot;-&quot;??_);_(@_)"/>
    <numFmt numFmtId="165" formatCode="_(* #,##0.0_);_(* \(#,##0.0\);_(* &quot;-&quot;??_);_(@_)"/>
    <numFmt numFmtId="166" formatCode="[$-F800]dddd\,\ mmmm\ dd\,\ yyyy"/>
    <numFmt numFmtId="167" formatCode="[$-409]d\-mmm\-yy;@"/>
    <numFmt numFmtId="168" formatCode="[$-F800]dddd"/>
    <numFmt numFmtId="169" formatCode="&quot;&quot;#,##0;\(&quot;&quot;#,##0\);&quot;&quot;#,##0"/>
    <numFmt numFmtId="170" formatCode="_-* #,##0.00_-;_-* #,##0.00\-;_-* &quot;-&quot;??_-;_-@_-"/>
    <numFmt numFmtId="171" formatCode="dddd\,\ mmmm\ dd\,\ yyyy"/>
  </numFmts>
  <fonts count="5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ndara"/>
      <family val="2"/>
    </font>
    <font>
      <b/>
      <sz val="11"/>
      <color theme="0"/>
      <name val="Candara"/>
      <family val="2"/>
    </font>
    <font>
      <sz val="11"/>
      <color rgb="FFFF000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2"/>
      <color rgb="FF002060"/>
      <name val="Calibri"/>
      <family val="2"/>
      <scheme val="minor"/>
    </font>
    <font>
      <b/>
      <sz val="12"/>
      <color theme="0"/>
      <name val="Calibri"/>
      <family val="2"/>
      <scheme val="minor"/>
    </font>
    <font>
      <sz val="16"/>
      <color theme="1"/>
      <name val="Calibri"/>
      <family val="2"/>
      <scheme val="minor"/>
    </font>
    <font>
      <b/>
      <sz val="10"/>
      <color theme="0"/>
      <name val="Candara"/>
      <family val="2"/>
    </font>
    <font>
      <sz val="10"/>
      <color theme="1"/>
      <name val="Candara"/>
      <family val="2"/>
    </font>
    <font>
      <b/>
      <sz val="10"/>
      <color theme="1"/>
      <name val="Candara"/>
      <family val="2"/>
    </font>
    <font>
      <sz val="11"/>
      <color theme="1"/>
      <name val="Candara"/>
      <family val="2"/>
    </font>
    <font>
      <b/>
      <sz val="11"/>
      <color theme="4"/>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0"/>
      <name val="Arial"/>
      <family val="2"/>
    </font>
    <font>
      <sz val="11"/>
      <color theme="1"/>
      <name val="Calibri"/>
      <family val="2"/>
      <charset val="178"/>
      <scheme val="minor"/>
    </font>
    <font>
      <sz val="12"/>
      <color theme="1"/>
      <name val="Calibri"/>
      <family val="2"/>
      <scheme val="minor"/>
    </font>
    <font>
      <sz val="11"/>
      <color theme="1"/>
      <name val="Arial"/>
      <family val="2"/>
    </font>
    <font>
      <sz val="11"/>
      <color rgb="FF9C6500"/>
      <name val="Calibri"/>
      <family val="2"/>
      <scheme val="minor"/>
    </font>
    <font>
      <b/>
      <sz val="11"/>
      <color indexed="81"/>
      <name val="Tahoma"/>
      <family val="2"/>
    </font>
    <font>
      <b/>
      <u/>
      <sz val="18"/>
      <color rgb="FF002060"/>
      <name val="Calibri"/>
      <family val="2"/>
      <scheme val="minor"/>
    </font>
    <font>
      <b/>
      <u/>
      <sz val="16"/>
      <color rgb="FF002060"/>
      <name val="Calibri"/>
      <family val="2"/>
      <scheme val="minor"/>
    </font>
    <font>
      <b/>
      <sz val="10"/>
      <color theme="1"/>
      <name val="Calibri"/>
      <family val="2"/>
      <scheme val="minor"/>
    </font>
    <font>
      <b/>
      <sz val="10"/>
      <color indexed="81"/>
      <name val="Tahoma"/>
      <family val="2"/>
    </font>
    <font>
      <b/>
      <sz val="18"/>
      <color theme="1"/>
      <name val="Calibri"/>
      <family val="2"/>
      <scheme val="minor"/>
    </font>
    <font>
      <sz val="10"/>
      <color theme="1"/>
      <name val="Calibri"/>
      <family val="2"/>
      <scheme val="minor"/>
    </font>
    <font>
      <b/>
      <sz val="10"/>
      <color theme="0"/>
      <name val="Calibri"/>
      <family val="2"/>
      <scheme val="minor"/>
    </font>
    <font>
      <sz val="10"/>
      <color theme="0"/>
      <name val="Calibri"/>
      <family val="2"/>
      <scheme val="minor"/>
    </font>
    <font>
      <b/>
      <sz val="9"/>
      <color indexed="81"/>
      <name val="Tahoma"/>
      <family val="2"/>
    </font>
    <font>
      <b/>
      <sz val="12"/>
      <color theme="0"/>
      <name val="Candara"/>
      <family val="2"/>
    </font>
    <font>
      <b/>
      <sz val="12"/>
      <color theme="1"/>
      <name val="Candara"/>
      <family val="2"/>
    </font>
    <font>
      <sz val="12"/>
      <color theme="0"/>
      <name val="Calibri"/>
      <family val="2"/>
      <scheme val="minor"/>
    </font>
    <font>
      <sz val="12"/>
      <color rgb="FFFF0000"/>
      <name val="Calibri"/>
      <family val="2"/>
      <scheme val="minor"/>
    </font>
    <font>
      <b/>
      <sz val="12"/>
      <color theme="4" tint="-0.499984740745262"/>
      <name val="Calibri"/>
      <family val="2"/>
      <scheme val="minor"/>
    </font>
    <font>
      <sz val="8"/>
      <name val="Calibri"/>
      <family val="2"/>
      <scheme val="minor"/>
    </font>
    <font>
      <b/>
      <sz val="14"/>
      <color theme="0"/>
      <name val="Candara"/>
      <family val="2"/>
    </font>
    <font>
      <sz val="12"/>
      <name val="Calibri"/>
      <family val="2"/>
      <scheme val="minor"/>
    </font>
    <font>
      <sz val="8"/>
      <color rgb="FF000000"/>
      <name val="Segoe UI"/>
      <family val="2"/>
    </font>
    <font>
      <b/>
      <sz val="11"/>
      <color rgb="FF000000"/>
      <name val="Calibri"/>
      <family val="2"/>
    </font>
  </fonts>
  <fills count="53">
    <fill>
      <patternFill patternType="none"/>
    </fill>
    <fill>
      <patternFill patternType="gray125"/>
    </fill>
    <fill>
      <patternFill patternType="solid">
        <fgColor theme="4"/>
        <bgColor indexed="64"/>
      </patternFill>
    </fill>
    <fill>
      <patternFill patternType="solid">
        <fgColor theme="3"/>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tint="-0.249977111117893"/>
        <bgColor theme="8" tint="0.39997558519241921"/>
      </patternFill>
    </fill>
    <fill>
      <patternFill patternType="solid">
        <fgColor rgb="FF002060"/>
        <bgColor indexed="64"/>
      </patternFill>
    </fill>
    <fill>
      <patternFill patternType="solid">
        <fgColor rgb="FFFFFF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6" tint="0.39997558519241921"/>
        <bgColor indexed="64"/>
      </patternFill>
    </fill>
    <fill>
      <patternFill patternType="solid">
        <fgColor theme="5"/>
        <bgColor indexed="64"/>
      </patternFill>
    </fill>
    <fill>
      <patternFill patternType="solid">
        <fgColor rgb="FFFFFF00"/>
        <bgColor theme="4" tint="0.79998168889431442"/>
      </patternFill>
    </fill>
    <fill>
      <patternFill patternType="solid">
        <fgColor theme="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3B3B"/>
        <bgColor indexed="64"/>
      </patternFill>
    </fill>
    <fill>
      <patternFill patternType="solid">
        <fgColor theme="1" tint="0.34998626667073579"/>
        <bgColor indexed="64"/>
      </patternFill>
    </fill>
  </fills>
  <borders count="7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left>
      <right style="thin">
        <color theme="0"/>
      </right>
      <top style="thin">
        <color theme="0"/>
      </top>
      <bottom/>
      <diagonal/>
    </border>
    <border>
      <left style="thin">
        <color theme="0"/>
      </left>
      <right style="thin">
        <color theme="0"/>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4" tint="0.39997558519241921"/>
      </top>
      <bottom style="thin">
        <color theme="4" tint="0.79998168889431442"/>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3" tint="0.79998168889431442"/>
      </bottom>
      <diagonal/>
    </border>
    <border>
      <left style="thin">
        <color theme="0"/>
      </left>
      <right/>
      <top style="thin">
        <color theme="4" tint="0.39997558519241921"/>
      </top>
      <bottom style="thin">
        <color theme="0"/>
      </bottom>
      <diagonal/>
    </border>
    <border>
      <left style="thin">
        <color theme="0"/>
      </left>
      <right/>
      <top style="thin">
        <color theme="4" tint="0.79998168889431442"/>
      </top>
      <bottom style="thin">
        <color theme="0"/>
      </bottom>
      <diagonal/>
    </border>
    <border>
      <left style="thin">
        <color theme="0"/>
      </left>
      <right style="thin">
        <color theme="0"/>
      </right>
      <top style="thin">
        <color theme="4" tint="0.39997558519241921"/>
      </top>
      <bottom style="thin">
        <color theme="0"/>
      </bottom>
      <diagonal/>
    </border>
    <border>
      <left style="thin">
        <color theme="0"/>
      </left>
      <right style="thin">
        <color theme="0"/>
      </right>
      <top style="thin">
        <color theme="4" tint="0.39997558519241921"/>
      </top>
      <bottom style="thin">
        <color theme="4" tint="0.79998168889431442"/>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right style="thin">
        <color theme="0"/>
      </right>
      <top style="thin">
        <color theme="0"/>
      </top>
      <bottom/>
      <diagonal/>
    </border>
    <border>
      <left/>
      <right/>
      <top style="thin">
        <color theme="0" tint="-0.249977111117893"/>
      </top>
      <bottom style="thin">
        <color theme="0"/>
      </bottom>
      <diagonal/>
    </border>
    <border>
      <left style="thin">
        <color theme="0"/>
      </left>
      <right/>
      <top style="thin">
        <color theme="0" tint="-0.249977111117893"/>
      </top>
      <bottom style="thin">
        <color theme="0"/>
      </bottom>
      <diagonal/>
    </border>
    <border>
      <left/>
      <right style="thin">
        <color theme="0"/>
      </right>
      <top style="thin">
        <color theme="0" tint="-0.249977111117893"/>
      </top>
      <bottom style="thin">
        <color theme="0"/>
      </bottom>
      <diagonal/>
    </border>
    <border>
      <left style="thin">
        <color theme="0"/>
      </left>
      <right style="thin">
        <color theme="0"/>
      </right>
      <top/>
      <bottom/>
      <diagonal/>
    </border>
    <border>
      <left/>
      <right style="thin">
        <color theme="0"/>
      </right>
      <top/>
      <bottom style="thin">
        <color theme="0"/>
      </bottom>
      <diagonal/>
    </border>
    <border>
      <left/>
      <right/>
      <top/>
      <bottom style="thin">
        <color theme="0"/>
      </bottom>
      <diagonal/>
    </border>
    <border>
      <left style="thin">
        <color theme="0"/>
      </left>
      <right/>
      <top/>
      <bottom style="thin">
        <color theme="0"/>
      </bottom>
      <diagonal/>
    </border>
    <border>
      <left/>
      <right/>
      <top style="thin">
        <color theme="0"/>
      </top>
      <bottom style="thin">
        <color theme="0"/>
      </bottom>
      <diagonal/>
    </border>
    <border>
      <left style="thin">
        <color theme="0"/>
      </left>
      <right/>
      <top style="thin">
        <color theme="0"/>
      </top>
      <bottom/>
      <diagonal/>
    </border>
    <border>
      <left style="thin">
        <color theme="0"/>
      </left>
      <right/>
      <top style="thin">
        <color theme="0"/>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left>
      <right/>
      <top/>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auto="1"/>
      </left>
      <right style="hair">
        <color auto="1"/>
      </right>
      <top style="hair">
        <color auto="1"/>
      </top>
      <bottom style="hair">
        <color auto="1"/>
      </bottom>
      <diagonal/>
    </border>
    <border>
      <left/>
      <right/>
      <top/>
      <bottom style="thin">
        <color theme="4" tint="0.39997558519241921"/>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diagonal/>
    </border>
    <border>
      <left/>
      <right/>
      <top style="double">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77111117893"/>
      </top>
      <bottom style="thin">
        <color theme="0" tint="-0.249977111117893"/>
      </bottom>
      <diagonal/>
    </border>
    <border>
      <left style="thin">
        <color theme="0" tint="-0.24994659260841701"/>
      </left>
      <right/>
      <top/>
      <bottom/>
      <diagonal/>
    </border>
    <border>
      <left/>
      <right style="thin">
        <color theme="0"/>
      </right>
      <top/>
      <bottom/>
      <diagonal/>
    </border>
  </borders>
  <cellStyleXfs count="86">
    <xf numFmtId="0" fontId="0" fillId="0" borderId="0"/>
    <xf numFmtId="9" fontId="1" fillId="0" borderId="0" applyFont="0" applyFill="0" applyBorder="0" applyAlignment="0" applyProtection="0"/>
    <xf numFmtId="43" fontId="1" fillId="0" borderId="0" applyFont="0" applyFill="0" applyBorder="0" applyAlignment="0" applyProtection="0"/>
    <xf numFmtId="0" fontId="17" fillId="0" borderId="0" applyNumberFormat="0" applyFill="0" applyBorder="0" applyAlignment="0" applyProtection="0"/>
    <xf numFmtId="0" fontId="18" fillId="0" borderId="33" applyNumberFormat="0" applyFill="0" applyAlignment="0" applyProtection="0"/>
    <xf numFmtId="0" fontId="19" fillId="0" borderId="34" applyNumberFormat="0" applyFill="0" applyAlignment="0" applyProtection="0"/>
    <xf numFmtId="0" fontId="20" fillId="0" borderId="35" applyNumberFormat="0" applyFill="0" applyAlignment="0" applyProtection="0"/>
    <xf numFmtId="0" fontId="20" fillId="0" borderId="0" applyNumberFormat="0" applyFill="0" applyBorder="0" applyAlignment="0" applyProtection="0"/>
    <xf numFmtId="0" fontId="21" fillId="12" borderId="0" applyNumberFormat="0" applyBorder="0" applyAlignment="0" applyProtection="0"/>
    <xf numFmtId="0" fontId="22" fillId="13" borderId="0" applyNumberFormat="0" applyBorder="0" applyAlignment="0" applyProtection="0"/>
    <xf numFmtId="0" fontId="23" fillId="15" borderId="36" applyNumberFormat="0" applyAlignment="0" applyProtection="0"/>
    <xf numFmtId="0" fontId="24" fillId="16" borderId="37" applyNumberFormat="0" applyAlignment="0" applyProtection="0"/>
    <xf numFmtId="0" fontId="25" fillId="16" borderId="36" applyNumberFormat="0" applyAlignment="0" applyProtection="0"/>
    <xf numFmtId="0" fontId="26" fillId="0" borderId="38" applyNumberFormat="0" applyFill="0" applyAlignment="0" applyProtection="0"/>
    <xf numFmtId="0" fontId="2" fillId="17" borderId="39" applyNumberFormat="0" applyAlignment="0" applyProtection="0"/>
    <xf numFmtId="0" fontId="5" fillId="0" borderId="0" applyNumberFormat="0" applyFill="0" applyBorder="0" applyAlignment="0" applyProtection="0"/>
    <xf numFmtId="0" fontId="1" fillId="18" borderId="40" applyNumberFormat="0" applyFont="0" applyAlignment="0" applyProtection="0"/>
    <xf numFmtId="0" fontId="27" fillId="0" borderId="0" applyNumberFormat="0" applyFill="0" applyBorder="0" applyAlignment="0" applyProtection="0"/>
    <xf numFmtId="0" fontId="6" fillId="0" borderId="41" applyNumberFormat="0" applyFill="0" applyAlignment="0" applyProtection="0"/>
    <xf numFmtId="0" fontId="7"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7"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7"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0" borderId="0"/>
    <xf numFmtId="43" fontId="1" fillId="0" borderId="0" applyFont="0" applyFill="0" applyBorder="0" applyAlignment="0" applyProtection="0"/>
    <xf numFmtId="170" fontId="1" fillId="0" borderId="0" applyFont="0" applyFill="0" applyBorder="0" applyAlignment="0" applyProtection="0"/>
    <xf numFmtId="43" fontId="1" fillId="0" borderId="0" applyFont="0" applyFill="0" applyBorder="0" applyAlignment="0" applyProtection="0"/>
    <xf numFmtId="0" fontId="28" fillId="0" borderId="0"/>
    <xf numFmtId="0" fontId="29" fillId="0" borderId="0"/>
    <xf numFmtId="0" fontId="28" fillId="0" borderId="0"/>
    <xf numFmtId="170" fontId="29" fillId="0" borderId="0" applyFont="0" applyFill="0" applyBorder="0" applyAlignment="0" applyProtection="0"/>
    <xf numFmtId="9" fontId="29"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0" fontId="31" fillId="0" borderId="0"/>
    <xf numFmtId="9" fontId="31" fillId="0" borderId="0" applyFont="0" applyFill="0" applyBorder="0" applyAlignment="0" applyProtection="0"/>
    <xf numFmtId="0" fontId="31" fillId="0" borderId="0"/>
    <xf numFmtId="9" fontId="31" fillId="0" borderId="0" applyFont="0" applyFill="0" applyBorder="0" applyAlignment="0" applyProtection="0"/>
    <xf numFmtId="0" fontId="31" fillId="0" borderId="0"/>
    <xf numFmtId="0" fontId="1" fillId="0" borderId="0"/>
    <xf numFmtId="43" fontId="30" fillId="0" borderId="0" applyFont="0" applyFill="0" applyBorder="0" applyAlignment="0" applyProtection="0"/>
    <xf numFmtId="0" fontId="28" fillId="0" borderId="0"/>
    <xf numFmtId="0" fontId="32" fillId="14" borderId="0" applyNumberFormat="0" applyBorder="0" applyAlignment="0" applyProtection="0"/>
    <xf numFmtId="0" fontId="7" fillId="22" borderId="0" applyNumberFormat="0" applyBorder="0" applyAlignment="0" applyProtection="0"/>
    <xf numFmtId="0" fontId="7" fillId="26" borderId="0" applyNumberFormat="0" applyBorder="0" applyAlignment="0" applyProtection="0"/>
    <xf numFmtId="0" fontId="7" fillId="30" borderId="0" applyNumberFormat="0" applyBorder="0" applyAlignment="0" applyProtection="0"/>
    <xf numFmtId="0" fontId="7" fillId="34" borderId="0" applyNumberFormat="0" applyBorder="0" applyAlignment="0" applyProtection="0"/>
    <xf numFmtId="0" fontId="7" fillId="38" borderId="0" applyNumberFormat="0" applyBorder="0" applyAlignment="0" applyProtection="0"/>
    <xf numFmtId="0" fontId="7" fillId="42" borderId="0" applyNumberFormat="0" applyBorder="0" applyAlignment="0" applyProtection="0"/>
    <xf numFmtId="0" fontId="28" fillId="0" borderId="0"/>
    <xf numFmtId="0" fontId="29" fillId="0" borderId="0"/>
    <xf numFmtId="9" fontId="30" fillId="0" borderId="0" applyFont="0" applyFill="0" applyBorder="0" applyAlignment="0" applyProtection="0"/>
    <xf numFmtId="0" fontId="29" fillId="0" borderId="0"/>
    <xf numFmtId="43" fontId="29" fillId="0" borderId="0" applyFont="0" applyFill="0" applyBorder="0" applyAlignment="0" applyProtection="0"/>
    <xf numFmtId="9" fontId="29" fillId="0" borderId="0" applyFont="0" applyFill="0" applyBorder="0" applyAlignment="0" applyProtection="0"/>
    <xf numFmtId="0" fontId="1" fillId="0" borderId="0"/>
    <xf numFmtId="9" fontId="1" fillId="0" borderId="0" applyFont="0" applyFill="0" applyBorder="0" applyAlignment="0" applyProtection="0"/>
    <xf numFmtId="170" fontId="29" fillId="0" borderId="0" applyFont="0" applyFill="0" applyBorder="0" applyAlignment="0" applyProtection="0"/>
    <xf numFmtId="0" fontId="1" fillId="0" borderId="0"/>
    <xf numFmtId="9" fontId="29" fillId="0" borderId="0" applyFont="0" applyFill="0" applyBorder="0" applyAlignment="0" applyProtection="0"/>
    <xf numFmtId="0" fontId="29" fillId="0" borderId="0"/>
    <xf numFmtId="0" fontId="29"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28" fillId="0" borderId="0"/>
  </cellStyleXfs>
  <cellXfs count="344">
    <xf numFmtId="0" fontId="0" fillId="0" borderId="0" xfId="0"/>
    <xf numFmtId="0" fontId="0" fillId="0" borderId="0" xfId="0" pivotButton="1"/>
    <xf numFmtId="3" fontId="0" fillId="0" borderId="0" xfId="0" applyNumberFormat="1"/>
    <xf numFmtId="1" fontId="0" fillId="0" borderId="0" xfId="0" applyNumberFormat="1"/>
    <xf numFmtId="0" fontId="3" fillId="0" borderId="1" xfId="1" applyNumberFormat="1" applyFont="1" applyBorder="1" applyAlignment="1" applyProtection="1">
      <alignment horizontal="center"/>
      <protection hidden="1"/>
    </xf>
    <xf numFmtId="9" fontId="2" fillId="2" borderId="1" xfId="1" applyFont="1" applyFill="1" applyBorder="1" applyAlignment="1" applyProtection="1">
      <alignment horizontal="center"/>
      <protection locked="0"/>
    </xf>
    <xf numFmtId="0" fontId="3" fillId="0" borderId="0" xfId="1" applyNumberFormat="1" applyFont="1" applyBorder="1" applyAlignment="1" applyProtection="1">
      <alignment horizontal="center"/>
      <protection hidden="1"/>
    </xf>
    <xf numFmtId="0" fontId="2" fillId="2" borderId="0" xfId="1" applyNumberFormat="1" applyFont="1" applyFill="1" applyBorder="1" applyAlignment="1" applyProtection="1">
      <alignment horizontal="center"/>
      <protection locked="0"/>
    </xf>
    <xf numFmtId="38" fontId="0" fillId="0" borderId="0" xfId="0" applyNumberFormat="1"/>
    <xf numFmtId="3" fontId="3" fillId="0" borderId="1" xfId="1" applyNumberFormat="1" applyFont="1" applyBorder="1" applyAlignment="1" applyProtection="1">
      <alignment horizontal="center"/>
      <protection locked="0"/>
    </xf>
    <xf numFmtId="164" fontId="3" fillId="0" borderId="1" xfId="1" applyNumberFormat="1" applyFont="1" applyFill="1" applyBorder="1" applyAlignment="1" applyProtection="1">
      <alignment horizontal="center"/>
      <protection locked="0"/>
    </xf>
    <xf numFmtId="3" fontId="3" fillId="0" borderId="1" xfId="1" applyNumberFormat="1" applyFont="1" applyFill="1" applyBorder="1" applyAlignment="1" applyProtection="1">
      <alignment horizontal="center"/>
      <protection locked="0"/>
    </xf>
    <xf numFmtId="0" fontId="6" fillId="0" borderId="1" xfId="1" applyNumberFormat="1" applyFont="1" applyBorder="1" applyAlignment="1" applyProtection="1">
      <alignment horizontal="center"/>
      <protection locked="0"/>
    </xf>
    <xf numFmtId="0" fontId="2" fillId="2" borderId="1" xfId="1" applyNumberFormat="1" applyFont="1" applyFill="1" applyBorder="1" applyAlignment="1" applyProtection="1">
      <alignment horizontal="center"/>
      <protection locked="0"/>
    </xf>
    <xf numFmtId="0" fontId="6" fillId="0" borderId="1" xfId="1" applyNumberFormat="1" applyFont="1" applyFill="1" applyBorder="1" applyAlignment="1" applyProtection="1">
      <alignment horizontal="center"/>
      <protection locked="0"/>
    </xf>
    <xf numFmtId="166" fontId="0" fillId="0" borderId="4" xfId="0" applyNumberFormat="1" applyBorder="1" applyAlignment="1">
      <alignment horizontal="center"/>
    </xf>
    <xf numFmtId="38" fontId="8" fillId="0" borderId="0" xfId="0" applyNumberFormat="1" applyFont="1" applyAlignment="1">
      <alignment horizontal="center"/>
    </xf>
    <xf numFmtId="1" fontId="8" fillId="0" borderId="0" xfId="0" applyNumberFormat="1" applyFont="1" applyAlignment="1">
      <alignment horizontal="center"/>
    </xf>
    <xf numFmtId="38" fontId="9" fillId="5" borderId="5" xfId="2" applyNumberFormat="1" applyFont="1" applyFill="1" applyBorder="1" applyAlignment="1">
      <alignment horizontal="center"/>
    </xf>
    <xf numFmtId="38" fontId="10" fillId="6" borderId="6" xfId="0" applyNumberFormat="1" applyFont="1" applyFill="1" applyBorder="1" applyAlignment="1">
      <alignment vertical="center"/>
    </xf>
    <xf numFmtId="3" fontId="8" fillId="0" borderId="0" xfId="0" applyNumberFormat="1" applyFont="1" applyAlignment="1">
      <alignment horizontal="center"/>
    </xf>
    <xf numFmtId="38" fontId="9" fillId="5" borderId="7" xfId="2" applyNumberFormat="1" applyFont="1" applyFill="1" applyBorder="1" applyAlignment="1">
      <alignment horizontal="center"/>
    </xf>
    <xf numFmtId="38" fontId="10" fillId="7" borderId="8" xfId="0" applyNumberFormat="1" applyFont="1" applyFill="1" applyBorder="1" applyAlignment="1">
      <alignment horizontal="center" vertical="center"/>
    </xf>
    <xf numFmtId="38" fontId="10" fillId="7" borderId="9" xfId="0" applyNumberFormat="1" applyFont="1" applyFill="1" applyBorder="1" applyAlignment="1">
      <alignment vertical="center"/>
    </xf>
    <xf numFmtId="38" fontId="10" fillId="7" borderId="10" xfId="0" applyNumberFormat="1" applyFont="1" applyFill="1" applyBorder="1" applyAlignment="1">
      <alignment vertical="center"/>
    </xf>
    <xf numFmtId="38" fontId="10" fillId="6" borderId="11" xfId="0" applyNumberFormat="1" applyFont="1" applyFill="1" applyBorder="1" applyAlignment="1">
      <alignment horizontal="center" vertical="center"/>
    </xf>
    <xf numFmtId="167" fontId="2" fillId="2" borderId="1" xfId="1" applyNumberFormat="1" applyFont="1" applyFill="1" applyBorder="1" applyAlignment="1" applyProtection="1">
      <alignment horizontal="center"/>
      <protection locked="0"/>
    </xf>
    <xf numFmtId="38" fontId="10" fillId="6" borderId="12" xfId="0" applyNumberFormat="1" applyFont="1" applyFill="1" applyBorder="1" applyAlignment="1">
      <alignment horizontal="center" vertical="center"/>
    </xf>
    <xf numFmtId="38" fontId="10" fillId="6" borderId="13" xfId="0" applyNumberFormat="1" applyFont="1" applyFill="1" applyBorder="1" applyAlignment="1">
      <alignment vertical="center"/>
    </xf>
    <xf numFmtId="38" fontId="10" fillId="7" borderId="5" xfId="0" applyNumberFormat="1" applyFont="1" applyFill="1" applyBorder="1" applyAlignment="1">
      <alignment horizontal="center" vertical="center"/>
    </xf>
    <xf numFmtId="164" fontId="4" fillId="9" borderId="2" xfId="2" applyNumberFormat="1" applyFont="1" applyFill="1" applyBorder="1" applyAlignment="1" applyProtection="1">
      <alignment horizontal="center" vertical="center"/>
      <protection hidden="1"/>
    </xf>
    <xf numFmtId="164" fontId="4" fillId="9" borderId="15" xfId="2" applyNumberFormat="1" applyFont="1" applyFill="1" applyBorder="1" applyAlignment="1" applyProtection="1">
      <alignment horizontal="center" vertical="center"/>
      <protection hidden="1"/>
    </xf>
    <xf numFmtId="164" fontId="4" fillId="3" borderId="2" xfId="2" applyNumberFormat="1" applyFont="1" applyFill="1" applyBorder="1" applyAlignment="1" applyProtection="1">
      <alignment horizontal="center" vertical="center"/>
      <protection hidden="1"/>
    </xf>
    <xf numFmtId="164" fontId="4" fillId="3" borderId="15" xfId="2" applyNumberFormat="1" applyFont="1" applyFill="1" applyBorder="1" applyAlignment="1" applyProtection="1">
      <alignment horizontal="center" vertical="center"/>
      <protection hidden="1"/>
    </xf>
    <xf numFmtId="0" fontId="11" fillId="0" borderId="0" xfId="0" applyFont="1"/>
    <xf numFmtId="9" fontId="0" fillId="0" borderId="4" xfId="1" applyFont="1" applyBorder="1" applyAlignment="1">
      <alignment horizontal="center"/>
    </xf>
    <xf numFmtId="0" fontId="0" fillId="0" borderId="4" xfId="0" applyBorder="1" applyAlignment="1">
      <alignment horizontal="center"/>
    </xf>
    <xf numFmtId="164" fontId="2" fillId="3" borderId="4" xfId="2" applyNumberFormat="1" applyFont="1" applyFill="1" applyBorder="1" applyAlignment="1">
      <alignment horizontal="center" vertical="center" wrapText="1"/>
    </xf>
    <xf numFmtId="164" fontId="2" fillId="3" borderId="4" xfId="2" applyNumberFormat="1" applyFont="1" applyFill="1" applyBorder="1" applyAlignment="1">
      <alignment horizontal="center" vertical="center"/>
    </xf>
    <xf numFmtId="0" fontId="0" fillId="0" borderId="4" xfId="0" applyBorder="1"/>
    <xf numFmtId="168" fontId="0" fillId="0" borderId="4" xfId="0" applyNumberFormat="1" applyBorder="1"/>
    <xf numFmtId="0" fontId="6" fillId="8" borderId="4" xfId="0" applyFont="1" applyFill="1" applyBorder="1" applyAlignment="1">
      <alignment horizontal="center"/>
    </xf>
    <xf numFmtId="168" fontId="0" fillId="0" borderId="4" xfId="0" applyNumberFormat="1" applyBorder="1" applyAlignment="1">
      <alignment horizontal="center"/>
    </xf>
    <xf numFmtId="3" fontId="0" fillId="0" borderId="4" xfId="0" applyNumberFormat="1" applyBorder="1" applyAlignment="1">
      <alignment horizontal="center"/>
    </xf>
    <xf numFmtId="0" fontId="6" fillId="0" borderId="0" xfId="0" applyFont="1" applyAlignment="1" applyProtection="1">
      <alignment horizontal="center"/>
      <protection hidden="1"/>
    </xf>
    <xf numFmtId="0" fontId="0" fillId="0" borderId="0" xfId="0" applyAlignment="1" applyProtection="1">
      <alignment horizontal="center"/>
      <protection hidden="1"/>
    </xf>
    <xf numFmtId="3" fontId="0" fillId="0" borderId="0" xfId="0" applyNumberFormat="1" applyAlignment="1" applyProtection="1">
      <alignment horizontal="center"/>
      <protection hidden="1"/>
    </xf>
    <xf numFmtId="164" fontId="4" fillId="10" borderId="2" xfId="2" applyNumberFormat="1" applyFont="1" applyFill="1" applyBorder="1" applyAlignment="1" applyProtection="1">
      <alignment horizontal="center" vertical="center"/>
      <protection hidden="1"/>
    </xf>
    <xf numFmtId="9" fontId="3" fillId="0" borderId="1" xfId="1" applyFont="1" applyBorder="1" applyAlignment="1" applyProtection="1">
      <alignment horizontal="center"/>
      <protection hidden="1"/>
    </xf>
    <xf numFmtId="0" fontId="0" fillId="0" borderId="0" xfId="0" applyProtection="1">
      <protection hidden="1"/>
    </xf>
    <xf numFmtId="1" fontId="0" fillId="0" borderId="0" xfId="0" applyNumberFormat="1" applyAlignment="1" applyProtection="1">
      <alignment horizontal="center"/>
      <protection hidden="1"/>
    </xf>
    <xf numFmtId="0" fontId="4" fillId="10" borderId="21" xfId="0" applyFont="1" applyFill="1" applyBorder="1" applyAlignment="1" applyProtection="1">
      <alignment horizontal="center" vertical="center"/>
      <protection hidden="1"/>
    </xf>
    <xf numFmtId="164" fontId="12" fillId="3" borderId="5" xfId="2" applyNumberFormat="1" applyFont="1" applyFill="1" applyBorder="1" applyAlignment="1" applyProtection="1">
      <alignment horizontal="center" vertical="center"/>
      <protection hidden="1"/>
    </xf>
    <xf numFmtId="164" fontId="3" fillId="0" borderId="1" xfId="1" applyNumberFormat="1" applyFont="1" applyBorder="1" applyAlignment="1" applyProtection="1">
      <alignment horizontal="center"/>
      <protection hidden="1"/>
    </xf>
    <xf numFmtId="165" fontId="3" fillId="0" borderId="1" xfId="1" applyNumberFormat="1" applyFont="1" applyBorder="1" applyAlignment="1" applyProtection="1">
      <alignment horizontal="center"/>
      <protection hidden="1"/>
    </xf>
    <xf numFmtId="3" fontId="13" fillId="0" borderId="1" xfId="1" applyNumberFormat="1" applyFont="1" applyBorder="1" applyAlignment="1" applyProtection="1">
      <alignment horizontal="center"/>
      <protection locked="0"/>
    </xf>
    <xf numFmtId="0" fontId="0" fillId="0" borderId="0" xfId="0" applyAlignment="1" applyProtection="1">
      <alignment horizontal="center"/>
      <protection locked="0"/>
    </xf>
    <xf numFmtId="0" fontId="2" fillId="3" borderId="0" xfId="0" applyFont="1" applyFill="1" applyAlignment="1" applyProtection="1">
      <alignment horizontal="center"/>
      <protection locked="0"/>
    </xf>
    <xf numFmtId="0" fontId="2" fillId="3" borderId="0" xfId="0" applyFont="1" applyFill="1" applyAlignment="1" applyProtection="1">
      <alignment horizontal="center"/>
      <protection hidden="1"/>
    </xf>
    <xf numFmtId="3" fontId="6" fillId="0" borderId="0" xfId="1" applyNumberFormat="1" applyFont="1" applyBorder="1" applyAlignment="1" applyProtection="1">
      <alignment horizontal="center"/>
      <protection hidden="1"/>
    </xf>
    <xf numFmtId="1" fontId="4" fillId="3" borderId="2" xfId="0" applyNumberFormat="1" applyFont="1" applyFill="1" applyBorder="1" applyAlignment="1" applyProtection="1">
      <alignment horizontal="center" vertical="center"/>
      <protection hidden="1"/>
    </xf>
    <xf numFmtId="1" fontId="4" fillId="3" borderId="27" xfId="0" applyNumberFormat="1" applyFont="1" applyFill="1" applyBorder="1" applyAlignment="1" applyProtection="1">
      <alignment horizontal="center" vertical="center"/>
      <protection hidden="1"/>
    </xf>
    <xf numFmtId="0" fontId="6" fillId="0" borderId="0" xfId="0" applyFont="1" applyAlignment="1" applyProtection="1">
      <alignment horizontal="center"/>
      <protection locked="0"/>
    </xf>
    <xf numFmtId="1" fontId="6" fillId="4" borderId="4" xfId="0" applyNumberFormat="1" applyFont="1" applyFill="1" applyBorder="1" applyAlignment="1">
      <alignment horizontal="center" vertical="center"/>
    </xf>
    <xf numFmtId="0" fontId="0" fillId="0" borderId="4" xfId="0" applyBorder="1" applyAlignment="1">
      <alignment horizontal="center" vertical="center"/>
    </xf>
    <xf numFmtId="1" fontId="0" fillId="0" borderId="4" xfId="0" applyNumberFormat="1" applyBorder="1" applyAlignment="1">
      <alignment horizontal="center" vertical="center"/>
    </xf>
    <xf numFmtId="9" fontId="0" fillId="0" borderId="0" xfId="0" applyNumberFormat="1" applyAlignment="1" applyProtection="1">
      <alignment horizontal="center"/>
      <protection locked="0"/>
    </xf>
    <xf numFmtId="0" fontId="4" fillId="10" borderId="22" xfId="0" applyFont="1" applyFill="1" applyBorder="1" applyAlignment="1" applyProtection="1">
      <alignment horizontal="center" vertical="center"/>
      <protection hidden="1"/>
    </xf>
    <xf numFmtId="1" fontId="13" fillId="0" borderId="1" xfId="1" applyNumberFormat="1" applyFont="1" applyBorder="1" applyAlignment="1" applyProtection="1">
      <alignment horizontal="center"/>
      <protection locked="0"/>
    </xf>
    <xf numFmtId="3" fontId="13" fillId="8" borderId="1" xfId="1" applyNumberFormat="1" applyFont="1" applyFill="1" applyBorder="1" applyAlignment="1" applyProtection="1">
      <alignment horizontal="center"/>
      <protection locked="0"/>
    </xf>
    <xf numFmtId="3" fontId="13" fillId="0" borderId="0" xfId="1" applyNumberFormat="1" applyFont="1" applyBorder="1" applyAlignment="1" applyProtection="1">
      <alignment horizontal="center"/>
      <protection locked="0"/>
    </xf>
    <xf numFmtId="3" fontId="2" fillId="2" borderId="1" xfId="1" applyNumberFormat="1" applyFont="1" applyFill="1" applyBorder="1" applyAlignment="1" applyProtection="1">
      <alignment horizontal="center"/>
      <protection locked="0"/>
    </xf>
    <xf numFmtId="0" fontId="6" fillId="4" borderId="4" xfId="0" applyFont="1" applyFill="1" applyBorder="1" applyAlignment="1">
      <alignment vertical="center"/>
    </xf>
    <xf numFmtId="0" fontId="6" fillId="4" borderId="28" xfId="0" applyFont="1" applyFill="1" applyBorder="1" applyAlignment="1">
      <alignment vertical="center"/>
    </xf>
    <xf numFmtId="3" fontId="0" fillId="0" borderId="4" xfId="0" applyNumberFormat="1" applyBorder="1" applyAlignment="1">
      <alignment horizontal="center" vertical="center"/>
    </xf>
    <xf numFmtId="167" fontId="0" fillId="0" borderId="4" xfId="0" applyNumberFormat="1" applyBorder="1" applyAlignment="1">
      <alignment horizontal="center" vertical="center"/>
    </xf>
    <xf numFmtId="164" fontId="3" fillId="0" borderId="29" xfId="1" applyNumberFormat="1" applyFont="1" applyBorder="1" applyAlignment="1" applyProtection="1">
      <alignment horizontal="center"/>
      <protection hidden="1"/>
    </xf>
    <xf numFmtId="0" fontId="15" fillId="0" borderId="1" xfId="1" applyNumberFormat="1" applyFont="1" applyBorder="1" applyAlignment="1" applyProtection="1">
      <alignment horizontal="center"/>
      <protection hidden="1"/>
    </xf>
    <xf numFmtId="0" fontId="6" fillId="0" borderId="0" xfId="0" applyFont="1"/>
    <xf numFmtId="0" fontId="0" fillId="0" borderId="0" xfId="0" applyAlignment="1">
      <alignment horizontal="center" vertical="center"/>
    </xf>
    <xf numFmtId="3" fontId="16" fillId="2" borderId="1" xfId="1" applyNumberFormat="1" applyFont="1" applyFill="1" applyBorder="1" applyAlignment="1" applyProtection="1">
      <alignment horizontal="left"/>
      <protection locked="0"/>
    </xf>
    <xf numFmtId="169" fontId="0" fillId="0" borderId="0" xfId="0" applyNumberFormat="1"/>
    <xf numFmtId="0" fontId="0" fillId="0" borderId="42" xfId="0" applyBorder="1"/>
    <xf numFmtId="3" fontId="0" fillId="0" borderId="42" xfId="0" applyNumberFormat="1" applyBorder="1"/>
    <xf numFmtId="169" fontId="0" fillId="0" borderId="42" xfId="0" applyNumberFormat="1" applyBorder="1"/>
    <xf numFmtId="0" fontId="6" fillId="11" borderId="42" xfId="0" applyFont="1" applyFill="1" applyBorder="1"/>
    <xf numFmtId="0" fontId="6" fillId="43" borderId="42" xfId="0" applyFont="1" applyFill="1" applyBorder="1"/>
    <xf numFmtId="17" fontId="6" fillId="43" borderId="42" xfId="0" applyNumberFormat="1" applyFont="1" applyFill="1" applyBorder="1" applyAlignment="1">
      <alignment horizontal="center"/>
    </xf>
    <xf numFmtId="3" fontId="6" fillId="43" borderId="42" xfId="0" applyNumberFormat="1" applyFont="1" applyFill="1" applyBorder="1"/>
    <xf numFmtId="3" fontId="6" fillId="43" borderId="0" xfId="0" applyNumberFormat="1" applyFont="1" applyFill="1"/>
    <xf numFmtId="9" fontId="6" fillId="0" borderId="42" xfId="0" applyNumberFormat="1" applyFont="1" applyBorder="1" applyAlignment="1">
      <alignment horizontal="center" vertical="center"/>
    </xf>
    <xf numFmtId="0" fontId="6" fillId="44" borderId="42" xfId="0" applyFont="1" applyFill="1" applyBorder="1" applyAlignment="1">
      <alignment horizontal="center" vertical="center"/>
    </xf>
    <xf numFmtId="9" fontId="3" fillId="0" borderId="29" xfId="1" applyFont="1" applyBorder="1" applyAlignment="1" applyProtection="1">
      <alignment horizontal="center"/>
      <protection hidden="1"/>
    </xf>
    <xf numFmtId="9" fontId="0" fillId="0" borderId="0" xfId="0" applyNumberFormat="1"/>
    <xf numFmtId="3" fontId="6" fillId="0" borderId="29" xfId="1" applyNumberFormat="1" applyFont="1" applyBorder="1" applyAlignment="1" applyProtection="1">
      <alignment horizontal="center" vertical="center"/>
      <protection hidden="1"/>
    </xf>
    <xf numFmtId="3" fontId="6" fillId="0" borderId="30" xfId="1" applyNumberFormat="1" applyFont="1" applyBorder="1" applyAlignment="1" applyProtection="1">
      <alignment horizontal="center" vertical="center"/>
      <protection hidden="1"/>
    </xf>
    <xf numFmtId="38" fontId="6" fillId="0" borderId="30" xfId="1" applyNumberFormat="1" applyFont="1" applyBorder="1" applyAlignment="1" applyProtection="1">
      <alignment horizontal="center" vertical="center"/>
      <protection hidden="1"/>
    </xf>
    <xf numFmtId="9" fontId="3" fillId="0" borderId="1" xfId="1" applyFont="1" applyBorder="1" applyAlignment="1" applyProtection="1">
      <alignment horizontal="center" vertical="center"/>
      <protection hidden="1"/>
    </xf>
    <xf numFmtId="164" fontId="4" fillId="3" borderId="5" xfId="2" applyNumberFormat="1" applyFont="1" applyFill="1" applyBorder="1" applyAlignment="1" applyProtection="1">
      <alignment horizontal="center" vertical="center"/>
      <protection hidden="1"/>
    </xf>
    <xf numFmtId="0" fontId="0" fillId="0" borderId="0" xfId="0" applyAlignment="1">
      <alignment horizontal="center"/>
    </xf>
    <xf numFmtId="0" fontId="6" fillId="4" borderId="43" xfId="0" applyFont="1" applyFill="1" applyBorder="1" applyAlignment="1">
      <alignment horizontal="center" vertical="center"/>
    </xf>
    <xf numFmtId="3" fontId="0" fillId="0" borderId="0" xfId="0" applyNumberFormat="1" applyAlignment="1">
      <alignment horizontal="center"/>
    </xf>
    <xf numFmtId="0" fontId="0" fillId="8" borderId="0" xfId="0" applyFill="1"/>
    <xf numFmtId="0" fontId="0" fillId="0" borderId="0" xfId="0" pivotButton="1" applyAlignment="1">
      <alignment horizontal="center"/>
    </xf>
    <xf numFmtId="0" fontId="6" fillId="4" borderId="43" xfId="0" applyFont="1" applyFill="1" applyBorder="1" applyAlignment="1">
      <alignment horizontal="center"/>
    </xf>
    <xf numFmtId="3" fontId="0" fillId="0" borderId="0" xfId="0" applyNumberFormat="1" applyAlignment="1">
      <alignment horizontal="center" vertical="center"/>
    </xf>
    <xf numFmtId="0" fontId="6" fillId="46" borderId="43" xfId="0" applyFont="1" applyFill="1" applyBorder="1" applyAlignment="1">
      <alignment horizontal="center"/>
    </xf>
    <xf numFmtId="3" fontId="6" fillId="0" borderId="0" xfId="0" applyNumberFormat="1" applyFont="1" applyAlignment="1">
      <alignment horizontal="center"/>
    </xf>
    <xf numFmtId="0" fontId="6" fillId="4" borderId="42" xfId="0" applyFont="1" applyFill="1" applyBorder="1"/>
    <xf numFmtId="38" fontId="10" fillId="7" borderId="2" xfId="0" applyNumberFormat="1" applyFont="1" applyFill="1" applyBorder="1" applyAlignment="1">
      <alignment vertical="center"/>
    </xf>
    <xf numFmtId="38" fontId="10" fillId="7" borderId="14" xfId="0" applyNumberFormat="1" applyFont="1" applyFill="1" applyBorder="1" applyAlignment="1">
      <alignment vertical="center"/>
    </xf>
    <xf numFmtId="0" fontId="6" fillId="0" borderId="0" xfId="0" applyFont="1" applyAlignment="1">
      <alignment horizontal="center"/>
    </xf>
    <xf numFmtId="9" fontId="0" fillId="0" borderId="0" xfId="0" applyNumberFormat="1" applyAlignment="1">
      <alignment horizontal="center" vertical="center"/>
    </xf>
    <xf numFmtId="0" fontId="6" fillId="0" borderId="0" xfId="0" applyFont="1" applyAlignment="1">
      <alignment horizontal="center" vertical="center"/>
    </xf>
    <xf numFmtId="38" fontId="0" fillId="0" borderId="0" xfId="0" applyNumberFormat="1" applyAlignment="1">
      <alignment horizontal="center"/>
    </xf>
    <xf numFmtId="0" fontId="35" fillId="0" borderId="0" xfId="0" applyFont="1" applyAlignment="1">
      <alignment horizontal="center" vertical="top"/>
    </xf>
    <xf numFmtId="1" fontId="2" fillId="7" borderId="0" xfId="0" applyNumberFormat="1" applyFont="1" applyFill="1" applyAlignment="1">
      <alignment horizontal="center" vertical="center"/>
    </xf>
    <xf numFmtId="38" fontId="36" fillId="0" borderId="1" xfId="0" applyNumberFormat="1" applyFont="1" applyBorder="1" applyAlignment="1">
      <alignment horizontal="center" vertical="center"/>
    </xf>
    <xf numFmtId="0" fontId="7" fillId="47" borderId="0" xfId="0" applyFont="1" applyFill="1"/>
    <xf numFmtId="0" fontId="0" fillId="0" borderId="0" xfId="0" applyAlignment="1">
      <alignment horizontal="left" vertical="top"/>
    </xf>
    <xf numFmtId="0" fontId="6" fillId="0" borderId="0" xfId="0" applyFont="1" applyAlignment="1">
      <alignment horizontal="left" vertical="center"/>
    </xf>
    <xf numFmtId="0" fontId="2" fillId="7" borderId="0" xfId="0" applyFont="1" applyFill="1" applyAlignment="1">
      <alignment horizontal="center" vertical="center"/>
    </xf>
    <xf numFmtId="0" fontId="2" fillId="7" borderId="0" xfId="0" applyFont="1" applyFill="1" applyAlignment="1">
      <alignment vertical="center"/>
    </xf>
    <xf numFmtId="168" fontId="0" fillId="0" borderId="0" xfId="0" applyNumberFormat="1"/>
    <xf numFmtId="0" fontId="0" fillId="48" borderId="0" xfId="0" applyFill="1"/>
    <xf numFmtId="9" fontId="0" fillId="0" borderId="0" xfId="0" applyNumberFormat="1" applyAlignment="1">
      <alignment horizontal="center"/>
    </xf>
    <xf numFmtId="0" fontId="39" fillId="0" borderId="0" xfId="0" applyFont="1" applyAlignment="1" applyProtection="1">
      <alignment horizontal="center"/>
      <protection locked="0"/>
    </xf>
    <xf numFmtId="0" fontId="39" fillId="0" borderId="0" xfId="0" applyFont="1" applyAlignment="1" applyProtection="1">
      <alignment horizontal="center"/>
      <protection hidden="1"/>
    </xf>
    <xf numFmtId="3" fontId="39" fillId="0" borderId="0" xfId="0" applyNumberFormat="1" applyFont="1" applyAlignment="1" applyProtection="1">
      <alignment horizontal="center"/>
      <protection hidden="1"/>
    </xf>
    <xf numFmtId="0" fontId="39" fillId="0" borderId="0" xfId="0" applyFont="1"/>
    <xf numFmtId="3" fontId="36" fillId="0" borderId="26" xfId="1" applyNumberFormat="1" applyFont="1" applyBorder="1" applyAlignment="1" applyProtection="1">
      <alignment horizontal="center" vertical="center"/>
      <protection hidden="1"/>
    </xf>
    <xf numFmtId="3" fontId="36" fillId="0" borderId="30" xfId="1" applyNumberFormat="1" applyFont="1" applyBorder="1" applyAlignment="1" applyProtection="1">
      <alignment horizontal="center" vertical="center"/>
      <protection hidden="1"/>
    </xf>
    <xf numFmtId="9" fontId="14" fillId="0" borderId="1" xfId="1" applyFont="1" applyBorder="1" applyAlignment="1" applyProtection="1">
      <alignment horizontal="center" vertical="center"/>
      <protection hidden="1"/>
    </xf>
    <xf numFmtId="3" fontId="36" fillId="0" borderId="0" xfId="1" applyNumberFormat="1" applyFont="1" applyBorder="1" applyAlignment="1" applyProtection="1">
      <alignment horizontal="center" vertical="center"/>
      <protection hidden="1"/>
    </xf>
    <xf numFmtId="9" fontId="14" fillId="0" borderId="0" xfId="1" applyFont="1" applyBorder="1" applyAlignment="1" applyProtection="1">
      <alignment horizontal="center" vertical="center"/>
      <protection hidden="1"/>
    </xf>
    <xf numFmtId="0" fontId="36" fillId="0" borderId="0" xfId="0" applyFont="1" applyAlignment="1">
      <alignment horizontal="center" vertical="center"/>
    </xf>
    <xf numFmtId="38" fontId="36" fillId="0" borderId="0" xfId="0" applyNumberFormat="1" applyFont="1" applyAlignment="1">
      <alignment horizontal="center" vertical="center"/>
    </xf>
    <xf numFmtId="9" fontId="36" fillId="0" borderId="0" xfId="0" applyNumberFormat="1" applyFont="1" applyAlignment="1">
      <alignment horizontal="center" vertical="center"/>
    </xf>
    <xf numFmtId="9" fontId="39" fillId="0" borderId="0" xfId="0" applyNumberFormat="1" applyFont="1" applyAlignment="1" applyProtection="1">
      <alignment horizontal="center"/>
      <protection hidden="1"/>
    </xf>
    <xf numFmtId="171" fontId="39" fillId="0" borderId="0" xfId="0" applyNumberFormat="1" applyFont="1" applyAlignment="1" applyProtection="1">
      <alignment horizontal="center"/>
      <protection hidden="1"/>
    </xf>
    <xf numFmtId="0" fontId="39" fillId="0" borderId="0" xfId="0" applyFont="1" applyAlignment="1" applyProtection="1">
      <alignment horizontal="center" vertical="center"/>
      <protection hidden="1"/>
    </xf>
    <xf numFmtId="0" fontId="14" fillId="0" borderId="1" xfId="1" applyNumberFormat="1" applyFont="1" applyBorder="1" applyAlignment="1" applyProtection="1">
      <alignment horizontal="left"/>
      <protection hidden="1"/>
    </xf>
    <xf numFmtId="3" fontId="14" fillId="0" borderId="1" xfId="1" applyNumberFormat="1" applyFont="1" applyBorder="1" applyAlignment="1" applyProtection="1">
      <alignment horizontal="center"/>
      <protection hidden="1"/>
    </xf>
    <xf numFmtId="164" fontId="14" fillId="0" borderId="29" xfId="1" applyNumberFormat="1" applyFont="1" applyBorder="1" applyAlignment="1" applyProtection="1">
      <alignment horizontal="center"/>
      <protection hidden="1"/>
    </xf>
    <xf numFmtId="9" fontId="14" fillId="0" borderId="1" xfId="1" applyFont="1" applyBorder="1" applyAlignment="1" applyProtection="1">
      <alignment horizontal="center"/>
      <protection hidden="1"/>
    </xf>
    <xf numFmtId="0" fontId="41" fillId="0" borderId="0" xfId="0" applyFont="1" applyAlignment="1" applyProtection="1">
      <alignment horizontal="center"/>
      <protection hidden="1"/>
    </xf>
    <xf numFmtId="16" fontId="39" fillId="0" borderId="0" xfId="0" applyNumberFormat="1" applyFont="1" applyAlignment="1" applyProtection="1">
      <alignment horizontal="center"/>
      <protection hidden="1"/>
    </xf>
    <xf numFmtId="0" fontId="41" fillId="0" borderId="0" xfId="0" applyFont="1"/>
    <xf numFmtId="164" fontId="12" fillId="50" borderId="5" xfId="2" applyNumberFormat="1" applyFont="1" applyFill="1" applyBorder="1" applyAlignment="1" applyProtection="1">
      <alignment horizontal="center" vertical="center"/>
      <protection hidden="1"/>
    </xf>
    <xf numFmtId="164" fontId="12" fillId="49" borderId="5" xfId="2" applyNumberFormat="1" applyFont="1" applyFill="1" applyBorder="1" applyAlignment="1" applyProtection="1">
      <alignment horizontal="center" vertical="center"/>
      <protection hidden="1"/>
    </xf>
    <xf numFmtId="164" fontId="12" fillId="45" borderId="2" xfId="2" applyNumberFormat="1" applyFont="1" applyFill="1" applyBorder="1" applyAlignment="1" applyProtection="1">
      <alignment horizontal="center" vertical="center"/>
      <protection hidden="1"/>
    </xf>
    <xf numFmtId="164" fontId="12" fillId="52" borderId="5" xfId="2" applyNumberFormat="1" applyFont="1" applyFill="1" applyBorder="1" applyAlignment="1" applyProtection="1">
      <alignment horizontal="center" vertical="center"/>
      <protection hidden="1"/>
    </xf>
    <xf numFmtId="3" fontId="14" fillId="0" borderId="29" xfId="1" applyNumberFormat="1" applyFont="1" applyBorder="1" applyAlignment="1" applyProtection="1">
      <alignment horizontal="center"/>
      <protection hidden="1"/>
    </xf>
    <xf numFmtId="0" fontId="12" fillId="7" borderId="2" xfId="0" applyFont="1" applyFill="1" applyBorder="1" applyAlignment="1" applyProtection="1">
      <alignment vertical="center"/>
      <protection hidden="1"/>
    </xf>
    <xf numFmtId="3" fontId="40" fillId="49" borderId="1" xfId="1" applyNumberFormat="1" applyFont="1" applyFill="1" applyBorder="1" applyAlignment="1" applyProtection="1">
      <alignment horizontal="center"/>
      <protection locked="0"/>
    </xf>
    <xf numFmtId="0" fontId="40" fillId="49" borderId="1" xfId="1" applyNumberFormat="1" applyFont="1" applyFill="1" applyBorder="1" applyAlignment="1" applyProtection="1">
      <alignment horizontal="left"/>
      <protection locked="0"/>
    </xf>
    <xf numFmtId="0" fontId="8" fillId="0" borderId="0" xfId="0" applyFont="1" applyAlignment="1" applyProtection="1">
      <alignment horizontal="center"/>
      <protection hidden="1"/>
    </xf>
    <xf numFmtId="0" fontId="8" fillId="0" borderId="0" xfId="0" applyFont="1" applyAlignment="1" applyProtection="1">
      <alignment horizontal="left"/>
      <protection hidden="1"/>
    </xf>
    <xf numFmtId="0" fontId="30" fillId="0" borderId="0" xfId="0" applyFont="1" applyAlignment="1" applyProtection="1">
      <alignment horizontal="center"/>
      <protection hidden="1"/>
    </xf>
    <xf numFmtId="0" fontId="30" fillId="0" borderId="0" xfId="0" applyFont="1" applyAlignment="1" applyProtection="1">
      <alignment horizontal="center"/>
      <protection locked="0"/>
    </xf>
    <xf numFmtId="0" fontId="8"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164" fontId="43" fillId="3" borderId="25" xfId="2" applyNumberFormat="1" applyFont="1" applyFill="1" applyBorder="1" applyAlignment="1" applyProtection="1">
      <alignment horizontal="center" vertical="center"/>
      <protection hidden="1"/>
    </xf>
    <xf numFmtId="164" fontId="43" fillId="10" borderId="2" xfId="2" applyNumberFormat="1" applyFont="1" applyFill="1" applyBorder="1" applyAlignment="1" applyProtection="1">
      <alignment horizontal="center" vertical="center"/>
      <protection hidden="1"/>
    </xf>
    <xf numFmtId="3" fontId="8" fillId="0" borderId="29" xfId="1" applyNumberFormat="1" applyFont="1" applyBorder="1" applyAlignment="1" applyProtection="1">
      <alignment horizontal="center" vertical="center"/>
      <protection hidden="1"/>
    </xf>
    <xf numFmtId="3" fontId="8" fillId="0" borderId="30" xfId="1" applyNumberFormat="1" applyFont="1" applyBorder="1" applyAlignment="1" applyProtection="1">
      <alignment horizontal="center" vertical="center"/>
      <protection hidden="1"/>
    </xf>
    <xf numFmtId="38" fontId="8" fillId="0" borderId="30" xfId="1" applyNumberFormat="1" applyFont="1" applyBorder="1" applyAlignment="1" applyProtection="1">
      <alignment horizontal="center" vertical="center"/>
      <protection hidden="1"/>
    </xf>
    <xf numFmtId="3" fontId="8" fillId="0" borderId="26" xfId="1" applyNumberFormat="1" applyFont="1" applyBorder="1" applyAlignment="1" applyProtection="1">
      <alignment horizontal="center" vertical="center"/>
      <protection hidden="1"/>
    </xf>
    <xf numFmtId="9" fontId="44" fillId="0" borderId="1" xfId="1" applyFont="1" applyBorder="1" applyAlignment="1" applyProtection="1">
      <alignment horizontal="center" vertical="center"/>
      <protection hidden="1"/>
    </xf>
    <xf numFmtId="0" fontId="10" fillId="0" borderId="0" xfId="0" applyFont="1" applyAlignment="1" applyProtection="1">
      <alignment horizontal="center"/>
      <protection hidden="1"/>
    </xf>
    <xf numFmtId="0" fontId="10" fillId="0" borderId="0" xfId="0" applyFont="1" applyAlignment="1" applyProtection="1">
      <alignment horizontal="left"/>
      <protection hidden="1"/>
    </xf>
    <xf numFmtId="0" fontId="45" fillId="0" borderId="0" xfId="0" applyFont="1" applyAlignment="1" applyProtection="1">
      <alignment horizontal="center"/>
      <protection hidden="1"/>
    </xf>
    <xf numFmtId="0" fontId="8" fillId="0" borderId="42" xfId="0" applyFont="1" applyBorder="1" applyAlignment="1">
      <alignment horizontal="center" vertical="center"/>
    </xf>
    <xf numFmtId="0" fontId="30" fillId="0" borderId="0" xfId="0" applyFont="1"/>
    <xf numFmtId="164" fontId="30" fillId="0" borderId="0" xfId="0" applyNumberFormat="1" applyFont="1"/>
    <xf numFmtId="3" fontId="8" fillId="0" borderId="42" xfId="0" applyNumberFormat="1" applyFont="1" applyBorder="1" applyAlignment="1">
      <alignment horizontal="center" vertical="center"/>
    </xf>
    <xf numFmtId="164" fontId="43" fillId="3" borderId="2" xfId="2" applyNumberFormat="1" applyFont="1" applyFill="1" applyBorder="1" applyAlignment="1" applyProtection="1">
      <alignment horizontal="center" vertical="center"/>
      <protection hidden="1"/>
    </xf>
    <xf numFmtId="164" fontId="43" fillId="3" borderId="24" xfId="2" applyNumberFormat="1" applyFont="1" applyFill="1" applyBorder="1" applyAlignment="1" applyProtection="1">
      <alignment horizontal="center" vertical="center"/>
      <protection hidden="1"/>
    </xf>
    <xf numFmtId="164" fontId="43" fillId="45" borderId="2" xfId="2" applyNumberFormat="1" applyFont="1" applyFill="1" applyBorder="1" applyAlignment="1" applyProtection="1">
      <alignment horizontal="center" vertical="center"/>
      <protection hidden="1"/>
    </xf>
    <xf numFmtId="164" fontId="43" fillId="45" borderId="24" xfId="2" applyNumberFormat="1" applyFont="1" applyFill="1" applyBorder="1" applyAlignment="1" applyProtection="1">
      <alignment horizontal="center" vertical="center"/>
      <protection hidden="1"/>
    </xf>
    <xf numFmtId="3" fontId="8" fillId="5" borderId="1" xfId="1" applyNumberFormat="1" applyFont="1" applyFill="1" applyBorder="1" applyAlignment="1" applyProtection="1">
      <alignment horizontal="center"/>
      <protection locked="0"/>
    </xf>
    <xf numFmtId="38" fontId="30" fillId="0" borderId="1" xfId="2" applyNumberFormat="1" applyFont="1" applyBorder="1" applyAlignment="1" applyProtection="1">
      <alignment horizontal="center" vertical="center"/>
      <protection hidden="1"/>
    </xf>
    <xf numFmtId="0" fontId="8" fillId="0" borderId="44" xfId="0" applyFont="1" applyBorder="1" applyAlignment="1">
      <alignment horizontal="center" vertical="center"/>
    </xf>
    <xf numFmtId="0" fontId="8" fillId="0" borderId="46" xfId="0" applyFont="1" applyBorder="1" applyAlignment="1">
      <alignment horizontal="center" vertical="center"/>
    </xf>
    <xf numFmtId="0" fontId="30" fillId="0" borderId="0" xfId="0" applyFont="1" applyAlignment="1">
      <alignment vertical="center"/>
    </xf>
    <xf numFmtId="0" fontId="8" fillId="0" borderId="47" xfId="0" applyFont="1" applyBorder="1" applyAlignment="1">
      <alignment horizontal="center" vertical="center"/>
    </xf>
    <xf numFmtId="9" fontId="47" fillId="0" borderId="48" xfId="1" applyFont="1" applyBorder="1" applyAlignment="1">
      <alignment horizontal="center" vertical="center"/>
    </xf>
    <xf numFmtId="9" fontId="47" fillId="0" borderId="48" xfId="0" applyNumberFormat="1" applyFont="1" applyBorder="1" applyAlignment="1">
      <alignment horizontal="center" vertical="center"/>
    </xf>
    <xf numFmtId="0" fontId="8" fillId="0" borderId="32" xfId="0" applyFont="1" applyBorder="1" applyAlignment="1">
      <alignment horizontal="center" vertical="center"/>
    </xf>
    <xf numFmtId="9" fontId="47" fillId="0" borderId="50" xfId="0" applyNumberFormat="1" applyFont="1" applyBorder="1" applyAlignment="1">
      <alignment horizontal="center" vertical="center"/>
    </xf>
    <xf numFmtId="0" fontId="8" fillId="0" borderId="45" xfId="0" applyFont="1" applyBorder="1" applyAlignment="1">
      <alignment horizontal="center" vertical="center"/>
    </xf>
    <xf numFmtId="38" fontId="8" fillId="0" borderId="49" xfId="0" applyNumberFormat="1" applyFont="1" applyBorder="1" applyAlignment="1">
      <alignment horizontal="center" vertical="center"/>
    </xf>
    <xf numFmtId="9" fontId="8" fillId="0" borderId="49" xfId="0" applyNumberFormat="1" applyFont="1" applyBorder="1" applyAlignment="1">
      <alignment horizontal="center" vertical="center"/>
    </xf>
    <xf numFmtId="38" fontId="8" fillId="0" borderId="50" xfId="0" applyNumberFormat="1" applyFont="1" applyBorder="1" applyAlignment="1">
      <alignment horizontal="center" vertical="center"/>
    </xf>
    <xf numFmtId="164" fontId="8" fillId="0" borderId="45" xfId="0" applyNumberFormat="1" applyFont="1" applyBorder="1" applyAlignment="1">
      <alignment horizontal="center" vertical="center"/>
    </xf>
    <xf numFmtId="164" fontId="8" fillId="0" borderId="46" xfId="0" applyNumberFormat="1" applyFont="1" applyBorder="1" applyAlignment="1">
      <alignment horizontal="center" vertical="center"/>
    </xf>
    <xf numFmtId="0" fontId="45" fillId="0" borderId="0" xfId="0" applyFont="1"/>
    <xf numFmtId="38" fontId="8" fillId="0" borderId="0" xfId="0" applyNumberFormat="1" applyFont="1" applyAlignment="1">
      <alignment horizontal="center" vertical="center"/>
    </xf>
    <xf numFmtId="38" fontId="8" fillId="0" borderId="48" xfId="0" applyNumberFormat="1" applyFont="1" applyBorder="1" applyAlignment="1">
      <alignment horizontal="center" vertical="center"/>
    </xf>
    <xf numFmtId="164" fontId="8" fillId="0" borderId="44" xfId="0" applyNumberFormat="1" applyFont="1" applyBorder="1" applyAlignment="1">
      <alignment horizontal="center" vertical="center"/>
    </xf>
    <xf numFmtId="9" fontId="8" fillId="0" borderId="63" xfId="0" applyNumberFormat="1" applyFont="1" applyBorder="1" applyAlignment="1">
      <alignment horizontal="center" vertical="center"/>
    </xf>
    <xf numFmtId="9" fontId="8" fillId="0" borderId="0" xfId="0" applyNumberFormat="1" applyFont="1" applyAlignment="1">
      <alignment horizontal="center" vertical="center"/>
    </xf>
    <xf numFmtId="9" fontId="2" fillId="2" borderId="0" xfId="1" applyFont="1" applyFill="1" applyBorder="1" applyAlignment="1" applyProtection="1">
      <alignment horizontal="center"/>
      <protection locked="0"/>
    </xf>
    <xf numFmtId="0" fontId="6" fillId="0" borderId="4" xfId="0" applyFont="1" applyBorder="1"/>
    <xf numFmtId="3" fontId="6" fillId="0" borderId="1" xfId="1" applyNumberFormat="1" applyFont="1" applyBorder="1" applyAlignment="1" applyProtection="1">
      <alignment horizontal="center"/>
      <protection locked="0"/>
    </xf>
    <xf numFmtId="164" fontId="3" fillId="0" borderId="1" xfId="1" applyNumberFormat="1" applyFont="1" applyBorder="1" applyAlignment="1" applyProtection="1">
      <alignment horizontal="center"/>
      <protection locked="0"/>
    </xf>
    <xf numFmtId="38" fontId="3" fillId="0" borderId="29" xfId="1" applyNumberFormat="1" applyFont="1" applyBorder="1" applyAlignment="1" applyProtection="1">
      <alignment horizontal="center"/>
      <protection hidden="1"/>
    </xf>
    <xf numFmtId="3" fontId="36" fillId="0" borderId="1" xfId="1" applyNumberFormat="1" applyFont="1" applyBorder="1" applyAlignment="1" applyProtection="1">
      <alignment horizontal="center" vertical="center"/>
      <protection hidden="1"/>
    </xf>
    <xf numFmtId="3" fontId="36" fillId="0" borderId="72" xfId="1" applyNumberFormat="1" applyFont="1" applyBorder="1" applyAlignment="1" applyProtection="1">
      <alignment horizontal="center" vertical="center"/>
      <protection hidden="1"/>
    </xf>
    <xf numFmtId="38" fontId="8" fillId="0" borderId="26" xfId="1" applyNumberFormat="1" applyFont="1" applyBorder="1" applyAlignment="1" applyProtection="1">
      <alignment horizontal="center" vertical="center"/>
      <protection hidden="1"/>
    </xf>
    <xf numFmtId="164" fontId="12" fillId="51" borderId="5" xfId="2" applyNumberFormat="1" applyFont="1" applyFill="1" applyBorder="1" applyAlignment="1" applyProtection="1">
      <alignment horizontal="center" vertical="center"/>
      <protection hidden="1"/>
    </xf>
    <xf numFmtId="3" fontId="6" fillId="0" borderId="0" xfId="0" applyNumberFormat="1" applyFont="1" applyAlignment="1">
      <alignment horizontal="center" vertical="center"/>
    </xf>
    <xf numFmtId="38" fontId="6" fillId="0" borderId="0" xfId="0" applyNumberFormat="1" applyFont="1" applyAlignment="1">
      <alignment horizontal="center" vertical="center"/>
    </xf>
    <xf numFmtId="3" fontId="6" fillId="8" borderId="0" xfId="0" applyNumberFormat="1" applyFont="1" applyFill="1" applyAlignment="1">
      <alignment horizontal="center" vertical="center"/>
    </xf>
    <xf numFmtId="38" fontId="6" fillId="8" borderId="0" xfId="0" applyNumberFormat="1" applyFont="1" applyFill="1" applyAlignment="1">
      <alignment horizontal="center" vertical="center"/>
    </xf>
    <xf numFmtId="164" fontId="6" fillId="8" borderId="0" xfId="0" applyNumberFormat="1" applyFont="1" applyFill="1" applyAlignment="1">
      <alignment horizontal="center" vertical="center"/>
    </xf>
    <xf numFmtId="164" fontId="6" fillId="11" borderId="0" xfId="0" applyNumberFormat="1" applyFont="1" applyFill="1" applyAlignment="1">
      <alignment horizontal="center" vertical="center"/>
    </xf>
    <xf numFmtId="0" fontId="6" fillId="11" borderId="0" xfId="0" applyFont="1" applyFill="1"/>
    <xf numFmtId="0" fontId="6" fillId="43" borderId="0" xfId="0" applyFont="1" applyFill="1"/>
    <xf numFmtId="0" fontId="43" fillId="3" borderId="2" xfId="0" applyFont="1" applyFill="1" applyBorder="1" applyAlignment="1" applyProtection="1">
      <alignment horizontal="center" vertical="center"/>
      <protection hidden="1"/>
    </xf>
    <xf numFmtId="164" fontId="43" fillId="3" borderId="5" xfId="2" applyNumberFormat="1" applyFont="1" applyFill="1" applyBorder="1" applyAlignment="1" applyProtection="1">
      <alignment horizontal="center" vertical="center"/>
      <protection hidden="1"/>
    </xf>
    <xf numFmtId="164" fontId="43" fillId="45" borderId="64" xfId="2" applyNumberFormat="1" applyFont="1" applyFill="1" applyBorder="1" applyAlignment="1" applyProtection="1">
      <alignment horizontal="center" vertical="center"/>
      <protection hidden="1"/>
    </xf>
    <xf numFmtId="164" fontId="10" fillId="2" borderId="1" xfId="2" applyNumberFormat="1" applyFont="1" applyFill="1" applyBorder="1" applyAlignment="1" applyProtection="1">
      <alignment horizontal="center"/>
      <protection locked="0"/>
    </xf>
    <xf numFmtId="164" fontId="30" fillId="0" borderId="1" xfId="2" applyNumberFormat="1" applyFont="1" applyBorder="1" applyAlignment="1" applyProtection="1">
      <alignment horizontal="center" vertical="center"/>
      <protection hidden="1"/>
    </xf>
    <xf numFmtId="3" fontId="30" fillId="0" borderId="0" xfId="0" applyNumberFormat="1" applyFont="1" applyAlignment="1" applyProtection="1">
      <alignment horizontal="center" vertical="center"/>
      <protection hidden="1"/>
    </xf>
    <xf numFmtId="9" fontId="30" fillId="0" borderId="0" xfId="0" applyNumberFormat="1" applyFont="1" applyAlignment="1" applyProtection="1">
      <alignment horizontal="center" vertical="center"/>
      <protection hidden="1"/>
    </xf>
    <xf numFmtId="0" fontId="30" fillId="0" borderId="0" xfId="0" applyFont="1" applyAlignment="1" applyProtection="1">
      <alignment horizontal="center" vertical="center"/>
      <protection locked="0"/>
    </xf>
    <xf numFmtId="3" fontId="8" fillId="0" borderId="64" xfId="0" applyNumberFormat="1" applyFont="1" applyBorder="1" applyAlignment="1">
      <alignment horizontal="center" vertical="center"/>
    </xf>
    <xf numFmtId="9" fontId="30" fillId="0" borderId="1" xfId="1" applyFont="1" applyBorder="1" applyAlignment="1" applyProtection="1">
      <alignment horizontal="center" vertical="center"/>
      <protection hidden="1"/>
    </xf>
    <xf numFmtId="0" fontId="45" fillId="0" borderId="0" xfId="0" applyFont="1" applyAlignment="1" applyProtection="1">
      <alignment horizontal="center" vertical="center"/>
      <protection hidden="1"/>
    </xf>
    <xf numFmtId="38" fontId="8" fillId="0" borderId="0" xfId="0" applyNumberFormat="1" applyFont="1" applyAlignment="1" applyProtection="1">
      <alignment horizontal="center" vertical="center"/>
      <protection hidden="1"/>
    </xf>
    <xf numFmtId="3" fontId="46" fillId="0" borderId="0" xfId="0" applyNumberFormat="1" applyFont="1" applyAlignment="1" applyProtection="1">
      <alignment horizontal="center" vertical="center"/>
      <protection hidden="1"/>
    </xf>
    <xf numFmtId="3" fontId="50" fillId="0" borderId="0" xfId="0" applyNumberFormat="1" applyFont="1" applyAlignment="1" applyProtection="1">
      <alignment horizontal="center" vertical="center"/>
      <protection hidden="1"/>
    </xf>
    <xf numFmtId="0" fontId="8" fillId="5" borderId="1" xfId="1" applyNumberFormat="1" applyFont="1" applyFill="1" applyBorder="1" applyAlignment="1" applyProtection="1">
      <alignment horizontal="center" vertical="center"/>
      <protection hidden="1"/>
    </xf>
    <xf numFmtId="9" fontId="8" fillId="5" borderId="1" xfId="1" applyFont="1" applyFill="1" applyBorder="1" applyAlignment="1" applyProtection="1">
      <alignment horizontal="center" vertical="center"/>
      <protection hidden="1"/>
    </xf>
    <xf numFmtId="3" fontId="30" fillId="0" borderId="0" xfId="0" applyNumberFormat="1" applyFont="1" applyAlignment="1" applyProtection="1">
      <alignment horizontal="center" vertical="center"/>
      <protection locked="0"/>
    </xf>
    <xf numFmtId="164" fontId="8" fillId="0" borderId="1" xfId="2" applyNumberFormat="1" applyFont="1" applyBorder="1" applyAlignment="1" applyProtection="1">
      <alignment horizontal="center" vertical="center"/>
      <protection hidden="1"/>
    </xf>
    <xf numFmtId="164" fontId="30" fillId="0" borderId="29" xfId="2" applyNumberFormat="1" applyFont="1" applyBorder="1" applyAlignment="1" applyProtection="1">
      <alignment horizontal="center" vertical="center"/>
      <protection hidden="1"/>
    </xf>
    <xf numFmtId="38" fontId="30" fillId="0" borderId="29" xfId="2" applyNumberFormat="1" applyFont="1" applyBorder="1" applyAlignment="1" applyProtection="1">
      <alignment horizontal="center" vertical="center"/>
      <protection hidden="1"/>
    </xf>
    <xf numFmtId="9" fontId="44" fillId="0" borderId="29" xfId="1" applyFont="1" applyBorder="1" applyAlignment="1" applyProtection="1">
      <alignment horizontal="center" vertical="center"/>
      <protection hidden="1"/>
    </xf>
    <xf numFmtId="0" fontId="30" fillId="0" borderId="0" xfId="0" applyFont="1" applyAlignment="1">
      <alignment horizontal="center" vertical="center"/>
    </xf>
    <xf numFmtId="3" fontId="30" fillId="0" borderId="0" xfId="0" applyNumberFormat="1" applyFont="1" applyAlignment="1">
      <alignment horizontal="center" vertical="center"/>
    </xf>
    <xf numFmtId="38" fontId="30" fillId="0" borderId="30" xfId="2" applyNumberFormat="1" applyFont="1" applyBorder="1" applyAlignment="1" applyProtection="1">
      <alignment horizontal="center" vertical="center"/>
      <protection hidden="1"/>
    </xf>
    <xf numFmtId="3" fontId="12" fillId="7" borderId="2" xfId="0" applyNumberFormat="1" applyFont="1" applyFill="1" applyBorder="1" applyAlignment="1" applyProtection="1">
      <alignment horizontal="center" vertical="center"/>
      <protection hidden="1"/>
    </xf>
    <xf numFmtId="0" fontId="38" fillId="0" borderId="56" xfId="0" applyFont="1" applyBorder="1" applyAlignment="1">
      <alignment horizontal="center" vertical="center"/>
    </xf>
    <xf numFmtId="0" fontId="38" fillId="0" borderId="57" xfId="0" applyFont="1" applyBorder="1" applyAlignment="1">
      <alignment horizontal="center" vertical="center"/>
    </xf>
    <xf numFmtId="0" fontId="38" fillId="0" borderId="58" xfId="0" applyFont="1" applyBorder="1" applyAlignment="1">
      <alignment horizontal="center" vertical="center"/>
    </xf>
    <xf numFmtId="0" fontId="38" fillId="0" borderId="59" xfId="0" applyFont="1" applyBorder="1" applyAlignment="1">
      <alignment horizontal="center" vertical="center"/>
    </xf>
    <xf numFmtId="0" fontId="38" fillId="0" borderId="60" xfId="0" applyFont="1" applyBorder="1" applyAlignment="1">
      <alignment horizontal="center" vertical="center"/>
    </xf>
    <xf numFmtId="0" fontId="38" fillId="0" borderId="61" xfId="0" applyFont="1" applyBorder="1" applyAlignment="1">
      <alignment horizontal="center" vertical="center"/>
    </xf>
    <xf numFmtId="0" fontId="34" fillId="0" borderId="0" xfId="0" applyFont="1" applyAlignment="1">
      <alignment horizontal="center" vertical="top"/>
    </xf>
    <xf numFmtId="164" fontId="43" fillId="45" borderId="13" xfId="2" applyNumberFormat="1" applyFont="1" applyFill="1" applyBorder="1" applyAlignment="1" applyProtection="1">
      <alignment horizontal="center" vertical="center"/>
      <protection hidden="1"/>
    </xf>
    <xf numFmtId="164" fontId="43" fillId="45" borderId="23" xfId="2" applyNumberFormat="1" applyFont="1" applyFill="1" applyBorder="1" applyAlignment="1" applyProtection="1">
      <alignment horizontal="center" vertical="center"/>
      <protection hidden="1"/>
    </xf>
    <xf numFmtId="164" fontId="43" fillId="45" borderId="7" xfId="2" applyNumberFormat="1" applyFont="1" applyFill="1" applyBorder="1" applyAlignment="1" applyProtection="1">
      <alignment horizontal="center" vertical="center"/>
      <protection hidden="1"/>
    </xf>
    <xf numFmtId="164" fontId="43" fillId="10" borderId="13" xfId="2" applyNumberFormat="1" applyFont="1" applyFill="1" applyBorder="1" applyAlignment="1" applyProtection="1">
      <alignment horizontal="center" vertical="center"/>
      <protection hidden="1"/>
    </xf>
    <xf numFmtId="164" fontId="43" fillId="10" borderId="23" xfId="2" applyNumberFormat="1" applyFont="1" applyFill="1" applyBorder="1" applyAlignment="1" applyProtection="1">
      <alignment horizontal="center" vertical="center"/>
      <protection hidden="1"/>
    </xf>
    <xf numFmtId="164" fontId="43" fillId="10" borderId="22" xfId="2" applyNumberFormat="1" applyFont="1" applyFill="1" applyBorder="1" applyAlignment="1" applyProtection="1">
      <alignment horizontal="center" vertical="center"/>
      <protection hidden="1"/>
    </xf>
    <xf numFmtId="164" fontId="43" fillId="10" borderId="21" xfId="2" applyNumberFormat="1" applyFont="1" applyFill="1" applyBorder="1" applyAlignment="1" applyProtection="1">
      <alignment horizontal="center" vertical="center"/>
      <protection hidden="1"/>
    </xf>
    <xf numFmtId="0" fontId="49" fillId="3" borderId="0" xfId="0" applyFont="1" applyFill="1" applyAlignment="1" applyProtection="1">
      <alignment horizontal="center" vertical="center"/>
      <protection hidden="1"/>
    </xf>
    <xf numFmtId="164" fontId="43" fillId="3" borderId="13" xfId="2" applyNumberFormat="1" applyFont="1" applyFill="1" applyBorder="1" applyAlignment="1" applyProtection="1">
      <alignment horizontal="center" vertical="center"/>
      <protection hidden="1"/>
    </xf>
    <xf numFmtId="164" fontId="43" fillId="3" borderId="23" xfId="2" applyNumberFormat="1" applyFont="1" applyFill="1" applyBorder="1" applyAlignment="1" applyProtection="1">
      <alignment horizontal="center" vertical="center"/>
      <protection hidden="1"/>
    </xf>
    <xf numFmtId="164" fontId="43" fillId="3" borderId="7" xfId="2" applyNumberFormat="1" applyFont="1" applyFill="1" applyBorder="1" applyAlignment="1" applyProtection="1">
      <alignment horizontal="center" vertical="center"/>
      <protection hidden="1"/>
    </xf>
    <xf numFmtId="0" fontId="43" fillId="3" borderId="2" xfId="0" applyFont="1" applyFill="1" applyBorder="1" applyAlignment="1" applyProtection="1">
      <alignment horizontal="center" vertical="center"/>
      <protection hidden="1"/>
    </xf>
    <xf numFmtId="0" fontId="43" fillId="3" borderId="3" xfId="0" applyFont="1" applyFill="1" applyBorder="1" applyAlignment="1" applyProtection="1">
      <alignment horizontal="center" vertical="center"/>
      <protection hidden="1"/>
    </xf>
    <xf numFmtId="164" fontId="43" fillId="3" borderId="5" xfId="2" applyNumberFormat="1" applyFont="1" applyFill="1" applyBorder="1" applyAlignment="1" applyProtection="1">
      <alignment horizontal="center" vertical="center"/>
      <protection hidden="1"/>
    </xf>
    <xf numFmtId="0" fontId="43" fillId="3" borderId="2" xfId="0" applyFont="1" applyFill="1" applyBorder="1" applyAlignment="1" applyProtection="1">
      <alignment horizontal="left" vertical="center"/>
      <protection hidden="1"/>
    </xf>
    <xf numFmtId="0" fontId="43" fillId="3" borderId="3" xfId="0" applyFont="1" applyFill="1" applyBorder="1" applyAlignment="1" applyProtection="1">
      <alignment horizontal="left" vertical="center"/>
      <protection hidden="1"/>
    </xf>
    <xf numFmtId="164" fontId="43" fillId="45" borderId="64" xfId="2" applyNumberFormat="1" applyFont="1" applyFill="1" applyBorder="1" applyAlignment="1" applyProtection="1">
      <alignment horizontal="center" vertical="center"/>
      <protection hidden="1"/>
    </xf>
    <xf numFmtId="164" fontId="12" fillId="45" borderId="13" xfId="2" applyNumberFormat="1" applyFont="1" applyFill="1" applyBorder="1" applyAlignment="1" applyProtection="1">
      <alignment horizontal="center" vertical="center"/>
      <protection hidden="1"/>
    </xf>
    <xf numFmtId="164" fontId="12" fillId="45" borderId="23" xfId="2" applyNumberFormat="1" applyFont="1" applyFill="1" applyBorder="1" applyAlignment="1" applyProtection="1">
      <alignment horizontal="center" vertical="center"/>
      <protection hidden="1"/>
    </xf>
    <xf numFmtId="164" fontId="12" fillId="45" borderId="7" xfId="2" applyNumberFormat="1" applyFont="1" applyFill="1" applyBorder="1" applyAlignment="1" applyProtection="1">
      <alignment horizontal="center" vertical="center"/>
      <protection hidden="1"/>
    </xf>
    <xf numFmtId="16" fontId="12" fillId="52" borderId="13" xfId="2" applyNumberFormat="1" applyFont="1" applyFill="1" applyBorder="1" applyAlignment="1" applyProtection="1">
      <alignment horizontal="center" vertical="center"/>
      <protection hidden="1"/>
    </xf>
    <xf numFmtId="16" fontId="12" fillId="52" borderId="23" xfId="2" applyNumberFormat="1" applyFont="1" applyFill="1" applyBorder="1" applyAlignment="1" applyProtection="1">
      <alignment horizontal="center" vertical="center"/>
      <protection hidden="1"/>
    </xf>
    <xf numFmtId="16" fontId="12" fillId="52" borderId="7" xfId="2" applyNumberFormat="1" applyFont="1" applyFill="1" applyBorder="1" applyAlignment="1" applyProtection="1">
      <alignment horizontal="center" vertical="center"/>
      <protection hidden="1"/>
    </xf>
    <xf numFmtId="164" fontId="12" fillId="50" borderId="13" xfId="2" applyNumberFormat="1" applyFont="1" applyFill="1" applyBorder="1" applyAlignment="1" applyProtection="1">
      <alignment horizontal="center" vertical="center"/>
      <protection hidden="1"/>
    </xf>
    <xf numFmtId="164" fontId="12" fillId="50" borderId="23" xfId="2" applyNumberFormat="1" applyFont="1" applyFill="1" applyBorder="1" applyAlignment="1" applyProtection="1">
      <alignment horizontal="center" vertical="center"/>
      <protection hidden="1"/>
    </xf>
    <xf numFmtId="164" fontId="12" fillId="50" borderId="7" xfId="2" applyNumberFormat="1" applyFont="1" applyFill="1" applyBorder="1" applyAlignment="1" applyProtection="1">
      <alignment horizontal="center" vertical="center"/>
      <protection hidden="1"/>
    </xf>
    <xf numFmtId="164" fontId="12" fillId="51" borderId="5" xfId="2" applyNumberFormat="1" applyFont="1" applyFill="1" applyBorder="1" applyAlignment="1" applyProtection="1">
      <alignment horizontal="center" vertical="center"/>
      <protection hidden="1"/>
    </xf>
    <xf numFmtId="16" fontId="12" fillId="49" borderId="13" xfId="2" applyNumberFormat="1" applyFont="1" applyFill="1" applyBorder="1" applyAlignment="1" applyProtection="1">
      <alignment horizontal="center" vertical="center"/>
      <protection hidden="1"/>
    </xf>
    <xf numFmtId="16" fontId="12" fillId="49" borderId="23" xfId="2" applyNumberFormat="1" applyFont="1" applyFill="1" applyBorder="1" applyAlignment="1" applyProtection="1">
      <alignment horizontal="center" vertical="center"/>
      <protection hidden="1"/>
    </xf>
    <xf numFmtId="16" fontId="12" fillId="49" borderId="7" xfId="2" applyNumberFormat="1" applyFont="1" applyFill="1" applyBorder="1" applyAlignment="1" applyProtection="1">
      <alignment horizontal="center" vertical="center"/>
      <protection hidden="1"/>
    </xf>
    <xf numFmtId="0" fontId="12" fillId="49" borderId="73" xfId="0" applyFont="1" applyFill="1" applyBorder="1" applyAlignment="1" applyProtection="1">
      <alignment horizontal="center" vertical="center"/>
      <protection hidden="1"/>
    </xf>
    <xf numFmtId="0" fontId="12" fillId="49" borderId="0" xfId="0" applyFont="1" applyFill="1" applyAlignment="1" applyProtection="1">
      <alignment horizontal="center" vertical="center"/>
      <protection hidden="1"/>
    </xf>
    <xf numFmtId="0" fontId="12" fillId="49" borderId="74" xfId="0" applyFont="1" applyFill="1" applyBorder="1" applyAlignment="1" applyProtection="1">
      <alignment horizontal="center" vertical="center"/>
      <protection hidden="1"/>
    </xf>
    <xf numFmtId="0" fontId="12" fillId="49" borderId="65" xfId="0" applyFont="1" applyFill="1" applyBorder="1" applyAlignment="1" applyProtection="1">
      <alignment horizontal="center" vertical="center"/>
      <protection hidden="1"/>
    </xf>
    <xf numFmtId="0" fontId="12" fillId="49" borderId="66" xfId="0" applyFont="1" applyFill="1" applyBorder="1" applyAlignment="1" applyProtection="1">
      <alignment horizontal="center" vertical="center"/>
      <protection hidden="1"/>
    </xf>
    <xf numFmtId="0" fontId="12" fillId="49" borderId="67" xfId="0" applyFont="1" applyFill="1" applyBorder="1" applyAlignment="1" applyProtection="1">
      <alignment horizontal="center" vertical="center"/>
      <protection hidden="1"/>
    </xf>
    <xf numFmtId="0" fontId="36" fillId="0" borderId="68" xfId="0" applyFont="1" applyBorder="1" applyAlignment="1" applyProtection="1">
      <alignment horizontal="center"/>
      <protection hidden="1"/>
    </xf>
    <xf numFmtId="0" fontId="36" fillId="0" borderId="69" xfId="0" applyFont="1" applyBorder="1" applyAlignment="1" applyProtection="1">
      <alignment horizontal="center"/>
      <protection hidden="1"/>
    </xf>
    <xf numFmtId="0" fontId="36" fillId="0" borderId="71" xfId="0" applyFont="1" applyBorder="1" applyAlignment="1" applyProtection="1">
      <alignment horizontal="center"/>
      <protection hidden="1"/>
    </xf>
    <xf numFmtId="171" fontId="36" fillId="0" borderId="68" xfId="0" applyNumberFormat="1" applyFont="1" applyBorder="1" applyAlignment="1" applyProtection="1">
      <alignment horizontal="center"/>
      <protection hidden="1"/>
    </xf>
    <xf numFmtId="171" fontId="36" fillId="0" borderId="69" xfId="0" applyNumberFormat="1" applyFont="1" applyBorder="1" applyAlignment="1" applyProtection="1">
      <alignment horizontal="center"/>
      <protection hidden="1"/>
    </xf>
    <xf numFmtId="171" fontId="36" fillId="0" borderId="70" xfId="0" applyNumberFormat="1" applyFont="1" applyBorder="1" applyAlignment="1" applyProtection="1">
      <alignment horizontal="center"/>
      <protection hidden="1"/>
    </xf>
    <xf numFmtId="0" fontId="12" fillId="7" borderId="68" xfId="0" applyFont="1" applyFill="1" applyBorder="1" applyAlignment="1" applyProtection="1">
      <alignment horizontal="center" vertical="center"/>
      <protection hidden="1"/>
    </xf>
    <xf numFmtId="0" fontId="12" fillId="7" borderId="69" xfId="0" applyFont="1" applyFill="1" applyBorder="1" applyAlignment="1" applyProtection="1">
      <alignment horizontal="center" vertical="center"/>
      <protection hidden="1"/>
    </xf>
    <xf numFmtId="16" fontId="12" fillId="52" borderId="22" xfId="2" applyNumberFormat="1" applyFont="1" applyFill="1" applyBorder="1" applyAlignment="1" applyProtection="1">
      <alignment horizontal="center" vertical="center"/>
      <protection hidden="1"/>
    </xf>
    <xf numFmtId="16" fontId="12" fillId="52" borderId="21" xfId="2" applyNumberFormat="1" applyFont="1" applyFill="1" applyBorder="1" applyAlignment="1" applyProtection="1">
      <alignment horizontal="center" vertical="center"/>
      <protection hidden="1"/>
    </xf>
    <xf numFmtId="16" fontId="12" fillId="52" borderId="20" xfId="2" applyNumberFormat="1" applyFont="1" applyFill="1" applyBorder="1" applyAlignment="1" applyProtection="1">
      <alignment horizontal="center" vertical="center"/>
      <protection hidden="1"/>
    </xf>
    <xf numFmtId="164" fontId="10" fillId="7" borderId="31" xfId="0" applyNumberFormat="1" applyFont="1" applyFill="1" applyBorder="1" applyAlignment="1">
      <alignment horizontal="center" vertical="center"/>
    </xf>
    <xf numFmtId="164" fontId="10" fillId="7" borderId="54" xfId="0" applyNumberFormat="1" applyFont="1" applyFill="1" applyBorder="1" applyAlignment="1">
      <alignment horizontal="center" vertical="center"/>
    </xf>
    <xf numFmtId="164" fontId="10" fillId="7" borderId="55" xfId="0" applyNumberFormat="1" applyFont="1" applyFill="1" applyBorder="1" applyAlignment="1">
      <alignment horizontal="center" vertical="center"/>
    </xf>
    <xf numFmtId="0" fontId="8" fillId="0" borderId="47" xfId="0" applyFont="1" applyBorder="1" applyAlignment="1">
      <alignment horizontal="center" vertical="center"/>
    </xf>
    <xf numFmtId="0" fontId="8" fillId="0" borderId="0" xfId="0" applyFont="1" applyAlignment="1">
      <alignment horizontal="center" vertical="center"/>
    </xf>
    <xf numFmtId="164" fontId="10" fillId="7" borderId="51" xfId="0" applyNumberFormat="1" applyFont="1" applyFill="1" applyBorder="1" applyAlignment="1">
      <alignment horizontal="center" vertical="center"/>
    </xf>
    <xf numFmtId="164" fontId="10" fillId="7" borderId="52" xfId="0" applyNumberFormat="1" applyFont="1" applyFill="1" applyBorder="1" applyAlignment="1">
      <alignment horizontal="center" vertical="center"/>
    </xf>
    <xf numFmtId="164" fontId="10" fillId="7" borderId="53" xfId="0" applyNumberFormat="1" applyFont="1" applyFill="1" applyBorder="1" applyAlignment="1">
      <alignment horizontal="center" vertical="center"/>
    </xf>
    <xf numFmtId="0" fontId="8" fillId="0" borderId="32" xfId="0" applyFont="1" applyBorder="1" applyAlignment="1">
      <alignment horizontal="center" vertical="center"/>
    </xf>
    <xf numFmtId="0" fontId="8" fillId="0" borderId="49" xfId="0" applyFont="1" applyBorder="1" applyAlignment="1">
      <alignment horizontal="center" vertical="center"/>
    </xf>
    <xf numFmtId="0" fontId="8" fillId="0" borderId="62" xfId="0" applyFont="1" applyBorder="1" applyAlignment="1">
      <alignment horizontal="center" vertical="center"/>
    </xf>
    <xf numFmtId="0" fontId="8" fillId="0" borderId="63" xfId="0" applyFont="1" applyBorder="1" applyAlignment="1">
      <alignment horizontal="center" vertical="center"/>
    </xf>
    <xf numFmtId="0" fontId="8" fillId="0" borderId="44" xfId="0" applyFont="1" applyBorder="1" applyAlignment="1">
      <alignment horizontal="center" vertical="center"/>
    </xf>
    <xf numFmtId="0" fontId="8" fillId="0" borderId="45" xfId="0" applyFont="1" applyBorder="1" applyAlignment="1">
      <alignment horizontal="center" vertical="center"/>
    </xf>
    <xf numFmtId="38" fontId="47" fillId="0" borderId="0" xfId="2" applyNumberFormat="1" applyFont="1" applyBorder="1" applyAlignment="1">
      <alignment horizontal="center" vertical="center"/>
    </xf>
    <xf numFmtId="38" fontId="8" fillId="0" borderId="0" xfId="2" applyNumberFormat="1" applyFont="1" applyBorder="1" applyAlignment="1">
      <alignment horizontal="center" vertical="center"/>
    </xf>
    <xf numFmtId="38" fontId="8" fillId="0" borderId="49" xfId="0" applyNumberFormat="1" applyFont="1" applyBorder="1" applyAlignment="1">
      <alignment horizontal="center" vertical="center"/>
    </xf>
    <xf numFmtId="164" fontId="4" fillId="10" borderId="22" xfId="2" applyNumberFormat="1" applyFont="1" applyFill="1" applyBorder="1" applyAlignment="1" applyProtection="1">
      <alignment horizontal="center" vertical="center"/>
      <protection hidden="1"/>
    </xf>
    <xf numFmtId="164" fontId="4" fillId="10" borderId="21" xfId="2" applyNumberFormat="1" applyFont="1" applyFill="1" applyBorder="1" applyAlignment="1" applyProtection="1">
      <alignment horizontal="center" vertical="center"/>
      <protection hidden="1"/>
    </xf>
    <xf numFmtId="164" fontId="4" fillId="10" borderId="20" xfId="2" applyNumberFormat="1" applyFont="1" applyFill="1" applyBorder="1" applyAlignment="1" applyProtection="1">
      <alignment horizontal="center" vertical="center"/>
      <protection hidden="1"/>
    </xf>
    <xf numFmtId="164" fontId="4" fillId="3" borderId="13" xfId="2" applyNumberFormat="1" applyFont="1" applyFill="1" applyBorder="1" applyAlignment="1" applyProtection="1">
      <alignment horizontal="center" vertical="center"/>
      <protection hidden="1"/>
    </xf>
    <xf numFmtId="164" fontId="4" fillId="3" borderId="7" xfId="2" applyNumberFormat="1" applyFont="1" applyFill="1" applyBorder="1" applyAlignment="1" applyProtection="1">
      <alignment horizontal="center" vertical="center"/>
      <protection hidden="1"/>
    </xf>
    <xf numFmtId="164" fontId="4" fillId="3" borderId="23" xfId="2" applyNumberFormat="1" applyFont="1" applyFill="1" applyBorder="1" applyAlignment="1" applyProtection="1">
      <alignment horizontal="center" vertical="center"/>
      <protection hidden="1"/>
    </xf>
    <xf numFmtId="0" fontId="4" fillId="3" borderId="2" xfId="0" applyFont="1" applyFill="1" applyBorder="1" applyAlignment="1" applyProtection="1">
      <alignment horizontal="center" vertical="center"/>
      <protection hidden="1"/>
    </xf>
    <xf numFmtId="0" fontId="4" fillId="3" borderId="3" xfId="0" applyFont="1" applyFill="1" applyBorder="1" applyAlignment="1" applyProtection="1">
      <alignment horizontal="center" vertical="center"/>
      <protection hidden="1"/>
    </xf>
    <xf numFmtId="0" fontId="4" fillId="3" borderId="0" xfId="0" applyFont="1" applyFill="1" applyAlignment="1" applyProtection="1">
      <alignment horizontal="center" vertical="center"/>
      <protection hidden="1"/>
    </xf>
    <xf numFmtId="164" fontId="4" fillId="3" borderId="5" xfId="2" applyNumberFormat="1" applyFont="1" applyFill="1" applyBorder="1" applyAlignment="1" applyProtection="1">
      <alignment horizontal="center" vertical="center"/>
      <protection hidden="1"/>
    </xf>
    <xf numFmtId="164" fontId="4" fillId="10" borderId="13" xfId="2" applyNumberFormat="1" applyFont="1" applyFill="1" applyBorder="1" applyAlignment="1" applyProtection="1">
      <alignment horizontal="center" vertical="center"/>
      <protection hidden="1"/>
    </xf>
    <xf numFmtId="164" fontId="4" fillId="10" borderId="23" xfId="2" applyNumberFormat="1" applyFont="1" applyFill="1" applyBorder="1" applyAlignment="1" applyProtection="1">
      <alignment horizontal="center" vertical="center"/>
      <protection hidden="1"/>
    </xf>
    <xf numFmtId="164" fontId="4" fillId="10" borderId="7" xfId="2" applyNumberFormat="1" applyFont="1" applyFill="1" applyBorder="1" applyAlignment="1" applyProtection="1">
      <alignment horizontal="center" vertical="center"/>
      <protection hidden="1"/>
    </xf>
    <xf numFmtId="164" fontId="4" fillId="9" borderId="17" xfId="2" applyNumberFormat="1" applyFont="1" applyFill="1" applyBorder="1" applyAlignment="1" applyProtection="1">
      <alignment horizontal="center" vertical="center"/>
      <protection hidden="1"/>
    </xf>
    <xf numFmtId="164" fontId="4" fillId="9" borderId="16" xfId="2" applyNumberFormat="1" applyFont="1" applyFill="1" applyBorder="1" applyAlignment="1" applyProtection="1">
      <alignment horizontal="center" vertical="center"/>
      <protection hidden="1"/>
    </xf>
    <xf numFmtId="164" fontId="4" fillId="9" borderId="18" xfId="2" applyNumberFormat="1" applyFont="1" applyFill="1" applyBorder="1" applyAlignment="1" applyProtection="1">
      <alignment horizontal="center" vertical="center"/>
      <protection hidden="1"/>
    </xf>
    <xf numFmtId="0" fontId="4" fillId="9" borderId="19" xfId="0" applyFont="1" applyFill="1" applyBorder="1" applyAlignment="1" applyProtection="1">
      <alignment horizontal="center" vertical="center"/>
      <protection hidden="1"/>
    </xf>
    <xf numFmtId="0" fontId="4" fillId="9" borderId="3" xfId="0" applyFont="1" applyFill="1" applyBorder="1" applyAlignment="1" applyProtection="1">
      <alignment horizontal="center" vertical="center"/>
      <protection hidden="1"/>
    </xf>
    <xf numFmtId="164" fontId="4" fillId="3" borderId="22" xfId="2" applyNumberFormat="1" applyFont="1" applyFill="1" applyBorder="1" applyAlignment="1" applyProtection="1">
      <alignment horizontal="center" vertical="center"/>
      <protection hidden="1"/>
    </xf>
    <xf numFmtId="164" fontId="4" fillId="3" borderId="20" xfId="2" applyNumberFormat="1" applyFont="1" applyFill="1" applyBorder="1" applyAlignment="1" applyProtection="1">
      <alignment horizontal="center" vertical="center"/>
      <protection hidden="1"/>
    </xf>
    <xf numFmtId="0" fontId="4" fillId="3" borderId="19" xfId="0" applyFont="1" applyFill="1" applyBorder="1" applyAlignment="1" applyProtection="1">
      <alignment horizontal="center" vertical="center"/>
      <protection hidden="1"/>
    </xf>
    <xf numFmtId="0" fontId="4" fillId="3" borderId="2" xfId="0" applyFont="1" applyFill="1" applyBorder="1" applyAlignment="1" applyProtection="1">
      <alignment horizontal="center" vertical="center" wrapText="1"/>
      <protection hidden="1"/>
    </xf>
    <xf numFmtId="0" fontId="4" fillId="3" borderId="3" xfId="0" applyFont="1" applyFill="1" applyBorder="1" applyAlignment="1" applyProtection="1">
      <alignment horizontal="center" vertical="center" wrapText="1"/>
      <protection hidden="1"/>
    </xf>
    <xf numFmtId="164" fontId="4" fillId="3" borderId="17" xfId="2" applyNumberFormat="1" applyFont="1" applyFill="1" applyBorder="1" applyAlignment="1" applyProtection="1">
      <alignment horizontal="center" vertical="center"/>
      <protection hidden="1"/>
    </xf>
    <xf numFmtId="164" fontId="4" fillId="3" borderId="16" xfId="2" applyNumberFormat="1" applyFont="1" applyFill="1" applyBorder="1" applyAlignment="1" applyProtection="1">
      <alignment horizontal="center" vertical="center"/>
      <protection hidden="1"/>
    </xf>
    <xf numFmtId="164" fontId="4" fillId="3" borderId="18" xfId="2" applyNumberFormat="1" applyFont="1" applyFill="1" applyBorder="1" applyAlignment="1" applyProtection="1">
      <alignment horizontal="center" vertical="center"/>
      <protection hidden="1"/>
    </xf>
    <xf numFmtId="0" fontId="4" fillId="3" borderId="24" xfId="0" applyFont="1" applyFill="1" applyBorder="1" applyAlignment="1" applyProtection="1">
      <alignment horizontal="center" vertical="center"/>
      <protection hidden="1"/>
    </xf>
    <xf numFmtId="0" fontId="4" fillId="3" borderId="27" xfId="0" applyFont="1" applyFill="1" applyBorder="1" applyAlignment="1" applyProtection="1">
      <alignment horizontal="center" vertical="center"/>
      <protection hidden="1"/>
    </xf>
    <xf numFmtId="0" fontId="6" fillId="0" borderId="0" xfId="0" applyFont="1" applyAlignment="1">
      <alignment horizontal="center" vertical="center"/>
    </xf>
  </cellXfs>
  <cellStyles count="8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60" xr:uid="{F5CA1794-FFA4-475A-B06E-C336C9E7EE83}"/>
    <cellStyle name="60% - Accent2 2" xfId="61" xr:uid="{11A4B06C-C2EB-4187-B806-D6CE9AE3F23A}"/>
    <cellStyle name="60% - Accent3 2" xfId="62" xr:uid="{4EC9B6DE-0897-4F66-8B8D-0205B9EB5EEC}"/>
    <cellStyle name="60% - Accent4 2" xfId="63" xr:uid="{7C330DC0-B51C-4014-9FA7-A893915EA81B}"/>
    <cellStyle name="60% - Accent5 2" xfId="64" xr:uid="{0817DD5D-F11F-4BD2-8398-D372B249C6B0}"/>
    <cellStyle name="60% - Accent6 2" xfId="65" xr:uid="{BDF7664D-0243-40EB-92F3-AEB552174F39}"/>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9" builtinId="27" customBuiltin="1"/>
    <cellStyle name="Calculation" xfId="12" builtinId="22" customBuiltin="1"/>
    <cellStyle name="Check Cell" xfId="14" builtinId="23" customBuiltin="1"/>
    <cellStyle name="Comma" xfId="2" builtinId="3"/>
    <cellStyle name="Comma 10" xfId="39" xr:uid="{CDEEB36E-DE8B-40E7-87B2-D1516D9B7567}"/>
    <cellStyle name="Comma 10 2" xfId="40" xr:uid="{4303C268-6A7E-42B8-A061-77DAB5901DE8}"/>
    <cellStyle name="Comma 16" xfId="57" xr:uid="{56DEE3D1-D993-4C07-AE68-D607F2A0D05E}"/>
    <cellStyle name="Comma 2" xfId="48" xr:uid="{7F05838D-A090-420B-BF14-733303CBD85A}"/>
    <cellStyle name="Comma 2 4" xfId="74" xr:uid="{AC13D2EC-9A92-4B3A-BD57-2891A35B9E2C}"/>
    <cellStyle name="Comma 3" xfId="44" xr:uid="{6AB84420-85D3-485F-B602-D01EF2040B18}"/>
    <cellStyle name="Comma 5" xfId="70" xr:uid="{5E3291C2-3404-4930-8199-D5CE4963A1C2}"/>
    <cellStyle name="Comma 53" xfId="38" xr:uid="{4348F142-D207-408E-A6D4-F9070A0E4B66}"/>
    <cellStyle name="Comma 56" xfId="84" xr:uid="{C6CB1CAF-6589-4CCE-93EC-4088A7545A59}"/>
    <cellStyle name="Explanatory Text" xfId="17"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0" builtinId="20" customBuiltin="1"/>
    <cellStyle name="Linked Cell" xfId="13" builtinId="24" customBuiltin="1"/>
    <cellStyle name="Neutral 2" xfId="59" xr:uid="{7740FEF7-80E3-409C-A2C3-15C9873EEED4}"/>
    <cellStyle name="Normal" xfId="0" builtinId="0"/>
    <cellStyle name="Normal 10 2 3" xfId="42" xr:uid="{F75373CD-05FA-44A8-A772-B532E7A34113}"/>
    <cellStyle name="Normal 106 6" xfId="56" xr:uid="{695E9E1C-67FF-4494-9FE2-0A6D8BCD36A9}"/>
    <cellStyle name="Normal 122" xfId="79" xr:uid="{CBF742AE-CA92-48D3-A322-5AB37BF2E35F}"/>
    <cellStyle name="Normal 123" xfId="81" xr:uid="{12A2B555-7FD5-4DA4-9C67-A85A5A9B1A9D}"/>
    <cellStyle name="Normal 169" xfId="37" xr:uid="{C4C6A544-714F-4489-AFEC-95409CB021EE}"/>
    <cellStyle name="Normal 2" xfId="41" xr:uid="{034E80D4-BCFF-420A-A44F-0408FA555A99}"/>
    <cellStyle name="Normal 2 11 3 6" xfId="78" xr:uid="{307C1D32-C425-4D2A-B4A2-83F4DC9C3BBB}"/>
    <cellStyle name="Normal 2 14 2 3" xfId="69" xr:uid="{B59D922D-AC59-4B42-B8F2-604F578AA9E4}"/>
    <cellStyle name="Normal 2 2" xfId="50" xr:uid="{6636C611-7C56-4B33-B81A-E2E2B903636C}"/>
    <cellStyle name="Normal 2 2 2" xfId="82" xr:uid="{76603867-137C-4BF4-8EAC-DC032CE359D4}"/>
    <cellStyle name="Normal 2 2 3" xfId="85" xr:uid="{43865D60-F567-48C8-9CDF-8B8A711BA491}"/>
    <cellStyle name="Normal 2 3" xfId="46" xr:uid="{107A532D-413E-422F-BA90-0C8F519E273B}"/>
    <cellStyle name="Normal 2 4" xfId="53" xr:uid="{CD2B6DF0-53D3-4D1C-8B88-32F5B82AEC6D}"/>
    <cellStyle name="Normal 2 5" xfId="67" xr:uid="{BA161495-6F46-4616-8E36-F6FE09D7D5C7}"/>
    <cellStyle name="Normal 3" xfId="43" xr:uid="{5F57B770-4060-47F6-A292-178C65657F97}"/>
    <cellStyle name="Normal 3 2" xfId="58" xr:uid="{FACA0469-4C99-4C02-92E4-5DB2FD42DE39}"/>
    <cellStyle name="Normal 3 3" xfId="77" xr:uid="{96208779-C9C4-43DF-A19C-671E4F33935C}"/>
    <cellStyle name="Normal 3 4" xfId="80" xr:uid="{4E8C7545-46B4-4726-A3A3-1B63DCB17230}"/>
    <cellStyle name="Normal 4" xfId="51" xr:uid="{96F43F34-D3FE-4895-BC5C-331F43E0CAC7}"/>
    <cellStyle name="Normal 4 2" xfId="66" xr:uid="{A4E2208B-CB30-42B9-B8C9-7D72A25B6E14}"/>
    <cellStyle name="Normal 4 2 2 2 2" xfId="72" xr:uid="{B597BB68-F7A2-4F4C-89F6-47B856AAE6DA}"/>
    <cellStyle name="Normal 4 2 3 2" xfId="75" xr:uid="{36BE12AF-75CA-4160-9278-633556D71FC3}"/>
    <cellStyle name="Normal 5" xfId="55" xr:uid="{DCB883BE-E639-4CE9-8EC0-61D2D835F353}"/>
    <cellStyle name="Normal 77" xfId="83" xr:uid="{A2177589-A8F8-46E0-9E76-49A23AA1B7BE}"/>
    <cellStyle name="Note" xfId="16" builtinId="10" customBuiltin="1"/>
    <cellStyle name="Output" xfId="11" builtinId="21" customBuiltin="1"/>
    <cellStyle name="Percent" xfId="1" builtinId="5"/>
    <cellStyle name="Percent 10" xfId="68" xr:uid="{56E0A6DB-060C-431F-9084-9F511A22D65D}"/>
    <cellStyle name="Percent 10 2" xfId="76" xr:uid="{6330F71F-42C6-4834-89ED-CF5B2A5FCA0B}"/>
    <cellStyle name="Percent 2" xfId="47" xr:uid="{675986C3-06B0-437E-89AB-86AFAC9A0DA0}"/>
    <cellStyle name="Percent 2 2" xfId="49" xr:uid="{4CD2673E-EB6D-4D12-9B14-B1C2EF24BEB4}"/>
    <cellStyle name="Percent 2 2 2" xfId="71" xr:uid="{B726CD22-4B87-4A90-AC2B-28FB088A5E97}"/>
    <cellStyle name="Percent 2 3" xfId="54" xr:uid="{0992A443-B04A-430F-AA14-80D59B6D5AB5}"/>
    <cellStyle name="Percent 3" xfId="45" xr:uid="{424D54B6-C6A3-4018-8715-FC88A1359F47}"/>
    <cellStyle name="Percent 3 2 2 2 2" xfId="73" xr:uid="{ED6CBAB5-5252-49E6-B6BD-E79218BE7A5D}"/>
    <cellStyle name="Percent 4" xfId="52" xr:uid="{1E7FAB84-2976-4BA5-8595-575F9E87DD72}"/>
    <cellStyle name="Title" xfId="3" builtinId="15" customBuiltin="1"/>
    <cellStyle name="Total" xfId="18" builtinId="25" customBuiltin="1"/>
    <cellStyle name="Warning Text" xfId="15" builtinId="11" customBuiltin="1"/>
  </cellStyles>
  <dxfs count="1027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42" Type="http://schemas.openxmlformats.org/officeDocument/2006/relationships/externalLink" Target="externalLinks/externalLink26.xml"/><Relationship Id="rId47" Type="http://schemas.openxmlformats.org/officeDocument/2006/relationships/externalLink" Target="externalLinks/externalLink31.xml"/><Relationship Id="rId63" Type="http://schemas.openxmlformats.org/officeDocument/2006/relationships/externalLink" Target="externalLinks/externalLink47.xml"/><Relationship Id="rId68" Type="http://schemas.openxmlformats.org/officeDocument/2006/relationships/externalLink" Target="externalLinks/externalLink52.xml"/><Relationship Id="rId84" Type="http://schemas.openxmlformats.org/officeDocument/2006/relationships/externalLink" Target="externalLinks/externalLink68.xml"/><Relationship Id="rId89" Type="http://schemas.openxmlformats.org/officeDocument/2006/relationships/externalLink" Target="externalLinks/externalLink73.xml"/><Relationship Id="rId112" Type="http://schemas.openxmlformats.org/officeDocument/2006/relationships/calcChain" Target="calcChain.xml"/><Relationship Id="rId16" Type="http://schemas.openxmlformats.org/officeDocument/2006/relationships/worksheet" Target="worksheets/sheet16.xml"/><Relationship Id="rId107" Type="http://schemas.openxmlformats.org/officeDocument/2006/relationships/theme" Target="theme/theme1.xml"/><Relationship Id="rId11" Type="http://schemas.openxmlformats.org/officeDocument/2006/relationships/worksheet" Target="worksheets/sheet11.xml"/><Relationship Id="rId32" Type="http://schemas.openxmlformats.org/officeDocument/2006/relationships/externalLink" Target="externalLinks/externalLink16.xml"/><Relationship Id="rId37" Type="http://schemas.openxmlformats.org/officeDocument/2006/relationships/externalLink" Target="externalLinks/externalLink21.xml"/><Relationship Id="rId53" Type="http://schemas.openxmlformats.org/officeDocument/2006/relationships/externalLink" Target="externalLinks/externalLink37.xml"/><Relationship Id="rId58" Type="http://schemas.openxmlformats.org/officeDocument/2006/relationships/externalLink" Target="externalLinks/externalLink42.xml"/><Relationship Id="rId74" Type="http://schemas.openxmlformats.org/officeDocument/2006/relationships/externalLink" Target="externalLinks/externalLink58.xml"/><Relationship Id="rId79" Type="http://schemas.openxmlformats.org/officeDocument/2006/relationships/externalLink" Target="externalLinks/externalLink63.xml"/><Relationship Id="rId102" Type="http://schemas.openxmlformats.org/officeDocument/2006/relationships/pivotCacheDefinition" Target="pivotCache/pivotCacheDefinition3.xml"/><Relationship Id="rId5" Type="http://schemas.openxmlformats.org/officeDocument/2006/relationships/worksheet" Target="worksheets/sheet5.xml"/><Relationship Id="rId90" Type="http://schemas.openxmlformats.org/officeDocument/2006/relationships/externalLink" Target="externalLinks/externalLink74.xml"/><Relationship Id="rId95" Type="http://schemas.openxmlformats.org/officeDocument/2006/relationships/externalLink" Target="externalLinks/externalLink79.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43" Type="http://schemas.openxmlformats.org/officeDocument/2006/relationships/externalLink" Target="externalLinks/externalLink27.xml"/><Relationship Id="rId48" Type="http://schemas.openxmlformats.org/officeDocument/2006/relationships/externalLink" Target="externalLinks/externalLink32.xml"/><Relationship Id="rId64" Type="http://schemas.openxmlformats.org/officeDocument/2006/relationships/externalLink" Target="externalLinks/externalLink48.xml"/><Relationship Id="rId69" Type="http://schemas.openxmlformats.org/officeDocument/2006/relationships/externalLink" Target="externalLinks/externalLink53.xml"/><Relationship Id="rId113" Type="http://schemas.microsoft.com/office/2006/relationships/vbaProject" Target="vbaProject.bin"/><Relationship Id="rId80" Type="http://schemas.openxmlformats.org/officeDocument/2006/relationships/externalLink" Target="externalLinks/externalLink64.xml"/><Relationship Id="rId85" Type="http://schemas.openxmlformats.org/officeDocument/2006/relationships/externalLink" Target="externalLinks/externalLink69.xml"/><Relationship Id="rId12" Type="http://schemas.openxmlformats.org/officeDocument/2006/relationships/worksheet" Target="worksheets/sheet12.xml"/><Relationship Id="rId17" Type="http://schemas.openxmlformats.org/officeDocument/2006/relationships/externalLink" Target="externalLinks/externalLink1.xml"/><Relationship Id="rId33" Type="http://schemas.openxmlformats.org/officeDocument/2006/relationships/externalLink" Target="externalLinks/externalLink17.xml"/><Relationship Id="rId38" Type="http://schemas.openxmlformats.org/officeDocument/2006/relationships/externalLink" Target="externalLinks/externalLink22.xml"/><Relationship Id="rId59" Type="http://schemas.openxmlformats.org/officeDocument/2006/relationships/externalLink" Target="externalLinks/externalLink43.xml"/><Relationship Id="rId103" Type="http://schemas.openxmlformats.org/officeDocument/2006/relationships/pivotCacheDefinition" Target="pivotCache/pivotCacheDefinition4.xml"/><Relationship Id="rId108" Type="http://schemas.openxmlformats.org/officeDocument/2006/relationships/connections" Target="connections.xml"/><Relationship Id="rId54" Type="http://schemas.openxmlformats.org/officeDocument/2006/relationships/externalLink" Target="externalLinks/externalLink38.xml"/><Relationship Id="rId70" Type="http://schemas.openxmlformats.org/officeDocument/2006/relationships/externalLink" Target="externalLinks/externalLink54.xml"/><Relationship Id="rId75" Type="http://schemas.openxmlformats.org/officeDocument/2006/relationships/externalLink" Target="externalLinks/externalLink59.xml"/><Relationship Id="rId91" Type="http://schemas.openxmlformats.org/officeDocument/2006/relationships/externalLink" Target="externalLinks/externalLink75.xml"/><Relationship Id="rId96" Type="http://schemas.openxmlformats.org/officeDocument/2006/relationships/externalLink" Target="externalLinks/externalLink8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externalLink" Target="externalLinks/externalLink20.xml"/><Relationship Id="rId49" Type="http://schemas.openxmlformats.org/officeDocument/2006/relationships/externalLink" Target="externalLinks/externalLink33.xml"/><Relationship Id="rId57" Type="http://schemas.openxmlformats.org/officeDocument/2006/relationships/externalLink" Target="externalLinks/externalLink41.xml"/><Relationship Id="rId106"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externalLink" Target="externalLinks/externalLink15.xml"/><Relationship Id="rId44" Type="http://schemas.openxmlformats.org/officeDocument/2006/relationships/externalLink" Target="externalLinks/externalLink28.xml"/><Relationship Id="rId52" Type="http://schemas.openxmlformats.org/officeDocument/2006/relationships/externalLink" Target="externalLinks/externalLink36.xml"/><Relationship Id="rId60" Type="http://schemas.openxmlformats.org/officeDocument/2006/relationships/externalLink" Target="externalLinks/externalLink44.xml"/><Relationship Id="rId65" Type="http://schemas.openxmlformats.org/officeDocument/2006/relationships/externalLink" Target="externalLinks/externalLink49.xml"/><Relationship Id="rId73" Type="http://schemas.openxmlformats.org/officeDocument/2006/relationships/externalLink" Target="externalLinks/externalLink57.xml"/><Relationship Id="rId78" Type="http://schemas.openxmlformats.org/officeDocument/2006/relationships/externalLink" Target="externalLinks/externalLink62.xml"/><Relationship Id="rId81" Type="http://schemas.openxmlformats.org/officeDocument/2006/relationships/externalLink" Target="externalLinks/externalLink65.xml"/><Relationship Id="rId86" Type="http://schemas.openxmlformats.org/officeDocument/2006/relationships/externalLink" Target="externalLinks/externalLink70.xml"/><Relationship Id="rId94" Type="http://schemas.openxmlformats.org/officeDocument/2006/relationships/externalLink" Target="externalLinks/externalLink78.xml"/><Relationship Id="rId99" Type="http://schemas.openxmlformats.org/officeDocument/2006/relationships/externalLink" Target="externalLinks/externalLink83.xml"/><Relationship Id="rId10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2.xml"/><Relationship Id="rId39" Type="http://schemas.openxmlformats.org/officeDocument/2006/relationships/externalLink" Target="externalLinks/externalLink23.xml"/><Relationship Id="rId109" Type="http://schemas.openxmlformats.org/officeDocument/2006/relationships/styles" Target="styles.xml"/><Relationship Id="rId34" Type="http://schemas.openxmlformats.org/officeDocument/2006/relationships/externalLink" Target="externalLinks/externalLink18.xml"/><Relationship Id="rId50" Type="http://schemas.openxmlformats.org/officeDocument/2006/relationships/externalLink" Target="externalLinks/externalLink34.xml"/><Relationship Id="rId55" Type="http://schemas.openxmlformats.org/officeDocument/2006/relationships/externalLink" Target="externalLinks/externalLink39.xml"/><Relationship Id="rId76" Type="http://schemas.openxmlformats.org/officeDocument/2006/relationships/externalLink" Target="externalLinks/externalLink60.xml"/><Relationship Id="rId97" Type="http://schemas.openxmlformats.org/officeDocument/2006/relationships/externalLink" Target="externalLinks/externalLink81.xml"/><Relationship Id="rId104" Type="http://schemas.openxmlformats.org/officeDocument/2006/relationships/pivotCacheDefinition" Target="pivotCache/pivotCacheDefinition5.xml"/><Relationship Id="rId7" Type="http://schemas.openxmlformats.org/officeDocument/2006/relationships/worksheet" Target="worksheets/sheet7.xml"/><Relationship Id="rId71" Type="http://schemas.openxmlformats.org/officeDocument/2006/relationships/externalLink" Target="externalLinks/externalLink55.xml"/><Relationship Id="rId92" Type="http://schemas.openxmlformats.org/officeDocument/2006/relationships/externalLink" Target="externalLinks/externalLink76.xml"/><Relationship Id="rId2" Type="http://schemas.openxmlformats.org/officeDocument/2006/relationships/worksheet" Target="worksheets/sheet2.xml"/><Relationship Id="rId29" Type="http://schemas.openxmlformats.org/officeDocument/2006/relationships/externalLink" Target="externalLinks/externalLink13.xml"/><Relationship Id="rId24" Type="http://schemas.openxmlformats.org/officeDocument/2006/relationships/externalLink" Target="externalLinks/externalLink8.xml"/><Relationship Id="rId40" Type="http://schemas.openxmlformats.org/officeDocument/2006/relationships/externalLink" Target="externalLinks/externalLink24.xml"/><Relationship Id="rId45" Type="http://schemas.openxmlformats.org/officeDocument/2006/relationships/externalLink" Target="externalLinks/externalLink29.xml"/><Relationship Id="rId66" Type="http://schemas.openxmlformats.org/officeDocument/2006/relationships/externalLink" Target="externalLinks/externalLink50.xml"/><Relationship Id="rId87" Type="http://schemas.openxmlformats.org/officeDocument/2006/relationships/externalLink" Target="externalLinks/externalLink71.xml"/><Relationship Id="rId110" Type="http://schemas.openxmlformats.org/officeDocument/2006/relationships/sharedStrings" Target="sharedStrings.xml"/><Relationship Id="rId61" Type="http://schemas.openxmlformats.org/officeDocument/2006/relationships/externalLink" Target="externalLinks/externalLink45.xml"/><Relationship Id="rId82" Type="http://schemas.openxmlformats.org/officeDocument/2006/relationships/externalLink" Target="externalLinks/externalLink66.xml"/><Relationship Id="rId19" Type="http://schemas.openxmlformats.org/officeDocument/2006/relationships/externalLink" Target="externalLinks/externalLink3.xml"/><Relationship Id="rId14" Type="http://schemas.openxmlformats.org/officeDocument/2006/relationships/worksheet" Target="worksheets/sheet14.xml"/><Relationship Id="rId30" Type="http://schemas.openxmlformats.org/officeDocument/2006/relationships/externalLink" Target="externalLinks/externalLink14.xml"/><Relationship Id="rId35" Type="http://schemas.openxmlformats.org/officeDocument/2006/relationships/externalLink" Target="externalLinks/externalLink19.xml"/><Relationship Id="rId56" Type="http://schemas.openxmlformats.org/officeDocument/2006/relationships/externalLink" Target="externalLinks/externalLink40.xml"/><Relationship Id="rId77" Type="http://schemas.openxmlformats.org/officeDocument/2006/relationships/externalLink" Target="externalLinks/externalLink61.xml"/><Relationship Id="rId100" Type="http://schemas.openxmlformats.org/officeDocument/2006/relationships/pivotCacheDefinition" Target="pivotCache/pivotCacheDefinition1.xml"/><Relationship Id="rId105" Type="http://schemas.microsoft.com/office/2007/relationships/slicerCache" Target="slicerCaches/slicerCache1.xml"/><Relationship Id="rId8" Type="http://schemas.openxmlformats.org/officeDocument/2006/relationships/worksheet" Target="worksheets/sheet8.xml"/><Relationship Id="rId51" Type="http://schemas.openxmlformats.org/officeDocument/2006/relationships/externalLink" Target="externalLinks/externalLink35.xml"/><Relationship Id="rId72" Type="http://schemas.openxmlformats.org/officeDocument/2006/relationships/externalLink" Target="externalLinks/externalLink56.xml"/><Relationship Id="rId93" Type="http://schemas.openxmlformats.org/officeDocument/2006/relationships/externalLink" Target="externalLinks/externalLink77.xml"/><Relationship Id="rId98" Type="http://schemas.openxmlformats.org/officeDocument/2006/relationships/externalLink" Target="externalLinks/externalLink82.xml"/><Relationship Id="rId3" Type="http://schemas.openxmlformats.org/officeDocument/2006/relationships/worksheet" Target="worksheets/sheet3.xml"/><Relationship Id="rId25" Type="http://schemas.openxmlformats.org/officeDocument/2006/relationships/externalLink" Target="externalLinks/externalLink9.xml"/><Relationship Id="rId46" Type="http://schemas.openxmlformats.org/officeDocument/2006/relationships/externalLink" Target="externalLinks/externalLink30.xml"/><Relationship Id="rId67" Type="http://schemas.openxmlformats.org/officeDocument/2006/relationships/externalLink" Target="externalLinks/externalLink51.xml"/><Relationship Id="rId20" Type="http://schemas.openxmlformats.org/officeDocument/2006/relationships/externalLink" Target="externalLinks/externalLink4.xml"/><Relationship Id="rId41" Type="http://schemas.openxmlformats.org/officeDocument/2006/relationships/externalLink" Target="externalLinks/externalLink25.xml"/><Relationship Id="rId62" Type="http://schemas.openxmlformats.org/officeDocument/2006/relationships/externalLink" Target="externalLinks/externalLink46.xml"/><Relationship Id="rId83" Type="http://schemas.openxmlformats.org/officeDocument/2006/relationships/externalLink" Target="externalLinks/externalLink67.xml"/><Relationship Id="rId88" Type="http://schemas.openxmlformats.org/officeDocument/2006/relationships/externalLink" Target="externalLinks/externalLink72.xml"/><Relationship Id="rId111"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5.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b="1"/>
              <a:t>Volume Achievement</a:t>
            </a:r>
          </a:p>
        </c:rich>
      </c:tx>
      <c:layout>
        <c:manualLayout>
          <c:xMode val="edge"/>
          <c:yMode val="edge"/>
          <c:x val="0.33188505747126434"/>
          <c:y val="4.1797255664597757E-2"/>
        </c:manualLayout>
      </c:layout>
      <c:overlay val="0"/>
      <c:spPr>
        <a:noFill/>
        <a:ln>
          <a:noFill/>
        </a:ln>
        <a:effectLst/>
      </c:spPr>
      <c:txPr>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Current Vol.</c:v>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MTD!$F$4</c:f>
              <c:numCache>
                <c:formatCode>#,##0</c:formatCode>
                <c:ptCount val="1"/>
                <c:pt idx="0">
                  <c:v>1656</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0-5A79-478A-A8E1-24C841B2D4AE}"/>
            </c:ext>
          </c:extLst>
        </c:ser>
        <c:ser>
          <c:idx val="1"/>
          <c:order val="1"/>
          <c:tx>
            <c:v>Planned Vol.</c:v>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MTD!$P$4</c:f>
              <c:numCache>
                <c:formatCode>#,##0</c:formatCode>
                <c:ptCount val="1"/>
                <c:pt idx="0">
                  <c:v>1513</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1-5A79-478A-A8E1-24C841B2D4AE}"/>
            </c:ext>
          </c:extLst>
        </c:ser>
        <c:ser>
          <c:idx val="2"/>
          <c:order val="2"/>
          <c:tx>
            <c:v>Baseline</c:v>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MTD!$U$4</c:f>
              <c:numCache>
                <c:formatCode>#,##0</c:formatCode>
                <c:ptCount val="1"/>
                <c:pt idx="0">
                  <c:v>1850.6399999999999</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2-5A79-478A-A8E1-24C841B2D4AE}"/>
            </c:ext>
          </c:extLst>
        </c:ser>
        <c:dLbls>
          <c:dLblPos val="outEnd"/>
          <c:showLegendKey val="0"/>
          <c:showVal val="1"/>
          <c:showCatName val="0"/>
          <c:showSerName val="0"/>
          <c:showPercent val="0"/>
          <c:showBubbleSize val="0"/>
        </c:dLbls>
        <c:gapWidth val="80"/>
        <c:overlap val="25"/>
        <c:axId val="427249072"/>
        <c:axId val="518876336"/>
      </c:barChart>
      <c:catAx>
        <c:axId val="427249072"/>
        <c:scaling>
          <c:orientation val="minMax"/>
        </c:scaling>
        <c:delete val="1"/>
        <c:axPos val="b"/>
        <c:numFmt formatCode="General" sourceLinked="1"/>
        <c:majorTickMark val="none"/>
        <c:minorTickMark val="none"/>
        <c:tickLblPos val="nextTo"/>
        <c:crossAx val="518876336"/>
        <c:crosses val="autoZero"/>
        <c:auto val="1"/>
        <c:lblAlgn val="ctr"/>
        <c:lblOffset val="100"/>
        <c:noMultiLvlLbl val="0"/>
      </c:catAx>
      <c:valAx>
        <c:axId val="51887633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2724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600" b="1" i="0" u="none" strike="noStrike" kern="1200" cap="none" spc="50" normalizeH="0" baseline="0">
                <a:solidFill>
                  <a:schemeClr val="tx1">
                    <a:lumMod val="65000"/>
                    <a:lumOff val="35000"/>
                  </a:schemeClr>
                </a:solidFill>
                <a:latin typeface="+mj-lt"/>
                <a:ea typeface="+mj-ea"/>
                <a:cs typeface="+mj-cs"/>
              </a:defRPr>
            </a:pPr>
            <a:r>
              <a:rPr lang="en-US"/>
              <a:t>Revenue Achievement</a:t>
            </a:r>
          </a:p>
        </c:rich>
      </c:tx>
      <c:layout>
        <c:manualLayout>
          <c:xMode val="edge"/>
          <c:yMode val="edge"/>
          <c:x val="0.3206514383118394"/>
          <c:y val="5.8516157930436859E-2"/>
        </c:manualLayout>
      </c:layout>
      <c:overlay val="0"/>
      <c:spPr>
        <a:noFill/>
        <a:ln>
          <a:noFill/>
        </a:ln>
        <a:effectLst/>
      </c:spPr>
      <c:txPr>
        <a:bodyPr rot="0" spcFirstLastPara="1" vertOverflow="ellipsis" vert="horz" wrap="square" anchor="ctr" anchorCtr="1"/>
        <a:lstStyle/>
        <a:p>
          <a:pPr algn="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Current Rev.</c:v>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MTD!$I$4</c:f>
              <c:numCache>
                <c:formatCode>#,##0</c:formatCode>
                <c:ptCount val="1"/>
                <c:pt idx="0">
                  <c:v>589137.80000000028</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1-4C57-4AAA-9206-88159B47E261}"/>
            </c:ext>
          </c:extLst>
        </c:ser>
        <c:ser>
          <c:idx val="1"/>
          <c:order val="1"/>
          <c:tx>
            <c:v>Planned Rev.</c:v>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MTD!$Q$4</c:f>
              <c:numCache>
                <c:formatCode>#,##0</c:formatCode>
                <c:ptCount val="1"/>
                <c:pt idx="0">
                  <c:v>714086.83175999986</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3-4C57-4AAA-9206-88159B47E261}"/>
            </c:ext>
          </c:extLst>
        </c:ser>
        <c:ser>
          <c:idx val="2"/>
          <c:order val="2"/>
          <c:tx>
            <c:v>Baseline Rev.</c:v>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MTD!$V$4</c:f>
              <c:numCache>
                <c:formatCode>#,##0</c:formatCode>
                <c:ptCount val="1"/>
                <c:pt idx="0">
                  <c:v>735972.49199999985</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5-4C57-4AAA-9206-88159B47E261}"/>
            </c:ext>
          </c:extLst>
        </c:ser>
        <c:dLbls>
          <c:dLblPos val="outEnd"/>
          <c:showLegendKey val="0"/>
          <c:showVal val="1"/>
          <c:showCatName val="0"/>
          <c:showSerName val="0"/>
          <c:showPercent val="0"/>
          <c:showBubbleSize val="0"/>
        </c:dLbls>
        <c:gapWidth val="80"/>
        <c:overlap val="25"/>
        <c:axId val="427249072"/>
        <c:axId val="518876336"/>
      </c:barChart>
      <c:catAx>
        <c:axId val="427249072"/>
        <c:scaling>
          <c:orientation val="minMax"/>
        </c:scaling>
        <c:delete val="1"/>
        <c:axPos val="b"/>
        <c:numFmt formatCode="General" sourceLinked="1"/>
        <c:majorTickMark val="none"/>
        <c:minorTickMark val="none"/>
        <c:tickLblPos val="nextTo"/>
        <c:crossAx val="518876336"/>
        <c:crosses val="autoZero"/>
        <c:auto val="1"/>
        <c:lblAlgn val="ctr"/>
        <c:lblOffset val="100"/>
        <c:noMultiLvlLbl val="0"/>
      </c:catAx>
      <c:valAx>
        <c:axId val="51887633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42724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600" b="1" i="0" u="none" strike="noStrike" kern="1200" cap="none" spc="50" normalizeH="0" baseline="0">
                <a:solidFill>
                  <a:schemeClr val="tx1">
                    <a:lumMod val="65000"/>
                    <a:lumOff val="35000"/>
                  </a:schemeClr>
                </a:solidFill>
                <a:latin typeface="+mj-lt"/>
                <a:ea typeface="+mj-ea"/>
                <a:cs typeface="+mj-cs"/>
              </a:defRPr>
            </a:pPr>
            <a:r>
              <a:rPr lang="en-US" b="1"/>
              <a:t>CPV</a:t>
            </a:r>
            <a:r>
              <a:rPr lang="en-US" b="1" baseline="0"/>
              <a:t> Achievement</a:t>
            </a:r>
            <a:endParaRPr lang="en-US" b="1"/>
          </a:p>
        </c:rich>
      </c:tx>
      <c:layout>
        <c:manualLayout>
          <c:xMode val="edge"/>
          <c:yMode val="edge"/>
          <c:x val="0.3206514383118394"/>
          <c:y val="5.8516157930436859E-2"/>
        </c:manualLayout>
      </c:layout>
      <c:overlay val="0"/>
      <c:spPr>
        <a:noFill/>
        <a:ln>
          <a:noFill/>
        </a:ln>
        <a:effectLst/>
      </c:spPr>
      <c:txPr>
        <a:bodyPr rot="0" spcFirstLastPara="1" vertOverflow="ellipsis" vert="horz" wrap="square" anchor="ctr" anchorCtr="1"/>
        <a:lstStyle/>
        <a:p>
          <a:pPr algn="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Current CPV.</c:v>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MTD!$J$4</c:f>
              <c:numCache>
                <c:formatCode>#,##0</c:formatCode>
                <c:ptCount val="1"/>
                <c:pt idx="0">
                  <c:v>355.7595410628021</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0-A43B-47C1-BAF3-721A24CB6419}"/>
            </c:ext>
          </c:extLst>
        </c:ser>
        <c:ser>
          <c:idx val="1"/>
          <c:order val="1"/>
          <c:tx>
            <c:v>Planned CPV.</c:v>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MTD!$R$4</c:f>
              <c:numCache>
                <c:formatCode>#,##0</c:formatCode>
                <c:ptCount val="1"/>
                <c:pt idx="0">
                  <c:v>471.96750281559804</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1-A43B-47C1-BAF3-721A24CB6419}"/>
            </c:ext>
          </c:extLst>
        </c:ser>
        <c:ser>
          <c:idx val="2"/>
          <c:order val="2"/>
          <c:tx>
            <c:v>Baseline CPV.</c:v>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MTD!$W$4</c:f>
              <c:numCache>
                <c:formatCode>#,##0</c:formatCode>
                <c:ptCount val="1"/>
                <c:pt idx="0">
                  <c:v>397.68539099987026</c:v>
                </c:pt>
              </c:numCache>
            </c:numRef>
          </c:val>
          <c:extLst>
            <c:ext xmlns:c15="http://schemas.microsoft.com/office/drawing/2012/chart" uri="{02D57815-91ED-43cb-92C2-25804820EDAC}">
              <c15:filteredCategoryTitle>
                <c15:cat>
                  <c:strRef>
                    <c:extLst>
                      <c:ext uri="{02D57815-91ED-43cb-92C2-25804820EDAC}">
                        <c15:formulaRef>
                          <c15:sqref>Charts!#REF!</c15:sqref>
                        </c15:formulaRef>
                      </c:ext>
                    </c:extLst>
                    <c:strCache>
                      <c:ptCount val="1"/>
                      <c:pt idx="0">
                        <c:v>#REF!</c:v>
                      </c:pt>
                    </c:strCache>
                  </c:strRef>
                </c15:cat>
              </c15:filteredCategoryTitle>
            </c:ext>
            <c:ext xmlns:c16="http://schemas.microsoft.com/office/drawing/2014/chart" uri="{C3380CC4-5D6E-409C-BE32-E72D297353CC}">
              <c16:uniqueId val="{00000002-A43B-47C1-BAF3-721A24CB6419}"/>
            </c:ext>
          </c:extLst>
        </c:ser>
        <c:dLbls>
          <c:dLblPos val="outEnd"/>
          <c:showLegendKey val="0"/>
          <c:showVal val="1"/>
          <c:showCatName val="0"/>
          <c:showSerName val="0"/>
          <c:showPercent val="0"/>
          <c:showBubbleSize val="0"/>
        </c:dLbls>
        <c:gapWidth val="80"/>
        <c:overlap val="25"/>
        <c:axId val="427249072"/>
        <c:axId val="518876336"/>
      </c:barChart>
      <c:catAx>
        <c:axId val="427249072"/>
        <c:scaling>
          <c:orientation val="minMax"/>
        </c:scaling>
        <c:delete val="1"/>
        <c:axPos val="b"/>
        <c:numFmt formatCode="General" sourceLinked="1"/>
        <c:majorTickMark val="none"/>
        <c:minorTickMark val="none"/>
        <c:tickLblPos val="nextTo"/>
        <c:crossAx val="518876336"/>
        <c:crosses val="autoZero"/>
        <c:auto val="1"/>
        <c:lblAlgn val="ctr"/>
        <c:lblOffset val="100"/>
        <c:noMultiLvlLbl val="0"/>
      </c:catAx>
      <c:valAx>
        <c:axId val="51887633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2724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Total Cases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'BI Daily'!$ED$2</c:f>
              <c:strCache>
                <c:ptCount val="1"/>
                <c:pt idx="0">
                  <c:v>Total Cases</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Daily'!$EE$1:$FI$1</c15:sqref>
                  </c15:fullRef>
                </c:ext>
              </c:extLst>
              <c:f>'BI Daily'!$EE$1:$EM$1</c:f>
              <c:strCache>
                <c:ptCount val="9"/>
                <c:pt idx="0">
                  <c:v>Friday, April 01</c:v>
                </c:pt>
                <c:pt idx="1">
                  <c:v>Saturday, April 02</c:v>
                </c:pt>
                <c:pt idx="2">
                  <c:v>Sunday, April 03</c:v>
                </c:pt>
                <c:pt idx="3">
                  <c:v>Monday, April 04</c:v>
                </c:pt>
                <c:pt idx="4">
                  <c:v>Tuesday, April 05</c:v>
                </c:pt>
                <c:pt idx="5">
                  <c:v>Wednesday, April 06</c:v>
                </c:pt>
                <c:pt idx="6">
                  <c:v>Thursday, April 07</c:v>
                </c:pt>
                <c:pt idx="7">
                  <c:v>Friday, April 08</c:v>
                </c:pt>
                <c:pt idx="8">
                  <c:v>Saturday, April 09</c:v>
                </c:pt>
              </c:strCache>
            </c:strRef>
          </c:cat>
          <c:val>
            <c:numRef>
              <c:extLst>
                <c:ext xmlns:c15="http://schemas.microsoft.com/office/drawing/2012/chart" uri="{02D57815-91ED-43cb-92C2-25804820EDAC}">
                  <c15:fullRef>
                    <c15:sqref>'BI Daily'!$EE$2:$FI$2</c15:sqref>
                  </c15:fullRef>
                </c:ext>
              </c:extLst>
              <c:f>'BI Daily'!$EE$2:$EM$2</c:f>
              <c:numCache>
                <c:formatCode>#,##0</c:formatCode>
                <c:ptCount val="9"/>
                <c:pt idx="0">
                  <c:v>63</c:v>
                </c:pt>
                <c:pt idx="1">
                  <c:v>223</c:v>
                </c:pt>
                <c:pt idx="2">
                  <c:v>299</c:v>
                </c:pt>
                <c:pt idx="3">
                  <c:v>274</c:v>
                </c:pt>
                <c:pt idx="4">
                  <c:v>306</c:v>
                </c:pt>
                <c:pt idx="5">
                  <c:v>305</c:v>
                </c:pt>
                <c:pt idx="6">
                  <c:v>283</c:v>
                </c:pt>
                <c:pt idx="7">
                  <c:v>121</c:v>
                </c:pt>
                <c:pt idx="8">
                  <c:v>3</c:v>
                </c:pt>
              </c:numCache>
            </c:numRef>
          </c:val>
          <c:extLst>
            <c:ext xmlns:c16="http://schemas.microsoft.com/office/drawing/2014/chart" uri="{C3380CC4-5D6E-409C-BE32-E72D297353CC}">
              <c16:uniqueId val="{00000000-D44A-43F0-A656-ABC96AEF72DC}"/>
            </c:ext>
          </c:extLst>
        </c:ser>
        <c:dLbls>
          <c:showLegendKey val="0"/>
          <c:showVal val="1"/>
          <c:showCatName val="0"/>
          <c:showSerName val="0"/>
          <c:showPercent val="0"/>
          <c:showBubbleSize val="0"/>
        </c:dLbls>
        <c:axId val="1346742879"/>
        <c:axId val="1346743295"/>
      </c:areaChart>
      <c:lineChart>
        <c:grouping val="standard"/>
        <c:varyColors val="0"/>
        <c:ser>
          <c:idx val="1"/>
          <c:order val="1"/>
          <c:tx>
            <c:v>Max</c:v>
          </c:tx>
          <c:spPr>
            <a:ln w="28575" cap="rnd">
              <a:solidFill>
                <a:schemeClr val="accent2"/>
              </a:solidFill>
              <a:prstDash val="sysDash"/>
              <a:round/>
            </a:ln>
            <a:effectLst/>
          </c:spPr>
          <c:marker>
            <c:symbol val="none"/>
          </c:marker>
          <c:cat>
            <c:strLit>
              <c:ptCount val="9"/>
              <c:pt idx="0">
                <c:v>1</c:v>
              </c:pt>
              <c:pt idx="1">
                <c:v>2</c:v>
              </c:pt>
              <c:pt idx="2">
                <c:v>3</c:v>
              </c:pt>
              <c:pt idx="3">
                <c:v>4</c:v>
              </c:pt>
              <c:pt idx="4">
                <c:v>5</c:v>
              </c:pt>
              <c:pt idx="5">
                <c:v>6</c:v>
              </c:pt>
              <c:pt idx="6">
                <c:v>7</c:v>
              </c:pt>
              <c:pt idx="7">
                <c:v>8</c:v>
              </c:pt>
              <c:pt idx="8">
                <c:v>9</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'BI Daily'!$EE$3:$FI$3</c15:sqref>
                  </c15:fullRef>
                </c:ext>
              </c:extLst>
              <c:f>'BI Daily'!$EE$3:$EM$3</c:f>
              <c:numCache>
                <c:formatCode>#,##0</c:formatCode>
                <c:ptCount val="9"/>
                <c:pt idx="0">
                  <c:v>306</c:v>
                </c:pt>
                <c:pt idx="1">
                  <c:v>306</c:v>
                </c:pt>
                <c:pt idx="2">
                  <c:v>306</c:v>
                </c:pt>
                <c:pt idx="3">
                  <c:v>306</c:v>
                </c:pt>
                <c:pt idx="4">
                  <c:v>306</c:v>
                </c:pt>
                <c:pt idx="5">
                  <c:v>306</c:v>
                </c:pt>
                <c:pt idx="6">
                  <c:v>306</c:v>
                </c:pt>
                <c:pt idx="7">
                  <c:v>306</c:v>
                </c:pt>
                <c:pt idx="8">
                  <c:v>306</c:v>
                </c:pt>
              </c:numCache>
            </c:numRef>
          </c:val>
          <c:smooth val="0"/>
          <c:extLst>
            <c:ext xmlns:c16="http://schemas.microsoft.com/office/drawing/2014/chart" uri="{C3380CC4-5D6E-409C-BE32-E72D297353CC}">
              <c16:uniqueId val="{00000002-BDAC-43DA-91DF-B73279E6D7A8}"/>
            </c:ext>
          </c:extLst>
        </c:ser>
        <c:dLbls>
          <c:showLegendKey val="0"/>
          <c:showVal val="0"/>
          <c:showCatName val="0"/>
          <c:showSerName val="0"/>
          <c:showPercent val="0"/>
          <c:showBubbleSize val="0"/>
        </c:dLbls>
        <c:marker val="1"/>
        <c:smooth val="0"/>
        <c:axId val="1736862511"/>
        <c:axId val="1736848367"/>
      </c:lineChart>
      <c:catAx>
        <c:axId val="13467428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46743295"/>
        <c:crosses val="autoZero"/>
        <c:auto val="1"/>
        <c:lblAlgn val="ctr"/>
        <c:lblOffset val="100"/>
        <c:noMultiLvlLbl val="0"/>
      </c:catAx>
      <c:valAx>
        <c:axId val="1346743295"/>
        <c:scaling>
          <c:orientation val="minMax"/>
        </c:scaling>
        <c:delete val="1"/>
        <c:axPos val="l"/>
        <c:numFmt formatCode="#,##0" sourceLinked="1"/>
        <c:majorTickMark val="none"/>
        <c:minorTickMark val="none"/>
        <c:tickLblPos val="nextTo"/>
        <c:crossAx val="1346742879"/>
        <c:crosses val="autoZero"/>
        <c:crossBetween val="between"/>
      </c:valAx>
      <c:valAx>
        <c:axId val="1736848367"/>
        <c:scaling>
          <c:orientation val="minMax"/>
        </c:scaling>
        <c:delete val="1"/>
        <c:axPos val="r"/>
        <c:numFmt formatCode="#,##0" sourceLinked="1"/>
        <c:majorTickMark val="out"/>
        <c:minorTickMark val="none"/>
        <c:tickLblPos val="nextTo"/>
        <c:crossAx val="1736862511"/>
        <c:crosses val="max"/>
        <c:crossBetween val="between"/>
      </c:valAx>
      <c:catAx>
        <c:axId val="1736862511"/>
        <c:scaling>
          <c:orientation val="minMax"/>
        </c:scaling>
        <c:delete val="1"/>
        <c:axPos val="b"/>
        <c:majorTickMark val="out"/>
        <c:minorTickMark val="none"/>
        <c:tickLblPos val="nextTo"/>
        <c:crossAx val="1736848367"/>
        <c:crosses val="autoZero"/>
        <c:auto val="1"/>
        <c:lblAlgn val="ctr"/>
        <c:lblOffset val="100"/>
        <c:noMultiLvlLbl val="0"/>
      </c:catAx>
      <c:spPr>
        <a:noFill/>
        <a:ln>
          <a:noFill/>
        </a:ln>
        <a:effectLst/>
      </c:spPr>
    </c:plotArea>
    <c:plotVisOnly val="1"/>
    <c:dispBlanksAs val="zero"/>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20" baseline="0">
                <a:solidFill>
                  <a:schemeClr val="tx1">
                    <a:lumMod val="65000"/>
                    <a:lumOff val="35000"/>
                  </a:schemeClr>
                </a:solidFill>
                <a:latin typeface="+mn-lt"/>
                <a:ea typeface="+mn-ea"/>
                <a:cs typeface="+mn-cs"/>
              </a:defRPr>
            </a:pPr>
            <a:r>
              <a:rPr lang="en-US" sz="1800">
                <a:solidFill>
                  <a:schemeClr val="tx1">
                    <a:lumMod val="65000"/>
                    <a:lumOff val="35000"/>
                  </a:schemeClr>
                </a:solidFill>
              </a:rPr>
              <a:t> </a:t>
            </a:r>
            <a:r>
              <a:rPr lang="en-US" sz="1800" b="1">
                <a:solidFill>
                  <a:schemeClr val="tx1">
                    <a:lumMod val="65000"/>
                    <a:lumOff val="35000"/>
                  </a:schemeClr>
                </a:solidFill>
              </a:rPr>
              <a:t>Rev Deficit Per Specialty</a:t>
            </a:r>
          </a:p>
        </c:rich>
      </c:tx>
      <c:layout>
        <c:manualLayout>
          <c:xMode val="edge"/>
          <c:yMode val="edge"/>
          <c:x val="0.46658680088123766"/>
          <c:y val="1.0478940226334578E-4"/>
        </c:manualLayout>
      </c:layout>
      <c:overlay val="0"/>
      <c:spPr>
        <a:noFill/>
        <a:ln>
          <a:noFill/>
        </a:ln>
        <a:effectLst/>
      </c:spPr>
      <c:txPr>
        <a:bodyPr rot="0" spcFirstLastPara="1" vertOverflow="ellipsis" vert="horz" wrap="square" anchor="ctr" anchorCtr="1"/>
        <a:lstStyle/>
        <a:p>
          <a:pPr>
            <a:defRPr sz="1800" b="0" i="0" u="none" strike="noStrike" kern="1200" cap="none" spc="2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367240241865597E-2"/>
          <c:y val="0.10181569885017124"/>
          <c:w val="0.931198374781253"/>
          <c:h val="0.8051937693615896"/>
        </c:manualLayout>
      </c:layout>
      <c:barChart>
        <c:barDir val="col"/>
        <c:grouping val="clustered"/>
        <c:varyColors val="0"/>
        <c:ser>
          <c:idx val="6"/>
          <c:order val="0"/>
          <c:tx>
            <c:strRef>
              <c:f>MTD!$O$6:$O$7</c:f>
              <c:strCache>
                <c:ptCount val="2"/>
                <c:pt idx="0">
                  <c:v>  Deficit Reason  </c:v>
                </c:pt>
                <c:pt idx="1">
                  <c:v> Total </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0-6F60-4803-8F5C-FA1A0144428C}"/>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1-6F60-4803-8F5C-FA1A0144428C}"/>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2-6F60-4803-8F5C-FA1A0144428C}"/>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3-6F60-4803-8F5C-FA1A0144428C}"/>
                </c:ext>
              </c:extLst>
            </c:dLbl>
            <c:dLbl>
              <c:idx val="6"/>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0-444D-40B2-AB59-16FEE48A4D03}"/>
                </c:ext>
              </c:extLst>
            </c:dLbl>
            <c:dLbl>
              <c:idx val="7"/>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1-444D-40B2-AB59-16FEE48A4D03}"/>
                </c:ext>
              </c:extLst>
            </c:dLbl>
            <c:dLbl>
              <c:idx val="9"/>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2-444D-40B2-AB59-16FEE48A4D03}"/>
                </c:ext>
              </c:extLst>
            </c:dLbl>
            <c:dLbl>
              <c:idx val="1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0-D4AE-4162-B3FC-5F5DB75E159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MTD!$E$8:$E$39</c15:sqref>
                  </c15:fullRef>
                </c:ext>
              </c:extLst>
              <c:f>(MTD!$E$8:$E$14,MTD!$E$16:$E$18,MTD!$E$21:$E$26,MTD!$E$28:$E$39)</c:f>
              <c:strCache>
                <c:ptCount val="28"/>
                <c:pt idx="0">
                  <c:v>General Surgery</c:v>
                </c:pt>
                <c:pt idx="1">
                  <c:v>Other</c:v>
                </c:pt>
                <c:pt idx="2">
                  <c:v>External Doctor</c:v>
                </c:pt>
                <c:pt idx="3">
                  <c:v>Clinical Pathology</c:v>
                </c:pt>
                <c:pt idx="4">
                  <c:v>Oral Surgery</c:v>
                </c:pt>
                <c:pt idx="5">
                  <c:v>Nutrition</c:v>
                </c:pt>
                <c:pt idx="6">
                  <c:v>Ophthalmology</c:v>
                </c:pt>
                <c:pt idx="7">
                  <c:v>Urology</c:v>
                </c:pt>
                <c:pt idx="8">
                  <c:v>E.N.T.</c:v>
                </c:pt>
                <c:pt idx="9">
                  <c:v>cosmatology</c:v>
                </c:pt>
                <c:pt idx="10">
                  <c:v>Laboratory</c:v>
                </c:pt>
                <c:pt idx="11">
                  <c:v>Pharmacy</c:v>
                </c:pt>
                <c:pt idx="12">
                  <c:v>HOME CARE</c:v>
                </c:pt>
                <c:pt idx="13">
                  <c:v>ER</c:v>
                </c:pt>
                <c:pt idx="14">
                  <c:v>Orthopedics</c:v>
                </c:pt>
                <c:pt idx="15">
                  <c:v>Pediatrics</c:v>
                </c:pt>
                <c:pt idx="16">
                  <c:v>Physiotherapy</c:v>
                </c:pt>
                <c:pt idx="17">
                  <c:v>Phonatics</c:v>
                </c:pt>
                <c:pt idx="18">
                  <c:v>screening &amp; scaling</c:v>
                </c:pt>
                <c:pt idx="19">
                  <c:v>Pedodontics</c:v>
                </c:pt>
                <c:pt idx="20">
                  <c:v>Andrology</c:v>
                </c:pt>
                <c:pt idx="21">
                  <c:v>Prosthodontic</c:v>
                </c:pt>
                <c:pt idx="22">
                  <c:v>Endodontics</c:v>
                </c:pt>
                <c:pt idx="23">
                  <c:v>Internal Medicine</c:v>
                </c:pt>
                <c:pt idx="24">
                  <c:v> Prothdontics/ Simple End</c:v>
                </c:pt>
                <c:pt idx="25">
                  <c:v>OBE &amp; GYN</c:v>
                </c:pt>
                <c:pt idx="26">
                  <c:v>Dermatology</c:v>
                </c:pt>
                <c:pt idx="27">
                  <c:v>Advanced GP</c:v>
                </c:pt>
              </c:strCache>
            </c:strRef>
          </c:cat>
          <c:val>
            <c:numRef>
              <c:extLst>
                <c:ext xmlns:c15="http://schemas.microsoft.com/office/drawing/2012/chart" uri="{02D57815-91ED-43cb-92C2-25804820EDAC}">
                  <c15:fullRef>
                    <c15:sqref>MTD!$O$8:$O$39</c15:sqref>
                  </c15:fullRef>
                </c:ext>
              </c:extLst>
              <c:f>(MTD!$O$8:$O$14,MTD!$O$16:$O$18,MTD!$O$21:$O$26,MTD!$O$28:$O$39)</c:f>
              <c:numCache>
                <c:formatCode>#,##0_);[Red]\(#,##0\)</c:formatCode>
                <c:ptCount val="28"/>
                <c:pt idx="0">
                  <c:v>-26922.664399999994</c:v>
                </c:pt>
                <c:pt idx="1">
                  <c:v>6377.0599999999995</c:v>
                </c:pt>
                <c:pt idx="2">
                  <c:v>4836.2700000000004</c:v>
                </c:pt>
                <c:pt idx="3">
                  <c:v>2811.5</c:v>
                </c:pt>
                <c:pt idx="4">
                  <c:v>-37363.895199999984</c:v>
                </c:pt>
                <c:pt idx="5">
                  <c:v>-4288.7360000000008</c:v>
                </c:pt>
                <c:pt idx="6">
                  <c:v>6833.4</c:v>
                </c:pt>
                <c:pt idx="7">
                  <c:v>-9046.690000000006</c:v>
                </c:pt>
                <c:pt idx="8">
                  <c:v>6405.0832000000028</c:v>
                </c:pt>
                <c:pt idx="9">
                  <c:v>0</c:v>
                </c:pt>
                <c:pt idx="10">
                  <c:v>649</c:v>
                </c:pt>
                <c:pt idx="11">
                  <c:v>0</c:v>
                </c:pt>
                <c:pt idx="12">
                  <c:v>-1627.6100000000006</c:v>
                </c:pt>
                <c:pt idx="13">
                  <c:v>5232.895600000018</c:v>
                </c:pt>
                <c:pt idx="14">
                  <c:v>584.46600000000035</c:v>
                </c:pt>
                <c:pt idx="15">
                  <c:v>9633.3515999999727</c:v>
                </c:pt>
                <c:pt idx="16">
                  <c:v>1250</c:v>
                </c:pt>
                <c:pt idx="17">
                  <c:v>-4774.7908000000007</c:v>
                </c:pt>
                <c:pt idx="18">
                  <c:v>-1717.8859999999986</c:v>
                </c:pt>
                <c:pt idx="19">
                  <c:v>-5409.3835999999974</c:v>
                </c:pt>
                <c:pt idx="20">
                  <c:v>0</c:v>
                </c:pt>
                <c:pt idx="21">
                  <c:v>-7116.7599999999993</c:v>
                </c:pt>
                <c:pt idx="22">
                  <c:v>-7414.9336000000039</c:v>
                </c:pt>
                <c:pt idx="23">
                  <c:v>-19217.852200000008</c:v>
                </c:pt>
                <c:pt idx="24">
                  <c:v>-15382.942440000003</c:v>
                </c:pt>
                <c:pt idx="25">
                  <c:v>-7510.0787999999739</c:v>
                </c:pt>
                <c:pt idx="26">
                  <c:v>-7407.1700000000128</c:v>
                </c:pt>
                <c:pt idx="27">
                  <c:v>-18190.540119999994</c:v>
                </c:pt>
              </c:numCache>
            </c:numRef>
          </c:val>
          <c:extLst>
            <c:ext xmlns:c16="http://schemas.microsoft.com/office/drawing/2014/chart" uri="{C3380CC4-5D6E-409C-BE32-E72D297353CC}">
              <c16:uniqueId val="{00000008-6F60-4803-8F5C-FA1A0144428C}"/>
            </c:ext>
          </c:extLst>
        </c:ser>
        <c:dLbls>
          <c:dLblPos val="outEnd"/>
          <c:showLegendKey val="0"/>
          <c:showVal val="1"/>
          <c:showCatName val="0"/>
          <c:showSerName val="0"/>
          <c:showPercent val="0"/>
          <c:showBubbleSize val="0"/>
        </c:dLbls>
        <c:gapWidth val="150"/>
        <c:axId val="1421646960"/>
        <c:axId val="1421651120"/>
      </c:barChart>
      <c:catAx>
        <c:axId val="1421646960"/>
        <c:scaling>
          <c:orientation val="minMax"/>
        </c:scaling>
        <c:delete val="0"/>
        <c:axPos val="b"/>
        <c:numFmt formatCode="General" sourceLinked="1"/>
        <c:majorTickMark val="out"/>
        <c:minorTickMark val="none"/>
        <c:tickLblPos val="nextTo"/>
        <c:spPr>
          <a:noFill/>
          <a:ln>
            <a:solidFill>
              <a:schemeClr val="tx1"/>
            </a:solidFill>
          </a:ln>
          <a:effectLst/>
        </c:spPr>
        <c:txPr>
          <a:bodyPr rot="-1500000" spcFirstLastPara="1" vertOverflow="ellipsis" wrap="square" anchor="b"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421651120"/>
        <c:crosses val="autoZero"/>
        <c:auto val="1"/>
        <c:lblAlgn val="ctr"/>
        <c:lblOffset val="100"/>
        <c:noMultiLvlLbl val="0"/>
      </c:catAx>
      <c:valAx>
        <c:axId val="1421651120"/>
        <c:scaling>
          <c:orientation val="minMax"/>
        </c:scaling>
        <c:delete val="1"/>
        <c:axPos val="l"/>
        <c:numFmt formatCode="#,##0_);[Red]\(#,##0\)" sourceLinked="1"/>
        <c:majorTickMark val="out"/>
        <c:minorTickMark val="none"/>
        <c:tickLblPos val="nextTo"/>
        <c:crossAx val="1421646960"/>
        <c:crosses val="autoZero"/>
        <c:crossBetween val="midCat"/>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Volume Overview</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MTD!$F$6:$F$7</c:f>
              <c:strCache>
                <c:ptCount val="2"/>
                <c:pt idx="0">
                  <c:v> Current Performance </c:v>
                </c:pt>
                <c:pt idx="1">
                  <c:v> Vol. Ach </c:v>
                </c:pt>
              </c:strCache>
            </c:strRef>
          </c:tx>
          <c:spPr>
            <a:solidFill>
              <a:schemeClr val="accent1"/>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MTD!$F$8:$F$39</c15:sqref>
                  </c15:fullRef>
                </c:ext>
              </c:extLst>
              <c:f>(MTD!$F$8,MTD!$F$10:$F$19,MTD!$F$21:$F$26,MTD!$F$28:$F$39)</c:f>
              <c:numCache>
                <c:formatCode>_(* #,##0_);_(* \(#,##0\);_(* "-"??_);_(@_)</c:formatCode>
                <c:ptCount val="29"/>
                <c:pt idx="0">
                  <c:v>39</c:v>
                </c:pt>
                <c:pt idx="1">
                  <c:v>68</c:v>
                </c:pt>
                <c:pt idx="2">
                  <c:v>18</c:v>
                </c:pt>
                <c:pt idx="3">
                  <c:v>71</c:v>
                </c:pt>
                <c:pt idx="4">
                  <c:v>14</c:v>
                </c:pt>
                <c:pt idx="5">
                  <c:v>43</c:v>
                </c:pt>
                <c:pt idx="6">
                  <c:v>13</c:v>
                </c:pt>
                <c:pt idx="7">
                  <c:v>49</c:v>
                </c:pt>
                <c:pt idx="8">
                  <c:v>99</c:v>
                </c:pt>
                <c:pt idx="9">
                  <c:v>0</c:v>
                </c:pt>
                <c:pt idx="10">
                  <c:v>0</c:v>
                </c:pt>
                <c:pt idx="11">
                  <c:v>1</c:v>
                </c:pt>
                <c:pt idx="12">
                  <c:v>0</c:v>
                </c:pt>
                <c:pt idx="13">
                  <c:v>5</c:v>
                </c:pt>
                <c:pt idx="14">
                  <c:v>293</c:v>
                </c:pt>
                <c:pt idx="15">
                  <c:v>76</c:v>
                </c:pt>
                <c:pt idx="16">
                  <c:v>155</c:v>
                </c:pt>
                <c:pt idx="17">
                  <c:v>25</c:v>
                </c:pt>
                <c:pt idx="18">
                  <c:v>5</c:v>
                </c:pt>
                <c:pt idx="19">
                  <c:v>91</c:v>
                </c:pt>
                <c:pt idx="20">
                  <c:v>58</c:v>
                </c:pt>
                <c:pt idx="21">
                  <c:v>0</c:v>
                </c:pt>
                <c:pt idx="22">
                  <c:v>7</c:v>
                </c:pt>
                <c:pt idx="23">
                  <c:v>81</c:v>
                </c:pt>
                <c:pt idx="24">
                  <c:v>126</c:v>
                </c:pt>
                <c:pt idx="25">
                  <c:v>17</c:v>
                </c:pt>
                <c:pt idx="26">
                  <c:v>137</c:v>
                </c:pt>
                <c:pt idx="27">
                  <c:v>123</c:v>
                </c:pt>
                <c:pt idx="28">
                  <c:v>29</c:v>
                </c:pt>
              </c:numCache>
            </c:numRef>
          </c:val>
          <c:extLst>
            <c:ext xmlns:c16="http://schemas.microsoft.com/office/drawing/2014/chart" uri="{C3380CC4-5D6E-409C-BE32-E72D297353CC}">
              <c16:uniqueId val="{00000000-5719-4E26-8152-C467B6D8520A}"/>
            </c:ext>
          </c:extLst>
        </c:ser>
        <c:ser>
          <c:idx val="6"/>
          <c:order val="6"/>
          <c:tx>
            <c:strRef>
              <c:f>MTD!$P$6:$P$7</c:f>
              <c:strCache>
                <c:ptCount val="2"/>
                <c:pt idx="0">
                  <c:v> Plan MTD </c:v>
                </c:pt>
                <c:pt idx="1">
                  <c:v> Vol. Tar </c:v>
                </c:pt>
              </c:strCache>
            </c:strRef>
          </c:tx>
          <c:spPr>
            <a:solidFill>
              <a:srgbClr val="FF0000"/>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MTD!$P$8:$P$39</c15:sqref>
                  </c15:fullRef>
                </c:ext>
              </c:extLst>
              <c:f>(MTD!$P$8,MTD!$P$10:$P$19,MTD!$P$21:$P$26,MTD!$P$28:$P$39)</c:f>
              <c:numCache>
                <c:formatCode>_(* #,##0_);_(* \(#,##0\);_(* "-"??_);_(@_)</c:formatCode>
                <c:ptCount val="29"/>
                <c:pt idx="0">
                  <c:v>61</c:v>
                </c:pt>
                <c:pt idx="1">
                  <c:v>0</c:v>
                </c:pt>
                <c:pt idx="2">
                  <c:v>0</c:v>
                </c:pt>
                <c:pt idx="3">
                  <c:v>87</c:v>
                </c:pt>
                <c:pt idx="4">
                  <c:v>29</c:v>
                </c:pt>
                <c:pt idx="5">
                  <c:v>0</c:v>
                </c:pt>
                <c:pt idx="6">
                  <c:v>0</c:v>
                </c:pt>
                <c:pt idx="7">
                  <c:v>71</c:v>
                </c:pt>
                <c:pt idx="8">
                  <c:v>68</c:v>
                </c:pt>
                <c:pt idx="9">
                  <c:v>0</c:v>
                </c:pt>
                <c:pt idx="10">
                  <c:v>0</c:v>
                </c:pt>
                <c:pt idx="11">
                  <c:v>0</c:v>
                </c:pt>
                <c:pt idx="12">
                  <c:v>0</c:v>
                </c:pt>
                <c:pt idx="13">
                  <c:v>10</c:v>
                </c:pt>
                <c:pt idx="14">
                  <c:v>188</c:v>
                </c:pt>
                <c:pt idx="15">
                  <c:v>78</c:v>
                </c:pt>
                <c:pt idx="16">
                  <c:v>114</c:v>
                </c:pt>
                <c:pt idx="17">
                  <c:v>0</c:v>
                </c:pt>
                <c:pt idx="18">
                  <c:v>19</c:v>
                </c:pt>
                <c:pt idx="19">
                  <c:v>91</c:v>
                </c:pt>
                <c:pt idx="20">
                  <c:v>68</c:v>
                </c:pt>
                <c:pt idx="21">
                  <c:v>0</c:v>
                </c:pt>
                <c:pt idx="22">
                  <c:v>13</c:v>
                </c:pt>
                <c:pt idx="23">
                  <c:v>78</c:v>
                </c:pt>
                <c:pt idx="24">
                  <c:v>175</c:v>
                </c:pt>
                <c:pt idx="25">
                  <c:v>31</c:v>
                </c:pt>
                <c:pt idx="26">
                  <c:v>128</c:v>
                </c:pt>
                <c:pt idx="27">
                  <c:v>120</c:v>
                </c:pt>
                <c:pt idx="28">
                  <c:v>66</c:v>
                </c:pt>
              </c:numCache>
            </c:numRef>
          </c:val>
          <c:extLst>
            <c:ext xmlns:c16="http://schemas.microsoft.com/office/drawing/2014/chart" uri="{C3380CC4-5D6E-409C-BE32-E72D297353CC}">
              <c16:uniqueId val="{00000001-5719-4E26-8152-C467B6D8520A}"/>
            </c:ext>
          </c:extLst>
        </c:ser>
        <c:ser>
          <c:idx val="14"/>
          <c:order val="14"/>
          <c:tx>
            <c:strRef>
              <c:f>MTD!$U$6:$U$7</c:f>
              <c:strCache>
                <c:ptCount val="2"/>
                <c:pt idx="0">
                  <c:v> Base-Line till yesterday </c:v>
                </c:pt>
                <c:pt idx="1">
                  <c:v> Vol. </c:v>
                </c:pt>
              </c:strCache>
            </c:strRef>
          </c:tx>
          <c:spPr>
            <a:solidFill>
              <a:srgbClr val="92D050"/>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MTD!$U$8:$U$39</c15:sqref>
                  </c15:fullRef>
                </c:ext>
              </c:extLst>
              <c:f>(MTD!$U$8,MTD!$U$10:$U$19,MTD!$U$21:$U$26,MTD!$U$28:$U$39)</c:f>
              <c:numCache>
                <c:formatCode>_(* #,##0_);_(* \(#,##0\);_(* "-"??_);_(@_)</c:formatCode>
                <c:ptCount val="29"/>
                <c:pt idx="0">
                  <c:v>33.119999999999997</c:v>
                </c:pt>
                <c:pt idx="1">
                  <c:v>45.839999999999996</c:v>
                </c:pt>
                <c:pt idx="2">
                  <c:v>0</c:v>
                </c:pt>
                <c:pt idx="3">
                  <c:v>88.56</c:v>
                </c:pt>
                <c:pt idx="4">
                  <c:v>26.64</c:v>
                </c:pt>
                <c:pt idx="5">
                  <c:v>94.08</c:v>
                </c:pt>
                <c:pt idx="6">
                  <c:v>0</c:v>
                </c:pt>
                <c:pt idx="7">
                  <c:v>118.32</c:v>
                </c:pt>
                <c:pt idx="8">
                  <c:v>61.68</c:v>
                </c:pt>
                <c:pt idx="9">
                  <c:v>0</c:v>
                </c:pt>
                <c:pt idx="10">
                  <c:v>150</c:v>
                </c:pt>
                <c:pt idx="11">
                  <c:v>0</c:v>
                </c:pt>
                <c:pt idx="12">
                  <c:v>0</c:v>
                </c:pt>
                <c:pt idx="13">
                  <c:v>0</c:v>
                </c:pt>
                <c:pt idx="14">
                  <c:v>186.95999999999998</c:v>
                </c:pt>
                <c:pt idx="15">
                  <c:v>68.88</c:v>
                </c:pt>
                <c:pt idx="16">
                  <c:v>103.92</c:v>
                </c:pt>
                <c:pt idx="17">
                  <c:v>0.72</c:v>
                </c:pt>
                <c:pt idx="18">
                  <c:v>18</c:v>
                </c:pt>
                <c:pt idx="19">
                  <c:v>75.36</c:v>
                </c:pt>
                <c:pt idx="20">
                  <c:v>30</c:v>
                </c:pt>
                <c:pt idx="21">
                  <c:v>0</c:v>
                </c:pt>
                <c:pt idx="22">
                  <c:v>0</c:v>
                </c:pt>
                <c:pt idx="23">
                  <c:v>90.72</c:v>
                </c:pt>
                <c:pt idx="24">
                  <c:v>223.44</c:v>
                </c:pt>
                <c:pt idx="25">
                  <c:v>0</c:v>
                </c:pt>
                <c:pt idx="26">
                  <c:v>160.32</c:v>
                </c:pt>
                <c:pt idx="27">
                  <c:v>186.95999999999998</c:v>
                </c:pt>
                <c:pt idx="28">
                  <c:v>76.319999999999993</c:v>
                </c:pt>
              </c:numCache>
            </c:numRef>
          </c:val>
          <c:extLst>
            <c:ext xmlns:c16="http://schemas.microsoft.com/office/drawing/2014/chart" uri="{C3380CC4-5D6E-409C-BE32-E72D297353CC}">
              <c16:uniqueId val="{00000002-5719-4E26-8152-C467B6D8520A}"/>
            </c:ext>
          </c:extLst>
        </c:ser>
        <c:dLbls>
          <c:showLegendKey val="0"/>
          <c:showVal val="0"/>
          <c:showCatName val="0"/>
          <c:showSerName val="0"/>
          <c:showPercent val="0"/>
          <c:showBubbleSize val="0"/>
        </c:dLbls>
        <c:gapWidth val="150"/>
        <c:axId val="2085476480"/>
        <c:axId val="2085477312"/>
        <c:extLst>
          <c:ext xmlns:c15="http://schemas.microsoft.com/office/drawing/2012/chart" uri="{02D57815-91ED-43cb-92C2-25804820EDAC}">
            <c15:filteredBarSeries>
              <c15:ser>
                <c:idx val="1"/>
                <c:order val="1"/>
                <c:tx>
                  <c:strRef>
                    <c:extLst>
                      <c:ext uri="{02D57815-91ED-43cb-92C2-25804820EDAC}">
                        <c15:formulaRef>
                          <c15:sqref>MTD!$I$6:$I$7</c15:sqref>
                        </c15:formulaRef>
                      </c:ext>
                    </c:extLst>
                    <c:strCache>
                      <c:ptCount val="2"/>
                      <c:pt idx="0">
                        <c:v> Current Performance </c:v>
                      </c:pt>
                      <c:pt idx="1">
                        <c:v> Rev. Ach </c:v>
                      </c:pt>
                    </c:strCache>
                  </c:strRef>
                </c:tx>
                <c:spPr>
                  <a:solidFill>
                    <a:schemeClr val="accent2"/>
                  </a:solidFill>
                  <a:ln>
                    <a:noFill/>
                  </a:ln>
                  <a:effectLst/>
                </c:spPr>
                <c:invertIfNegative val="0"/>
                <c:cat>
                  <c:strRef>
                    <c:extLst>
                      <c:ex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uri="{02D57815-91ED-43cb-92C2-25804820EDAC}">
                        <c15:fullRef>
                          <c15:sqref>MTD!$I$8:$I$39</c15:sqref>
                        </c15:fullRef>
                        <c15:formulaRef>
                          <c15:sqref>(MTD!$I$8,MTD!$I$10:$I$19,MTD!$I$21:$I$26,MTD!$I$28:$I$39)</c15:sqref>
                        </c15:formulaRef>
                      </c:ext>
                    </c:extLst>
                    <c:numCache>
                      <c:formatCode>_(* #,##0_);_(* \(#,##0\);_(* "-"??_);_(@_)</c:formatCode>
                      <c:ptCount val="29"/>
                      <c:pt idx="0">
                        <c:v>7589.4699999999993</c:v>
                      </c:pt>
                      <c:pt idx="1">
                        <c:v>4836.2700000000004</c:v>
                      </c:pt>
                      <c:pt idx="2">
                        <c:v>2811.5</c:v>
                      </c:pt>
                      <c:pt idx="3">
                        <c:v>35324.180000000008</c:v>
                      </c:pt>
                      <c:pt idx="4">
                        <c:v>9951.64</c:v>
                      </c:pt>
                      <c:pt idx="5">
                        <c:v>6833.4</c:v>
                      </c:pt>
                      <c:pt idx="6">
                        <c:v>5291.35</c:v>
                      </c:pt>
                      <c:pt idx="7">
                        <c:v>24604.55</c:v>
                      </c:pt>
                      <c:pt idx="8">
                        <c:v>20060.2</c:v>
                      </c:pt>
                      <c:pt idx="9">
                        <c:v>0</c:v>
                      </c:pt>
                      <c:pt idx="10">
                        <c:v>0</c:v>
                      </c:pt>
                      <c:pt idx="11">
                        <c:v>649</c:v>
                      </c:pt>
                      <c:pt idx="12">
                        <c:v>0</c:v>
                      </c:pt>
                      <c:pt idx="13">
                        <c:v>9949.99</c:v>
                      </c:pt>
                      <c:pt idx="14">
                        <c:v>85019.89</c:v>
                      </c:pt>
                      <c:pt idx="15">
                        <c:v>36134.19</c:v>
                      </c:pt>
                      <c:pt idx="16">
                        <c:v>48662.969999999972</c:v>
                      </c:pt>
                      <c:pt idx="17">
                        <c:v>1250</c:v>
                      </c:pt>
                      <c:pt idx="18">
                        <c:v>3614.39</c:v>
                      </c:pt>
                      <c:pt idx="19">
                        <c:v>19890.61</c:v>
                      </c:pt>
                      <c:pt idx="20">
                        <c:v>22226.770000000004</c:v>
                      </c:pt>
                      <c:pt idx="21">
                        <c:v>0</c:v>
                      </c:pt>
                      <c:pt idx="22">
                        <c:v>2660.8400000000011</c:v>
                      </c:pt>
                      <c:pt idx="23">
                        <c:v>47138.720000000001</c:v>
                      </c:pt>
                      <c:pt idx="24">
                        <c:v>53504.270000000004</c:v>
                      </c:pt>
                      <c:pt idx="25">
                        <c:v>8793</c:v>
                      </c:pt>
                      <c:pt idx="26">
                        <c:v>45823.470000000016</c:v>
                      </c:pt>
                      <c:pt idx="27">
                        <c:v>51956.829999999987</c:v>
                      </c:pt>
                      <c:pt idx="28">
                        <c:v>25214.240000000002</c:v>
                      </c:pt>
                    </c:numCache>
                  </c:numRef>
                </c:val>
                <c:extLst>
                  <c:ext xmlns:c16="http://schemas.microsoft.com/office/drawing/2014/chart" uri="{C3380CC4-5D6E-409C-BE32-E72D297353CC}">
                    <c16:uniqueId val="{00000003-5719-4E26-8152-C467B6D8520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MTD!$J$6:$J$7</c15:sqref>
                        </c15:formulaRef>
                      </c:ext>
                    </c:extLst>
                    <c:strCache>
                      <c:ptCount val="2"/>
                      <c:pt idx="0">
                        <c:v> Current Performance </c:v>
                      </c:pt>
                      <c:pt idx="1">
                        <c:v> CPV Ach </c:v>
                      </c:pt>
                    </c:strCache>
                  </c:strRef>
                </c:tx>
                <c:spPr>
                  <a:solidFill>
                    <a:schemeClr val="accent3"/>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MTD!$J$8:$J$39</c15:sqref>
                        </c15:fullRef>
                        <c15:formulaRef>
                          <c15:sqref>(MTD!$J$8,MTD!$J$10:$J$19,MTD!$J$21:$J$26,MTD!$J$28:$J$39)</c15:sqref>
                        </c15:formulaRef>
                      </c:ext>
                    </c:extLst>
                    <c:numCache>
                      <c:formatCode>_(* #,##0_);_(* \(#,##0\);_(* "-"??_);_(@_)</c:formatCode>
                      <c:ptCount val="29"/>
                      <c:pt idx="0">
                        <c:v>194.60179487179485</c:v>
                      </c:pt>
                      <c:pt idx="1">
                        <c:v>71.121617647058827</c:v>
                      </c:pt>
                      <c:pt idx="2">
                        <c:v>156.19444444444446</c:v>
                      </c:pt>
                      <c:pt idx="3">
                        <c:v>497.52366197183107</c:v>
                      </c:pt>
                      <c:pt idx="4">
                        <c:v>710.83142857142855</c:v>
                      </c:pt>
                      <c:pt idx="5">
                        <c:v>158.91627906976743</c:v>
                      </c:pt>
                      <c:pt idx="6">
                        <c:v>407.02692307692308</c:v>
                      </c:pt>
                      <c:pt idx="7">
                        <c:v>502.13367346938776</c:v>
                      </c:pt>
                      <c:pt idx="8">
                        <c:v>202.62828282828283</c:v>
                      </c:pt>
                      <c:pt idx="9">
                        <c:v>0</c:v>
                      </c:pt>
                      <c:pt idx="10">
                        <c:v>0</c:v>
                      </c:pt>
                      <c:pt idx="11">
                        <c:v>649</c:v>
                      </c:pt>
                      <c:pt idx="12">
                        <c:v>0</c:v>
                      </c:pt>
                      <c:pt idx="13">
                        <c:v>1989.998</c:v>
                      </c:pt>
                      <c:pt idx="14">
                        <c:v>290.17027303754264</c:v>
                      </c:pt>
                      <c:pt idx="15">
                        <c:v>475.44986842105266</c:v>
                      </c:pt>
                      <c:pt idx="16">
                        <c:v>313.95464516129016</c:v>
                      </c:pt>
                      <c:pt idx="17">
                        <c:v>50</c:v>
                      </c:pt>
                      <c:pt idx="18">
                        <c:v>722.87799999999993</c:v>
                      </c:pt>
                      <c:pt idx="19">
                        <c:v>218.57813186813186</c:v>
                      </c:pt>
                      <c:pt idx="20">
                        <c:v>383.22017241379319</c:v>
                      </c:pt>
                      <c:pt idx="21">
                        <c:v>0</c:v>
                      </c:pt>
                      <c:pt idx="22">
                        <c:v>380.12000000000018</c:v>
                      </c:pt>
                      <c:pt idx="23">
                        <c:v>581.9595061728395</c:v>
                      </c:pt>
                      <c:pt idx="24">
                        <c:v>424.63706349206353</c:v>
                      </c:pt>
                      <c:pt idx="25">
                        <c:v>517.23529411764707</c:v>
                      </c:pt>
                      <c:pt idx="26">
                        <c:v>334.47788321167894</c:v>
                      </c:pt>
                      <c:pt idx="27">
                        <c:v>422.41325203252023</c:v>
                      </c:pt>
                      <c:pt idx="28">
                        <c:v>869.45655172413797</c:v>
                      </c:pt>
                    </c:numCache>
                  </c:numRef>
                </c:val>
                <c:extLst xmlns:c15="http://schemas.microsoft.com/office/drawing/2012/chart">
                  <c:ext xmlns:c16="http://schemas.microsoft.com/office/drawing/2014/chart" uri="{C3380CC4-5D6E-409C-BE32-E72D297353CC}">
                    <c16:uniqueId val="{00000004-5719-4E26-8152-C467B6D8520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MTD!$M$6:$M$7</c15:sqref>
                        </c15:formulaRef>
                      </c:ext>
                    </c:extLst>
                    <c:strCache>
                      <c:ptCount val="2"/>
                      <c:pt idx="0">
                        <c:v>  Deficit Reason  </c:v>
                      </c:pt>
                      <c:pt idx="1">
                        <c:v> Supply </c:v>
                      </c:pt>
                    </c:strCache>
                  </c:strRef>
                </c:tx>
                <c:spPr>
                  <a:solidFill>
                    <a:schemeClr val="accent4"/>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MTD!$M$8:$M$39</c15:sqref>
                        </c15:fullRef>
                        <c15:formulaRef>
                          <c15:sqref>(MTD!$M$8,MTD!$M$10:$M$19,MTD!$M$21:$M$26,MTD!$M$28:$M$39)</c15:sqref>
                        </c15:formulaRef>
                      </c:ext>
                    </c:extLst>
                    <c:numCache>
                      <c:formatCode>#,##0_);[Red]\(#,##0\)</c:formatCode>
                      <c:ptCount val="29"/>
                      <c:pt idx="0">
                        <c:v>-15992.001116083915</c:v>
                      </c:pt>
                      <c:pt idx="1">
                        <c:v>4836.2700000000004</c:v>
                      </c:pt>
                      <c:pt idx="2">
                        <c:v>2811.5</c:v>
                      </c:pt>
                      <c:pt idx="3">
                        <c:v>-24033.406061538451</c:v>
                      </c:pt>
                      <c:pt idx="4">
                        <c:v>3155.9258181818186</c:v>
                      </c:pt>
                      <c:pt idx="5">
                        <c:v>6833.4</c:v>
                      </c:pt>
                      <c:pt idx="6">
                        <c:v>5291.35</c:v>
                      </c:pt>
                      <c:pt idx="7">
                        <c:v>1380.4547887323913</c:v>
                      </c:pt>
                      <c:pt idx="8">
                        <c:v>179.95642352941471</c:v>
                      </c:pt>
                      <c:pt idx="9">
                        <c:v>0</c:v>
                      </c:pt>
                      <c:pt idx="10">
                        <c:v>0</c:v>
                      </c:pt>
                      <c:pt idx="11">
                        <c:v>649</c:v>
                      </c:pt>
                      <c:pt idx="12">
                        <c:v>0</c:v>
                      </c:pt>
                      <c:pt idx="13">
                        <c:v>4161.1900000000005</c:v>
                      </c:pt>
                      <c:pt idx="14">
                        <c:v>13124.516935365424</c:v>
                      </c:pt>
                      <c:pt idx="15">
                        <c:v>897.46713157895033</c:v>
                      </c:pt>
                      <c:pt idx="16">
                        <c:v>-4462.617103641478</c:v>
                      </c:pt>
                      <c:pt idx="17">
                        <c:v>1250</c:v>
                      </c:pt>
                      <c:pt idx="18">
                        <c:v>1406.7108421052628</c:v>
                      </c:pt>
                      <c:pt idx="19">
                        <c:v>207.68774054054097</c:v>
                      </c:pt>
                      <c:pt idx="20">
                        <c:v>-1365.7970251162753</c:v>
                      </c:pt>
                      <c:pt idx="21">
                        <c:v>0</c:v>
                      </c:pt>
                      <c:pt idx="22">
                        <c:v>-2604.0215384615376</c:v>
                      </c:pt>
                      <c:pt idx="23">
                        <c:v>-10272.11445454545</c:v>
                      </c:pt>
                      <c:pt idx="24">
                        <c:v>-1217.7322976661096</c:v>
                      </c:pt>
                      <c:pt idx="25">
                        <c:v>-4464.7748864516143</c:v>
                      </c:pt>
                      <c:pt idx="26">
                        <c:v>-11152.917144827567</c:v>
                      </c:pt>
                      <c:pt idx="27">
                        <c:v>-8891.2700000000095</c:v>
                      </c:pt>
                      <c:pt idx="28">
                        <c:v>6797.8378980645157</c:v>
                      </c:pt>
                    </c:numCache>
                  </c:numRef>
                </c:val>
                <c:extLst xmlns:c15="http://schemas.microsoft.com/office/drawing/2012/chart">
                  <c:ext xmlns:c16="http://schemas.microsoft.com/office/drawing/2014/chart" uri="{C3380CC4-5D6E-409C-BE32-E72D297353CC}">
                    <c16:uniqueId val="{00000005-5719-4E26-8152-C467B6D8520A}"/>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MTD!$N$6:$N$7</c15:sqref>
                        </c15:formulaRef>
                      </c:ext>
                    </c:extLst>
                    <c:strCache>
                      <c:ptCount val="2"/>
                      <c:pt idx="0">
                        <c:v>  Deficit Reason  </c:v>
                      </c:pt>
                      <c:pt idx="1">
                        <c:v> Demand </c:v>
                      </c:pt>
                    </c:strCache>
                  </c:strRef>
                </c:tx>
                <c:spPr>
                  <a:solidFill>
                    <a:schemeClr val="accent5"/>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MTD!$N$8:$N$39</c15:sqref>
                        </c15:fullRef>
                        <c15:formulaRef>
                          <c15:sqref>(MTD!$N$8,MTD!$N$10:$N$19,MTD!$N$21:$N$26,MTD!$N$28:$N$39)</c15:sqref>
                        </c15:formulaRef>
                      </c:ext>
                    </c:extLst>
                    <c:numCache>
                      <c:formatCode>#,##0_);[Red]\(#,##0\)</c:formatCode>
                      <c:ptCount val="29"/>
                      <c:pt idx="0">
                        <c:v>-10930.663283916085</c:v>
                      </c:pt>
                      <c:pt idx="1">
                        <c:v>0</c:v>
                      </c:pt>
                      <c:pt idx="2">
                        <c:v>0</c:v>
                      </c:pt>
                      <c:pt idx="3">
                        <c:v>-13330.489138461537</c:v>
                      </c:pt>
                      <c:pt idx="4">
                        <c:v>-7444.6618181818185</c:v>
                      </c:pt>
                      <c:pt idx="5">
                        <c:v>0</c:v>
                      </c:pt>
                      <c:pt idx="6">
                        <c:v>0</c:v>
                      </c:pt>
                      <c:pt idx="7">
                        <c:v>-10427.144788732396</c:v>
                      </c:pt>
                      <c:pt idx="8">
                        <c:v>6225.1267764705872</c:v>
                      </c:pt>
                      <c:pt idx="9">
                        <c:v>0</c:v>
                      </c:pt>
                      <c:pt idx="10">
                        <c:v>0</c:v>
                      </c:pt>
                      <c:pt idx="11">
                        <c:v>0</c:v>
                      </c:pt>
                      <c:pt idx="12">
                        <c:v>0</c:v>
                      </c:pt>
                      <c:pt idx="13">
                        <c:v>-5788.8</c:v>
                      </c:pt>
                      <c:pt idx="14">
                        <c:v>-7891.6213353654184</c:v>
                      </c:pt>
                      <c:pt idx="15">
                        <c:v>-313.00113157894839</c:v>
                      </c:pt>
                      <c:pt idx="16">
                        <c:v>14095.968703641456</c:v>
                      </c:pt>
                      <c:pt idx="17">
                        <c:v>0</c:v>
                      </c:pt>
                      <c:pt idx="18">
                        <c:v>-6181.5016421052633</c:v>
                      </c:pt>
                      <c:pt idx="19">
                        <c:v>-1925.5737405405407</c:v>
                      </c:pt>
                      <c:pt idx="20">
                        <c:v>-4043.5865748837214</c:v>
                      </c:pt>
                      <c:pt idx="21">
                        <c:v>0</c:v>
                      </c:pt>
                      <c:pt idx="22">
                        <c:v>-4512.7384615384617</c:v>
                      </c:pt>
                      <c:pt idx="23">
                        <c:v>2857.1808545454533</c:v>
                      </c:pt>
                      <c:pt idx="24">
                        <c:v>-18000.119902333889</c:v>
                      </c:pt>
                      <c:pt idx="25">
                        <c:v>-10918.167553548388</c:v>
                      </c:pt>
                      <c:pt idx="26">
                        <c:v>3642.8383448275854</c:v>
                      </c:pt>
                      <c:pt idx="27">
                        <c:v>1484.1</c:v>
                      </c:pt>
                      <c:pt idx="28">
                        <c:v>-24988.378018064515</c:v>
                      </c:pt>
                    </c:numCache>
                  </c:numRef>
                </c:val>
                <c:extLst xmlns:c15="http://schemas.microsoft.com/office/drawing/2012/chart">
                  <c:ext xmlns:c16="http://schemas.microsoft.com/office/drawing/2014/chart" uri="{C3380CC4-5D6E-409C-BE32-E72D297353CC}">
                    <c16:uniqueId val="{00000006-5719-4E26-8152-C467B6D8520A}"/>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MTD!$O$6:$O$7</c15:sqref>
                        </c15:formulaRef>
                      </c:ext>
                    </c:extLst>
                    <c:strCache>
                      <c:ptCount val="2"/>
                      <c:pt idx="0">
                        <c:v>  Deficit Reason  </c:v>
                      </c:pt>
                      <c:pt idx="1">
                        <c:v> Total </c:v>
                      </c:pt>
                    </c:strCache>
                  </c:strRef>
                </c:tx>
                <c:spPr>
                  <a:solidFill>
                    <a:schemeClr val="accent6"/>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MTD!$O$8:$O$39</c15:sqref>
                        </c15:fullRef>
                        <c15:formulaRef>
                          <c15:sqref>(MTD!$O$8,MTD!$O$10:$O$19,MTD!$O$21:$O$26,MTD!$O$28:$O$39)</c15:sqref>
                        </c15:formulaRef>
                      </c:ext>
                    </c:extLst>
                    <c:numCache>
                      <c:formatCode>#,##0_);[Red]\(#,##0\)</c:formatCode>
                      <c:ptCount val="29"/>
                      <c:pt idx="0">
                        <c:v>-26922.664399999994</c:v>
                      </c:pt>
                      <c:pt idx="1">
                        <c:v>4836.2700000000004</c:v>
                      </c:pt>
                      <c:pt idx="2">
                        <c:v>2811.5</c:v>
                      </c:pt>
                      <c:pt idx="3">
                        <c:v>-37363.895199999984</c:v>
                      </c:pt>
                      <c:pt idx="4">
                        <c:v>-4288.7360000000008</c:v>
                      </c:pt>
                      <c:pt idx="5">
                        <c:v>6833.4</c:v>
                      </c:pt>
                      <c:pt idx="6">
                        <c:v>5291.35</c:v>
                      </c:pt>
                      <c:pt idx="7">
                        <c:v>-9046.690000000006</c:v>
                      </c:pt>
                      <c:pt idx="8">
                        <c:v>6405.0832000000028</c:v>
                      </c:pt>
                      <c:pt idx="9">
                        <c:v>0</c:v>
                      </c:pt>
                      <c:pt idx="10">
                        <c:v>0</c:v>
                      </c:pt>
                      <c:pt idx="11">
                        <c:v>649</c:v>
                      </c:pt>
                      <c:pt idx="12">
                        <c:v>0</c:v>
                      </c:pt>
                      <c:pt idx="13">
                        <c:v>-1627.6100000000006</c:v>
                      </c:pt>
                      <c:pt idx="14">
                        <c:v>5232.895600000018</c:v>
                      </c:pt>
                      <c:pt idx="15">
                        <c:v>584.46600000000035</c:v>
                      </c:pt>
                      <c:pt idx="16">
                        <c:v>9633.3515999999727</c:v>
                      </c:pt>
                      <c:pt idx="17">
                        <c:v>1250</c:v>
                      </c:pt>
                      <c:pt idx="18">
                        <c:v>-4774.7908000000007</c:v>
                      </c:pt>
                      <c:pt idx="19">
                        <c:v>-1717.8859999999986</c:v>
                      </c:pt>
                      <c:pt idx="20">
                        <c:v>-5409.3835999999974</c:v>
                      </c:pt>
                      <c:pt idx="21">
                        <c:v>0</c:v>
                      </c:pt>
                      <c:pt idx="22">
                        <c:v>-7116.7599999999993</c:v>
                      </c:pt>
                      <c:pt idx="23">
                        <c:v>-7414.9336000000039</c:v>
                      </c:pt>
                      <c:pt idx="24">
                        <c:v>-19217.852200000008</c:v>
                      </c:pt>
                      <c:pt idx="25">
                        <c:v>-15382.942440000003</c:v>
                      </c:pt>
                      <c:pt idx="26">
                        <c:v>-7510.0787999999739</c:v>
                      </c:pt>
                      <c:pt idx="27">
                        <c:v>-7407.1700000000128</c:v>
                      </c:pt>
                      <c:pt idx="28">
                        <c:v>-18190.540119999994</c:v>
                      </c:pt>
                    </c:numCache>
                  </c:numRef>
                </c:val>
                <c:extLst xmlns:c15="http://schemas.microsoft.com/office/drawing/2012/chart">
                  <c:ext xmlns:c16="http://schemas.microsoft.com/office/drawing/2014/chart" uri="{C3380CC4-5D6E-409C-BE32-E72D297353CC}">
                    <c16:uniqueId val="{00000007-5719-4E26-8152-C467B6D8520A}"/>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MTD!$Q$6:$Q$7</c15:sqref>
                        </c15:formulaRef>
                      </c:ext>
                    </c:extLst>
                    <c:strCache>
                      <c:ptCount val="2"/>
                      <c:pt idx="0">
                        <c:v> Plan MTD </c:v>
                      </c:pt>
                      <c:pt idx="1">
                        <c:v> Rev. Tar </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MTD!$Q$8:$Q$39</c15:sqref>
                        </c15:fullRef>
                        <c15:formulaRef>
                          <c15:sqref>(MTD!$Q$8,MTD!$Q$10:$Q$19,MTD!$Q$21:$Q$26,MTD!$Q$28:$Q$39)</c15:sqref>
                        </c15:formulaRef>
                      </c:ext>
                    </c:extLst>
                    <c:numCache>
                      <c:formatCode>_(* #,##0_);_(* \(#,##0\);_(* "-"??_);_(@_)</c:formatCode>
                      <c:ptCount val="29"/>
                      <c:pt idx="0">
                        <c:v>34512.134399999995</c:v>
                      </c:pt>
                      <c:pt idx="1">
                        <c:v>0</c:v>
                      </c:pt>
                      <c:pt idx="2">
                        <c:v>0</c:v>
                      </c:pt>
                      <c:pt idx="3">
                        <c:v>72688.075199999992</c:v>
                      </c:pt>
                      <c:pt idx="4">
                        <c:v>14240.376</c:v>
                      </c:pt>
                      <c:pt idx="5">
                        <c:v>0</c:v>
                      </c:pt>
                      <c:pt idx="6">
                        <c:v>0</c:v>
                      </c:pt>
                      <c:pt idx="7">
                        <c:v>33651.240000000005</c:v>
                      </c:pt>
                      <c:pt idx="8">
                        <c:v>13655.116799999998</c:v>
                      </c:pt>
                      <c:pt idx="9">
                        <c:v>0</c:v>
                      </c:pt>
                      <c:pt idx="10">
                        <c:v>0</c:v>
                      </c:pt>
                      <c:pt idx="11">
                        <c:v>0</c:v>
                      </c:pt>
                      <c:pt idx="12">
                        <c:v>0</c:v>
                      </c:pt>
                      <c:pt idx="13">
                        <c:v>11577.6</c:v>
                      </c:pt>
                      <c:pt idx="14">
                        <c:v>79786.994399999981</c:v>
                      </c:pt>
                      <c:pt idx="15">
                        <c:v>35549.724000000002</c:v>
                      </c:pt>
                      <c:pt idx="16">
                        <c:v>39029.618399999999</c:v>
                      </c:pt>
                      <c:pt idx="17">
                        <c:v>0</c:v>
                      </c:pt>
                      <c:pt idx="18">
                        <c:v>8389.1808000000001</c:v>
                      </c:pt>
                      <c:pt idx="19">
                        <c:v>21608.495999999999</c:v>
                      </c:pt>
                      <c:pt idx="20">
                        <c:v>27636.153600000001</c:v>
                      </c:pt>
                      <c:pt idx="21">
                        <c:v>0</c:v>
                      </c:pt>
                      <c:pt idx="22">
                        <c:v>9777.6</c:v>
                      </c:pt>
                      <c:pt idx="23">
                        <c:v>54553.653600000005</c:v>
                      </c:pt>
                      <c:pt idx="24">
                        <c:v>72722.122200000013</c:v>
                      </c:pt>
                      <c:pt idx="25">
                        <c:v>24175.942440000003</c:v>
                      </c:pt>
                      <c:pt idx="26">
                        <c:v>53333.54879999999</c:v>
                      </c:pt>
                      <c:pt idx="27">
                        <c:v>59364</c:v>
                      </c:pt>
                      <c:pt idx="28">
                        <c:v>43404.780119999996</c:v>
                      </c:pt>
                    </c:numCache>
                  </c:numRef>
                </c:val>
                <c:extLst xmlns:c15="http://schemas.microsoft.com/office/drawing/2012/chart">
                  <c:ext xmlns:c16="http://schemas.microsoft.com/office/drawing/2014/chart" uri="{C3380CC4-5D6E-409C-BE32-E72D297353CC}">
                    <c16:uniqueId val="{00000008-5719-4E26-8152-C467B6D8520A}"/>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MTD!$R$6:$R$7</c15:sqref>
                        </c15:formulaRef>
                      </c:ext>
                    </c:extLst>
                    <c:strCache>
                      <c:ptCount val="2"/>
                      <c:pt idx="0">
                        <c:v> Plan MTD </c:v>
                      </c:pt>
                      <c:pt idx="1">
                        <c:v> CPV Tar </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MTD!$R$8:$R$39</c15:sqref>
                        </c15:fullRef>
                        <c15:formulaRef>
                          <c15:sqref>(MTD!$R$8,MTD!$R$10:$R$19,MTD!$R$21:$R$26,MTD!$R$28:$R$39)</c15:sqref>
                        </c15:formulaRef>
                      </c:ext>
                    </c:extLst>
                    <c:numCache>
                      <c:formatCode>_(* #,##0_);_(* \(#,##0\);_(* "-"??_);_(@_)</c:formatCode>
                      <c:ptCount val="29"/>
                      <c:pt idx="0">
                        <c:v>565.77269508196719</c:v>
                      </c:pt>
                      <c:pt idx="1">
                        <c:v>0</c:v>
                      </c:pt>
                      <c:pt idx="2">
                        <c:v>0</c:v>
                      </c:pt>
                      <c:pt idx="3">
                        <c:v>835.49511724137926</c:v>
                      </c:pt>
                      <c:pt idx="4">
                        <c:v>491.04744827586205</c:v>
                      </c:pt>
                      <c:pt idx="5">
                        <c:v>0</c:v>
                      </c:pt>
                      <c:pt idx="6">
                        <c:v>0</c:v>
                      </c:pt>
                      <c:pt idx="7">
                        <c:v>473.96112676056345</c:v>
                      </c:pt>
                      <c:pt idx="8">
                        <c:v>200.81054117647057</c:v>
                      </c:pt>
                      <c:pt idx="9">
                        <c:v>0</c:v>
                      </c:pt>
                      <c:pt idx="10">
                        <c:v>0</c:v>
                      </c:pt>
                      <c:pt idx="11">
                        <c:v>0</c:v>
                      </c:pt>
                      <c:pt idx="12">
                        <c:v>0</c:v>
                      </c:pt>
                      <c:pt idx="13">
                        <c:v>1157.76</c:v>
                      </c:pt>
                      <c:pt idx="14">
                        <c:v>424.39890638297862</c:v>
                      </c:pt>
                      <c:pt idx="15">
                        <c:v>455.76569230769235</c:v>
                      </c:pt>
                      <c:pt idx="16">
                        <c:v>342.36507368421053</c:v>
                      </c:pt>
                      <c:pt idx="17">
                        <c:v>0</c:v>
                      </c:pt>
                      <c:pt idx="18">
                        <c:v>441.53583157894735</c:v>
                      </c:pt>
                      <c:pt idx="19">
                        <c:v>237.45599999999999</c:v>
                      </c:pt>
                      <c:pt idx="20">
                        <c:v>406.41402352941179</c:v>
                      </c:pt>
                      <c:pt idx="21">
                        <c:v>0</c:v>
                      </c:pt>
                      <c:pt idx="22">
                        <c:v>752.12307692307695</c:v>
                      </c:pt>
                      <c:pt idx="23">
                        <c:v>699.40581538461549</c:v>
                      </c:pt>
                      <c:pt idx="24">
                        <c:v>415.55498400000005</c:v>
                      </c:pt>
                      <c:pt idx="25">
                        <c:v>779.86911096774202</c:v>
                      </c:pt>
                      <c:pt idx="26">
                        <c:v>416.66834999999992</c:v>
                      </c:pt>
                      <c:pt idx="27">
                        <c:v>494.7</c:v>
                      </c:pt>
                      <c:pt idx="28">
                        <c:v>657.64818363636357</c:v>
                      </c:pt>
                    </c:numCache>
                  </c:numRef>
                </c:val>
                <c:extLst xmlns:c15="http://schemas.microsoft.com/office/drawing/2012/chart">
                  <c:ext xmlns:c16="http://schemas.microsoft.com/office/drawing/2014/chart" uri="{C3380CC4-5D6E-409C-BE32-E72D297353CC}">
                    <c16:uniqueId val="{00000009-5719-4E26-8152-C467B6D8520A}"/>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MTD!$Z$6:$Z$7</c15:sqref>
                        </c15:formulaRef>
                      </c:ext>
                    </c:extLst>
                    <c:strCache>
                      <c:ptCount val="2"/>
                      <c:pt idx="0">
                        <c:v> Payment Type Deficit </c:v>
                      </c:pt>
                      <c:pt idx="1">
                        <c:v> Cash Deficit </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MTD!$Z$8:$Z$39</c15:sqref>
                        </c15:fullRef>
                        <c15:formulaRef>
                          <c15:sqref>(MTD!$Z$8,MTD!$Z$10:$Z$19,MTD!$Z$21:$Z$26,MTD!$Z$28:$Z$39)</c15:sqref>
                        </c15:formulaRef>
                      </c:ext>
                    </c:extLst>
                    <c:numCache>
                      <c:formatCode>#,##0_);[Red]\(#,##0\)</c:formatCode>
                      <c:ptCount val="29"/>
                      <c:pt idx="0">
                        <c:v>-26368.864769064101</c:v>
                      </c:pt>
                      <c:pt idx="1">
                        <c:v>4836.2700000000004</c:v>
                      </c:pt>
                      <c:pt idx="2">
                        <c:v>2811.5</c:v>
                      </c:pt>
                      <c:pt idx="3">
                        <c:v>-29998.365985198176</c:v>
                      </c:pt>
                      <c:pt idx="4">
                        <c:v>-4404.7580642640551</c:v>
                      </c:pt>
                      <c:pt idx="5">
                        <c:v>6305.5499999999993</c:v>
                      </c:pt>
                      <c:pt idx="6">
                        <c:v>5291.35</c:v>
                      </c:pt>
                      <c:pt idx="7">
                        <c:v>-9192.8875957910859</c:v>
                      </c:pt>
                      <c:pt idx="8">
                        <c:v>6398.4969414762945</c:v>
                      </c:pt>
                      <c:pt idx="9">
                        <c:v>0</c:v>
                      </c:pt>
                      <c:pt idx="10">
                        <c:v>0</c:v>
                      </c:pt>
                      <c:pt idx="11">
                        <c:v>649</c:v>
                      </c:pt>
                      <c:pt idx="12">
                        <c:v>0</c:v>
                      </c:pt>
                      <c:pt idx="13">
                        <c:v>-1627.6100000000006</c:v>
                      </c:pt>
                      <c:pt idx="14">
                        <c:v>7768.2242067629559</c:v>
                      </c:pt>
                      <c:pt idx="15">
                        <c:v>-1705.0438102265398</c:v>
                      </c:pt>
                      <c:pt idx="16">
                        <c:v>6338.7791963562704</c:v>
                      </c:pt>
                      <c:pt idx="17">
                        <c:v>1250</c:v>
                      </c:pt>
                      <c:pt idx="18">
                        <c:v>-5341.0273827964475</c:v>
                      </c:pt>
                      <c:pt idx="19">
                        <c:v>64.192168596067859</c:v>
                      </c:pt>
                      <c:pt idx="20">
                        <c:v>-4146.8809653919343</c:v>
                      </c:pt>
                      <c:pt idx="21">
                        <c:v>0</c:v>
                      </c:pt>
                      <c:pt idx="22">
                        <c:v>-5360.3108450266518</c:v>
                      </c:pt>
                      <c:pt idx="23">
                        <c:v>-2302.208922560807</c:v>
                      </c:pt>
                      <c:pt idx="24">
                        <c:v>-18597.002764569683</c:v>
                      </c:pt>
                      <c:pt idx="25">
                        <c:v>-14620.200157342588</c:v>
                      </c:pt>
                      <c:pt idx="26">
                        <c:v>-6830.5501390042191</c:v>
                      </c:pt>
                      <c:pt idx="27">
                        <c:v>-6576.3141548740314</c:v>
                      </c:pt>
                      <c:pt idx="28">
                        <c:v>-12488.03201660121</c:v>
                      </c:pt>
                    </c:numCache>
                  </c:numRef>
                </c:val>
                <c:extLst xmlns:c15="http://schemas.microsoft.com/office/drawing/2012/chart">
                  <c:ext xmlns:c16="http://schemas.microsoft.com/office/drawing/2014/chart" uri="{C3380CC4-5D6E-409C-BE32-E72D297353CC}">
                    <c16:uniqueId val="{0000000A-5719-4E26-8152-C467B6D8520A}"/>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MTD!$AA$6:$AA$7</c15:sqref>
                        </c15:formulaRef>
                      </c:ext>
                    </c:extLst>
                    <c:strCache>
                      <c:ptCount val="2"/>
                      <c:pt idx="0">
                        <c:v> Payment Type Deficit </c:v>
                      </c:pt>
                      <c:pt idx="1">
                        <c:v> Credit Deficit </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MTD!$AA$8:$AA$39</c15:sqref>
                        </c15:fullRef>
                        <c15:formulaRef>
                          <c15:sqref>(MTD!$AA$8,MTD!$AA$10:$AA$19,MTD!$AA$21:$AA$26,MTD!$AA$28:$AA$39)</c15:sqref>
                        </c15:formulaRef>
                      </c:ext>
                    </c:extLst>
                    <c:numCache>
                      <c:formatCode>#,##0_);[Red]\(#,##0\)</c:formatCode>
                      <c:ptCount val="29"/>
                      <c:pt idx="0">
                        <c:v>-553.79963093589652</c:v>
                      </c:pt>
                      <c:pt idx="1">
                        <c:v>0</c:v>
                      </c:pt>
                      <c:pt idx="2">
                        <c:v>0</c:v>
                      </c:pt>
                      <c:pt idx="3">
                        <c:v>-7365.5292148018107</c:v>
                      </c:pt>
                      <c:pt idx="4">
                        <c:v>116.02206426405399</c:v>
                      </c:pt>
                      <c:pt idx="5">
                        <c:v>527.84999999999991</c:v>
                      </c:pt>
                      <c:pt idx="6">
                        <c:v>0</c:v>
                      </c:pt>
                      <c:pt idx="7">
                        <c:v>146.19759579107949</c:v>
                      </c:pt>
                      <c:pt idx="8">
                        <c:v>6.5862585237082385</c:v>
                      </c:pt>
                      <c:pt idx="9">
                        <c:v>0</c:v>
                      </c:pt>
                      <c:pt idx="10">
                        <c:v>0</c:v>
                      </c:pt>
                      <c:pt idx="11">
                        <c:v>0</c:v>
                      </c:pt>
                      <c:pt idx="12">
                        <c:v>0</c:v>
                      </c:pt>
                      <c:pt idx="13">
                        <c:v>0</c:v>
                      </c:pt>
                      <c:pt idx="14">
                        <c:v>-2535.3286067629369</c:v>
                      </c:pt>
                      <c:pt idx="15">
                        <c:v>2289.5098102265383</c:v>
                      </c:pt>
                      <c:pt idx="16">
                        <c:v>3294.5724036437132</c:v>
                      </c:pt>
                      <c:pt idx="17">
                        <c:v>0</c:v>
                      </c:pt>
                      <c:pt idx="18">
                        <c:v>566.23658279644769</c:v>
                      </c:pt>
                      <c:pt idx="19">
                        <c:v>-1782.0781685960692</c:v>
                      </c:pt>
                      <c:pt idx="20">
                        <c:v>-1262.5026346080658</c:v>
                      </c:pt>
                      <c:pt idx="21">
                        <c:v>0</c:v>
                      </c:pt>
                      <c:pt idx="22">
                        <c:v>-1756.4491549733477</c:v>
                      </c:pt>
                      <c:pt idx="23">
                        <c:v>-5112.7246774391951</c:v>
                      </c:pt>
                      <c:pt idx="24">
                        <c:v>-620.84943543031295</c:v>
                      </c:pt>
                      <c:pt idx="25">
                        <c:v>-762.74228265741476</c:v>
                      </c:pt>
                      <c:pt idx="26">
                        <c:v>-679.52866099576295</c:v>
                      </c:pt>
                      <c:pt idx="27">
                        <c:v>-830.85584512597586</c:v>
                      </c:pt>
                      <c:pt idx="28">
                        <c:v>-5702.5081033987881</c:v>
                      </c:pt>
                    </c:numCache>
                  </c:numRef>
                </c:val>
                <c:extLst xmlns:c15="http://schemas.microsoft.com/office/drawing/2012/chart">
                  <c:ext xmlns:c16="http://schemas.microsoft.com/office/drawing/2014/chart" uri="{C3380CC4-5D6E-409C-BE32-E72D297353CC}">
                    <c16:uniqueId val="{0000000B-5719-4E26-8152-C467B6D8520A}"/>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MTD!$AG$6:$AG$7</c15:sqref>
                        </c15:formulaRef>
                      </c:ext>
                    </c:extLst>
                    <c:strCache>
                      <c:ptCount val="2"/>
                      <c:pt idx="0">
                        <c:v> Base-Line </c:v>
                      </c:pt>
                      <c:pt idx="1">
                        <c:v> Vol. </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MTD!$AG$8:$AG$39</c15:sqref>
                        </c15:fullRef>
                        <c15:formulaRef>
                          <c15:sqref>(MTD!$AG$8,MTD!$AG$10:$AG$19,MTD!$AG$21:$AG$26,MTD!$AG$28:$AG$39)</c15:sqref>
                        </c15:formulaRef>
                      </c:ext>
                    </c:extLst>
                    <c:numCache>
                      <c:formatCode>_(* #,##0_);_(* \(#,##0\);_(* "-"??_);_(@_)</c:formatCode>
                      <c:ptCount val="29"/>
                      <c:pt idx="0">
                        <c:v>138</c:v>
                      </c:pt>
                      <c:pt idx="1">
                        <c:v>191</c:v>
                      </c:pt>
                      <c:pt idx="2">
                        <c:v>0</c:v>
                      </c:pt>
                      <c:pt idx="3">
                        <c:v>369</c:v>
                      </c:pt>
                      <c:pt idx="4">
                        <c:v>111</c:v>
                      </c:pt>
                      <c:pt idx="5">
                        <c:v>392</c:v>
                      </c:pt>
                      <c:pt idx="6">
                        <c:v>0</c:v>
                      </c:pt>
                      <c:pt idx="7">
                        <c:v>493</c:v>
                      </c:pt>
                      <c:pt idx="8">
                        <c:v>257</c:v>
                      </c:pt>
                      <c:pt idx="9">
                        <c:v>0</c:v>
                      </c:pt>
                      <c:pt idx="10">
                        <c:v>625</c:v>
                      </c:pt>
                      <c:pt idx="11">
                        <c:v>0</c:v>
                      </c:pt>
                      <c:pt idx="12">
                        <c:v>0</c:v>
                      </c:pt>
                      <c:pt idx="13">
                        <c:v>0</c:v>
                      </c:pt>
                      <c:pt idx="14">
                        <c:v>779</c:v>
                      </c:pt>
                      <c:pt idx="15">
                        <c:v>287</c:v>
                      </c:pt>
                      <c:pt idx="16">
                        <c:v>433</c:v>
                      </c:pt>
                      <c:pt idx="17">
                        <c:v>3</c:v>
                      </c:pt>
                      <c:pt idx="18">
                        <c:v>75</c:v>
                      </c:pt>
                      <c:pt idx="19">
                        <c:v>314</c:v>
                      </c:pt>
                      <c:pt idx="20">
                        <c:v>125</c:v>
                      </c:pt>
                      <c:pt idx="21">
                        <c:v>0</c:v>
                      </c:pt>
                      <c:pt idx="22">
                        <c:v>0</c:v>
                      </c:pt>
                      <c:pt idx="23">
                        <c:v>378</c:v>
                      </c:pt>
                      <c:pt idx="24">
                        <c:v>931</c:v>
                      </c:pt>
                      <c:pt idx="25">
                        <c:v>0</c:v>
                      </c:pt>
                      <c:pt idx="26">
                        <c:v>668</c:v>
                      </c:pt>
                      <c:pt idx="27">
                        <c:v>779</c:v>
                      </c:pt>
                      <c:pt idx="28">
                        <c:v>318</c:v>
                      </c:pt>
                    </c:numCache>
                  </c:numRef>
                </c:val>
                <c:extLst xmlns:c15="http://schemas.microsoft.com/office/drawing/2012/chart">
                  <c:ext xmlns:c16="http://schemas.microsoft.com/office/drawing/2014/chart" uri="{C3380CC4-5D6E-409C-BE32-E72D297353CC}">
                    <c16:uniqueId val="{0000000C-5719-4E26-8152-C467B6D8520A}"/>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MTD!$AH$6:$AH$7</c15:sqref>
                        </c15:formulaRef>
                      </c:ext>
                    </c:extLst>
                    <c:strCache>
                      <c:ptCount val="2"/>
                      <c:pt idx="0">
                        <c:v> Base-Line </c:v>
                      </c:pt>
                      <c:pt idx="1">
                        <c:v> Rev. </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MTD!$AH$8:$AH$39</c15:sqref>
                        </c15:fullRef>
                        <c15:formulaRef>
                          <c15:sqref>(MTD!$AH$8,MTD!$AH$10:$AH$19,MTD!$AH$21:$AH$26,MTD!$AH$28:$AH$39)</c15:sqref>
                        </c15:formulaRef>
                      </c:ext>
                    </c:extLst>
                    <c:numCache>
                      <c:formatCode>_(* #,##0_);_(* \(#,##0\);_(* "-"??_);_(@_)</c:formatCode>
                      <c:ptCount val="29"/>
                      <c:pt idx="0">
                        <c:v>38920.75</c:v>
                      </c:pt>
                      <c:pt idx="1">
                        <c:v>38377.81</c:v>
                      </c:pt>
                      <c:pt idx="2">
                        <c:v>0</c:v>
                      </c:pt>
                      <c:pt idx="3">
                        <c:v>256089.35999999987</c:v>
                      </c:pt>
                      <c:pt idx="4">
                        <c:v>37727.829999999994</c:v>
                      </c:pt>
                      <c:pt idx="5">
                        <c:v>48928.390000000007</c:v>
                      </c:pt>
                      <c:pt idx="6">
                        <c:v>0</c:v>
                      </c:pt>
                      <c:pt idx="7">
                        <c:v>238909.09</c:v>
                      </c:pt>
                      <c:pt idx="8">
                        <c:v>46200.140000000014</c:v>
                      </c:pt>
                      <c:pt idx="9">
                        <c:v>0</c:v>
                      </c:pt>
                      <c:pt idx="10">
                        <c:v>222839.35000000003</c:v>
                      </c:pt>
                      <c:pt idx="11">
                        <c:v>0</c:v>
                      </c:pt>
                      <c:pt idx="12">
                        <c:v>0</c:v>
                      </c:pt>
                      <c:pt idx="13">
                        <c:v>0</c:v>
                      </c:pt>
                      <c:pt idx="14">
                        <c:v>329722.10000000009</c:v>
                      </c:pt>
                      <c:pt idx="15">
                        <c:v>120046.23999999996</c:v>
                      </c:pt>
                      <c:pt idx="16">
                        <c:v>111929.31000000004</c:v>
                      </c:pt>
                      <c:pt idx="17">
                        <c:v>3260</c:v>
                      </c:pt>
                      <c:pt idx="18">
                        <c:v>26785.45</c:v>
                      </c:pt>
                      <c:pt idx="19">
                        <c:v>86660.9</c:v>
                      </c:pt>
                      <c:pt idx="20">
                        <c:v>45187.479999999981</c:v>
                      </c:pt>
                      <c:pt idx="21">
                        <c:v>0</c:v>
                      </c:pt>
                      <c:pt idx="22">
                        <c:v>0</c:v>
                      </c:pt>
                      <c:pt idx="23">
                        <c:v>273231.05</c:v>
                      </c:pt>
                      <c:pt idx="24">
                        <c:v>338958.27000000014</c:v>
                      </c:pt>
                      <c:pt idx="25">
                        <c:v>0</c:v>
                      </c:pt>
                      <c:pt idx="26">
                        <c:v>245531.01999999961</c:v>
                      </c:pt>
                      <c:pt idx="27">
                        <c:v>347243.71999999968</c:v>
                      </c:pt>
                      <c:pt idx="28">
                        <c:v>151142.50000000006</c:v>
                      </c:pt>
                    </c:numCache>
                  </c:numRef>
                </c:val>
                <c:extLst xmlns:c15="http://schemas.microsoft.com/office/drawing/2012/chart">
                  <c:ext xmlns:c16="http://schemas.microsoft.com/office/drawing/2014/chart" uri="{C3380CC4-5D6E-409C-BE32-E72D297353CC}">
                    <c16:uniqueId val="{0000000D-5719-4E26-8152-C467B6D8520A}"/>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MTD!$AI$6:$AI$7</c15:sqref>
                        </c15:formulaRef>
                      </c:ext>
                    </c:extLst>
                    <c:strCache>
                      <c:ptCount val="2"/>
                      <c:pt idx="0">
                        <c:v> Base-Line </c:v>
                      </c:pt>
                      <c:pt idx="1">
                        <c:v> CPV </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MTD!$AI$8:$AI$39</c15:sqref>
                        </c15:fullRef>
                        <c15:formulaRef>
                          <c15:sqref>(MTD!$AI$8,MTD!$AI$10:$AI$19,MTD!$AI$21:$AI$26,MTD!$AI$28:$AI$39)</c15:sqref>
                        </c15:formulaRef>
                      </c:ext>
                    </c:extLst>
                    <c:numCache>
                      <c:formatCode>_(* #,##0_);_(* \(#,##0\);_(* "-"??_);_(@_)</c:formatCode>
                      <c:ptCount val="29"/>
                      <c:pt idx="0">
                        <c:v>282.03442028985506</c:v>
                      </c:pt>
                      <c:pt idx="1">
                        <c:v>200.93094240837695</c:v>
                      </c:pt>
                      <c:pt idx="2">
                        <c:v>0</c:v>
                      </c:pt>
                      <c:pt idx="3">
                        <c:v>694.00910569105656</c:v>
                      </c:pt>
                      <c:pt idx="4">
                        <c:v>339.89036036036032</c:v>
                      </c:pt>
                      <c:pt idx="5">
                        <c:v>124.81732142857145</c:v>
                      </c:pt>
                      <c:pt idx="6">
                        <c:v>0</c:v>
                      </c:pt>
                      <c:pt idx="7">
                        <c:v>484.60261663286002</c:v>
                      </c:pt>
                      <c:pt idx="8">
                        <c:v>179.76708171206232</c:v>
                      </c:pt>
                      <c:pt idx="9">
                        <c:v>0</c:v>
                      </c:pt>
                      <c:pt idx="10">
                        <c:v>356.54296000000005</c:v>
                      </c:pt>
                      <c:pt idx="11">
                        <c:v>0</c:v>
                      </c:pt>
                      <c:pt idx="12">
                        <c:v>0</c:v>
                      </c:pt>
                      <c:pt idx="13">
                        <c:v>0</c:v>
                      </c:pt>
                      <c:pt idx="14">
                        <c:v>423.26328626444172</c:v>
                      </c:pt>
                      <c:pt idx="15">
                        <c:v>418.27958188153298</c:v>
                      </c:pt>
                      <c:pt idx="16">
                        <c:v>258.49725173210169</c:v>
                      </c:pt>
                      <c:pt idx="17">
                        <c:v>1086.6666666666667</c:v>
                      </c:pt>
                      <c:pt idx="18">
                        <c:v>357.13933333333335</c:v>
                      </c:pt>
                      <c:pt idx="19">
                        <c:v>275.99012738853503</c:v>
                      </c:pt>
                      <c:pt idx="20">
                        <c:v>361.49983999999984</c:v>
                      </c:pt>
                      <c:pt idx="21">
                        <c:v>0</c:v>
                      </c:pt>
                      <c:pt idx="22">
                        <c:v>0</c:v>
                      </c:pt>
                      <c:pt idx="23">
                        <c:v>722.83346560846553</c:v>
                      </c:pt>
                      <c:pt idx="24">
                        <c:v>364.07977443609036</c:v>
                      </c:pt>
                      <c:pt idx="25">
                        <c:v>0</c:v>
                      </c:pt>
                      <c:pt idx="26">
                        <c:v>367.56140718562818</c:v>
                      </c:pt>
                      <c:pt idx="27">
                        <c:v>445.75573812580188</c:v>
                      </c:pt>
                      <c:pt idx="28">
                        <c:v>475.29088050314482</c:v>
                      </c:pt>
                    </c:numCache>
                  </c:numRef>
                </c:val>
                <c:extLst xmlns:c15="http://schemas.microsoft.com/office/drawing/2012/chart">
                  <c:ext xmlns:c16="http://schemas.microsoft.com/office/drawing/2014/chart" uri="{C3380CC4-5D6E-409C-BE32-E72D297353CC}">
                    <c16:uniqueId val="{0000000E-5719-4E26-8152-C467B6D8520A}"/>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MTD!$V$6:$V$7</c15:sqref>
                        </c15:formulaRef>
                      </c:ext>
                    </c:extLst>
                    <c:strCache>
                      <c:ptCount val="2"/>
                      <c:pt idx="0">
                        <c:v> Base-Line till yesterday </c:v>
                      </c:pt>
                      <c:pt idx="1">
                        <c:v> Rev. </c:v>
                      </c:pt>
                    </c:strCache>
                  </c:strRef>
                </c:tx>
                <c:spPr>
                  <a:solidFill>
                    <a:schemeClr val="accent4">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MTD!$V$8:$V$39</c15:sqref>
                        </c15:fullRef>
                        <c15:formulaRef>
                          <c15:sqref>(MTD!$V$8,MTD!$V$10:$V$19,MTD!$V$21:$V$26,MTD!$V$28:$V$39)</c15:sqref>
                        </c15:formulaRef>
                      </c:ext>
                    </c:extLst>
                    <c:numCache>
                      <c:formatCode>_(* #,##0_);_(* \(#,##0\);_(* "-"??_);_(@_)</c:formatCode>
                      <c:ptCount val="29"/>
                      <c:pt idx="0">
                        <c:v>9340.98</c:v>
                      </c:pt>
                      <c:pt idx="1">
                        <c:v>9210.6743999999999</c:v>
                      </c:pt>
                      <c:pt idx="2">
                        <c:v>0</c:v>
                      </c:pt>
                      <c:pt idx="3">
                        <c:v>61461.446399999964</c:v>
                      </c:pt>
                      <c:pt idx="4">
                        <c:v>9054.6791999999987</c:v>
                      </c:pt>
                      <c:pt idx="5">
                        <c:v>11742.813600000001</c:v>
                      </c:pt>
                      <c:pt idx="6">
                        <c:v>0</c:v>
                      </c:pt>
                      <c:pt idx="7">
                        <c:v>57338.181599999996</c:v>
                      </c:pt>
                      <c:pt idx="8">
                        <c:v>11088.033600000002</c:v>
                      </c:pt>
                      <c:pt idx="9">
                        <c:v>0</c:v>
                      </c:pt>
                      <c:pt idx="10">
                        <c:v>53481.444000000003</c:v>
                      </c:pt>
                      <c:pt idx="11">
                        <c:v>0</c:v>
                      </c:pt>
                      <c:pt idx="12">
                        <c:v>0</c:v>
                      </c:pt>
                      <c:pt idx="13">
                        <c:v>0</c:v>
                      </c:pt>
                      <c:pt idx="14">
                        <c:v>79133.304000000018</c:v>
                      </c:pt>
                      <c:pt idx="15">
                        <c:v>28811.09759999999</c:v>
                      </c:pt>
                      <c:pt idx="16">
                        <c:v>26863.034400000008</c:v>
                      </c:pt>
                      <c:pt idx="17">
                        <c:v>782.4</c:v>
                      </c:pt>
                      <c:pt idx="18">
                        <c:v>6428.5079999999998</c:v>
                      </c:pt>
                      <c:pt idx="19">
                        <c:v>20798.615999999998</c:v>
                      </c:pt>
                      <c:pt idx="20">
                        <c:v>10844.995199999996</c:v>
                      </c:pt>
                      <c:pt idx="21">
                        <c:v>0</c:v>
                      </c:pt>
                      <c:pt idx="22">
                        <c:v>0</c:v>
                      </c:pt>
                      <c:pt idx="23">
                        <c:v>65575.45199999999</c:v>
                      </c:pt>
                      <c:pt idx="24">
                        <c:v>81349.984800000035</c:v>
                      </c:pt>
                      <c:pt idx="25">
                        <c:v>0</c:v>
                      </c:pt>
                      <c:pt idx="26">
                        <c:v>58927.444799999903</c:v>
                      </c:pt>
                      <c:pt idx="27">
                        <c:v>83338.49279999992</c:v>
                      </c:pt>
                      <c:pt idx="28">
                        <c:v>36274.200000000012</c:v>
                      </c:pt>
                    </c:numCache>
                  </c:numRef>
                </c:val>
                <c:extLst xmlns:c15="http://schemas.microsoft.com/office/drawing/2012/chart">
                  <c:ext xmlns:c16="http://schemas.microsoft.com/office/drawing/2014/chart" uri="{C3380CC4-5D6E-409C-BE32-E72D297353CC}">
                    <c16:uniqueId val="{0000000F-5719-4E26-8152-C467B6D8520A}"/>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MTD!$W$6:$W$7</c15:sqref>
                        </c15:formulaRef>
                      </c:ext>
                    </c:extLst>
                    <c:strCache>
                      <c:ptCount val="2"/>
                      <c:pt idx="0">
                        <c:v> Base-Line till yesterday </c:v>
                      </c:pt>
                      <c:pt idx="1">
                        <c:v> CPV </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MTD!$W$8:$W$39</c15:sqref>
                        </c15:fullRef>
                        <c15:formulaRef>
                          <c15:sqref>(MTD!$W$8,MTD!$W$10:$W$19,MTD!$W$21:$W$26,MTD!$W$28:$W$39)</c15:sqref>
                        </c15:formulaRef>
                      </c:ext>
                    </c:extLst>
                    <c:numCache>
                      <c:formatCode>_(* #,##0_);_(* \(#,##0\);_(* "-"??_);_(@_)</c:formatCode>
                      <c:ptCount val="29"/>
                      <c:pt idx="0">
                        <c:v>282.03442028985506</c:v>
                      </c:pt>
                      <c:pt idx="1">
                        <c:v>200.93094240837698</c:v>
                      </c:pt>
                      <c:pt idx="2">
                        <c:v>0</c:v>
                      </c:pt>
                      <c:pt idx="3">
                        <c:v>694.00910569105645</c:v>
                      </c:pt>
                      <c:pt idx="4">
                        <c:v>339.89036036036032</c:v>
                      </c:pt>
                      <c:pt idx="5">
                        <c:v>124.81732142857145</c:v>
                      </c:pt>
                      <c:pt idx="6">
                        <c:v>0</c:v>
                      </c:pt>
                      <c:pt idx="7">
                        <c:v>484.60261663286002</c:v>
                      </c:pt>
                      <c:pt idx="8">
                        <c:v>179.76708171206229</c:v>
                      </c:pt>
                      <c:pt idx="9">
                        <c:v>0</c:v>
                      </c:pt>
                      <c:pt idx="10">
                        <c:v>356.54295999999999</c:v>
                      </c:pt>
                      <c:pt idx="11">
                        <c:v>0</c:v>
                      </c:pt>
                      <c:pt idx="12">
                        <c:v>0</c:v>
                      </c:pt>
                      <c:pt idx="13">
                        <c:v>0</c:v>
                      </c:pt>
                      <c:pt idx="14">
                        <c:v>423.26328626444172</c:v>
                      </c:pt>
                      <c:pt idx="15">
                        <c:v>418.27958188153298</c:v>
                      </c:pt>
                      <c:pt idx="16">
                        <c:v>258.49725173210169</c:v>
                      </c:pt>
                      <c:pt idx="17">
                        <c:v>1086.6666666666667</c:v>
                      </c:pt>
                      <c:pt idx="18">
                        <c:v>357.1393333333333</c:v>
                      </c:pt>
                      <c:pt idx="19">
                        <c:v>275.99012738853503</c:v>
                      </c:pt>
                      <c:pt idx="20">
                        <c:v>361.49983999999984</c:v>
                      </c:pt>
                      <c:pt idx="21">
                        <c:v>0</c:v>
                      </c:pt>
                      <c:pt idx="22">
                        <c:v>0</c:v>
                      </c:pt>
                      <c:pt idx="23">
                        <c:v>722.83346560846553</c:v>
                      </c:pt>
                      <c:pt idx="24">
                        <c:v>364.07977443609036</c:v>
                      </c:pt>
                      <c:pt idx="25">
                        <c:v>0</c:v>
                      </c:pt>
                      <c:pt idx="26">
                        <c:v>367.56140718562813</c:v>
                      </c:pt>
                      <c:pt idx="27">
                        <c:v>445.75573812580194</c:v>
                      </c:pt>
                      <c:pt idx="28">
                        <c:v>475.29088050314488</c:v>
                      </c:pt>
                    </c:numCache>
                  </c:numRef>
                </c:val>
                <c:extLst xmlns:c15="http://schemas.microsoft.com/office/drawing/2012/chart">
                  <c:ext xmlns:c16="http://schemas.microsoft.com/office/drawing/2014/chart" uri="{C3380CC4-5D6E-409C-BE32-E72D297353CC}">
                    <c16:uniqueId val="{00000010-5719-4E26-8152-C467B6D8520A}"/>
                  </c:ext>
                </c:extLst>
              </c15:ser>
            </c15:filteredBarSeries>
          </c:ext>
        </c:extLst>
      </c:barChart>
      <c:catAx>
        <c:axId val="20854764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2085477312"/>
        <c:crosses val="autoZero"/>
        <c:auto val="1"/>
        <c:lblAlgn val="ctr"/>
        <c:lblOffset val="100"/>
        <c:noMultiLvlLbl val="0"/>
      </c:catAx>
      <c:valAx>
        <c:axId val="2085477312"/>
        <c:scaling>
          <c:orientation val="minMax"/>
        </c:scaling>
        <c:delete val="0"/>
        <c:axPos val="l"/>
        <c:title>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47648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j-lt"/>
                <a:ea typeface="+mj-ea"/>
                <a:cs typeface="+mj-cs"/>
              </a:defRPr>
            </a:pPr>
            <a:r>
              <a:rPr lang="en-US">
                <a:solidFill>
                  <a:sysClr val="windowText" lastClr="000000"/>
                </a:solidFill>
              </a:rPr>
              <a:t>REVENUE Overview</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j-lt"/>
              <a:ea typeface="+mj-ea"/>
              <a:cs typeface="+mj-cs"/>
            </a:defRPr>
          </a:pPr>
          <a:endParaRPr lang="en-US"/>
        </a:p>
      </c:txPr>
    </c:title>
    <c:autoTitleDeleted val="0"/>
    <c:plotArea>
      <c:layout/>
      <c:barChart>
        <c:barDir val="col"/>
        <c:grouping val="clustered"/>
        <c:varyColors val="0"/>
        <c:ser>
          <c:idx val="1"/>
          <c:order val="1"/>
          <c:tx>
            <c:strRef>
              <c:f>MTD!$I$6:$I$7</c:f>
              <c:strCache>
                <c:ptCount val="2"/>
                <c:pt idx="0">
                  <c:v> Current Performance </c:v>
                </c:pt>
                <c:pt idx="1">
                  <c:v> Rev. Ach </c:v>
                </c:pt>
              </c:strCache>
              <c:extLst xmlns:c15="http://schemas.microsoft.com/office/drawing/2012/chart"/>
            </c:strRef>
          </c:tx>
          <c:spPr>
            <a:solidFill>
              <a:schemeClr val="accent2"/>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MTD!$I$8:$I$39</c15:sqref>
                  </c15:fullRef>
                </c:ext>
              </c:extLst>
              <c:f>(MTD!$I$8,MTD!$I$10:$I$19,MTD!$I$21:$I$26,MTD!$I$28:$I$39)</c:f>
              <c:numCache>
                <c:formatCode>_(* #,##0_);_(* \(#,##0\);_(* "-"??_);_(@_)</c:formatCode>
                <c:ptCount val="29"/>
                <c:pt idx="0">
                  <c:v>7589.4699999999993</c:v>
                </c:pt>
                <c:pt idx="1">
                  <c:v>4836.2700000000004</c:v>
                </c:pt>
                <c:pt idx="2">
                  <c:v>2811.5</c:v>
                </c:pt>
                <c:pt idx="3">
                  <c:v>35324.180000000008</c:v>
                </c:pt>
                <c:pt idx="4">
                  <c:v>9951.64</c:v>
                </c:pt>
                <c:pt idx="5">
                  <c:v>6833.4</c:v>
                </c:pt>
                <c:pt idx="6">
                  <c:v>5291.35</c:v>
                </c:pt>
                <c:pt idx="7">
                  <c:v>24604.55</c:v>
                </c:pt>
                <c:pt idx="8">
                  <c:v>20060.2</c:v>
                </c:pt>
                <c:pt idx="9">
                  <c:v>0</c:v>
                </c:pt>
                <c:pt idx="10">
                  <c:v>0</c:v>
                </c:pt>
                <c:pt idx="11">
                  <c:v>649</c:v>
                </c:pt>
                <c:pt idx="12">
                  <c:v>0</c:v>
                </c:pt>
                <c:pt idx="13">
                  <c:v>9949.99</c:v>
                </c:pt>
                <c:pt idx="14">
                  <c:v>85019.89</c:v>
                </c:pt>
                <c:pt idx="15">
                  <c:v>36134.19</c:v>
                </c:pt>
                <c:pt idx="16">
                  <c:v>48662.969999999972</c:v>
                </c:pt>
                <c:pt idx="17">
                  <c:v>1250</c:v>
                </c:pt>
                <c:pt idx="18">
                  <c:v>3614.39</c:v>
                </c:pt>
                <c:pt idx="19">
                  <c:v>19890.61</c:v>
                </c:pt>
                <c:pt idx="20">
                  <c:v>22226.770000000004</c:v>
                </c:pt>
                <c:pt idx="21">
                  <c:v>0</c:v>
                </c:pt>
                <c:pt idx="22">
                  <c:v>2660.8400000000011</c:v>
                </c:pt>
                <c:pt idx="23">
                  <c:v>47138.720000000001</c:v>
                </c:pt>
                <c:pt idx="24">
                  <c:v>53504.270000000004</c:v>
                </c:pt>
                <c:pt idx="25">
                  <c:v>8793</c:v>
                </c:pt>
                <c:pt idx="26">
                  <c:v>45823.470000000016</c:v>
                </c:pt>
                <c:pt idx="27">
                  <c:v>51956.829999999987</c:v>
                </c:pt>
                <c:pt idx="28">
                  <c:v>25214.240000000002</c:v>
                </c:pt>
              </c:numCache>
            </c:numRef>
          </c:val>
          <c:extLst>
            <c:ext xmlns:c16="http://schemas.microsoft.com/office/drawing/2014/chart" uri="{C3380CC4-5D6E-409C-BE32-E72D297353CC}">
              <c16:uniqueId val="{00000000-DE2A-4334-A964-72A683F9DCEB}"/>
            </c:ext>
          </c:extLst>
        </c:ser>
        <c:ser>
          <c:idx val="7"/>
          <c:order val="7"/>
          <c:tx>
            <c:strRef>
              <c:f>MTD!$Q$6:$Q$7</c:f>
              <c:strCache>
                <c:ptCount val="2"/>
                <c:pt idx="0">
                  <c:v> Plan MTD </c:v>
                </c:pt>
                <c:pt idx="1">
                  <c:v> Rev. Tar </c:v>
                </c:pt>
              </c:strCache>
              <c:extLst xmlns:c15="http://schemas.microsoft.com/office/drawing/2012/chart"/>
            </c:strRef>
          </c:tx>
          <c:spPr>
            <a:solidFill>
              <a:schemeClr val="accent1"/>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MTD!$Q$8:$Q$39</c15:sqref>
                  </c15:fullRef>
                </c:ext>
              </c:extLst>
              <c:f>(MTD!$Q$8,MTD!$Q$10:$Q$19,MTD!$Q$21:$Q$26,MTD!$Q$28:$Q$39)</c:f>
              <c:numCache>
                <c:formatCode>_(* #,##0_);_(* \(#,##0\);_(* "-"??_);_(@_)</c:formatCode>
                <c:ptCount val="29"/>
                <c:pt idx="0">
                  <c:v>34512.134399999995</c:v>
                </c:pt>
                <c:pt idx="1">
                  <c:v>0</c:v>
                </c:pt>
                <c:pt idx="2">
                  <c:v>0</c:v>
                </c:pt>
                <c:pt idx="3">
                  <c:v>72688.075199999992</c:v>
                </c:pt>
                <c:pt idx="4">
                  <c:v>14240.376</c:v>
                </c:pt>
                <c:pt idx="5">
                  <c:v>0</c:v>
                </c:pt>
                <c:pt idx="6">
                  <c:v>0</c:v>
                </c:pt>
                <c:pt idx="7">
                  <c:v>33651.240000000005</c:v>
                </c:pt>
                <c:pt idx="8">
                  <c:v>13655.116799999998</c:v>
                </c:pt>
                <c:pt idx="9">
                  <c:v>0</c:v>
                </c:pt>
                <c:pt idx="10">
                  <c:v>0</c:v>
                </c:pt>
                <c:pt idx="11">
                  <c:v>0</c:v>
                </c:pt>
                <c:pt idx="12">
                  <c:v>0</c:v>
                </c:pt>
                <c:pt idx="13">
                  <c:v>11577.6</c:v>
                </c:pt>
                <c:pt idx="14">
                  <c:v>79786.994399999981</c:v>
                </c:pt>
                <c:pt idx="15">
                  <c:v>35549.724000000002</c:v>
                </c:pt>
                <c:pt idx="16">
                  <c:v>39029.618399999999</c:v>
                </c:pt>
                <c:pt idx="17">
                  <c:v>0</c:v>
                </c:pt>
                <c:pt idx="18">
                  <c:v>8389.1808000000001</c:v>
                </c:pt>
                <c:pt idx="19">
                  <c:v>21608.495999999999</c:v>
                </c:pt>
                <c:pt idx="20">
                  <c:v>27636.153600000001</c:v>
                </c:pt>
                <c:pt idx="21">
                  <c:v>0</c:v>
                </c:pt>
                <c:pt idx="22">
                  <c:v>9777.6</c:v>
                </c:pt>
                <c:pt idx="23">
                  <c:v>54553.653600000005</c:v>
                </c:pt>
                <c:pt idx="24">
                  <c:v>72722.122200000013</c:v>
                </c:pt>
                <c:pt idx="25">
                  <c:v>24175.942440000003</c:v>
                </c:pt>
                <c:pt idx="26">
                  <c:v>53333.54879999999</c:v>
                </c:pt>
                <c:pt idx="27">
                  <c:v>59364</c:v>
                </c:pt>
                <c:pt idx="28">
                  <c:v>43404.780119999996</c:v>
                </c:pt>
              </c:numCache>
            </c:numRef>
          </c:val>
          <c:extLst>
            <c:ext xmlns:c16="http://schemas.microsoft.com/office/drawing/2014/chart" uri="{C3380CC4-5D6E-409C-BE32-E72D297353CC}">
              <c16:uniqueId val="{00000001-DE2A-4334-A964-72A683F9DCEB}"/>
            </c:ext>
          </c:extLst>
        </c:ser>
        <c:ser>
          <c:idx val="15"/>
          <c:order val="15"/>
          <c:tx>
            <c:strRef>
              <c:f>MTD!$V$6:$V$7</c:f>
              <c:strCache>
                <c:ptCount val="2"/>
                <c:pt idx="0">
                  <c:v> Base-Line till yesterday </c:v>
                </c:pt>
                <c:pt idx="1">
                  <c:v> Rev. </c:v>
                </c:pt>
              </c:strCache>
              <c:extLst xmlns:c15="http://schemas.microsoft.com/office/drawing/2012/chart"/>
            </c:strRef>
          </c:tx>
          <c:spPr>
            <a:solidFill>
              <a:schemeClr val="accent4">
                <a:lumMod val="60000"/>
                <a:lumOff val="40000"/>
              </a:schemeClr>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MTD!$V$8:$V$39</c15:sqref>
                  </c15:fullRef>
                </c:ext>
              </c:extLst>
              <c:f>(MTD!$V$8,MTD!$V$10:$V$19,MTD!$V$21:$V$26,MTD!$V$28:$V$39)</c:f>
              <c:numCache>
                <c:formatCode>_(* #,##0_);_(* \(#,##0\);_(* "-"??_);_(@_)</c:formatCode>
                <c:ptCount val="29"/>
                <c:pt idx="0">
                  <c:v>9340.98</c:v>
                </c:pt>
                <c:pt idx="1">
                  <c:v>9210.6743999999999</c:v>
                </c:pt>
                <c:pt idx="2">
                  <c:v>0</c:v>
                </c:pt>
                <c:pt idx="3">
                  <c:v>61461.446399999964</c:v>
                </c:pt>
                <c:pt idx="4">
                  <c:v>9054.6791999999987</c:v>
                </c:pt>
                <c:pt idx="5">
                  <c:v>11742.813600000001</c:v>
                </c:pt>
                <c:pt idx="6">
                  <c:v>0</c:v>
                </c:pt>
                <c:pt idx="7">
                  <c:v>57338.181599999996</c:v>
                </c:pt>
                <c:pt idx="8">
                  <c:v>11088.033600000002</c:v>
                </c:pt>
                <c:pt idx="9">
                  <c:v>0</c:v>
                </c:pt>
                <c:pt idx="10">
                  <c:v>53481.444000000003</c:v>
                </c:pt>
                <c:pt idx="11">
                  <c:v>0</c:v>
                </c:pt>
                <c:pt idx="12">
                  <c:v>0</c:v>
                </c:pt>
                <c:pt idx="13">
                  <c:v>0</c:v>
                </c:pt>
                <c:pt idx="14">
                  <c:v>79133.304000000018</c:v>
                </c:pt>
                <c:pt idx="15">
                  <c:v>28811.09759999999</c:v>
                </c:pt>
                <c:pt idx="16">
                  <c:v>26863.034400000008</c:v>
                </c:pt>
                <c:pt idx="17">
                  <c:v>782.4</c:v>
                </c:pt>
                <c:pt idx="18">
                  <c:v>6428.5079999999998</c:v>
                </c:pt>
                <c:pt idx="19">
                  <c:v>20798.615999999998</c:v>
                </c:pt>
                <c:pt idx="20">
                  <c:v>10844.995199999996</c:v>
                </c:pt>
                <c:pt idx="21">
                  <c:v>0</c:v>
                </c:pt>
                <c:pt idx="22">
                  <c:v>0</c:v>
                </c:pt>
                <c:pt idx="23">
                  <c:v>65575.45199999999</c:v>
                </c:pt>
                <c:pt idx="24">
                  <c:v>81349.984800000035</c:v>
                </c:pt>
                <c:pt idx="25">
                  <c:v>0</c:v>
                </c:pt>
                <c:pt idx="26">
                  <c:v>58927.444799999903</c:v>
                </c:pt>
                <c:pt idx="27">
                  <c:v>83338.49279999992</c:v>
                </c:pt>
                <c:pt idx="28">
                  <c:v>36274.200000000012</c:v>
                </c:pt>
              </c:numCache>
            </c:numRef>
          </c:val>
          <c:extLst>
            <c:ext xmlns:c16="http://schemas.microsoft.com/office/drawing/2014/chart" uri="{C3380CC4-5D6E-409C-BE32-E72D297353CC}">
              <c16:uniqueId val="{00000002-DE2A-4334-A964-72A683F9DCEB}"/>
            </c:ext>
          </c:extLst>
        </c:ser>
        <c:dLbls>
          <c:showLegendKey val="0"/>
          <c:showVal val="0"/>
          <c:showCatName val="0"/>
          <c:showSerName val="0"/>
          <c:showPercent val="0"/>
          <c:showBubbleSize val="0"/>
        </c:dLbls>
        <c:gapWidth val="150"/>
        <c:axId val="2085476480"/>
        <c:axId val="2085477312"/>
        <c:extLst>
          <c:ext xmlns:c15="http://schemas.microsoft.com/office/drawing/2012/chart" uri="{02D57815-91ED-43cb-92C2-25804820EDAC}">
            <c15:filteredBarSeries>
              <c15:ser>
                <c:idx val="0"/>
                <c:order val="0"/>
                <c:tx>
                  <c:strRef>
                    <c:extLst>
                      <c:ext uri="{02D57815-91ED-43cb-92C2-25804820EDAC}">
                        <c15:formulaRef>
                          <c15:sqref>MTD!$F$6:$F$7</c15:sqref>
                        </c15:formulaRef>
                      </c:ext>
                    </c:extLst>
                    <c:strCache>
                      <c:ptCount val="2"/>
                      <c:pt idx="0">
                        <c:v> Current Performance </c:v>
                      </c:pt>
                      <c:pt idx="1">
                        <c:v> Vol. Ach </c:v>
                      </c:pt>
                    </c:strCache>
                  </c:strRef>
                </c:tx>
                <c:spPr>
                  <a:solidFill>
                    <a:schemeClr val="accent1"/>
                  </a:solidFill>
                  <a:ln>
                    <a:noFill/>
                  </a:ln>
                  <a:effectLst/>
                </c:spPr>
                <c:invertIfNegative val="0"/>
                <c:cat>
                  <c:strRef>
                    <c:extLst>
                      <c:ex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uri="{02D57815-91ED-43cb-92C2-25804820EDAC}">
                        <c15:fullRef>
                          <c15:sqref>MTD!$F$8:$F$39</c15:sqref>
                        </c15:fullRef>
                        <c15:formulaRef>
                          <c15:sqref>(MTD!$F$8,MTD!$F$10:$F$19,MTD!$F$21:$F$26,MTD!$F$28:$F$39)</c15:sqref>
                        </c15:formulaRef>
                      </c:ext>
                    </c:extLst>
                    <c:numCache>
                      <c:formatCode>_(* #,##0_);_(* \(#,##0\);_(* "-"??_);_(@_)</c:formatCode>
                      <c:ptCount val="29"/>
                      <c:pt idx="0">
                        <c:v>39</c:v>
                      </c:pt>
                      <c:pt idx="1">
                        <c:v>68</c:v>
                      </c:pt>
                      <c:pt idx="2">
                        <c:v>18</c:v>
                      </c:pt>
                      <c:pt idx="3">
                        <c:v>71</c:v>
                      </c:pt>
                      <c:pt idx="4">
                        <c:v>14</c:v>
                      </c:pt>
                      <c:pt idx="5">
                        <c:v>43</c:v>
                      </c:pt>
                      <c:pt idx="6">
                        <c:v>13</c:v>
                      </c:pt>
                      <c:pt idx="7">
                        <c:v>49</c:v>
                      </c:pt>
                      <c:pt idx="8">
                        <c:v>99</c:v>
                      </c:pt>
                      <c:pt idx="9">
                        <c:v>0</c:v>
                      </c:pt>
                      <c:pt idx="10">
                        <c:v>0</c:v>
                      </c:pt>
                      <c:pt idx="11">
                        <c:v>1</c:v>
                      </c:pt>
                      <c:pt idx="12">
                        <c:v>0</c:v>
                      </c:pt>
                      <c:pt idx="13">
                        <c:v>5</c:v>
                      </c:pt>
                      <c:pt idx="14">
                        <c:v>293</c:v>
                      </c:pt>
                      <c:pt idx="15">
                        <c:v>76</c:v>
                      </c:pt>
                      <c:pt idx="16">
                        <c:v>155</c:v>
                      </c:pt>
                      <c:pt idx="17">
                        <c:v>25</c:v>
                      </c:pt>
                      <c:pt idx="18">
                        <c:v>5</c:v>
                      </c:pt>
                      <c:pt idx="19">
                        <c:v>91</c:v>
                      </c:pt>
                      <c:pt idx="20">
                        <c:v>58</c:v>
                      </c:pt>
                      <c:pt idx="21">
                        <c:v>0</c:v>
                      </c:pt>
                      <c:pt idx="22">
                        <c:v>7</c:v>
                      </c:pt>
                      <c:pt idx="23">
                        <c:v>81</c:v>
                      </c:pt>
                      <c:pt idx="24">
                        <c:v>126</c:v>
                      </c:pt>
                      <c:pt idx="25">
                        <c:v>17</c:v>
                      </c:pt>
                      <c:pt idx="26">
                        <c:v>137</c:v>
                      </c:pt>
                      <c:pt idx="27">
                        <c:v>123</c:v>
                      </c:pt>
                      <c:pt idx="28">
                        <c:v>29</c:v>
                      </c:pt>
                    </c:numCache>
                  </c:numRef>
                </c:val>
                <c:extLst>
                  <c:ext xmlns:c16="http://schemas.microsoft.com/office/drawing/2014/chart" uri="{C3380CC4-5D6E-409C-BE32-E72D297353CC}">
                    <c16:uniqueId val="{00000003-DE2A-4334-A964-72A683F9DCE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MTD!$J$6:$J$7</c15:sqref>
                        </c15:formulaRef>
                      </c:ext>
                    </c:extLst>
                    <c:strCache>
                      <c:ptCount val="2"/>
                      <c:pt idx="0">
                        <c:v> Current Performance </c:v>
                      </c:pt>
                      <c:pt idx="1">
                        <c:v> CPV Ach </c:v>
                      </c:pt>
                    </c:strCache>
                  </c:strRef>
                </c:tx>
                <c:spPr>
                  <a:solidFill>
                    <a:schemeClr val="accent3"/>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MTD!$J$8:$J$39</c15:sqref>
                        </c15:fullRef>
                        <c15:formulaRef>
                          <c15:sqref>(MTD!$J$8,MTD!$J$10:$J$19,MTD!$J$21:$J$26,MTD!$J$28:$J$39)</c15:sqref>
                        </c15:formulaRef>
                      </c:ext>
                    </c:extLst>
                    <c:numCache>
                      <c:formatCode>_(* #,##0_);_(* \(#,##0\);_(* "-"??_);_(@_)</c:formatCode>
                      <c:ptCount val="29"/>
                      <c:pt idx="0">
                        <c:v>194.60179487179485</c:v>
                      </c:pt>
                      <c:pt idx="1">
                        <c:v>71.121617647058827</c:v>
                      </c:pt>
                      <c:pt idx="2">
                        <c:v>156.19444444444446</c:v>
                      </c:pt>
                      <c:pt idx="3">
                        <c:v>497.52366197183107</c:v>
                      </c:pt>
                      <c:pt idx="4">
                        <c:v>710.83142857142855</c:v>
                      </c:pt>
                      <c:pt idx="5">
                        <c:v>158.91627906976743</c:v>
                      </c:pt>
                      <c:pt idx="6">
                        <c:v>407.02692307692308</c:v>
                      </c:pt>
                      <c:pt idx="7">
                        <c:v>502.13367346938776</c:v>
                      </c:pt>
                      <c:pt idx="8">
                        <c:v>202.62828282828283</c:v>
                      </c:pt>
                      <c:pt idx="9">
                        <c:v>0</c:v>
                      </c:pt>
                      <c:pt idx="10">
                        <c:v>0</c:v>
                      </c:pt>
                      <c:pt idx="11">
                        <c:v>649</c:v>
                      </c:pt>
                      <c:pt idx="12">
                        <c:v>0</c:v>
                      </c:pt>
                      <c:pt idx="13">
                        <c:v>1989.998</c:v>
                      </c:pt>
                      <c:pt idx="14">
                        <c:v>290.17027303754264</c:v>
                      </c:pt>
                      <c:pt idx="15">
                        <c:v>475.44986842105266</c:v>
                      </c:pt>
                      <c:pt idx="16">
                        <c:v>313.95464516129016</c:v>
                      </c:pt>
                      <c:pt idx="17">
                        <c:v>50</c:v>
                      </c:pt>
                      <c:pt idx="18">
                        <c:v>722.87799999999993</c:v>
                      </c:pt>
                      <c:pt idx="19">
                        <c:v>218.57813186813186</c:v>
                      </c:pt>
                      <c:pt idx="20">
                        <c:v>383.22017241379319</c:v>
                      </c:pt>
                      <c:pt idx="21">
                        <c:v>0</c:v>
                      </c:pt>
                      <c:pt idx="22">
                        <c:v>380.12000000000018</c:v>
                      </c:pt>
                      <c:pt idx="23">
                        <c:v>581.9595061728395</c:v>
                      </c:pt>
                      <c:pt idx="24">
                        <c:v>424.63706349206353</c:v>
                      </c:pt>
                      <c:pt idx="25">
                        <c:v>517.23529411764707</c:v>
                      </c:pt>
                      <c:pt idx="26">
                        <c:v>334.47788321167894</c:v>
                      </c:pt>
                      <c:pt idx="27">
                        <c:v>422.41325203252023</c:v>
                      </c:pt>
                      <c:pt idx="28">
                        <c:v>869.45655172413797</c:v>
                      </c:pt>
                    </c:numCache>
                  </c:numRef>
                </c:val>
                <c:extLst xmlns:c15="http://schemas.microsoft.com/office/drawing/2012/chart">
                  <c:ext xmlns:c16="http://schemas.microsoft.com/office/drawing/2014/chart" uri="{C3380CC4-5D6E-409C-BE32-E72D297353CC}">
                    <c16:uniqueId val="{00000004-DE2A-4334-A964-72A683F9DCE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MTD!$M$6:$M$7</c15:sqref>
                        </c15:formulaRef>
                      </c:ext>
                    </c:extLst>
                    <c:strCache>
                      <c:ptCount val="2"/>
                      <c:pt idx="0">
                        <c:v>  Deficit Reason  </c:v>
                      </c:pt>
                      <c:pt idx="1">
                        <c:v> Supply </c:v>
                      </c:pt>
                    </c:strCache>
                  </c:strRef>
                </c:tx>
                <c:spPr>
                  <a:solidFill>
                    <a:schemeClr val="accent4"/>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MTD!$M$8:$M$39</c15:sqref>
                        </c15:fullRef>
                        <c15:formulaRef>
                          <c15:sqref>(MTD!$M$8,MTD!$M$10:$M$19,MTD!$M$21:$M$26,MTD!$M$28:$M$39)</c15:sqref>
                        </c15:formulaRef>
                      </c:ext>
                    </c:extLst>
                    <c:numCache>
                      <c:formatCode>#,##0_);[Red]\(#,##0\)</c:formatCode>
                      <c:ptCount val="29"/>
                      <c:pt idx="0">
                        <c:v>-15992.001116083915</c:v>
                      </c:pt>
                      <c:pt idx="1">
                        <c:v>4836.2700000000004</c:v>
                      </c:pt>
                      <c:pt idx="2">
                        <c:v>2811.5</c:v>
                      </c:pt>
                      <c:pt idx="3">
                        <c:v>-24033.406061538451</c:v>
                      </c:pt>
                      <c:pt idx="4">
                        <c:v>3155.9258181818186</c:v>
                      </c:pt>
                      <c:pt idx="5">
                        <c:v>6833.4</c:v>
                      </c:pt>
                      <c:pt idx="6">
                        <c:v>5291.35</c:v>
                      </c:pt>
                      <c:pt idx="7">
                        <c:v>1380.4547887323913</c:v>
                      </c:pt>
                      <c:pt idx="8">
                        <c:v>179.95642352941471</c:v>
                      </c:pt>
                      <c:pt idx="9">
                        <c:v>0</c:v>
                      </c:pt>
                      <c:pt idx="10">
                        <c:v>0</c:v>
                      </c:pt>
                      <c:pt idx="11">
                        <c:v>649</c:v>
                      </c:pt>
                      <c:pt idx="12">
                        <c:v>0</c:v>
                      </c:pt>
                      <c:pt idx="13">
                        <c:v>4161.1900000000005</c:v>
                      </c:pt>
                      <c:pt idx="14">
                        <c:v>13124.516935365424</c:v>
                      </c:pt>
                      <c:pt idx="15">
                        <c:v>897.46713157895033</c:v>
                      </c:pt>
                      <c:pt idx="16">
                        <c:v>-4462.617103641478</c:v>
                      </c:pt>
                      <c:pt idx="17">
                        <c:v>1250</c:v>
                      </c:pt>
                      <c:pt idx="18">
                        <c:v>1406.7108421052628</c:v>
                      </c:pt>
                      <c:pt idx="19">
                        <c:v>207.68774054054097</c:v>
                      </c:pt>
                      <c:pt idx="20">
                        <c:v>-1365.7970251162753</c:v>
                      </c:pt>
                      <c:pt idx="21">
                        <c:v>0</c:v>
                      </c:pt>
                      <c:pt idx="22">
                        <c:v>-2604.0215384615376</c:v>
                      </c:pt>
                      <c:pt idx="23">
                        <c:v>-10272.11445454545</c:v>
                      </c:pt>
                      <c:pt idx="24">
                        <c:v>-1217.7322976661096</c:v>
                      </c:pt>
                      <c:pt idx="25">
                        <c:v>-4464.7748864516143</c:v>
                      </c:pt>
                      <c:pt idx="26">
                        <c:v>-11152.917144827567</c:v>
                      </c:pt>
                      <c:pt idx="27">
                        <c:v>-8891.2700000000095</c:v>
                      </c:pt>
                      <c:pt idx="28">
                        <c:v>6797.8378980645157</c:v>
                      </c:pt>
                    </c:numCache>
                  </c:numRef>
                </c:val>
                <c:extLst xmlns:c15="http://schemas.microsoft.com/office/drawing/2012/chart">
                  <c:ext xmlns:c16="http://schemas.microsoft.com/office/drawing/2014/chart" uri="{C3380CC4-5D6E-409C-BE32-E72D297353CC}">
                    <c16:uniqueId val="{00000005-DE2A-4334-A964-72A683F9DCE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MTD!$N$6:$N$7</c15:sqref>
                        </c15:formulaRef>
                      </c:ext>
                    </c:extLst>
                    <c:strCache>
                      <c:ptCount val="2"/>
                      <c:pt idx="0">
                        <c:v>  Deficit Reason  </c:v>
                      </c:pt>
                      <c:pt idx="1">
                        <c:v> Demand </c:v>
                      </c:pt>
                    </c:strCache>
                  </c:strRef>
                </c:tx>
                <c:spPr>
                  <a:solidFill>
                    <a:schemeClr val="accent5"/>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MTD!$N$8:$N$39</c15:sqref>
                        </c15:fullRef>
                        <c15:formulaRef>
                          <c15:sqref>(MTD!$N$8,MTD!$N$10:$N$19,MTD!$N$21:$N$26,MTD!$N$28:$N$39)</c15:sqref>
                        </c15:formulaRef>
                      </c:ext>
                    </c:extLst>
                    <c:numCache>
                      <c:formatCode>#,##0_);[Red]\(#,##0\)</c:formatCode>
                      <c:ptCount val="29"/>
                      <c:pt idx="0">
                        <c:v>-10930.663283916085</c:v>
                      </c:pt>
                      <c:pt idx="1">
                        <c:v>0</c:v>
                      </c:pt>
                      <c:pt idx="2">
                        <c:v>0</c:v>
                      </c:pt>
                      <c:pt idx="3">
                        <c:v>-13330.489138461537</c:v>
                      </c:pt>
                      <c:pt idx="4">
                        <c:v>-7444.6618181818185</c:v>
                      </c:pt>
                      <c:pt idx="5">
                        <c:v>0</c:v>
                      </c:pt>
                      <c:pt idx="6">
                        <c:v>0</c:v>
                      </c:pt>
                      <c:pt idx="7">
                        <c:v>-10427.144788732396</c:v>
                      </c:pt>
                      <c:pt idx="8">
                        <c:v>6225.1267764705872</c:v>
                      </c:pt>
                      <c:pt idx="9">
                        <c:v>0</c:v>
                      </c:pt>
                      <c:pt idx="10">
                        <c:v>0</c:v>
                      </c:pt>
                      <c:pt idx="11">
                        <c:v>0</c:v>
                      </c:pt>
                      <c:pt idx="12">
                        <c:v>0</c:v>
                      </c:pt>
                      <c:pt idx="13">
                        <c:v>-5788.8</c:v>
                      </c:pt>
                      <c:pt idx="14">
                        <c:v>-7891.6213353654184</c:v>
                      </c:pt>
                      <c:pt idx="15">
                        <c:v>-313.00113157894839</c:v>
                      </c:pt>
                      <c:pt idx="16">
                        <c:v>14095.968703641456</c:v>
                      </c:pt>
                      <c:pt idx="17">
                        <c:v>0</c:v>
                      </c:pt>
                      <c:pt idx="18">
                        <c:v>-6181.5016421052633</c:v>
                      </c:pt>
                      <c:pt idx="19">
                        <c:v>-1925.5737405405407</c:v>
                      </c:pt>
                      <c:pt idx="20">
                        <c:v>-4043.5865748837214</c:v>
                      </c:pt>
                      <c:pt idx="21">
                        <c:v>0</c:v>
                      </c:pt>
                      <c:pt idx="22">
                        <c:v>-4512.7384615384617</c:v>
                      </c:pt>
                      <c:pt idx="23">
                        <c:v>2857.1808545454533</c:v>
                      </c:pt>
                      <c:pt idx="24">
                        <c:v>-18000.119902333889</c:v>
                      </c:pt>
                      <c:pt idx="25">
                        <c:v>-10918.167553548388</c:v>
                      </c:pt>
                      <c:pt idx="26">
                        <c:v>3642.8383448275854</c:v>
                      </c:pt>
                      <c:pt idx="27">
                        <c:v>1484.1</c:v>
                      </c:pt>
                      <c:pt idx="28">
                        <c:v>-24988.378018064515</c:v>
                      </c:pt>
                    </c:numCache>
                  </c:numRef>
                </c:val>
                <c:extLst xmlns:c15="http://schemas.microsoft.com/office/drawing/2012/chart">
                  <c:ext xmlns:c16="http://schemas.microsoft.com/office/drawing/2014/chart" uri="{C3380CC4-5D6E-409C-BE32-E72D297353CC}">
                    <c16:uniqueId val="{00000006-DE2A-4334-A964-72A683F9DCE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MTD!$O$6:$O$7</c15:sqref>
                        </c15:formulaRef>
                      </c:ext>
                    </c:extLst>
                    <c:strCache>
                      <c:ptCount val="2"/>
                      <c:pt idx="0">
                        <c:v>  Deficit Reason  </c:v>
                      </c:pt>
                      <c:pt idx="1">
                        <c:v> Total </c:v>
                      </c:pt>
                    </c:strCache>
                  </c:strRef>
                </c:tx>
                <c:spPr>
                  <a:solidFill>
                    <a:schemeClr val="accent6"/>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MTD!$O$8:$O$39</c15:sqref>
                        </c15:fullRef>
                        <c15:formulaRef>
                          <c15:sqref>(MTD!$O$8,MTD!$O$10:$O$19,MTD!$O$21:$O$26,MTD!$O$28:$O$39)</c15:sqref>
                        </c15:formulaRef>
                      </c:ext>
                    </c:extLst>
                    <c:numCache>
                      <c:formatCode>#,##0_);[Red]\(#,##0\)</c:formatCode>
                      <c:ptCount val="29"/>
                      <c:pt idx="0">
                        <c:v>-26922.664399999994</c:v>
                      </c:pt>
                      <c:pt idx="1">
                        <c:v>4836.2700000000004</c:v>
                      </c:pt>
                      <c:pt idx="2">
                        <c:v>2811.5</c:v>
                      </c:pt>
                      <c:pt idx="3">
                        <c:v>-37363.895199999984</c:v>
                      </c:pt>
                      <c:pt idx="4">
                        <c:v>-4288.7360000000008</c:v>
                      </c:pt>
                      <c:pt idx="5">
                        <c:v>6833.4</c:v>
                      </c:pt>
                      <c:pt idx="6">
                        <c:v>5291.35</c:v>
                      </c:pt>
                      <c:pt idx="7">
                        <c:v>-9046.690000000006</c:v>
                      </c:pt>
                      <c:pt idx="8">
                        <c:v>6405.0832000000028</c:v>
                      </c:pt>
                      <c:pt idx="9">
                        <c:v>0</c:v>
                      </c:pt>
                      <c:pt idx="10">
                        <c:v>0</c:v>
                      </c:pt>
                      <c:pt idx="11">
                        <c:v>649</c:v>
                      </c:pt>
                      <c:pt idx="12">
                        <c:v>0</c:v>
                      </c:pt>
                      <c:pt idx="13">
                        <c:v>-1627.6100000000006</c:v>
                      </c:pt>
                      <c:pt idx="14">
                        <c:v>5232.895600000018</c:v>
                      </c:pt>
                      <c:pt idx="15">
                        <c:v>584.46600000000035</c:v>
                      </c:pt>
                      <c:pt idx="16">
                        <c:v>9633.3515999999727</c:v>
                      </c:pt>
                      <c:pt idx="17">
                        <c:v>1250</c:v>
                      </c:pt>
                      <c:pt idx="18">
                        <c:v>-4774.7908000000007</c:v>
                      </c:pt>
                      <c:pt idx="19">
                        <c:v>-1717.8859999999986</c:v>
                      </c:pt>
                      <c:pt idx="20">
                        <c:v>-5409.3835999999974</c:v>
                      </c:pt>
                      <c:pt idx="21">
                        <c:v>0</c:v>
                      </c:pt>
                      <c:pt idx="22">
                        <c:v>-7116.7599999999993</c:v>
                      </c:pt>
                      <c:pt idx="23">
                        <c:v>-7414.9336000000039</c:v>
                      </c:pt>
                      <c:pt idx="24">
                        <c:v>-19217.852200000008</c:v>
                      </c:pt>
                      <c:pt idx="25">
                        <c:v>-15382.942440000003</c:v>
                      </c:pt>
                      <c:pt idx="26">
                        <c:v>-7510.0787999999739</c:v>
                      </c:pt>
                      <c:pt idx="27">
                        <c:v>-7407.1700000000128</c:v>
                      </c:pt>
                      <c:pt idx="28">
                        <c:v>-18190.540119999994</c:v>
                      </c:pt>
                    </c:numCache>
                  </c:numRef>
                </c:val>
                <c:extLst xmlns:c15="http://schemas.microsoft.com/office/drawing/2012/chart">
                  <c:ext xmlns:c16="http://schemas.microsoft.com/office/drawing/2014/chart" uri="{C3380CC4-5D6E-409C-BE32-E72D297353CC}">
                    <c16:uniqueId val="{00000007-DE2A-4334-A964-72A683F9DCE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MTD!$P$6:$P$7</c15:sqref>
                        </c15:formulaRef>
                      </c:ext>
                    </c:extLst>
                    <c:strCache>
                      <c:ptCount val="2"/>
                      <c:pt idx="0">
                        <c:v> Plan MTD </c:v>
                      </c:pt>
                      <c:pt idx="1">
                        <c:v> Vol. Tar </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MTD!$P$8:$P$39</c15:sqref>
                        </c15:fullRef>
                        <c15:formulaRef>
                          <c15:sqref>(MTD!$P$8,MTD!$P$10:$P$19,MTD!$P$21:$P$26,MTD!$P$28:$P$39)</c15:sqref>
                        </c15:formulaRef>
                      </c:ext>
                    </c:extLst>
                    <c:numCache>
                      <c:formatCode>_(* #,##0_);_(* \(#,##0\);_(* "-"??_);_(@_)</c:formatCode>
                      <c:ptCount val="29"/>
                      <c:pt idx="0">
                        <c:v>61</c:v>
                      </c:pt>
                      <c:pt idx="1">
                        <c:v>0</c:v>
                      </c:pt>
                      <c:pt idx="2">
                        <c:v>0</c:v>
                      </c:pt>
                      <c:pt idx="3">
                        <c:v>87</c:v>
                      </c:pt>
                      <c:pt idx="4">
                        <c:v>29</c:v>
                      </c:pt>
                      <c:pt idx="5">
                        <c:v>0</c:v>
                      </c:pt>
                      <c:pt idx="6">
                        <c:v>0</c:v>
                      </c:pt>
                      <c:pt idx="7">
                        <c:v>71</c:v>
                      </c:pt>
                      <c:pt idx="8">
                        <c:v>68</c:v>
                      </c:pt>
                      <c:pt idx="9">
                        <c:v>0</c:v>
                      </c:pt>
                      <c:pt idx="10">
                        <c:v>0</c:v>
                      </c:pt>
                      <c:pt idx="11">
                        <c:v>0</c:v>
                      </c:pt>
                      <c:pt idx="12">
                        <c:v>0</c:v>
                      </c:pt>
                      <c:pt idx="13">
                        <c:v>10</c:v>
                      </c:pt>
                      <c:pt idx="14">
                        <c:v>188</c:v>
                      </c:pt>
                      <c:pt idx="15">
                        <c:v>78</c:v>
                      </c:pt>
                      <c:pt idx="16">
                        <c:v>114</c:v>
                      </c:pt>
                      <c:pt idx="17">
                        <c:v>0</c:v>
                      </c:pt>
                      <c:pt idx="18">
                        <c:v>19</c:v>
                      </c:pt>
                      <c:pt idx="19">
                        <c:v>91</c:v>
                      </c:pt>
                      <c:pt idx="20">
                        <c:v>68</c:v>
                      </c:pt>
                      <c:pt idx="21">
                        <c:v>0</c:v>
                      </c:pt>
                      <c:pt idx="22">
                        <c:v>13</c:v>
                      </c:pt>
                      <c:pt idx="23">
                        <c:v>78</c:v>
                      </c:pt>
                      <c:pt idx="24">
                        <c:v>175</c:v>
                      </c:pt>
                      <c:pt idx="25">
                        <c:v>31</c:v>
                      </c:pt>
                      <c:pt idx="26">
                        <c:v>128</c:v>
                      </c:pt>
                      <c:pt idx="27">
                        <c:v>120</c:v>
                      </c:pt>
                      <c:pt idx="28">
                        <c:v>66</c:v>
                      </c:pt>
                    </c:numCache>
                  </c:numRef>
                </c:val>
                <c:extLst xmlns:c15="http://schemas.microsoft.com/office/drawing/2012/chart">
                  <c:ext xmlns:c16="http://schemas.microsoft.com/office/drawing/2014/chart" uri="{C3380CC4-5D6E-409C-BE32-E72D297353CC}">
                    <c16:uniqueId val="{00000008-DE2A-4334-A964-72A683F9DCE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MTD!$R$6:$R$7</c15:sqref>
                        </c15:formulaRef>
                      </c:ext>
                    </c:extLst>
                    <c:strCache>
                      <c:ptCount val="2"/>
                      <c:pt idx="0">
                        <c:v> Plan MTD </c:v>
                      </c:pt>
                      <c:pt idx="1">
                        <c:v> CPV Tar </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MTD!$R$8:$R$39</c15:sqref>
                        </c15:fullRef>
                        <c15:formulaRef>
                          <c15:sqref>(MTD!$R$8,MTD!$R$10:$R$19,MTD!$R$21:$R$26,MTD!$R$28:$R$39)</c15:sqref>
                        </c15:formulaRef>
                      </c:ext>
                    </c:extLst>
                    <c:numCache>
                      <c:formatCode>_(* #,##0_);_(* \(#,##0\);_(* "-"??_);_(@_)</c:formatCode>
                      <c:ptCount val="29"/>
                      <c:pt idx="0">
                        <c:v>565.77269508196719</c:v>
                      </c:pt>
                      <c:pt idx="1">
                        <c:v>0</c:v>
                      </c:pt>
                      <c:pt idx="2">
                        <c:v>0</c:v>
                      </c:pt>
                      <c:pt idx="3">
                        <c:v>835.49511724137926</c:v>
                      </c:pt>
                      <c:pt idx="4">
                        <c:v>491.04744827586205</c:v>
                      </c:pt>
                      <c:pt idx="5">
                        <c:v>0</c:v>
                      </c:pt>
                      <c:pt idx="6">
                        <c:v>0</c:v>
                      </c:pt>
                      <c:pt idx="7">
                        <c:v>473.96112676056345</c:v>
                      </c:pt>
                      <c:pt idx="8">
                        <c:v>200.81054117647057</c:v>
                      </c:pt>
                      <c:pt idx="9">
                        <c:v>0</c:v>
                      </c:pt>
                      <c:pt idx="10">
                        <c:v>0</c:v>
                      </c:pt>
                      <c:pt idx="11">
                        <c:v>0</c:v>
                      </c:pt>
                      <c:pt idx="12">
                        <c:v>0</c:v>
                      </c:pt>
                      <c:pt idx="13">
                        <c:v>1157.76</c:v>
                      </c:pt>
                      <c:pt idx="14">
                        <c:v>424.39890638297862</c:v>
                      </c:pt>
                      <c:pt idx="15">
                        <c:v>455.76569230769235</c:v>
                      </c:pt>
                      <c:pt idx="16">
                        <c:v>342.36507368421053</c:v>
                      </c:pt>
                      <c:pt idx="17">
                        <c:v>0</c:v>
                      </c:pt>
                      <c:pt idx="18">
                        <c:v>441.53583157894735</c:v>
                      </c:pt>
                      <c:pt idx="19">
                        <c:v>237.45599999999999</c:v>
                      </c:pt>
                      <c:pt idx="20">
                        <c:v>406.41402352941179</c:v>
                      </c:pt>
                      <c:pt idx="21">
                        <c:v>0</c:v>
                      </c:pt>
                      <c:pt idx="22">
                        <c:v>752.12307692307695</c:v>
                      </c:pt>
                      <c:pt idx="23">
                        <c:v>699.40581538461549</c:v>
                      </c:pt>
                      <c:pt idx="24">
                        <c:v>415.55498400000005</c:v>
                      </c:pt>
                      <c:pt idx="25">
                        <c:v>779.86911096774202</c:v>
                      </c:pt>
                      <c:pt idx="26">
                        <c:v>416.66834999999992</c:v>
                      </c:pt>
                      <c:pt idx="27">
                        <c:v>494.7</c:v>
                      </c:pt>
                      <c:pt idx="28">
                        <c:v>657.64818363636357</c:v>
                      </c:pt>
                    </c:numCache>
                  </c:numRef>
                </c:val>
                <c:extLst xmlns:c15="http://schemas.microsoft.com/office/drawing/2012/chart">
                  <c:ext xmlns:c16="http://schemas.microsoft.com/office/drawing/2014/chart" uri="{C3380CC4-5D6E-409C-BE32-E72D297353CC}">
                    <c16:uniqueId val="{00000009-DE2A-4334-A964-72A683F9DCE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MTD!$Z$6:$Z$7</c15:sqref>
                        </c15:formulaRef>
                      </c:ext>
                    </c:extLst>
                    <c:strCache>
                      <c:ptCount val="2"/>
                      <c:pt idx="0">
                        <c:v> Payment Type Deficit </c:v>
                      </c:pt>
                      <c:pt idx="1">
                        <c:v> Cash Deficit </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MTD!$Z$8:$Z$39</c15:sqref>
                        </c15:fullRef>
                        <c15:formulaRef>
                          <c15:sqref>(MTD!$Z$8,MTD!$Z$10:$Z$19,MTD!$Z$21:$Z$26,MTD!$Z$28:$Z$39)</c15:sqref>
                        </c15:formulaRef>
                      </c:ext>
                    </c:extLst>
                    <c:numCache>
                      <c:formatCode>#,##0_);[Red]\(#,##0\)</c:formatCode>
                      <c:ptCount val="29"/>
                      <c:pt idx="0">
                        <c:v>-26368.864769064101</c:v>
                      </c:pt>
                      <c:pt idx="1">
                        <c:v>4836.2700000000004</c:v>
                      </c:pt>
                      <c:pt idx="2">
                        <c:v>2811.5</c:v>
                      </c:pt>
                      <c:pt idx="3">
                        <c:v>-29998.365985198176</c:v>
                      </c:pt>
                      <c:pt idx="4">
                        <c:v>-4404.7580642640551</c:v>
                      </c:pt>
                      <c:pt idx="5">
                        <c:v>6305.5499999999993</c:v>
                      </c:pt>
                      <c:pt idx="6">
                        <c:v>5291.35</c:v>
                      </c:pt>
                      <c:pt idx="7">
                        <c:v>-9192.8875957910859</c:v>
                      </c:pt>
                      <c:pt idx="8">
                        <c:v>6398.4969414762945</c:v>
                      </c:pt>
                      <c:pt idx="9">
                        <c:v>0</c:v>
                      </c:pt>
                      <c:pt idx="10">
                        <c:v>0</c:v>
                      </c:pt>
                      <c:pt idx="11">
                        <c:v>649</c:v>
                      </c:pt>
                      <c:pt idx="12">
                        <c:v>0</c:v>
                      </c:pt>
                      <c:pt idx="13">
                        <c:v>-1627.6100000000006</c:v>
                      </c:pt>
                      <c:pt idx="14">
                        <c:v>7768.2242067629559</c:v>
                      </c:pt>
                      <c:pt idx="15">
                        <c:v>-1705.0438102265398</c:v>
                      </c:pt>
                      <c:pt idx="16">
                        <c:v>6338.7791963562704</c:v>
                      </c:pt>
                      <c:pt idx="17">
                        <c:v>1250</c:v>
                      </c:pt>
                      <c:pt idx="18">
                        <c:v>-5341.0273827964475</c:v>
                      </c:pt>
                      <c:pt idx="19">
                        <c:v>64.192168596067859</c:v>
                      </c:pt>
                      <c:pt idx="20">
                        <c:v>-4146.8809653919343</c:v>
                      </c:pt>
                      <c:pt idx="21">
                        <c:v>0</c:v>
                      </c:pt>
                      <c:pt idx="22">
                        <c:v>-5360.3108450266518</c:v>
                      </c:pt>
                      <c:pt idx="23">
                        <c:v>-2302.208922560807</c:v>
                      </c:pt>
                      <c:pt idx="24">
                        <c:v>-18597.002764569683</c:v>
                      </c:pt>
                      <c:pt idx="25">
                        <c:v>-14620.200157342588</c:v>
                      </c:pt>
                      <c:pt idx="26">
                        <c:v>-6830.5501390042191</c:v>
                      </c:pt>
                      <c:pt idx="27">
                        <c:v>-6576.3141548740314</c:v>
                      </c:pt>
                      <c:pt idx="28">
                        <c:v>-12488.03201660121</c:v>
                      </c:pt>
                    </c:numCache>
                  </c:numRef>
                </c:val>
                <c:extLst xmlns:c15="http://schemas.microsoft.com/office/drawing/2012/chart">
                  <c:ext xmlns:c16="http://schemas.microsoft.com/office/drawing/2014/chart" uri="{C3380CC4-5D6E-409C-BE32-E72D297353CC}">
                    <c16:uniqueId val="{0000000A-DE2A-4334-A964-72A683F9DCE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MTD!$AA$6:$AA$7</c15:sqref>
                        </c15:formulaRef>
                      </c:ext>
                    </c:extLst>
                    <c:strCache>
                      <c:ptCount val="2"/>
                      <c:pt idx="0">
                        <c:v> Payment Type Deficit </c:v>
                      </c:pt>
                      <c:pt idx="1">
                        <c:v> Credit Deficit </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MTD!$AA$8:$AA$39</c15:sqref>
                        </c15:fullRef>
                        <c15:formulaRef>
                          <c15:sqref>(MTD!$AA$8,MTD!$AA$10:$AA$19,MTD!$AA$21:$AA$26,MTD!$AA$28:$AA$39)</c15:sqref>
                        </c15:formulaRef>
                      </c:ext>
                    </c:extLst>
                    <c:numCache>
                      <c:formatCode>#,##0_);[Red]\(#,##0\)</c:formatCode>
                      <c:ptCount val="29"/>
                      <c:pt idx="0">
                        <c:v>-553.79963093589652</c:v>
                      </c:pt>
                      <c:pt idx="1">
                        <c:v>0</c:v>
                      </c:pt>
                      <c:pt idx="2">
                        <c:v>0</c:v>
                      </c:pt>
                      <c:pt idx="3">
                        <c:v>-7365.5292148018107</c:v>
                      </c:pt>
                      <c:pt idx="4">
                        <c:v>116.02206426405399</c:v>
                      </c:pt>
                      <c:pt idx="5">
                        <c:v>527.84999999999991</c:v>
                      </c:pt>
                      <c:pt idx="6">
                        <c:v>0</c:v>
                      </c:pt>
                      <c:pt idx="7">
                        <c:v>146.19759579107949</c:v>
                      </c:pt>
                      <c:pt idx="8">
                        <c:v>6.5862585237082385</c:v>
                      </c:pt>
                      <c:pt idx="9">
                        <c:v>0</c:v>
                      </c:pt>
                      <c:pt idx="10">
                        <c:v>0</c:v>
                      </c:pt>
                      <c:pt idx="11">
                        <c:v>0</c:v>
                      </c:pt>
                      <c:pt idx="12">
                        <c:v>0</c:v>
                      </c:pt>
                      <c:pt idx="13">
                        <c:v>0</c:v>
                      </c:pt>
                      <c:pt idx="14">
                        <c:v>-2535.3286067629369</c:v>
                      </c:pt>
                      <c:pt idx="15">
                        <c:v>2289.5098102265383</c:v>
                      </c:pt>
                      <c:pt idx="16">
                        <c:v>3294.5724036437132</c:v>
                      </c:pt>
                      <c:pt idx="17">
                        <c:v>0</c:v>
                      </c:pt>
                      <c:pt idx="18">
                        <c:v>566.23658279644769</c:v>
                      </c:pt>
                      <c:pt idx="19">
                        <c:v>-1782.0781685960692</c:v>
                      </c:pt>
                      <c:pt idx="20">
                        <c:v>-1262.5026346080658</c:v>
                      </c:pt>
                      <c:pt idx="21">
                        <c:v>0</c:v>
                      </c:pt>
                      <c:pt idx="22">
                        <c:v>-1756.4491549733477</c:v>
                      </c:pt>
                      <c:pt idx="23">
                        <c:v>-5112.7246774391951</c:v>
                      </c:pt>
                      <c:pt idx="24">
                        <c:v>-620.84943543031295</c:v>
                      </c:pt>
                      <c:pt idx="25">
                        <c:v>-762.74228265741476</c:v>
                      </c:pt>
                      <c:pt idx="26">
                        <c:v>-679.52866099576295</c:v>
                      </c:pt>
                      <c:pt idx="27">
                        <c:v>-830.85584512597586</c:v>
                      </c:pt>
                      <c:pt idx="28">
                        <c:v>-5702.5081033987881</c:v>
                      </c:pt>
                    </c:numCache>
                  </c:numRef>
                </c:val>
                <c:extLst xmlns:c15="http://schemas.microsoft.com/office/drawing/2012/chart">
                  <c:ext xmlns:c16="http://schemas.microsoft.com/office/drawing/2014/chart" uri="{C3380CC4-5D6E-409C-BE32-E72D297353CC}">
                    <c16:uniqueId val="{0000000B-DE2A-4334-A964-72A683F9DCE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MTD!$AG$6:$AG$7</c15:sqref>
                        </c15:formulaRef>
                      </c:ext>
                    </c:extLst>
                    <c:strCache>
                      <c:ptCount val="2"/>
                      <c:pt idx="0">
                        <c:v> Base-Line </c:v>
                      </c:pt>
                      <c:pt idx="1">
                        <c:v> Vol. </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MTD!$AG$8:$AG$39</c15:sqref>
                        </c15:fullRef>
                        <c15:formulaRef>
                          <c15:sqref>(MTD!$AG$8,MTD!$AG$10:$AG$19,MTD!$AG$21:$AG$26,MTD!$AG$28:$AG$39)</c15:sqref>
                        </c15:formulaRef>
                      </c:ext>
                    </c:extLst>
                    <c:numCache>
                      <c:formatCode>_(* #,##0_);_(* \(#,##0\);_(* "-"??_);_(@_)</c:formatCode>
                      <c:ptCount val="29"/>
                      <c:pt idx="0">
                        <c:v>138</c:v>
                      </c:pt>
                      <c:pt idx="1">
                        <c:v>191</c:v>
                      </c:pt>
                      <c:pt idx="2">
                        <c:v>0</c:v>
                      </c:pt>
                      <c:pt idx="3">
                        <c:v>369</c:v>
                      </c:pt>
                      <c:pt idx="4">
                        <c:v>111</c:v>
                      </c:pt>
                      <c:pt idx="5">
                        <c:v>392</c:v>
                      </c:pt>
                      <c:pt idx="6">
                        <c:v>0</c:v>
                      </c:pt>
                      <c:pt idx="7">
                        <c:v>493</c:v>
                      </c:pt>
                      <c:pt idx="8">
                        <c:v>257</c:v>
                      </c:pt>
                      <c:pt idx="9">
                        <c:v>0</c:v>
                      </c:pt>
                      <c:pt idx="10">
                        <c:v>625</c:v>
                      </c:pt>
                      <c:pt idx="11">
                        <c:v>0</c:v>
                      </c:pt>
                      <c:pt idx="12">
                        <c:v>0</c:v>
                      </c:pt>
                      <c:pt idx="13">
                        <c:v>0</c:v>
                      </c:pt>
                      <c:pt idx="14">
                        <c:v>779</c:v>
                      </c:pt>
                      <c:pt idx="15">
                        <c:v>287</c:v>
                      </c:pt>
                      <c:pt idx="16">
                        <c:v>433</c:v>
                      </c:pt>
                      <c:pt idx="17">
                        <c:v>3</c:v>
                      </c:pt>
                      <c:pt idx="18">
                        <c:v>75</c:v>
                      </c:pt>
                      <c:pt idx="19">
                        <c:v>314</c:v>
                      </c:pt>
                      <c:pt idx="20">
                        <c:v>125</c:v>
                      </c:pt>
                      <c:pt idx="21">
                        <c:v>0</c:v>
                      </c:pt>
                      <c:pt idx="22">
                        <c:v>0</c:v>
                      </c:pt>
                      <c:pt idx="23">
                        <c:v>378</c:v>
                      </c:pt>
                      <c:pt idx="24">
                        <c:v>931</c:v>
                      </c:pt>
                      <c:pt idx="25">
                        <c:v>0</c:v>
                      </c:pt>
                      <c:pt idx="26">
                        <c:v>668</c:v>
                      </c:pt>
                      <c:pt idx="27">
                        <c:v>779</c:v>
                      </c:pt>
                      <c:pt idx="28">
                        <c:v>318</c:v>
                      </c:pt>
                    </c:numCache>
                  </c:numRef>
                </c:val>
                <c:extLst xmlns:c15="http://schemas.microsoft.com/office/drawing/2012/chart">
                  <c:ext xmlns:c16="http://schemas.microsoft.com/office/drawing/2014/chart" uri="{C3380CC4-5D6E-409C-BE32-E72D297353CC}">
                    <c16:uniqueId val="{0000000C-DE2A-4334-A964-72A683F9DCE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MTD!$AH$6:$AH$7</c15:sqref>
                        </c15:formulaRef>
                      </c:ext>
                    </c:extLst>
                    <c:strCache>
                      <c:ptCount val="2"/>
                      <c:pt idx="0">
                        <c:v> Base-Line </c:v>
                      </c:pt>
                      <c:pt idx="1">
                        <c:v> Rev. </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MTD!$AH$8:$AH$39</c15:sqref>
                        </c15:fullRef>
                        <c15:formulaRef>
                          <c15:sqref>(MTD!$AH$8,MTD!$AH$10:$AH$19,MTD!$AH$21:$AH$26,MTD!$AH$28:$AH$39)</c15:sqref>
                        </c15:formulaRef>
                      </c:ext>
                    </c:extLst>
                    <c:numCache>
                      <c:formatCode>_(* #,##0_);_(* \(#,##0\);_(* "-"??_);_(@_)</c:formatCode>
                      <c:ptCount val="29"/>
                      <c:pt idx="0">
                        <c:v>38920.75</c:v>
                      </c:pt>
                      <c:pt idx="1">
                        <c:v>38377.81</c:v>
                      </c:pt>
                      <c:pt idx="2">
                        <c:v>0</c:v>
                      </c:pt>
                      <c:pt idx="3">
                        <c:v>256089.35999999987</c:v>
                      </c:pt>
                      <c:pt idx="4">
                        <c:v>37727.829999999994</c:v>
                      </c:pt>
                      <c:pt idx="5">
                        <c:v>48928.390000000007</c:v>
                      </c:pt>
                      <c:pt idx="6">
                        <c:v>0</c:v>
                      </c:pt>
                      <c:pt idx="7">
                        <c:v>238909.09</c:v>
                      </c:pt>
                      <c:pt idx="8">
                        <c:v>46200.140000000014</c:v>
                      </c:pt>
                      <c:pt idx="9">
                        <c:v>0</c:v>
                      </c:pt>
                      <c:pt idx="10">
                        <c:v>222839.35000000003</c:v>
                      </c:pt>
                      <c:pt idx="11">
                        <c:v>0</c:v>
                      </c:pt>
                      <c:pt idx="12">
                        <c:v>0</c:v>
                      </c:pt>
                      <c:pt idx="13">
                        <c:v>0</c:v>
                      </c:pt>
                      <c:pt idx="14">
                        <c:v>329722.10000000009</c:v>
                      </c:pt>
                      <c:pt idx="15">
                        <c:v>120046.23999999996</c:v>
                      </c:pt>
                      <c:pt idx="16">
                        <c:v>111929.31000000004</c:v>
                      </c:pt>
                      <c:pt idx="17">
                        <c:v>3260</c:v>
                      </c:pt>
                      <c:pt idx="18">
                        <c:v>26785.45</c:v>
                      </c:pt>
                      <c:pt idx="19">
                        <c:v>86660.9</c:v>
                      </c:pt>
                      <c:pt idx="20">
                        <c:v>45187.479999999981</c:v>
                      </c:pt>
                      <c:pt idx="21">
                        <c:v>0</c:v>
                      </c:pt>
                      <c:pt idx="22">
                        <c:v>0</c:v>
                      </c:pt>
                      <c:pt idx="23">
                        <c:v>273231.05</c:v>
                      </c:pt>
                      <c:pt idx="24">
                        <c:v>338958.27000000014</c:v>
                      </c:pt>
                      <c:pt idx="25">
                        <c:v>0</c:v>
                      </c:pt>
                      <c:pt idx="26">
                        <c:v>245531.01999999961</c:v>
                      </c:pt>
                      <c:pt idx="27">
                        <c:v>347243.71999999968</c:v>
                      </c:pt>
                      <c:pt idx="28">
                        <c:v>151142.50000000006</c:v>
                      </c:pt>
                    </c:numCache>
                  </c:numRef>
                </c:val>
                <c:extLst xmlns:c15="http://schemas.microsoft.com/office/drawing/2012/chart">
                  <c:ext xmlns:c16="http://schemas.microsoft.com/office/drawing/2014/chart" uri="{C3380CC4-5D6E-409C-BE32-E72D297353CC}">
                    <c16:uniqueId val="{0000000D-DE2A-4334-A964-72A683F9DCE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MTD!$AI$6:$AI$7</c15:sqref>
                        </c15:formulaRef>
                      </c:ext>
                    </c:extLst>
                    <c:strCache>
                      <c:ptCount val="2"/>
                      <c:pt idx="0">
                        <c:v> Base-Line </c:v>
                      </c:pt>
                      <c:pt idx="1">
                        <c:v> CPV </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MTD!$AI$8:$AI$39</c15:sqref>
                        </c15:fullRef>
                        <c15:formulaRef>
                          <c15:sqref>(MTD!$AI$8,MTD!$AI$10:$AI$19,MTD!$AI$21:$AI$26,MTD!$AI$28:$AI$39)</c15:sqref>
                        </c15:formulaRef>
                      </c:ext>
                    </c:extLst>
                    <c:numCache>
                      <c:formatCode>_(* #,##0_);_(* \(#,##0\);_(* "-"??_);_(@_)</c:formatCode>
                      <c:ptCount val="29"/>
                      <c:pt idx="0">
                        <c:v>282.03442028985506</c:v>
                      </c:pt>
                      <c:pt idx="1">
                        <c:v>200.93094240837695</c:v>
                      </c:pt>
                      <c:pt idx="2">
                        <c:v>0</c:v>
                      </c:pt>
                      <c:pt idx="3">
                        <c:v>694.00910569105656</c:v>
                      </c:pt>
                      <c:pt idx="4">
                        <c:v>339.89036036036032</c:v>
                      </c:pt>
                      <c:pt idx="5">
                        <c:v>124.81732142857145</c:v>
                      </c:pt>
                      <c:pt idx="6">
                        <c:v>0</c:v>
                      </c:pt>
                      <c:pt idx="7">
                        <c:v>484.60261663286002</c:v>
                      </c:pt>
                      <c:pt idx="8">
                        <c:v>179.76708171206232</c:v>
                      </c:pt>
                      <c:pt idx="9">
                        <c:v>0</c:v>
                      </c:pt>
                      <c:pt idx="10">
                        <c:v>356.54296000000005</c:v>
                      </c:pt>
                      <c:pt idx="11">
                        <c:v>0</c:v>
                      </c:pt>
                      <c:pt idx="12">
                        <c:v>0</c:v>
                      </c:pt>
                      <c:pt idx="13">
                        <c:v>0</c:v>
                      </c:pt>
                      <c:pt idx="14">
                        <c:v>423.26328626444172</c:v>
                      </c:pt>
                      <c:pt idx="15">
                        <c:v>418.27958188153298</c:v>
                      </c:pt>
                      <c:pt idx="16">
                        <c:v>258.49725173210169</c:v>
                      </c:pt>
                      <c:pt idx="17">
                        <c:v>1086.6666666666667</c:v>
                      </c:pt>
                      <c:pt idx="18">
                        <c:v>357.13933333333335</c:v>
                      </c:pt>
                      <c:pt idx="19">
                        <c:v>275.99012738853503</c:v>
                      </c:pt>
                      <c:pt idx="20">
                        <c:v>361.49983999999984</c:v>
                      </c:pt>
                      <c:pt idx="21">
                        <c:v>0</c:v>
                      </c:pt>
                      <c:pt idx="22">
                        <c:v>0</c:v>
                      </c:pt>
                      <c:pt idx="23">
                        <c:v>722.83346560846553</c:v>
                      </c:pt>
                      <c:pt idx="24">
                        <c:v>364.07977443609036</c:v>
                      </c:pt>
                      <c:pt idx="25">
                        <c:v>0</c:v>
                      </c:pt>
                      <c:pt idx="26">
                        <c:v>367.56140718562818</c:v>
                      </c:pt>
                      <c:pt idx="27">
                        <c:v>445.75573812580188</c:v>
                      </c:pt>
                      <c:pt idx="28">
                        <c:v>475.29088050314482</c:v>
                      </c:pt>
                    </c:numCache>
                  </c:numRef>
                </c:val>
                <c:extLst xmlns:c15="http://schemas.microsoft.com/office/drawing/2012/chart">
                  <c:ext xmlns:c16="http://schemas.microsoft.com/office/drawing/2014/chart" uri="{C3380CC4-5D6E-409C-BE32-E72D297353CC}">
                    <c16:uniqueId val="{0000000E-DE2A-4334-A964-72A683F9DCE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MTD!$U$6:$U$7</c15:sqref>
                        </c15:formulaRef>
                      </c:ext>
                    </c:extLst>
                    <c:strCache>
                      <c:ptCount val="2"/>
                      <c:pt idx="0">
                        <c:v> Base-Line till yesterday </c:v>
                      </c:pt>
                      <c:pt idx="1">
                        <c:v> Vol. </c:v>
                      </c:pt>
                    </c:strCache>
                  </c:strRef>
                </c:tx>
                <c:spPr>
                  <a:solidFill>
                    <a:schemeClr val="accent3">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MTD!$U$8:$U$39</c15:sqref>
                        </c15:fullRef>
                        <c15:formulaRef>
                          <c15:sqref>(MTD!$U$8,MTD!$U$10:$U$19,MTD!$U$21:$U$26,MTD!$U$28:$U$39)</c15:sqref>
                        </c15:formulaRef>
                      </c:ext>
                    </c:extLst>
                    <c:numCache>
                      <c:formatCode>_(* #,##0_);_(* \(#,##0\);_(* "-"??_);_(@_)</c:formatCode>
                      <c:ptCount val="29"/>
                      <c:pt idx="0">
                        <c:v>33.119999999999997</c:v>
                      </c:pt>
                      <c:pt idx="1">
                        <c:v>45.839999999999996</c:v>
                      </c:pt>
                      <c:pt idx="2">
                        <c:v>0</c:v>
                      </c:pt>
                      <c:pt idx="3">
                        <c:v>88.56</c:v>
                      </c:pt>
                      <c:pt idx="4">
                        <c:v>26.64</c:v>
                      </c:pt>
                      <c:pt idx="5">
                        <c:v>94.08</c:v>
                      </c:pt>
                      <c:pt idx="6">
                        <c:v>0</c:v>
                      </c:pt>
                      <c:pt idx="7">
                        <c:v>118.32</c:v>
                      </c:pt>
                      <c:pt idx="8">
                        <c:v>61.68</c:v>
                      </c:pt>
                      <c:pt idx="9">
                        <c:v>0</c:v>
                      </c:pt>
                      <c:pt idx="10">
                        <c:v>150</c:v>
                      </c:pt>
                      <c:pt idx="11">
                        <c:v>0</c:v>
                      </c:pt>
                      <c:pt idx="12">
                        <c:v>0</c:v>
                      </c:pt>
                      <c:pt idx="13">
                        <c:v>0</c:v>
                      </c:pt>
                      <c:pt idx="14">
                        <c:v>186.95999999999998</c:v>
                      </c:pt>
                      <c:pt idx="15">
                        <c:v>68.88</c:v>
                      </c:pt>
                      <c:pt idx="16">
                        <c:v>103.92</c:v>
                      </c:pt>
                      <c:pt idx="17">
                        <c:v>0.72</c:v>
                      </c:pt>
                      <c:pt idx="18">
                        <c:v>18</c:v>
                      </c:pt>
                      <c:pt idx="19">
                        <c:v>75.36</c:v>
                      </c:pt>
                      <c:pt idx="20">
                        <c:v>30</c:v>
                      </c:pt>
                      <c:pt idx="21">
                        <c:v>0</c:v>
                      </c:pt>
                      <c:pt idx="22">
                        <c:v>0</c:v>
                      </c:pt>
                      <c:pt idx="23">
                        <c:v>90.72</c:v>
                      </c:pt>
                      <c:pt idx="24">
                        <c:v>223.44</c:v>
                      </c:pt>
                      <c:pt idx="25">
                        <c:v>0</c:v>
                      </c:pt>
                      <c:pt idx="26">
                        <c:v>160.32</c:v>
                      </c:pt>
                      <c:pt idx="27">
                        <c:v>186.95999999999998</c:v>
                      </c:pt>
                      <c:pt idx="28">
                        <c:v>76.319999999999993</c:v>
                      </c:pt>
                    </c:numCache>
                  </c:numRef>
                </c:val>
                <c:extLst xmlns:c15="http://schemas.microsoft.com/office/drawing/2012/chart">
                  <c:ext xmlns:c16="http://schemas.microsoft.com/office/drawing/2014/chart" uri="{C3380CC4-5D6E-409C-BE32-E72D297353CC}">
                    <c16:uniqueId val="{0000000F-DE2A-4334-A964-72A683F9DCE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MTD!$W$6:$W$7</c15:sqref>
                        </c15:formulaRef>
                      </c:ext>
                    </c:extLst>
                    <c:strCache>
                      <c:ptCount val="2"/>
                      <c:pt idx="0">
                        <c:v> Base-Line till yesterday </c:v>
                      </c:pt>
                      <c:pt idx="1">
                        <c:v> CPV </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MTD!$W$8:$W$39</c15:sqref>
                        </c15:fullRef>
                        <c15:formulaRef>
                          <c15:sqref>(MTD!$W$8,MTD!$W$10:$W$19,MTD!$W$21:$W$26,MTD!$W$28:$W$39)</c15:sqref>
                        </c15:formulaRef>
                      </c:ext>
                    </c:extLst>
                    <c:numCache>
                      <c:formatCode>_(* #,##0_);_(* \(#,##0\);_(* "-"??_);_(@_)</c:formatCode>
                      <c:ptCount val="29"/>
                      <c:pt idx="0">
                        <c:v>282.03442028985506</c:v>
                      </c:pt>
                      <c:pt idx="1">
                        <c:v>200.93094240837698</c:v>
                      </c:pt>
                      <c:pt idx="2">
                        <c:v>0</c:v>
                      </c:pt>
                      <c:pt idx="3">
                        <c:v>694.00910569105645</c:v>
                      </c:pt>
                      <c:pt idx="4">
                        <c:v>339.89036036036032</c:v>
                      </c:pt>
                      <c:pt idx="5">
                        <c:v>124.81732142857145</c:v>
                      </c:pt>
                      <c:pt idx="6">
                        <c:v>0</c:v>
                      </c:pt>
                      <c:pt idx="7">
                        <c:v>484.60261663286002</c:v>
                      </c:pt>
                      <c:pt idx="8">
                        <c:v>179.76708171206229</c:v>
                      </c:pt>
                      <c:pt idx="9">
                        <c:v>0</c:v>
                      </c:pt>
                      <c:pt idx="10">
                        <c:v>356.54295999999999</c:v>
                      </c:pt>
                      <c:pt idx="11">
                        <c:v>0</c:v>
                      </c:pt>
                      <c:pt idx="12">
                        <c:v>0</c:v>
                      </c:pt>
                      <c:pt idx="13">
                        <c:v>0</c:v>
                      </c:pt>
                      <c:pt idx="14">
                        <c:v>423.26328626444172</c:v>
                      </c:pt>
                      <c:pt idx="15">
                        <c:v>418.27958188153298</c:v>
                      </c:pt>
                      <c:pt idx="16">
                        <c:v>258.49725173210169</c:v>
                      </c:pt>
                      <c:pt idx="17">
                        <c:v>1086.6666666666667</c:v>
                      </c:pt>
                      <c:pt idx="18">
                        <c:v>357.1393333333333</c:v>
                      </c:pt>
                      <c:pt idx="19">
                        <c:v>275.99012738853503</c:v>
                      </c:pt>
                      <c:pt idx="20">
                        <c:v>361.49983999999984</c:v>
                      </c:pt>
                      <c:pt idx="21">
                        <c:v>0</c:v>
                      </c:pt>
                      <c:pt idx="22">
                        <c:v>0</c:v>
                      </c:pt>
                      <c:pt idx="23">
                        <c:v>722.83346560846553</c:v>
                      </c:pt>
                      <c:pt idx="24">
                        <c:v>364.07977443609036</c:v>
                      </c:pt>
                      <c:pt idx="25">
                        <c:v>0</c:v>
                      </c:pt>
                      <c:pt idx="26">
                        <c:v>367.56140718562813</c:v>
                      </c:pt>
                      <c:pt idx="27">
                        <c:v>445.75573812580194</c:v>
                      </c:pt>
                      <c:pt idx="28">
                        <c:v>475.29088050314488</c:v>
                      </c:pt>
                    </c:numCache>
                  </c:numRef>
                </c:val>
                <c:extLst xmlns:c15="http://schemas.microsoft.com/office/drawing/2012/chart">
                  <c:ext xmlns:c16="http://schemas.microsoft.com/office/drawing/2014/chart" uri="{C3380CC4-5D6E-409C-BE32-E72D297353CC}">
                    <c16:uniqueId val="{00000010-DE2A-4334-A964-72A683F9DCEB}"/>
                  </c:ext>
                </c:extLst>
              </c15:ser>
            </c15:filteredBarSeries>
          </c:ext>
        </c:extLst>
      </c:barChart>
      <c:catAx>
        <c:axId val="208547648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2085477312"/>
        <c:crosses val="autoZero"/>
        <c:auto val="1"/>
        <c:lblAlgn val="ctr"/>
        <c:lblOffset val="100"/>
        <c:noMultiLvlLbl val="0"/>
      </c:catAx>
      <c:valAx>
        <c:axId val="2085477312"/>
        <c:scaling>
          <c:orientation val="minMax"/>
        </c:scaling>
        <c:delete val="0"/>
        <c:axPos val="l"/>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85476480"/>
        <c:crosses val="autoZero"/>
        <c:crossBetween val="between"/>
      </c:valAx>
      <c:dTable>
        <c:showHorzBorder val="1"/>
        <c:showVertBorder val="1"/>
        <c:showOutline val="1"/>
        <c:showKeys val="1"/>
        <c:spPr>
          <a:noFill/>
          <a:ln w="9525" cap="flat" cmpd="sng" algn="ctr">
            <a:solidFill>
              <a:schemeClr val="dk1">
                <a:lumMod val="15000"/>
                <a:lumOff val="85000"/>
              </a:schemeClr>
            </a:solidFill>
            <a:round/>
          </a:ln>
          <a:effectLst/>
        </c:spPr>
        <c:txPr>
          <a:bodyPr rot="0" spcFirstLastPara="1" vertOverflow="ellipsis" vert="horz" wrap="square" anchor="ctr" anchorCtr="1"/>
          <a:lstStyle/>
          <a:p>
            <a:pPr rtl="0">
              <a:defRPr sz="800" b="1" i="0" u="none" strike="noStrike" kern="1200" baseline="0">
                <a:solidFill>
                  <a:schemeClr val="dk1">
                    <a:lumMod val="65000"/>
                    <a:lumOff val="35000"/>
                  </a:schemeClr>
                </a:solidFill>
                <a:latin typeface="+mn-lt"/>
                <a:ea typeface="+mn-ea"/>
                <a:cs typeface="+mn-cs"/>
              </a:defRPr>
            </a:pPr>
            <a:endParaRPr lang="en-US"/>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solidFill>
                  <a:sysClr val="windowText" lastClr="000000"/>
                </a:solidFill>
              </a:rPr>
              <a:t>CPV Overview</a:t>
            </a:r>
          </a:p>
        </c:rich>
      </c:tx>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2"/>
          <c:order val="2"/>
          <c:tx>
            <c:strRef>
              <c:f>MTD!$J$6:$J$7</c:f>
              <c:strCache>
                <c:ptCount val="2"/>
                <c:pt idx="0">
                  <c:v> Current Performance </c:v>
                </c:pt>
                <c:pt idx="1">
                  <c:v> CPV Ach </c:v>
                </c:pt>
              </c:strCache>
              <c:extLst xmlns:c15="http://schemas.microsoft.com/office/drawing/2012/chart"/>
            </c:strRef>
          </c:tx>
          <c:spPr>
            <a:solidFill>
              <a:srgbClr val="92D050"/>
            </a:solidFill>
            <a:ln>
              <a:solidFill>
                <a:schemeClr val="tx1"/>
              </a:solid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MTD!$J$8:$J$39</c15:sqref>
                  </c15:fullRef>
                </c:ext>
              </c:extLst>
              <c:f>(MTD!$J$8,MTD!$J$10:$J$19,MTD!$J$21:$J$26,MTD!$J$28:$J$39)</c:f>
              <c:numCache>
                <c:formatCode>_(* #,##0_);_(* \(#,##0\);_(* "-"??_);_(@_)</c:formatCode>
                <c:ptCount val="29"/>
                <c:pt idx="0">
                  <c:v>194.60179487179485</c:v>
                </c:pt>
                <c:pt idx="1">
                  <c:v>71.121617647058827</c:v>
                </c:pt>
                <c:pt idx="2">
                  <c:v>156.19444444444446</c:v>
                </c:pt>
                <c:pt idx="3">
                  <c:v>497.52366197183107</c:v>
                </c:pt>
                <c:pt idx="4">
                  <c:v>710.83142857142855</c:v>
                </c:pt>
                <c:pt idx="5">
                  <c:v>158.91627906976743</c:v>
                </c:pt>
                <c:pt idx="6">
                  <c:v>407.02692307692308</c:v>
                </c:pt>
                <c:pt idx="7">
                  <c:v>502.13367346938776</c:v>
                </c:pt>
                <c:pt idx="8">
                  <c:v>202.62828282828283</c:v>
                </c:pt>
                <c:pt idx="9">
                  <c:v>0</c:v>
                </c:pt>
                <c:pt idx="10">
                  <c:v>0</c:v>
                </c:pt>
                <c:pt idx="11">
                  <c:v>649</c:v>
                </c:pt>
                <c:pt idx="12">
                  <c:v>0</c:v>
                </c:pt>
                <c:pt idx="13">
                  <c:v>1989.998</c:v>
                </c:pt>
                <c:pt idx="14">
                  <c:v>290.17027303754264</c:v>
                </c:pt>
                <c:pt idx="15">
                  <c:v>475.44986842105266</c:v>
                </c:pt>
                <c:pt idx="16">
                  <c:v>313.95464516129016</c:v>
                </c:pt>
                <c:pt idx="17">
                  <c:v>50</c:v>
                </c:pt>
                <c:pt idx="18">
                  <c:v>722.87799999999993</c:v>
                </c:pt>
                <c:pt idx="19">
                  <c:v>218.57813186813186</c:v>
                </c:pt>
                <c:pt idx="20">
                  <c:v>383.22017241379319</c:v>
                </c:pt>
                <c:pt idx="21">
                  <c:v>0</c:v>
                </c:pt>
                <c:pt idx="22">
                  <c:v>380.12000000000018</c:v>
                </c:pt>
                <c:pt idx="23">
                  <c:v>581.9595061728395</c:v>
                </c:pt>
                <c:pt idx="24">
                  <c:v>424.63706349206353</c:v>
                </c:pt>
                <c:pt idx="25">
                  <c:v>517.23529411764707</c:v>
                </c:pt>
                <c:pt idx="26">
                  <c:v>334.47788321167894</c:v>
                </c:pt>
                <c:pt idx="27">
                  <c:v>422.41325203252023</c:v>
                </c:pt>
                <c:pt idx="28">
                  <c:v>869.45655172413797</c:v>
                </c:pt>
              </c:numCache>
            </c:numRef>
          </c:val>
          <c:extLst xmlns:c15="http://schemas.microsoft.com/office/drawing/2012/chart">
            <c:ext xmlns:c16="http://schemas.microsoft.com/office/drawing/2014/chart" uri="{C3380CC4-5D6E-409C-BE32-E72D297353CC}">
              <c16:uniqueId val="{00000000-46B1-4F4F-949B-2C1EAF304F78}"/>
            </c:ext>
          </c:extLst>
        </c:ser>
        <c:ser>
          <c:idx val="8"/>
          <c:order val="8"/>
          <c:tx>
            <c:strRef>
              <c:f>MTD!$R$6:$R$7</c:f>
              <c:strCache>
                <c:ptCount val="2"/>
                <c:pt idx="0">
                  <c:v> Plan MTD </c:v>
                </c:pt>
                <c:pt idx="1">
                  <c:v> CPV Tar </c:v>
                </c:pt>
              </c:strCache>
              <c:extLst xmlns:c15="http://schemas.microsoft.com/office/drawing/2012/chart"/>
            </c:strRef>
          </c:tx>
          <c:spPr>
            <a:solidFill>
              <a:schemeClr val="accent1"/>
            </a:solidFill>
            <a:ln>
              <a:solidFill>
                <a:schemeClr val="tx1">
                  <a:alpha val="94000"/>
                </a:schemeClr>
              </a:solid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MTD!$R$8:$R$39</c15:sqref>
                  </c15:fullRef>
                </c:ext>
              </c:extLst>
              <c:f>(MTD!$R$8,MTD!$R$10:$R$19,MTD!$R$21:$R$26,MTD!$R$28:$R$39)</c:f>
              <c:numCache>
                <c:formatCode>_(* #,##0_);_(* \(#,##0\);_(* "-"??_);_(@_)</c:formatCode>
                <c:ptCount val="29"/>
                <c:pt idx="0">
                  <c:v>565.77269508196719</c:v>
                </c:pt>
                <c:pt idx="1">
                  <c:v>0</c:v>
                </c:pt>
                <c:pt idx="2">
                  <c:v>0</c:v>
                </c:pt>
                <c:pt idx="3">
                  <c:v>835.49511724137926</c:v>
                </c:pt>
                <c:pt idx="4">
                  <c:v>491.04744827586205</c:v>
                </c:pt>
                <c:pt idx="5">
                  <c:v>0</c:v>
                </c:pt>
                <c:pt idx="6">
                  <c:v>0</c:v>
                </c:pt>
                <c:pt idx="7">
                  <c:v>473.96112676056345</c:v>
                </c:pt>
                <c:pt idx="8">
                  <c:v>200.81054117647057</c:v>
                </c:pt>
                <c:pt idx="9">
                  <c:v>0</c:v>
                </c:pt>
                <c:pt idx="10">
                  <c:v>0</c:v>
                </c:pt>
                <c:pt idx="11">
                  <c:v>0</c:v>
                </c:pt>
                <c:pt idx="12">
                  <c:v>0</c:v>
                </c:pt>
                <c:pt idx="13">
                  <c:v>1157.76</c:v>
                </c:pt>
                <c:pt idx="14">
                  <c:v>424.39890638297862</c:v>
                </c:pt>
                <c:pt idx="15">
                  <c:v>455.76569230769235</c:v>
                </c:pt>
                <c:pt idx="16">
                  <c:v>342.36507368421053</c:v>
                </c:pt>
                <c:pt idx="17">
                  <c:v>0</c:v>
                </c:pt>
                <c:pt idx="18">
                  <c:v>441.53583157894735</c:v>
                </c:pt>
                <c:pt idx="19">
                  <c:v>237.45599999999999</c:v>
                </c:pt>
                <c:pt idx="20">
                  <c:v>406.41402352941179</c:v>
                </c:pt>
                <c:pt idx="21">
                  <c:v>0</c:v>
                </c:pt>
                <c:pt idx="22">
                  <c:v>752.12307692307695</c:v>
                </c:pt>
                <c:pt idx="23">
                  <c:v>699.40581538461549</c:v>
                </c:pt>
                <c:pt idx="24">
                  <c:v>415.55498400000005</c:v>
                </c:pt>
                <c:pt idx="25">
                  <c:v>779.86911096774202</c:v>
                </c:pt>
                <c:pt idx="26">
                  <c:v>416.66834999999992</c:v>
                </c:pt>
                <c:pt idx="27">
                  <c:v>494.7</c:v>
                </c:pt>
                <c:pt idx="28">
                  <c:v>657.64818363636357</c:v>
                </c:pt>
              </c:numCache>
            </c:numRef>
          </c:val>
          <c:extLst xmlns:c15="http://schemas.microsoft.com/office/drawing/2012/chart">
            <c:ext xmlns:c16="http://schemas.microsoft.com/office/drawing/2014/chart" uri="{C3380CC4-5D6E-409C-BE32-E72D297353CC}">
              <c16:uniqueId val="{00000001-46B1-4F4F-949B-2C1EAF304F78}"/>
            </c:ext>
          </c:extLst>
        </c:ser>
        <c:ser>
          <c:idx val="16"/>
          <c:order val="16"/>
          <c:tx>
            <c:strRef>
              <c:f>MTD!$W$6:$W$7</c:f>
              <c:strCache>
                <c:ptCount val="2"/>
                <c:pt idx="0">
                  <c:v> Base-Line till yesterday </c:v>
                </c:pt>
                <c:pt idx="1">
                  <c:v> CPV </c:v>
                </c:pt>
              </c:strCache>
              <c:extLst xmlns:c15="http://schemas.microsoft.com/office/drawing/2012/chart"/>
            </c:strRef>
          </c:tx>
          <c:spPr>
            <a:solidFill>
              <a:srgbClr val="FF0000"/>
            </a:solidFill>
            <a:ln>
              <a:solidFill>
                <a:schemeClr val="tx1"/>
              </a:solid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MTD!$W$8:$W$39</c15:sqref>
                  </c15:fullRef>
                </c:ext>
              </c:extLst>
              <c:f>(MTD!$W$8,MTD!$W$10:$W$19,MTD!$W$21:$W$26,MTD!$W$28:$W$39)</c:f>
              <c:numCache>
                <c:formatCode>_(* #,##0_);_(* \(#,##0\);_(* "-"??_);_(@_)</c:formatCode>
                <c:ptCount val="29"/>
                <c:pt idx="0">
                  <c:v>282.03442028985506</c:v>
                </c:pt>
                <c:pt idx="1">
                  <c:v>200.93094240837698</c:v>
                </c:pt>
                <c:pt idx="2">
                  <c:v>0</c:v>
                </c:pt>
                <c:pt idx="3">
                  <c:v>694.00910569105645</c:v>
                </c:pt>
                <c:pt idx="4">
                  <c:v>339.89036036036032</c:v>
                </c:pt>
                <c:pt idx="5">
                  <c:v>124.81732142857145</c:v>
                </c:pt>
                <c:pt idx="6">
                  <c:v>0</c:v>
                </c:pt>
                <c:pt idx="7">
                  <c:v>484.60261663286002</c:v>
                </c:pt>
                <c:pt idx="8">
                  <c:v>179.76708171206229</c:v>
                </c:pt>
                <c:pt idx="9">
                  <c:v>0</c:v>
                </c:pt>
                <c:pt idx="10">
                  <c:v>356.54295999999999</c:v>
                </c:pt>
                <c:pt idx="11">
                  <c:v>0</c:v>
                </c:pt>
                <c:pt idx="12">
                  <c:v>0</c:v>
                </c:pt>
                <c:pt idx="13">
                  <c:v>0</c:v>
                </c:pt>
                <c:pt idx="14">
                  <c:v>423.26328626444172</c:v>
                </c:pt>
                <c:pt idx="15">
                  <c:v>418.27958188153298</c:v>
                </c:pt>
                <c:pt idx="16">
                  <c:v>258.49725173210169</c:v>
                </c:pt>
                <c:pt idx="17">
                  <c:v>1086.6666666666667</c:v>
                </c:pt>
                <c:pt idx="18">
                  <c:v>357.1393333333333</c:v>
                </c:pt>
                <c:pt idx="19">
                  <c:v>275.99012738853503</c:v>
                </c:pt>
                <c:pt idx="20">
                  <c:v>361.49983999999984</c:v>
                </c:pt>
                <c:pt idx="21">
                  <c:v>0</c:v>
                </c:pt>
                <c:pt idx="22">
                  <c:v>0</c:v>
                </c:pt>
                <c:pt idx="23">
                  <c:v>722.83346560846553</c:v>
                </c:pt>
                <c:pt idx="24">
                  <c:v>364.07977443609036</c:v>
                </c:pt>
                <c:pt idx="25">
                  <c:v>0</c:v>
                </c:pt>
                <c:pt idx="26">
                  <c:v>367.56140718562813</c:v>
                </c:pt>
                <c:pt idx="27">
                  <c:v>445.75573812580194</c:v>
                </c:pt>
                <c:pt idx="28">
                  <c:v>475.29088050314488</c:v>
                </c:pt>
              </c:numCache>
            </c:numRef>
          </c:val>
          <c:extLst xmlns:c15="http://schemas.microsoft.com/office/drawing/2012/chart">
            <c:ext xmlns:c16="http://schemas.microsoft.com/office/drawing/2014/chart" uri="{C3380CC4-5D6E-409C-BE32-E72D297353CC}">
              <c16:uniqueId val="{00000002-46B1-4F4F-949B-2C1EAF304F78}"/>
            </c:ext>
          </c:extLst>
        </c:ser>
        <c:dLbls>
          <c:showLegendKey val="0"/>
          <c:showVal val="0"/>
          <c:showCatName val="0"/>
          <c:showSerName val="0"/>
          <c:showPercent val="0"/>
          <c:showBubbleSize val="0"/>
        </c:dLbls>
        <c:gapWidth val="150"/>
        <c:axId val="2085476480"/>
        <c:axId val="2085477312"/>
        <c:extLst>
          <c:ext xmlns:c15="http://schemas.microsoft.com/office/drawing/2012/chart" uri="{02D57815-91ED-43cb-92C2-25804820EDAC}">
            <c15:filteredBarSeries>
              <c15:ser>
                <c:idx val="0"/>
                <c:order val="0"/>
                <c:tx>
                  <c:strRef>
                    <c:extLst>
                      <c:ext uri="{02D57815-91ED-43cb-92C2-25804820EDAC}">
                        <c15:formulaRef>
                          <c15:sqref>MTD!$F$6:$F$7</c15:sqref>
                        </c15:formulaRef>
                      </c:ext>
                    </c:extLst>
                    <c:strCache>
                      <c:ptCount val="2"/>
                      <c:pt idx="0">
                        <c:v> Current Performance </c:v>
                      </c:pt>
                      <c:pt idx="1">
                        <c:v> Vol. Ach </c:v>
                      </c:pt>
                    </c:strCache>
                  </c:strRef>
                </c:tx>
                <c:spPr>
                  <a:gradFill rotWithShape="1">
                    <a:gsLst>
                      <a:gs pos="0">
                        <a:schemeClr val="accent6">
                          <a:shade val="37000"/>
                          <a:satMod val="103000"/>
                          <a:lumMod val="102000"/>
                          <a:tint val="94000"/>
                        </a:schemeClr>
                      </a:gs>
                      <a:gs pos="50000">
                        <a:schemeClr val="accent6">
                          <a:shade val="37000"/>
                          <a:satMod val="110000"/>
                          <a:lumMod val="100000"/>
                          <a:shade val="100000"/>
                        </a:schemeClr>
                      </a:gs>
                      <a:gs pos="100000">
                        <a:schemeClr val="accent6">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uri="{02D57815-91ED-43cb-92C2-25804820EDAC}">
                        <c15:fullRef>
                          <c15:sqref>MTD!$F$8:$F$39</c15:sqref>
                        </c15:fullRef>
                        <c15:formulaRef>
                          <c15:sqref>(MTD!$F$8,MTD!$F$10:$F$19,MTD!$F$21:$F$26,MTD!$F$28:$F$39)</c15:sqref>
                        </c15:formulaRef>
                      </c:ext>
                    </c:extLst>
                    <c:numCache>
                      <c:formatCode>_(* #,##0_);_(* \(#,##0\);_(* "-"??_);_(@_)</c:formatCode>
                      <c:ptCount val="29"/>
                      <c:pt idx="0">
                        <c:v>39</c:v>
                      </c:pt>
                      <c:pt idx="1">
                        <c:v>68</c:v>
                      </c:pt>
                      <c:pt idx="2">
                        <c:v>18</c:v>
                      </c:pt>
                      <c:pt idx="3">
                        <c:v>71</c:v>
                      </c:pt>
                      <c:pt idx="4">
                        <c:v>14</c:v>
                      </c:pt>
                      <c:pt idx="5">
                        <c:v>43</c:v>
                      </c:pt>
                      <c:pt idx="6">
                        <c:v>13</c:v>
                      </c:pt>
                      <c:pt idx="7">
                        <c:v>49</c:v>
                      </c:pt>
                      <c:pt idx="8">
                        <c:v>99</c:v>
                      </c:pt>
                      <c:pt idx="9">
                        <c:v>0</c:v>
                      </c:pt>
                      <c:pt idx="10">
                        <c:v>0</c:v>
                      </c:pt>
                      <c:pt idx="11">
                        <c:v>1</c:v>
                      </c:pt>
                      <c:pt idx="12">
                        <c:v>0</c:v>
                      </c:pt>
                      <c:pt idx="13">
                        <c:v>5</c:v>
                      </c:pt>
                      <c:pt idx="14">
                        <c:v>293</c:v>
                      </c:pt>
                      <c:pt idx="15">
                        <c:v>76</c:v>
                      </c:pt>
                      <c:pt idx="16">
                        <c:v>155</c:v>
                      </c:pt>
                      <c:pt idx="17">
                        <c:v>25</c:v>
                      </c:pt>
                      <c:pt idx="18">
                        <c:v>5</c:v>
                      </c:pt>
                      <c:pt idx="19">
                        <c:v>91</c:v>
                      </c:pt>
                      <c:pt idx="20">
                        <c:v>58</c:v>
                      </c:pt>
                      <c:pt idx="21">
                        <c:v>0</c:v>
                      </c:pt>
                      <c:pt idx="22">
                        <c:v>7</c:v>
                      </c:pt>
                      <c:pt idx="23">
                        <c:v>81</c:v>
                      </c:pt>
                      <c:pt idx="24">
                        <c:v>126</c:v>
                      </c:pt>
                      <c:pt idx="25">
                        <c:v>17</c:v>
                      </c:pt>
                      <c:pt idx="26">
                        <c:v>137</c:v>
                      </c:pt>
                      <c:pt idx="27">
                        <c:v>123</c:v>
                      </c:pt>
                      <c:pt idx="28">
                        <c:v>29</c:v>
                      </c:pt>
                    </c:numCache>
                  </c:numRef>
                </c:val>
                <c:extLst>
                  <c:ext xmlns:c16="http://schemas.microsoft.com/office/drawing/2014/chart" uri="{C3380CC4-5D6E-409C-BE32-E72D297353CC}">
                    <c16:uniqueId val="{00000003-46B1-4F4F-949B-2C1EAF304F7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MTD!$I$6:$I$7</c15:sqref>
                        </c15:formulaRef>
                      </c:ext>
                    </c:extLst>
                    <c:strCache>
                      <c:ptCount val="2"/>
                      <c:pt idx="0">
                        <c:v> Current Performance </c:v>
                      </c:pt>
                      <c:pt idx="1">
                        <c:v> Rev. Ach </c:v>
                      </c:pt>
                    </c:strCache>
                  </c:strRef>
                </c:tx>
                <c:spPr>
                  <a:solidFill>
                    <a:schemeClr val="accent1">
                      <a:lumMod val="60000"/>
                      <a:lumOff val="40000"/>
                    </a:schemeClr>
                  </a:solidFill>
                  <a:ln>
                    <a:solidFill>
                      <a:schemeClr val="tx1"/>
                    </a:solid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MTD!$I$8:$I$39</c15:sqref>
                        </c15:fullRef>
                        <c15:formulaRef>
                          <c15:sqref>(MTD!$I$8,MTD!$I$10:$I$19,MTD!$I$21:$I$26,MTD!$I$28:$I$39)</c15:sqref>
                        </c15:formulaRef>
                      </c:ext>
                    </c:extLst>
                    <c:numCache>
                      <c:formatCode>_(* #,##0_);_(* \(#,##0\);_(* "-"??_);_(@_)</c:formatCode>
                      <c:ptCount val="29"/>
                      <c:pt idx="0">
                        <c:v>7589.4699999999993</c:v>
                      </c:pt>
                      <c:pt idx="1">
                        <c:v>4836.2700000000004</c:v>
                      </c:pt>
                      <c:pt idx="2">
                        <c:v>2811.5</c:v>
                      </c:pt>
                      <c:pt idx="3">
                        <c:v>35324.180000000008</c:v>
                      </c:pt>
                      <c:pt idx="4">
                        <c:v>9951.64</c:v>
                      </c:pt>
                      <c:pt idx="5">
                        <c:v>6833.4</c:v>
                      </c:pt>
                      <c:pt idx="6">
                        <c:v>5291.35</c:v>
                      </c:pt>
                      <c:pt idx="7">
                        <c:v>24604.55</c:v>
                      </c:pt>
                      <c:pt idx="8">
                        <c:v>20060.2</c:v>
                      </c:pt>
                      <c:pt idx="9">
                        <c:v>0</c:v>
                      </c:pt>
                      <c:pt idx="10">
                        <c:v>0</c:v>
                      </c:pt>
                      <c:pt idx="11">
                        <c:v>649</c:v>
                      </c:pt>
                      <c:pt idx="12">
                        <c:v>0</c:v>
                      </c:pt>
                      <c:pt idx="13">
                        <c:v>9949.99</c:v>
                      </c:pt>
                      <c:pt idx="14">
                        <c:v>85019.89</c:v>
                      </c:pt>
                      <c:pt idx="15">
                        <c:v>36134.19</c:v>
                      </c:pt>
                      <c:pt idx="16">
                        <c:v>48662.969999999972</c:v>
                      </c:pt>
                      <c:pt idx="17">
                        <c:v>1250</c:v>
                      </c:pt>
                      <c:pt idx="18">
                        <c:v>3614.39</c:v>
                      </c:pt>
                      <c:pt idx="19">
                        <c:v>19890.61</c:v>
                      </c:pt>
                      <c:pt idx="20">
                        <c:v>22226.770000000004</c:v>
                      </c:pt>
                      <c:pt idx="21">
                        <c:v>0</c:v>
                      </c:pt>
                      <c:pt idx="22">
                        <c:v>2660.8400000000011</c:v>
                      </c:pt>
                      <c:pt idx="23">
                        <c:v>47138.720000000001</c:v>
                      </c:pt>
                      <c:pt idx="24">
                        <c:v>53504.270000000004</c:v>
                      </c:pt>
                      <c:pt idx="25">
                        <c:v>8793</c:v>
                      </c:pt>
                      <c:pt idx="26">
                        <c:v>45823.470000000016</c:v>
                      </c:pt>
                      <c:pt idx="27">
                        <c:v>51956.829999999987</c:v>
                      </c:pt>
                      <c:pt idx="28">
                        <c:v>25214.240000000002</c:v>
                      </c:pt>
                    </c:numCache>
                  </c:numRef>
                </c:val>
                <c:extLst xmlns:c15="http://schemas.microsoft.com/office/drawing/2012/chart">
                  <c:ext xmlns:c16="http://schemas.microsoft.com/office/drawing/2014/chart" uri="{C3380CC4-5D6E-409C-BE32-E72D297353CC}">
                    <c16:uniqueId val="{00000004-46B1-4F4F-949B-2C1EAF304F7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MTD!$M$6:$M$7</c15:sqref>
                        </c15:formulaRef>
                      </c:ext>
                    </c:extLst>
                    <c:strCache>
                      <c:ptCount val="2"/>
                      <c:pt idx="0">
                        <c:v>  Deficit Reason  </c:v>
                      </c:pt>
                      <c:pt idx="1">
                        <c:v> Supply </c:v>
                      </c:pt>
                    </c:strCache>
                  </c:strRef>
                </c:tx>
                <c:spPr>
                  <a:gradFill rotWithShape="1">
                    <a:gsLst>
                      <a:gs pos="0">
                        <a:schemeClr val="accent6">
                          <a:shade val="61000"/>
                          <a:satMod val="103000"/>
                          <a:lumMod val="102000"/>
                          <a:tint val="94000"/>
                        </a:schemeClr>
                      </a:gs>
                      <a:gs pos="50000">
                        <a:schemeClr val="accent6">
                          <a:shade val="61000"/>
                          <a:satMod val="110000"/>
                          <a:lumMod val="100000"/>
                          <a:shade val="100000"/>
                        </a:schemeClr>
                      </a:gs>
                      <a:gs pos="100000">
                        <a:schemeClr val="accent6">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MTD!$M$8:$M$39</c15:sqref>
                        </c15:fullRef>
                        <c15:formulaRef>
                          <c15:sqref>(MTD!$M$8,MTD!$M$10:$M$19,MTD!$M$21:$M$26,MTD!$M$28:$M$39)</c15:sqref>
                        </c15:formulaRef>
                      </c:ext>
                    </c:extLst>
                    <c:numCache>
                      <c:formatCode>#,##0_);[Red]\(#,##0\)</c:formatCode>
                      <c:ptCount val="29"/>
                      <c:pt idx="0">
                        <c:v>-15992.001116083915</c:v>
                      </c:pt>
                      <c:pt idx="1">
                        <c:v>4836.2700000000004</c:v>
                      </c:pt>
                      <c:pt idx="2">
                        <c:v>2811.5</c:v>
                      </c:pt>
                      <c:pt idx="3">
                        <c:v>-24033.406061538451</c:v>
                      </c:pt>
                      <c:pt idx="4">
                        <c:v>3155.9258181818186</c:v>
                      </c:pt>
                      <c:pt idx="5">
                        <c:v>6833.4</c:v>
                      </c:pt>
                      <c:pt idx="6">
                        <c:v>5291.35</c:v>
                      </c:pt>
                      <c:pt idx="7">
                        <c:v>1380.4547887323913</c:v>
                      </c:pt>
                      <c:pt idx="8">
                        <c:v>179.95642352941471</c:v>
                      </c:pt>
                      <c:pt idx="9">
                        <c:v>0</c:v>
                      </c:pt>
                      <c:pt idx="10">
                        <c:v>0</c:v>
                      </c:pt>
                      <c:pt idx="11">
                        <c:v>649</c:v>
                      </c:pt>
                      <c:pt idx="12">
                        <c:v>0</c:v>
                      </c:pt>
                      <c:pt idx="13">
                        <c:v>4161.1900000000005</c:v>
                      </c:pt>
                      <c:pt idx="14">
                        <c:v>13124.516935365424</c:v>
                      </c:pt>
                      <c:pt idx="15">
                        <c:v>897.46713157895033</c:v>
                      </c:pt>
                      <c:pt idx="16">
                        <c:v>-4462.617103641478</c:v>
                      </c:pt>
                      <c:pt idx="17">
                        <c:v>1250</c:v>
                      </c:pt>
                      <c:pt idx="18">
                        <c:v>1406.7108421052628</c:v>
                      </c:pt>
                      <c:pt idx="19">
                        <c:v>207.68774054054097</c:v>
                      </c:pt>
                      <c:pt idx="20">
                        <c:v>-1365.7970251162753</c:v>
                      </c:pt>
                      <c:pt idx="21">
                        <c:v>0</c:v>
                      </c:pt>
                      <c:pt idx="22">
                        <c:v>-2604.0215384615376</c:v>
                      </c:pt>
                      <c:pt idx="23">
                        <c:v>-10272.11445454545</c:v>
                      </c:pt>
                      <c:pt idx="24">
                        <c:v>-1217.7322976661096</c:v>
                      </c:pt>
                      <c:pt idx="25">
                        <c:v>-4464.7748864516143</c:v>
                      </c:pt>
                      <c:pt idx="26">
                        <c:v>-11152.917144827567</c:v>
                      </c:pt>
                      <c:pt idx="27">
                        <c:v>-8891.2700000000095</c:v>
                      </c:pt>
                      <c:pt idx="28">
                        <c:v>6797.8378980645157</c:v>
                      </c:pt>
                    </c:numCache>
                  </c:numRef>
                </c:val>
                <c:extLst xmlns:c15="http://schemas.microsoft.com/office/drawing/2012/chart">
                  <c:ext xmlns:c16="http://schemas.microsoft.com/office/drawing/2014/chart" uri="{C3380CC4-5D6E-409C-BE32-E72D297353CC}">
                    <c16:uniqueId val="{00000005-46B1-4F4F-949B-2C1EAF304F7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MTD!$N$6:$N$7</c15:sqref>
                        </c15:formulaRef>
                      </c:ext>
                    </c:extLst>
                    <c:strCache>
                      <c:ptCount val="2"/>
                      <c:pt idx="0">
                        <c:v>  Deficit Reason  </c:v>
                      </c:pt>
                      <c:pt idx="1">
                        <c:v> Demand </c:v>
                      </c:pt>
                    </c:strCache>
                  </c:strRef>
                </c:tx>
                <c:spPr>
                  <a:gradFill rotWithShape="1">
                    <a:gsLst>
                      <a:gs pos="0">
                        <a:schemeClr val="accent6">
                          <a:shade val="68000"/>
                          <a:satMod val="103000"/>
                          <a:lumMod val="102000"/>
                          <a:tint val="94000"/>
                        </a:schemeClr>
                      </a:gs>
                      <a:gs pos="50000">
                        <a:schemeClr val="accent6">
                          <a:shade val="68000"/>
                          <a:satMod val="110000"/>
                          <a:lumMod val="100000"/>
                          <a:shade val="100000"/>
                        </a:schemeClr>
                      </a:gs>
                      <a:gs pos="100000">
                        <a:schemeClr val="accent6">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MTD!$N$8:$N$39</c15:sqref>
                        </c15:fullRef>
                        <c15:formulaRef>
                          <c15:sqref>(MTD!$N$8,MTD!$N$10:$N$19,MTD!$N$21:$N$26,MTD!$N$28:$N$39)</c15:sqref>
                        </c15:formulaRef>
                      </c:ext>
                    </c:extLst>
                    <c:numCache>
                      <c:formatCode>#,##0_);[Red]\(#,##0\)</c:formatCode>
                      <c:ptCount val="29"/>
                      <c:pt idx="0">
                        <c:v>-10930.663283916085</c:v>
                      </c:pt>
                      <c:pt idx="1">
                        <c:v>0</c:v>
                      </c:pt>
                      <c:pt idx="2">
                        <c:v>0</c:v>
                      </c:pt>
                      <c:pt idx="3">
                        <c:v>-13330.489138461537</c:v>
                      </c:pt>
                      <c:pt idx="4">
                        <c:v>-7444.6618181818185</c:v>
                      </c:pt>
                      <c:pt idx="5">
                        <c:v>0</c:v>
                      </c:pt>
                      <c:pt idx="6">
                        <c:v>0</c:v>
                      </c:pt>
                      <c:pt idx="7">
                        <c:v>-10427.144788732396</c:v>
                      </c:pt>
                      <c:pt idx="8">
                        <c:v>6225.1267764705872</c:v>
                      </c:pt>
                      <c:pt idx="9">
                        <c:v>0</c:v>
                      </c:pt>
                      <c:pt idx="10">
                        <c:v>0</c:v>
                      </c:pt>
                      <c:pt idx="11">
                        <c:v>0</c:v>
                      </c:pt>
                      <c:pt idx="12">
                        <c:v>0</c:v>
                      </c:pt>
                      <c:pt idx="13">
                        <c:v>-5788.8</c:v>
                      </c:pt>
                      <c:pt idx="14">
                        <c:v>-7891.6213353654184</c:v>
                      </c:pt>
                      <c:pt idx="15">
                        <c:v>-313.00113157894839</c:v>
                      </c:pt>
                      <c:pt idx="16">
                        <c:v>14095.968703641456</c:v>
                      </c:pt>
                      <c:pt idx="17">
                        <c:v>0</c:v>
                      </c:pt>
                      <c:pt idx="18">
                        <c:v>-6181.5016421052633</c:v>
                      </c:pt>
                      <c:pt idx="19">
                        <c:v>-1925.5737405405407</c:v>
                      </c:pt>
                      <c:pt idx="20">
                        <c:v>-4043.5865748837214</c:v>
                      </c:pt>
                      <c:pt idx="21">
                        <c:v>0</c:v>
                      </c:pt>
                      <c:pt idx="22">
                        <c:v>-4512.7384615384617</c:v>
                      </c:pt>
                      <c:pt idx="23">
                        <c:v>2857.1808545454533</c:v>
                      </c:pt>
                      <c:pt idx="24">
                        <c:v>-18000.119902333889</c:v>
                      </c:pt>
                      <c:pt idx="25">
                        <c:v>-10918.167553548388</c:v>
                      </c:pt>
                      <c:pt idx="26">
                        <c:v>3642.8383448275854</c:v>
                      </c:pt>
                      <c:pt idx="27">
                        <c:v>1484.1</c:v>
                      </c:pt>
                      <c:pt idx="28">
                        <c:v>-24988.378018064515</c:v>
                      </c:pt>
                    </c:numCache>
                  </c:numRef>
                </c:val>
                <c:extLst xmlns:c15="http://schemas.microsoft.com/office/drawing/2012/chart">
                  <c:ext xmlns:c16="http://schemas.microsoft.com/office/drawing/2014/chart" uri="{C3380CC4-5D6E-409C-BE32-E72D297353CC}">
                    <c16:uniqueId val="{00000006-46B1-4F4F-949B-2C1EAF304F7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MTD!$O$6:$O$7</c15:sqref>
                        </c15:formulaRef>
                      </c:ext>
                    </c:extLst>
                    <c:strCache>
                      <c:ptCount val="2"/>
                      <c:pt idx="0">
                        <c:v>  Deficit Reason  </c:v>
                      </c:pt>
                      <c:pt idx="1">
                        <c:v> Total </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MTD!$O$8:$O$39</c15:sqref>
                        </c15:fullRef>
                        <c15:formulaRef>
                          <c15:sqref>(MTD!$O$8,MTD!$O$10:$O$19,MTD!$O$21:$O$26,MTD!$O$28:$O$39)</c15:sqref>
                        </c15:formulaRef>
                      </c:ext>
                    </c:extLst>
                    <c:numCache>
                      <c:formatCode>#,##0_);[Red]\(#,##0\)</c:formatCode>
                      <c:ptCount val="29"/>
                      <c:pt idx="0">
                        <c:v>-26922.664399999994</c:v>
                      </c:pt>
                      <c:pt idx="1">
                        <c:v>4836.2700000000004</c:v>
                      </c:pt>
                      <c:pt idx="2">
                        <c:v>2811.5</c:v>
                      </c:pt>
                      <c:pt idx="3">
                        <c:v>-37363.895199999984</c:v>
                      </c:pt>
                      <c:pt idx="4">
                        <c:v>-4288.7360000000008</c:v>
                      </c:pt>
                      <c:pt idx="5">
                        <c:v>6833.4</c:v>
                      </c:pt>
                      <c:pt idx="6">
                        <c:v>5291.35</c:v>
                      </c:pt>
                      <c:pt idx="7">
                        <c:v>-9046.690000000006</c:v>
                      </c:pt>
                      <c:pt idx="8">
                        <c:v>6405.0832000000028</c:v>
                      </c:pt>
                      <c:pt idx="9">
                        <c:v>0</c:v>
                      </c:pt>
                      <c:pt idx="10">
                        <c:v>0</c:v>
                      </c:pt>
                      <c:pt idx="11">
                        <c:v>649</c:v>
                      </c:pt>
                      <c:pt idx="12">
                        <c:v>0</c:v>
                      </c:pt>
                      <c:pt idx="13">
                        <c:v>-1627.6100000000006</c:v>
                      </c:pt>
                      <c:pt idx="14">
                        <c:v>5232.895600000018</c:v>
                      </c:pt>
                      <c:pt idx="15">
                        <c:v>584.46600000000035</c:v>
                      </c:pt>
                      <c:pt idx="16">
                        <c:v>9633.3515999999727</c:v>
                      </c:pt>
                      <c:pt idx="17">
                        <c:v>1250</c:v>
                      </c:pt>
                      <c:pt idx="18">
                        <c:v>-4774.7908000000007</c:v>
                      </c:pt>
                      <c:pt idx="19">
                        <c:v>-1717.8859999999986</c:v>
                      </c:pt>
                      <c:pt idx="20">
                        <c:v>-5409.3835999999974</c:v>
                      </c:pt>
                      <c:pt idx="21">
                        <c:v>0</c:v>
                      </c:pt>
                      <c:pt idx="22">
                        <c:v>-7116.7599999999993</c:v>
                      </c:pt>
                      <c:pt idx="23">
                        <c:v>-7414.9336000000039</c:v>
                      </c:pt>
                      <c:pt idx="24">
                        <c:v>-19217.852200000008</c:v>
                      </c:pt>
                      <c:pt idx="25">
                        <c:v>-15382.942440000003</c:v>
                      </c:pt>
                      <c:pt idx="26">
                        <c:v>-7510.0787999999739</c:v>
                      </c:pt>
                      <c:pt idx="27">
                        <c:v>-7407.1700000000128</c:v>
                      </c:pt>
                      <c:pt idx="28">
                        <c:v>-18190.540119999994</c:v>
                      </c:pt>
                    </c:numCache>
                  </c:numRef>
                </c:val>
                <c:extLst xmlns:c15="http://schemas.microsoft.com/office/drawing/2012/chart">
                  <c:ext xmlns:c16="http://schemas.microsoft.com/office/drawing/2014/chart" uri="{C3380CC4-5D6E-409C-BE32-E72D297353CC}">
                    <c16:uniqueId val="{00000007-46B1-4F4F-949B-2C1EAF304F7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MTD!$P$6:$P$7</c15:sqref>
                        </c15:formulaRef>
                      </c:ext>
                    </c:extLst>
                    <c:strCache>
                      <c:ptCount val="2"/>
                      <c:pt idx="0">
                        <c:v> Plan MTD </c:v>
                      </c:pt>
                      <c:pt idx="1">
                        <c:v> Vol. Tar </c:v>
                      </c:pt>
                    </c:strCache>
                  </c:strRef>
                </c:tx>
                <c:spPr>
                  <a:gradFill rotWithShape="1">
                    <a:gsLst>
                      <a:gs pos="0">
                        <a:schemeClr val="accent6">
                          <a:shade val="84000"/>
                          <a:satMod val="103000"/>
                          <a:lumMod val="102000"/>
                          <a:tint val="94000"/>
                        </a:schemeClr>
                      </a:gs>
                      <a:gs pos="50000">
                        <a:schemeClr val="accent6">
                          <a:shade val="84000"/>
                          <a:satMod val="110000"/>
                          <a:lumMod val="100000"/>
                          <a:shade val="100000"/>
                        </a:schemeClr>
                      </a:gs>
                      <a:gs pos="100000">
                        <a:schemeClr val="accent6">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MTD!$P$8:$P$39</c15:sqref>
                        </c15:fullRef>
                        <c15:formulaRef>
                          <c15:sqref>(MTD!$P$8,MTD!$P$10:$P$19,MTD!$P$21:$P$26,MTD!$P$28:$P$39)</c15:sqref>
                        </c15:formulaRef>
                      </c:ext>
                    </c:extLst>
                    <c:numCache>
                      <c:formatCode>_(* #,##0_);_(* \(#,##0\);_(* "-"??_);_(@_)</c:formatCode>
                      <c:ptCount val="29"/>
                      <c:pt idx="0">
                        <c:v>61</c:v>
                      </c:pt>
                      <c:pt idx="1">
                        <c:v>0</c:v>
                      </c:pt>
                      <c:pt idx="2">
                        <c:v>0</c:v>
                      </c:pt>
                      <c:pt idx="3">
                        <c:v>87</c:v>
                      </c:pt>
                      <c:pt idx="4">
                        <c:v>29</c:v>
                      </c:pt>
                      <c:pt idx="5">
                        <c:v>0</c:v>
                      </c:pt>
                      <c:pt idx="6">
                        <c:v>0</c:v>
                      </c:pt>
                      <c:pt idx="7">
                        <c:v>71</c:v>
                      </c:pt>
                      <c:pt idx="8">
                        <c:v>68</c:v>
                      </c:pt>
                      <c:pt idx="9">
                        <c:v>0</c:v>
                      </c:pt>
                      <c:pt idx="10">
                        <c:v>0</c:v>
                      </c:pt>
                      <c:pt idx="11">
                        <c:v>0</c:v>
                      </c:pt>
                      <c:pt idx="12">
                        <c:v>0</c:v>
                      </c:pt>
                      <c:pt idx="13">
                        <c:v>10</c:v>
                      </c:pt>
                      <c:pt idx="14">
                        <c:v>188</c:v>
                      </c:pt>
                      <c:pt idx="15">
                        <c:v>78</c:v>
                      </c:pt>
                      <c:pt idx="16">
                        <c:v>114</c:v>
                      </c:pt>
                      <c:pt idx="17">
                        <c:v>0</c:v>
                      </c:pt>
                      <c:pt idx="18">
                        <c:v>19</c:v>
                      </c:pt>
                      <c:pt idx="19">
                        <c:v>91</c:v>
                      </c:pt>
                      <c:pt idx="20">
                        <c:v>68</c:v>
                      </c:pt>
                      <c:pt idx="21">
                        <c:v>0</c:v>
                      </c:pt>
                      <c:pt idx="22">
                        <c:v>13</c:v>
                      </c:pt>
                      <c:pt idx="23">
                        <c:v>78</c:v>
                      </c:pt>
                      <c:pt idx="24">
                        <c:v>175</c:v>
                      </c:pt>
                      <c:pt idx="25">
                        <c:v>31</c:v>
                      </c:pt>
                      <c:pt idx="26">
                        <c:v>128</c:v>
                      </c:pt>
                      <c:pt idx="27">
                        <c:v>120</c:v>
                      </c:pt>
                      <c:pt idx="28">
                        <c:v>66</c:v>
                      </c:pt>
                    </c:numCache>
                  </c:numRef>
                </c:val>
                <c:extLst xmlns:c15="http://schemas.microsoft.com/office/drawing/2012/chart">
                  <c:ext xmlns:c16="http://schemas.microsoft.com/office/drawing/2014/chart" uri="{C3380CC4-5D6E-409C-BE32-E72D297353CC}">
                    <c16:uniqueId val="{00000008-46B1-4F4F-949B-2C1EAF304F7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MTD!$Q$6:$Q$7</c15:sqref>
                        </c15:formulaRef>
                      </c:ext>
                    </c:extLst>
                    <c:strCache>
                      <c:ptCount val="2"/>
                      <c:pt idx="0">
                        <c:v> Plan MTD </c:v>
                      </c:pt>
                      <c:pt idx="1">
                        <c:v> Rev. Tar </c:v>
                      </c:pt>
                    </c:strCache>
                  </c:strRef>
                </c:tx>
                <c:spPr>
                  <a:gradFill rotWithShape="1">
                    <a:gsLst>
                      <a:gs pos="0">
                        <a:schemeClr val="accent6">
                          <a:shade val="92000"/>
                          <a:satMod val="103000"/>
                          <a:lumMod val="102000"/>
                          <a:tint val="94000"/>
                        </a:schemeClr>
                      </a:gs>
                      <a:gs pos="50000">
                        <a:schemeClr val="accent6">
                          <a:shade val="92000"/>
                          <a:satMod val="110000"/>
                          <a:lumMod val="100000"/>
                          <a:shade val="100000"/>
                        </a:schemeClr>
                      </a:gs>
                      <a:gs pos="100000">
                        <a:schemeClr val="accent6">
                          <a:shade val="92000"/>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MTD!$Q$8:$Q$39</c15:sqref>
                        </c15:fullRef>
                        <c15:formulaRef>
                          <c15:sqref>(MTD!$Q$8,MTD!$Q$10:$Q$19,MTD!$Q$21:$Q$26,MTD!$Q$28:$Q$39)</c15:sqref>
                        </c15:formulaRef>
                      </c:ext>
                    </c:extLst>
                    <c:numCache>
                      <c:formatCode>_(* #,##0_);_(* \(#,##0\);_(* "-"??_);_(@_)</c:formatCode>
                      <c:ptCount val="29"/>
                      <c:pt idx="0">
                        <c:v>34512.134399999995</c:v>
                      </c:pt>
                      <c:pt idx="1">
                        <c:v>0</c:v>
                      </c:pt>
                      <c:pt idx="2">
                        <c:v>0</c:v>
                      </c:pt>
                      <c:pt idx="3">
                        <c:v>72688.075199999992</c:v>
                      </c:pt>
                      <c:pt idx="4">
                        <c:v>14240.376</c:v>
                      </c:pt>
                      <c:pt idx="5">
                        <c:v>0</c:v>
                      </c:pt>
                      <c:pt idx="6">
                        <c:v>0</c:v>
                      </c:pt>
                      <c:pt idx="7">
                        <c:v>33651.240000000005</c:v>
                      </c:pt>
                      <c:pt idx="8">
                        <c:v>13655.116799999998</c:v>
                      </c:pt>
                      <c:pt idx="9">
                        <c:v>0</c:v>
                      </c:pt>
                      <c:pt idx="10">
                        <c:v>0</c:v>
                      </c:pt>
                      <c:pt idx="11">
                        <c:v>0</c:v>
                      </c:pt>
                      <c:pt idx="12">
                        <c:v>0</c:v>
                      </c:pt>
                      <c:pt idx="13">
                        <c:v>11577.6</c:v>
                      </c:pt>
                      <c:pt idx="14">
                        <c:v>79786.994399999981</c:v>
                      </c:pt>
                      <c:pt idx="15">
                        <c:v>35549.724000000002</c:v>
                      </c:pt>
                      <c:pt idx="16">
                        <c:v>39029.618399999999</c:v>
                      </c:pt>
                      <c:pt idx="17">
                        <c:v>0</c:v>
                      </c:pt>
                      <c:pt idx="18">
                        <c:v>8389.1808000000001</c:v>
                      </c:pt>
                      <c:pt idx="19">
                        <c:v>21608.495999999999</c:v>
                      </c:pt>
                      <c:pt idx="20">
                        <c:v>27636.153600000001</c:v>
                      </c:pt>
                      <c:pt idx="21">
                        <c:v>0</c:v>
                      </c:pt>
                      <c:pt idx="22">
                        <c:v>9777.6</c:v>
                      </c:pt>
                      <c:pt idx="23">
                        <c:v>54553.653600000005</c:v>
                      </c:pt>
                      <c:pt idx="24">
                        <c:v>72722.122200000013</c:v>
                      </c:pt>
                      <c:pt idx="25">
                        <c:v>24175.942440000003</c:v>
                      </c:pt>
                      <c:pt idx="26">
                        <c:v>53333.54879999999</c:v>
                      </c:pt>
                      <c:pt idx="27">
                        <c:v>59364</c:v>
                      </c:pt>
                      <c:pt idx="28">
                        <c:v>43404.780119999996</c:v>
                      </c:pt>
                    </c:numCache>
                  </c:numRef>
                </c:val>
                <c:extLst xmlns:c15="http://schemas.microsoft.com/office/drawing/2012/chart">
                  <c:ext xmlns:c16="http://schemas.microsoft.com/office/drawing/2014/chart" uri="{C3380CC4-5D6E-409C-BE32-E72D297353CC}">
                    <c16:uniqueId val="{00000009-46B1-4F4F-949B-2C1EAF304F7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MTD!$Z$6:$Z$7</c15:sqref>
                        </c15:formulaRef>
                      </c:ext>
                    </c:extLst>
                    <c:strCache>
                      <c:ptCount val="2"/>
                      <c:pt idx="0">
                        <c:v> Payment Type Deficit </c:v>
                      </c:pt>
                      <c:pt idx="1">
                        <c:v> Cash Deficit </c:v>
                      </c:pt>
                    </c:strCache>
                  </c:strRef>
                </c:tx>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MTD!$Z$8:$Z$39</c15:sqref>
                        </c15:fullRef>
                        <c15:formulaRef>
                          <c15:sqref>(MTD!$Z$8,MTD!$Z$10:$Z$19,MTD!$Z$21:$Z$26,MTD!$Z$28:$Z$39)</c15:sqref>
                        </c15:formulaRef>
                      </c:ext>
                    </c:extLst>
                    <c:numCache>
                      <c:formatCode>#,##0_);[Red]\(#,##0\)</c:formatCode>
                      <c:ptCount val="29"/>
                      <c:pt idx="0">
                        <c:v>-26368.864769064101</c:v>
                      </c:pt>
                      <c:pt idx="1">
                        <c:v>4836.2700000000004</c:v>
                      </c:pt>
                      <c:pt idx="2">
                        <c:v>2811.5</c:v>
                      </c:pt>
                      <c:pt idx="3">
                        <c:v>-29998.365985198176</c:v>
                      </c:pt>
                      <c:pt idx="4">
                        <c:v>-4404.7580642640551</c:v>
                      </c:pt>
                      <c:pt idx="5">
                        <c:v>6305.5499999999993</c:v>
                      </c:pt>
                      <c:pt idx="6">
                        <c:v>5291.35</c:v>
                      </c:pt>
                      <c:pt idx="7">
                        <c:v>-9192.8875957910859</c:v>
                      </c:pt>
                      <c:pt idx="8">
                        <c:v>6398.4969414762945</c:v>
                      </c:pt>
                      <c:pt idx="9">
                        <c:v>0</c:v>
                      </c:pt>
                      <c:pt idx="10">
                        <c:v>0</c:v>
                      </c:pt>
                      <c:pt idx="11">
                        <c:v>649</c:v>
                      </c:pt>
                      <c:pt idx="12">
                        <c:v>0</c:v>
                      </c:pt>
                      <c:pt idx="13">
                        <c:v>-1627.6100000000006</c:v>
                      </c:pt>
                      <c:pt idx="14">
                        <c:v>7768.2242067629559</c:v>
                      </c:pt>
                      <c:pt idx="15">
                        <c:v>-1705.0438102265398</c:v>
                      </c:pt>
                      <c:pt idx="16">
                        <c:v>6338.7791963562704</c:v>
                      </c:pt>
                      <c:pt idx="17">
                        <c:v>1250</c:v>
                      </c:pt>
                      <c:pt idx="18">
                        <c:v>-5341.0273827964475</c:v>
                      </c:pt>
                      <c:pt idx="19">
                        <c:v>64.192168596067859</c:v>
                      </c:pt>
                      <c:pt idx="20">
                        <c:v>-4146.8809653919343</c:v>
                      </c:pt>
                      <c:pt idx="21">
                        <c:v>0</c:v>
                      </c:pt>
                      <c:pt idx="22">
                        <c:v>-5360.3108450266518</c:v>
                      </c:pt>
                      <c:pt idx="23">
                        <c:v>-2302.208922560807</c:v>
                      </c:pt>
                      <c:pt idx="24">
                        <c:v>-18597.002764569683</c:v>
                      </c:pt>
                      <c:pt idx="25">
                        <c:v>-14620.200157342588</c:v>
                      </c:pt>
                      <c:pt idx="26">
                        <c:v>-6830.5501390042191</c:v>
                      </c:pt>
                      <c:pt idx="27">
                        <c:v>-6576.3141548740314</c:v>
                      </c:pt>
                      <c:pt idx="28">
                        <c:v>-12488.03201660121</c:v>
                      </c:pt>
                    </c:numCache>
                  </c:numRef>
                </c:val>
                <c:extLst xmlns:c15="http://schemas.microsoft.com/office/drawing/2012/chart">
                  <c:ext xmlns:c16="http://schemas.microsoft.com/office/drawing/2014/chart" uri="{C3380CC4-5D6E-409C-BE32-E72D297353CC}">
                    <c16:uniqueId val="{0000000A-46B1-4F4F-949B-2C1EAF304F7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MTD!$AA$6:$AA$7</c15:sqref>
                        </c15:formulaRef>
                      </c:ext>
                    </c:extLst>
                    <c:strCache>
                      <c:ptCount val="2"/>
                      <c:pt idx="0">
                        <c:v> Payment Type Deficit </c:v>
                      </c:pt>
                      <c:pt idx="1">
                        <c:v> Credit Deficit </c:v>
                      </c:pt>
                    </c:strCache>
                  </c:strRef>
                </c:tx>
                <c:spPr>
                  <a:gradFill rotWithShape="1">
                    <a:gsLst>
                      <a:gs pos="0">
                        <a:schemeClr val="accent6">
                          <a:tint val="85000"/>
                          <a:satMod val="103000"/>
                          <a:lumMod val="102000"/>
                          <a:tint val="94000"/>
                        </a:schemeClr>
                      </a:gs>
                      <a:gs pos="50000">
                        <a:schemeClr val="accent6">
                          <a:tint val="85000"/>
                          <a:satMod val="110000"/>
                          <a:lumMod val="100000"/>
                          <a:shade val="100000"/>
                        </a:schemeClr>
                      </a:gs>
                      <a:gs pos="100000">
                        <a:schemeClr val="accent6">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MTD!$AA$8:$AA$39</c15:sqref>
                        </c15:fullRef>
                        <c15:formulaRef>
                          <c15:sqref>(MTD!$AA$8,MTD!$AA$10:$AA$19,MTD!$AA$21:$AA$26,MTD!$AA$28:$AA$39)</c15:sqref>
                        </c15:formulaRef>
                      </c:ext>
                    </c:extLst>
                    <c:numCache>
                      <c:formatCode>#,##0_);[Red]\(#,##0\)</c:formatCode>
                      <c:ptCount val="29"/>
                      <c:pt idx="0">
                        <c:v>-553.79963093589652</c:v>
                      </c:pt>
                      <c:pt idx="1">
                        <c:v>0</c:v>
                      </c:pt>
                      <c:pt idx="2">
                        <c:v>0</c:v>
                      </c:pt>
                      <c:pt idx="3">
                        <c:v>-7365.5292148018107</c:v>
                      </c:pt>
                      <c:pt idx="4">
                        <c:v>116.02206426405399</c:v>
                      </c:pt>
                      <c:pt idx="5">
                        <c:v>527.84999999999991</c:v>
                      </c:pt>
                      <c:pt idx="6">
                        <c:v>0</c:v>
                      </c:pt>
                      <c:pt idx="7">
                        <c:v>146.19759579107949</c:v>
                      </c:pt>
                      <c:pt idx="8">
                        <c:v>6.5862585237082385</c:v>
                      </c:pt>
                      <c:pt idx="9">
                        <c:v>0</c:v>
                      </c:pt>
                      <c:pt idx="10">
                        <c:v>0</c:v>
                      </c:pt>
                      <c:pt idx="11">
                        <c:v>0</c:v>
                      </c:pt>
                      <c:pt idx="12">
                        <c:v>0</c:v>
                      </c:pt>
                      <c:pt idx="13">
                        <c:v>0</c:v>
                      </c:pt>
                      <c:pt idx="14">
                        <c:v>-2535.3286067629369</c:v>
                      </c:pt>
                      <c:pt idx="15">
                        <c:v>2289.5098102265383</c:v>
                      </c:pt>
                      <c:pt idx="16">
                        <c:v>3294.5724036437132</c:v>
                      </c:pt>
                      <c:pt idx="17">
                        <c:v>0</c:v>
                      </c:pt>
                      <c:pt idx="18">
                        <c:v>566.23658279644769</c:v>
                      </c:pt>
                      <c:pt idx="19">
                        <c:v>-1782.0781685960692</c:v>
                      </c:pt>
                      <c:pt idx="20">
                        <c:v>-1262.5026346080658</c:v>
                      </c:pt>
                      <c:pt idx="21">
                        <c:v>0</c:v>
                      </c:pt>
                      <c:pt idx="22">
                        <c:v>-1756.4491549733477</c:v>
                      </c:pt>
                      <c:pt idx="23">
                        <c:v>-5112.7246774391951</c:v>
                      </c:pt>
                      <c:pt idx="24">
                        <c:v>-620.84943543031295</c:v>
                      </c:pt>
                      <c:pt idx="25">
                        <c:v>-762.74228265741476</c:v>
                      </c:pt>
                      <c:pt idx="26">
                        <c:v>-679.52866099576295</c:v>
                      </c:pt>
                      <c:pt idx="27">
                        <c:v>-830.85584512597586</c:v>
                      </c:pt>
                      <c:pt idx="28">
                        <c:v>-5702.5081033987881</c:v>
                      </c:pt>
                    </c:numCache>
                  </c:numRef>
                </c:val>
                <c:extLst xmlns:c15="http://schemas.microsoft.com/office/drawing/2012/chart">
                  <c:ext xmlns:c16="http://schemas.microsoft.com/office/drawing/2014/chart" uri="{C3380CC4-5D6E-409C-BE32-E72D297353CC}">
                    <c16:uniqueId val="{0000000B-46B1-4F4F-949B-2C1EAF304F7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MTD!$AG$6:$AG$7</c15:sqref>
                        </c15:formulaRef>
                      </c:ext>
                    </c:extLst>
                    <c:strCache>
                      <c:ptCount val="2"/>
                      <c:pt idx="0">
                        <c:v> Base-Line </c:v>
                      </c:pt>
                      <c:pt idx="1">
                        <c:v> Vol. </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MTD!$AG$8:$AG$39</c15:sqref>
                        </c15:fullRef>
                        <c15:formulaRef>
                          <c15:sqref>(MTD!$AG$8,MTD!$AG$10:$AG$19,MTD!$AG$21:$AG$26,MTD!$AG$28:$AG$39)</c15:sqref>
                        </c15:formulaRef>
                      </c:ext>
                    </c:extLst>
                    <c:numCache>
                      <c:formatCode>_(* #,##0_);_(* \(#,##0\);_(* "-"??_);_(@_)</c:formatCode>
                      <c:ptCount val="29"/>
                      <c:pt idx="0">
                        <c:v>138</c:v>
                      </c:pt>
                      <c:pt idx="1">
                        <c:v>191</c:v>
                      </c:pt>
                      <c:pt idx="2">
                        <c:v>0</c:v>
                      </c:pt>
                      <c:pt idx="3">
                        <c:v>369</c:v>
                      </c:pt>
                      <c:pt idx="4">
                        <c:v>111</c:v>
                      </c:pt>
                      <c:pt idx="5">
                        <c:v>392</c:v>
                      </c:pt>
                      <c:pt idx="6">
                        <c:v>0</c:v>
                      </c:pt>
                      <c:pt idx="7">
                        <c:v>493</c:v>
                      </c:pt>
                      <c:pt idx="8">
                        <c:v>257</c:v>
                      </c:pt>
                      <c:pt idx="9">
                        <c:v>0</c:v>
                      </c:pt>
                      <c:pt idx="10">
                        <c:v>625</c:v>
                      </c:pt>
                      <c:pt idx="11">
                        <c:v>0</c:v>
                      </c:pt>
                      <c:pt idx="12">
                        <c:v>0</c:v>
                      </c:pt>
                      <c:pt idx="13">
                        <c:v>0</c:v>
                      </c:pt>
                      <c:pt idx="14">
                        <c:v>779</c:v>
                      </c:pt>
                      <c:pt idx="15">
                        <c:v>287</c:v>
                      </c:pt>
                      <c:pt idx="16">
                        <c:v>433</c:v>
                      </c:pt>
                      <c:pt idx="17">
                        <c:v>3</c:v>
                      </c:pt>
                      <c:pt idx="18">
                        <c:v>75</c:v>
                      </c:pt>
                      <c:pt idx="19">
                        <c:v>314</c:v>
                      </c:pt>
                      <c:pt idx="20">
                        <c:v>125</c:v>
                      </c:pt>
                      <c:pt idx="21">
                        <c:v>0</c:v>
                      </c:pt>
                      <c:pt idx="22">
                        <c:v>0</c:v>
                      </c:pt>
                      <c:pt idx="23">
                        <c:v>378</c:v>
                      </c:pt>
                      <c:pt idx="24">
                        <c:v>931</c:v>
                      </c:pt>
                      <c:pt idx="25">
                        <c:v>0</c:v>
                      </c:pt>
                      <c:pt idx="26">
                        <c:v>668</c:v>
                      </c:pt>
                      <c:pt idx="27">
                        <c:v>779</c:v>
                      </c:pt>
                      <c:pt idx="28">
                        <c:v>318</c:v>
                      </c:pt>
                    </c:numCache>
                  </c:numRef>
                </c:val>
                <c:extLst xmlns:c15="http://schemas.microsoft.com/office/drawing/2012/chart">
                  <c:ext xmlns:c16="http://schemas.microsoft.com/office/drawing/2014/chart" uri="{C3380CC4-5D6E-409C-BE32-E72D297353CC}">
                    <c16:uniqueId val="{0000000C-46B1-4F4F-949B-2C1EAF304F7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MTD!$AH$6:$AH$7</c15:sqref>
                        </c15:formulaRef>
                      </c:ext>
                    </c:extLst>
                    <c:strCache>
                      <c:ptCount val="2"/>
                      <c:pt idx="0">
                        <c:v> Base-Line </c:v>
                      </c:pt>
                      <c:pt idx="1">
                        <c:v> Rev. </c:v>
                      </c:pt>
                    </c:strCache>
                  </c:strRef>
                </c:tx>
                <c:spPr>
                  <a:gradFill rotWithShape="1">
                    <a:gsLst>
                      <a:gs pos="0">
                        <a:schemeClr val="accent6">
                          <a:tint val="69000"/>
                          <a:satMod val="103000"/>
                          <a:lumMod val="102000"/>
                          <a:tint val="94000"/>
                        </a:schemeClr>
                      </a:gs>
                      <a:gs pos="50000">
                        <a:schemeClr val="accent6">
                          <a:tint val="69000"/>
                          <a:satMod val="110000"/>
                          <a:lumMod val="100000"/>
                          <a:shade val="100000"/>
                        </a:schemeClr>
                      </a:gs>
                      <a:gs pos="100000">
                        <a:schemeClr val="accent6">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MTD!$AH$8:$AH$39</c15:sqref>
                        </c15:fullRef>
                        <c15:formulaRef>
                          <c15:sqref>(MTD!$AH$8,MTD!$AH$10:$AH$19,MTD!$AH$21:$AH$26,MTD!$AH$28:$AH$39)</c15:sqref>
                        </c15:formulaRef>
                      </c:ext>
                    </c:extLst>
                    <c:numCache>
                      <c:formatCode>_(* #,##0_);_(* \(#,##0\);_(* "-"??_);_(@_)</c:formatCode>
                      <c:ptCount val="29"/>
                      <c:pt idx="0">
                        <c:v>38920.75</c:v>
                      </c:pt>
                      <c:pt idx="1">
                        <c:v>38377.81</c:v>
                      </c:pt>
                      <c:pt idx="2">
                        <c:v>0</c:v>
                      </c:pt>
                      <c:pt idx="3">
                        <c:v>256089.35999999987</c:v>
                      </c:pt>
                      <c:pt idx="4">
                        <c:v>37727.829999999994</c:v>
                      </c:pt>
                      <c:pt idx="5">
                        <c:v>48928.390000000007</c:v>
                      </c:pt>
                      <c:pt idx="6">
                        <c:v>0</c:v>
                      </c:pt>
                      <c:pt idx="7">
                        <c:v>238909.09</c:v>
                      </c:pt>
                      <c:pt idx="8">
                        <c:v>46200.140000000014</c:v>
                      </c:pt>
                      <c:pt idx="9">
                        <c:v>0</c:v>
                      </c:pt>
                      <c:pt idx="10">
                        <c:v>222839.35000000003</c:v>
                      </c:pt>
                      <c:pt idx="11">
                        <c:v>0</c:v>
                      </c:pt>
                      <c:pt idx="12">
                        <c:v>0</c:v>
                      </c:pt>
                      <c:pt idx="13">
                        <c:v>0</c:v>
                      </c:pt>
                      <c:pt idx="14">
                        <c:v>329722.10000000009</c:v>
                      </c:pt>
                      <c:pt idx="15">
                        <c:v>120046.23999999996</c:v>
                      </c:pt>
                      <c:pt idx="16">
                        <c:v>111929.31000000004</c:v>
                      </c:pt>
                      <c:pt idx="17">
                        <c:v>3260</c:v>
                      </c:pt>
                      <c:pt idx="18">
                        <c:v>26785.45</c:v>
                      </c:pt>
                      <c:pt idx="19">
                        <c:v>86660.9</c:v>
                      </c:pt>
                      <c:pt idx="20">
                        <c:v>45187.479999999981</c:v>
                      </c:pt>
                      <c:pt idx="21">
                        <c:v>0</c:v>
                      </c:pt>
                      <c:pt idx="22">
                        <c:v>0</c:v>
                      </c:pt>
                      <c:pt idx="23">
                        <c:v>273231.05</c:v>
                      </c:pt>
                      <c:pt idx="24">
                        <c:v>338958.27000000014</c:v>
                      </c:pt>
                      <c:pt idx="25">
                        <c:v>0</c:v>
                      </c:pt>
                      <c:pt idx="26">
                        <c:v>245531.01999999961</c:v>
                      </c:pt>
                      <c:pt idx="27">
                        <c:v>347243.71999999968</c:v>
                      </c:pt>
                      <c:pt idx="28">
                        <c:v>151142.50000000006</c:v>
                      </c:pt>
                    </c:numCache>
                  </c:numRef>
                </c:val>
                <c:extLst xmlns:c15="http://schemas.microsoft.com/office/drawing/2012/chart">
                  <c:ext xmlns:c16="http://schemas.microsoft.com/office/drawing/2014/chart" uri="{C3380CC4-5D6E-409C-BE32-E72D297353CC}">
                    <c16:uniqueId val="{0000000D-46B1-4F4F-949B-2C1EAF304F7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MTD!$AI$6:$AI$7</c15:sqref>
                        </c15:formulaRef>
                      </c:ext>
                    </c:extLst>
                    <c:strCache>
                      <c:ptCount val="2"/>
                      <c:pt idx="0">
                        <c:v> Base-Line </c:v>
                      </c:pt>
                      <c:pt idx="1">
                        <c:v> CPV </c:v>
                      </c:pt>
                    </c:strCache>
                  </c:strRef>
                </c:tx>
                <c:spPr>
                  <a:gradFill rotWithShape="1">
                    <a:gsLst>
                      <a:gs pos="0">
                        <a:schemeClr val="accent6">
                          <a:tint val="62000"/>
                          <a:satMod val="103000"/>
                          <a:lumMod val="102000"/>
                          <a:tint val="94000"/>
                        </a:schemeClr>
                      </a:gs>
                      <a:gs pos="50000">
                        <a:schemeClr val="accent6">
                          <a:tint val="62000"/>
                          <a:satMod val="110000"/>
                          <a:lumMod val="100000"/>
                          <a:shade val="100000"/>
                        </a:schemeClr>
                      </a:gs>
                      <a:gs pos="100000">
                        <a:schemeClr val="accent6">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MTD!$AI$8:$AI$39</c15:sqref>
                        </c15:fullRef>
                        <c15:formulaRef>
                          <c15:sqref>(MTD!$AI$8,MTD!$AI$10:$AI$19,MTD!$AI$21:$AI$26,MTD!$AI$28:$AI$39)</c15:sqref>
                        </c15:formulaRef>
                      </c:ext>
                    </c:extLst>
                    <c:numCache>
                      <c:formatCode>_(* #,##0_);_(* \(#,##0\);_(* "-"??_);_(@_)</c:formatCode>
                      <c:ptCount val="29"/>
                      <c:pt idx="0">
                        <c:v>282.03442028985506</c:v>
                      </c:pt>
                      <c:pt idx="1">
                        <c:v>200.93094240837695</c:v>
                      </c:pt>
                      <c:pt idx="2">
                        <c:v>0</c:v>
                      </c:pt>
                      <c:pt idx="3">
                        <c:v>694.00910569105656</c:v>
                      </c:pt>
                      <c:pt idx="4">
                        <c:v>339.89036036036032</c:v>
                      </c:pt>
                      <c:pt idx="5">
                        <c:v>124.81732142857145</c:v>
                      </c:pt>
                      <c:pt idx="6">
                        <c:v>0</c:v>
                      </c:pt>
                      <c:pt idx="7">
                        <c:v>484.60261663286002</c:v>
                      </c:pt>
                      <c:pt idx="8">
                        <c:v>179.76708171206232</c:v>
                      </c:pt>
                      <c:pt idx="9">
                        <c:v>0</c:v>
                      </c:pt>
                      <c:pt idx="10">
                        <c:v>356.54296000000005</c:v>
                      </c:pt>
                      <c:pt idx="11">
                        <c:v>0</c:v>
                      </c:pt>
                      <c:pt idx="12">
                        <c:v>0</c:v>
                      </c:pt>
                      <c:pt idx="13">
                        <c:v>0</c:v>
                      </c:pt>
                      <c:pt idx="14">
                        <c:v>423.26328626444172</c:v>
                      </c:pt>
                      <c:pt idx="15">
                        <c:v>418.27958188153298</c:v>
                      </c:pt>
                      <c:pt idx="16">
                        <c:v>258.49725173210169</c:v>
                      </c:pt>
                      <c:pt idx="17">
                        <c:v>1086.6666666666667</c:v>
                      </c:pt>
                      <c:pt idx="18">
                        <c:v>357.13933333333335</c:v>
                      </c:pt>
                      <c:pt idx="19">
                        <c:v>275.99012738853503</c:v>
                      </c:pt>
                      <c:pt idx="20">
                        <c:v>361.49983999999984</c:v>
                      </c:pt>
                      <c:pt idx="21">
                        <c:v>0</c:v>
                      </c:pt>
                      <c:pt idx="22">
                        <c:v>0</c:v>
                      </c:pt>
                      <c:pt idx="23">
                        <c:v>722.83346560846553</c:v>
                      </c:pt>
                      <c:pt idx="24">
                        <c:v>364.07977443609036</c:v>
                      </c:pt>
                      <c:pt idx="25">
                        <c:v>0</c:v>
                      </c:pt>
                      <c:pt idx="26">
                        <c:v>367.56140718562818</c:v>
                      </c:pt>
                      <c:pt idx="27">
                        <c:v>445.75573812580188</c:v>
                      </c:pt>
                      <c:pt idx="28">
                        <c:v>475.29088050314482</c:v>
                      </c:pt>
                    </c:numCache>
                  </c:numRef>
                </c:val>
                <c:extLst xmlns:c15="http://schemas.microsoft.com/office/drawing/2012/chart">
                  <c:ext xmlns:c16="http://schemas.microsoft.com/office/drawing/2014/chart" uri="{C3380CC4-5D6E-409C-BE32-E72D297353CC}">
                    <c16:uniqueId val="{0000000E-46B1-4F4F-949B-2C1EAF304F78}"/>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MTD!$U$6:$U$7</c15:sqref>
                        </c15:formulaRef>
                      </c:ext>
                    </c:extLst>
                    <c:strCache>
                      <c:ptCount val="2"/>
                      <c:pt idx="0">
                        <c:v> Base-Line till yesterday </c:v>
                      </c:pt>
                      <c:pt idx="1">
                        <c:v> Vol. </c:v>
                      </c:pt>
                    </c:strCache>
                  </c:strRef>
                </c:tx>
                <c:spPr>
                  <a:gradFill rotWithShape="1">
                    <a:gsLst>
                      <a:gs pos="0">
                        <a:schemeClr val="accent6">
                          <a:tint val="54000"/>
                          <a:satMod val="103000"/>
                          <a:lumMod val="102000"/>
                          <a:tint val="94000"/>
                        </a:schemeClr>
                      </a:gs>
                      <a:gs pos="50000">
                        <a:schemeClr val="accent6">
                          <a:tint val="54000"/>
                          <a:satMod val="110000"/>
                          <a:lumMod val="100000"/>
                          <a:shade val="100000"/>
                        </a:schemeClr>
                      </a:gs>
                      <a:gs pos="100000">
                        <a:schemeClr val="accent6">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MTD!$U$8:$U$39</c15:sqref>
                        </c15:fullRef>
                        <c15:formulaRef>
                          <c15:sqref>(MTD!$U$8,MTD!$U$10:$U$19,MTD!$U$21:$U$26,MTD!$U$28:$U$39)</c15:sqref>
                        </c15:formulaRef>
                      </c:ext>
                    </c:extLst>
                    <c:numCache>
                      <c:formatCode>_(* #,##0_);_(* \(#,##0\);_(* "-"??_);_(@_)</c:formatCode>
                      <c:ptCount val="29"/>
                      <c:pt idx="0">
                        <c:v>33.119999999999997</c:v>
                      </c:pt>
                      <c:pt idx="1">
                        <c:v>45.839999999999996</c:v>
                      </c:pt>
                      <c:pt idx="2">
                        <c:v>0</c:v>
                      </c:pt>
                      <c:pt idx="3">
                        <c:v>88.56</c:v>
                      </c:pt>
                      <c:pt idx="4">
                        <c:v>26.64</c:v>
                      </c:pt>
                      <c:pt idx="5">
                        <c:v>94.08</c:v>
                      </c:pt>
                      <c:pt idx="6">
                        <c:v>0</c:v>
                      </c:pt>
                      <c:pt idx="7">
                        <c:v>118.32</c:v>
                      </c:pt>
                      <c:pt idx="8">
                        <c:v>61.68</c:v>
                      </c:pt>
                      <c:pt idx="9">
                        <c:v>0</c:v>
                      </c:pt>
                      <c:pt idx="10">
                        <c:v>150</c:v>
                      </c:pt>
                      <c:pt idx="11">
                        <c:v>0</c:v>
                      </c:pt>
                      <c:pt idx="12">
                        <c:v>0</c:v>
                      </c:pt>
                      <c:pt idx="13">
                        <c:v>0</c:v>
                      </c:pt>
                      <c:pt idx="14">
                        <c:v>186.95999999999998</c:v>
                      </c:pt>
                      <c:pt idx="15">
                        <c:v>68.88</c:v>
                      </c:pt>
                      <c:pt idx="16">
                        <c:v>103.92</c:v>
                      </c:pt>
                      <c:pt idx="17">
                        <c:v>0.72</c:v>
                      </c:pt>
                      <c:pt idx="18">
                        <c:v>18</c:v>
                      </c:pt>
                      <c:pt idx="19">
                        <c:v>75.36</c:v>
                      </c:pt>
                      <c:pt idx="20">
                        <c:v>30</c:v>
                      </c:pt>
                      <c:pt idx="21">
                        <c:v>0</c:v>
                      </c:pt>
                      <c:pt idx="22">
                        <c:v>0</c:v>
                      </c:pt>
                      <c:pt idx="23">
                        <c:v>90.72</c:v>
                      </c:pt>
                      <c:pt idx="24">
                        <c:v>223.44</c:v>
                      </c:pt>
                      <c:pt idx="25">
                        <c:v>0</c:v>
                      </c:pt>
                      <c:pt idx="26">
                        <c:v>160.32</c:v>
                      </c:pt>
                      <c:pt idx="27">
                        <c:v>186.95999999999998</c:v>
                      </c:pt>
                      <c:pt idx="28">
                        <c:v>76.319999999999993</c:v>
                      </c:pt>
                    </c:numCache>
                  </c:numRef>
                </c:val>
                <c:extLst xmlns:c15="http://schemas.microsoft.com/office/drawing/2012/chart">
                  <c:ext xmlns:c16="http://schemas.microsoft.com/office/drawing/2014/chart" uri="{C3380CC4-5D6E-409C-BE32-E72D297353CC}">
                    <c16:uniqueId val="{0000000F-46B1-4F4F-949B-2C1EAF304F78}"/>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MTD!$V$6:$V$7</c15:sqref>
                        </c15:formulaRef>
                      </c:ext>
                    </c:extLst>
                    <c:strCache>
                      <c:ptCount val="2"/>
                      <c:pt idx="0">
                        <c:v> Base-Line till yesterday </c:v>
                      </c:pt>
                      <c:pt idx="1">
                        <c:v> Rev. </c:v>
                      </c:pt>
                    </c:strCache>
                  </c:strRef>
                </c:tx>
                <c:spPr>
                  <a:gradFill rotWithShape="1">
                    <a:gsLst>
                      <a:gs pos="0">
                        <a:srgbClr val="FFC000"/>
                      </a:gs>
                      <a:gs pos="50000">
                        <a:srgbClr val="FFC000"/>
                      </a:gs>
                      <a:gs pos="100000">
                        <a:srgbClr val="FFC000"/>
                      </a:gs>
                    </a:gsLst>
                    <a:lin ang="5400000" scaled="0"/>
                  </a:gradFill>
                  <a:ln>
                    <a:solidFill>
                      <a:schemeClr val="tx1"/>
                    </a:solidFill>
                  </a:ln>
                  <a:effectLst>
                    <a:outerShdw blurRad="57150" dist="19050" dir="5400000" sx="1000" sy="1000" algn="ctr" rotWithShape="0">
                      <a:srgbClr val="000000">
                        <a:alpha val="0"/>
                      </a:srgbClr>
                    </a:outerShdw>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MTD!$V$8:$V$39</c15:sqref>
                        </c15:fullRef>
                        <c15:formulaRef>
                          <c15:sqref>(MTD!$V$8,MTD!$V$10:$V$19,MTD!$V$21:$V$26,MTD!$V$28:$V$39)</c15:sqref>
                        </c15:formulaRef>
                      </c:ext>
                    </c:extLst>
                    <c:numCache>
                      <c:formatCode>_(* #,##0_);_(* \(#,##0\);_(* "-"??_);_(@_)</c:formatCode>
                      <c:ptCount val="29"/>
                      <c:pt idx="0">
                        <c:v>9340.98</c:v>
                      </c:pt>
                      <c:pt idx="1">
                        <c:v>9210.6743999999999</c:v>
                      </c:pt>
                      <c:pt idx="2">
                        <c:v>0</c:v>
                      </c:pt>
                      <c:pt idx="3">
                        <c:v>61461.446399999964</c:v>
                      </c:pt>
                      <c:pt idx="4">
                        <c:v>9054.6791999999987</c:v>
                      </c:pt>
                      <c:pt idx="5">
                        <c:v>11742.813600000001</c:v>
                      </c:pt>
                      <c:pt idx="6">
                        <c:v>0</c:v>
                      </c:pt>
                      <c:pt idx="7">
                        <c:v>57338.181599999996</c:v>
                      </c:pt>
                      <c:pt idx="8">
                        <c:v>11088.033600000002</c:v>
                      </c:pt>
                      <c:pt idx="9">
                        <c:v>0</c:v>
                      </c:pt>
                      <c:pt idx="10">
                        <c:v>53481.444000000003</c:v>
                      </c:pt>
                      <c:pt idx="11">
                        <c:v>0</c:v>
                      </c:pt>
                      <c:pt idx="12">
                        <c:v>0</c:v>
                      </c:pt>
                      <c:pt idx="13">
                        <c:v>0</c:v>
                      </c:pt>
                      <c:pt idx="14">
                        <c:v>79133.304000000018</c:v>
                      </c:pt>
                      <c:pt idx="15">
                        <c:v>28811.09759999999</c:v>
                      </c:pt>
                      <c:pt idx="16">
                        <c:v>26863.034400000008</c:v>
                      </c:pt>
                      <c:pt idx="17">
                        <c:v>782.4</c:v>
                      </c:pt>
                      <c:pt idx="18">
                        <c:v>6428.5079999999998</c:v>
                      </c:pt>
                      <c:pt idx="19">
                        <c:v>20798.615999999998</c:v>
                      </c:pt>
                      <c:pt idx="20">
                        <c:v>10844.995199999996</c:v>
                      </c:pt>
                      <c:pt idx="21">
                        <c:v>0</c:v>
                      </c:pt>
                      <c:pt idx="22">
                        <c:v>0</c:v>
                      </c:pt>
                      <c:pt idx="23">
                        <c:v>65575.45199999999</c:v>
                      </c:pt>
                      <c:pt idx="24">
                        <c:v>81349.984800000035</c:v>
                      </c:pt>
                      <c:pt idx="25">
                        <c:v>0</c:v>
                      </c:pt>
                      <c:pt idx="26">
                        <c:v>58927.444799999903</c:v>
                      </c:pt>
                      <c:pt idx="27">
                        <c:v>83338.49279999992</c:v>
                      </c:pt>
                      <c:pt idx="28">
                        <c:v>36274.200000000012</c:v>
                      </c:pt>
                    </c:numCache>
                  </c:numRef>
                </c:val>
                <c:extLst xmlns:c15="http://schemas.microsoft.com/office/drawing/2012/chart">
                  <c:ext xmlns:c16="http://schemas.microsoft.com/office/drawing/2014/chart" uri="{C3380CC4-5D6E-409C-BE32-E72D297353CC}">
                    <c16:uniqueId val="{00000010-46B1-4F4F-949B-2C1EAF304F78}"/>
                  </c:ext>
                </c:extLst>
              </c15:ser>
            </c15:filteredBarSeries>
          </c:ext>
        </c:extLst>
      </c:barChart>
      <c:catAx>
        <c:axId val="20854764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477312"/>
        <c:crosses val="autoZero"/>
        <c:auto val="1"/>
        <c:lblAlgn val="ctr"/>
        <c:lblOffset val="100"/>
        <c:noMultiLvlLbl val="0"/>
      </c:catAx>
      <c:valAx>
        <c:axId val="2085477312"/>
        <c:scaling>
          <c:orientation val="minMax"/>
        </c:scaling>
        <c:delete val="0"/>
        <c:axPos val="l"/>
        <c:title>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4764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20" baseline="0">
                <a:solidFill>
                  <a:sysClr val="windowText" lastClr="000000"/>
                </a:solidFill>
                <a:latin typeface="+mn-lt"/>
                <a:ea typeface="+mn-ea"/>
                <a:cs typeface="+mn-cs"/>
              </a:defRPr>
            </a:pPr>
            <a:r>
              <a:rPr lang="en-US" sz="2000">
                <a:solidFill>
                  <a:sysClr val="windowText" lastClr="000000"/>
                </a:solidFill>
              </a:rPr>
              <a:t> </a:t>
            </a:r>
            <a:r>
              <a:rPr lang="en-US" sz="2000" b="1">
                <a:solidFill>
                  <a:sysClr val="windowText" lastClr="000000"/>
                </a:solidFill>
              </a:rPr>
              <a:t>Rev Deficit Per Specialty</a:t>
            </a:r>
          </a:p>
        </c:rich>
      </c:tx>
      <c:layout>
        <c:manualLayout>
          <c:xMode val="edge"/>
          <c:yMode val="edge"/>
          <c:x val="0.20872330432380162"/>
          <c:y val="2.4474172049881886E-2"/>
        </c:manualLayout>
      </c:layout>
      <c:overlay val="0"/>
      <c:spPr>
        <a:noFill/>
        <a:ln>
          <a:noFill/>
        </a:ln>
        <a:effectLst/>
      </c:spPr>
      <c:txPr>
        <a:bodyPr rot="0" spcFirstLastPara="1" vertOverflow="ellipsis" vert="horz" wrap="square" anchor="ctr" anchorCtr="1"/>
        <a:lstStyle/>
        <a:p>
          <a:pPr>
            <a:defRPr sz="2000" b="0" i="0" u="none" strike="noStrike" kern="1200" cap="none" spc="2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35517259289957176"/>
          <c:y val="6.0880124966608822E-2"/>
          <c:w val="0.29594087581157619"/>
          <c:h val="0.80519375344236355"/>
        </c:manualLayout>
      </c:layout>
      <c:pieChart>
        <c:varyColors val="1"/>
        <c:ser>
          <c:idx val="6"/>
          <c:order val="0"/>
          <c:tx>
            <c:strRef>
              <c:f>MTD!$O$6:$O$7</c:f>
              <c:strCache>
                <c:ptCount val="2"/>
                <c:pt idx="0">
                  <c:v>  Deficit Reason  </c:v>
                </c:pt>
                <c:pt idx="1">
                  <c:v> Total </c:v>
                </c:pt>
              </c:strCache>
            </c:strRef>
          </c:tx>
          <c:dPt>
            <c:idx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1-0FDE-4EA3-A5A9-44825F5484F7}"/>
              </c:ext>
            </c:extLst>
          </c:dPt>
          <c:dPt>
            <c:idx val="1"/>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3-0FDE-4EA3-A5A9-44825F5484F7}"/>
              </c:ext>
            </c:extLst>
          </c:dPt>
          <c:dPt>
            <c:idx val="2"/>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5-0FDE-4EA3-A5A9-44825F5484F7}"/>
              </c:ext>
            </c:extLst>
          </c:dPt>
          <c:dPt>
            <c:idx val="3"/>
            <c:bubble3D val="0"/>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extLst>
              <c:ext xmlns:c16="http://schemas.microsoft.com/office/drawing/2014/chart" uri="{C3380CC4-5D6E-409C-BE32-E72D297353CC}">
                <c16:uniqueId val="{00000007-0FDE-4EA3-A5A9-44825F5484F7}"/>
              </c:ext>
            </c:extLst>
          </c:dPt>
          <c:dPt>
            <c:idx val="4"/>
            <c:bubble3D val="0"/>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extLst>
              <c:ext xmlns:c16="http://schemas.microsoft.com/office/drawing/2014/chart" uri="{C3380CC4-5D6E-409C-BE32-E72D297353CC}">
                <c16:uniqueId val="{00000009-0FDE-4EA3-A5A9-44825F5484F7}"/>
              </c:ext>
            </c:extLst>
          </c:dPt>
          <c:dPt>
            <c:idx val="5"/>
            <c:bubble3D val="0"/>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extLst>
              <c:ext xmlns:c16="http://schemas.microsoft.com/office/drawing/2014/chart" uri="{C3380CC4-5D6E-409C-BE32-E72D297353CC}">
                <c16:uniqueId val="{0000000B-0FDE-4EA3-A5A9-44825F5484F7}"/>
              </c:ext>
            </c:extLst>
          </c:dPt>
          <c:dPt>
            <c:idx val="6"/>
            <c:bubble3D val="0"/>
            <c:spPr>
              <a:gradFill rotWithShape="1">
                <a:gsLst>
                  <a:gs pos="0">
                    <a:schemeClr val="accent2">
                      <a:lumMod val="80000"/>
                      <a:lumOff val="20000"/>
                      <a:lumMod val="110000"/>
                      <a:satMod val="105000"/>
                      <a:tint val="67000"/>
                    </a:schemeClr>
                  </a:gs>
                  <a:gs pos="50000">
                    <a:schemeClr val="accent2">
                      <a:lumMod val="80000"/>
                      <a:lumOff val="20000"/>
                      <a:lumMod val="105000"/>
                      <a:satMod val="103000"/>
                      <a:tint val="73000"/>
                    </a:schemeClr>
                  </a:gs>
                  <a:gs pos="100000">
                    <a:schemeClr val="accent2">
                      <a:lumMod val="80000"/>
                      <a:lumOff val="20000"/>
                      <a:lumMod val="105000"/>
                      <a:satMod val="109000"/>
                      <a:tint val="81000"/>
                    </a:schemeClr>
                  </a:gs>
                </a:gsLst>
                <a:lin ang="5400000" scaled="0"/>
              </a:gradFill>
              <a:ln w="9525" cap="flat" cmpd="sng" algn="ctr">
                <a:solidFill>
                  <a:schemeClr val="accent2">
                    <a:lumMod val="80000"/>
                    <a:lumOff val="20000"/>
                    <a:shade val="95000"/>
                  </a:schemeClr>
                </a:solidFill>
                <a:round/>
              </a:ln>
              <a:effectLst/>
            </c:spPr>
            <c:extLst>
              <c:ext xmlns:c16="http://schemas.microsoft.com/office/drawing/2014/chart" uri="{C3380CC4-5D6E-409C-BE32-E72D297353CC}">
                <c16:uniqueId val="{0000000D-0FDE-4EA3-A5A9-44825F5484F7}"/>
              </c:ext>
            </c:extLst>
          </c:dPt>
          <c:dPt>
            <c:idx val="7"/>
            <c:bubble3D val="0"/>
            <c:spPr>
              <a:gradFill rotWithShape="1">
                <a:gsLst>
                  <a:gs pos="0">
                    <a:schemeClr val="accent4">
                      <a:lumMod val="80000"/>
                      <a:lumOff val="20000"/>
                      <a:lumMod val="110000"/>
                      <a:satMod val="105000"/>
                      <a:tint val="67000"/>
                    </a:schemeClr>
                  </a:gs>
                  <a:gs pos="50000">
                    <a:schemeClr val="accent4">
                      <a:lumMod val="80000"/>
                      <a:lumOff val="20000"/>
                      <a:lumMod val="105000"/>
                      <a:satMod val="103000"/>
                      <a:tint val="73000"/>
                    </a:schemeClr>
                  </a:gs>
                  <a:gs pos="100000">
                    <a:schemeClr val="accent4">
                      <a:lumMod val="80000"/>
                      <a:lumOff val="20000"/>
                      <a:lumMod val="105000"/>
                      <a:satMod val="109000"/>
                      <a:tint val="81000"/>
                    </a:schemeClr>
                  </a:gs>
                </a:gsLst>
                <a:lin ang="5400000" scaled="0"/>
              </a:gradFill>
              <a:ln w="9525" cap="flat" cmpd="sng" algn="ctr">
                <a:solidFill>
                  <a:schemeClr val="accent4">
                    <a:lumMod val="80000"/>
                    <a:lumOff val="20000"/>
                    <a:shade val="95000"/>
                  </a:schemeClr>
                </a:solidFill>
                <a:round/>
              </a:ln>
              <a:effectLst/>
            </c:spPr>
            <c:extLst>
              <c:ext xmlns:c16="http://schemas.microsoft.com/office/drawing/2014/chart" uri="{C3380CC4-5D6E-409C-BE32-E72D297353CC}">
                <c16:uniqueId val="{0000000F-0FDE-4EA3-A5A9-44825F5484F7}"/>
              </c:ext>
            </c:extLst>
          </c:dPt>
          <c:dPt>
            <c:idx val="8"/>
            <c:bubble3D val="0"/>
            <c:spPr>
              <a:gradFill rotWithShape="1">
                <a:gsLst>
                  <a:gs pos="0">
                    <a:schemeClr val="accent6">
                      <a:lumMod val="80000"/>
                      <a:lumOff val="20000"/>
                      <a:lumMod val="110000"/>
                      <a:satMod val="105000"/>
                      <a:tint val="67000"/>
                    </a:schemeClr>
                  </a:gs>
                  <a:gs pos="50000">
                    <a:schemeClr val="accent6">
                      <a:lumMod val="80000"/>
                      <a:lumOff val="20000"/>
                      <a:lumMod val="105000"/>
                      <a:satMod val="103000"/>
                      <a:tint val="73000"/>
                    </a:schemeClr>
                  </a:gs>
                  <a:gs pos="100000">
                    <a:schemeClr val="accent6">
                      <a:lumMod val="80000"/>
                      <a:lumOff val="20000"/>
                      <a:lumMod val="105000"/>
                      <a:satMod val="109000"/>
                      <a:tint val="81000"/>
                    </a:schemeClr>
                  </a:gs>
                </a:gsLst>
                <a:lin ang="5400000" scaled="0"/>
              </a:gradFill>
              <a:ln w="9525" cap="flat" cmpd="sng" algn="ctr">
                <a:solidFill>
                  <a:schemeClr val="accent6">
                    <a:lumMod val="80000"/>
                    <a:lumOff val="20000"/>
                    <a:shade val="95000"/>
                  </a:schemeClr>
                </a:solidFill>
                <a:round/>
              </a:ln>
              <a:effectLst/>
            </c:spPr>
            <c:extLst>
              <c:ext xmlns:c16="http://schemas.microsoft.com/office/drawing/2014/chart" uri="{C3380CC4-5D6E-409C-BE32-E72D297353CC}">
                <c16:uniqueId val="{00000011-0FDE-4EA3-A5A9-44825F5484F7}"/>
              </c:ext>
            </c:extLst>
          </c:dPt>
          <c:dPt>
            <c:idx val="9"/>
            <c:bubble3D val="0"/>
            <c:spPr>
              <a:gradFill rotWithShape="1">
                <a:gsLst>
                  <a:gs pos="0">
                    <a:schemeClr val="accent2">
                      <a:lumMod val="80000"/>
                      <a:lumMod val="110000"/>
                      <a:satMod val="105000"/>
                      <a:tint val="67000"/>
                    </a:schemeClr>
                  </a:gs>
                  <a:gs pos="50000">
                    <a:schemeClr val="accent2">
                      <a:lumMod val="80000"/>
                      <a:lumMod val="105000"/>
                      <a:satMod val="103000"/>
                      <a:tint val="73000"/>
                    </a:schemeClr>
                  </a:gs>
                  <a:gs pos="100000">
                    <a:schemeClr val="accent2">
                      <a:lumMod val="80000"/>
                      <a:lumMod val="105000"/>
                      <a:satMod val="109000"/>
                      <a:tint val="81000"/>
                    </a:schemeClr>
                  </a:gs>
                </a:gsLst>
                <a:lin ang="5400000" scaled="0"/>
              </a:gradFill>
              <a:ln w="9525" cap="flat" cmpd="sng" algn="ctr">
                <a:solidFill>
                  <a:schemeClr val="accent2">
                    <a:lumMod val="80000"/>
                    <a:shade val="95000"/>
                  </a:schemeClr>
                </a:solidFill>
                <a:round/>
              </a:ln>
              <a:effectLst/>
            </c:spPr>
            <c:extLst>
              <c:ext xmlns:c16="http://schemas.microsoft.com/office/drawing/2014/chart" uri="{C3380CC4-5D6E-409C-BE32-E72D297353CC}">
                <c16:uniqueId val="{00000013-C8F8-4986-8457-11448A078E88}"/>
              </c:ext>
            </c:extLst>
          </c:dPt>
          <c:dPt>
            <c:idx val="10"/>
            <c:bubble3D val="0"/>
            <c:spPr>
              <a:gradFill rotWithShape="1">
                <a:gsLst>
                  <a:gs pos="0">
                    <a:schemeClr val="accent4">
                      <a:lumMod val="80000"/>
                      <a:lumMod val="110000"/>
                      <a:satMod val="105000"/>
                      <a:tint val="67000"/>
                    </a:schemeClr>
                  </a:gs>
                  <a:gs pos="50000">
                    <a:schemeClr val="accent4">
                      <a:lumMod val="80000"/>
                      <a:lumMod val="105000"/>
                      <a:satMod val="103000"/>
                      <a:tint val="73000"/>
                    </a:schemeClr>
                  </a:gs>
                  <a:gs pos="100000">
                    <a:schemeClr val="accent4">
                      <a:lumMod val="80000"/>
                      <a:lumMod val="105000"/>
                      <a:satMod val="109000"/>
                      <a:tint val="81000"/>
                    </a:schemeClr>
                  </a:gs>
                </a:gsLst>
                <a:lin ang="5400000" scaled="0"/>
              </a:gradFill>
              <a:ln w="9525" cap="flat" cmpd="sng" algn="ctr">
                <a:solidFill>
                  <a:schemeClr val="accent4">
                    <a:lumMod val="80000"/>
                    <a:shade val="95000"/>
                  </a:schemeClr>
                </a:solidFill>
                <a:round/>
              </a:ln>
              <a:effectLst/>
            </c:spPr>
            <c:extLst>
              <c:ext xmlns:c16="http://schemas.microsoft.com/office/drawing/2014/chart" uri="{C3380CC4-5D6E-409C-BE32-E72D297353CC}">
                <c16:uniqueId val="{00000015-5223-43EA-96BD-C3DC06832325}"/>
              </c:ext>
            </c:extLst>
          </c:dPt>
          <c:dPt>
            <c:idx val="11"/>
            <c:bubble3D val="0"/>
            <c:spPr>
              <a:gradFill rotWithShape="1">
                <a:gsLst>
                  <a:gs pos="0">
                    <a:schemeClr val="accent6">
                      <a:lumMod val="80000"/>
                      <a:lumMod val="110000"/>
                      <a:satMod val="105000"/>
                      <a:tint val="67000"/>
                    </a:schemeClr>
                  </a:gs>
                  <a:gs pos="50000">
                    <a:schemeClr val="accent6">
                      <a:lumMod val="80000"/>
                      <a:lumMod val="105000"/>
                      <a:satMod val="103000"/>
                      <a:tint val="73000"/>
                    </a:schemeClr>
                  </a:gs>
                  <a:gs pos="100000">
                    <a:schemeClr val="accent6">
                      <a:lumMod val="80000"/>
                      <a:lumMod val="105000"/>
                      <a:satMod val="109000"/>
                      <a:tint val="81000"/>
                    </a:schemeClr>
                  </a:gs>
                </a:gsLst>
                <a:lin ang="5400000" scaled="0"/>
              </a:gradFill>
              <a:ln w="9525" cap="flat" cmpd="sng" algn="ctr">
                <a:solidFill>
                  <a:schemeClr val="accent6">
                    <a:lumMod val="80000"/>
                    <a:shade val="95000"/>
                  </a:schemeClr>
                </a:solidFill>
                <a:round/>
              </a:ln>
              <a:effectLst/>
            </c:spPr>
            <c:extLst>
              <c:ext xmlns:c16="http://schemas.microsoft.com/office/drawing/2014/chart" uri="{C3380CC4-5D6E-409C-BE32-E72D297353CC}">
                <c16:uniqueId val="{00000015-3214-476C-9362-4184B209257D}"/>
              </c:ext>
            </c:extLst>
          </c:dPt>
          <c:dPt>
            <c:idx val="12"/>
            <c:bubble3D val="0"/>
            <c:spPr>
              <a:gradFill rotWithShape="1">
                <a:gsLst>
                  <a:gs pos="0">
                    <a:schemeClr val="accent2">
                      <a:lumMod val="60000"/>
                      <a:lumOff val="40000"/>
                      <a:lumMod val="110000"/>
                      <a:satMod val="105000"/>
                      <a:tint val="67000"/>
                    </a:schemeClr>
                  </a:gs>
                  <a:gs pos="50000">
                    <a:schemeClr val="accent2">
                      <a:lumMod val="60000"/>
                      <a:lumOff val="40000"/>
                      <a:lumMod val="105000"/>
                      <a:satMod val="103000"/>
                      <a:tint val="73000"/>
                    </a:schemeClr>
                  </a:gs>
                  <a:gs pos="100000">
                    <a:schemeClr val="accent2">
                      <a:lumMod val="60000"/>
                      <a:lumOff val="40000"/>
                      <a:lumMod val="105000"/>
                      <a:satMod val="109000"/>
                      <a:tint val="81000"/>
                    </a:schemeClr>
                  </a:gs>
                </a:gsLst>
                <a:lin ang="5400000" scaled="0"/>
              </a:gradFill>
              <a:ln w="9525" cap="flat" cmpd="sng" algn="ctr">
                <a:solidFill>
                  <a:schemeClr val="accent2">
                    <a:lumMod val="60000"/>
                    <a:lumOff val="40000"/>
                    <a:shade val="95000"/>
                  </a:schemeClr>
                </a:solidFill>
                <a:round/>
              </a:ln>
              <a:effectLst/>
            </c:spPr>
            <c:extLst>
              <c:ext xmlns:c16="http://schemas.microsoft.com/office/drawing/2014/chart" uri="{C3380CC4-5D6E-409C-BE32-E72D297353CC}">
                <c16:uniqueId val="{00000015-E76B-4017-B585-509EC10D28D5}"/>
              </c:ext>
            </c:extLst>
          </c:dPt>
          <c:dPt>
            <c:idx val="13"/>
            <c:bubble3D val="0"/>
            <c:spPr>
              <a:gradFill rotWithShape="1">
                <a:gsLst>
                  <a:gs pos="0">
                    <a:schemeClr val="accent4">
                      <a:lumMod val="60000"/>
                      <a:lumOff val="40000"/>
                      <a:lumMod val="110000"/>
                      <a:satMod val="105000"/>
                      <a:tint val="67000"/>
                    </a:schemeClr>
                  </a:gs>
                  <a:gs pos="50000">
                    <a:schemeClr val="accent4">
                      <a:lumMod val="60000"/>
                      <a:lumOff val="40000"/>
                      <a:lumMod val="105000"/>
                      <a:satMod val="103000"/>
                      <a:tint val="73000"/>
                    </a:schemeClr>
                  </a:gs>
                  <a:gs pos="100000">
                    <a:schemeClr val="accent4">
                      <a:lumMod val="60000"/>
                      <a:lumOff val="40000"/>
                      <a:lumMod val="105000"/>
                      <a:satMod val="109000"/>
                      <a:tint val="81000"/>
                    </a:schemeClr>
                  </a:gs>
                </a:gsLst>
                <a:lin ang="5400000" scaled="0"/>
              </a:gradFill>
              <a:ln w="9525" cap="flat" cmpd="sng" algn="ctr">
                <a:solidFill>
                  <a:schemeClr val="accent4">
                    <a:lumMod val="60000"/>
                    <a:lumOff val="40000"/>
                    <a:shade val="95000"/>
                  </a:schemeClr>
                </a:solidFill>
                <a:round/>
              </a:ln>
              <a:effectLst/>
            </c:spPr>
            <c:extLst>
              <c:ext xmlns:c16="http://schemas.microsoft.com/office/drawing/2014/chart" uri="{C3380CC4-5D6E-409C-BE32-E72D297353CC}">
                <c16:uniqueId val="{0000001B-C8F8-4986-8457-11448A078E88}"/>
              </c:ext>
            </c:extLst>
          </c:dPt>
          <c:dPt>
            <c:idx val="14"/>
            <c:bubble3D val="0"/>
            <c:spPr>
              <a:gradFill rotWithShape="1">
                <a:gsLst>
                  <a:gs pos="0">
                    <a:schemeClr val="accent6">
                      <a:lumMod val="60000"/>
                      <a:lumOff val="40000"/>
                      <a:lumMod val="110000"/>
                      <a:satMod val="105000"/>
                      <a:tint val="67000"/>
                    </a:schemeClr>
                  </a:gs>
                  <a:gs pos="50000">
                    <a:schemeClr val="accent6">
                      <a:lumMod val="60000"/>
                      <a:lumOff val="40000"/>
                      <a:lumMod val="105000"/>
                      <a:satMod val="103000"/>
                      <a:tint val="73000"/>
                    </a:schemeClr>
                  </a:gs>
                  <a:gs pos="100000">
                    <a:schemeClr val="accent6">
                      <a:lumMod val="60000"/>
                      <a:lumOff val="40000"/>
                      <a:lumMod val="105000"/>
                      <a:satMod val="109000"/>
                      <a:tint val="81000"/>
                    </a:schemeClr>
                  </a:gs>
                </a:gsLst>
                <a:lin ang="5400000" scaled="0"/>
              </a:gradFill>
              <a:ln w="9525" cap="flat" cmpd="sng" algn="ctr">
                <a:solidFill>
                  <a:schemeClr val="accent6">
                    <a:lumMod val="60000"/>
                    <a:lumOff val="40000"/>
                    <a:shade val="95000"/>
                  </a:schemeClr>
                </a:solidFill>
                <a:round/>
              </a:ln>
              <a:effectLst/>
            </c:spPr>
            <c:extLst>
              <c:ext xmlns:c16="http://schemas.microsoft.com/office/drawing/2014/chart" uri="{C3380CC4-5D6E-409C-BE32-E72D297353CC}">
                <c16:uniqueId val="{00000017-DA39-45AA-B468-E5AB00D7E4FD}"/>
              </c:ext>
            </c:extLst>
          </c:dPt>
          <c:dPt>
            <c:idx val="15"/>
            <c:bubble3D val="0"/>
            <c:spPr>
              <a:gradFill rotWithShape="1">
                <a:gsLst>
                  <a:gs pos="0">
                    <a:schemeClr val="accent2">
                      <a:lumMod val="50000"/>
                      <a:lumMod val="110000"/>
                      <a:satMod val="105000"/>
                      <a:tint val="67000"/>
                    </a:schemeClr>
                  </a:gs>
                  <a:gs pos="50000">
                    <a:schemeClr val="accent2">
                      <a:lumMod val="50000"/>
                      <a:lumMod val="105000"/>
                      <a:satMod val="103000"/>
                      <a:tint val="73000"/>
                    </a:schemeClr>
                  </a:gs>
                  <a:gs pos="100000">
                    <a:schemeClr val="accent2">
                      <a:lumMod val="50000"/>
                      <a:lumMod val="105000"/>
                      <a:satMod val="109000"/>
                      <a:tint val="81000"/>
                    </a:schemeClr>
                  </a:gs>
                </a:gsLst>
                <a:lin ang="5400000" scaled="0"/>
              </a:gradFill>
              <a:ln w="9525" cap="flat" cmpd="sng" algn="ctr">
                <a:solidFill>
                  <a:schemeClr val="accent2">
                    <a:lumMod val="50000"/>
                    <a:shade val="95000"/>
                  </a:schemeClr>
                </a:solidFill>
                <a:round/>
              </a:ln>
              <a:effectLst/>
            </c:spPr>
            <c:extLst>
              <c:ext xmlns:c16="http://schemas.microsoft.com/office/drawing/2014/chart" uri="{C3380CC4-5D6E-409C-BE32-E72D297353CC}">
                <c16:uniqueId val="{00000037-D822-4B10-8FE6-20F56E8113CC}"/>
              </c:ext>
            </c:extLst>
          </c:dPt>
          <c:dPt>
            <c:idx val="16"/>
            <c:bubble3D val="0"/>
            <c:spPr>
              <a:gradFill rotWithShape="1">
                <a:gsLst>
                  <a:gs pos="0">
                    <a:schemeClr val="accent4">
                      <a:lumMod val="50000"/>
                      <a:lumMod val="110000"/>
                      <a:satMod val="105000"/>
                      <a:tint val="67000"/>
                    </a:schemeClr>
                  </a:gs>
                  <a:gs pos="50000">
                    <a:schemeClr val="accent4">
                      <a:lumMod val="50000"/>
                      <a:lumMod val="105000"/>
                      <a:satMod val="103000"/>
                      <a:tint val="73000"/>
                    </a:schemeClr>
                  </a:gs>
                  <a:gs pos="100000">
                    <a:schemeClr val="accent4">
                      <a:lumMod val="50000"/>
                      <a:lumMod val="105000"/>
                      <a:satMod val="109000"/>
                      <a:tint val="81000"/>
                    </a:schemeClr>
                  </a:gs>
                </a:gsLst>
                <a:lin ang="5400000" scaled="0"/>
              </a:gradFill>
              <a:ln w="9525" cap="flat" cmpd="sng" algn="ctr">
                <a:solidFill>
                  <a:schemeClr val="accent4">
                    <a:lumMod val="50000"/>
                    <a:shade val="95000"/>
                  </a:schemeClr>
                </a:solidFill>
                <a:round/>
              </a:ln>
              <a:effectLst/>
            </c:spPr>
            <c:extLst>
              <c:ext xmlns:c16="http://schemas.microsoft.com/office/drawing/2014/chart" uri="{C3380CC4-5D6E-409C-BE32-E72D297353CC}">
                <c16:uniqueId val="{00000019-DA39-45AA-B468-E5AB00D7E4FD}"/>
              </c:ext>
            </c:extLst>
          </c:dPt>
          <c:dPt>
            <c:idx val="17"/>
            <c:bubble3D val="0"/>
            <c:spPr>
              <a:gradFill rotWithShape="1">
                <a:gsLst>
                  <a:gs pos="0">
                    <a:schemeClr val="accent6">
                      <a:lumMod val="50000"/>
                      <a:lumMod val="110000"/>
                      <a:satMod val="105000"/>
                      <a:tint val="67000"/>
                    </a:schemeClr>
                  </a:gs>
                  <a:gs pos="50000">
                    <a:schemeClr val="accent6">
                      <a:lumMod val="50000"/>
                      <a:lumMod val="105000"/>
                      <a:satMod val="103000"/>
                      <a:tint val="73000"/>
                    </a:schemeClr>
                  </a:gs>
                  <a:gs pos="100000">
                    <a:schemeClr val="accent6">
                      <a:lumMod val="50000"/>
                      <a:lumMod val="105000"/>
                      <a:satMod val="109000"/>
                      <a:tint val="81000"/>
                    </a:schemeClr>
                  </a:gs>
                </a:gsLst>
                <a:lin ang="5400000" scaled="0"/>
              </a:gradFill>
              <a:ln w="9525" cap="flat" cmpd="sng" algn="ctr">
                <a:solidFill>
                  <a:schemeClr val="accent6">
                    <a:lumMod val="50000"/>
                    <a:shade val="95000"/>
                  </a:schemeClr>
                </a:solidFill>
                <a:round/>
              </a:ln>
              <a:effectLst/>
            </c:spPr>
            <c:extLst>
              <c:ext xmlns:c16="http://schemas.microsoft.com/office/drawing/2014/chart" uri="{C3380CC4-5D6E-409C-BE32-E72D297353CC}">
                <c16:uniqueId val="{0000001B-DA39-45AA-B468-E5AB00D7E4FD}"/>
              </c:ext>
            </c:extLst>
          </c:dPt>
          <c:dPt>
            <c:idx val="18"/>
            <c:bubble3D val="0"/>
            <c:spPr>
              <a:gradFill rotWithShape="1">
                <a:gsLst>
                  <a:gs pos="0">
                    <a:schemeClr val="accent2">
                      <a:lumMod val="70000"/>
                      <a:lumOff val="30000"/>
                      <a:lumMod val="110000"/>
                      <a:satMod val="105000"/>
                      <a:tint val="67000"/>
                    </a:schemeClr>
                  </a:gs>
                  <a:gs pos="50000">
                    <a:schemeClr val="accent2">
                      <a:lumMod val="70000"/>
                      <a:lumOff val="30000"/>
                      <a:lumMod val="105000"/>
                      <a:satMod val="103000"/>
                      <a:tint val="73000"/>
                    </a:schemeClr>
                  </a:gs>
                  <a:gs pos="100000">
                    <a:schemeClr val="accent2">
                      <a:lumMod val="70000"/>
                      <a:lumOff val="30000"/>
                      <a:lumMod val="105000"/>
                      <a:satMod val="109000"/>
                      <a:tint val="81000"/>
                    </a:schemeClr>
                  </a:gs>
                </a:gsLst>
                <a:lin ang="5400000" scaled="0"/>
              </a:gradFill>
              <a:ln w="9525" cap="flat" cmpd="sng" algn="ctr">
                <a:solidFill>
                  <a:schemeClr val="accent2">
                    <a:lumMod val="70000"/>
                    <a:lumOff val="30000"/>
                    <a:shade val="95000"/>
                  </a:schemeClr>
                </a:solidFill>
                <a:round/>
              </a:ln>
              <a:effectLst/>
            </c:spPr>
            <c:extLst>
              <c:ext xmlns:c16="http://schemas.microsoft.com/office/drawing/2014/chart" uri="{C3380CC4-5D6E-409C-BE32-E72D297353CC}">
                <c16:uniqueId val="{00000017-0FDE-4EA3-A5A9-44825F5484F7}"/>
              </c:ext>
            </c:extLst>
          </c:dPt>
          <c:dPt>
            <c:idx val="19"/>
            <c:bubble3D val="0"/>
            <c:spPr>
              <a:gradFill rotWithShape="1">
                <a:gsLst>
                  <a:gs pos="0">
                    <a:schemeClr val="accent4">
                      <a:lumMod val="70000"/>
                      <a:lumOff val="30000"/>
                      <a:lumMod val="110000"/>
                      <a:satMod val="105000"/>
                      <a:tint val="67000"/>
                    </a:schemeClr>
                  </a:gs>
                  <a:gs pos="50000">
                    <a:schemeClr val="accent4">
                      <a:lumMod val="70000"/>
                      <a:lumOff val="30000"/>
                      <a:lumMod val="105000"/>
                      <a:satMod val="103000"/>
                      <a:tint val="73000"/>
                    </a:schemeClr>
                  </a:gs>
                  <a:gs pos="100000">
                    <a:schemeClr val="accent4">
                      <a:lumMod val="70000"/>
                      <a:lumOff val="30000"/>
                      <a:lumMod val="105000"/>
                      <a:satMod val="109000"/>
                      <a:tint val="81000"/>
                    </a:schemeClr>
                  </a:gs>
                </a:gsLst>
                <a:lin ang="5400000" scaled="0"/>
              </a:gradFill>
              <a:ln w="9525" cap="flat" cmpd="sng" algn="ctr">
                <a:solidFill>
                  <a:schemeClr val="accent4">
                    <a:lumMod val="70000"/>
                    <a:lumOff val="30000"/>
                    <a:shade val="95000"/>
                  </a:schemeClr>
                </a:solidFill>
                <a:round/>
              </a:ln>
              <a:effectLst/>
            </c:spPr>
            <c:extLst>
              <c:ext xmlns:c16="http://schemas.microsoft.com/office/drawing/2014/chart" uri="{C3380CC4-5D6E-409C-BE32-E72D297353CC}">
                <c16:uniqueId val="{00000021-DA39-45AA-B468-E5AB00D7E4FD}"/>
              </c:ext>
            </c:extLst>
          </c:dPt>
          <c:dPt>
            <c:idx val="20"/>
            <c:bubble3D val="0"/>
            <c:spPr>
              <a:gradFill rotWithShape="1">
                <a:gsLst>
                  <a:gs pos="0">
                    <a:schemeClr val="accent6">
                      <a:lumMod val="70000"/>
                      <a:lumOff val="30000"/>
                      <a:lumMod val="110000"/>
                      <a:satMod val="105000"/>
                      <a:tint val="67000"/>
                    </a:schemeClr>
                  </a:gs>
                  <a:gs pos="50000">
                    <a:schemeClr val="accent6">
                      <a:lumMod val="70000"/>
                      <a:lumOff val="30000"/>
                      <a:lumMod val="105000"/>
                      <a:satMod val="103000"/>
                      <a:tint val="73000"/>
                    </a:schemeClr>
                  </a:gs>
                  <a:gs pos="100000">
                    <a:schemeClr val="accent6">
                      <a:lumMod val="70000"/>
                      <a:lumOff val="30000"/>
                      <a:lumMod val="105000"/>
                      <a:satMod val="109000"/>
                      <a:tint val="81000"/>
                    </a:schemeClr>
                  </a:gs>
                </a:gsLst>
                <a:lin ang="5400000" scaled="0"/>
              </a:gradFill>
              <a:ln w="9525" cap="flat" cmpd="sng" algn="ctr">
                <a:solidFill>
                  <a:schemeClr val="accent6">
                    <a:lumMod val="70000"/>
                    <a:lumOff val="30000"/>
                    <a:shade val="95000"/>
                  </a:schemeClr>
                </a:solidFill>
                <a:round/>
              </a:ln>
              <a:effectLst/>
            </c:spPr>
            <c:extLst>
              <c:ext xmlns:c16="http://schemas.microsoft.com/office/drawing/2014/chart" uri="{C3380CC4-5D6E-409C-BE32-E72D297353CC}">
                <c16:uniqueId val="{00000019-0FDE-4EA3-A5A9-44825F5484F7}"/>
              </c:ext>
            </c:extLst>
          </c:dPt>
          <c:dPt>
            <c:idx val="21"/>
            <c:bubble3D val="0"/>
            <c:spPr>
              <a:gradFill rotWithShape="1">
                <a:gsLst>
                  <a:gs pos="0">
                    <a:schemeClr val="accent2">
                      <a:lumMod val="70000"/>
                      <a:lumMod val="110000"/>
                      <a:satMod val="105000"/>
                      <a:tint val="67000"/>
                    </a:schemeClr>
                  </a:gs>
                  <a:gs pos="50000">
                    <a:schemeClr val="accent2">
                      <a:lumMod val="70000"/>
                      <a:lumMod val="105000"/>
                      <a:satMod val="103000"/>
                      <a:tint val="73000"/>
                    </a:schemeClr>
                  </a:gs>
                  <a:gs pos="100000">
                    <a:schemeClr val="accent2">
                      <a:lumMod val="70000"/>
                      <a:lumMod val="105000"/>
                      <a:satMod val="109000"/>
                      <a:tint val="81000"/>
                    </a:schemeClr>
                  </a:gs>
                </a:gsLst>
                <a:lin ang="5400000" scaled="0"/>
              </a:gradFill>
              <a:ln w="9525" cap="flat" cmpd="sng" algn="ctr">
                <a:solidFill>
                  <a:schemeClr val="accent2">
                    <a:lumMod val="70000"/>
                    <a:shade val="95000"/>
                  </a:schemeClr>
                </a:solidFill>
                <a:round/>
              </a:ln>
              <a:effectLst/>
            </c:spPr>
            <c:extLst>
              <c:ext xmlns:c16="http://schemas.microsoft.com/office/drawing/2014/chart" uri="{C3380CC4-5D6E-409C-BE32-E72D297353CC}">
                <c16:uniqueId val="{0000001B-0FDE-4EA3-A5A9-44825F5484F7}"/>
              </c:ext>
            </c:extLst>
          </c:dPt>
          <c:dPt>
            <c:idx val="22"/>
            <c:bubble3D val="0"/>
            <c:spPr>
              <a:gradFill rotWithShape="1">
                <a:gsLst>
                  <a:gs pos="0">
                    <a:schemeClr val="accent4">
                      <a:lumMod val="70000"/>
                      <a:lumMod val="110000"/>
                      <a:satMod val="105000"/>
                      <a:tint val="67000"/>
                    </a:schemeClr>
                  </a:gs>
                  <a:gs pos="50000">
                    <a:schemeClr val="accent4">
                      <a:lumMod val="70000"/>
                      <a:lumMod val="105000"/>
                      <a:satMod val="103000"/>
                      <a:tint val="73000"/>
                    </a:schemeClr>
                  </a:gs>
                  <a:gs pos="100000">
                    <a:schemeClr val="accent4">
                      <a:lumMod val="70000"/>
                      <a:lumMod val="105000"/>
                      <a:satMod val="109000"/>
                      <a:tint val="81000"/>
                    </a:schemeClr>
                  </a:gs>
                </a:gsLst>
                <a:lin ang="5400000" scaled="0"/>
              </a:gradFill>
              <a:ln w="9525" cap="flat" cmpd="sng" algn="ctr">
                <a:solidFill>
                  <a:schemeClr val="accent4">
                    <a:lumMod val="70000"/>
                    <a:shade val="95000"/>
                  </a:schemeClr>
                </a:solidFill>
                <a:round/>
              </a:ln>
              <a:effectLst/>
            </c:spPr>
            <c:extLst>
              <c:ext xmlns:c16="http://schemas.microsoft.com/office/drawing/2014/chart" uri="{C3380CC4-5D6E-409C-BE32-E72D297353CC}">
                <c16:uniqueId val="{0000001D-0FDE-4EA3-A5A9-44825F5484F7}"/>
              </c:ext>
            </c:extLst>
          </c:dPt>
          <c:dPt>
            <c:idx val="23"/>
            <c:bubble3D val="0"/>
            <c:spPr>
              <a:gradFill rotWithShape="1">
                <a:gsLst>
                  <a:gs pos="0">
                    <a:schemeClr val="accent6">
                      <a:lumMod val="70000"/>
                      <a:lumMod val="110000"/>
                      <a:satMod val="105000"/>
                      <a:tint val="67000"/>
                    </a:schemeClr>
                  </a:gs>
                  <a:gs pos="50000">
                    <a:schemeClr val="accent6">
                      <a:lumMod val="70000"/>
                      <a:lumMod val="105000"/>
                      <a:satMod val="103000"/>
                      <a:tint val="73000"/>
                    </a:schemeClr>
                  </a:gs>
                  <a:gs pos="100000">
                    <a:schemeClr val="accent6">
                      <a:lumMod val="70000"/>
                      <a:lumMod val="105000"/>
                      <a:satMod val="109000"/>
                      <a:tint val="81000"/>
                    </a:schemeClr>
                  </a:gs>
                </a:gsLst>
                <a:lin ang="5400000" scaled="0"/>
              </a:gradFill>
              <a:ln w="9525" cap="flat" cmpd="sng" algn="ctr">
                <a:solidFill>
                  <a:schemeClr val="accent6">
                    <a:lumMod val="70000"/>
                    <a:shade val="95000"/>
                  </a:schemeClr>
                </a:solidFill>
                <a:round/>
              </a:ln>
              <a:effectLst/>
            </c:spPr>
            <c:extLst>
              <c:ext xmlns:c16="http://schemas.microsoft.com/office/drawing/2014/chart" uri="{C3380CC4-5D6E-409C-BE32-E72D297353CC}">
                <c16:uniqueId val="{0000002F-209E-47C7-B376-CB23F932C8AC}"/>
              </c:ext>
            </c:extLst>
          </c:dPt>
          <c:dPt>
            <c:idx val="24"/>
            <c:bubble3D val="0"/>
            <c:spPr>
              <a:gradFill rotWithShape="1">
                <a:gsLst>
                  <a:gs pos="0">
                    <a:schemeClr val="accent2">
                      <a:lumMod val="50000"/>
                      <a:lumOff val="50000"/>
                      <a:lumMod val="110000"/>
                      <a:satMod val="105000"/>
                      <a:tint val="67000"/>
                    </a:schemeClr>
                  </a:gs>
                  <a:gs pos="50000">
                    <a:schemeClr val="accent2">
                      <a:lumMod val="50000"/>
                      <a:lumOff val="50000"/>
                      <a:lumMod val="105000"/>
                      <a:satMod val="103000"/>
                      <a:tint val="73000"/>
                    </a:schemeClr>
                  </a:gs>
                  <a:gs pos="100000">
                    <a:schemeClr val="accent2">
                      <a:lumMod val="50000"/>
                      <a:lumOff val="50000"/>
                      <a:lumMod val="105000"/>
                      <a:satMod val="109000"/>
                      <a:tint val="81000"/>
                    </a:schemeClr>
                  </a:gs>
                </a:gsLst>
                <a:lin ang="5400000" scaled="0"/>
              </a:gradFill>
              <a:ln w="9525" cap="flat" cmpd="sng" algn="ctr">
                <a:solidFill>
                  <a:schemeClr val="accent2">
                    <a:lumMod val="50000"/>
                    <a:lumOff val="50000"/>
                    <a:shade val="95000"/>
                  </a:schemeClr>
                </a:solidFill>
                <a:round/>
              </a:ln>
              <a:effectLst/>
            </c:spPr>
            <c:extLst>
              <c:ext xmlns:c16="http://schemas.microsoft.com/office/drawing/2014/chart" uri="{C3380CC4-5D6E-409C-BE32-E72D297353CC}">
                <c16:uniqueId val="{00000021-0FDE-4EA3-A5A9-44825F5484F7}"/>
              </c:ext>
            </c:extLst>
          </c:dPt>
          <c:dPt>
            <c:idx val="25"/>
            <c:bubble3D val="0"/>
            <c:spPr>
              <a:gradFill rotWithShape="1">
                <a:gsLst>
                  <a:gs pos="0">
                    <a:schemeClr val="accent4">
                      <a:lumMod val="50000"/>
                      <a:lumOff val="50000"/>
                      <a:lumMod val="110000"/>
                      <a:satMod val="105000"/>
                      <a:tint val="67000"/>
                    </a:schemeClr>
                  </a:gs>
                  <a:gs pos="50000">
                    <a:schemeClr val="accent4">
                      <a:lumMod val="50000"/>
                      <a:lumOff val="50000"/>
                      <a:lumMod val="105000"/>
                      <a:satMod val="103000"/>
                      <a:tint val="73000"/>
                    </a:schemeClr>
                  </a:gs>
                  <a:gs pos="100000">
                    <a:schemeClr val="accent4">
                      <a:lumMod val="50000"/>
                      <a:lumOff val="50000"/>
                      <a:lumMod val="105000"/>
                      <a:satMod val="109000"/>
                      <a:tint val="81000"/>
                    </a:schemeClr>
                  </a:gs>
                </a:gsLst>
                <a:lin ang="5400000" scaled="0"/>
              </a:gradFill>
              <a:ln w="9525" cap="flat" cmpd="sng" algn="ctr">
                <a:solidFill>
                  <a:schemeClr val="accent4">
                    <a:lumMod val="50000"/>
                    <a:lumOff val="50000"/>
                    <a:shade val="95000"/>
                  </a:schemeClr>
                </a:solidFill>
                <a:round/>
              </a:ln>
              <a:effectLst/>
            </c:spPr>
            <c:extLst>
              <c:ext xmlns:c16="http://schemas.microsoft.com/office/drawing/2014/chart" uri="{C3380CC4-5D6E-409C-BE32-E72D297353CC}">
                <c16:uniqueId val="{00000023-0FDE-4EA3-A5A9-44825F5484F7}"/>
              </c:ext>
            </c:extLst>
          </c:dPt>
          <c:dPt>
            <c:idx val="26"/>
            <c:bubble3D val="0"/>
            <c:spPr>
              <a:gradFill rotWithShape="1">
                <a:gsLst>
                  <a:gs pos="0">
                    <a:schemeClr val="accent6">
                      <a:lumMod val="50000"/>
                      <a:lumOff val="50000"/>
                      <a:lumMod val="110000"/>
                      <a:satMod val="105000"/>
                      <a:tint val="67000"/>
                    </a:schemeClr>
                  </a:gs>
                  <a:gs pos="50000">
                    <a:schemeClr val="accent6">
                      <a:lumMod val="50000"/>
                      <a:lumOff val="50000"/>
                      <a:lumMod val="105000"/>
                      <a:satMod val="103000"/>
                      <a:tint val="73000"/>
                    </a:schemeClr>
                  </a:gs>
                  <a:gs pos="100000">
                    <a:schemeClr val="accent6">
                      <a:lumMod val="50000"/>
                      <a:lumOff val="50000"/>
                      <a:lumMod val="105000"/>
                      <a:satMod val="109000"/>
                      <a:tint val="81000"/>
                    </a:schemeClr>
                  </a:gs>
                </a:gsLst>
                <a:lin ang="5400000" scaled="0"/>
              </a:gradFill>
              <a:ln w="9525" cap="flat" cmpd="sng" algn="ctr">
                <a:solidFill>
                  <a:schemeClr val="accent6">
                    <a:lumMod val="50000"/>
                    <a:lumOff val="50000"/>
                    <a:shade val="95000"/>
                  </a:schemeClr>
                </a:solidFill>
                <a:round/>
              </a:ln>
              <a:effectLst/>
            </c:spPr>
            <c:extLst>
              <c:ext xmlns:c16="http://schemas.microsoft.com/office/drawing/2014/chart" uri="{C3380CC4-5D6E-409C-BE32-E72D297353CC}">
                <c16:uniqueId val="{0000002D-0FDE-4EA3-A5A9-44825F5484F7}"/>
              </c:ext>
            </c:extLst>
          </c:dPt>
          <c:dPt>
            <c:idx val="27"/>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39-7E7A-4F7B-BA57-7074F94BF00F}"/>
              </c:ext>
            </c:extLst>
          </c:dPt>
          <c:dPt>
            <c:idx val="28"/>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3B-7E7A-4F7B-BA57-7074F94BF00F}"/>
              </c:ext>
            </c:extLst>
          </c:dPt>
          <c:dPt>
            <c:idx val="29"/>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3D-7E7A-4F7B-BA57-7074F94BF00F}"/>
              </c:ext>
            </c:extLst>
          </c:dPt>
          <c:dLbls>
            <c:spPr>
              <a:noFill/>
              <a:ln>
                <a:noFill/>
              </a:ln>
              <a:effectLst/>
            </c:spPr>
            <c:txPr>
              <a:bodyPr rot="0" spcFirstLastPara="1" vertOverflow="overflow" horzOverflow="overflow"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MTD!$E$8:$E$39</c15:sqref>
                  </c15:fullRef>
                </c:ext>
              </c:extLst>
              <c:f>(MTD!$E$8:$E$19,MTD!$E$21:$E$26,MTD!$E$28:$E$39)</c:f>
              <c:strCache>
                <c:ptCount val="30"/>
                <c:pt idx="0">
                  <c:v>General Surgery</c:v>
                </c:pt>
                <c:pt idx="1">
                  <c:v>Other</c:v>
                </c:pt>
                <c:pt idx="2">
                  <c:v>External Doctor</c:v>
                </c:pt>
                <c:pt idx="3">
                  <c:v>Clinical Pathology</c:v>
                </c:pt>
                <c:pt idx="4">
                  <c:v>Oral Surgery</c:v>
                </c:pt>
                <c:pt idx="5">
                  <c:v>Nutrition</c:v>
                </c:pt>
                <c:pt idx="6">
                  <c:v>Ophthalmology</c:v>
                </c:pt>
                <c:pt idx="7">
                  <c:v>Neurology</c:v>
                </c:pt>
                <c:pt idx="8">
                  <c:v>Urology</c:v>
                </c:pt>
                <c:pt idx="9">
                  <c:v>E.N.T.</c:v>
                </c:pt>
                <c:pt idx="10">
                  <c:v>cosmatology</c:v>
                </c:pt>
                <c:pt idx="11">
                  <c:v>Dental Services</c:v>
                </c:pt>
                <c:pt idx="12">
                  <c:v>Laboratory</c:v>
                </c:pt>
                <c:pt idx="13">
                  <c:v>Pharmacy</c:v>
                </c:pt>
                <c:pt idx="14">
                  <c:v>HOME CARE</c:v>
                </c:pt>
                <c:pt idx="15">
                  <c:v>ER</c:v>
                </c:pt>
                <c:pt idx="16">
                  <c:v>Orthopedics</c:v>
                </c:pt>
                <c:pt idx="17">
                  <c:v>Pediatrics</c:v>
                </c:pt>
                <c:pt idx="18">
                  <c:v>Physiotherapy</c:v>
                </c:pt>
                <c:pt idx="19">
                  <c:v>Phonatics</c:v>
                </c:pt>
                <c:pt idx="20">
                  <c:v>screening &amp; scaling</c:v>
                </c:pt>
                <c:pt idx="21">
                  <c:v>Pedodontics</c:v>
                </c:pt>
                <c:pt idx="22">
                  <c:v>Andrology</c:v>
                </c:pt>
                <c:pt idx="23">
                  <c:v>Prosthodontic</c:v>
                </c:pt>
                <c:pt idx="24">
                  <c:v>Endodontics</c:v>
                </c:pt>
                <c:pt idx="25">
                  <c:v>Internal Medicine</c:v>
                </c:pt>
                <c:pt idx="26">
                  <c:v> Prothdontics/ Simple End</c:v>
                </c:pt>
                <c:pt idx="27">
                  <c:v>OBE &amp; GYN</c:v>
                </c:pt>
                <c:pt idx="28">
                  <c:v>Dermatology</c:v>
                </c:pt>
                <c:pt idx="29">
                  <c:v>Advanced GP</c:v>
                </c:pt>
              </c:strCache>
            </c:strRef>
          </c:cat>
          <c:val>
            <c:numRef>
              <c:extLst>
                <c:ext xmlns:c15="http://schemas.microsoft.com/office/drawing/2012/chart" uri="{02D57815-91ED-43cb-92C2-25804820EDAC}">
                  <c15:fullRef>
                    <c15:sqref>MTD!$O$8:$O$39</c15:sqref>
                  </c15:fullRef>
                </c:ext>
              </c:extLst>
              <c:f>(MTD!$O$8:$O$19,MTD!$O$21:$O$26,MTD!$O$28:$O$39)</c:f>
              <c:numCache>
                <c:formatCode>#,##0_);[Red]\(#,##0\)</c:formatCode>
                <c:ptCount val="30"/>
                <c:pt idx="0">
                  <c:v>-26922.664399999994</c:v>
                </c:pt>
                <c:pt idx="1">
                  <c:v>6377.0599999999995</c:v>
                </c:pt>
                <c:pt idx="2">
                  <c:v>4836.2700000000004</c:v>
                </c:pt>
                <c:pt idx="3">
                  <c:v>2811.5</c:v>
                </c:pt>
                <c:pt idx="4">
                  <c:v>-37363.895199999984</c:v>
                </c:pt>
                <c:pt idx="5">
                  <c:v>-4288.7360000000008</c:v>
                </c:pt>
                <c:pt idx="6">
                  <c:v>6833.4</c:v>
                </c:pt>
                <c:pt idx="7">
                  <c:v>5291.35</c:v>
                </c:pt>
                <c:pt idx="8">
                  <c:v>-9046.690000000006</c:v>
                </c:pt>
                <c:pt idx="9">
                  <c:v>6405.0832000000028</c:v>
                </c:pt>
                <c:pt idx="10">
                  <c:v>0</c:v>
                </c:pt>
                <c:pt idx="11">
                  <c:v>0</c:v>
                </c:pt>
                <c:pt idx="12">
                  <c:v>649</c:v>
                </c:pt>
                <c:pt idx="13">
                  <c:v>0</c:v>
                </c:pt>
                <c:pt idx="14">
                  <c:v>-1627.6100000000006</c:v>
                </c:pt>
                <c:pt idx="15">
                  <c:v>5232.895600000018</c:v>
                </c:pt>
                <c:pt idx="16">
                  <c:v>584.46600000000035</c:v>
                </c:pt>
                <c:pt idx="17">
                  <c:v>9633.3515999999727</c:v>
                </c:pt>
                <c:pt idx="18">
                  <c:v>1250</c:v>
                </c:pt>
                <c:pt idx="19">
                  <c:v>-4774.7908000000007</c:v>
                </c:pt>
                <c:pt idx="20">
                  <c:v>-1717.8859999999986</c:v>
                </c:pt>
                <c:pt idx="21">
                  <c:v>-5409.3835999999974</c:v>
                </c:pt>
                <c:pt idx="22">
                  <c:v>0</c:v>
                </c:pt>
                <c:pt idx="23">
                  <c:v>-7116.7599999999993</c:v>
                </c:pt>
                <c:pt idx="24">
                  <c:v>-7414.9336000000039</c:v>
                </c:pt>
                <c:pt idx="25">
                  <c:v>-19217.852200000008</c:v>
                </c:pt>
                <c:pt idx="26">
                  <c:v>-15382.942440000003</c:v>
                </c:pt>
                <c:pt idx="27">
                  <c:v>-7510.0787999999739</c:v>
                </c:pt>
                <c:pt idx="28">
                  <c:v>-7407.1700000000128</c:v>
                </c:pt>
                <c:pt idx="29">
                  <c:v>-18190.540119999994</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36-0FDE-4EA3-A5A9-44825F5484F7}"/>
            </c:ext>
          </c:extLst>
        </c:ser>
        <c:dLbls>
          <c:showLegendKey val="0"/>
          <c:showVal val="0"/>
          <c:showCatName val="0"/>
          <c:showSerName val="0"/>
          <c:showPercent val="0"/>
          <c:showBubbleSize val="0"/>
          <c:showLeaderLines val="1"/>
        </c:dLbls>
        <c:firstSliceAng val="46"/>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20" baseline="0">
                <a:solidFill>
                  <a:schemeClr val="tx1"/>
                </a:solidFill>
                <a:latin typeface="+mn-lt"/>
                <a:ea typeface="+mn-ea"/>
                <a:cs typeface="+mn-cs"/>
              </a:defRPr>
            </a:pPr>
            <a:r>
              <a:rPr lang="en-US" b="1">
                <a:solidFill>
                  <a:schemeClr val="tx1"/>
                </a:solidFill>
              </a:rPr>
              <a:t>Examination &amp; Follow-up ratio</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E66A-48F9-A073-1FDDE2A19741}"/>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E66A-48F9-A073-1FDDE2A19741}"/>
              </c:ext>
            </c:extLst>
          </c:dPt>
          <c:dLbls>
            <c:dLbl>
              <c:idx val="0"/>
              <c:layout>
                <c:manualLayout>
                  <c:x val="-0.14888298337707787"/>
                  <c:y val="-0.2362478127734033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66A-48F9-A073-1FDDE2A19741}"/>
                </c:ext>
              </c:extLst>
            </c:dLbl>
            <c:dLbl>
              <c:idx val="1"/>
              <c:layout>
                <c:manualLayout>
                  <c:x val="0.12154211450510144"/>
                  <c:y val="0.1989534644985009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66A-48F9-A073-1FDDE2A1974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MTD!$AW$3:$AX$3</c:f>
              <c:strCache>
                <c:ptCount val="2"/>
                <c:pt idx="0">
                  <c:v> Examination % </c:v>
                </c:pt>
                <c:pt idx="1">
                  <c:v> Follow-up % </c:v>
                </c:pt>
              </c:strCache>
            </c:strRef>
          </c:cat>
          <c:val>
            <c:numRef>
              <c:f>MTD!$AW$4:$AX$4</c:f>
              <c:numCache>
                <c:formatCode>0%</c:formatCode>
                <c:ptCount val="2"/>
                <c:pt idx="0">
                  <c:v>0.74188919851020341</c:v>
                </c:pt>
                <c:pt idx="1">
                  <c:v>0.25811080148979665</c:v>
                </c:pt>
              </c:numCache>
            </c:numRef>
          </c:val>
          <c:extLst>
            <c:ext xmlns:c16="http://schemas.microsoft.com/office/drawing/2014/chart" uri="{C3380CC4-5D6E-409C-BE32-E72D297353CC}">
              <c16:uniqueId val="{00000004-E66A-48F9-A073-1FDDE2A1974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Total Revenue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'BI Daily'!$FM$2</c:f>
              <c:strCache>
                <c:ptCount val="1"/>
                <c:pt idx="0">
                  <c:v>Total Revenue</c:v>
                </c:pt>
              </c:strCache>
            </c:strRef>
          </c:tx>
          <c:spPr>
            <a:solidFill>
              <a:schemeClr val="accent4"/>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Daily'!$FN$1:$GR$1</c15:sqref>
                  </c15:fullRef>
                </c:ext>
              </c:extLst>
              <c:f>'BI Daily'!$FN$1:$FV$1</c:f>
              <c:strCache>
                <c:ptCount val="9"/>
                <c:pt idx="0">
                  <c:v>Friday, April 01</c:v>
                </c:pt>
                <c:pt idx="1">
                  <c:v>Saturday, April 02</c:v>
                </c:pt>
                <c:pt idx="2">
                  <c:v>Sunday, April 03</c:v>
                </c:pt>
                <c:pt idx="3">
                  <c:v>Monday, April 04</c:v>
                </c:pt>
                <c:pt idx="4">
                  <c:v>Tuesday, April 05</c:v>
                </c:pt>
                <c:pt idx="5">
                  <c:v>Wednesday, April 06</c:v>
                </c:pt>
                <c:pt idx="6">
                  <c:v>Thursday, April 07</c:v>
                </c:pt>
                <c:pt idx="7">
                  <c:v>Friday, April 08</c:v>
                </c:pt>
                <c:pt idx="8">
                  <c:v>Saturday, April 09</c:v>
                </c:pt>
              </c:strCache>
            </c:strRef>
          </c:cat>
          <c:val>
            <c:numRef>
              <c:extLst>
                <c:ext xmlns:c15="http://schemas.microsoft.com/office/drawing/2012/chart" uri="{02D57815-91ED-43cb-92C2-25804820EDAC}">
                  <c15:fullRef>
                    <c15:sqref>'BI Daily'!$FN$2:$GR$2</c15:sqref>
                  </c15:fullRef>
                </c:ext>
              </c:extLst>
              <c:f>'BI Daily'!$FN$2:$FV$2</c:f>
              <c:numCache>
                <c:formatCode>#,##0</c:formatCode>
                <c:ptCount val="9"/>
                <c:pt idx="0">
                  <c:v>14464.09</c:v>
                </c:pt>
                <c:pt idx="1">
                  <c:v>71159.000000000029</c:v>
                </c:pt>
                <c:pt idx="2">
                  <c:v>89585.38</c:v>
                </c:pt>
                <c:pt idx="3">
                  <c:v>74651.25</c:v>
                </c:pt>
                <c:pt idx="4">
                  <c:v>104692.01000000002</c:v>
                </c:pt>
                <c:pt idx="5">
                  <c:v>99931.110000000015</c:v>
                </c:pt>
                <c:pt idx="6">
                  <c:v>92926.150000000009</c:v>
                </c:pt>
                <c:pt idx="7">
                  <c:v>41374.81</c:v>
                </c:pt>
                <c:pt idx="8">
                  <c:v>354</c:v>
                </c:pt>
              </c:numCache>
            </c:numRef>
          </c:val>
          <c:extLst>
            <c:ext xmlns:c16="http://schemas.microsoft.com/office/drawing/2014/chart" uri="{C3380CC4-5D6E-409C-BE32-E72D297353CC}">
              <c16:uniqueId val="{00000000-C979-40CD-9EAB-4854A3FC74B6}"/>
            </c:ext>
          </c:extLst>
        </c:ser>
        <c:dLbls>
          <c:showLegendKey val="0"/>
          <c:showVal val="1"/>
          <c:showCatName val="0"/>
          <c:showSerName val="0"/>
          <c:showPercent val="0"/>
          <c:showBubbleSize val="0"/>
        </c:dLbls>
        <c:axId val="1736867919"/>
        <c:axId val="1736854607"/>
      </c:areaChart>
      <c:lineChart>
        <c:grouping val="standard"/>
        <c:varyColors val="0"/>
        <c:ser>
          <c:idx val="1"/>
          <c:order val="1"/>
          <c:tx>
            <c:v>Max</c:v>
          </c:tx>
          <c:spPr>
            <a:ln w="28575" cap="rnd">
              <a:solidFill>
                <a:schemeClr val="accent4"/>
              </a:solidFill>
              <a:prstDash val="sysDash"/>
              <a:round/>
            </a:ln>
            <a:effectLst/>
          </c:spPr>
          <c:marker>
            <c:symbol val="none"/>
          </c:marker>
          <c:cat>
            <c:strLit>
              <c:ptCount val="9"/>
              <c:pt idx="0">
                <c:v>1</c:v>
              </c:pt>
              <c:pt idx="1">
                <c:v>2</c:v>
              </c:pt>
              <c:pt idx="2">
                <c:v>3</c:v>
              </c:pt>
              <c:pt idx="3">
                <c:v>4</c:v>
              </c:pt>
              <c:pt idx="4">
                <c:v>5</c:v>
              </c:pt>
              <c:pt idx="5">
                <c:v>6</c:v>
              </c:pt>
              <c:pt idx="6">
                <c:v>7</c:v>
              </c:pt>
              <c:pt idx="7">
                <c:v>8</c:v>
              </c:pt>
              <c:pt idx="8">
                <c:v>9</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'BI Daily'!$FN$3:$GR$3</c15:sqref>
                  </c15:fullRef>
                </c:ext>
              </c:extLst>
              <c:f>'BI Daily'!$FN$3:$FV$3</c:f>
              <c:numCache>
                <c:formatCode>#,##0</c:formatCode>
                <c:ptCount val="9"/>
                <c:pt idx="0">
                  <c:v>104692.01000000002</c:v>
                </c:pt>
                <c:pt idx="1">
                  <c:v>104692.01000000002</c:v>
                </c:pt>
                <c:pt idx="2">
                  <c:v>104692.01000000002</c:v>
                </c:pt>
                <c:pt idx="3">
                  <c:v>104692.01000000002</c:v>
                </c:pt>
                <c:pt idx="4">
                  <c:v>104692.01000000002</c:v>
                </c:pt>
                <c:pt idx="5">
                  <c:v>104692.01000000002</c:v>
                </c:pt>
                <c:pt idx="6">
                  <c:v>104692.01000000002</c:v>
                </c:pt>
                <c:pt idx="7">
                  <c:v>104692.01000000002</c:v>
                </c:pt>
                <c:pt idx="8">
                  <c:v>104692.01000000002</c:v>
                </c:pt>
              </c:numCache>
            </c:numRef>
          </c:val>
          <c:smooth val="0"/>
          <c:extLst>
            <c:ext xmlns:c16="http://schemas.microsoft.com/office/drawing/2014/chart" uri="{C3380CC4-5D6E-409C-BE32-E72D297353CC}">
              <c16:uniqueId val="{00000002-C979-40CD-9EAB-4854A3FC74B6}"/>
            </c:ext>
          </c:extLst>
        </c:ser>
        <c:dLbls>
          <c:showLegendKey val="0"/>
          <c:showVal val="0"/>
          <c:showCatName val="0"/>
          <c:showSerName val="0"/>
          <c:showPercent val="0"/>
          <c:showBubbleSize val="0"/>
        </c:dLbls>
        <c:marker val="1"/>
        <c:smooth val="0"/>
        <c:axId val="1736152495"/>
        <c:axId val="1736147919"/>
      </c:lineChart>
      <c:catAx>
        <c:axId val="17368679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36854607"/>
        <c:crosses val="autoZero"/>
        <c:auto val="1"/>
        <c:lblAlgn val="ctr"/>
        <c:lblOffset val="100"/>
        <c:noMultiLvlLbl val="0"/>
      </c:catAx>
      <c:valAx>
        <c:axId val="1736854607"/>
        <c:scaling>
          <c:orientation val="minMax"/>
        </c:scaling>
        <c:delete val="1"/>
        <c:axPos val="l"/>
        <c:numFmt formatCode="#,##0" sourceLinked="1"/>
        <c:majorTickMark val="none"/>
        <c:minorTickMark val="none"/>
        <c:tickLblPos val="nextTo"/>
        <c:crossAx val="1736867919"/>
        <c:crosses val="autoZero"/>
        <c:crossBetween val="between"/>
      </c:valAx>
      <c:valAx>
        <c:axId val="1736147919"/>
        <c:scaling>
          <c:orientation val="minMax"/>
        </c:scaling>
        <c:delete val="1"/>
        <c:axPos val="r"/>
        <c:numFmt formatCode="#,##0" sourceLinked="1"/>
        <c:majorTickMark val="out"/>
        <c:minorTickMark val="none"/>
        <c:tickLblPos val="nextTo"/>
        <c:crossAx val="1736152495"/>
        <c:crosses val="max"/>
        <c:crossBetween val="between"/>
      </c:valAx>
      <c:catAx>
        <c:axId val="1736152495"/>
        <c:scaling>
          <c:orientation val="minMax"/>
        </c:scaling>
        <c:delete val="1"/>
        <c:axPos val="b"/>
        <c:majorTickMark val="out"/>
        <c:minorTickMark val="none"/>
        <c:tickLblPos val="nextTo"/>
        <c:crossAx val="1736147919"/>
        <c:crosses val="autoZero"/>
        <c:auto val="1"/>
        <c:lblAlgn val="ctr"/>
        <c:lblOffset val="100"/>
        <c:noMultiLvlLbl val="0"/>
      </c:catAx>
      <c:spPr>
        <a:noFill/>
        <a:ln>
          <a:noFill/>
        </a:ln>
        <a:effectLst/>
      </c:spPr>
    </c:plotArea>
    <c:plotVisOnly val="1"/>
    <c:dispBlanksAs val="zero"/>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'BI Daily'!$GS$11:$GT$11</c:f>
              <c:strCache>
                <c:ptCount val="2"/>
                <c:pt idx="0">
                  <c:v>ABDELHAMID MOHAMED ABDELHAMID YOUSIF</c:v>
                </c:pt>
                <c:pt idx="1">
                  <c:v>ER</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Daily'!$GU$11:$HY$11</c15:sqref>
                  </c15:fullRef>
                </c:ext>
              </c:extLst>
              <c:f>'BI Daily'!$GU$11:$HC$11</c:f>
              <c:numCache>
                <c:formatCode>General</c:formatCode>
                <c:ptCount val="9"/>
                <c:pt idx="0">
                  <c:v>0</c:v>
                </c:pt>
                <c:pt idx="1">
                  <c:v>0</c:v>
                </c:pt>
                <c:pt idx="2">
                  <c:v>2090</c:v>
                </c:pt>
                <c:pt idx="3">
                  <c:v>798</c:v>
                </c:pt>
                <c:pt idx="4">
                  <c:v>465.5</c:v>
                </c:pt>
                <c:pt idx="5">
                  <c:v>1154.75</c:v>
                </c:pt>
                <c:pt idx="6">
                  <c:v>1843.5</c:v>
                </c:pt>
                <c:pt idx="7">
                  <c:v>398</c:v>
                </c:pt>
                <c:pt idx="8">
                  <c:v>0</c:v>
                </c:pt>
              </c:numCache>
            </c:numRef>
          </c:val>
          <c:smooth val="0"/>
          <c:extLst>
            <c:ext xmlns:c16="http://schemas.microsoft.com/office/drawing/2014/chart" uri="{C3380CC4-5D6E-409C-BE32-E72D297353CC}">
              <c16:uniqueId val="{00000000-260D-449E-A778-D94D62955C81}"/>
            </c:ext>
          </c:extLst>
        </c:ser>
        <c:ser>
          <c:idx val="1"/>
          <c:order val="1"/>
          <c:tx>
            <c:strRef>
              <c:f>'BI Daily'!$GS$12:$GT$12</c:f>
              <c:strCache>
                <c:ptCount val="2"/>
                <c:pt idx="0">
                  <c:v>ADEL MOHAMED TAWFIK ABDELRAHMAN</c:v>
                </c:pt>
                <c:pt idx="1">
                  <c:v>Screening &amp; Scaling</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Daily'!$GU$12:$HY$12</c15:sqref>
                  </c15:fullRef>
                </c:ext>
              </c:extLst>
              <c:f>'BI Daily'!$GU$12:$HC$12</c:f>
              <c:numCache>
                <c:formatCode>General</c:formatCode>
                <c:ptCount val="9"/>
                <c:pt idx="0">
                  <c:v>1332</c:v>
                </c:pt>
                <c:pt idx="1">
                  <c:v>804</c:v>
                </c:pt>
                <c:pt idx="2">
                  <c:v>1793.5</c:v>
                </c:pt>
                <c:pt idx="3">
                  <c:v>264</c:v>
                </c:pt>
                <c:pt idx="4">
                  <c:v>633</c:v>
                </c:pt>
                <c:pt idx="5">
                  <c:v>204.5</c:v>
                </c:pt>
                <c:pt idx="6">
                  <c:v>55</c:v>
                </c:pt>
                <c:pt idx="7">
                  <c:v>3014</c:v>
                </c:pt>
                <c:pt idx="8">
                  <c:v>189</c:v>
                </c:pt>
              </c:numCache>
            </c:numRef>
          </c:val>
          <c:smooth val="0"/>
          <c:extLst>
            <c:ext xmlns:c16="http://schemas.microsoft.com/office/drawing/2014/chart" uri="{C3380CC4-5D6E-409C-BE32-E72D297353CC}">
              <c16:uniqueId val="{00000001-260D-449E-A778-D94D62955C81}"/>
            </c:ext>
          </c:extLst>
        </c:ser>
        <c:ser>
          <c:idx val="2"/>
          <c:order val="2"/>
          <c:tx>
            <c:strRef>
              <c:f>'BI Daily'!$GS$13:$GT$13</c:f>
              <c:strCache>
                <c:ptCount val="2"/>
                <c:pt idx="0">
                  <c:v>Ahmed Mohamed Abdelrazek Mohamed</c:v>
                </c:pt>
                <c:pt idx="1">
                  <c:v>Orthodontics</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Daily'!$GU$13:$HY$13</c15:sqref>
                  </c15:fullRef>
                </c:ext>
              </c:extLst>
              <c:f>'BI Daily'!$GU$13:$HC$13</c:f>
              <c:numCache>
                <c:formatCode>General</c:formatCode>
                <c:ptCount val="9"/>
                <c:pt idx="0">
                  <c:v>0</c:v>
                </c:pt>
                <c:pt idx="1">
                  <c:v>0</c:v>
                </c:pt>
                <c:pt idx="2">
                  <c:v>0</c:v>
                </c:pt>
                <c:pt idx="3">
                  <c:v>0</c:v>
                </c:pt>
                <c:pt idx="4">
                  <c:v>365</c:v>
                </c:pt>
                <c:pt idx="5">
                  <c:v>355</c:v>
                </c:pt>
                <c:pt idx="6">
                  <c:v>950</c:v>
                </c:pt>
                <c:pt idx="7">
                  <c:v>1299</c:v>
                </c:pt>
                <c:pt idx="8">
                  <c:v>0</c:v>
                </c:pt>
              </c:numCache>
            </c:numRef>
          </c:val>
          <c:smooth val="0"/>
          <c:extLst>
            <c:ext xmlns:c16="http://schemas.microsoft.com/office/drawing/2014/chart" uri="{C3380CC4-5D6E-409C-BE32-E72D297353CC}">
              <c16:uniqueId val="{00000002-260D-449E-A778-D94D62955C81}"/>
            </c:ext>
          </c:extLst>
        </c:ser>
        <c:ser>
          <c:idx val="3"/>
          <c:order val="3"/>
          <c:tx>
            <c:strRef>
              <c:f>'BI Daily'!$GS$14:$GT$14</c:f>
              <c:strCache>
                <c:ptCount val="2"/>
                <c:pt idx="0">
                  <c:v>AMANI ALI ELHEFNI ABDELGHANI</c:v>
                </c:pt>
                <c:pt idx="1">
                  <c:v> Prothdontics/ Simple End</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Daily'!$GU$14:$HY$14</c15:sqref>
                  </c15:fullRef>
                </c:ext>
              </c:extLst>
              <c:f>'BI Daily'!$GU$14:$HC$14</c:f>
              <c:numCache>
                <c:formatCode>General</c:formatCode>
                <c:ptCount val="9"/>
                <c:pt idx="0">
                  <c:v>0</c:v>
                </c:pt>
                <c:pt idx="1">
                  <c:v>2964</c:v>
                </c:pt>
                <c:pt idx="2">
                  <c:v>2999</c:v>
                </c:pt>
                <c:pt idx="3">
                  <c:v>420</c:v>
                </c:pt>
                <c:pt idx="4">
                  <c:v>65</c:v>
                </c:pt>
                <c:pt idx="5">
                  <c:v>290</c:v>
                </c:pt>
                <c:pt idx="6">
                  <c:v>2055</c:v>
                </c:pt>
                <c:pt idx="7">
                  <c:v>0</c:v>
                </c:pt>
                <c:pt idx="8">
                  <c:v>0</c:v>
                </c:pt>
              </c:numCache>
            </c:numRef>
          </c:val>
          <c:smooth val="0"/>
          <c:extLst>
            <c:ext xmlns:c16="http://schemas.microsoft.com/office/drawing/2014/chart" uri="{C3380CC4-5D6E-409C-BE32-E72D297353CC}">
              <c16:uniqueId val="{00000003-260D-449E-A778-D94D62955C81}"/>
            </c:ext>
          </c:extLst>
        </c:ser>
        <c:ser>
          <c:idx val="4"/>
          <c:order val="4"/>
          <c:tx>
            <c:strRef>
              <c:f>'BI Daily'!$GS$15:$GT$15</c:f>
              <c:strCache>
                <c:ptCount val="2"/>
                <c:pt idx="0">
                  <c:v>Amany Hassan Elmansour Elhamamy</c:v>
                </c:pt>
                <c:pt idx="1">
                  <c:v>OBE &amp; GYN</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Daily'!$GU$15:$HY$15</c15:sqref>
                  </c15:fullRef>
                </c:ext>
              </c:extLst>
              <c:f>'BI Daily'!$GU$15:$HC$15</c:f>
              <c:numCache>
                <c:formatCode>General</c:formatCode>
                <c:ptCount val="9"/>
                <c:pt idx="0">
                  <c:v>0</c:v>
                </c:pt>
                <c:pt idx="1">
                  <c:v>2875.6999999999994</c:v>
                </c:pt>
                <c:pt idx="2">
                  <c:v>3071.2200000000007</c:v>
                </c:pt>
                <c:pt idx="3">
                  <c:v>3249.2200000000003</c:v>
                </c:pt>
                <c:pt idx="4">
                  <c:v>4528.26</c:v>
                </c:pt>
                <c:pt idx="5">
                  <c:v>4574.93</c:v>
                </c:pt>
                <c:pt idx="6">
                  <c:v>5418.7199999999993</c:v>
                </c:pt>
                <c:pt idx="7">
                  <c:v>1591.9700000000003</c:v>
                </c:pt>
                <c:pt idx="8">
                  <c:v>0</c:v>
                </c:pt>
              </c:numCache>
            </c:numRef>
          </c:val>
          <c:smooth val="0"/>
          <c:extLst>
            <c:ext xmlns:c16="http://schemas.microsoft.com/office/drawing/2014/chart" uri="{C3380CC4-5D6E-409C-BE32-E72D297353CC}">
              <c16:uniqueId val="{00000004-260D-449E-A778-D94D62955C81}"/>
            </c:ext>
          </c:extLst>
        </c:ser>
        <c:ser>
          <c:idx val="5"/>
          <c:order val="5"/>
          <c:tx>
            <c:strRef>
              <c:f>'BI Daily'!$GS$16:$GT$16</c:f>
              <c:strCache>
                <c:ptCount val="2"/>
                <c:pt idx="0">
                  <c:v>Amira Fathy Rafaat Abdelhamed</c:v>
                </c:pt>
                <c:pt idx="1">
                  <c:v>Nutrition</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Daily'!$GU$16:$HY$16</c15:sqref>
                  </c15:fullRef>
                </c:ext>
              </c:extLst>
              <c:f>'BI Daily'!$GU$16:$HC$16</c:f>
              <c:numCache>
                <c:formatCode>General</c:formatCode>
                <c:ptCount val="9"/>
                <c:pt idx="0">
                  <c:v>761.14</c:v>
                </c:pt>
                <c:pt idx="1">
                  <c:v>2230.5</c:v>
                </c:pt>
                <c:pt idx="2">
                  <c:v>0</c:v>
                </c:pt>
                <c:pt idx="3">
                  <c:v>0</c:v>
                </c:pt>
                <c:pt idx="4">
                  <c:v>95</c:v>
                </c:pt>
                <c:pt idx="5">
                  <c:v>634</c:v>
                </c:pt>
                <c:pt idx="6">
                  <c:v>0</c:v>
                </c:pt>
                <c:pt idx="7">
                  <c:v>0</c:v>
                </c:pt>
                <c:pt idx="8">
                  <c:v>0</c:v>
                </c:pt>
              </c:numCache>
            </c:numRef>
          </c:val>
          <c:smooth val="0"/>
          <c:extLst>
            <c:ext xmlns:c16="http://schemas.microsoft.com/office/drawing/2014/chart" uri="{C3380CC4-5D6E-409C-BE32-E72D297353CC}">
              <c16:uniqueId val="{00000005-260D-449E-A778-D94D62955C81}"/>
            </c:ext>
          </c:extLst>
        </c:ser>
        <c:ser>
          <c:idx val="6"/>
          <c:order val="6"/>
          <c:tx>
            <c:strRef>
              <c:f>'BI Daily'!$GS$17:$GT$17</c:f>
              <c:strCache>
                <c:ptCount val="2"/>
                <c:pt idx="0">
                  <c:v>Amira Screening Clinic</c:v>
                </c:pt>
                <c:pt idx="1">
                  <c:v>ER</c:v>
                </c:pt>
              </c:strCache>
            </c:strRef>
          </c:tx>
          <c:spPr>
            <a:ln w="28575" cap="rnd">
              <a:solidFill>
                <a:schemeClr val="accent1">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Daily'!$GU$17:$HY$17</c15:sqref>
                  </c15:fullRef>
                </c:ext>
              </c:extLst>
              <c:f>'BI Daily'!$GU$17:$HC$17</c:f>
              <c:numCache>
                <c:formatCode>General</c:formatCode>
                <c:ptCount val="9"/>
                <c:pt idx="0">
                  <c:v>0</c:v>
                </c:pt>
                <c:pt idx="1">
                  <c:v>301.58999999999997</c:v>
                </c:pt>
                <c:pt idx="2">
                  <c:v>0</c:v>
                </c:pt>
                <c:pt idx="3">
                  <c:v>102.15</c:v>
                </c:pt>
                <c:pt idx="4">
                  <c:v>0</c:v>
                </c:pt>
                <c:pt idx="5">
                  <c:v>0</c:v>
                </c:pt>
                <c:pt idx="6">
                  <c:v>0</c:v>
                </c:pt>
                <c:pt idx="7">
                  <c:v>0</c:v>
                </c:pt>
                <c:pt idx="8">
                  <c:v>0</c:v>
                </c:pt>
              </c:numCache>
            </c:numRef>
          </c:val>
          <c:smooth val="0"/>
          <c:extLst>
            <c:ext xmlns:c16="http://schemas.microsoft.com/office/drawing/2014/chart" uri="{C3380CC4-5D6E-409C-BE32-E72D297353CC}">
              <c16:uniqueId val="{00000006-260D-449E-A778-D94D62955C81}"/>
            </c:ext>
          </c:extLst>
        </c:ser>
        <c:ser>
          <c:idx val="7"/>
          <c:order val="7"/>
          <c:tx>
            <c:strRef>
              <c:f>'BI Daily'!$GS$18:$GT$18</c:f>
              <c:strCache>
                <c:ptCount val="2"/>
                <c:pt idx="0">
                  <c:v>Asmaa Gumah Yousf Abdelmenem</c:v>
                </c:pt>
                <c:pt idx="1">
                  <c:v>Internal Medicine</c:v>
                </c:pt>
              </c:strCache>
            </c:strRef>
          </c:tx>
          <c:spPr>
            <a:ln w="28575" cap="rnd">
              <a:solidFill>
                <a:schemeClr val="accent2">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Daily'!$GU$18:$HY$18</c15:sqref>
                  </c15:fullRef>
                </c:ext>
              </c:extLst>
              <c:f>'BI Daily'!$GU$18:$HC$18</c:f>
              <c:numCache>
                <c:formatCode>General</c:formatCode>
                <c:ptCount val="9"/>
                <c:pt idx="0">
                  <c:v>0</c:v>
                </c:pt>
                <c:pt idx="1">
                  <c:v>4012.0900000000006</c:v>
                </c:pt>
                <c:pt idx="2">
                  <c:v>5190.7</c:v>
                </c:pt>
                <c:pt idx="3">
                  <c:v>4927.7599999999993</c:v>
                </c:pt>
                <c:pt idx="4">
                  <c:v>5998.3500000000013</c:v>
                </c:pt>
                <c:pt idx="5">
                  <c:v>5474.1100000000006</c:v>
                </c:pt>
                <c:pt idx="6">
                  <c:v>6026.32</c:v>
                </c:pt>
                <c:pt idx="7">
                  <c:v>1370.74</c:v>
                </c:pt>
                <c:pt idx="8">
                  <c:v>0</c:v>
                </c:pt>
              </c:numCache>
            </c:numRef>
          </c:val>
          <c:smooth val="0"/>
          <c:extLst>
            <c:ext xmlns:c16="http://schemas.microsoft.com/office/drawing/2014/chart" uri="{C3380CC4-5D6E-409C-BE32-E72D297353CC}">
              <c16:uniqueId val="{00000007-260D-449E-A778-D94D62955C81}"/>
            </c:ext>
          </c:extLst>
        </c:ser>
        <c:ser>
          <c:idx val="8"/>
          <c:order val="8"/>
          <c:tx>
            <c:strRef>
              <c:f>'BI Daily'!$GS$19:$GT$19</c:f>
              <c:strCache>
                <c:ptCount val="2"/>
                <c:pt idx="0">
                  <c:v>Doctor Amira HomeCare ER</c:v>
                </c:pt>
                <c:pt idx="1">
                  <c:v>ER</c:v>
                </c:pt>
              </c:strCache>
            </c:strRef>
          </c:tx>
          <c:spPr>
            <a:ln w="28575" cap="rnd">
              <a:solidFill>
                <a:schemeClr val="accent3">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Daily'!$GU$19:$HY$19</c15:sqref>
                  </c15:fullRef>
                </c:ext>
              </c:extLst>
              <c:f>'BI Daily'!$GU$19:$HC$19</c:f>
              <c:numCache>
                <c:formatCode>General</c:formatCode>
                <c:ptCount val="9"/>
                <c:pt idx="0">
                  <c:v>540.66999999999996</c:v>
                </c:pt>
                <c:pt idx="1">
                  <c:v>959.3</c:v>
                </c:pt>
                <c:pt idx="2">
                  <c:v>1497.6699999999998</c:v>
                </c:pt>
                <c:pt idx="3">
                  <c:v>1257</c:v>
                </c:pt>
                <c:pt idx="4">
                  <c:v>463.03000000000009</c:v>
                </c:pt>
                <c:pt idx="5">
                  <c:v>3605.3900000000003</c:v>
                </c:pt>
                <c:pt idx="6">
                  <c:v>2558.6000000000004</c:v>
                </c:pt>
                <c:pt idx="7">
                  <c:v>856.6</c:v>
                </c:pt>
                <c:pt idx="8">
                  <c:v>117.5</c:v>
                </c:pt>
              </c:numCache>
            </c:numRef>
          </c:val>
          <c:smooth val="0"/>
          <c:extLst>
            <c:ext xmlns:c16="http://schemas.microsoft.com/office/drawing/2014/chart" uri="{C3380CC4-5D6E-409C-BE32-E72D297353CC}">
              <c16:uniqueId val="{00000008-260D-449E-A778-D94D62955C81}"/>
            </c:ext>
          </c:extLst>
        </c:ser>
        <c:ser>
          <c:idx val="9"/>
          <c:order val="9"/>
          <c:tx>
            <c:strRef>
              <c:f>'BI Daily'!$GS$20:$GT$20</c:f>
              <c:strCache>
                <c:ptCount val="2"/>
                <c:pt idx="0">
                  <c:v>DR SCREENING CLINIC</c:v>
                </c:pt>
                <c:pt idx="1">
                  <c:v>ER</c:v>
                </c:pt>
              </c:strCache>
            </c:strRef>
          </c:tx>
          <c:spPr>
            <a:ln w="28575" cap="rnd">
              <a:solidFill>
                <a:schemeClr val="accent4">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Daily'!$GU$20:$HY$20</c15:sqref>
                  </c15:fullRef>
                </c:ext>
              </c:extLst>
              <c:f>'BI Daily'!$GU$20:$HC$20</c:f>
              <c:numCache>
                <c:formatCode>General</c:formatCode>
                <c:ptCount val="9"/>
                <c:pt idx="0">
                  <c:v>0</c:v>
                </c:pt>
                <c:pt idx="1">
                  <c:v>0</c:v>
                </c:pt>
                <c:pt idx="2">
                  <c:v>0</c:v>
                </c:pt>
                <c:pt idx="3">
                  <c:v>0</c:v>
                </c:pt>
                <c:pt idx="4">
                  <c:v>0</c:v>
                </c:pt>
                <c:pt idx="5">
                  <c:v>0</c:v>
                </c:pt>
                <c:pt idx="6">
                  <c:v>25</c:v>
                </c:pt>
                <c:pt idx="7">
                  <c:v>25</c:v>
                </c:pt>
                <c:pt idx="8">
                  <c:v>0</c:v>
                </c:pt>
              </c:numCache>
            </c:numRef>
          </c:val>
          <c:smooth val="0"/>
          <c:extLst>
            <c:ext xmlns:c16="http://schemas.microsoft.com/office/drawing/2014/chart" uri="{C3380CC4-5D6E-409C-BE32-E72D297353CC}">
              <c16:uniqueId val="{00000009-260D-449E-A778-D94D62955C81}"/>
            </c:ext>
          </c:extLst>
        </c:ser>
        <c:ser>
          <c:idx val="10"/>
          <c:order val="10"/>
          <c:tx>
            <c:strRef>
              <c:f>'BI Daily'!$GS$21:$GT$21</c:f>
              <c:strCache>
                <c:ptCount val="2"/>
                <c:pt idx="0">
                  <c:v>EIHAB ABDELSAMAD MOHAMED ALBADAWY</c:v>
                </c:pt>
                <c:pt idx="1">
                  <c:v>Orthopedics</c:v>
                </c:pt>
              </c:strCache>
            </c:strRef>
          </c:tx>
          <c:spPr>
            <a:ln w="28575" cap="rnd">
              <a:solidFill>
                <a:schemeClr val="accent5">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Daily'!$GU$21:$HY$21</c15:sqref>
                  </c15:fullRef>
                </c:ext>
              </c:extLst>
              <c:f>'BI Daily'!$GU$21:$HC$21</c:f>
              <c:numCache>
                <c:formatCode>General</c:formatCode>
                <c:ptCount val="9"/>
                <c:pt idx="0">
                  <c:v>0</c:v>
                </c:pt>
                <c:pt idx="1">
                  <c:v>1574.5</c:v>
                </c:pt>
                <c:pt idx="2">
                  <c:v>2317</c:v>
                </c:pt>
                <c:pt idx="3">
                  <c:v>3355</c:v>
                </c:pt>
                <c:pt idx="4">
                  <c:v>4684.1000000000004</c:v>
                </c:pt>
                <c:pt idx="5">
                  <c:v>2771</c:v>
                </c:pt>
                <c:pt idx="6">
                  <c:v>6470.15</c:v>
                </c:pt>
                <c:pt idx="7">
                  <c:v>390</c:v>
                </c:pt>
                <c:pt idx="8">
                  <c:v>0</c:v>
                </c:pt>
              </c:numCache>
            </c:numRef>
          </c:val>
          <c:smooth val="0"/>
          <c:extLst>
            <c:ext xmlns:c16="http://schemas.microsoft.com/office/drawing/2014/chart" uri="{C3380CC4-5D6E-409C-BE32-E72D297353CC}">
              <c16:uniqueId val="{0000000A-260D-449E-A778-D94D62955C81}"/>
            </c:ext>
          </c:extLst>
        </c:ser>
        <c:ser>
          <c:idx val="11"/>
          <c:order val="11"/>
          <c:tx>
            <c:strRef>
              <c:f>'BI Daily'!$GS$22:$GT$22</c:f>
              <c:strCache>
                <c:ptCount val="2"/>
                <c:pt idx="0">
                  <c:v>Elham Gamal Eldeen Shaheen</c:v>
                </c:pt>
                <c:pt idx="1">
                  <c:v>Oral Surgery</c:v>
                </c:pt>
              </c:strCache>
            </c:strRef>
          </c:tx>
          <c:spPr>
            <a:ln w="28575" cap="rnd">
              <a:solidFill>
                <a:schemeClr val="accent6">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Daily'!$GU$22:$HY$22</c15:sqref>
                  </c15:fullRef>
                </c:ext>
              </c:extLst>
              <c:f>'BI Daily'!$GU$22:$HC$22</c:f>
              <c:numCache>
                <c:formatCode>General</c:formatCode>
                <c:ptCount val="9"/>
                <c:pt idx="0">
                  <c:v>0</c:v>
                </c:pt>
                <c:pt idx="1">
                  <c:v>2219.8200000000006</c:v>
                </c:pt>
                <c:pt idx="2">
                  <c:v>799.62</c:v>
                </c:pt>
                <c:pt idx="3">
                  <c:v>1701.42</c:v>
                </c:pt>
                <c:pt idx="4">
                  <c:v>1796.6399999999999</c:v>
                </c:pt>
                <c:pt idx="5">
                  <c:v>1684.33</c:v>
                </c:pt>
                <c:pt idx="6">
                  <c:v>1175.3300000000002</c:v>
                </c:pt>
                <c:pt idx="7">
                  <c:v>1286.77</c:v>
                </c:pt>
                <c:pt idx="8">
                  <c:v>0</c:v>
                </c:pt>
              </c:numCache>
            </c:numRef>
          </c:val>
          <c:smooth val="0"/>
          <c:extLst>
            <c:ext xmlns:c16="http://schemas.microsoft.com/office/drawing/2014/chart" uri="{C3380CC4-5D6E-409C-BE32-E72D297353CC}">
              <c16:uniqueId val="{0000000B-260D-449E-A778-D94D62955C81}"/>
            </c:ext>
          </c:extLst>
        </c:ser>
        <c:ser>
          <c:idx val="12"/>
          <c:order val="12"/>
          <c:tx>
            <c:strRef>
              <c:f>'BI Daily'!$GS$23:$GT$23</c:f>
              <c:strCache>
                <c:ptCount val="2"/>
                <c:pt idx="0">
                  <c:v>EMAN  FAROUK OSMAN  ELSAFTY</c:v>
                </c:pt>
                <c:pt idx="1">
                  <c:v>Neurology</c:v>
                </c:pt>
              </c:strCache>
            </c:strRef>
          </c:tx>
          <c:spPr>
            <a:ln w="28575" cap="rnd">
              <a:solidFill>
                <a:schemeClr val="accent1">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Daily'!$GU$23:$HY$23</c15:sqref>
                  </c15:fullRef>
                </c:ext>
              </c:extLst>
              <c:f>'BI Daily'!$GU$23:$HC$23</c:f>
              <c:numCache>
                <c:formatCode>General</c:formatCode>
                <c:ptCount val="9"/>
                <c:pt idx="0">
                  <c:v>0</c:v>
                </c:pt>
                <c:pt idx="1">
                  <c:v>370</c:v>
                </c:pt>
                <c:pt idx="2">
                  <c:v>1321.35</c:v>
                </c:pt>
                <c:pt idx="3">
                  <c:v>50</c:v>
                </c:pt>
                <c:pt idx="4">
                  <c:v>0</c:v>
                </c:pt>
                <c:pt idx="5">
                  <c:v>1000</c:v>
                </c:pt>
                <c:pt idx="6">
                  <c:v>2550</c:v>
                </c:pt>
                <c:pt idx="7">
                  <c:v>0</c:v>
                </c:pt>
                <c:pt idx="8">
                  <c:v>0</c:v>
                </c:pt>
              </c:numCache>
            </c:numRef>
          </c:val>
          <c:smooth val="0"/>
          <c:extLst>
            <c:ext xmlns:c16="http://schemas.microsoft.com/office/drawing/2014/chart" uri="{C3380CC4-5D6E-409C-BE32-E72D297353CC}">
              <c16:uniqueId val="{0000000C-260D-449E-A778-D94D62955C81}"/>
            </c:ext>
          </c:extLst>
        </c:ser>
        <c:ser>
          <c:idx val="13"/>
          <c:order val="13"/>
          <c:tx>
            <c:strRef>
              <c:f>'BI Daily'!$GS$24:$GT$24</c:f>
              <c:strCache>
                <c:ptCount val="2"/>
                <c:pt idx="0">
                  <c:v>EX   EMERGENCY</c:v>
                </c:pt>
                <c:pt idx="1">
                  <c:v>ER</c:v>
                </c:pt>
              </c:strCache>
            </c:strRef>
          </c:tx>
          <c:spPr>
            <a:ln w="28575" cap="rnd">
              <a:solidFill>
                <a:schemeClr val="accent2">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Daily'!$GU$24:$HY$24</c15:sqref>
                  </c15:fullRef>
                </c:ext>
              </c:extLst>
              <c:f>'BI Daily'!$GU$24:$HC$24</c:f>
              <c:numCache>
                <c:formatCode>General</c:formatCode>
                <c:ptCount val="9"/>
                <c:pt idx="0">
                  <c:v>235</c:v>
                </c:pt>
                <c:pt idx="1">
                  <c:v>457.5</c:v>
                </c:pt>
                <c:pt idx="2">
                  <c:v>352</c:v>
                </c:pt>
                <c:pt idx="3">
                  <c:v>451</c:v>
                </c:pt>
                <c:pt idx="4">
                  <c:v>304</c:v>
                </c:pt>
                <c:pt idx="5">
                  <c:v>474</c:v>
                </c:pt>
                <c:pt idx="6">
                  <c:v>120</c:v>
                </c:pt>
                <c:pt idx="7">
                  <c:v>447.5</c:v>
                </c:pt>
                <c:pt idx="8">
                  <c:v>47.5</c:v>
                </c:pt>
              </c:numCache>
            </c:numRef>
          </c:val>
          <c:smooth val="0"/>
          <c:extLst>
            <c:ext xmlns:c16="http://schemas.microsoft.com/office/drawing/2014/chart" uri="{C3380CC4-5D6E-409C-BE32-E72D297353CC}">
              <c16:uniqueId val="{0000000D-260D-449E-A778-D94D62955C81}"/>
            </c:ext>
          </c:extLst>
        </c:ser>
        <c:ser>
          <c:idx val="14"/>
          <c:order val="14"/>
          <c:tx>
            <c:strRef>
              <c:f>'BI Daily'!$GS$25:$GT$25</c:f>
              <c:strCache>
                <c:ptCount val="2"/>
                <c:pt idx="0">
                  <c:v>EX.   DOCTOR ( OUT PATIENT )</c:v>
                </c:pt>
                <c:pt idx="1">
                  <c:v>External Doctor</c:v>
                </c:pt>
              </c:strCache>
            </c:strRef>
          </c:tx>
          <c:spPr>
            <a:ln w="28575" cap="rnd">
              <a:solidFill>
                <a:schemeClr val="accent3">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Daily'!$GU$25:$HY$25</c15:sqref>
                  </c15:fullRef>
                </c:ext>
              </c:extLst>
              <c:f>'BI Daily'!$GU$25:$HC$25</c:f>
              <c:numCache>
                <c:formatCode>General</c:formatCode>
                <c:ptCount val="9"/>
                <c:pt idx="0">
                  <c:v>1174.5</c:v>
                </c:pt>
                <c:pt idx="1">
                  <c:v>514.5</c:v>
                </c:pt>
                <c:pt idx="2">
                  <c:v>333</c:v>
                </c:pt>
                <c:pt idx="3">
                  <c:v>694</c:v>
                </c:pt>
                <c:pt idx="4">
                  <c:v>592.5</c:v>
                </c:pt>
                <c:pt idx="5">
                  <c:v>642.5</c:v>
                </c:pt>
                <c:pt idx="6">
                  <c:v>741.27</c:v>
                </c:pt>
                <c:pt idx="7">
                  <c:v>144</c:v>
                </c:pt>
                <c:pt idx="8">
                  <c:v>0</c:v>
                </c:pt>
              </c:numCache>
            </c:numRef>
          </c:val>
          <c:smooth val="0"/>
          <c:extLst>
            <c:ext xmlns:c16="http://schemas.microsoft.com/office/drawing/2014/chart" uri="{C3380CC4-5D6E-409C-BE32-E72D297353CC}">
              <c16:uniqueId val="{0000000E-260D-449E-A778-D94D62955C81}"/>
            </c:ext>
          </c:extLst>
        </c:ser>
        <c:ser>
          <c:idx val="15"/>
          <c:order val="15"/>
          <c:tx>
            <c:strRef>
              <c:f>'BI Daily'!$GS$26:$GT$26</c:f>
              <c:strCache>
                <c:ptCount val="2"/>
                <c:pt idx="0">
                  <c:v>FATMAH ABDULRAHMAN ABDULLAH ASHY</c:v>
                </c:pt>
                <c:pt idx="1">
                  <c:v>Screening &amp; Scaling</c:v>
                </c:pt>
              </c:strCache>
            </c:strRef>
          </c:tx>
          <c:spPr>
            <a:ln w="28575" cap="rnd">
              <a:solidFill>
                <a:schemeClr val="accent4">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Daily'!$GU$26:$HY$26</c15:sqref>
                  </c15:fullRef>
                </c:ext>
              </c:extLst>
              <c:f>'BI Daily'!$GU$26:$HC$26</c:f>
              <c:numCache>
                <c:formatCode>General</c:formatCode>
                <c:ptCount val="9"/>
                <c:pt idx="0">
                  <c:v>0</c:v>
                </c:pt>
                <c:pt idx="1">
                  <c:v>1175.31</c:v>
                </c:pt>
                <c:pt idx="2">
                  <c:v>1197.52</c:v>
                </c:pt>
                <c:pt idx="3">
                  <c:v>914.6</c:v>
                </c:pt>
                <c:pt idx="4">
                  <c:v>210.8</c:v>
                </c:pt>
                <c:pt idx="5">
                  <c:v>598.29999999999995</c:v>
                </c:pt>
                <c:pt idx="6">
                  <c:v>976.8</c:v>
                </c:pt>
                <c:pt idx="7">
                  <c:v>1199.28</c:v>
                </c:pt>
                <c:pt idx="8">
                  <c:v>0</c:v>
                </c:pt>
              </c:numCache>
            </c:numRef>
          </c:val>
          <c:smooth val="0"/>
          <c:extLst>
            <c:ext xmlns:c16="http://schemas.microsoft.com/office/drawing/2014/chart" uri="{C3380CC4-5D6E-409C-BE32-E72D297353CC}">
              <c16:uniqueId val="{0000000F-260D-449E-A778-D94D62955C81}"/>
            </c:ext>
          </c:extLst>
        </c:ser>
        <c:ser>
          <c:idx val="16"/>
          <c:order val="16"/>
          <c:tx>
            <c:strRef>
              <c:f>'BI Daily'!$GS$27:$GT$27</c:f>
              <c:strCache>
                <c:ptCount val="2"/>
                <c:pt idx="0">
                  <c:v>Ghada AbdelRahman Elsaid Al Mashad</c:v>
                </c:pt>
                <c:pt idx="1">
                  <c:v>Dermatology</c:v>
                </c:pt>
              </c:strCache>
            </c:strRef>
          </c:tx>
          <c:spPr>
            <a:ln w="28575" cap="rnd">
              <a:solidFill>
                <a:schemeClr val="accent5">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Daily'!$GU$27:$HY$27</c15:sqref>
                  </c15:fullRef>
                </c:ext>
              </c:extLst>
              <c:f>'BI Daily'!$GU$27:$HC$27</c:f>
              <c:numCache>
                <c:formatCode>General</c:formatCode>
                <c:ptCount val="9"/>
                <c:pt idx="0">
                  <c:v>0</c:v>
                </c:pt>
                <c:pt idx="1">
                  <c:v>7114.6</c:v>
                </c:pt>
                <c:pt idx="2">
                  <c:v>5810.0400000000009</c:v>
                </c:pt>
                <c:pt idx="3">
                  <c:v>5697.49</c:v>
                </c:pt>
                <c:pt idx="4">
                  <c:v>10974.519999999999</c:v>
                </c:pt>
                <c:pt idx="5">
                  <c:v>11642.47</c:v>
                </c:pt>
                <c:pt idx="6">
                  <c:v>9176.58</c:v>
                </c:pt>
                <c:pt idx="7">
                  <c:v>1541.1300000000003</c:v>
                </c:pt>
                <c:pt idx="8">
                  <c:v>0</c:v>
                </c:pt>
              </c:numCache>
            </c:numRef>
          </c:val>
          <c:smooth val="0"/>
          <c:extLst>
            <c:ext xmlns:c16="http://schemas.microsoft.com/office/drawing/2014/chart" uri="{C3380CC4-5D6E-409C-BE32-E72D297353CC}">
              <c16:uniqueId val="{00000010-260D-449E-A778-D94D62955C81}"/>
            </c:ext>
          </c:extLst>
        </c:ser>
        <c:ser>
          <c:idx val="17"/>
          <c:order val="17"/>
          <c:tx>
            <c:strRef>
              <c:f>'BI Daily'!$GS$28:$GT$28</c:f>
              <c:strCache>
                <c:ptCount val="2"/>
                <c:pt idx="0">
                  <c:v>Hend Waleed Mohammed Bahakeem</c:v>
                </c:pt>
                <c:pt idx="1">
                  <c:v>Phonatics</c:v>
                </c:pt>
              </c:strCache>
            </c:strRef>
          </c:tx>
          <c:spPr>
            <a:ln w="28575" cap="rnd">
              <a:solidFill>
                <a:schemeClr val="accent6">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Daily'!$GU$28:$HY$28</c15:sqref>
                  </c15:fullRef>
                </c:ext>
              </c:extLst>
              <c:f>'BI Daily'!$GU$28:$HC$28</c:f>
              <c:numCache>
                <c:formatCode>General</c:formatCode>
                <c:ptCount val="9"/>
                <c:pt idx="0">
                  <c:v>0</c:v>
                </c:pt>
                <c:pt idx="1">
                  <c:v>3380.53</c:v>
                </c:pt>
                <c:pt idx="2">
                  <c:v>0</c:v>
                </c:pt>
                <c:pt idx="3">
                  <c:v>116.93</c:v>
                </c:pt>
                <c:pt idx="4">
                  <c:v>116.93</c:v>
                </c:pt>
                <c:pt idx="5">
                  <c:v>0</c:v>
                </c:pt>
                <c:pt idx="6">
                  <c:v>0</c:v>
                </c:pt>
                <c:pt idx="7">
                  <c:v>0</c:v>
                </c:pt>
                <c:pt idx="8">
                  <c:v>0</c:v>
                </c:pt>
              </c:numCache>
            </c:numRef>
          </c:val>
          <c:smooth val="0"/>
          <c:extLst>
            <c:ext xmlns:c16="http://schemas.microsoft.com/office/drawing/2014/chart" uri="{C3380CC4-5D6E-409C-BE32-E72D297353CC}">
              <c16:uniqueId val="{00000011-260D-449E-A778-D94D62955C81}"/>
            </c:ext>
          </c:extLst>
        </c:ser>
        <c:ser>
          <c:idx val="18"/>
          <c:order val="18"/>
          <c:tx>
            <c:strRef>
              <c:f>'BI Daily'!$GS$29:$GT$29</c:f>
              <c:strCache>
                <c:ptCount val="2"/>
                <c:pt idx="0">
                  <c:v>HOME   CARE</c:v>
                </c:pt>
                <c:pt idx="1">
                  <c:v>Home Care</c:v>
                </c:pt>
              </c:strCache>
            </c:strRef>
          </c:tx>
          <c:spPr>
            <a:ln w="28575" cap="rnd">
              <a:solidFill>
                <a:schemeClr val="accent1">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Daily'!$GU$29:$HY$29</c15:sqref>
                  </c15:fullRef>
                </c:ext>
              </c:extLst>
              <c:f>'BI Daily'!$GU$29:$HC$29</c:f>
              <c:numCache>
                <c:formatCode>General</c:formatCode>
                <c:ptCount val="9"/>
                <c:pt idx="0">
                  <c:v>0</c:v>
                </c:pt>
                <c:pt idx="1">
                  <c:v>0</c:v>
                </c:pt>
                <c:pt idx="2">
                  <c:v>0</c:v>
                </c:pt>
                <c:pt idx="3">
                  <c:v>300</c:v>
                </c:pt>
                <c:pt idx="4">
                  <c:v>1800</c:v>
                </c:pt>
                <c:pt idx="5">
                  <c:v>1739.99</c:v>
                </c:pt>
                <c:pt idx="6">
                  <c:v>5850</c:v>
                </c:pt>
                <c:pt idx="7">
                  <c:v>260</c:v>
                </c:pt>
                <c:pt idx="8">
                  <c:v>0</c:v>
                </c:pt>
              </c:numCache>
            </c:numRef>
          </c:val>
          <c:smooth val="0"/>
          <c:extLst>
            <c:ext xmlns:c16="http://schemas.microsoft.com/office/drawing/2014/chart" uri="{C3380CC4-5D6E-409C-BE32-E72D297353CC}">
              <c16:uniqueId val="{00000012-260D-449E-A778-D94D62955C81}"/>
            </c:ext>
          </c:extLst>
        </c:ser>
        <c:ser>
          <c:idx val="19"/>
          <c:order val="19"/>
          <c:tx>
            <c:strRef>
              <c:f>'BI Daily'!$GS$30:$GT$30</c:f>
              <c:strCache>
                <c:ptCount val="2"/>
                <c:pt idx="0">
                  <c:v>HUDA ABDULLAH  ABUSANGA</c:v>
                </c:pt>
                <c:pt idx="1">
                  <c:v>Physiotherapy</c:v>
                </c:pt>
              </c:strCache>
            </c:strRef>
          </c:tx>
          <c:spPr>
            <a:ln w="28575" cap="rnd">
              <a:solidFill>
                <a:schemeClr val="accent2">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Daily'!$GU$30:$HY$30</c15:sqref>
                  </c15:fullRef>
                </c:ext>
              </c:extLst>
              <c:f>'BI Daily'!$GU$30:$HC$30</c:f>
              <c:numCache>
                <c:formatCode>General</c:formatCode>
                <c:ptCount val="9"/>
                <c:pt idx="0">
                  <c:v>0</c:v>
                </c:pt>
                <c:pt idx="1">
                  <c:v>0</c:v>
                </c:pt>
                <c:pt idx="2">
                  <c:v>650</c:v>
                </c:pt>
                <c:pt idx="3">
                  <c:v>0</c:v>
                </c:pt>
                <c:pt idx="4">
                  <c:v>0</c:v>
                </c:pt>
                <c:pt idx="5">
                  <c:v>600</c:v>
                </c:pt>
                <c:pt idx="6">
                  <c:v>0</c:v>
                </c:pt>
                <c:pt idx="7">
                  <c:v>0</c:v>
                </c:pt>
                <c:pt idx="8">
                  <c:v>0</c:v>
                </c:pt>
              </c:numCache>
            </c:numRef>
          </c:val>
          <c:smooth val="0"/>
          <c:extLst>
            <c:ext xmlns:c16="http://schemas.microsoft.com/office/drawing/2014/chart" uri="{C3380CC4-5D6E-409C-BE32-E72D297353CC}">
              <c16:uniqueId val="{00000013-260D-449E-A778-D94D62955C81}"/>
            </c:ext>
          </c:extLst>
        </c:ser>
        <c:ser>
          <c:idx val="20"/>
          <c:order val="20"/>
          <c:tx>
            <c:strRef>
              <c:f>'BI Daily'!$GS$31:$GT$31</c:f>
              <c:strCache>
                <c:ptCount val="2"/>
                <c:pt idx="0">
                  <c:v>HUSSEIN MOHAMED ALI MOHAMED</c:v>
                </c:pt>
                <c:pt idx="1">
                  <c:v>Laboratory</c:v>
                </c:pt>
              </c:strCache>
            </c:strRef>
          </c:tx>
          <c:spPr>
            <a:ln w="28575" cap="rnd">
              <a:solidFill>
                <a:schemeClr val="accent3">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Daily'!$GU$31:$HY$31</c15:sqref>
                  </c15:fullRef>
                </c:ext>
              </c:extLst>
              <c:f>'BI Daily'!$GU$31:$HC$31</c:f>
              <c:numCache>
                <c:formatCode>General</c:formatCode>
                <c:ptCount val="9"/>
                <c:pt idx="0">
                  <c:v>0</c:v>
                </c:pt>
                <c:pt idx="1">
                  <c:v>0</c:v>
                </c:pt>
                <c:pt idx="2">
                  <c:v>649</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14-260D-449E-A778-D94D62955C81}"/>
            </c:ext>
          </c:extLst>
        </c:ser>
        <c:ser>
          <c:idx val="21"/>
          <c:order val="21"/>
          <c:tx>
            <c:strRef>
              <c:f>'BI Daily'!$GS$32:$GT$32</c:f>
              <c:strCache>
                <c:ptCount val="2"/>
                <c:pt idx="0">
                  <c:v>IBRAHEM AHMED SAYED FARAJ</c:v>
                </c:pt>
                <c:pt idx="1">
                  <c:v>Endodontics</c:v>
                </c:pt>
              </c:strCache>
            </c:strRef>
          </c:tx>
          <c:spPr>
            <a:ln w="28575" cap="rnd">
              <a:solidFill>
                <a:schemeClr val="accent4">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Daily'!$GU$32:$HY$32</c15:sqref>
                  </c15:fullRef>
                </c:ext>
              </c:extLst>
              <c:f>'BI Daily'!$GU$32:$HC$32</c:f>
              <c:numCache>
                <c:formatCode>General</c:formatCode>
                <c:ptCount val="9"/>
                <c:pt idx="0">
                  <c:v>0</c:v>
                </c:pt>
                <c:pt idx="1">
                  <c:v>1059</c:v>
                </c:pt>
                <c:pt idx="2">
                  <c:v>3654</c:v>
                </c:pt>
                <c:pt idx="3">
                  <c:v>2176</c:v>
                </c:pt>
                <c:pt idx="4">
                  <c:v>1548</c:v>
                </c:pt>
                <c:pt idx="5">
                  <c:v>5653</c:v>
                </c:pt>
                <c:pt idx="6">
                  <c:v>2505</c:v>
                </c:pt>
                <c:pt idx="7">
                  <c:v>0</c:v>
                </c:pt>
                <c:pt idx="8">
                  <c:v>0</c:v>
                </c:pt>
              </c:numCache>
            </c:numRef>
          </c:val>
          <c:smooth val="0"/>
          <c:extLst>
            <c:ext xmlns:c16="http://schemas.microsoft.com/office/drawing/2014/chart" uri="{C3380CC4-5D6E-409C-BE32-E72D297353CC}">
              <c16:uniqueId val="{00000015-260D-449E-A778-D94D62955C81}"/>
            </c:ext>
          </c:extLst>
        </c:ser>
        <c:ser>
          <c:idx val="22"/>
          <c:order val="22"/>
          <c:tx>
            <c:strRef>
              <c:f>'BI Daily'!$GS$33:$GT$33</c:f>
              <c:strCache>
                <c:ptCount val="2"/>
                <c:pt idx="0">
                  <c:v>KHALID ABDUALAZYZ ABULLATTIF ABDUALTEF</c:v>
                </c:pt>
                <c:pt idx="1">
                  <c:v>Internal Medicine</c:v>
                </c:pt>
              </c:strCache>
            </c:strRef>
          </c:tx>
          <c:spPr>
            <a:ln w="28575" cap="rnd">
              <a:solidFill>
                <a:schemeClr val="accent5">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Daily'!$GU$33:$HY$33</c15:sqref>
                  </c15:fullRef>
                </c:ext>
              </c:extLst>
              <c:f>'BI Daily'!$GU$33:$HC$33</c:f>
              <c:numCache>
                <c:formatCode>General</c:formatCode>
                <c:ptCount val="9"/>
                <c:pt idx="0">
                  <c:v>0</c:v>
                </c:pt>
                <c:pt idx="1">
                  <c:v>698.5</c:v>
                </c:pt>
                <c:pt idx="2">
                  <c:v>3504.8</c:v>
                </c:pt>
                <c:pt idx="3">
                  <c:v>1674.3999999999999</c:v>
                </c:pt>
                <c:pt idx="4">
                  <c:v>2670.4</c:v>
                </c:pt>
                <c:pt idx="5">
                  <c:v>2226</c:v>
                </c:pt>
                <c:pt idx="6">
                  <c:v>3595.1</c:v>
                </c:pt>
                <c:pt idx="7">
                  <c:v>1269.5</c:v>
                </c:pt>
                <c:pt idx="8">
                  <c:v>0</c:v>
                </c:pt>
              </c:numCache>
            </c:numRef>
          </c:val>
          <c:smooth val="0"/>
          <c:extLst>
            <c:ext xmlns:c16="http://schemas.microsoft.com/office/drawing/2014/chart" uri="{C3380CC4-5D6E-409C-BE32-E72D297353CC}">
              <c16:uniqueId val="{00000016-260D-449E-A778-D94D62955C81}"/>
            </c:ext>
          </c:extLst>
        </c:ser>
        <c:ser>
          <c:idx val="23"/>
          <c:order val="23"/>
          <c:tx>
            <c:strRef>
              <c:f>'BI Daily'!$GS$34:$GT$34</c:f>
              <c:strCache>
                <c:ptCount val="2"/>
                <c:pt idx="0">
                  <c:v>Lab Clinic Doctor</c:v>
                </c:pt>
                <c:pt idx="1">
                  <c:v>Clinical Pathology</c:v>
                </c:pt>
              </c:strCache>
            </c:strRef>
          </c:tx>
          <c:spPr>
            <a:ln w="28575" cap="rnd">
              <a:solidFill>
                <a:schemeClr val="accent6">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Daily'!$GU$34:$HY$34</c15:sqref>
                  </c15:fullRef>
                </c:ext>
              </c:extLst>
              <c:f>'BI Daily'!$GU$34:$HC$34</c:f>
              <c:numCache>
                <c:formatCode>General</c:formatCode>
                <c:ptCount val="9"/>
                <c:pt idx="0">
                  <c:v>0</c:v>
                </c:pt>
                <c:pt idx="1">
                  <c:v>603.5</c:v>
                </c:pt>
                <c:pt idx="2">
                  <c:v>497</c:v>
                </c:pt>
                <c:pt idx="3">
                  <c:v>468.5</c:v>
                </c:pt>
                <c:pt idx="4">
                  <c:v>109</c:v>
                </c:pt>
                <c:pt idx="5">
                  <c:v>389</c:v>
                </c:pt>
                <c:pt idx="6">
                  <c:v>606.5</c:v>
                </c:pt>
                <c:pt idx="7">
                  <c:v>138</c:v>
                </c:pt>
                <c:pt idx="8">
                  <c:v>0</c:v>
                </c:pt>
              </c:numCache>
            </c:numRef>
          </c:val>
          <c:smooth val="0"/>
          <c:extLst>
            <c:ext xmlns:c16="http://schemas.microsoft.com/office/drawing/2014/chart" uri="{C3380CC4-5D6E-409C-BE32-E72D297353CC}">
              <c16:uniqueId val="{00000017-260D-449E-A778-D94D62955C81}"/>
            </c:ext>
          </c:extLst>
        </c:ser>
        <c:ser>
          <c:idx val="24"/>
          <c:order val="24"/>
          <c:tx>
            <c:strRef>
              <c:f>'BI Daily'!$GS$35:$GT$35</c:f>
              <c:strCache>
                <c:ptCount val="2"/>
                <c:pt idx="0">
                  <c:v>LAMYAA MAHMOUD NASR ELKANANI</c:v>
                </c:pt>
                <c:pt idx="1">
                  <c:v>Pediatrics</c:v>
                </c:pt>
              </c:strCache>
            </c:strRef>
          </c:tx>
          <c:spPr>
            <a:ln w="28575" cap="rnd">
              <a:solidFill>
                <a:schemeClr val="accent1">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Daily'!$GU$35:$HY$35</c15:sqref>
                  </c15:fullRef>
                </c:ext>
              </c:extLst>
              <c:f>'BI Daily'!$GU$35:$HC$35</c:f>
              <c:numCache>
                <c:formatCode>General</c:formatCode>
                <c:ptCount val="9"/>
                <c:pt idx="0">
                  <c:v>100</c:v>
                </c:pt>
                <c:pt idx="1">
                  <c:v>3062.8</c:v>
                </c:pt>
                <c:pt idx="2">
                  <c:v>6190.1</c:v>
                </c:pt>
                <c:pt idx="3">
                  <c:v>2789.5</c:v>
                </c:pt>
                <c:pt idx="4">
                  <c:v>4192.3999999999996</c:v>
                </c:pt>
                <c:pt idx="5">
                  <c:v>2675</c:v>
                </c:pt>
                <c:pt idx="6">
                  <c:v>3442</c:v>
                </c:pt>
                <c:pt idx="7">
                  <c:v>477</c:v>
                </c:pt>
                <c:pt idx="8">
                  <c:v>0</c:v>
                </c:pt>
              </c:numCache>
            </c:numRef>
          </c:val>
          <c:smooth val="0"/>
          <c:extLst>
            <c:ext xmlns:c16="http://schemas.microsoft.com/office/drawing/2014/chart" uri="{C3380CC4-5D6E-409C-BE32-E72D297353CC}">
              <c16:uniqueId val="{00000018-260D-449E-A778-D94D62955C81}"/>
            </c:ext>
          </c:extLst>
        </c:ser>
        <c:ser>
          <c:idx val="25"/>
          <c:order val="25"/>
          <c:tx>
            <c:strRef>
              <c:f>'BI Daily'!$GS$36:$GT$36</c:f>
              <c:strCache>
                <c:ptCount val="2"/>
                <c:pt idx="0">
                  <c:v>MAHMOUD ALI ALI ABOHASAN</c:v>
                </c:pt>
                <c:pt idx="1">
                  <c:v>Orthopedics</c:v>
                </c:pt>
              </c:strCache>
            </c:strRef>
          </c:tx>
          <c:spPr>
            <a:ln w="28575" cap="rnd">
              <a:solidFill>
                <a:schemeClr val="accent2">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Daily'!$GU$36:$HY$36</c15:sqref>
                  </c15:fullRef>
                </c:ext>
              </c:extLst>
              <c:f>'BI Daily'!$GU$36:$HC$36</c:f>
              <c:numCache>
                <c:formatCode>General</c:formatCode>
                <c:ptCount val="9"/>
                <c:pt idx="0">
                  <c:v>0</c:v>
                </c:pt>
                <c:pt idx="1">
                  <c:v>1169.1600000000001</c:v>
                </c:pt>
                <c:pt idx="2">
                  <c:v>3250.2</c:v>
                </c:pt>
                <c:pt idx="3">
                  <c:v>2420.77</c:v>
                </c:pt>
                <c:pt idx="4">
                  <c:v>1355.9000000000003</c:v>
                </c:pt>
                <c:pt idx="5">
                  <c:v>2318.61</c:v>
                </c:pt>
                <c:pt idx="6">
                  <c:v>3151.6800000000003</c:v>
                </c:pt>
                <c:pt idx="7">
                  <c:v>906.12000000000012</c:v>
                </c:pt>
                <c:pt idx="8">
                  <c:v>0</c:v>
                </c:pt>
              </c:numCache>
            </c:numRef>
          </c:val>
          <c:smooth val="0"/>
          <c:extLst>
            <c:ext xmlns:c16="http://schemas.microsoft.com/office/drawing/2014/chart" uri="{C3380CC4-5D6E-409C-BE32-E72D297353CC}">
              <c16:uniqueId val="{00000019-260D-449E-A778-D94D62955C81}"/>
            </c:ext>
          </c:extLst>
        </c:ser>
        <c:ser>
          <c:idx val="26"/>
          <c:order val="26"/>
          <c:tx>
            <c:strRef>
              <c:f>'BI Daily'!$GS$37:$GT$37</c:f>
              <c:strCache>
                <c:ptCount val="2"/>
                <c:pt idx="0">
                  <c:v>MENNATALLAH ZAKARIA ZAKARIA ABDELGHAFOUR</c:v>
                </c:pt>
                <c:pt idx="1">
                  <c:v>Oral Surgery</c:v>
                </c:pt>
              </c:strCache>
            </c:strRef>
          </c:tx>
          <c:spPr>
            <a:ln w="28575" cap="rnd">
              <a:solidFill>
                <a:schemeClr val="accent3">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Daily'!$GU$37:$HY$37</c15:sqref>
                  </c15:fullRef>
                </c:ext>
              </c:extLst>
              <c:f>'BI Daily'!$GU$37:$HC$37</c:f>
              <c:numCache>
                <c:formatCode>General</c:formatCode>
                <c:ptCount val="9"/>
                <c:pt idx="0">
                  <c:v>0</c:v>
                </c:pt>
                <c:pt idx="1">
                  <c:v>0</c:v>
                </c:pt>
                <c:pt idx="2">
                  <c:v>291</c:v>
                </c:pt>
                <c:pt idx="3">
                  <c:v>1093</c:v>
                </c:pt>
                <c:pt idx="4">
                  <c:v>15487</c:v>
                </c:pt>
                <c:pt idx="5">
                  <c:v>3680</c:v>
                </c:pt>
                <c:pt idx="6">
                  <c:v>909.25</c:v>
                </c:pt>
                <c:pt idx="7">
                  <c:v>3200</c:v>
                </c:pt>
                <c:pt idx="8">
                  <c:v>0</c:v>
                </c:pt>
              </c:numCache>
            </c:numRef>
          </c:val>
          <c:smooth val="0"/>
          <c:extLst>
            <c:ext xmlns:c16="http://schemas.microsoft.com/office/drawing/2014/chart" uri="{C3380CC4-5D6E-409C-BE32-E72D297353CC}">
              <c16:uniqueId val="{0000001A-260D-449E-A778-D94D62955C81}"/>
            </c:ext>
          </c:extLst>
        </c:ser>
        <c:ser>
          <c:idx val="27"/>
          <c:order val="27"/>
          <c:tx>
            <c:strRef>
              <c:f>'BI Daily'!$GS$38:$GT$38</c:f>
              <c:strCache>
                <c:ptCount val="2"/>
                <c:pt idx="0">
                  <c:v>MOAMEN AHMED MOHAMED MEKAWY</c:v>
                </c:pt>
                <c:pt idx="1">
                  <c:v>Advanced GP</c:v>
                </c:pt>
              </c:strCache>
            </c:strRef>
          </c:tx>
          <c:spPr>
            <a:ln w="28575" cap="rnd">
              <a:solidFill>
                <a:schemeClr val="accent4">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Daily'!$GU$38:$HY$38</c15:sqref>
                  </c15:fullRef>
                </c:ext>
              </c:extLst>
              <c:f>'BI Daily'!$GU$38:$HC$38</c:f>
              <c:numCache>
                <c:formatCode>General</c:formatCode>
                <c:ptCount val="9"/>
                <c:pt idx="0">
                  <c:v>0</c:v>
                </c:pt>
                <c:pt idx="1">
                  <c:v>1683.32</c:v>
                </c:pt>
                <c:pt idx="2">
                  <c:v>1398.01</c:v>
                </c:pt>
                <c:pt idx="3">
                  <c:v>2487</c:v>
                </c:pt>
                <c:pt idx="4">
                  <c:v>399.01</c:v>
                </c:pt>
                <c:pt idx="5">
                  <c:v>6030.25</c:v>
                </c:pt>
                <c:pt idx="6">
                  <c:v>0</c:v>
                </c:pt>
                <c:pt idx="7">
                  <c:v>1831</c:v>
                </c:pt>
                <c:pt idx="8">
                  <c:v>0</c:v>
                </c:pt>
              </c:numCache>
            </c:numRef>
          </c:val>
          <c:smooth val="0"/>
          <c:extLst>
            <c:ext xmlns:c16="http://schemas.microsoft.com/office/drawing/2014/chart" uri="{C3380CC4-5D6E-409C-BE32-E72D297353CC}">
              <c16:uniqueId val="{0000001B-260D-449E-A778-D94D62955C81}"/>
            </c:ext>
          </c:extLst>
        </c:ser>
        <c:ser>
          <c:idx val="28"/>
          <c:order val="28"/>
          <c:tx>
            <c:strRef>
              <c:f>'BI Daily'!$GS$39:$GT$39</c:f>
              <c:strCache>
                <c:ptCount val="2"/>
                <c:pt idx="0">
                  <c:v>MOHAMED ABDELWADOD ABDIN FADUL</c:v>
                </c:pt>
                <c:pt idx="1">
                  <c:v>ER</c:v>
                </c:pt>
              </c:strCache>
            </c:strRef>
          </c:tx>
          <c:spPr>
            <a:ln w="28575" cap="rnd">
              <a:solidFill>
                <a:schemeClr val="accent5">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Daily'!$GU$39:$HY$39</c15:sqref>
                  </c15:fullRef>
                </c:ext>
              </c:extLst>
              <c:f>'BI Daily'!$GU$39:$HC$39</c:f>
              <c:numCache>
                <c:formatCode>General</c:formatCode>
                <c:ptCount val="9"/>
                <c:pt idx="0">
                  <c:v>0</c:v>
                </c:pt>
                <c:pt idx="1">
                  <c:v>5138.54</c:v>
                </c:pt>
                <c:pt idx="2">
                  <c:v>946.17</c:v>
                </c:pt>
                <c:pt idx="3">
                  <c:v>1084.18</c:v>
                </c:pt>
                <c:pt idx="4">
                  <c:v>588.87</c:v>
                </c:pt>
                <c:pt idx="5">
                  <c:v>2165.69</c:v>
                </c:pt>
                <c:pt idx="6">
                  <c:v>1182.02</c:v>
                </c:pt>
                <c:pt idx="7">
                  <c:v>1477</c:v>
                </c:pt>
                <c:pt idx="8">
                  <c:v>0</c:v>
                </c:pt>
              </c:numCache>
            </c:numRef>
          </c:val>
          <c:smooth val="0"/>
          <c:extLst>
            <c:ext xmlns:c16="http://schemas.microsoft.com/office/drawing/2014/chart" uri="{C3380CC4-5D6E-409C-BE32-E72D297353CC}">
              <c16:uniqueId val="{0000001C-260D-449E-A778-D94D62955C81}"/>
            </c:ext>
          </c:extLst>
        </c:ser>
        <c:ser>
          <c:idx val="29"/>
          <c:order val="29"/>
          <c:tx>
            <c:strRef>
              <c:f>'BI Daily'!$GS$40:$GT$40</c:f>
              <c:strCache>
                <c:ptCount val="2"/>
                <c:pt idx="0">
                  <c:v>MOHAMED AHMED ISMAIL NASR</c:v>
                </c:pt>
                <c:pt idx="1">
                  <c:v>Ophthalmology</c:v>
                </c:pt>
              </c:strCache>
            </c:strRef>
          </c:tx>
          <c:spPr>
            <a:ln w="28575" cap="rnd">
              <a:solidFill>
                <a:schemeClr val="accent6">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Daily'!$GU$40:$HY$40</c15:sqref>
                  </c15:fullRef>
                </c:ext>
              </c:extLst>
              <c:f>'BI Daily'!$GU$40:$HC$40</c:f>
              <c:numCache>
                <c:formatCode>General</c:formatCode>
                <c:ptCount val="9"/>
                <c:pt idx="0">
                  <c:v>0</c:v>
                </c:pt>
                <c:pt idx="1">
                  <c:v>0</c:v>
                </c:pt>
                <c:pt idx="2">
                  <c:v>0</c:v>
                </c:pt>
                <c:pt idx="3">
                  <c:v>102.15</c:v>
                </c:pt>
                <c:pt idx="4">
                  <c:v>933.6</c:v>
                </c:pt>
                <c:pt idx="5">
                  <c:v>0</c:v>
                </c:pt>
                <c:pt idx="6">
                  <c:v>0</c:v>
                </c:pt>
                <c:pt idx="7">
                  <c:v>0</c:v>
                </c:pt>
                <c:pt idx="8">
                  <c:v>0</c:v>
                </c:pt>
              </c:numCache>
            </c:numRef>
          </c:val>
          <c:smooth val="0"/>
          <c:extLst>
            <c:ext xmlns:c16="http://schemas.microsoft.com/office/drawing/2014/chart" uri="{C3380CC4-5D6E-409C-BE32-E72D297353CC}">
              <c16:uniqueId val="{0000001D-260D-449E-A778-D94D62955C81}"/>
            </c:ext>
          </c:extLst>
        </c:ser>
        <c:ser>
          <c:idx val="30"/>
          <c:order val="30"/>
          <c:tx>
            <c:strRef>
              <c:f>'BI Daily'!$GS$41:$GT$41</c:f>
              <c:strCache>
                <c:ptCount val="2"/>
                <c:pt idx="0">
                  <c:v>Mohamed Mohamed Ibrahim Elkhayat</c:v>
                </c:pt>
                <c:pt idx="1">
                  <c:v>E.N.T.</c:v>
                </c:pt>
              </c:strCache>
            </c:strRef>
          </c:tx>
          <c:spPr>
            <a:ln w="28575" cap="rnd">
              <a:solidFill>
                <a:schemeClr val="accent1">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Daily'!$GU$41:$HY$41</c15:sqref>
                  </c15:fullRef>
                </c:ext>
              </c:extLst>
              <c:f>'BI Daily'!$GU$41:$HC$41</c:f>
              <c:numCache>
                <c:formatCode>General</c:formatCode>
                <c:ptCount val="9"/>
                <c:pt idx="0">
                  <c:v>0</c:v>
                </c:pt>
                <c:pt idx="1">
                  <c:v>2840</c:v>
                </c:pt>
                <c:pt idx="2">
                  <c:v>2143.9</c:v>
                </c:pt>
                <c:pt idx="3">
                  <c:v>2578.5</c:v>
                </c:pt>
                <c:pt idx="4">
                  <c:v>4918.3</c:v>
                </c:pt>
                <c:pt idx="5">
                  <c:v>3002.7</c:v>
                </c:pt>
                <c:pt idx="6">
                  <c:v>3230.5</c:v>
                </c:pt>
                <c:pt idx="7">
                  <c:v>1346.3</c:v>
                </c:pt>
                <c:pt idx="8">
                  <c:v>0</c:v>
                </c:pt>
              </c:numCache>
            </c:numRef>
          </c:val>
          <c:smooth val="0"/>
          <c:extLst>
            <c:ext xmlns:c16="http://schemas.microsoft.com/office/drawing/2014/chart" uri="{C3380CC4-5D6E-409C-BE32-E72D297353CC}">
              <c16:uniqueId val="{0000001E-260D-449E-A778-D94D62955C81}"/>
            </c:ext>
          </c:extLst>
        </c:ser>
        <c:ser>
          <c:idx val="31"/>
          <c:order val="31"/>
          <c:tx>
            <c:strRef>
              <c:f>'BI Daily'!$GS$42:$GT$42</c:f>
              <c:strCache>
                <c:ptCount val="2"/>
                <c:pt idx="0">
                  <c:v>Mohamed Screening Clinic Clinic</c:v>
                </c:pt>
                <c:pt idx="1">
                  <c:v>ER</c:v>
                </c:pt>
              </c:strCache>
            </c:strRef>
          </c:tx>
          <c:spPr>
            <a:ln w="28575" cap="rnd">
              <a:solidFill>
                <a:schemeClr val="accent2">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Daily'!$GU$42:$HY$42</c15:sqref>
                  </c15:fullRef>
                </c:ext>
              </c:extLst>
              <c:f>'BI Daily'!$GU$42:$HC$42</c:f>
              <c:numCache>
                <c:formatCode>General</c:formatCode>
                <c:ptCount val="9"/>
                <c:pt idx="0">
                  <c:v>0</c:v>
                </c:pt>
                <c:pt idx="1">
                  <c:v>0</c:v>
                </c:pt>
                <c:pt idx="2">
                  <c:v>0</c:v>
                </c:pt>
                <c:pt idx="3">
                  <c:v>0</c:v>
                </c:pt>
                <c:pt idx="4">
                  <c:v>31.5</c:v>
                </c:pt>
                <c:pt idx="5">
                  <c:v>0</c:v>
                </c:pt>
                <c:pt idx="6">
                  <c:v>0</c:v>
                </c:pt>
                <c:pt idx="7">
                  <c:v>0</c:v>
                </c:pt>
                <c:pt idx="8">
                  <c:v>0</c:v>
                </c:pt>
              </c:numCache>
            </c:numRef>
          </c:val>
          <c:smooth val="0"/>
          <c:extLst>
            <c:ext xmlns:c16="http://schemas.microsoft.com/office/drawing/2014/chart" uri="{C3380CC4-5D6E-409C-BE32-E72D297353CC}">
              <c16:uniqueId val="{0000001F-260D-449E-A778-D94D62955C81}"/>
            </c:ext>
          </c:extLst>
        </c:ser>
        <c:ser>
          <c:idx val="32"/>
          <c:order val="32"/>
          <c:tx>
            <c:strRef>
              <c:f>'BI Daily'!$GS$43:$GT$43</c:f>
              <c:strCache>
                <c:ptCount val="2"/>
                <c:pt idx="0">
                  <c:v>MOHAMMED HASSAN EMAM NASSAR</c:v>
                </c:pt>
                <c:pt idx="1">
                  <c:v>Urology</c:v>
                </c:pt>
              </c:strCache>
            </c:strRef>
          </c:tx>
          <c:spPr>
            <a:ln w="28575" cap="rnd">
              <a:solidFill>
                <a:schemeClr val="accent3">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Daily'!$GU$43:$HY$43</c15:sqref>
                  </c15:fullRef>
                </c:ext>
              </c:extLst>
              <c:f>'BI Daily'!$GU$43:$HC$43</c:f>
              <c:numCache>
                <c:formatCode>General</c:formatCode>
                <c:ptCount val="9"/>
                <c:pt idx="0">
                  <c:v>0</c:v>
                </c:pt>
                <c:pt idx="1">
                  <c:v>4909.7999999999993</c:v>
                </c:pt>
                <c:pt idx="2">
                  <c:v>3215.5</c:v>
                </c:pt>
                <c:pt idx="3">
                  <c:v>3652.5</c:v>
                </c:pt>
                <c:pt idx="4">
                  <c:v>4904.5</c:v>
                </c:pt>
                <c:pt idx="5">
                  <c:v>3668</c:v>
                </c:pt>
                <c:pt idx="6">
                  <c:v>3701</c:v>
                </c:pt>
                <c:pt idx="7">
                  <c:v>553.25</c:v>
                </c:pt>
                <c:pt idx="8">
                  <c:v>0</c:v>
                </c:pt>
              </c:numCache>
            </c:numRef>
          </c:val>
          <c:smooth val="0"/>
          <c:extLst>
            <c:ext xmlns:c16="http://schemas.microsoft.com/office/drawing/2014/chart" uri="{C3380CC4-5D6E-409C-BE32-E72D297353CC}">
              <c16:uniqueId val="{00000020-260D-449E-A778-D94D62955C81}"/>
            </c:ext>
          </c:extLst>
        </c:ser>
        <c:ser>
          <c:idx val="33"/>
          <c:order val="33"/>
          <c:tx>
            <c:strRef>
              <c:f>'BI Daily'!$GS$44:$GT$44</c:f>
              <c:strCache>
                <c:ptCount val="2"/>
                <c:pt idx="0">
                  <c:v>MONA MAHMOUD ABDULRAHMAN AL AWADI</c:v>
                </c:pt>
                <c:pt idx="1">
                  <c:v>Internal Medicine</c:v>
                </c:pt>
              </c:strCache>
            </c:strRef>
          </c:tx>
          <c:spPr>
            <a:ln w="28575" cap="rnd">
              <a:solidFill>
                <a:schemeClr val="accent4">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Daily'!$GU$44:$HY$44</c15:sqref>
                  </c15:fullRef>
                </c:ext>
              </c:extLst>
              <c:f>'BI Daily'!$GU$44:$HC$44</c:f>
              <c:numCache>
                <c:formatCode>General</c:formatCode>
                <c:ptCount val="9"/>
                <c:pt idx="0">
                  <c:v>0</c:v>
                </c:pt>
                <c:pt idx="1">
                  <c:v>1511</c:v>
                </c:pt>
                <c:pt idx="2">
                  <c:v>687.5</c:v>
                </c:pt>
                <c:pt idx="3">
                  <c:v>185</c:v>
                </c:pt>
                <c:pt idx="4">
                  <c:v>932</c:v>
                </c:pt>
                <c:pt idx="5">
                  <c:v>1346</c:v>
                </c:pt>
                <c:pt idx="6">
                  <c:v>204</c:v>
                </c:pt>
                <c:pt idx="7">
                  <c:v>0</c:v>
                </c:pt>
                <c:pt idx="8">
                  <c:v>0</c:v>
                </c:pt>
              </c:numCache>
            </c:numRef>
          </c:val>
          <c:smooth val="0"/>
          <c:extLst>
            <c:ext xmlns:c16="http://schemas.microsoft.com/office/drawing/2014/chart" uri="{C3380CC4-5D6E-409C-BE32-E72D297353CC}">
              <c16:uniqueId val="{00000021-260D-449E-A778-D94D62955C81}"/>
            </c:ext>
          </c:extLst>
        </c:ser>
        <c:ser>
          <c:idx val="34"/>
          <c:order val="34"/>
          <c:tx>
            <c:strRef>
              <c:f>'BI Daily'!$GS$45:$GT$45</c:f>
              <c:strCache>
                <c:ptCount val="2"/>
                <c:pt idx="0">
                  <c:v>Mosab Ibrahim Hassan Saleh</c:v>
                </c:pt>
                <c:pt idx="1">
                  <c:v>General Surgery</c:v>
                </c:pt>
              </c:strCache>
            </c:strRef>
          </c:tx>
          <c:spPr>
            <a:ln w="28575" cap="rnd">
              <a:solidFill>
                <a:schemeClr val="accent5">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Daily'!$GU$45:$HY$45</c15:sqref>
                  </c15:fullRef>
                </c:ext>
              </c:extLst>
              <c:f>'BI Daily'!$GU$45:$HC$45</c:f>
              <c:numCache>
                <c:formatCode>General</c:formatCode>
                <c:ptCount val="9"/>
                <c:pt idx="0">
                  <c:v>0</c:v>
                </c:pt>
                <c:pt idx="1">
                  <c:v>0</c:v>
                </c:pt>
                <c:pt idx="2">
                  <c:v>312.5</c:v>
                </c:pt>
                <c:pt idx="3">
                  <c:v>1123.32</c:v>
                </c:pt>
                <c:pt idx="4">
                  <c:v>69.2</c:v>
                </c:pt>
                <c:pt idx="5">
                  <c:v>162.47</c:v>
                </c:pt>
                <c:pt idx="6">
                  <c:v>291.3</c:v>
                </c:pt>
                <c:pt idx="7">
                  <c:v>62.18</c:v>
                </c:pt>
                <c:pt idx="8">
                  <c:v>0</c:v>
                </c:pt>
              </c:numCache>
            </c:numRef>
          </c:val>
          <c:smooth val="0"/>
          <c:extLst>
            <c:ext xmlns:c16="http://schemas.microsoft.com/office/drawing/2014/chart" uri="{C3380CC4-5D6E-409C-BE32-E72D297353CC}">
              <c16:uniqueId val="{00000022-260D-449E-A778-D94D62955C81}"/>
            </c:ext>
          </c:extLst>
        </c:ser>
        <c:ser>
          <c:idx val="35"/>
          <c:order val="35"/>
          <c:tx>
            <c:strRef>
              <c:f>'BI Daily'!$GS$46:$GT$46</c:f>
              <c:strCache>
                <c:ptCount val="2"/>
                <c:pt idx="0">
                  <c:v>NABILA TAHA ALI SAFAN</c:v>
                </c:pt>
                <c:pt idx="1">
                  <c:v>OBE &amp; GYN</c:v>
                </c:pt>
              </c:strCache>
            </c:strRef>
          </c:tx>
          <c:spPr>
            <a:ln w="28575" cap="rnd">
              <a:solidFill>
                <a:schemeClr val="accent6">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Daily'!$GU$46:$HY$46</c15:sqref>
                  </c15:fullRef>
                </c:ext>
              </c:extLst>
              <c:f>'BI Daily'!$GU$46:$HC$46</c:f>
              <c:numCache>
                <c:formatCode>General</c:formatCode>
                <c:ptCount val="9"/>
                <c:pt idx="0">
                  <c:v>0</c:v>
                </c:pt>
                <c:pt idx="1">
                  <c:v>2834</c:v>
                </c:pt>
                <c:pt idx="2">
                  <c:v>4478</c:v>
                </c:pt>
                <c:pt idx="3">
                  <c:v>1485</c:v>
                </c:pt>
                <c:pt idx="4">
                  <c:v>3183.25</c:v>
                </c:pt>
                <c:pt idx="5">
                  <c:v>2486.5</c:v>
                </c:pt>
                <c:pt idx="6">
                  <c:v>1372.7</c:v>
                </c:pt>
                <c:pt idx="7">
                  <c:v>4674</c:v>
                </c:pt>
                <c:pt idx="8">
                  <c:v>0</c:v>
                </c:pt>
              </c:numCache>
            </c:numRef>
          </c:val>
          <c:smooth val="0"/>
          <c:extLst>
            <c:ext xmlns:c16="http://schemas.microsoft.com/office/drawing/2014/chart" uri="{C3380CC4-5D6E-409C-BE32-E72D297353CC}">
              <c16:uniqueId val="{00000023-260D-449E-A778-D94D62955C81}"/>
            </c:ext>
          </c:extLst>
        </c:ser>
        <c:ser>
          <c:idx val="36"/>
          <c:order val="36"/>
          <c:tx>
            <c:strRef>
              <c:f>'BI Daily'!$GS$47:$GT$47</c:f>
              <c:strCache>
                <c:ptCount val="2"/>
                <c:pt idx="0">
                  <c:v>NADA MOHAMED RATEB JAWISH</c:v>
                </c:pt>
                <c:pt idx="1">
                  <c:v>Nutrition</c:v>
                </c:pt>
              </c:strCache>
            </c:strRef>
          </c:tx>
          <c:spPr>
            <a:ln w="28575" cap="rnd">
              <a:solidFill>
                <a:schemeClr val="accent1">
                  <a:lumMod val="70000"/>
                  <a:lumOff val="3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Daily'!$GU$47:$HY$47</c15:sqref>
                  </c15:fullRef>
                </c:ext>
              </c:extLst>
              <c:f>'BI Daily'!$GU$47:$HC$47</c:f>
              <c:numCache>
                <c:formatCode>General</c:formatCode>
                <c:ptCount val="9"/>
                <c:pt idx="0">
                  <c:v>0</c:v>
                </c:pt>
                <c:pt idx="1">
                  <c:v>0</c:v>
                </c:pt>
                <c:pt idx="2">
                  <c:v>999</c:v>
                </c:pt>
                <c:pt idx="3">
                  <c:v>1299</c:v>
                </c:pt>
                <c:pt idx="4">
                  <c:v>95</c:v>
                </c:pt>
                <c:pt idx="5">
                  <c:v>242</c:v>
                </c:pt>
                <c:pt idx="6">
                  <c:v>1798</c:v>
                </c:pt>
                <c:pt idx="7">
                  <c:v>1798</c:v>
                </c:pt>
                <c:pt idx="8">
                  <c:v>0</c:v>
                </c:pt>
              </c:numCache>
            </c:numRef>
          </c:val>
          <c:smooth val="0"/>
          <c:extLst>
            <c:ext xmlns:c16="http://schemas.microsoft.com/office/drawing/2014/chart" uri="{C3380CC4-5D6E-409C-BE32-E72D297353CC}">
              <c16:uniqueId val="{00000024-260D-449E-A778-D94D62955C81}"/>
            </c:ext>
          </c:extLst>
        </c:ser>
        <c:ser>
          <c:idx val="37"/>
          <c:order val="37"/>
          <c:tx>
            <c:strRef>
              <c:f>'BI Daily'!$GS$48:$GT$48</c:f>
              <c:strCache>
                <c:ptCount val="2"/>
                <c:pt idx="0">
                  <c:v>Not Specified</c:v>
                </c:pt>
                <c:pt idx="1">
                  <c:v>Other</c:v>
                </c:pt>
              </c:strCache>
            </c:strRef>
          </c:tx>
          <c:spPr>
            <a:ln w="28575" cap="rnd">
              <a:solidFill>
                <a:schemeClr val="accent2">
                  <a:lumMod val="70000"/>
                  <a:lumOff val="3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Daily'!$GU$48:$HY$48</c15:sqref>
                  </c15:fullRef>
                </c:ext>
              </c:extLst>
              <c:f>'BI Daily'!$GU$48:$HC$48</c:f>
              <c:numCache>
                <c:formatCode>General</c:formatCode>
                <c:ptCount val="9"/>
                <c:pt idx="0">
                  <c:v>827.5</c:v>
                </c:pt>
                <c:pt idx="1">
                  <c:v>455.49999999999994</c:v>
                </c:pt>
                <c:pt idx="2">
                  <c:v>1644.18</c:v>
                </c:pt>
                <c:pt idx="3">
                  <c:v>731.25999999999988</c:v>
                </c:pt>
                <c:pt idx="4">
                  <c:v>1063.7999999999997</c:v>
                </c:pt>
                <c:pt idx="5">
                  <c:v>769.62000000000012</c:v>
                </c:pt>
                <c:pt idx="6">
                  <c:v>492.85</c:v>
                </c:pt>
                <c:pt idx="7">
                  <c:v>392.35</c:v>
                </c:pt>
                <c:pt idx="8">
                  <c:v>0</c:v>
                </c:pt>
              </c:numCache>
            </c:numRef>
          </c:val>
          <c:smooth val="0"/>
          <c:extLst>
            <c:ext xmlns:c16="http://schemas.microsoft.com/office/drawing/2014/chart" uri="{C3380CC4-5D6E-409C-BE32-E72D297353CC}">
              <c16:uniqueId val="{00000025-260D-449E-A778-D94D62955C81}"/>
            </c:ext>
          </c:extLst>
        </c:ser>
        <c:ser>
          <c:idx val="38"/>
          <c:order val="38"/>
          <c:tx>
            <c:strRef>
              <c:f>'BI Daily'!$GS$49:$GT$49</c:f>
              <c:strCache>
                <c:ptCount val="2"/>
                <c:pt idx="0">
                  <c:v>NUHA ABUBAKER ABDULLAH ALKAFF</c:v>
                </c:pt>
                <c:pt idx="1">
                  <c:v>Prosthodontic</c:v>
                </c:pt>
              </c:strCache>
            </c:strRef>
          </c:tx>
          <c:spPr>
            <a:ln w="28575" cap="rnd">
              <a:solidFill>
                <a:schemeClr val="accent3">
                  <a:lumMod val="70000"/>
                  <a:lumOff val="3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Daily'!$GU$49:$HY$49</c15:sqref>
                  </c15:fullRef>
                </c:ext>
              </c:extLst>
              <c:f>'BI Daily'!$GU$49:$HC$49</c:f>
              <c:numCache>
                <c:formatCode>General</c:formatCode>
                <c:ptCount val="9"/>
                <c:pt idx="0">
                  <c:v>0</c:v>
                </c:pt>
                <c:pt idx="1">
                  <c:v>0</c:v>
                </c:pt>
                <c:pt idx="2">
                  <c:v>320.82</c:v>
                </c:pt>
                <c:pt idx="3">
                  <c:v>319</c:v>
                </c:pt>
                <c:pt idx="4">
                  <c:v>55.01</c:v>
                </c:pt>
                <c:pt idx="5">
                  <c:v>1510.01</c:v>
                </c:pt>
                <c:pt idx="6">
                  <c:v>456</c:v>
                </c:pt>
                <c:pt idx="7">
                  <c:v>0</c:v>
                </c:pt>
                <c:pt idx="8">
                  <c:v>0</c:v>
                </c:pt>
              </c:numCache>
            </c:numRef>
          </c:val>
          <c:smooth val="0"/>
          <c:extLst>
            <c:ext xmlns:c16="http://schemas.microsoft.com/office/drawing/2014/chart" uri="{C3380CC4-5D6E-409C-BE32-E72D297353CC}">
              <c16:uniqueId val="{00000026-260D-449E-A778-D94D62955C81}"/>
            </c:ext>
          </c:extLst>
        </c:ser>
        <c:ser>
          <c:idx val="39"/>
          <c:order val="39"/>
          <c:tx>
            <c:strRef>
              <c:f>'BI Daily'!$GS$50:$GT$50</c:f>
              <c:strCache>
                <c:ptCount val="2"/>
                <c:pt idx="0">
                  <c:v>OSAMA AHMED BADAWY MOAWAD</c:v>
                </c:pt>
                <c:pt idx="1">
                  <c:v>General Surgery</c:v>
                </c:pt>
              </c:strCache>
            </c:strRef>
          </c:tx>
          <c:spPr>
            <a:ln w="28575" cap="rnd">
              <a:solidFill>
                <a:schemeClr val="accent4">
                  <a:lumMod val="70000"/>
                  <a:lumOff val="3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Daily'!$GU$50:$HY$50</c15:sqref>
                  </c15:fullRef>
                </c:ext>
              </c:extLst>
              <c:f>'BI Daily'!$GU$50:$HC$50</c:f>
              <c:numCache>
                <c:formatCode>General</c:formatCode>
                <c:ptCount val="9"/>
                <c:pt idx="0">
                  <c:v>694</c:v>
                </c:pt>
                <c:pt idx="1">
                  <c:v>1450.5</c:v>
                </c:pt>
                <c:pt idx="2">
                  <c:v>820</c:v>
                </c:pt>
                <c:pt idx="3">
                  <c:v>569.5</c:v>
                </c:pt>
                <c:pt idx="4">
                  <c:v>660</c:v>
                </c:pt>
                <c:pt idx="5">
                  <c:v>1279.5</c:v>
                </c:pt>
                <c:pt idx="6">
                  <c:v>95</c:v>
                </c:pt>
                <c:pt idx="7">
                  <c:v>0</c:v>
                </c:pt>
                <c:pt idx="8">
                  <c:v>0</c:v>
                </c:pt>
              </c:numCache>
            </c:numRef>
          </c:val>
          <c:smooth val="0"/>
          <c:extLst>
            <c:ext xmlns:c16="http://schemas.microsoft.com/office/drawing/2014/chart" uri="{C3380CC4-5D6E-409C-BE32-E72D297353CC}">
              <c16:uniqueId val="{00000027-260D-449E-A778-D94D62955C81}"/>
            </c:ext>
          </c:extLst>
        </c:ser>
        <c:ser>
          <c:idx val="40"/>
          <c:order val="40"/>
          <c:tx>
            <c:strRef>
              <c:f>'BI Daily'!$GS$51:$GT$51</c:f>
              <c:strCache>
                <c:ptCount val="2"/>
                <c:pt idx="0">
                  <c:v>Rabab Masoud AbdelWahed</c:v>
                </c:pt>
                <c:pt idx="1">
                  <c:v>ER</c:v>
                </c:pt>
              </c:strCache>
            </c:strRef>
          </c:tx>
          <c:spPr>
            <a:ln w="28575" cap="rnd">
              <a:solidFill>
                <a:schemeClr val="accent5">
                  <a:lumMod val="70000"/>
                  <a:lumOff val="3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Daily'!$GU$51:$HY$51</c15:sqref>
                  </c15:fullRef>
                </c:ext>
              </c:extLst>
              <c:f>'BI Daily'!$GU$51:$HC$51</c:f>
              <c:numCache>
                <c:formatCode>General</c:formatCode>
                <c:ptCount val="9"/>
                <c:pt idx="0">
                  <c:v>0</c:v>
                </c:pt>
                <c:pt idx="1">
                  <c:v>1790</c:v>
                </c:pt>
                <c:pt idx="2">
                  <c:v>2366.4</c:v>
                </c:pt>
                <c:pt idx="3">
                  <c:v>2154.5</c:v>
                </c:pt>
                <c:pt idx="4">
                  <c:v>2723.5</c:v>
                </c:pt>
                <c:pt idx="5">
                  <c:v>3330.9900000000002</c:v>
                </c:pt>
                <c:pt idx="6">
                  <c:v>2030</c:v>
                </c:pt>
                <c:pt idx="7">
                  <c:v>1685</c:v>
                </c:pt>
                <c:pt idx="8">
                  <c:v>0</c:v>
                </c:pt>
              </c:numCache>
            </c:numRef>
          </c:val>
          <c:smooth val="0"/>
          <c:extLst>
            <c:ext xmlns:c16="http://schemas.microsoft.com/office/drawing/2014/chart" uri="{C3380CC4-5D6E-409C-BE32-E72D297353CC}">
              <c16:uniqueId val="{00000028-260D-449E-A778-D94D62955C81}"/>
            </c:ext>
          </c:extLst>
        </c:ser>
        <c:ser>
          <c:idx val="41"/>
          <c:order val="41"/>
          <c:tx>
            <c:strRef>
              <c:f>'BI Daily'!$GS$52:$GT$52</c:f>
              <c:strCache>
                <c:ptCount val="2"/>
                <c:pt idx="0">
                  <c:v>Raed Shabaan El Sayed Ali</c:v>
                </c:pt>
                <c:pt idx="1">
                  <c:v>Pedodontics</c:v>
                </c:pt>
              </c:strCache>
            </c:strRef>
          </c:tx>
          <c:spPr>
            <a:ln w="28575" cap="rnd">
              <a:solidFill>
                <a:schemeClr val="accent6">
                  <a:lumMod val="70000"/>
                  <a:lumOff val="3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Daily'!$GU$52:$HY$52</c15:sqref>
                  </c15:fullRef>
                </c:ext>
              </c:extLst>
              <c:f>'BI Daily'!$GU$52:$HC$52</c:f>
              <c:numCache>
                <c:formatCode>General</c:formatCode>
                <c:ptCount val="9"/>
                <c:pt idx="0">
                  <c:v>0</c:v>
                </c:pt>
                <c:pt idx="1">
                  <c:v>2196.4800000000005</c:v>
                </c:pt>
                <c:pt idx="2">
                  <c:v>215.20999999999998</c:v>
                </c:pt>
                <c:pt idx="3">
                  <c:v>2387.7600000000011</c:v>
                </c:pt>
                <c:pt idx="4">
                  <c:v>5180.7700000000004</c:v>
                </c:pt>
                <c:pt idx="5">
                  <c:v>0</c:v>
                </c:pt>
                <c:pt idx="6">
                  <c:v>2099.0500000000002</c:v>
                </c:pt>
                <c:pt idx="7">
                  <c:v>180</c:v>
                </c:pt>
                <c:pt idx="8">
                  <c:v>0</c:v>
                </c:pt>
              </c:numCache>
            </c:numRef>
          </c:val>
          <c:smooth val="0"/>
          <c:extLst>
            <c:ext xmlns:c16="http://schemas.microsoft.com/office/drawing/2014/chart" uri="{C3380CC4-5D6E-409C-BE32-E72D297353CC}">
              <c16:uniqueId val="{00000029-260D-449E-A778-D94D62955C81}"/>
            </c:ext>
          </c:extLst>
        </c:ser>
        <c:ser>
          <c:idx val="42"/>
          <c:order val="42"/>
          <c:tx>
            <c:strRef>
              <c:f>'BI Daily'!$GS$53:$GT$53</c:f>
              <c:strCache>
                <c:ptCount val="2"/>
                <c:pt idx="0">
                  <c:v>Safa El said</c:v>
                </c:pt>
                <c:pt idx="1">
                  <c:v>Advanced GP</c:v>
                </c:pt>
              </c:strCache>
            </c:strRef>
          </c:tx>
          <c:spPr>
            <a:ln w="28575" cap="rnd">
              <a:solidFill>
                <a:schemeClr val="accent1">
                  <a:lumMod val="7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Daily'!$GU$53:$HY$53</c15:sqref>
                  </c15:fullRef>
                </c:ext>
              </c:extLst>
              <c:f>'BI Daily'!$GU$53:$HC$53</c:f>
              <c:numCache>
                <c:formatCode>General</c:formatCode>
                <c:ptCount val="9"/>
                <c:pt idx="0">
                  <c:v>0</c:v>
                </c:pt>
                <c:pt idx="1">
                  <c:v>55.01</c:v>
                </c:pt>
                <c:pt idx="2">
                  <c:v>2163.59</c:v>
                </c:pt>
                <c:pt idx="3">
                  <c:v>2990.42</c:v>
                </c:pt>
                <c:pt idx="4">
                  <c:v>1317.25</c:v>
                </c:pt>
                <c:pt idx="5">
                  <c:v>449.82</c:v>
                </c:pt>
                <c:pt idx="6">
                  <c:v>3207.2999999999997</c:v>
                </c:pt>
                <c:pt idx="7">
                  <c:v>1202.26</c:v>
                </c:pt>
                <c:pt idx="8">
                  <c:v>0</c:v>
                </c:pt>
              </c:numCache>
            </c:numRef>
          </c:val>
          <c:smooth val="0"/>
          <c:extLst>
            <c:ext xmlns:c16="http://schemas.microsoft.com/office/drawing/2014/chart" uri="{C3380CC4-5D6E-409C-BE32-E72D297353CC}">
              <c16:uniqueId val="{0000002A-260D-449E-A778-D94D62955C81}"/>
            </c:ext>
          </c:extLst>
        </c:ser>
        <c:ser>
          <c:idx val="43"/>
          <c:order val="43"/>
          <c:tx>
            <c:strRef>
              <c:f>'BI Daily'!$GS$54:$GT$54</c:f>
              <c:strCache>
                <c:ptCount val="2"/>
                <c:pt idx="0">
                  <c:v>Samah Mohamed Megahed</c:v>
                </c:pt>
                <c:pt idx="1">
                  <c:v>Pediatrics</c:v>
                </c:pt>
              </c:strCache>
            </c:strRef>
          </c:tx>
          <c:spPr>
            <a:ln w="28575" cap="rnd">
              <a:solidFill>
                <a:schemeClr val="accent2">
                  <a:lumMod val="7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Daily'!$GU$54:$HY$54</c15:sqref>
                  </c15:fullRef>
                </c:ext>
              </c:extLst>
              <c:f>'BI Daily'!$GU$54:$HC$54</c:f>
              <c:numCache>
                <c:formatCode>General</c:formatCode>
                <c:ptCount val="9"/>
                <c:pt idx="0">
                  <c:v>105</c:v>
                </c:pt>
                <c:pt idx="1">
                  <c:v>2658.04</c:v>
                </c:pt>
                <c:pt idx="2">
                  <c:v>3937.2500000000009</c:v>
                </c:pt>
                <c:pt idx="3">
                  <c:v>3532.0200000000009</c:v>
                </c:pt>
                <c:pt idx="4">
                  <c:v>4394.0200000000004</c:v>
                </c:pt>
                <c:pt idx="5">
                  <c:v>6335.3200000000006</c:v>
                </c:pt>
                <c:pt idx="6">
                  <c:v>4263.18</c:v>
                </c:pt>
                <c:pt idx="7">
                  <c:v>509.34</c:v>
                </c:pt>
                <c:pt idx="8">
                  <c:v>0</c:v>
                </c:pt>
              </c:numCache>
            </c:numRef>
          </c:val>
          <c:smooth val="0"/>
          <c:extLst>
            <c:ext xmlns:c16="http://schemas.microsoft.com/office/drawing/2014/chart" uri="{C3380CC4-5D6E-409C-BE32-E72D297353CC}">
              <c16:uniqueId val="{0000002B-260D-449E-A778-D94D62955C81}"/>
            </c:ext>
          </c:extLst>
        </c:ser>
        <c:ser>
          <c:idx val="44"/>
          <c:order val="44"/>
          <c:tx>
            <c:strRef>
              <c:f>'BI Daily'!$GS$55:$GT$55</c:f>
              <c:strCache>
                <c:ptCount val="2"/>
                <c:pt idx="0">
                  <c:v>Sarah Moustafa Hussein ElHomosany</c:v>
                </c:pt>
                <c:pt idx="1">
                  <c:v>Ophthalmology</c:v>
                </c:pt>
              </c:strCache>
            </c:strRef>
          </c:tx>
          <c:spPr>
            <a:ln w="28575" cap="rnd">
              <a:solidFill>
                <a:schemeClr val="accent3">
                  <a:lumMod val="7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Daily'!$GU$55:$HY$55</c15:sqref>
                  </c15:fullRef>
                </c:ext>
              </c:extLst>
              <c:f>'BI Daily'!$GU$55:$HC$55</c:f>
              <c:numCache>
                <c:formatCode>General</c:formatCode>
                <c:ptCount val="9"/>
                <c:pt idx="0">
                  <c:v>0</c:v>
                </c:pt>
                <c:pt idx="1">
                  <c:v>0</c:v>
                </c:pt>
                <c:pt idx="2">
                  <c:v>190</c:v>
                </c:pt>
                <c:pt idx="3">
                  <c:v>0</c:v>
                </c:pt>
                <c:pt idx="4">
                  <c:v>0</c:v>
                </c:pt>
                <c:pt idx="5">
                  <c:v>1517.6000000000001</c:v>
                </c:pt>
                <c:pt idx="6">
                  <c:v>153.94999999999999</c:v>
                </c:pt>
                <c:pt idx="7">
                  <c:v>0</c:v>
                </c:pt>
                <c:pt idx="8">
                  <c:v>0</c:v>
                </c:pt>
              </c:numCache>
            </c:numRef>
          </c:val>
          <c:smooth val="0"/>
          <c:extLst>
            <c:ext xmlns:c16="http://schemas.microsoft.com/office/drawing/2014/chart" uri="{C3380CC4-5D6E-409C-BE32-E72D297353CC}">
              <c16:uniqueId val="{0000002C-260D-449E-A778-D94D62955C81}"/>
            </c:ext>
          </c:extLst>
        </c:ser>
        <c:ser>
          <c:idx val="45"/>
          <c:order val="45"/>
          <c:tx>
            <c:strRef>
              <c:f>'BI Daily'!$GS$56:$GT$56</c:f>
              <c:strCache>
                <c:ptCount val="2"/>
                <c:pt idx="0">
                  <c:v>SHAIMAA ATTIA ABOUOUF NEGM</c:v>
                </c:pt>
                <c:pt idx="1">
                  <c:v>Pedodontics</c:v>
                </c:pt>
              </c:strCache>
            </c:strRef>
          </c:tx>
          <c:spPr>
            <a:ln w="28575" cap="rnd">
              <a:solidFill>
                <a:schemeClr val="accent4">
                  <a:lumMod val="7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Daily'!$GU$56:$HY$56</c15:sqref>
                  </c15:fullRef>
                </c:ext>
              </c:extLst>
              <c:f>'BI Daily'!$GU$56:$HC$56</c:f>
              <c:numCache>
                <c:formatCode>General</c:formatCode>
                <c:ptCount val="9"/>
                <c:pt idx="0">
                  <c:v>0</c:v>
                </c:pt>
                <c:pt idx="1">
                  <c:v>1284</c:v>
                </c:pt>
                <c:pt idx="2">
                  <c:v>1616</c:v>
                </c:pt>
                <c:pt idx="3">
                  <c:v>1845</c:v>
                </c:pt>
                <c:pt idx="4">
                  <c:v>1417.5</c:v>
                </c:pt>
                <c:pt idx="5">
                  <c:v>1140</c:v>
                </c:pt>
                <c:pt idx="6">
                  <c:v>2187</c:v>
                </c:pt>
                <c:pt idx="7">
                  <c:v>478</c:v>
                </c:pt>
                <c:pt idx="8">
                  <c:v>0</c:v>
                </c:pt>
              </c:numCache>
            </c:numRef>
          </c:val>
          <c:smooth val="0"/>
          <c:extLst>
            <c:ext xmlns:c16="http://schemas.microsoft.com/office/drawing/2014/chart" uri="{C3380CC4-5D6E-409C-BE32-E72D297353CC}">
              <c16:uniqueId val="{0000002D-260D-449E-A778-D94D62955C81}"/>
            </c:ext>
          </c:extLst>
        </c:ser>
        <c:ser>
          <c:idx val="46"/>
          <c:order val="46"/>
          <c:tx>
            <c:strRef>
              <c:f>'BI Daily'!$GS$57:$GT$57</c:f>
              <c:strCache>
                <c:ptCount val="2"/>
                <c:pt idx="0">
                  <c:v>SHERIFAY ABDUAEMED  TAHER</c:v>
                </c:pt>
                <c:pt idx="1">
                  <c:v>ER</c:v>
                </c:pt>
              </c:strCache>
            </c:strRef>
          </c:tx>
          <c:spPr>
            <a:ln w="28575" cap="rnd">
              <a:solidFill>
                <a:schemeClr val="accent5">
                  <a:lumMod val="7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Daily'!$GU$57:$HY$57</c15:sqref>
                  </c15:fullRef>
                </c:ext>
              </c:extLst>
              <c:f>'BI Daily'!$GU$57:$HC$57</c:f>
              <c:numCache>
                <c:formatCode>General</c:formatCode>
                <c:ptCount val="9"/>
                <c:pt idx="0">
                  <c:v>5088.5</c:v>
                </c:pt>
                <c:pt idx="1">
                  <c:v>1502</c:v>
                </c:pt>
                <c:pt idx="2">
                  <c:v>2202</c:v>
                </c:pt>
                <c:pt idx="3">
                  <c:v>2492.5</c:v>
                </c:pt>
                <c:pt idx="4">
                  <c:v>2089.5</c:v>
                </c:pt>
                <c:pt idx="5">
                  <c:v>1567</c:v>
                </c:pt>
                <c:pt idx="6">
                  <c:v>1164.5</c:v>
                </c:pt>
                <c:pt idx="7">
                  <c:v>2889</c:v>
                </c:pt>
                <c:pt idx="8">
                  <c:v>0</c:v>
                </c:pt>
              </c:numCache>
            </c:numRef>
          </c:val>
          <c:smooth val="0"/>
          <c:extLst>
            <c:ext xmlns:c16="http://schemas.microsoft.com/office/drawing/2014/chart" uri="{C3380CC4-5D6E-409C-BE32-E72D297353CC}">
              <c16:uniqueId val="{0000002E-260D-449E-A778-D94D62955C81}"/>
            </c:ext>
          </c:extLst>
        </c:ser>
        <c:ser>
          <c:idx val="47"/>
          <c:order val="47"/>
          <c:tx>
            <c:strRef>
              <c:f>'BI Daily'!$GS$58:$GT$58</c:f>
              <c:strCache>
                <c:ptCount val="2"/>
                <c:pt idx="0">
                  <c:v>Soha Moneir Abedllatief Aboelleil</c:v>
                </c:pt>
                <c:pt idx="1">
                  <c:v>Endodontics</c:v>
                </c:pt>
              </c:strCache>
            </c:strRef>
          </c:tx>
          <c:spPr>
            <a:ln w="28575" cap="rnd">
              <a:solidFill>
                <a:schemeClr val="accent6">
                  <a:lumMod val="7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Daily'!$GU$58:$HY$58</c15:sqref>
                  </c15:fullRef>
                </c:ext>
              </c:extLst>
              <c:f>'BI Daily'!$GU$58:$HC$58</c:f>
              <c:numCache>
                <c:formatCode>General</c:formatCode>
                <c:ptCount val="9"/>
                <c:pt idx="0">
                  <c:v>0</c:v>
                </c:pt>
                <c:pt idx="1">
                  <c:v>1881.4099999999999</c:v>
                </c:pt>
                <c:pt idx="2">
                  <c:v>1142.03</c:v>
                </c:pt>
                <c:pt idx="3">
                  <c:v>3899.4</c:v>
                </c:pt>
                <c:pt idx="4">
                  <c:v>1529.6</c:v>
                </c:pt>
                <c:pt idx="5">
                  <c:v>1287.76</c:v>
                </c:pt>
                <c:pt idx="6">
                  <c:v>645</c:v>
                </c:pt>
                <c:pt idx="7">
                  <c:v>1458.02</c:v>
                </c:pt>
                <c:pt idx="8">
                  <c:v>0</c:v>
                </c:pt>
              </c:numCache>
            </c:numRef>
          </c:val>
          <c:smooth val="0"/>
          <c:extLst>
            <c:ext xmlns:c16="http://schemas.microsoft.com/office/drawing/2014/chart" uri="{C3380CC4-5D6E-409C-BE32-E72D297353CC}">
              <c16:uniqueId val="{0000002F-260D-449E-A778-D94D62955C81}"/>
            </c:ext>
          </c:extLst>
        </c:ser>
        <c:ser>
          <c:idx val="48"/>
          <c:order val="48"/>
          <c:tx>
            <c:strRef>
              <c:f>'BI Daily'!$GS$59:$GT$59</c:f>
              <c:strCache>
                <c:ptCount val="2"/>
                <c:pt idx="0">
                  <c:v>TRAD KHALED A. ALSHADUKI</c:v>
                </c:pt>
                <c:pt idx="1">
                  <c:v>Screening &amp; Scaling</c:v>
                </c:pt>
              </c:strCache>
            </c:strRef>
          </c:tx>
          <c:spPr>
            <a:ln w="28575" cap="rnd">
              <a:solidFill>
                <a:schemeClr val="accent1">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Daily'!$GU$59:$HY$59</c15:sqref>
                  </c15:fullRef>
                </c:ext>
              </c:extLst>
              <c:f>'BI Daily'!$GU$59:$HC$59</c:f>
              <c:numCache>
                <c:formatCode>General</c:formatCode>
                <c:ptCount val="9"/>
                <c:pt idx="0">
                  <c:v>0</c:v>
                </c:pt>
                <c:pt idx="1">
                  <c:v>899</c:v>
                </c:pt>
                <c:pt idx="2">
                  <c:v>1004</c:v>
                </c:pt>
                <c:pt idx="3">
                  <c:v>673</c:v>
                </c:pt>
                <c:pt idx="4">
                  <c:v>803</c:v>
                </c:pt>
                <c:pt idx="5">
                  <c:v>1383</c:v>
                </c:pt>
                <c:pt idx="6">
                  <c:v>120</c:v>
                </c:pt>
                <c:pt idx="7">
                  <c:v>0</c:v>
                </c:pt>
                <c:pt idx="8">
                  <c:v>0</c:v>
                </c:pt>
              </c:numCache>
            </c:numRef>
          </c:val>
          <c:smooth val="0"/>
          <c:extLst>
            <c:ext xmlns:c16="http://schemas.microsoft.com/office/drawing/2014/chart" uri="{C3380CC4-5D6E-409C-BE32-E72D297353CC}">
              <c16:uniqueId val="{00000030-260D-449E-A778-D94D62955C81}"/>
            </c:ext>
          </c:extLst>
        </c:ser>
        <c:ser>
          <c:idx val="49"/>
          <c:order val="49"/>
          <c:tx>
            <c:strRef>
              <c:f>'BI Daily'!$GS$60:$GT$60</c:f>
              <c:strCache>
                <c:ptCount val="2"/>
                <c:pt idx="0">
                  <c:v>TRAD KHALED SCREENING</c:v>
                </c:pt>
                <c:pt idx="1">
                  <c:v>Screening &amp; Scaling</c:v>
                </c:pt>
              </c:strCache>
            </c:strRef>
          </c:tx>
          <c:spPr>
            <a:ln w="28575" cap="rnd">
              <a:solidFill>
                <a:schemeClr val="accent2">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Daily'!$GU$60:$HY$60</c15:sqref>
                  </c15:fullRef>
                </c:ext>
              </c:extLst>
              <c:f>'BI Daily'!$GU$60:$HC$60</c:f>
              <c:numCache>
                <c:formatCode>General</c:formatCode>
                <c:ptCount val="9"/>
                <c:pt idx="0">
                  <c:v>0</c:v>
                </c:pt>
                <c:pt idx="1">
                  <c:v>0</c:v>
                </c:pt>
                <c:pt idx="2">
                  <c:v>0</c:v>
                </c:pt>
                <c:pt idx="3">
                  <c:v>0</c:v>
                </c:pt>
                <c:pt idx="4">
                  <c:v>0</c:v>
                </c:pt>
                <c:pt idx="5">
                  <c:v>149</c:v>
                </c:pt>
                <c:pt idx="6">
                  <c:v>0</c:v>
                </c:pt>
                <c:pt idx="7">
                  <c:v>298</c:v>
                </c:pt>
                <c:pt idx="8">
                  <c:v>0</c:v>
                </c:pt>
              </c:numCache>
            </c:numRef>
          </c:val>
          <c:smooth val="0"/>
          <c:extLst>
            <c:ext xmlns:c16="http://schemas.microsoft.com/office/drawing/2014/chart" uri="{C3380CC4-5D6E-409C-BE32-E72D297353CC}">
              <c16:uniqueId val="{00000031-260D-449E-A778-D94D62955C81}"/>
            </c:ext>
          </c:extLst>
        </c:ser>
        <c:ser>
          <c:idx val="50"/>
          <c:order val="50"/>
          <c:tx>
            <c:strRef>
              <c:f>'BI Daily'!$GS$61:$GT$61</c:f>
              <c:strCache>
                <c:ptCount val="2"/>
                <c:pt idx="0">
                  <c:v>Walaa Ahmed Elsadany</c:v>
                </c:pt>
                <c:pt idx="1">
                  <c:v>Ophthalmology</c:v>
                </c:pt>
              </c:strCache>
            </c:strRef>
          </c:tx>
          <c:spPr>
            <a:ln w="28575" cap="rnd">
              <a:solidFill>
                <a:schemeClr val="accent3">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Daily'!$GU$61:$HY$61</c15:sqref>
                  </c15:fullRef>
                </c:ext>
              </c:extLst>
              <c:f>'BI Daily'!$GU$61:$HC$61</c:f>
              <c:numCache>
                <c:formatCode>General</c:formatCode>
                <c:ptCount val="9"/>
                <c:pt idx="0">
                  <c:v>0</c:v>
                </c:pt>
                <c:pt idx="1">
                  <c:v>0</c:v>
                </c:pt>
                <c:pt idx="2">
                  <c:v>1997.1</c:v>
                </c:pt>
                <c:pt idx="3">
                  <c:v>0</c:v>
                </c:pt>
                <c:pt idx="4">
                  <c:v>1742</c:v>
                </c:pt>
                <c:pt idx="5">
                  <c:v>197</c:v>
                </c:pt>
                <c:pt idx="6">
                  <c:v>0</c:v>
                </c:pt>
                <c:pt idx="7">
                  <c:v>0</c:v>
                </c:pt>
                <c:pt idx="8">
                  <c:v>0</c:v>
                </c:pt>
              </c:numCache>
            </c:numRef>
          </c:val>
          <c:smooth val="0"/>
          <c:extLst>
            <c:ext xmlns:c16="http://schemas.microsoft.com/office/drawing/2014/chart" uri="{C3380CC4-5D6E-409C-BE32-E72D297353CC}">
              <c16:uniqueId val="{00000032-260D-449E-A778-D94D62955C81}"/>
            </c:ext>
          </c:extLst>
        </c:ser>
        <c:ser>
          <c:idx val="51"/>
          <c:order val="51"/>
          <c:tx>
            <c:strRef>
              <c:f>'BI Daily'!$GS$62:$GT$62</c:f>
              <c:strCache>
                <c:ptCount val="2"/>
                <c:pt idx="0">
                  <c:v>WALAA RAMADAN ABD ELSALHIN SAAD</c:v>
                </c:pt>
                <c:pt idx="1">
                  <c:v>ER</c:v>
                </c:pt>
              </c:strCache>
            </c:strRef>
          </c:tx>
          <c:spPr>
            <a:ln w="28575" cap="rnd">
              <a:solidFill>
                <a:schemeClr val="accent4">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Daily'!$GU$62:$HY$62</c15:sqref>
                  </c15:fullRef>
                </c:ext>
              </c:extLst>
              <c:f>'BI Daily'!$GU$62:$HC$62</c:f>
              <c:numCache>
                <c:formatCode>General</c:formatCode>
                <c:ptCount val="9"/>
                <c:pt idx="0">
                  <c:v>3605.7799999999997</c:v>
                </c:pt>
                <c:pt idx="1">
                  <c:v>523.5</c:v>
                </c:pt>
                <c:pt idx="2">
                  <c:v>3495.5</c:v>
                </c:pt>
                <c:pt idx="3">
                  <c:v>990.5</c:v>
                </c:pt>
                <c:pt idx="4">
                  <c:v>1530.5</c:v>
                </c:pt>
                <c:pt idx="5">
                  <c:v>2928.5</c:v>
                </c:pt>
                <c:pt idx="6">
                  <c:v>2232</c:v>
                </c:pt>
                <c:pt idx="7">
                  <c:v>76.5</c:v>
                </c:pt>
                <c:pt idx="8">
                  <c:v>0</c:v>
                </c:pt>
              </c:numCache>
            </c:numRef>
          </c:val>
          <c:smooth val="0"/>
          <c:extLst>
            <c:ext xmlns:c16="http://schemas.microsoft.com/office/drawing/2014/chart" uri="{C3380CC4-5D6E-409C-BE32-E72D297353CC}">
              <c16:uniqueId val="{00000033-260D-449E-A778-D94D62955C81}"/>
            </c:ext>
          </c:extLst>
        </c:ser>
        <c:ser>
          <c:idx val="52"/>
          <c:order val="52"/>
          <c:tx>
            <c:strRef>
              <c:f>'BI Daily'!$GS$63:$GT$63</c:f>
              <c:strCache>
                <c:ptCount val="2"/>
                <c:pt idx="0">
                  <c:v>YASMIN IBRAHIM ABDELWAHED AHMED</c:v>
                </c:pt>
                <c:pt idx="1">
                  <c:v>Endodontics</c:v>
                </c:pt>
              </c:strCache>
            </c:strRef>
          </c:tx>
          <c:spPr>
            <a:ln w="28575" cap="rnd">
              <a:solidFill>
                <a:schemeClr val="accent5">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Daily'!$GU$63:$HY$63</c15:sqref>
                  </c15:fullRef>
                </c:ext>
              </c:extLst>
              <c:f>'BI Daily'!$GU$63:$HC$63</c:f>
              <c:numCache>
                <c:formatCode>General</c:formatCode>
                <c:ptCount val="9"/>
                <c:pt idx="0">
                  <c:v>0</c:v>
                </c:pt>
                <c:pt idx="1">
                  <c:v>0</c:v>
                </c:pt>
                <c:pt idx="2">
                  <c:v>4832</c:v>
                </c:pt>
                <c:pt idx="3">
                  <c:v>3149</c:v>
                </c:pt>
                <c:pt idx="4">
                  <c:v>5675</c:v>
                </c:pt>
                <c:pt idx="5">
                  <c:v>2595.5</c:v>
                </c:pt>
                <c:pt idx="6">
                  <c:v>1799</c:v>
                </c:pt>
                <c:pt idx="7">
                  <c:v>650</c:v>
                </c:pt>
                <c:pt idx="8">
                  <c:v>0</c:v>
                </c:pt>
              </c:numCache>
            </c:numRef>
          </c:val>
          <c:smooth val="0"/>
          <c:extLst>
            <c:ext xmlns:c16="http://schemas.microsoft.com/office/drawing/2014/chart" uri="{C3380CC4-5D6E-409C-BE32-E72D297353CC}">
              <c16:uniqueId val="{00000034-260D-449E-A778-D94D62955C81}"/>
            </c:ext>
          </c:extLst>
        </c:ser>
        <c:ser>
          <c:idx val="53"/>
          <c:order val="53"/>
          <c:tx>
            <c:strRef>
              <c:f>'BI Daily'!$GS$64:$GT$64</c:f>
              <c:strCache>
                <c:ptCount val="2"/>
                <c:pt idx="0">
                  <c:v>YASMIN IBRAHIM ABDELWAHED AHMED</c:v>
                </c:pt>
                <c:pt idx="1">
                  <c:v>Endodontics</c:v>
                </c:pt>
              </c:strCache>
            </c:strRef>
          </c:tx>
          <c:spPr>
            <a:ln w="28575" cap="rnd">
              <a:solidFill>
                <a:schemeClr val="accent6">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Daily'!$GU$64:$HY$64</c15:sqref>
                  </c15:fullRef>
                </c:ext>
              </c:extLst>
              <c:f>'BI Daily'!$GU$64:$HC$64</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5-260D-449E-A778-D94D62955C81}"/>
            </c:ext>
          </c:extLst>
        </c:ser>
        <c:ser>
          <c:idx val="54"/>
          <c:order val="54"/>
          <c:tx>
            <c:strRef>
              <c:f>'BI Daily'!$GS$65:$GT$65</c:f>
              <c:strCache>
                <c:ptCount val="2"/>
                <c:pt idx="0">
                  <c:v>YASMIN IBRAHIM ABDELWAHED AHMED</c:v>
                </c:pt>
                <c:pt idx="1">
                  <c:v>Endodontics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Daily'!$GU$65:$HY$65</c15:sqref>
                  </c15:fullRef>
                </c:ext>
              </c:extLst>
              <c:f>'BI Daily'!$GU$65:$HC$65</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6-260D-449E-A778-D94D62955C81}"/>
            </c:ext>
          </c:extLst>
        </c:ser>
        <c:ser>
          <c:idx val="55"/>
          <c:order val="55"/>
          <c:tx>
            <c:strRef>
              <c:f>'BI Daily'!$GS$66:$GT$66</c:f>
              <c:strCache>
                <c:ptCount val="2"/>
                <c:pt idx="0">
                  <c:v>YASMIN IBRAHIM ABDELWAHED AHMED</c:v>
                </c:pt>
                <c:pt idx="1">
                  <c:v>Endodontics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Daily'!$GU$66:$HY$66</c15:sqref>
                  </c15:fullRef>
                </c:ext>
              </c:extLst>
              <c:f>'BI Daily'!$GU$66:$HC$66</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7-260D-449E-A778-D94D62955C81}"/>
            </c:ext>
          </c:extLst>
        </c:ser>
        <c:ser>
          <c:idx val="56"/>
          <c:order val="56"/>
          <c:tx>
            <c:strRef>
              <c:f>'BI Daily'!$GS$67:$GT$67</c:f>
              <c:strCache>
                <c:ptCount val="2"/>
                <c:pt idx="0">
                  <c:v>YASMIN IBRAHIM ABDELWAHED AHMED</c:v>
                </c:pt>
                <c:pt idx="1">
                  <c:v>Endodontics</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Daily'!$GU$67:$HY$67</c15:sqref>
                  </c15:fullRef>
                </c:ext>
              </c:extLst>
              <c:f>'BI Daily'!$GU$67:$HC$67</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8-260D-449E-A778-D94D62955C81}"/>
            </c:ext>
          </c:extLst>
        </c:ser>
        <c:ser>
          <c:idx val="57"/>
          <c:order val="57"/>
          <c:tx>
            <c:strRef>
              <c:f>'BI Daily'!$GS$68:$GT$68</c:f>
              <c:strCache>
                <c:ptCount val="2"/>
                <c:pt idx="0">
                  <c:v>YASMIN IBRAHIM ABDELWAHED AHMED</c:v>
                </c:pt>
                <c:pt idx="1">
                  <c:v>Endodontics</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Daily'!$GU$68:$HY$68</c15:sqref>
                  </c15:fullRef>
                </c:ext>
              </c:extLst>
              <c:f>'BI Daily'!$GU$68:$HC$68</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9-260D-449E-A778-D94D62955C81}"/>
            </c:ext>
          </c:extLst>
        </c:ser>
        <c:ser>
          <c:idx val="58"/>
          <c:order val="58"/>
          <c:tx>
            <c:strRef>
              <c:f>'BI Daily'!$GS$69:$GT$69</c:f>
              <c:strCache>
                <c:ptCount val="2"/>
                <c:pt idx="0">
                  <c:v>YASMIN IBRAHIM ABDELWAHED AHMED</c:v>
                </c:pt>
                <c:pt idx="1">
                  <c:v>Endodontics</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Daily'!$GU$69:$HY$69</c15:sqref>
                  </c15:fullRef>
                </c:ext>
              </c:extLst>
              <c:f>'BI Daily'!$GU$69:$HC$69</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A-260D-449E-A778-D94D62955C81}"/>
            </c:ext>
          </c:extLst>
        </c:ser>
        <c:ser>
          <c:idx val="59"/>
          <c:order val="59"/>
          <c:tx>
            <c:strRef>
              <c:f>'BI Daily'!$GS$70:$GT$70</c:f>
              <c:strCache>
                <c:ptCount val="2"/>
                <c:pt idx="0">
                  <c:v>YASMIN IBRAHIM ABDELWAHED AHMED</c:v>
                </c:pt>
                <c:pt idx="1">
                  <c:v>Endodontics</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Daily'!$GU$70:$HY$70</c15:sqref>
                  </c15:fullRef>
                </c:ext>
              </c:extLst>
              <c:f>'BI Daily'!$GU$70:$HC$70</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B-260D-449E-A778-D94D62955C81}"/>
            </c:ext>
          </c:extLst>
        </c:ser>
        <c:ser>
          <c:idx val="60"/>
          <c:order val="60"/>
          <c:tx>
            <c:strRef>
              <c:f>'BI Daily'!$GS$71:$GT$71</c:f>
              <c:strCache>
                <c:ptCount val="2"/>
                <c:pt idx="0">
                  <c:v>YASMIN IBRAHIM ABDELWAHED AHMED</c:v>
                </c:pt>
                <c:pt idx="1">
                  <c:v>Endodontics</c:v>
                </c:pt>
              </c:strCache>
            </c:strRef>
          </c:tx>
          <c:spPr>
            <a:ln w="28575" cap="rnd">
              <a:solidFill>
                <a:schemeClr val="accent1">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Daily'!$GU$71:$HY$71</c15:sqref>
                  </c15:fullRef>
                </c:ext>
              </c:extLst>
              <c:f>'BI Daily'!$GU$71:$HC$71</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C-260D-449E-A778-D94D62955C81}"/>
            </c:ext>
          </c:extLst>
        </c:ser>
        <c:ser>
          <c:idx val="61"/>
          <c:order val="61"/>
          <c:tx>
            <c:strRef>
              <c:f>'BI Daily'!$GS$72:$GT$72</c:f>
              <c:strCache>
                <c:ptCount val="2"/>
                <c:pt idx="0">
                  <c:v>YASMIN IBRAHIM ABDELWAHED AHMED</c:v>
                </c:pt>
                <c:pt idx="1">
                  <c:v>Endodontics</c:v>
                </c:pt>
              </c:strCache>
            </c:strRef>
          </c:tx>
          <c:spPr>
            <a:ln w="28575" cap="rnd">
              <a:solidFill>
                <a:schemeClr val="accent2">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Daily'!$GU$72:$HY$72</c15:sqref>
                  </c15:fullRef>
                </c:ext>
              </c:extLst>
              <c:f>'BI Daily'!$GU$72:$HC$72</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D-260D-449E-A778-D94D62955C81}"/>
            </c:ext>
          </c:extLst>
        </c:ser>
        <c:ser>
          <c:idx val="62"/>
          <c:order val="62"/>
          <c:tx>
            <c:strRef>
              <c:f>'BI Daily'!$GS$73:$GT$73</c:f>
              <c:strCache>
                <c:ptCount val="2"/>
                <c:pt idx="0">
                  <c:v>YASMIN IBRAHIM ABDELWAHED AHMED</c:v>
                </c:pt>
                <c:pt idx="1">
                  <c:v>Endodontics</c:v>
                </c:pt>
              </c:strCache>
            </c:strRef>
          </c:tx>
          <c:spPr>
            <a:ln w="28575" cap="rnd">
              <a:solidFill>
                <a:schemeClr val="accent3">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Daily'!$GU$73:$HY$73</c15:sqref>
                  </c15:fullRef>
                </c:ext>
              </c:extLst>
              <c:f>'BI Daily'!$GU$73:$HC$73</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E-260D-449E-A778-D94D62955C81}"/>
            </c:ext>
          </c:extLst>
        </c:ser>
        <c:ser>
          <c:idx val="63"/>
          <c:order val="63"/>
          <c:tx>
            <c:strRef>
              <c:f>'BI Daily'!$GS$74:$GT$74</c:f>
              <c:strCache>
                <c:ptCount val="2"/>
                <c:pt idx="0">
                  <c:v>YASMIN IBRAHIM ABDELWAHED AHMED</c:v>
                </c:pt>
                <c:pt idx="1">
                  <c:v>Endodontics</c:v>
                </c:pt>
              </c:strCache>
            </c:strRef>
          </c:tx>
          <c:spPr>
            <a:ln w="28575" cap="rnd">
              <a:solidFill>
                <a:schemeClr val="accent4">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Daily'!$GU$74:$HY$74</c15:sqref>
                  </c15:fullRef>
                </c:ext>
              </c:extLst>
              <c:f>'BI Daily'!$GU$74:$HC$74</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3F-260D-449E-A778-D94D62955C81}"/>
            </c:ext>
          </c:extLst>
        </c:ser>
        <c:ser>
          <c:idx val="64"/>
          <c:order val="64"/>
          <c:tx>
            <c:strRef>
              <c:f>'BI Daily'!$GS$75:$GT$75</c:f>
              <c:strCache>
                <c:ptCount val="2"/>
                <c:pt idx="0">
                  <c:v>YASMIN IBRAHIM ABDELWAHED AHMED</c:v>
                </c:pt>
                <c:pt idx="1">
                  <c:v>Endodontics</c:v>
                </c:pt>
              </c:strCache>
            </c:strRef>
          </c:tx>
          <c:spPr>
            <a:ln w="28575" cap="rnd">
              <a:solidFill>
                <a:schemeClr val="accent5">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Daily'!$GU$75:$HY$75</c15:sqref>
                  </c15:fullRef>
                </c:ext>
              </c:extLst>
              <c:f>'BI Daily'!$GU$75:$HC$75</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0-260D-449E-A778-D94D62955C81}"/>
            </c:ext>
          </c:extLst>
        </c:ser>
        <c:ser>
          <c:idx val="65"/>
          <c:order val="65"/>
          <c:tx>
            <c:strRef>
              <c:f>'BI Daily'!$GS$76:$GT$76</c:f>
              <c:strCache>
                <c:ptCount val="2"/>
                <c:pt idx="0">
                  <c:v>YASMIN IBRAHIM ABDELWAHED AHMED</c:v>
                </c:pt>
                <c:pt idx="1">
                  <c:v>Endodontics</c:v>
                </c:pt>
              </c:strCache>
            </c:strRef>
          </c:tx>
          <c:spPr>
            <a:ln w="28575" cap="rnd">
              <a:solidFill>
                <a:schemeClr val="accent6">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Daily'!$GU$76:$HY$76</c15:sqref>
                  </c15:fullRef>
                </c:ext>
              </c:extLst>
              <c:f>'BI Daily'!$GU$76:$HC$76</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1-260D-449E-A778-D94D62955C81}"/>
            </c:ext>
          </c:extLst>
        </c:ser>
        <c:ser>
          <c:idx val="66"/>
          <c:order val="66"/>
          <c:tx>
            <c:strRef>
              <c:f>'BI Daily'!$GS$77:$GT$77</c:f>
              <c:strCache>
                <c:ptCount val="2"/>
                <c:pt idx="0">
                  <c:v>YASMIN IBRAHIM ABDELWAHED AHMED</c:v>
                </c:pt>
                <c:pt idx="1">
                  <c:v>Endodontics</c:v>
                </c:pt>
              </c:strCache>
            </c:strRef>
          </c:tx>
          <c:spPr>
            <a:ln w="28575" cap="rnd">
              <a:solidFill>
                <a:schemeClr val="accent1">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Daily'!$GU$77:$HY$77</c15:sqref>
                  </c15:fullRef>
                </c:ext>
              </c:extLst>
              <c:f>'BI Daily'!$GU$77:$HC$77</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2-260D-449E-A778-D94D62955C81}"/>
            </c:ext>
          </c:extLst>
        </c:ser>
        <c:ser>
          <c:idx val="67"/>
          <c:order val="67"/>
          <c:tx>
            <c:strRef>
              <c:f>'BI Daily'!$GS$78:$GT$78</c:f>
              <c:strCache>
                <c:ptCount val="2"/>
                <c:pt idx="0">
                  <c:v>YASMIN IBRAHIM ABDELWAHED AHMED</c:v>
                </c:pt>
                <c:pt idx="1">
                  <c:v>Endodontics</c:v>
                </c:pt>
              </c:strCache>
            </c:strRef>
          </c:tx>
          <c:spPr>
            <a:ln w="28575" cap="rnd">
              <a:solidFill>
                <a:schemeClr val="accent2">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Daily'!$GU$78:$HY$78</c15:sqref>
                  </c15:fullRef>
                </c:ext>
              </c:extLst>
              <c:f>'BI Daily'!$GU$78:$HC$78</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3-260D-449E-A778-D94D62955C81}"/>
            </c:ext>
          </c:extLst>
        </c:ser>
        <c:ser>
          <c:idx val="68"/>
          <c:order val="68"/>
          <c:tx>
            <c:strRef>
              <c:f>'BI Daily'!$GS$79:$GT$79</c:f>
              <c:strCache>
                <c:ptCount val="2"/>
                <c:pt idx="0">
                  <c:v>YASMIN IBRAHIM ABDELWAHED AHMED</c:v>
                </c:pt>
                <c:pt idx="1">
                  <c:v>Endodontics</c:v>
                </c:pt>
              </c:strCache>
            </c:strRef>
          </c:tx>
          <c:spPr>
            <a:ln w="28575" cap="rnd">
              <a:solidFill>
                <a:schemeClr val="accent3">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Daily'!$GU$79:$HY$79</c15:sqref>
                  </c15:fullRef>
                </c:ext>
              </c:extLst>
              <c:f>'BI Daily'!$GU$79:$HC$79</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4-260D-449E-A778-D94D62955C81}"/>
            </c:ext>
          </c:extLst>
        </c:ser>
        <c:ser>
          <c:idx val="69"/>
          <c:order val="69"/>
          <c:tx>
            <c:strRef>
              <c:f>'BI Daily'!$GS$80:$GT$80</c:f>
              <c:strCache>
                <c:ptCount val="2"/>
                <c:pt idx="0">
                  <c:v>YASMIN IBRAHIM ABDELWAHED AHMED</c:v>
                </c:pt>
                <c:pt idx="1">
                  <c:v>Endodontics</c:v>
                </c:pt>
              </c:strCache>
            </c:strRef>
          </c:tx>
          <c:spPr>
            <a:ln w="28575" cap="rnd">
              <a:solidFill>
                <a:schemeClr val="accent4">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Daily'!$GU$80:$HY$80</c15:sqref>
                  </c15:fullRef>
                </c:ext>
              </c:extLst>
              <c:f>'BI Daily'!$GU$80:$HC$80</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5-260D-449E-A778-D94D62955C81}"/>
            </c:ext>
          </c:extLst>
        </c:ser>
        <c:ser>
          <c:idx val="70"/>
          <c:order val="70"/>
          <c:tx>
            <c:strRef>
              <c:f>'BI Daily'!$GS$81:$GT$81</c:f>
              <c:strCache>
                <c:ptCount val="2"/>
                <c:pt idx="0">
                  <c:v>YASMIN IBRAHIM ABDELWAHED AHMED</c:v>
                </c:pt>
                <c:pt idx="1">
                  <c:v>Endodontics</c:v>
                </c:pt>
              </c:strCache>
            </c:strRef>
          </c:tx>
          <c:spPr>
            <a:ln w="28575" cap="rnd">
              <a:solidFill>
                <a:schemeClr val="accent5">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Daily'!$GU$81:$HY$81</c15:sqref>
                  </c15:fullRef>
                </c:ext>
              </c:extLst>
              <c:f>'BI Daily'!$GU$81:$HC$81</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6-260D-449E-A778-D94D62955C81}"/>
            </c:ext>
          </c:extLst>
        </c:ser>
        <c:ser>
          <c:idx val="71"/>
          <c:order val="71"/>
          <c:tx>
            <c:strRef>
              <c:f>'BI Daily'!$GS$82:$GT$82</c:f>
              <c:strCache>
                <c:ptCount val="2"/>
                <c:pt idx="0">
                  <c:v>YASMIN IBRAHIM ABDELWAHED AHMED</c:v>
                </c:pt>
                <c:pt idx="1">
                  <c:v>Endodontics</c:v>
                </c:pt>
              </c:strCache>
            </c:strRef>
          </c:tx>
          <c:spPr>
            <a:ln w="28575" cap="rnd">
              <a:solidFill>
                <a:schemeClr val="accent6">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Daily'!$GU$82:$HY$82</c15:sqref>
                  </c15:fullRef>
                </c:ext>
              </c:extLst>
              <c:f>'BI Daily'!$GU$82:$HC$82</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7-260D-449E-A778-D94D62955C81}"/>
            </c:ext>
          </c:extLst>
        </c:ser>
        <c:ser>
          <c:idx val="72"/>
          <c:order val="72"/>
          <c:tx>
            <c:strRef>
              <c:f>'BI Daily'!$GS$83:$GT$83</c:f>
              <c:strCache>
                <c:ptCount val="2"/>
                <c:pt idx="0">
                  <c:v>YASMIN IBRAHIM ABDELWAHED AHMED</c:v>
                </c:pt>
                <c:pt idx="1">
                  <c:v>Endodontics</c:v>
                </c:pt>
              </c:strCache>
            </c:strRef>
          </c:tx>
          <c:spPr>
            <a:ln w="28575" cap="rnd">
              <a:solidFill>
                <a:schemeClr val="accent1">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Daily'!$GU$83:$HY$83</c15:sqref>
                  </c15:fullRef>
                </c:ext>
              </c:extLst>
              <c:f>'BI Daily'!$GU$83:$HC$83</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8-260D-449E-A778-D94D62955C81}"/>
            </c:ext>
          </c:extLst>
        </c:ser>
        <c:ser>
          <c:idx val="73"/>
          <c:order val="73"/>
          <c:tx>
            <c:strRef>
              <c:f>'BI Daily'!$GS$84:$GT$84</c:f>
              <c:strCache>
                <c:ptCount val="2"/>
                <c:pt idx="0">
                  <c:v>YASMIN IBRAHIM ABDELWAHED AHMED</c:v>
                </c:pt>
                <c:pt idx="1">
                  <c:v>Endodontics</c:v>
                </c:pt>
              </c:strCache>
            </c:strRef>
          </c:tx>
          <c:spPr>
            <a:ln w="28575" cap="rnd">
              <a:solidFill>
                <a:schemeClr val="accent2">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 Daily'!$GU$10:$HY$10</c15:sqref>
                  </c15:fullRef>
                </c:ext>
              </c:extLst>
              <c:f>'BI Daily'!$GU$10:$HC$10</c:f>
              <c:strCache>
                <c:ptCount val="9"/>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strCache>
            </c:strRef>
          </c:cat>
          <c:val>
            <c:numRef>
              <c:extLst>
                <c:ext xmlns:c15="http://schemas.microsoft.com/office/drawing/2012/chart" uri="{02D57815-91ED-43cb-92C2-25804820EDAC}">
                  <c15:fullRef>
                    <c15:sqref>'BI Daily'!$GU$84:$HY$84</c15:sqref>
                  </c15:fullRef>
                </c:ext>
              </c:extLst>
              <c:f>'BI Daily'!$GU$84:$HC$84</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49-260D-449E-A778-D94D62955C81}"/>
            </c:ext>
          </c:extLst>
        </c:ser>
        <c:dLbls>
          <c:dLblPos val="t"/>
          <c:showLegendKey val="0"/>
          <c:showVal val="1"/>
          <c:showCatName val="0"/>
          <c:showSerName val="0"/>
          <c:showPercent val="0"/>
          <c:showBubbleSize val="0"/>
        </c:dLbls>
        <c:smooth val="0"/>
        <c:axId val="1918999583"/>
        <c:axId val="1918996671"/>
        <c:extLst/>
      </c:lineChart>
      <c:catAx>
        <c:axId val="191899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18996671"/>
        <c:crosses val="autoZero"/>
        <c:auto val="1"/>
        <c:lblAlgn val="ctr"/>
        <c:lblOffset val="100"/>
        <c:noMultiLvlLbl val="0"/>
      </c:catAx>
      <c:valAx>
        <c:axId val="1918996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99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a:t>Cash</a:t>
            </a:r>
          </a:p>
        </c:rich>
      </c:tx>
      <c:layout>
        <c:manualLayout>
          <c:xMode val="edge"/>
          <c:yMode val="edge"/>
          <c:x val="0.43437489063867019"/>
          <c:y val="4.6150016310351566E-2"/>
        </c:manualLayout>
      </c:layout>
      <c:overlay val="0"/>
      <c:spPr>
        <a:noFill/>
        <a:ln>
          <a:noFill/>
        </a:ln>
        <a:effectLst/>
      </c:spPr>
      <c:txPr>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2"/>
          <c:order val="2"/>
          <c:tx>
            <c:strRef>
              <c:f>Calcu!$AW$5</c:f>
              <c:strCache>
                <c:ptCount val="1"/>
                <c:pt idx="0">
                  <c:v>Current</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Calcu!$AX$2</c:f>
              <c:strCache>
                <c:ptCount val="1"/>
                <c:pt idx="0">
                  <c:v> Cash </c:v>
                </c:pt>
              </c:strCache>
            </c:strRef>
          </c:cat>
          <c:val>
            <c:numRef>
              <c:f>Calcu!$AX$5</c:f>
              <c:numCache>
                <c:formatCode>#,##0</c:formatCode>
                <c:ptCount val="1"/>
                <c:pt idx="0">
                  <c:v>509772.05999999994</c:v>
                </c:pt>
              </c:numCache>
            </c:numRef>
          </c:val>
          <c:extLst>
            <c:ext xmlns:c16="http://schemas.microsoft.com/office/drawing/2014/chart" uri="{C3380CC4-5D6E-409C-BE32-E72D297353CC}">
              <c16:uniqueId val="{00000000-0C15-4EC1-BB90-A9E6500410F5}"/>
            </c:ext>
          </c:extLst>
        </c:ser>
        <c:ser>
          <c:idx val="5"/>
          <c:order val="5"/>
          <c:tx>
            <c:strRef>
              <c:f>Calcu!$AW$8</c:f>
              <c:strCache>
                <c:ptCount val="1"/>
                <c:pt idx="0">
                  <c:v>Target</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Calcu!$AX$2</c:f>
              <c:strCache>
                <c:ptCount val="1"/>
                <c:pt idx="0">
                  <c:v> Cash </c:v>
                </c:pt>
              </c:strCache>
            </c:strRef>
          </c:cat>
          <c:val>
            <c:numRef>
              <c:f>Calcu!$AX$8</c:f>
              <c:numCache>
                <c:formatCode>_(* #,##0_);_(* \(#,##0\);_(* "-"??_);_(@_)</c:formatCode>
                <c:ptCount val="1"/>
                <c:pt idx="0">
                  <c:v>612619.71951515344</c:v>
                </c:pt>
              </c:numCache>
            </c:numRef>
          </c:val>
          <c:extLst>
            <c:ext xmlns:c16="http://schemas.microsoft.com/office/drawing/2014/chart" uri="{C3380CC4-5D6E-409C-BE32-E72D297353CC}">
              <c16:uniqueId val="{00000001-0C15-4EC1-BB90-A9E6500410F5}"/>
            </c:ext>
          </c:extLst>
        </c:ser>
        <c:ser>
          <c:idx val="9"/>
          <c:order val="9"/>
          <c:tx>
            <c:strRef>
              <c:f>Calcu!$AW$12</c:f>
              <c:strCache>
                <c:ptCount val="1"/>
                <c:pt idx="0">
                  <c:v>Base-Line</c:v>
                </c:pt>
              </c:strCache>
            </c:strRef>
          </c:tx>
          <c:spPr>
            <a:solidFill>
              <a:schemeClr val="bg1">
                <a:lumMod val="65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Calcu!$AX$2</c:f>
              <c:strCache>
                <c:ptCount val="1"/>
                <c:pt idx="0">
                  <c:v> Cash </c:v>
                </c:pt>
              </c:strCache>
            </c:strRef>
          </c:cat>
          <c:val>
            <c:numRef>
              <c:f>Calcu!$AX$12</c:f>
              <c:numCache>
                <c:formatCode>_(* #,##0_);_(* \(#,##0\);_(* "-"??_);_(@_)</c:formatCode>
                <c:ptCount val="1"/>
                <c:pt idx="0">
                  <c:v>687662.18400000001</c:v>
                </c:pt>
              </c:numCache>
            </c:numRef>
          </c:val>
          <c:extLst>
            <c:ext xmlns:c16="http://schemas.microsoft.com/office/drawing/2014/chart" uri="{C3380CC4-5D6E-409C-BE32-E72D297353CC}">
              <c16:uniqueId val="{00000002-0C15-4EC1-BB90-A9E6500410F5}"/>
            </c:ext>
          </c:extLst>
        </c:ser>
        <c:dLbls>
          <c:dLblPos val="outEnd"/>
          <c:showLegendKey val="0"/>
          <c:showVal val="1"/>
          <c:showCatName val="0"/>
          <c:showSerName val="0"/>
          <c:showPercent val="0"/>
          <c:showBubbleSize val="0"/>
        </c:dLbls>
        <c:gapWidth val="80"/>
        <c:overlap val="25"/>
        <c:axId val="1055527056"/>
        <c:axId val="1055535792"/>
        <c:extLst>
          <c:ext xmlns:c15="http://schemas.microsoft.com/office/drawing/2012/chart" uri="{02D57815-91ED-43cb-92C2-25804820EDAC}">
            <c15:filteredBarSeries>
              <c15:ser>
                <c:idx val="0"/>
                <c:order val="0"/>
                <c:tx>
                  <c:strRef>
                    <c:extLst>
                      <c:ext uri="{02D57815-91ED-43cb-92C2-25804820EDAC}">
                        <c15:formulaRef>
                          <c15:sqref>Calcu!$AW$3</c15:sqref>
                        </c15:formulaRef>
                      </c:ext>
                    </c:extLst>
                    <c:strCache>
                      <c:ptCount val="1"/>
                      <c:pt idx="0">
                        <c:v>Ach. FWZ</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Calcu!$AX$2</c15:sqref>
                        </c15:formulaRef>
                      </c:ext>
                    </c:extLst>
                    <c:strCache>
                      <c:ptCount val="1"/>
                      <c:pt idx="0">
                        <c:v> Cash </c:v>
                      </c:pt>
                    </c:strCache>
                  </c:strRef>
                </c:cat>
                <c:val>
                  <c:numRef>
                    <c:extLst>
                      <c:ext uri="{02D57815-91ED-43cb-92C2-25804820EDAC}">
                        <c15:formulaRef>
                          <c15:sqref>Calcu!$AX$3</c15:sqref>
                        </c15:formulaRef>
                      </c:ext>
                    </c:extLst>
                    <c:numCache>
                      <c:formatCode>#,##0</c:formatCode>
                      <c:ptCount val="1"/>
                      <c:pt idx="0">
                        <c:v>266303.84999999998</c:v>
                      </c:pt>
                    </c:numCache>
                  </c:numRef>
                </c:val>
                <c:extLst>
                  <c:ext xmlns:c16="http://schemas.microsoft.com/office/drawing/2014/chart" uri="{C3380CC4-5D6E-409C-BE32-E72D297353CC}">
                    <c16:uniqueId val="{00000003-0C15-4EC1-BB90-A9E6500410F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Calcu!$AW$4</c15:sqref>
                        </c15:formulaRef>
                      </c:ext>
                    </c:extLst>
                    <c:strCache>
                      <c:ptCount val="1"/>
                      <c:pt idx="0">
                        <c:v>Ach. SNB</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Calcu!$AX$4</c15:sqref>
                        </c15:formulaRef>
                      </c:ext>
                    </c:extLst>
                    <c:numCache>
                      <c:formatCode>#,##0</c:formatCode>
                      <c:ptCount val="1"/>
                      <c:pt idx="0">
                        <c:v>243468.21</c:v>
                      </c:pt>
                    </c:numCache>
                  </c:numRef>
                </c:val>
                <c:extLst xmlns:c15="http://schemas.microsoft.com/office/drawing/2012/chart">
                  <c:ext xmlns:c16="http://schemas.microsoft.com/office/drawing/2014/chart" uri="{C3380CC4-5D6E-409C-BE32-E72D297353CC}">
                    <c16:uniqueId val="{00000004-0C15-4EC1-BB90-A9E6500410F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Calcu!$AW$6</c15:sqref>
                        </c15:formulaRef>
                      </c:ext>
                    </c:extLst>
                    <c:strCache>
                      <c:ptCount val="1"/>
                      <c:pt idx="0">
                        <c:v>Tar. FWZ</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Calcu!$AX$6</c15:sqref>
                        </c15:formulaRef>
                      </c:ext>
                    </c:extLst>
                    <c:numCache>
                      <c:formatCode>#,##0</c:formatCode>
                      <c:ptCount val="1"/>
                      <c:pt idx="0">
                        <c:v>328205.60121764877</c:v>
                      </c:pt>
                    </c:numCache>
                  </c:numRef>
                </c:val>
                <c:extLst xmlns:c15="http://schemas.microsoft.com/office/drawing/2012/chart">
                  <c:ext xmlns:c16="http://schemas.microsoft.com/office/drawing/2014/chart" uri="{C3380CC4-5D6E-409C-BE32-E72D297353CC}">
                    <c16:uniqueId val="{00000005-0C15-4EC1-BB90-A9E6500410F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Calcu!$AW$7</c15:sqref>
                        </c15:formulaRef>
                      </c:ext>
                    </c:extLst>
                    <c:strCache>
                      <c:ptCount val="1"/>
                      <c:pt idx="0">
                        <c:v>Tar. SNB</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Calcu!$AX$7</c15:sqref>
                        </c15:formulaRef>
                      </c:ext>
                    </c:extLst>
                    <c:numCache>
                      <c:formatCode>#,##0</c:formatCode>
                      <c:ptCount val="1"/>
                      <c:pt idx="0">
                        <c:v>284414.11829750467</c:v>
                      </c:pt>
                    </c:numCache>
                  </c:numRef>
                </c:val>
                <c:extLst xmlns:c15="http://schemas.microsoft.com/office/drawing/2012/chart">
                  <c:ext xmlns:c16="http://schemas.microsoft.com/office/drawing/2014/chart" uri="{C3380CC4-5D6E-409C-BE32-E72D297353CC}">
                    <c16:uniqueId val="{00000006-0C15-4EC1-BB90-A9E6500410F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Calcu!$AW$9</c15:sqref>
                        </c15:formulaRef>
                      </c:ext>
                    </c:extLst>
                    <c:strCache>
                      <c:ptCount val="1"/>
                      <c:pt idx="0">
                        <c:v>Deficit FWZ</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Calcu!$AX$9</c15:sqref>
                        </c15:formulaRef>
                      </c:ext>
                    </c:extLst>
                    <c:numCache>
                      <c:formatCode>#,##0_);[Red]\(#,##0\)</c:formatCode>
                      <c:ptCount val="1"/>
                      <c:pt idx="0">
                        <c:v>-61901.751217648794</c:v>
                      </c:pt>
                    </c:numCache>
                  </c:numRef>
                </c:val>
                <c:extLst xmlns:c15="http://schemas.microsoft.com/office/drawing/2012/chart">
                  <c:ext xmlns:c16="http://schemas.microsoft.com/office/drawing/2014/chart" uri="{C3380CC4-5D6E-409C-BE32-E72D297353CC}">
                    <c16:uniqueId val="{00000007-0C15-4EC1-BB90-A9E6500410F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Calcu!$AW$10</c15:sqref>
                        </c15:formulaRef>
                      </c:ext>
                    </c:extLst>
                    <c:strCache>
                      <c:ptCount val="1"/>
                      <c:pt idx="0">
                        <c:v>Deficit SNB</c:v>
                      </c:pt>
                    </c:strCache>
                  </c:strRef>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Calcu!$AX$10</c15:sqref>
                        </c15:formulaRef>
                      </c:ext>
                    </c:extLst>
                    <c:numCache>
                      <c:formatCode>#,##0_);[Red]\(#,##0\)</c:formatCode>
                      <c:ptCount val="1"/>
                      <c:pt idx="0">
                        <c:v>-40945.908297504677</c:v>
                      </c:pt>
                    </c:numCache>
                  </c:numRef>
                </c:val>
                <c:extLst xmlns:c15="http://schemas.microsoft.com/office/drawing/2012/chart">
                  <c:ext xmlns:c16="http://schemas.microsoft.com/office/drawing/2014/chart" uri="{C3380CC4-5D6E-409C-BE32-E72D297353CC}">
                    <c16:uniqueId val="{00000008-0C15-4EC1-BB90-A9E6500410F5}"/>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Calcu!$AW$11</c15:sqref>
                        </c15:formulaRef>
                      </c:ext>
                    </c:extLst>
                    <c:strCache>
                      <c:ptCount val="1"/>
                      <c:pt idx="0">
                        <c:v>Total Deficit</c:v>
                      </c:pt>
                    </c:strCache>
                  </c:strRef>
                </c:tx>
                <c:spPr>
                  <a:solidFill>
                    <a:schemeClr val="accent3">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Calcu!$AX$11</c15:sqref>
                        </c15:formulaRef>
                      </c:ext>
                    </c:extLst>
                    <c:numCache>
                      <c:formatCode>#,##0_);[Red]\(#,##0\)</c:formatCode>
                      <c:ptCount val="1"/>
                      <c:pt idx="0">
                        <c:v>-102847.6595151535</c:v>
                      </c:pt>
                    </c:numCache>
                  </c:numRef>
                </c:val>
                <c:extLst xmlns:c15="http://schemas.microsoft.com/office/drawing/2012/chart">
                  <c:ext xmlns:c16="http://schemas.microsoft.com/office/drawing/2014/chart" uri="{C3380CC4-5D6E-409C-BE32-E72D297353CC}">
                    <c16:uniqueId val="{00000009-0C15-4EC1-BB90-A9E6500410F5}"/>
                  </c:ext>
                </c:extLst>
              </c15:ser>
            </c15:filteredBarSeries>
          </c:ext>
        </c:extLst>
      </c:barChart>
      <c:catAx>
        <c:axId val="10555270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055535792"/>
        <c:crosses val="autoZero"/>
        <c:auto val="1"/>
        <c:lblAlgn val="ctr"/>
        <c:lblOffset val="100"/>
        <c:noMultiLvlLbl val="0"/>
      </c:catAx>
      <c:valAx>
        <c:axId val="10555357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055527056"/>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w="127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a:t>Credit</a:t>
            </a:r>
          </a:p>
        </c:rich>
      </c:tx>
      <c:layout>
        <c:manualLayout>
          <c:xMode val="edge"/>
          <c:yMode val="edge"/>
          <c:x val="0.44826377952755903"/>
          <c:y val="2.7777850685522361E-2"/>
        </c:manualLayout>
      </c:layout>
      <c:overlay val="0"/>
      <c:spPr>
        <a:noFill/>
        <a:ln>
          <a:noFill/>
        </a:ln>
        <a:effectLst/>
      </c:spPr>
      <c:txPr>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2"/>
          <c:order val="2"/>
          <c:tx>
            <c:strRef>
              <c:f>Calcu!$AW$5</c:f>
              <c:strCache>
                <c:ptCount val="1"/>
                <c:pt idx="0">
                  <c:v>Current</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Calcu!$AY$2</c:f>
              <c:strCache>
                <c:ptCount val="1"/>
                <c:pt idx="0">
                  <c:v> Credit </c:v>
                </c:pt>
              </c:strCache>
            </c:strRef>
          </c:cat>
          <c:val>
            <c:numRef>
              <c:f>Calcu!$AY$5</c:f>
              <c:numCache>
                <c:formatCode>#,##0</c:formatCode>
                <c:ptCount val="1"/>
                <c:pt idx="0">
                  <c:v>79365.739999999991</c:v>
                </c:pt>
              </c:numCache>
            </c:numRef>
          </c:val>
          <c:extLst>
            <c:ext xmlns:c16="http://schemas.microsoft.com/office/drawing/2014/chart" uri="{C3380CC4-5D6E-409C-BE32-E72D297353CC}">
              <c16:uniqueId val="{00000000-9711-448A-81BD-7A03BDDCA1B1}"/>
            </c:ext>
          </c:extLst>
        </c:ser>
        <c:ser>
          <c:idx val="5"/>
          <c:order val="5"/>
          <c:tx>
            <c:strRef>
              <c:f>Calcu!$AW$8</c:f>
              <c:strCache>
                <c:ptCount val="1"/>
                <c:pt idx="0">
                  <c:v>Target</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Calcu!$AY$2</c:f>
              <c:strCache>
                <c:ptCount val="1"/>
                <c:pt idx="0">
                  <c:v> Credit </c:v>
                </c:pt>
              </c:strCache>
            </c:strRef>
          </c:cat>
          <c:val>
            <c:numRef>
              <c:f>Calcu!$AY$8</c:f>
              <c:numCache>
                <c:formatCode>_(* #,##0_);_(* \(#,##0\);_(* "-"??_);_(@_)</c:formatCode>
                <c:ptCount val="1"/>
                <c:pt idx="0">
                  <c:v>101467.11224484658</c:v>
                </c:pt>
              </c:numCache>
            </c:numRef>
          </c:val>
          <c:extLst>
            <c:ext xmlns:c16="http://schemas.microsoft.com/office/drawing/2014/chart" uri="{C3380CC4-5D6E-409C-BE32-E72D297353CC}">
              <c16:uniqueId val="{00000001-9711-448A-81BD-7A03BDDCA1B1}"/>
            </c:ext>
          </c:extLst>
        </c:ser>
        <c:ser>
          <c:idx val="9"/>
          <c:order val="9"/>
          <c:tx>
            <c:strRef>
              <c:f>Calcu!$AW$12</c:f>
              <c:strCache>
                <c:ptCount val="1"/>
                <c:pt idx="0">
                  <c:v>Base-Line</c:v>
                </c:pt>
              </c:strCache>
            </c:strRef>
          </c:tx>
          <c:spPr>
            <a:solidFill>
              <a:schemeClr val="bg1">
                <a:lumMod val="65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Calcu!$AY$2</c:f>
              <c:strCache>
                <c:ptCount val="1"/>
                <c:pt idx="0">
                  <c:v> Credit </c:v>
                </c:pt>
              </c:strCache>
            </c:strRef>
          </c:cat>
          <c:val>
            <c:numRef>
              <c:f>Calcu!$AY$12</c:f>
              <c:numCache>
                <c:formatCode>_(* #,##0_);_(* \(#,##0\);_(* "-"??_);_(@_)</c:formatCode>
                <c:ptCount val="1"/>
                <c:pt idx="0">
                  <c:v>48310.308000000005</c:v>
                </c:pt>
              </c:numCache>
            </c:numRef>
          </c:val>
          <c:extLst>
            <c:ext xmlns:c16="http://schemas.microsoft.com/office/drawing/2014/chart" uri="{C3380CC4-5D6E-409C-BE32-E72D297353CC}">
              <c16:uniqueId val="{00000002-9711-448A-81BD-7A03BDDCA1B1}"/>
            </c:ext>
          </c:extLst>
        </c:ser>
        <c:dLbls>
          <c:dLblPos val="outEnd"/>
          <c:showLegendKey val="0"/>
          <c:showVal val="1"/>
          <c:showCatName val="0"/>
          <c:showSerName val="0"/>
          <c:showPercent val="0"/>
          <c:showBubbleSize val="0"/>
        </c:dLbls>
        <c:gapWidth val="80"/>
        <c:overlap val="25"/>
        <c:axId val="1055527056"/>
        <c:axId val="1055535792"/>
        <c:extLst>
          <c:ext xmlns:c15="http://schemas.microsoft.com/office/drawing/2012/chart" uri="{02D57815-91ED-43cb-92C2-25804820EDAC}">
            <c15:filteredBarSeries>
              <c15:ser>
                <c:idx val="0"/>
                <c:order val="0"/>
                <c:tx>
                  <c:strRef>
                    <c:extLst>
                      <c:ext uri="{02D57815-91ED-43cb-92C2-25804820EDAC}">
                        <c15:formulaRef>
                          <c15:sqref>Calcu!$AW$3</c15:sqref>
                        </c15:formulaRef>
                      </c:ext>
                    </c:extLst>
                    <c:strCache>
                      <c:ptCount val="1"/>
                      <c:pt idx="0">
                        <c:v>Ach. FWZ</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Calcu!$AY$2</c15:sqref>
                        </c15:formulaRef>
                      </c:ext>
                    </c:extLst>
                    <c:strCache>
                      <c:ptCount val="1"/>
                      <c:pt idx="0">
                        <c:v> Credit </c:v>
                      </c:pt>
                    </c:strCache>
                  </c:strRef>
                </c:cat>
                <c:val>
                  <c:numRef>
                    <c:extLst>
                      <c:ext uri="{02D57815-91ED-43cb-92C2-25804820EDAC}">
                        <c15:formulaRef>
                          <c15:sqref>Calcu!$AY$3</c15:sqref>
                        </c15:formulaRef>
                      </c:ext>
                    </c:extLst>
                    <c:numCache>
                      <c:formatCode>#,##0</c:formatCode>
                      <c:ptCount val="1"/>
                      <c:pt idx="0">
                        <c:v>30783.49</c:v>
                      </c:pt>
                    </c:numCache>
                  </c:numRef>
                </c:val>
                <c:extLst>
                  <c:ext xmlns:c16="http://schemas.microsoft.com/office/drawing/2014/chart" uri="{C3380CC4-5D6E-409C-BE32-E72D297353CC}">
                    <c16:uniqueId val="{00000003-9711-448A-81BD-7A03BDDCA1B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Calcu!$AW$4</c15:sqref>
                        </c15:formulaRef>
                      </c:ext>
                    </c:extLst>
                    <c:strCache>
                      <c:ptCount val="1"/>
                      <c:pt idx="0">
                        <c:v>Ach. SNB</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Calcu!$AY$4</c15:sqref>
                        </c15:formulaRef>
                      </c:ext>
                    </c:extLst>
                    <c:numCache>
                      <c:formatCode>#,##0</c:formatCode>
                      <c:ptCount val="1"/>
                      <c:pt idx="0">
                        <c:v>48582.249999999993</c:v>
                      </c:pt>
                    </c:numCache>
                  </c:numRef>
                </c:val>
                <c:extLst xmlns:c15="http://schemas.microsoft.com/office/drawing/2012/chart">
                  <c:ext xmlns:c16="http://schemas.microsoft.com/office/drawing/2014/chart" uri="{C3380CC4-5D6E-409C-BE32-E72D297353CC}">
                    <c16:uniqueId val="{00000004-9711-448A-81BD-7A03BDDCA1B1}"/>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Calcu!$AW$6</c15:sqref>
                        </c15:formulaRef>
                      </c:ext>
                    </c:extLst>
                    <c:strCache>
                      <c:ptCount val="1"/>
                      <c:pt idx="0">
                        <c:v>Tar. FWZ</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Calcu!$AY$6</c15:sqref>
                        </c15:formulaRef>
                      </c:ext>
                    </c:extLst>
                    <c:numCache>
                      <c:formatCode>#,##0</c:formatCode>
                      <c:ptCount val="1"/>
                      <c:pt idx="0">
                        <c:v>42546.792022351234</c:v>
                      </c:pt>
                    </c:numCache>
                  </c:numRef>
                </c:val>
                <c:extLst xmlns:c15="http://schemas.microsoft.com/office/drawing/2012/chart">
                  <c:ext xmlns:c16="http://schemas.microsoft.com/office/drawing/2014/chart" uri="{C3380CC4-5D6E-409C-BE32-E72D297353CC}">
                    <c16:uniqueId val="{00000005-9711-448A-81BD-7A03BDDCA1B1}"/>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Calcu!$AW$7</c15:sqref>
                        </c15:formulaRef>
                      </c:ext>
                    </c:extLst>
                    <c:strCache>
                      <c:ptCount val="1"/>
                      <c:pt idx="0">
                        <c:v>Tar. SNB</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Calcu!$AY$7</c15:sqref>
                        </c15:formulaRef>
                      </c:ext>
                    </c:extLst>
                    <c:numCache>
                      <c:formatCode>#,##0</c:formatCode>
                      <c:ptCount val="1"/>
                      <c:pt idx="0">
                        <c:v>58920.320222495342</c:v>
                      </c:pt>
                    </c:numCache>
                  </c:numRef>
                </c:val>
                <c:extLst xmlns:c15="http://schemas.microsoft.com/office/drawing/2012/chart">
                  <c:ext xmlns:c16="http://schemas.microsoft.com/office/drawing/2014/chart" uri="{C3380CC4-5D6E-409C-BE32-E72D297353CC}">
                    <c16:uniqueId val="{00000006-9711-448A-81BD-7A03BDDCA1B1}"/>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Calcu!$AW$9</c15:sqref>
                        </c15:formulaRef>
                      </c:ext>
                    </c:extLst>
                    <c:strCache>
                      <c:ptCount val="1"/>
                      <c:pt idx="0">
                        <c:v>Deficit FWZ</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Calcu!$AY$9</c15:sqref>
                        </c15:formulaRef>
                      </c:ext>
                    </c:extLst>
                    <c:numCache>
                      <c:formatCode>#,##0_);[Red]\(#,##0\)</c:formatCode>
                      <c:ptCount val="1"/>
                      <c:pt idx="0">
                        <c:v>-11763.302022351232</c:v>
                      </c:pt>
                    </c:numCache>
                  </c:numRef>
                </c:val>
                <c:extLst xmlns:c15="http://schemas.microsoft.com/office/drawing/2012/chart">
                  <c:ext xmlns:c16="http://schemas.microsoft.com/office/drawing/2014/chart" uri="{C3380CC4-5D6E-409C-BE32-E72D297353CC}">
                    <c16:uniqueId val="{00000007-9711-448A-81BD-7A03BDDCA1B1}"/>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Calcu!$AW$10</c15:sqref>
                        </c15:formulaRef>
                      </c:ext>
                    </c:extLst>
                    <c:strCache>
                      <c:ptCount val="1"/>
                      <c:pt idx="0">
                        <c:v>Deficit SNB</c:v>
                      </c:pt>
                    </c:strCache>
                  </c:strRef>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Calcu!$AY$10</c15:sqref>
                        </c15:formulaRef>
                      </c:ext>
                    </c:extLst>
                    <c:numCache>
                      <c:formatCode>#,##0_);[Red]\(#,##0\)</c:formatCode>
                      <c:ptCount val="1"/>
                      <c:pt idx="0">
                        <c:v>-10338.070222495349</c:v>
                      </c:pt>
                    </c:numCache>
                  </c:numRef>
                </c:val>
                <c:extLst xmlns:c15="http://schemas.microsoft.com/office/drawing/2012/chart">
                  <c:ext xmlns:c16="http://schemas.microsoft.com/office/drawing/2014/chart" uri="{C3380CC4-5D6E-409C-BE32-E72D297353CC}">
                    <c16:uniqueId val="{00000008-9711-448A-81BD-7A03BDDCA1B1}"/>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Calcu!$AW$11</c15:sqref>
                        </c15:formulaRef>
                      </c:ext>
                    </c:extLst>
                    <c:strCache>
                      <c:ptCount val="1"/>
                      <c:pt idx="0">
                        <c:v>Total Deficit</c:v>
                      </c:pt>
                    </c:strCache>
                  </c:strRef>
                </c:tx>
                <c:spPr>
                  <a:solidFill>
                    <a:schemeClr val="accent3">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Calcu!$AY$11</c15:sqref>
                        </c15:formulaRef>
                      </c:ext>
                    </c:extLst>
                    <c:numCache>
                      <c:formatCode>#,##0_);[Red]\(#,##0\)</c:formatCode>
                      <c:ptCount val="1"/>
                      <c:pt idx="0">
                        <c:v>-22101.372244846585</c:v>
                      </c:pt>
                    </c:numCache>
                  </c:numRef>
                </c:val>
                <c:extLst xmlns:c15="http://schemas.microsoft.com/office/drawing/2012/chart">
                  <c:ext xmlns:c16="http://schemas.microsoft.com/office/drawing/2014/chart" uri="{C3380CC4-5D6E-409C-BE32-E72D297353CC}">
                    <c16:uniqueId val="{00000009-9711-448A-81BD-7A03BDDCA1B1}"/>
                  </c:ext>
                </c:extLst>
              </c15:ser>
            </c15:filteredBarSeries>
          </c:ext>
        </c:extLst>
      </c:barChart>
      <c:catAx>
        <c:axId val="10555270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055535792"/>
        <c:crosses val="autoZero"/>
        <c:auto val="1"/>
        <c:lblAlgn val="ctr"/>
        <c:lblOffset val="100"/>
        <c:noMultiLvlLbl val="0"/>
      </c:catAx>
      <c:valAx>
        <c:axId val="10555357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055527056"/>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a:t>FWZ</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Calcu!$AW$3</c:f>
              <c:strCache>
                <c:ptCount val="1"/>
                <c:pt idx="0">
                  <c:v>Ach. FWZ</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Calcu!$AX$2:$AY$2</c:f>
              <c:strCache>
                <c:ptCount val="2"/>
                <c:pt idx="0">
                  <c:v> Cash </c:v>
                </c:pt>
                <c:pt idx="1">
                  <c:v> Credit </c:v>
                </c:pt>
              </c:strCache>
            </c:strRef>
          </c:cat>
          <c:val>
            <c:numRef>
              <c:f>Calcu!$AX$3:$AY$3</c:f>
              <c:numCache>
                <c:formatCode>#,##0</c:formatCode>
                <c:ptCount val="2"/>
                <c:pt idx="0">
                  <c:v>266303.84999999998</c:v>
                </c:pt>
                <c:pt idx="1">
                  <c:v>30783.49</c:v>
                </c:pt>
              </c:numCache>
            </c:numRef>
          </c:val>
          <c:extLst>
            <c:ext xmlns:c16="http://schemas.microsoft.com/office/drawing/2014/chart" uri="{C3380CC4-5D6E-409C-BE32-E72D297353CC}">
              <c16:uniqueId val="{00000000-C79C-46C8-B866-529D90AE6BC0}"/>
            </c:ext>
          </c:extLst>
        </c:ser>
        <c:ser>
          <c:idx val="1"/>
          <c:order val="1"/>
          <c:tx>
            <c:strRef>
              <c:f>Calcu!$AW$6</c:f>
              <c:strCache>
                <c:ptCount val="1"/>
                <c:pt idx="0">
                  <c:v>Tar. FWZ</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Calcu!$AX$2:$AY$2</c:f>
              <c:strCache>
                <c:ptCount val="2"/>
                <c:pt idx="0">
                  <c:v> Cash </c:v>
                </c:pt>
                <c:pt idx="1">
                  <c:v> Credit </c:v>
                </c:pt>
              </c:strCache>
            </c:strRef>
          </c:cat>
          <c:val>
            <c:numRef>
              <c:f>Calcu!$AX$6:$AY$6</c:f>
              <c:numCache>
                <c:formatCode>#,##0</c:formatCode>
                <c:ptCount val="2"/>
                <c:pt idx="0">
                  <c:v>328205.60121764877</c:v>
                </c:pt>
                <c:pt idx="1">
                  <c:v>42546.792022351234</c:v>
                </c:pt>
              </c:numCache>
            </c:numRef>
          </c:val>
          <c:extLst>
            <c:ext xmlns:c16="http://schemas.microsoft.com/office/drawing/2014/chart" uri="{C3380CC4-5D6E-409C-BE32-E72D297353CC}">
              <c16:uniqueId val="{00000001-C79C-46C8-B866-529D90AE6BC0}"/>
            </c:ext>
          </c:extLst>
        </c:ser>
        <c:ser>
          <c:idx val="2"/>
          <c:order val="2"/>
          <c:tx>
            <c:strRef>
              <c:f>Calcu!$AW$9</c:f>
              <c:strCache>
                <c:ptCount val="1"/>
                <c:pt idx="0">
                  <c:v>Deficit FWZ</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Calcu!$AX$2:$AY$2</c:f>
              <c:strCache>
                <c:ptCount val="2"/>
                <c:pt idx="0">
                  <c:v> Cash </c:v>
                </c:pt>
                <c:pt idx="1">
                  <c:v> Credit </c:v>
                </c:pt>
              </c:strCache>
            </c:strRef>
          </c:cat>
          <c:val>
            <c:numRef>
              <c:f>Calcu!$AX$9:$AY$9</c:f>
              <c:numCache>
                <c:formatCode>#,##0_);[Red]\(#,##0\)</c:formatCode>
                <c:ptCount val="2"/>
                <c:pt idx="0">
                  <c:v>-61901.751217648794</c:v>
                </c:pt>
                <c:pt idx="1">
                  <c:v>-11763.302022351232</c:v>
                </c:pt>
              </c:numCache>
            </c:numRef>
          </c:val>
          <c:extLst>
            <c:ext xmlns:c16="http://schemas.microsoft.com/office/drawing/2014/chart" uri="{C3380CC4-5D6E-409C-BE32-E72D297353CC}">
              <c16:uniqueId val="{00000002-C79C-46C8-B866-529D90AE6BC0}"/>
            </c:ext>
          </c:extLst>
        </c:ser>
        <c:dLbls>
          <c:dLblPos val="outEnd"/>
          <c:showLegendKey val="0"/>
          <c:showVal val="1"/>
          <c:showCatName val="0"/>
          <c:showSerName val="0"/>
          <c:showPercent val="0"/>
          <c:showBubbleSize val="0"/>
        </c:dLbls>
        <c:gapWidth val="219"/>
        <c:overlap val="-27"/>
        <c:axId val="1558743616"/>
        <c:axId val="1558741952"/>
      </c:barChart>
      <c:catAx>
        <c:axId val="155874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558741952"/>
        <c:crosses val="autoZero"/>
        <c:auto val="1"/>
        <c:lblAlgn val="ctr"/>
        <c:lblOffset val="100"/>
        <c:noMultiLvlLbl val="0"/>
      </c:catAx>
      <c:valAx>
        <c:axId val="1558741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558743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050" b="1"/>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SNB</a:t>
            </a:r>
          </a:p>
        </c:rich>
      </c:tx>
      <c:overlay val="0"/>
      <c:spPr>
        <a:noFill/>
        <a:ln>
          <a:noFill/>
        </a:ln>
        <a:effectLst/>
      </c:spPr>
    </c:title>
    <c:autoTitleDeleted val="0"/>
    <c:plotArea>
      <c:layout/>
      <c:barChart>
        <c:barDir val="col"/>
        <c:grouping val="clustered"/>
        <c:varyColors val="0"/>
        <c:ser>
          <c:idx val="3"/>
          <c:order val="0"/>
          <c:tx>
            <c:strRef>
              <c:f>Calcu!$AW$4</c:f>
              <c:strCache>
                <c:ptCount val="1"/>
                <c:pt idx="0">
                  <c:v>Ach. SNB</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Calcu!$AX$2:$AY$2</c:f>
              <c:strCache>
                <c:ptCount val="2"/>
                <c:pt idx="0">
                  <c:v> Cash </c:v>
                </c:pt>
                <c:pt idx="1">
                  <c:v> Credit </c:v>
                </c:pt>
              </c:strCache>
            </c:strRef>
          </c:cat>
          <c:val>
            <c:numRef>
              <c:f>Calcu!$AX$4:$AY$4</c:f>
              <c:numCache>
                <c:formatCode>#,##0</c:formatCode>
                <c:ptCount val="2"/>
                <c:pt idx="0">
                  <c:v>243468.21</c:v>
                </c:pt>
                <c:pt idx="1">
                  <c:v>48582.249999999993</c:v>
                </c:pt>
              </c:numCache>
            </c:numRef>
          </c:val>
          <c:extLst>
            <c:ext xmlns:c16="http://schemas.microsoft.com/office/drawing/2014/chart" uri="{C3380CC4-5D6E-409C-BE32-E72D297353CC}">
              <c16:uniqueId val="{00000000-8E4D-4DC4-BAD8-C7958146185C}"/>
            </c:ext>
          </c:extLst>
        </c:ser>
        <c:ser>
          <c:idx val="4"/>
          <c:order val="1"/>
          <c:tx>
            <c:strRef>
              <c:f>Calcu!$AW$7</c:f>
              <c:strCache>
                <c:ptCount val="1"/>
                <c:pt idx="0">
                  <c:v>Tar. SNB</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Calcu!$AX$2:$AY$2</c:f>
              <c:strCache>
                <c:ptCount val="2"/>
                <c:pt idx="0">
                  <c:v> Cash </c:v>
                </c:pt>
                <c:pt idx="1">
                  <c:v> Credit </c:v>
                </c:pt>
              </c:strCache>
            </c:strRef>
          </c:cat>
          <c:val>
            <c:numRef>
              <c:f>Calcu!$AX$7:$AY$7</c:f>
              <c:numCache>
                <c:formatCode>#,##0</c:formatCode>
                <c:ptCount val="2"/>
                <c:pt idx="0">
                  <c:v>284414.11829750467</c:v>
                </c:pt>
                <c:pt idx="1">
                  <c:v>58920.320222495342</c:v>
                </c:pt>
              </c:numCache>
            </c:numRef>
          </c:val>
          <c:extLst>
            <c:ext xmlns:c16="http://schemas.microsoft.com/office/drawing/2014/chart" uri="{C3380CC4-5D6E-409C-BE32-E72D297353CC}">
              <c16:uniqueId val="{00000001-8E4D-4DC4-BAD8-C7958146185C}"/>
            </c:ext>
          </c:extLst>
        </c:ser>
        <c:ser>
          <c:idx val="5"/>
          <c:order val="2"/>
          <c:tx>
            <c:strRef>
              <c:f>Calcu!$AW$10</c:f>
              <c:strCache>
                <c:ptCount val="1"/>
                <c:pt idx="0">
                  <c:v>Deficit SNB</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Calcu!$AX$2:$AY$2</c:f>
              <c:strCache>
                <c:ptCount val="2"/>
                <c:pt idx="0">
                  <c:v> Cash </c:v>
                </c:pt>
                <c:pt idx="1">
                  <c:v> Credit </c:v>
                </c:pt>
              </c:strCache>
            </c:strRef>
          </c:cat>
          <c:val>
            <c:numRef>
              <c:f>Calcu!$AX$10:$AY$10</c:f>
              <c:numCache>
                <c:formatCode>#,##0_);[Red]\(#,##0\)</c:formatCode>
                <c:ptCount val="2"/>
                <c:pt idx="0">
                  <c:v>-40945.908297504677</c:v>
                </c:pt>
                <c:pt idx="1">
                  <c:v>-10338.070222495349</c:v>
                </c:pt>
              </c:numCache>
            </c:numRef>
          </c:val>
          <c:extLst>
            <c:ext xmlns:c16="http://schemas.microsoft.com/office/drawing/2014/chart" uri="{C3380CC4-5D6E-409C-BE32-E72D297353CC}">
              <c16:uniqueId val="{00000002-8E4D-4DC4-BAD8-C7958146185C}"/>
            </c:ext>
          </c:extLst>
        </c:ser>
        <c:dLbls>
          <c:dLblPos val="outEnd"/>
          <c:showLegendKey val="0"/>
          <c:showVal val="1"/>
          <c:showCatName val="0"/>
          <c:showSerName val="0"/>
          <c:showPercent val="0"/>
          <c:showBubbleSize val="0"/>
        </c:dLbls>
        <c:gapWidth val="219"/>
        <c:overlap val="-27"/>
        <c:axId val="1558743616"/>
        <c:axId val="1558741952"/>
      </c:barChart>
      <c:catAx>
        <c:axId val="155874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558741952"/>
        <c:crosses val="autoZero"/>
        <c:auto val="1"/>
        <c:lblAlgn val="ctr"/>
        <c:lblOffset val="100"/>
        <c:noMultiLvlLbl val="0"/>
      </c:catAx>
      <c:valAx>
        <c:axId val="1558741952"/>
        <c:scaling>
          <c:orientation val="minMax"/>
        </c:scaling>
        <c:delete val="0"/>
        <c:axPos val="l"/>
        <c:numFmt formatCode="#,##0" sourceLinked="1"/>
        <c:majorTickMark val="none"/>
        <c:minorTickMark val="none"/>
        <c:tickLblPos val="nextTo"/>
        <c:spPr>
          <a:noFill/>
          <a:ln>
            <a:noFill/>
          </a:ln>
          <a:effectLst/>
        </c:spPr>
        <c:txPr>
          <a:bodyPr rot="-60000000" vert="horz"/>
          <a:lstStyle/>
          <a:p>
            <a:pPr>
              <a:defRPr/>
            </a:pPr>
            <a:endParaRPr lang="en-US"/>
          </a:p>
        </c:txPr>
        <c:crossAx val="1558743616"/>
        <c:crosses val="autoZero"/>
        <c:crossBetween val="between"/>
      </c:valAx>
      <c:dTable>
        <c:showHorzBorder val="1"/>
        <c:showVertBorder val="1"/>
        <c:showOutline val="1"/>
        <c:showKeys val="1"/>
      </c:dTable>
    </c:plotArea>
    <c:legend>
      <c:legendPos val="b"/>
      <c:overlay val="0"/>
      <c:spPr>
        <a:noFill/>
        <a:ln>
          <a:noFill/>
        </a:ln>
        <a:effectLst/>
      </c:spPr>
      <c:txPr>
        <a:bodyPr rot="0" vert="horz"/>
        <a:lstStyle/>
        <a:p>
          <a:pPr>
            <a:defRPr/>
          </a:pPr>
          <a:endParaRPr lang="en-US"/>
        </a:p>
      </c:txPr>
    </c:legend>
    <c:plotVisOnly val="1"/>
    <c:dispBlanksAs val="gap"/>
    <c:showDLblsOverMax val="0"/>
    <c:extLst/>
  </c:chart>
  <c:spPr>
    <a:ln>
      <a:solidFill>
        <a:sysClr val="windowText" lastClr="000000"/>
      </a:solidFill>
    </a:ln>
  </c:spPr>
  <c:txPr>
    <a:bodyPr/>
    <a:lstStyle/>
    <a:p>
      <a:pPr>
        <a:defRPr b="1"/>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[83]Calcu!$T$22:$T$23</c:f>
              <c:strCache>
                <c:ptCount val="1"/>
                <c:pt idx="0">
                  <c:v>Target CPV</c:v>
                </c:pt>
              </c:strCache>
            </c:strRef>
          </c:tx>
          <c:spPr>
            <a:solidFill>
              <a:srgbClr val="0070C0"/>
            </a:solidFill>
          </c:spPr>
          <c:invertIfNegative val="0"/>
          <c:dLbls>
            <c:dLbl>
              <c:idx val="0"/>
              <c:tx>
                <c:rich>
                  <a:bodyPr/>
                  <a:lstStyle/>
                  <a:p>
                    <a:fld id="{0CE61330-95B0-4F09-A851-9B780157BA6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9DE6-47DE-A382-B07F2F434ECD}"/>
                </c:ext>
              </c:extLst>
            </c:dLbl>
            <c:dLbl>
              <c:idx val="1"/>
              <c:tx>
                <c:rich>
                  <a:bodyPr/>
                  <a:lstStyle/>
                  <a:p>
                    <a:fld id="{850A7DE4-03B2-4AD0-926A-3632B1E7AC3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DE6-47DE-A382-B07F2F434ECD}"/>
                </c:ext>
              </c:extLst>
            </c:dLbl>
            <c:dLbl>
              <c:idx val="2"/>
              <c:tx>
                <c:rich>
                  <a:bodyPr/>
                  <a:lstStyle/>
                  <a:p>
                    <a:fld id="{D1B5EB2C-0822-4831-86D6-CBBB0ED06BD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DE6-47DE-A382-B07F2F434ECD}"/>
                </c:ext>
              </c:extLst>
            </c:dLbl>
            <c:dLbl>
              <c:idx val="3"/>
              <c:tx>
                <c:rich>
                  <a:bodyPr/>
                  <a:lstStyle/>
                  <a:p>
                    <a:fld id="{245C42B9-10A4-4233-815F-5A81C62EE10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DE6-47DE-A382-B07F2F434ECD}"/>
                </c:ext>
              </c:extLst>
            </c:dLbl>
            <c:dLbl>
              <c:idx val="4"/>
              <c:tx>
                <c:rich>
                  <a:bodyPr/>
                  <a:lstStyle/>
                  <a:p>
                    <a:fld id="{6234F192-81F4-4A96-B361-129DD0557B4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DE6-47DE-A382-B07F2F434ECD}"/>
                </c:ext>
              </c:extLst>
            </c:dLbl>
            <c:dLbl>
              <c:idx val="5"/>
              <c:tx>
                <c:rich>
                  <a:bodyPr/>
                  <a:lstStyle/>
                  <a:p>
                    <a:fld id="{8AC02808-1EB5-4EA7-9E2A-86429C34999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DE6-47DE-A382-B07F2F434ECD}"/>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DataLabelsRange val="1"/>
                <c15:showLeaderLines val="0"/>
              </c:ext>
            </c:extLst>
          </c:dLbls>
          <c:cat>
            <c:strRef>
              <c:f>[83]Calcu!$R$24:$R$29</c:f>
              <c:strCache>
                <c:ptCount val="6"/>
                <c:pt idx="0">
                  <c:v>HANEEN MOHAMMED ALI BASHEER</c:v>
                </c:pt>
                <c:pt idx="1">
                  <c:v>YAZAN HAMMAM RAMADAN ALHARTANI</c:v>
                </c:pt>
                <c:pt idx="2">
                  <c:v>MAHI MOHAMED ELSAYED KHALIL</c:v>
                </c:pt>
                <c:pt idx="3">
                  <c:v>AMAL MOHAMMED ALI MAGHRABY</c:v>
                </c:pt>
              </c:strCache>
            </c:strRef>
          </c:cat>
          <c:val>
            <c:numRef>
              <c:f>[83]Calcu!$T$24:$T$29</c:f>
              <c:numCache>
                <c:formatCode>General</c:formatCode>
                <c:ptCount val="6"/>
                <c:pt idx="0">
                  <c:v>319.29373675368447</c:v>
                </c:pt>
                <c:pt idx="1">
                  <c:v>319.29373675368447</c:v>
                </c:pt>
                <c:pt idx="2">
                  <c:v>0</c:v>
                </c:pt>
                <c:pt idx="3">
                  <c:v>319.29373675368447</c:v>
                </c:pt>
                <c:pt idx="4">
                  <c:v>0</c:v>
                </c:pt>
                <c:pt idx="5">
                  <c:v>0</c:v>
                </c:pt>
              </c:numCache>
            </c:numRef>
          </c:val>
          <c:extLst>
            <c:ext xmlns:c15="http://schemas.microsoft.com/office/drawing/2012/chart" uri="{02D57815-91ED-43cb-92C2-25804820EDAC}">
              <c15:datalabelsRange>
                <c15:f>[83]Calcu!$W$24:$W$29</c15:f>
                <c15:dlblRangeCache>
                  <c:ptCount val="6"/>
                  <c:pt idx="0">
                    <c:v>44% | -178</c:v>
                  </c:pt>
                  <c:pt idx="1">
                    <c:v>80% | -63</c:v>
                  </c:pt>
                  <c:pt idx="2">
                    <c:v>-</c:v>
                  </c:pt>
                  <c:pt idx="3">
                    <c:v>102% | 7</c:v>
                  </c:pt>
                  <c:pt idx="4">
                    <c:v>-</c:v>
                  </c:pt>
                  <c:pt idx="5">
                    <c:v>-</c:v>
                  </c:pt>
                </c15:dlblRangeCache>
              </c15:datalabelsRange>
            </c:ext>
            <c:ext xmlns:c16="http://schemas.microsoft.com/office/drawing/2014/chart" uri="{C3380CC4-5D6E-409C-BE32-E72D297353CC}">
              <c16:uniqueId val="{00000006-9DE6-47DE-A382-B07F2F434ECD}"/>
            </c:ext>
          </c:extLst>
        </c:ser>
        <c:dLbls>
          <c:dLblPos val="outEnd"/>
          <c:showLegendKey val="0"/>
          <c:showVal val="1"/>
          <c:showCatName val="0"/>
          <c:showSerName val="0"/>
          <c:showPercent val="0"/>
          <c:showBubbleSize val="0"/>
        </c:dLbls>
        <c:gapWidth val="219"/>
        <c:overlap val="-27"/>
        <c:axId val="2090307840"/>
        <c:axId val="2090306592"/>
      </c:barChart>
      <c:barChart>
        <c:barDir val="col"/>
        <c:grouping val="clustered"/>
        <c:varyColors val="0"/>
        <c:ser>
          <c:idx val="0"/>
          <c:order val="0"/>
          <c:tx>
            <c:strRef>
              <c:f>[83]Calcu!$S$22:$S$23</c:f>
              <c:strCache>
                <c:ptCount val="1"/>
                <c:pt idx="0">
                  <c:v>Actual CPV</c:v>
                </c:pt>
              </c:strCache>
            </c:strRef>
          </c:tx>
          <c:spPr>
            <a:solidFill>
              <a:schemeClr val="accent4"/>
            </a:solidFill>
          </c:spPr>
          <c:invertIfNegative val="0"/>
          <c:dLbls>
            <c:delete val="1"/>
          </c:dLbls>
          <c:cat>
            <c:strRef>
              <c:f>[83]Calcu!$R$24:$R$29</c:f>
              <c:strCache>
                <c:ptCount val="6"/>
                <c:pt idx="0">
                  <c:v>HANEEN MOHAMMED ALI BASHEER</c:v>
                </c:pt>
                <c:pt idx="1">
                  <c:v>YAZAN HAMMAM RAMADAN ALHARTANI</c:v>
                </c:pt>
                <c:pt idx="2">
                  <c:v>MAHI MOHAMED ELSAYED KHALIL</c:v>
                </c:pt>
                <c:pt idx="3">
                  <c:v>AMAL MOHAMMED ALI MAGHRABY</c:v>
                </c:pt>
              </c:strCache>
            </c:strRef>
          </c:cat>
          <c:val>
            <c:numRef>
              <c:f>[83]Calcu!$S$24:$S$29</c:f>
              <c:numCache>
                <c:formatCode>General</c:formatCode>
                <c:ptCount val="6"/>
                <c:pt idx="0">
                  <c:v>141.12915014164301</c:v>
                </c:pt>
                <c:pt idx="1">
                  <c:v>255.95733870967754</c:v>
                </c:pt>
                <c:pt idx="2">
                  <c:v>0</c:v>
                </c:pt>
                <c:pt idx="3">
                  <c:v>326.45170542635645</c:v>
                </c:pt>
                <c:pt idx="4">
                  <c:v>0</c:v>
                </c:pt>
                <c:pt idx="5">
                  <c:v>0</c:v>
                </c:pt>
              </c:numCache>
            </c:numRef>
          </c:val>
          <c:extLst>
            <c:ext xmlns:c16="http://schemas.microsoft.com/office/drawing/2014/chart" uri="{C3380CC4-5D6E-409C-BE32-E72D297353CC}">
              <c16:uniqueId val="{00000007-9DE6-47DE-A382-B07F2F434ECD}"/>
            </c:ext>
          </c:extLst>
        </c:ser>
        <c:dLbls>
          <c:dLblPos val="outEnd"/>
          <c:showLegendKey val="0"/>
          <c:showVal val="1"/>
          <c:showCatName val="0"/>
          <c:showSerName val="0"/>
          <c:showPercent val="0"/>
          <c:showBubbleSize val="0"/>
        </c:dLbls>
        <c:gapWidth val="500"/>
        <c:overlap val="-100"/>
        <c:axId val="2090305760"/>
        <c:axId val="2090304928"/>
      </c:barChart>
      <c:catAx>
        <c:axId val="209030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306592"/>
        <c:crosses val="autoZero"/>
        <c:auto val="1"/>
        <c:lblAlgn val="ctr"/>
        <c:lblOffset val="100"/>
        <c:noMultiLvlLbl val="0"/>
      </c:catAx>
      <c:valAx>
        <c:axId val="2090306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307840"/>
        <c:crosses val="autoZero"/>
        <c:crossBetween val="between"/>
      </c:valAx>
      <c:valAx>
        <c:axId val="2090304928"/>
        <c:scaling>
          <c:orientation val="minMax"/>
        </c:scaling>
        <c:delete val="1"/>
        <c:axPos val="r"/>
        <c:numFmt formatCode="General" sourceLinked="1"/>
        <c:majorTickMark val="out"/>
        <c:minorTickMark val="none"/>
        <c:tickLblPos val="nextTo"/>
        <c:crossAx val="2090305760"/>
        <c:crosses val="max"/>
        <c:crossBetween val="between"/>
      </c:valAx>
      <c:catAx>
        <c:axId val="2090305760"/>
        <c:scaling>
          <c:orientation val="minMax"/>
        </c:scaling>
        <c:delete val="1"/>
        <c:axPos val="b"/>
        <c:numFmt formatCode="General" sourceLinked="1"/>
        <c:majorTickMark val="out"/>
        <c:minorTickMark val="none"/>
        <c:tickLblPos val="nextTo"/>
        <c:crossAx val="2090304928"/>
        <c:crosses val="autoZero"/>
        <c:auto val="1"/>
        <c:lblAlgn val="ctr"/>
        <c:lblOffset val="100"/>
        <c:noMultiLvlLbl val="0"/>
      </c:cat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[83]Calcu!$G$20</c:f>
              <c:strCache>
                <c:ptCount val="1"/>
                <c:pt idx="0">
                  <c:v>Scaling</c:v>
                </c:pt>
              </c:strCache>
            </c:strRef>
          </c:tx>
          <c:dPt>
            <c:idx val="0"/>
            <c:bubble3D val="0"/>
            <c:spPr>
              <a:solidFill>
                <a:srgbClr val="FFC000"/>
              </a:solidFill>
              <a:ln w="19050">
                <a:solidFill>
                  <a:schemeClr val="lt1"/>
                </a:solidFill>
              </a:ln>
              <a:effectLst/>
            </c:spPr>
            <c:extLst>
              <c:ext xmlns:c16="http://schemas.microsoft.com/office/drawing/2014/chart" uri="{C3380CC4-5D6E-409C-BE32-E72D297353CC}">
                <c16:uniqueId val="{00000001-CF0D-4BC9-93B9-BE4E5187B3C8}"/>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F0D-4BC9-93B9-BE4E5187B3C8}"/>
              </c:ext>
            </c:extLst>
          </c:dPt>
          <c:dLbls>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7B17E490-8092-4553-B634-B5714041B990}" type="CELLRANGE">
                      <a:rPr lang="en-US"/>
                      <a:pPr>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15:dlblFieldTable/>
                  <c15:showDataLabelsRange val="1"/>
                </c:ext>
                <c:ext xmlns:c16="http://schemas.microsoft.com/office/drawing/2014/chart" uri="{C3380CC4-5D6E-409C-BE32-E72D297353CC}">
                  <c16:uniqueId val="{00000001-CF0D-4BC9-93B9-BE4E5187B3C8}"/>
                </c:ext>
              </c:extLst>
            </c:dLbl>
            <c:dLbl>
              <c:idx val="1"/>
              <c:delete val="1"/>
              <c:extLst>
                <c:ext xmlns:c15="http://schemas.microsoft.com/office/drawing/2012/chart" uri="{CE6537A1-D6FC-4f65-9D91-7224C49458BB}"/>
                <c:ext xmlns:c16="http://schemas.microsoft.com/office/drawing/2014/chart" uri="{C3380CC4-5D6E-409C-BE32-E72D297353CC}">
                  <c16:uniqueId val="{00000003-CF0D-4BC9-93B9-BE4E5187B3C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Lst>
          </c:dLbls>
          <c:cat>
            <c:multiLvlStrRef>
              <c:f>[83]Calcu!$H$18:$J$19</c:f>
              <c:multiLvlStrCache>
                <c:ptCount val="3"/>
                <c:lvl>
                  <c:pt idx="0">
                    <c:v>CPV</c:v>
                  </c:pt>
                  <c:pt idx="2">
                    <c:v>CPV</c:v>
                  </c:pt>
                </c:lvl>
                <c:lvl>
                  <c:pt idx="0">
                    <c:v>Actual</c:v>
                  </c:pt>
                  <c:pt idx="2">
                    <c:v>Target</c:v>
                  </c:pt>
                </c:lvl>
              </c:multiLvlStrCache>
            </c:multiLvlStrRef>
          </c:cat>
          <c:val>
            <c:numRef>
              <c:f>[83]Calcu!$H$20:$I$20</c:f>
              <c:numCache>
                <c:formatCode>General</c:formatCode>
                <c:ptCount val="2"/>
                <c:pt idx="0">
                  <c:v>204.07519801980195</c:v>
                </c:pt>
                <c:pt idx="1">
                  <c:v>-115.21853873388253</c:v>
                </c:pt>
              </c:numCache>
            </c:numRef>
          </c:val>
          <c:extLst>
            <c:ext xmlns:c15="http://schemas.microsoft.com/office/drawing/2012/chart" uri="{02D57815-91ED-43cb-92C2-25804820EDAC}">
              <c15:datalabelsRange>
                <c15:f>[83]Calcu!$L$20</c15:f>
                <c15:dlblRangeCache>
                  <c:ptCount val="1"/>
                  <c:pt idx="0">
                    <c:v>-115 | 64%</c:v>
                  </c:pt>
                </c15:dlblRangeCache>
              </c15:datalabelsRange>
            </c:ext>
            <c:ext xmlns:c16="http://schemas.microsoft.com/office/drawing/2014/chart" uri="{C3380CC4-5D6E-409C-BE32-E72D297353CC}">
              <c16:uniqueId val="{00000004-CF0D-4BC9-93B9-BE4E5187B3C8}"/>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600" b="1" i="0" u="none" strike="noStrike" kern="1200" cap="none" spc="50" normalizeH="0" baseline="0">
                <a:solidFill>
                  <a:schemeClr val="tx1">
                    <a:lumMod val="65000"/>
                    <a:lumOff val="35000"/>
                  </a:schemeClr>
                </a:solidFill>
                <a:latin typeface="+mj-lt"/>
                <a:ea typeface="+mj-ea"/>
                <a:cs typeface="+mj-cs"/>
              </a:defRPr>
            </a:pPr>
            <a:r>
              <a:rPr lang="en-US"/>
              <a:t>Revenue Achievement</a:t>
            </a:r>
          </a:p>
        </c:rich>
      </c:tx>
      <c:layout>
        <c:manualLayout>
          <c:xMode val="edge"/>
          <c:yMode val="edge"/>
          <c:x val="0.3206514383118394"/>
          <c:y val="5.8516157930436859E-2"/>
        </c:manualLayout>
      </c:layout>
      <c:overlay val="0"/>
      <c:spPr>
        <a:noFill/>
        <a:ln>
          <a:noFill/>
        </a:ln>
        <a:effectLst/>
      </c:spPr>
      <c:txPr>
        <a:bodyPr rot="0" spcFirstLastPara="1" vertOverflow="ellipsis" vert="horz" wrap="square" anchor="ctr" anchorCtr="1"/>
        <a:lstStyle/>
        <a:p>
          <a:pPr algn="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Current Rev.</c:v>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MTD!$I$4</c:f>
              <c:numCache>
                <c:formatCode>#,##0</c:formatCode>
                <c:ptCount val="1"/>
                <c:pt idx="0">
                  <c:v>589137.80000000028</c:v>
                </c:pt>
              </c:numCache>
            </c:numRef>
          </c:val>
          <c:extLst>
            <c:ext xmlns:c15="http://schemas.microsoft.com/office/drawing/2012/chart" uri="{02D57815-91ED-43cb-92C2-25804820EDAC}">
              <c15:filteredCategoryTitle>
                <c15:cat>
                  <c:strRef>
                    <c:extLst>
                      <c:ext uri="{02D57815-91ED-43cb-92C2-25804820EDAC}">
                        <c15:formulaRef>
                          <c15:sqref>'Charts '!#REF!</c15:sqref>
                        </c15:formulaRef>
                      </c:ext>
                    </c:extLst>
                    <c:strCache>
                      <c:ptCount val="1"/>
                      <c:pt idx="0">
                        <c:v>#REF!</c:v>
                      </c:pt>
                    </c:strCache>
                  </c:strRef>
                </c15:cat>
              </c15:filteredCategoryTitle>
            </c:ext>
            <c:ext xmlns:c16="http://schemas.microsoft.com/office/drawing/2014/chart" uri="{C3380CC4-5D6E-409C-BE32-E72D297353CC}">
              <c16:uniqueId val="{00000000-5B87-463F-BE49-3D51EF6EE6B2}"/>
            </c:ext>
          </c:extLst>
        </c:ser>
        <c:ser>
          <c:idx val="1"/>
          <c:order val="1"/>
          <c:tx>
            <c:v>Planned Rev.</c:v>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MTD!$Q$4</c:f>
              <c:numCache>
                <c:formatCode>#,##0</c:formatCode>
                <c:ptCount val="1"/>
                <c:pt idx="0">
                  <c:v>714086.83175999986</c:v>
                </c:pt>
              </c:numCache>
            </c:numRef>
          </c:val>
          <c:extLst>
            <c:ext xmlns:c15="http://schemas.microsoft.com/office/drawing/2012/chart" uri="{02D57815-91ED-43cb-92C2-25804820EDAC}">
              <c15:filteredCategoryTitle>
                <c15:cat>
                  <c:strRef>
                    <c:extLst>
                      <c:ext uri="{02D57815-91ED-43cb-92C2-25804820EDAC}">
                        <c15:formulaRef>
                          <c15:sqref>'Charts '!#REF!</c15:sqref>
                        </c15:formulaRef>
                      </c:ext>
                    </c:extLst>
                    <c:strCache>
                      <c:ptCount val="1"/>
                      <c:pt idx="0">
                        <c:v>#REF!</c:v>
                      </c:pt>
                    </c:strCache>
                  </c:strRef>
                </c15:cat>
              </c15:filteredCategoryTitle>
            </c:ext>
            <c:ext xmlns:c16="http://schemas.microsoft.com/office/drawing/2014/chart" uri="{C3380CC4-5D6E-409C-BE32-E72D297353CC}">
              <c16:uniqueId val="{00000001-5B87-463F-BE49-3D51EF6EE6B2}"/>
            </c:ext>
          </c:extLst>
        </c:ser>
        <c:ser>
          <c:idx val="2"/>
          <c:order val="2"/>
          <c:tx>
            <c:v>Baseline Rev.</c:v>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MTD!$V$4</c:f>
              <c:numCache>
                <c:formatCode>#,##0</c:formatCode>
                <c:ptCount val="1"/>
                <c:pt idx="0">
                  <c:v>735972.49199999985</c:v>
                </c:pt>
              </c:numCache>
            </c:numRef>
          </c:val>
          <c:extLst>
            <c:ext xmlns:c15="http://schemas.microsoft.com/office/drawing/2012/chart" uri="{02D57815-91ED-43cb-92C2-25804820EDAC}">
              <c15:filteredCategoryTitle>
                <c15:cat>
                  <c:strRef>
                    <c:extLst>
                      <c:ext uri="{02D57815-91ED-43cb-92C2-25804820EDAC}">
                        <c15:formulaRef>
                          <c15:sqref>'Charts '!#REF!</c15:sqref>
                        </c15:formulaRef>
                      </c:ext>
                    </c:extLst>
                    <c:strCache>
                      <c:ptCount val="1"/>
                      <c:pt idx="0">
                        <c:v>#REF!</c:v>
                      </c:pt>
                    </c:strCache>
                  </c:strRef>
                </c15:cat>
              </c15:filteredCategoryTitle>
            </c:ext>
            <c:ext xmlns:c16="http://schemas.microsoft.com/office/drawing/2014/chart" uri="{C3380CC4-5D6E-409C-BE32-E72D297353CC}">
              <c16:uniqueId val="{00000002-5B87-463F-BE49-3D51EF6EE6B2}"/>
            </c:ext>
          </c:extLst>
        </c:ser>
        <c:dLbls>
          <c:dLblPos val="outEnd"/>
          <c:showLegendKey val="0"/>
          <c:showVal val="1"/>
          <c:showCatName val="0"/>
          <c:showSerName val="0"/>
          <c:showPercent val="0"/>
          <c:showBubbleSize val="0"/>
        </c:dLbls>
        <c:gapWidth val="239"/>
        <c:overlap val="-54"/>
        <c:axId val="427249072"/>
        <c:axId val="518876336"/>
      </c:barChart>
      <c:catAx>
        <c:axId val="427249072"/>
        <c:scaling>
          <c:orientation val="minMax"/>
        </c:scaling>
        <c:delete val="1"/>
        <c:axPos val="b"/>
        <c:numFmt formatCode="General" sourceLinked="1"/>
        <c:majorTickMark val="none"/>
        <c:minorTickMark val="none"/>
        <c:tickLblPos val="nextTo"/>
        <c:crossAx val="518876336"/>
        <c:crosses val="autoZero"/>
        <c:auto val="1"/>
        <c:lblAlgn val="ctr"/>
        <c:lblOffset val="100"/>
        <c:noMultiLvlLbl val="0"/>
      </c:catAx>
      <c:valAx>
        <c:axId val="51887633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42724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j-lt"/>
                <a:ea typeface="+mj-ea"/>
                <a:cs typeface="+mj-cs"/>
              </a:defRPr>
            </a:pPr>
            <a:r>
              <a:rPr lang="en-US">
                <a:solidFill>
                  <a:sysClr val="windowText" lastClr="000000"/>
                </a:solidFill>
              </a:rPr>
              <a:t>REVENUE Overview</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j-lt"/>
              <a:ea typeface="+mj-ea"/>
              <a:cs typeface="+mj-cs"/>
            </a:defRPr>
          </a:pPr>
          <a:endParaRPr lang="en-US"/>
        </a:p>
      </c:txPr>
    </c:title>
    <c:autoTitleDeleted val="0"/>
    <c:plotArea>
      <c:layout/>
      <c:barChart>
        <c:barDir val="col"/>
        <c:grouping val="clustered"/>
        <c:varyColors val="0"/>
        <c:ser>
          <c:idx val="1"/>
          <c:order val="1"/>
          <c:tx>
            <c:strRef>
              <c:f>MTD!$I$6:$I$7</c:f>
              <c:strCache>
                <c:ptCount val="2"/>
                <c:pt idx="0">
                  <c:v> Current Performance </c:v>
                </c:pt>
                <c:pt idx="1">
                  <c:v> Rev. Ach </c:v>
                </c:pt>
              </c:strCache>
              <c:extLst xmlns:c15="http://schemas.microsoft.com/office/drawing/2012/chart"/>
            </c:strRef>
          </c:tx>
          <c:spPr>
            <a:solidFill>
              <a:schemeClr val="accent2"/>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MTD!$I$8:$I$39</c15:sqref>
                  </c15:fullRef>
                </c:ext>
              </c:extLst>
              <c:f>(MTD!$I$8,MTD!$I$10:$I$19,MTD!$I$21:$I$26,MTD!$I$28:$I$39)</c:f>
              <c:numCache>
                <c:formatCode>_(* #,##0_);_(* \(#,##0\);_(* "-"??_);_(@_)</c:formatCode>
                <c:ptCount val="29"/>
                <c:pt idx="0">
                  <c:v>7589.4699999999993</c:v>
                </c:pt>
                <c:pt idx="1">
                  <c:v>4836.2700000000004</c:v>
                </c:pt>
                <c:pt idx="2">
                  <c:v>2811.5</c:v>
                </c:pt>
                <c:pt idx="3">
                  <c:v>35324.180000000008</c:v>
                </c:pt>
                <c:pt idx="4">
                  <c:v>9951.64</c:v>
                </c:pt>
                <c:pt idx="5">
                  <c:v>6833.4</c:v>
                </c:pt>
                <c:pt idx="6">
                  <c:v>5291.35</c:v>
                </c:pt>
                <c:pt idx="7">
                  <c:v>24604.55</c:v>
                </c:pt>
                <c:pt idx="8">
                  <c:v>20060.2</c:v>
                </c:pt>
                <c:pt idx="9">
                  <c:v>0</c:v>
                </c:pt>
                <c:pt idx="10">
                  <c:v>0</c:v>
                </c:pt>
                <c:pt idx="11">
                  <c:v>649</c:v>
                </c:pt>
                <c:pt idx="12">
                  <c:v>0</c:v>
                </c:pt>
                <c:pt idx="13">
                  <c:v>9949.99</c:v>
                </c:pt>
                <c:pt idx="14">
                  <c:v>85019.89</c:v>
                </c:pt>
                <c:pt idx="15">
                  <c:v>36134.19</c:v>
                </c:pt>
                <c:pt idx="16">
                  <c:v>48662.969999999972</c:v>
                </c:pt>
                <c:pt idx="17">
                  <c:v>1250</c:v>
                </c:pt>
                <c:pt idx="18">
                  <c:v>3614.39</c:v>
                </c:pt>
                <c:pt idx="19">
                  <c:v>19890.61</c:v>
                </c:pt>
                <c:pt idx="20">
                  <c:v>22226.770000000004</c:v>
                </c:pt>
                <c:pt idx="21">
                  <c:v>0</c:v>
                </c:pt>
                <c:pt idx="22">
                  <c:v>2660.8400000000011</c:v>
                </c:pt>
                <c:pt idx="23">
                  <c:v>47138.720000000001</c:v>
                </c:pt>
                <c:pt idx="24">
                  <c:v>53504.270000000004</c:v>
                </c:pt>
                <c:pt idx="25">
                  <c:v>8793</c:v>
                </c:pt>
                <c:pt idx="26">
                  <c:v>45823.470000000016</c:v>
                </c:pt>
                <c:pt idx="27">
                  <c:v>51956.829999999987</c:v>
                </c:pt>
                <c:pt idx="28">
                  <c:v>25214.240000000002</c:v>
                </c:pt>
              </c:numCache>
            </c:numRef>
          </c:val>
          <c:extLst>
            <c:ext xmlns:c16="http://schemas.microsoft.com/office/drawing/2014/chart" uri="{C3380CC4-5D6E-409C-BE32-E72D297353CC}">
              <c16:uniqueId val="{00000000-B154-4E73-8B76-A4A1C8963766}"/>
            </c:ext>
          </c:extLst>
        </c:ser>
        <c:ser>
          <c:idx val="7"/>
          <c:order val="7"/>
          <c:tx>
            <c:strRef>
              <c:f>MTD!$Q$6:$Q$7</c:f>
              <c:strCache>
                <c:ptCount val="2"/>
                <c:pt idx="0">
                  <c:v> Plan MTD </c:v>
                </c:pt>
                <c:pt idx="1">
                  <c:v> Rev. Tar </c:v>
                </c:pt>
              </c:strCache>
              <c:extLst xmlns:c15="http://schemas.microsoft.com/office/drawing/2012/chart"/>
            </c:strRef>
          </c:tx>
          <c:spPr>
            <a:solidFill>
              <a:schemeClr val="accent1"/>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MTD!$Q$8:$Q$39</c15:sqref>
                  </c15:fullRef>
                </c:ext>
              </c:extLst>
              <c:f>(MTD!$Q$8,MTD!$Q$10:$Q$19,MTD!$Q$21:$Q$26,MTD!$Q$28:$Q$39)</c:f>
              <c:numCache>
                <c:formatCode>_(* #,##0_);_(* \(#,##0\);_(* "-"??_);_(@_)</c:formatCode>
                <c:ptCount val="29"/>
                <c:pt idx="0">
                  <c:v>34512.134399999995</c:v>
                </c:pt>
                <c:pt idx="1">
                  <c:v>0</c:v>
                </c:pt>
                <c:pt idx="2">
                  <c:v>0</c:v>
                </c:pt>
                <c:pt idx="3">
                  <c:v>72688.075199999992</c:v>
                </c:pt>
                <c:pt idx="4">
                  <c:v>14240.376</c:v>
                </c:pt>
                <c:pt idx="5">
                  <c:v>0</c:v>
                </c:pt>
                <c:pt idx="6">
                  <c:v>0</c:v>
                </c:pt>
                <c:pt idx="7">
                  <c:v>33651.240000000005</c:v>
                </c:pt>
                <c:pt idx="8">
                  <c:v>13655.116799999998</c:v>
                </c:pt>
                <c:pt idx="9">
                  <c:v>0</c:v>
                </c:pt>
                <c:pt idx="10">
                  <c:v>0</c:v>
                </c:pt>
                <c:pt idx="11">
                  <c:v>0</c:v>
                </c:pt>
                <c:pt idx="12">
                  <c:v>0</c:v>
                </c:pt>
                <c:pt idx="13">
                  <c:v>11577.6</c:v>
                </c:pt>
                <c:pt idx="14">
                  <c:v>79786.994399999981</c:v>
                </c:pt>
                <c:pt idx="15">
                  <c:v>35549.724000000002</c:v>
                </c:pt>
                <c:pt idx="16">
                  <c:v>39029.618399999999</c:v>
                </c:pt>
                <c:pt idx="17">
                  <c:v>0</c:v>
                </c:pt>
                <c:pt idx="18">
                  <c:v>8389.1808000000001</c:v>
                </c:pt>
                <c:pt idx="19">
                  <c:v>21608.495999999999</c:v>
                </c:pt>
                <c:pt idx="20">
                  <c:v>27636.153600000001</c:v>
                </c:pt>
                <c:pt idx="21">
                  <c:v>0</c:v>
                </c:pt>
                <c:pt idx="22">
                  <c:v>9777.6</c:v>
                </c:pt>
                <c:pt idx="23">
                  <c:v>54553.653600000005</c:v>
                </c:pt>
                <c:pt idx="24">
                  <c:v>72722.122200000013</c:v>
                </c:pt>
                <c:pt idx="25">
                  <c:v>24175.942440000003</c:v>
                </c:pt>
                <c:pt idx="26">
                  <c:v>53333.54879999999</c:v>
                </c:pt>
                <c:pt idx="27">
                  <c:v>59364</c:v>
                </c:pt>
                <c:pt idx="28">
                  <c:v>43404.780119999996</c:v>
                </c:pt>
              </c:numCache>
            </c:numRef>
          </c:val>
          <c:extLst>
            <c:ext xmlns:c16="http://schemas.microsoft.com/office/drawing/2014/chart" uri="{C3380CC4-5D6E-409C-BE32-E72D297353CC}">
              <c16:uniqueId val="{00000001-B154-4E73-8B76-A4A1C8963766}"/>
            </c:ext>
          </c:extLst>
        </c:ser>
        <c:ser>
          <c:idx val="15"/>
          <c:order val="15"/>
          <c:tx>
            <c:strRef>
              <c:f>MTD!$V$6:$V$7</c:f>
              <c:strCache>
                <c:ptCount val="2"/>
                <c:pt idx="0">
                  <c:v> Base-Line till yesterday </c:v>
                </c:pt>
                <c:pt idx="1">
                  <c:v> Rev. </c:v>
                </c:pt>
              </c:strCache>
              <c:extLst xmlns:c15="http://schemas.microsoft.com/office/drawing/2012/chart"/>
            </c:strRef>
          </c:tx>
          <c:spPr>
            <a:solidFill>
              <a:schemeClr val="accent4">
                <a:lumMod val="60000"/>
                <a:lumOff val="40000"/>
              </a:schemeClr>
            </a:solidFill>
            <a:ln>
              <a:noFill/>
            </a:ln>
            <a:effectLst/>
          </c:spPr>
          <c:invertIfNegative val="0"/>
          <c:cat>
            <c:strRef>
              <c:extLst>
                <c:ext xmlns:c15="http://schemas.microsoft.com/office/drawing/2012/chart" uri="{02D57815-91ED-43cb-92C2-25804820EDAC}">
                  <c15:fullRef>
                    <c15:sqref>MTD!$E$8:$E$39</c15:sqref>
                  </c15:fullRef>
                </c:ext>
              </c:extLst>
              <c:f>(MTD!$E$8,MTD!$E$10:$E$19,MTD!$E$21:$E$26,MTD!$E$28:$E$39)</c:f>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MTD!$V$8:$V$39</c15:sqref>
                  </c15:fullRef>
                </c:ext>
              </c:extLst>
              <c:f>(MTD!$V$8,MTD!$V$10:$V$19,MTD!$V$21:$V$26,MTD!$V$28:$V$39)</c:f>
              <c:numCache>
                <c:formatCode>_(* #,##0_);_(* \(#,##0\);_(* "-"??_);_(@_)</c:formatCode>
                <c:ptCount val="29"/>
                <c:pt idx="0">
                  <c:v>9340.98</c:v>
                </c:pt>
                <c:pt idx="1">
                  <c:v>9210.6743999999999</c:v>
                </c:pt>
                <c:pt idx="2">
                  <c:v>0</c:v>
                </c:pt>
                <c:pt idx="3">
                  <c:v>61461.446399999964</c:v>
                </c:pt>
                <c:pt idx="4">
                  <c:v>9054.6791999999987</c:v>
                </c:pt>
                <c:pt idx="5">
                  <c:v>11742.813600000001</c:v>
                </c:pt>
                <c:pt idx="6">
                  <c:v>0</c:v>
                </c:pt>
                <c:pt idx="7">
                  <c:v>57338.181599999996</c:v>
                </c:pt>
                <c:pt idx="8">
                  <c:v>11088.033600000002</c:v>
                </c:pt>
                <c:pt idx="9">
                  <c:v>0</c:v>
                </c:pt>
                <c:pt idx="10">
                  <c:v>53481.444000000003</c:v>
                </c:pt>
                <c:pt idx="11">
                  <c:v>0</c:v>
                </c:pt>
                <c:pt idx="12">
                  <c:v>0</c:v>
                </c:pt>
                <c:pt idx="13">
                  <c:v>0</c:v>
                </c:pt>
                <c:pt idx="14">
                  <c:v>79133.304000000018</c:v>
                </c:pt>
                <c:pt idx="15">
                  <c:v>28811.09759999999</c:v>
                </c:pt>
                <c:pt idx="16">
                  <c:v>26863.034400000008</c:v>
                </c:pt>
                <c:pt idx="17">
                  <c:v>782.4</c:v>
                </c:pt>
                <c:pt idx="18">
                  <c:v>6428.5079999999998</c:v>
                </c:pt>
                <c:pt idx="19">
                  <c:v>20798.615999999998</c:v>
                </c:pt>
                <c:pt idx="20">
                  <c:v>10844.995199999996</c:v>
                </c:pt>
                <c:pt idx="21">
                  <c:v>0</c:v>
                </c:pt>
                <c:pt idx="22">
                  <c:v>0</c:v>
                </c:pt>
                <c:pt idx="23">
                  <c:v>65575.45199999999</c:v>
                </c:pt>
                <c:pt idx="24">
                  <c:v>81349.984800000035</c:v>
                </c:pt>
                <c:pt idx="25">
                  <c:v>0</c:v>
                </c:pt>
                <c:pt idx="26">
                  <c:v>58927.444799999903</c:v>
                </c:pt>
                <c:pt idx="27">
                  <c:v>83338.49279999992</c:v>
                </c:pt>
                <c:pt idx="28">
                  <c:v>36274.200000000012</c:v>
                </c:pt>
              </c:numCache>
            </c:numRef>
          </c:val>
          <c:extLst>
            <c:ext xmlns:c16="http://schemas.microsoft.com/office/drawing/2014/chart" uri="{C3380CC4-5D6E-409C-BE32-E72D297353CC}">
              <c16:uniqueId val="{00000002-B154-4E73-8B76-A4A1C8963766}"/>
            </c:ext>
          </c:extLst>
        </c:ser>
        <c:dLbls>
          <c:showLegendKey val="0"/>
          <c:showVal val="0"/>
          <c:showCatName val="0"/>
          <c:showSerName val="0"/>
          <c:showPercent val="0"/>
          <c:showBubbleSize val="0"/>
        </c:dLbls>
        <c:gapWidth val="150"/>
        <c:axId val="2085476480"/>
        <c:axId val="2085477312"/>
        <c:extLst>
          <c:ext xmlns:c15="http://schemas.microsoft.com/office/drawing/2012/chart" uri="{02D57815-91ED-43cb-92C2-25804820EDAC}">
            <c15:filteredBarSeries>
              <c15:ser>
                <c:idx val="0"/>
                <c:order val="0"/>
                <c:tx>
                  <c:strRef>
                    <c:extLst>
                      <c:ext uri="{02D57815-91ED-43cb-92C2-25804820EDAC}">
                        <c15:formulaRef>
                          <c15:sqref>MTD!$F$6:$F$7</c15:sqref>
                        </c15:formulaRef>
                      </c:ext>
                    </c:extLst>
                    <c:strCache>
                      <c:ptCount val="2"/>
                      <c:pt idx="0">
                        <c:v> Current Performance </c:v>
                      </c:pt>
                      <c:pt idx="1">
                        <c:v> Vol. Ach </c:v>
                      </c:pt>
                    </c:strCache>
                  </c:strRef>
                </c:tx>
                <c:spPr>
                  <a:solidFill>
                    <a:schemeClr val="accent1"/>
                  </a:solidFill>
                  <a:ln>
                    <a:noFill/>
                  </a:ln>
                  <a:effectLst/>
                </c:spPr>
                <c:invertIfNegative val="0"/>
                <c:cat>
                  <c:strRef>
                    <c:extLst>
                      <c:ex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uri="{02D57815-91ED-43cb-92C2-25804820EDAC}">
                        <c15:fullRef>
                          <c15:sqref>MTD!$F$8:$F$39</c15:sqref>
                        </c15:fullRef>
                        <c15:formulaRef>
                          <c15:sqref>(MTD!$F$8,MTD!$F$10:$F$19,MTD!$F$21:$F$26,MTD!$F$28:$F$39)</c15:sqref>
                        </c15:formulaRef>
                      </c:ext>
                    </c:extLst>
                    <c:numCache>
                      <c:formatCode>_(* #,##0_);_(* \(#,##0\);_(* "-"??_);_(@_)</c:formatCode>
                      <c:ptCount val="29"/>
                      <c:pt idx="0">
                        <c:v>39</c:v>
                      </c:pt>
                      <c:pt idx="1">
                        <c:v>68</c:v>
                      </c:pt>
                      <c:pt idx="2">
                        <c:v>18</c:v>
                      </c:pt>
                      <c:pt idx="3">
                        <c:v>71</c:v>
                      </c:pt>
                      <c:pt idx="4">
                        <c:v>14</c:v>
                      </c:pt>
                      <c:pt idx="5">
                        <c:v>43</c:v>
                      </c:pt>
                      <c:pt idx="6">
                        <c:v>13</c:v>
                      </c:pt>
                      <c:pt idx="7">
                        <c:v>49</c:v>
                      </c:pt>
                      <c:pt idx="8">
                        <c:v>99</c:v>
                      </c:pt>
                      <c:pt idx="9">
                        <c:v>0</c:v>
                      </c:pt>
                      <c:pt idx="10">
                        <c:v>0</c:v>
                      </c:pt>
                      <c:pt idx="11">
                        <c:v>1</c:v>
                      </c:pt>
                      <c:pt idx="12">
                        <c:v>0</c:v>
                      </c:pt>
                      <c:pt idx="13">
                        <c:v>5</c:v>
                      </c:pt>
                      <c:pt idx="14">
                        <c:v>293</c:v>
                      </c:pt>
                      <c:pt idx="15">
                        <c:v>76</c:v>
                      </c:pt>
                      <c:pt idx="16">
                        <c:v>155</c:v>
                      </c:pt>
                      <c:pt idx="17">
                        <c:v>25</c:v>
                      </c:pt>
                      <c:pt idx="18">
                        <c:v>5</c:v>
                      </c:pt>
                      <c:pt idx="19">
                        <c:v>91</c:v>
                      </c:pt>
                      <c:pt idx="20">
                        <c:v>58</c:v>
                      </c:pt>
                      <c:pt idx="21">
                        <c:v>0</c:v>
                      </c:pt>
                      <c:pt idx="22">
                        <c:v>7</c:v>
                      </c:pt>
                      <c:pt idx="23">
                        <c:v>81</c:v>
                      </c:pt>
                      <c:pt idx="24">
                        <c:v>126</c:v>
                      </c:pt>
                      <c:pt idx="25">
                        <c:v>17</c:v>
                      </c:pt>
                      <c:pt idx="26">
                        <c:v>137</c:v>
                      </c:pt>
                      <c:pt idx="27">
                        <c:v>123</c:v>
                      </c:pt>
                      <c:pt idx="28">
                        <c:v>29</c:v>
                      </c:pt>
                    </c:numCache>
                  </c:numRef>
                </c:val>
                <c:extLst>
                  <c:ext xmlns:c16="http://schemas.microsoft.com/office/drawing/2014/chart" uri="{C3380CC4-5D6E-409C-BE32-E72D297353CC}">
                    <c16:uniqueId val="{00000003-B154-4E73-8B76-A4A1C8963766}"/>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MTD!$J$6:$J$7</c15:sqref>
                        </c15:formulaRef>
                      </c:ext>
                    </c:extLst>
                    <c:strCache>
                      <c:ptCount val="2"/>
                      <c:pt idx="0">
                        <c:v> Current Performance </c:v>
                      </c:pt>
                      <c:pt idx="1">
                        <c:v> CPV Ach </c:v>
                      </c:pt>
                    </c:strCache>
                  </c:strRef>
                </c:tx>
                <c:spPr>
                  <a:solidFill>
                    <a:schemeClr val="accent3"/>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MTD!$J$8:$J$39</c15:sqref>
                        </c15:fullRef>
                        <c15:formulaRef>
                          <c15:sqref>(MTD!$J$8,MTD!$J$10:$J$19,MTD!$J$21:$J$26,MTD!$J$28:$J$39)</c15:sqref>
                        </c15:formulaRef>
                      </c:ext>
                    </c:extLst>
                    <c:numCache>
                      <c:formatCode>_(* #,##0_);_(* \(#,##0\);_(* "-"??_);_(@_)</c:formatCode>
                      <c:ptCount val="29"/>
                      <c:pt idx="0">
                        <c:v>194.60179487179485</c:v>
                      </c:pt>
                      <c:pt idx="1">
                        <c:v>71.121617647058827</c:v>
                      </c:pt>
                      <c:pt idx="2">
                        <c:v>156.19444444444446</c:v>
                      </c:pt>
                      <c:pt idx="3">
                        <c:v>497.52366197183107</c:v>
                      </c:pt>
                      <c:pt idx="4">
                        <c:v>710.83142857142855</c:v>
                      </c:pt>
                      <c:pt idx="5">
                        <c:v>158.91627906976743</c:v>
                      </c:pt>
                      <c:pt idx="6">
                        <c:v>407.02692307692308</c:v>
                      </c:pt>
                      <c:pt idx="7">
                        <c:v>502.13367346938776</c:v>
                      </c:pt>
                      <c:pt idx="8">
                        <c:v>202.62828282828283</c:v>
                      </c:pt>
                      <c:pt idx="9">
                        <c:v>0</c:v>
                      </c:pt>
                      <c:pt idx="10">
                        <c:v>0</c:v>
                      </c:pt>
                      <c:pt idx="11">
                        <c:v>649</c:v>
                      </c:pt>
                      <c:pt idx="12">
                        <c:v>0</c:v>
                      </c:pt>
                      <c:pt idx="13">
                        <c:v>1989.998</c:v>
                      </c:pt>
                      <c:pt idx="14">
                        <c:v>290.17027303754264</c:v>
                      </c:pt>
                      <c:pt idx="15">
                        <c:v>475.44986842105266</c:v>
                      </c:pt>
                      <c:pt idx="16">
                        <c:v>313.95464516129016</c:v>
                      </c:pt>
                      <c:pt idx="17">
                        <c:v>50</c:v>
                      </c:pt>
                      <c:pt idx="18">
                        <c:v>722.87799999999993</c:v>
                      </c:pt>
                      <c:pt idx="19">
                        <c:v>218.57813186813186</c:v>
                      </c:pt>
                      <c:pt idx="20">
                        <c:v>383.22017241379319</c:v>
                      </c:pt>
                      <c:pt idx="21">
                        <c:v>0</c:v>
                      </c:pt>
                      <c:pt idx="22">
                        <c:v>380.12000000000018</c:v>
                      </c:pt>
                      <c:pt idx="23">
                        <c:v>581.9595061728395</c:v>
                      </c:pt>
                      <c:pt idx="24">
                        <c:v>424.63706349206353</c:v>
                      </c:pt>
                      <c:pt idx="25">
                        <c:v>517.23529411764707</c:v>
                      </c:pt>
                      <c:pt idx="26">
                        <c:v>334.47788321167894</c:v>
                      </c:pt>
                      <c:pt idx="27">
                        <c:v>422.41325203252023</c:v>
                      </c:pt>
                      <c:pt idx="28">
                        <c:v>869.45655172413797</c:v>
                      </c:pt>
                    </c:numCache>
                  </c:numRef>
                </c:val>
                <c:extLst xmlns:c15="http://schemas.microsoft.com/office/drawing/2012/chart">
                  <c:ext xmlns:c16="http://schemas.microsoft.com/office/drawing/2014/chart" uri="{C3380CC4-5D6E-409C-BE32-E72D297353CC}">
                    <c16:uniqueId val="{00000004-B154-4E73-8B76-A4A1C8963766}"/>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MTD!$M$6:$M$7</c15:sqref>
                        </c15:formulaRef>
                      </c:ext>
                    </c:extLst>
                    <c:strCache>
                      <c:ptCount val="2"/>
                      <c:pt idx="0">
                        <c:v>  Deficit Reason  </c:v>
                      </c:pt>
                      <c:pt idx="1">
                        <c:v> Supply </c:v>
                      </c:pt>
                    </c:strCache>
                  </c:strRef>
                </c:tx>
                <c:spPr>
                  <a:solidFill>
                    <a:schemeClr val="accent4"/>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MTD!$M$8:$M$39</c15:sqref>
                        </c15:fullRef>
                        <c15:formulaRef>
                          <c15:sqref>(MTD!$M$8,MTD!$M$10:$M$19,MTD!$M$21:$M$26,MTD!$M$28:$M$39)</c15:sqref>
                        </c15:formulaRef>
                      </c:ext>
                    </c:extLst>
                    <c:numCache>
                      <c:formatCode>#,##0_);[Red]\(#,##0\)</c:formatCode>
                      <c:ptCount val="29"/>
                      <c:pt idx="0">
                        <c:v>-15992.001116083915</c:v>
                      </c:pt>
                      <c:pt idx="1">
                        <c:v>4836.2700000000004</c:v>
                      </c:pt>
                      <c:pt idx="2">
                        <c:v>2811.5</c:v>
                      </c:pt>
                      <c:pt idx="3">
                        <c:v>-24033.406061538451</c:v>
                      </c:pt>
                      <c:pt idx="4">
                        <c:v>3155.9258181818186</c:v>
                      </c:pt>
                      <c:pt idx="5">
                        <c:v>6833.4</c:v>
                      </c:pt>
                      <c:pt idx="6">
                        <c:v>5291.35</c:v>
                      </c:pt>
                      <c:pt idx="7">
                        <c:v>1380.4547887323913</c:v>
                      </c:pt>
                      <c:pt idx="8">
                        <c:v>179.95642352941471</c:v>
                      </c:pt>
                      <c:pt idx="9">
                        <c:v>0</c:v>
                      </c:pt>
                      <c:pt idx="10">
                        <c:v>0</c:v>
                      </c:pt>
                      <c:pt idx="11">
                        <c:v>649</c:v>
                      </c:pt>
                      <c:pt idx="12">
                        <c:v>0</c:v>
                      </c:pt>
                      <c:pt idx="13">
                        <c:v>4161.1900000000005</c:v>
                      </c:pt>
                      <c:pt idx="14">
                        <c:v>13124.516935365424</c:v>
                      </c:pt>
                      <c:pt idx="15">
                        <c:v>897.46713157895033</c:v>
                      </c:pt>
                      <c:pt idx="16">
                        <c:v>-4462.617103641478</c:v>
                      </c:pt>
                      <c:pt idx="17">
                        <c:v>1250</c:v>
                      </c:pt>
                      <c:pt idx="18">
                        <c:v>1406.7108421052628</c:v>
                      </c:pt>
                      <c:pt idx="19">
                        <c:v>207.68774054054097</c:v>
                      </c:pt>
                      <c:pt idx="20">
                        <c:v>-1365.7970251162753</c:v>
                      </c:pt>
                      <c:pt idx="21">
                        <c:v>0</c:v>
                      </c:pt>
                      <c:pt idx="22">
                        <c:v>-2604.0215384615376</c:v>
                      </c:pt>
                      <c:pt idx="23">
                        <c:v>-10272.11445454545</c:v>
                      </c:pt>
                      <c:pt idx="24">
                        <c:v>-1217.7322976661096</c:v>
                      </c:pt>
                      <c:pt idx="25">
                        <c:v>-4464.7748864516143</c:v>
                      </c:pt>
                      <c:pt idx="26">
                        <c:v>-11152.917144827567</c:v>
                      </c:pt>
                      <c:pt idx="27">
                        <c:v>-8891.2700000000095</c:v>
                      </c:pt>
                      <c:pt idx="28">
                        <c:v>6797.8378980645157</c:v>
                      </c:pt>
                    </c:numCache>
                  </c:numRef>
                </c:val>
                <c:extLst xmlns:c15="http://schemas.microsoft.com/office/drawing/2012/chart">
                  <c:ext xmlns:c16="http://schemas.microsoft.com/office/drawing/2014/chart" uri="{C3380CC4-5D6E-409C-BE32-E72D297353CC}">
                    <c16:uniqueId val="{00000005-B154-4E73-8B76-A4A1C8963766}"/>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MTD!$N$6:$N$7</c15:sqref>
                        </c15:formulaRef>
                      </c:ext>
                    </c:extLst>
                    <c:strCache>
                      <c:ptCount val="2"/>
                      <c:pt idx="0">
                        <c:v>  Deficit Reason  </c:v>
                      </c:pt>
                      <c:pt idx="1">
                        <c:v> Demand </c:v>
                      </c:pt>
                    </c:strCache>
                  </c:strRef>
                </c:tx>
                <c:spPr>
                  <a:solidFill>
                    <a:schemeClr val="accent5"/>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MTD!$N$8:$N$39</c15:sqref>
                        </c15:fullRef>
                        <c15:formulaRef>
                          <c15:sqref>(MTD!$N$8,MTD!$N$10:$N$19,MTD!$N$21:$N$26,MTD!$N$28:$N$39)</c15:sqref>
                        </c15:formulaRef>
                      </c:ext>
                    </c:extLst>
                    <c:numCache>
                      <c:formatCode>#,##0_);[Red]\(#,##0\)</c:formatCode>
                      <c:ptCount val="29"/>
                      <c:pt idx="0">
                        <c:v>-10930.663283916085</c:v>
                      </c:pt>
                      <c:pt idx="1">
                        <c:v>0</c:v>
                      </c:pt>
                      <c:pt idx="2">
                        <c:v>0</c:v>
                      </c:pt>
                      <c:pt idx="3">
                        <c:v>-13330.489138461537</c:v>
                      </c:pt>
                      <c:pt idx="4">
                        <c:v>-7444.6618181818185</c:v>
                      </c:pt>
                      <c:pt idx="5">
                        <c:v>0</c:v>
                      </c:pt>
                      <c:pt idx="6">
                        <c:v>0</c:v>
                      </c:pt>
                      <c:pt idx="7">
                        <c:v>-10427.144788732396</c:v>
                      </c:pt>
                      <c:pt idx="8">
                        <c:v>6225.1267764705872</c:v>
                      </c:pt>
                      <c:pt idx="9">
                        <c:v>0</c:v>
                      </c:pt>
                      <c:pt idx="10">
                        <c:v>0</c:v>
                      </c:pt>
                      <c:pt idx="11">
                        <c:v>0</c:v>
                      </c:pt>
                      <c:pt idx="12">
                        <c:v>0</c:v>
                      </c:pt>
                      <c:pt idx="13">
                        <c:v>-5788.8</c:v>
                      </c:pt>
                      <c:pt idx="14">
                        <c:v>-7891.6213353654184</c:v>
                      </c:pt>
                      <c:pt idx="15">
                        <c:v>-313.00113157894839</c:v>
                      </c:pt>
                      <c:pt idx="16">
                        <c:v>14095.968703641456</c:v>
                      </c:pt>
                      <c:pt idx="17">
                        <c:v>0</c:v>
                      </c:pt>
                      <c:pt idx="18">
                        <c:v>-6181.5016421052633</c:v>
                      </c:pt>
                      <c:pt idx="19">
                        <c:v>-1925.5737405405407</c:v>
                      </c:pt>
                      <c:pt idx="20">
                        <c:v>-4043.5865748837214</c:v>
                      </c:pt>
                      <c:pt idx="21">
                        <c:v>0</c:v>
                      </c:pt>
                      <c:pt idx="22">
                        <c:v>-4512.7384615384617</c:v>
                      </c:pt>
                      <c:pt idx="23">
                        <c:v>2857.1808545454533</c:v>
                      </c:pt>
                      <c:pt idx="24">
                        <c:v>-18000.119902333889</c:v>
                      </c:pt>
                      <c:pt idx="25">
                        <c:v>-10918.167553548388</c:v>
                      </c:pt>
                      <c:pt idx="26">
                        <c:v>3642.8383448275854</c:v>
                      </c:pt>
                      <c:pt idx="27">
                        <c:v>1484.1</c:v>
                      </c:pt>
                      <c:pt idx="28">
                        <c:v>-24988.378018064515</c:v>
                      </c:pt>
                    </c:numCache>
                  </c:numRef>
                </c:val>
                <c:extLst xmlns:c15="http://schemas.microsoft.com/office/drawing/2012/chart">
                  <c:ext xmlns:c16="http://schemas.microsoft.com/office/drawing/2014/chart" uri="{C3380CC4-5D6E-409C-BE32-E72D297353CC}">
                    <c16:uniqueId val="{00000006-B154-4E73-8B76-A4A1C8963766}"/>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MTD!$O$6:$O$7</c15:sqref>
                        </c15:formulaRef>
                      </c:ext>
                    </c:extLst>
                    <c:strCache>
                      <c:ptCount val="2"/>
                      <c:pt idx="0">
                        <c:v>  Deficit Reason  </c:v>
                      </c:pt>
                      <c:pt idx="1">
                        <c:v> Total </c:v>
                      </c:pt>
                    </c:strCache>
                  </c:strRef>
                </c:tx>
                <c:spPr>
                  <a:solidFill>
                    <a:schemeClr val="accent6"/>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MTD!$O$8:$O$39</c15:sqref>
                        </c15:fullRef>
                        <c15:formulaRef>
                          <c15:sqref>(MTD!$O$8,MTD!$O$10:$O$19,MTD!$O$21:$O$26,MTD!$O$28:$O$39)</c15:sqref>
                        </c15:formulaRef>
                      </c:ext>
                    </c:extLst>
                    <c:numCache>
                      <c:formatCode>#,##0_);[Red]\(#,##0\)</c:formatCode>
                      <c:ptCount val="29"/>
                      <c:pt idx="0">
                        <c:v>-26922.664399999994</c:v>
                      </c:pt>
                      <c:pt idx="1">
                        <c:v>4836.2700000000004</c:v>
                      </c:pt>
                      <c:pt idx="2">
                        <c:v>2811.5</c:v>
                      </c:pt>
                      <c:pt idx="3">
                        <c:v>-37363.895199999984</c:v>
                      </c:pt>
                      <c:pt idx="4">
                        <c:v>-4288.7360000000008</c:v>
                      </c:pt>
                      <c:pt idx="5">
                        <c:v>6833.4</c:v>
                      </c:pt>
                      <c:pt idx="6">
                        <c:v>5291.35</c:v>
                      </c:pt>
                      <c:pt idx="7">
                        <c:v>-9046.690000000006</c:v>
                      </c:pt>
                      <c:pt idx="8">
                        <c:v>6405.0832000000028</c:v>
                      </c:pt>
                      <c:pt idx="9">
                        <c:v>0</c:v>
                      </c:pt>
                      <c:pt idx="10">
                        <c:v>0</c:v>
                      </c:pt>
                      <c:pt idx="11">
                        <c:v>649</c:v>
                      </c:pt>
                      <c:pt idx="12">
                        <c:v>0</c:v>
                      </c:pt>
                      <c:pt idx="13">
                        <c:v>-1627.6100000000006</c:v>
                      </c:pt>
                      <c:pt idx="14">
                        <c:v>5232.895600000018</c:v>
                      </c:pt>
                      <c:pt idx="15">
                        <c:v>584.46600000000035</c:v>
                      </c:pt>
                      <c:pt idx="16">
                        <c:v>9633.3515999999727</c:v>
                      </c:pt>
                      <c:pt idx="17">
                        <c:v>1250</c:v>
                      </c:pt>
                      <c:pt idx="18">
                        <c:v>-4774.7908000000007</c:v>
                      </c:pt>
                      <c:pt idx="19">
                        <c:v>-1717.8859999999986</c:v>
                      </c:pt>
                      <c:pt idx="20">
                        <c:v>-5409.3835999999974</c:v>
                      </c:pt>
                      <c:pt idx="21">
                        <c:v>0</c:v>
                      </c:pt>
                      <c:pt idx="22">
                        <c:v>-7116.7599999999993</c:v>
                      </c:pt>
                      <c:pt idx="23">
                        <c:v>-7414.9336000000039</c:v>
                      </c:pt>
                      <c:pt idx="24">
                        <c:v>-19217.852200000008</c:v>
                      </c:pt>
                      <c:pt idx="25">
                        <c:v>-15382.942440000003</c:v>
                      </c:pt>
                      <c:pt idx="26">
                        <c:v>-7510.0787999999739</c:v>
                      </c:pt>
                      <c:pt idx="27">
                        <c:v>-7407.1700000000128</c:v>
                      </c:pt>
                      <c:pt idx="28">
                        <c:v>-18190.540119999994</c:v>
                      </c:pt>
                    </c:numCache>
                  </c:numRef>
                </c:val>
                <c:extLst xmlns:c15="http://schemas.microsoft.com/office/drawing/2012/chart">
                  <c:ext xmlns:c16="http://schemas.microsoft.com/office/drawing/2014/chart" uri="{C3380CC4-5D6E-409C-BE32-E72D297353CC}">
                    <c16:uniqueId val="{00000007-B154-4E73-8B76-A4A1C8963766}"/>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MTD!$P$6:$P$7</c15:sqref>
                        </c15:formulaRef>
                      </c:ext>
                    </c:extLst>
                    <c:strCache>
                      <c:ptCount val="2"/>
                      <c:pt idx="0">
                        <c:v> Plan MTD </c:v>
                      </c:pt>
                      <c:pt idx="1">
                        <c:v> Vol. Tar </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MTD!$P$8:$P$39</c15:sqref>
                        </c15:fullRef>
                        <c15:formulaRef>
                          <c15:sqref>(MTD!$P$8,MTD!$P$10:$P$19,MTD!$P$21:$P$26,MTD!$P$28:$P$39)</c15:sqref>
                        </c15:formulaRef>
                      </c:ext>
                    </c:extLst>
                    <c:numCache>
                      <c:formatCode>_(* #,##0_);_(* \(#,##0\);_(* "-"??_);_(@_)</c:formatCode>
                      <c:ptCount val="29"/>
                      <c:pt idx="0">
                        <c:v>61</c:v>
                      </c:pt>
                      <c:pt idx="1">
                        <c:v>0</c:v>
                      </c:pt>
                      <c:pt idx="2">
                        <c:v>0</c:v>
                      </c:pt>
                      <c:pt idx="3">
                        <c:v>87</c:v>
                      </c:pt>
                      <c:pt idx="4">
                        <c:v>29</c:v>
                      </c:pt>
                      <c:pt idx="5">
                        <c:v>0</c:v>
                      </c:pt>
                      <c:pt idx="6">
                        <c:v>0</c:v>
                      </c:pt>
                      <c:pt idx="7">
                        <c:v>71</c:v>
                      </c:pt>
                      <c:pt idx="8">
                        <c:v>68</c:v>
                      </c:pt>
                      <c:pt idx="9">
                        <c:v>0</c:v>
                      </c:pt>
                      <c:pt idx="10">
                        <c:v>0</c:v>
                      </c:pt>
                      <c:pt idx="11">
                        <c:v>0</c:v>
                      </c:pt>
                      <c:pt idx="12">
                        <c:v>0</c:v>
                      </c:pt>
                      <c:pt idx="13">
                        <c:v>10</c:v>
                      </c:pt>
                      <c:pt idx="14">
                        <c:v>188</c:v>
                      </c:pt>
                      <c:pt idx="15">
                        <c:v>78</c:v>
                      </c:pt>
                      <c:pt idx="16">
                        <c:v>114</c:v>
                      </c:pt>
                      <c:pt idx="17">
                        <c:v>0</c:v>
                      </c:pt>
                      <c:pt idx="18">
                        <c:v>19</c:v>
                      </c:pt>
                      <c:pt idx="19">
                        <c:v>91</c:v>
                      </c:pt>
                      <c:pt idx="20">
                        <c:v>68</c:v>
                      </c:pt>
                      <c:pt idx="21">
                        <c:v>0</c:v>
                      </c:pt>
                      <c:pt idx="22">
                        <c:v>13</c:v>
                      </c:pt>
                      <c:pt idx="23">
                        <c:v>78</c:v>
                      </c:pt>
                      <c:pt idx="24">
                        <c:v>175</c:v>
                      </c:pt>
                      <c:pt idx="25">
                        <c:v>31</c:v>
                      </c:pt>
                      <c:pt idx="26">
                        <c:v>128</c:v>
                      </c:pt>
                      <c:pt idx="27">
                        <c:v>120</c:v>
                      </c:pt>
                      <c:pt idx="28">
                        <c:v>66</c:v>
                      </c:pt>
                    </c:numCache>
                  </c:numRef>
                </c:val>
                <c:extLst xmlns:c15="http://schemas.microsoft.com/office/drawing/2012/chart">
                  <c:ext xmlns:c16="http://schemas.microsoft.com/office/drawing/2014/chart" uri="{C3380CC4-5D6E-409C-BE32-E72D297353CC}">
                    <c16:uniqueId val="{00000008-B154-4E73-8B76-A4A1C8963766}"/>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MTD!$R$6:$R$7</c15:sqref>
                        </c15:formulaRef>
                      </c:ext>
                    </c:extLst>
                    <c:strCache>
                      <c:ptCount val="2"/>
                      <c:pt idx="0">
                        <c:v> Plan MTD </c:v>
                      </c:pt>
                      <c:pt idx="1">
                        <c:v> CPV Tar </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MTD!$R$8:$R$39</c15:sqref>
                        </c15:fullRef>
                        <c15:formulaRef>
                          <c15:sqref>(MTD!$R$8,MTD!$R$10:$R$19,MTD!$R$21:$R$26,MTD!$R$28:$R$39)</c15:sqref>
                        </c15:formulaRef>
                      </c:ext>
                    </c:extLst>
                    <c:numCache>
                      <c:formatCode>_(* #,##0_);_(* \(#,##0\);_(* "-"??_);_(@_)</c:formatCode>
                      <c:ptCount val="29"/>
                      <c:pt idx="0">
                        <c:v>565.77269508196719</c:v>
                      </c:pt>
                      <c:pt idx="1">
                        <c:v>0</c:v>
                      </c:pt>
                      <c:pt idx="2">
                        <c:v>0</c:v>
                      </c:pt>
                      <c:pt idx="3">
                        <c:v>835.49511724137926</c:v>
                      </c:pt>
                      <c:pt idx="4">
                        <c:v>491.04744827586205</c:v>
                      </c:pt>
                      <c:pt idx="5">
                        <c:v>0</c:v>
                      </c:pt>
                      <c:pt idx="6">
                        <c:v>0</c:v>
                      </c:pt>
                      <c:pt idx="7">
                        <c:v>473.96112676056345</c:v>
                      </c:pt>
                      <c:pt idx="8">
                        <c:v>200.81054117647057</c:v>
                      </c:pt>
                      <c:pt idx="9">
                        <c:v>0</c:v>
                      </c:pt>
                      <c:pt idx="10">
                        <c:v>0</c:v>
                      </c:pt>
                      <c:pt idx="11">
                        <c:v>0</c:v>
                      </c:pt>
                      <c:pt idx="12">
                        <c:v>0</c:v>
                      </c:pt>
                      <c:pt idx="13">
                        <c:v>1157.76</c:v>
                      </c:pt>
                      <c:pt idx="14">
                        <c:v>424.39890638297862</c:v>
                      </c:pt>
                      <c:pt idx="15">
                        <c:v>455.76569230769235</c:v>
                      </c:pt>
                      <c:pt idx="16">
                        <c:v>342.36507368421053</c:v>
                      </c:pt>
                      <c:pt idx="17">
                        <c:v>0</c:v>
                      </c:pt>
                      <c:pt idx="18">
                        <c:v>441.53583157894735</c:v>
                      </c:pt>
                      <c:pt idx="19">
                        <c:v>237.45599999999999</c:v>
                      </c:pt>
                      <c:pt idx="20">
                        <c:v>406.41402352941179</c:v>
                      </c:pt>
                      <c:pt idx="21">
                        <c:v>0</c:v>
                      </c:pt>
                      <c:pt idx="22">
                        <c:v>752.12307692307695</c:v>
                      </c:pt>
                      <c:pt idx="23">
                        <c:v>699.40581538461549</c:v>
                      </c:pt>
                      <c:pt idx="24">
                        <c:v>415.55498400000005</c:v>
                      </c:pt>
                      <c:pt idx="25">
                        <c:v>779.86911096774202</c:v>
                      </c:pt>
                      <c:pt idx="26">
                        <c:v>416.66834999999992</c:v>
                      </c:pt>
                      <c:pt idx="27">
                        <c:v>494.7</c:v>
                      </c:pt>
                      <c:pt idx="28">
                        <c:v>657.64818363636357</c:v>
                      </c:pt>
                    </c:numCache>
                  </c:numRef>
                </c:val>
                <c:extLst xmlns:c15="http://schemas.microsoft.com/office/drawing/2012/chart">
                  <c:ext xmlns:c16="http://schemas.microsoft.com/office/drawing/2014/chart" uri="{C3380CC4-5D6E-409C-BE32-E72D297353CC}">
                    <c16:uniqueId val="{00000009-B154-4E73-8B76-A4A1C8963766}"/>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MTD!$Z$6:$Z$7</c15:sqref>
                        </c15:formulaRef>
                      </c:ext>
                    </c:extLst>
                    <c:strCache>
                      <c:ptCount val="2"/>
                      <c:pt idx="0">
                        <c:v> Payment Type Deficit </c:v>
                      </c:pt>
                      <c:pt idx="1">
                        <c:v> Cash Deficit </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MTD!$Z$8:$Z$39</c15:sqref>
                        </c15:fullRef>
                        <c15:formulaRef>
                          <c15:sqref>(MTD!$Z$8,MTD!$Z$10:$Z$19,MTD!$Z$21:$Z$26,MTD!$Z$28:$Z$39)</c15:sqref>
                        </c15:formulaRef>
                      </c:ext>
                    </c:extLst>
                    <c:numCache>
                      <c:formatCode>#,##0_);[Red]\(#,##0\)</c:formatCode>
                      <c:ptCount val="29"/>
                      <c:pt idx="0">
                        <c:v>-26368.864769064101</c:v>
                      </c:pt>
                      <c:pt idx="1">
                        <c:v>4836.2700000000004</c:v>
                      </c:pt>
                      <c:pt idx="2">
                        <c:v>2811.5</c:v>
                      </c:pt>
                      <c:pt idx="3">
                        <c:v>-29998.365985198176</c:v>
                      </c:pt>
                      <c:pt idx="4">
                        <c:v>-4404.7580642640551</c:v>
                      </c:pt>
                      <c:pt idx="5">
                        <c:v>6305.5499999999993</c:v>
                      </c:pt>
                      <c:pt idx="6">
                        <c:v>5291.35</c:v>
                      </c:pt>
                      <c:pt idx="7">
                        <c:v>-9192.8875957910859</c:v>
                      </c:pt>
                      <c:pt idx="8">
                        <c:v>6398.4969414762945</c:v>
                      </c:pt>
                      <c:pt idx="9">
                        <c:v>0</c:v>
                      </c:pt>
                      <c:pt idx="10">
                        <c:v>0</c:v>
                      </c:pt>
                      <c:pt idx="11">
                        <c:v>649</c:v>
                      </c:pt>
                      <c:pt idx="12">
                        <c:v>0</c:v>
                      </c:pt>
                      <c:pt idx="13">
                        <c:v>-1627.6100000000006</c:v>
                      </c:pt>
                      <c:pt idx="14">
                        <c:v>7768.2242067629559</c:v>
                      </c:pt>
                      <c:pt idx="15">
                        <c:v>-1705.0438102265398</c:v>
                      </c:pt>
                      <c:pt idx="16">
                        <c:v>6338.7791963562704</c:v>
                      </c:pt>
                      <c:pt idx="17">
                        <c:v>1250</c:v>
                      </c:pt>
                      <c:pt idx="18">
                        <c:v>-5341.0273827964475</c:v>
                      </c:pt>
                      <c:pt idx="19">
                        <c:v>64.192168596067859</c:v>
                      </c:pt>
                      <c:pt idx="20">
                        <c:v>-4146.8809653919343</c:v>
                      </c:pt>
                      <c:pt idx="21">
                        <c:v>0</c:v>
                      </c:pt>
                      <c:pt idx="22">
                        <c:v>-5360.3108450266518</c:v>
                      </c:pt>
                      <c:pt idx="23">
                        <c:v>-2302.208922560807</c:v>
                      </c:pt>
                      <c:pt idx="24">
                        <c:v>-18597.002764569683</c:v>
                      </c:pt>
                      <c:pt idx="25">
                        <c:v>-14620.200157342588</c:v>
                      </c:pt>
                      <c:pt idx="26">
                        <c:v>-6830.5501390042191</c:v>
                      </c:pt>
                      <c:pt idx="27">
                        <c:v>-6576.3141548740314</c:v>
                      </c:pt>
                      <c:pt idx="28">
                        <c:v>-12488.03201660121</c:v>
                      </c:pt>
                    </c:numCache>
                  </c:numRef>
                </c:val>
                <c:extLst xmlns:c15="http://schemas.microsoft.com/office/drawing/2012/chart">
                  <c:ext xmlns:c16="http://schemas.microsoft.com/office/drawing/2014/chart" uri="{C3380CC4-5D6E-409C-BE32-E72D297353CC}">
                    <c16:uniqueId val="{0000000A-B154-4E73-8B76-A4A1C8963766}"/>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MTD!$AA$6:$AA$7</c15:sqref>
                        </c15:formulaRef>
                      </c:ext>
                    </c:extLst>
                    <c:strCache>
                      <c:ptCount val="2"/>
                      <c:pt idx="0">
                        <c:v> Payment Type Deficit </c:v>
                      </c:pt>
                      <c:pt idx="1">
                        <c:v> Credit Deficit </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MTD!$AA$8:$AA$39</c15:sqref>
                        </c15:fullRef>
                        <c15:formulaRef>
                          <c15:sqref>(MTD!$AA$8,MTD!$AA$10:$AA$19,MTD!$AA$21:$AA$26,MTD!$AA$28:$AA$39)</c15:sqref>
                        </c15:formulaRef>
                      </c:ext>
                    </c:extLst>
                    <c:numCache>
                      <c:formatCode>#,##0_);[Red]\(#,##0\)</c:formatCode>
                      <c:ptCount val="29"/>
                      <c:pt idx="0">
                        <c:v>-553.79963093589652</c:v>
                      </c:pt>
                      <c:pt idx="1">
                        <c:v>0</c:v>
                      </c:pt>
                      <c:pt idx="2">
                        <c:v>0</c:v>
                      </c:pt>
                      <c:pt idx="3">
                        <c:v>-7365.5292148018107</c:v>
                      </c:pt>
                      <c:pt idx="4">
                        <c:v>116.02206426405399</c:v>
                      </c:pt>
                      <c:pt idx="5">
                        <c:v>527.84999999999991</c:v>
                      </c:pt>
                      <c:pt idx="6">
                        <c:v>0</c:v>
                      </c:pt>
                      <c:pt idx="7">
                        <c:v>146.19759579107949</c:v>
                      </c:pt>
                      <c:pt idx="8">
                        <c:v>6.5862585237082385</c:v>
                      </c:pt>
                      <c:pt idx="9">
                        <c:v>0</c:v>
                      </c:pt>
                      <c:pt idx="10">
                        <c:v>0</c:v>
                      </c:pt>
                      <c:pt idx="11">
                        <c:v>0</c:v>
                      </c:pt>
                      <c:pt idx="12">
                        <c:v>0</c:v>
                      </c:pt>
                      <c:pt idx="13">
                        <c:v>0</c:v>
                      </c:pt>
                      <c:pt idx="14">
                        <c:v>-2535.3286067629369</c:v>
                      </c:pt>
                      <c:pt idx="15">
                        <c:v>2289.5098102265383</c:v>
                      </c:pt>
                      <c:pt idx="16">
                        <c:v>3294.5724036437132</c:v>
                      </c:pt>
                      <c:pt idx="17">
                        <c:v>0</c:v>
                      </c:pt>
                      <c:pt idx="18">
                        <c:v>566.23658279644769</c:v>
                      </c:pt>
                      <c:pt idx="19">
                        <c:v>-1782.0781685960692</c:v>
                      </c:pt>
                      <c:pt idx="20">
                        <c:v>-1262.5026346080658</c:v>
                      </c:pt>
                      <c:pt idx="21">
                        <c:v>0</c:v>
                      </c:pt>
                      <c:pt idx="22">
                        <c:v>-1756.4491549733477</c:v>
                      </c:pt>
                      <c:pt idx="23">
                        <c:v>-5112.7246774391951</c:v>
                      </c:pt>
                      <c:pt idx="24">
                        <c:v>-620.84943543031295</c:v>
                      </c:pt>
                      <c:pt idx="25">
                        <c:v>-762.74228265741476</c:v>
                      </c:pt>
                      <c:pt idx="26">
                        <c:v>-679.52866099576295</c:v>
                      </c:pt>
                      <c:pt idx="27">
                        <c:v>-830.85584512597586</c:v>
                      </c:pt>
                      <c:pt idx="28">
                        <c:v>-5702.5081033987881</c:v>
                      </c:pt>
                    </c:numCache>
                  </c:numRef>
                </c:val>
                <c:extLst xmlns:c15="http://schemas.microsoft.com/office/drawing/2012/chart">
                  <c:ext xmlns:c16="http://schemas.microsoft.com/office/drawing/2014/chart" uri="{C3380CC4-5D6E-409C-BE32-E72D297353CC}">
                    <c16:uniqueId val="{0000000B-B154-4E73-8B76-A4A1C8963766}"/>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MTD!$AG$6:$AG$7</c15:sqref>
                        </c15:formulaRef>
                      </c:ext>
                    </c:extLst>
                    <c:strCache>
                      <c:ptCount val="2"/>
                      <c:pt idx="0">
                        <c:v> Base-Line </c:v>
                      </c:pt>
                      <c:pt idx="1">
                        <c:v> Vol. </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MTD!$AG$8:$AG$39</c15:sqref>
                        </c15:fullRef>
                        <c15:formulaRef>
                          <c15:sqref>(MTD!$AG$8,MTD!$AG$10:$AG$19,MTD!$AG$21:$AG$26,MTD!$AG$28:$AG$39)</c15:sqref>
                        </c15:formulaRef>
                      </c:ext>
                    </c:extLst>
                    <c:numCache>
                      <c:formatCode>_(* #,##0_);_(* \(#,##0\);_(* "-"??_);_(@_)</c:formatCode>
                      <c:ptCount val="29"/>
                      <c:pt idx="0">
                        <c:v>138</c:v>
                      </c:pt>
                      <c:pt idx="1">
                        <c:v>191</c:v>
                      </c:pt>
                      <c:pt idx="2">
                        <c:v>0</c:v>
                      </c:pt>
                      <c:pt idx="3">
                        <c:v>369</c:v>
                      </c:pt>
                      <c:pt idx="4">
                        <c:v>111</c:v>
                      </c:pt>
                      <c:pt idx="5">
                        <c:v>392</c:v>
                      </c:pt>
                      <c:pt idx="6">
                        <c:v>0</c:v>
                      </c:pt>
                      <c:pt idx="7">
                        <c:v>493</c:v>
                      </c:pt>
                      <c:pt idx="8">
                        <c:v>257</c:v>
                      </c:pt>
                      <c:pt idx="9">
                        <c:v>0</c:v>
                      </c:pt>
                      <c:pt idx="10">
                        <c:v>625</c:v>
                      </c:pt>
                      <c:pt idx="11">
                        <c:v>0</c:v>
                      </c:pt>
                      <c:pt idx="12">
                        <c:v>0</c:v>
                      </c:pt>
                      <c:pt idx="13">
                        <c:v>0</c:v>
                      </c:pt>
                      <c:pt idx="14">
                        <c:v>779</c:v>
                      </c:pt>
                      <c:pt idx="15">
                        <c:v>287</c:v>
                      </c:pt>
                      <c:pt idx="16">
                        <c:v>433</c:v>
                      </c:pt>
                      <c:pt idx="17">
                        <c:v>3</c:v>
                      </c:pt>
                      <c:pt idx="18">
                        <c:v>75</c:v>
                      </c:pt>
                      <c:pt idx="19">
                        <c:v>314</c:v>
                      </c:pt>
                      <c:pt idx="20">
                        <c:v>125</c:v>
                      </c:pt>
                      <c:pt idx="21">
                        <c:v>0</c:v>
                      </c:pt>
                      <c:pt idx="22">
                        <c:v>0</c:v>
                      </c:pt>
                      <c:pt idx="23">
                        <c:v>378</c:v>
                      </c:pt>
                      <c:pt idx="24">
                        <c:v>931</c:v>
                      </c:pt>
                      <c:pt idx="25">
                        <c:v>0</c:v>
                      </c:pt>
                      <c:pt idx="26">
                        <c:v>668</c:v>
                      </c:pt>
                      <c:pt idx="27">
                        <c:v>779</c:v>
                      </c:pt>
                      <c:pt idx="28">
                        <c:v>318</c:v>
                      </c:pt>
                    </c:numCache>
                  </c:numRef>
                </c:val>
                <c:extLst xmlns:c15="http://schemas.microsoft.com/office/drawing/2012/chart">
                  <c:ext xmlns:c16="http://schemas.microsoft.com/office/drawing/2014/chart" uri="{C3380CC4-5D6E-409C-BE32-E72D297353CC}">
                    <c16:uniqueId val="{0000000C-B154-4E73-8B76-A4A1C8963766}"/>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MTD!$AH$6:$AH$7</c15:sqref>
                        </c15:formulaRef>
                      </c:ext>
                    </c:extLst>
                    <c:strCache>
                      <c:ptCount val="2"/>
                      <c:pt idx="0">
                        <c:v> Base-Line </c:v>
                      </c:pt>
                      <c:pt idx="1">
                        <c:v> Rev. </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MTD!$AH$8:$AH$39</c15:sqref>
                        </c15:fullRef>
                        <c15:formulaRef>
                          <c15:sqref>(MTD!$AH$8,MTD!$AH$10:$AH$19,MTD!$AH$21:$AH$26,MTD!$AH$28:$AH$39)</c15:sqref>
                        </c15:formulaRef>
                      </c:ext>
                    </c:extLst>
                    <c:numCache>
                      <c:formatCode>_(* #,##0_);_(* \(#,##0\);_(* "-"??_);_(@_)</c:formatCode>
                      <c:ptCount val="29"/>
                      <c:pt idx="0">
                        <c:v>38920.75</c:v>
                      </c:pt>
                      <c:pt idx="1">
                        <c:v>38377.81</c:v>
                      </c:pt>
                      <c:pt idx="2">
                        <c:v>0</c:v>
                      </c:pt>
                      <c:pt idx="3">
                        <c:v>256089.35999999987</c:v>
                      </c:pt>
                      <c:pt idx="4">
                        <c:v>37727.829999999994</c:v>
                      </c:pt>
                      <c:pt idx="5">
                        <c:v>48928.390000000007</c:v>
                      </c:pt>
                      <c:pt idx="6">
                        <c:v>0</c:v>
                      </c:pt>
                      <c:pt idx="7">
                        <c:v>238909.09</c:v>
                      </c:pt>
                      <c:pt idx="8">
                        <c:v>46200.140000000014</c:v>
                      </c:pt>
                      <c:pt idx="9">
                        <c:v>0</c:v>
                      </c:pt>
                      <c:pt idx="10">
                        <c:v>222839.35000000003</c:v>
                      </c:pt>
                      <c:pt idx="11">
                        <c:v>0</c:v>
                      </c:pt>
                      <c:pt idx="12">
                        <c:v>0</c:v>
                      </c:pt>
                      <c:pt idx="13">
                        <c:v>0</c:v>
                      </c:pt>
                      <c:pt idx="14">
                        <c:v>329722.10000000009</c:v>
                      </c:pt>
                      <c:pt idx="15">
                        <c:v>120046.23999999996</c:v>
                      </c:pt>
                      <c:pt idx="16">
                        <c:v>111929.31000000004</c:v>
                      </c:pt>
                      <c:pt idx="17">
                        <c:v>3260</c:v>
                      </c:pt>
                      <c:pt idx="18">
                        <c:v>26785.45</c:v>
                      </c:pt>
                      <c:pt idx="19">
                        <c:v>86660.9</c:v>
                      </c:pt>
                      <c:pt idx="20">
                        <c:v>45187.479999999981</c:v>
                      </c:pt>
                      <c:pt idx="21">
                        <c:v>0</c:v>
                      </c:pt>
                      <c:pt idx="22">
                        <c:v>0</c:v>
                      </c:pt>
                      <c:pt idx="23">
                        <c:v>273231.05</c:v>
                      </c:pt>
                      <c:pt idx="24">
                        <c:v>338958.27000000014</c:v>
                      </c:pt>
                      <c:pt idx="25">
                        <c:v>0</c:v>
                      </c:pt>
                      <c:pt idx="26">
                        <c:v>245531.01999999961</c:v>
                      </c:pt>
                      <c:pt idx="27">
                        <c:v>347243.71999999968</c:v>
                      </c:pt>
                      <c:pt idx="28">
                        <c:v>151142.50000000006</c:v>
                      </c:pt>
                    </c:numCache>
                  </c:numRef>
                </c:val>
                <c:extLst xmlns:c15="http://schemas.microsoft.com/office/drawing/2012/chart">
                  <c:ext xmlns:c16="http://schemas.microsoft.com/office/drawing/2014/chart" uri="{C3380CC4-5D6E-409C-BE32-E72D297353CC}">
                    <c16:uniqueId val="{0000000D-B154-4E73-8B76-A4A1C8963766}"/>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MTD!$AI$6:$AI$7</c15:sqref>
                        </c15:formulaRef>
                      </c:ext>
                    </c:extLst>
                    <c:strCache>
                      <c:ptCount val="2"/>
                      <c:pt idx="0">
                        <c:v> Base-Line </c:v>
                      </c:pt>
                      <c:pt idx="1">
                        <c:v> CPV </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MTD!$AI$8:$AI$39</c15:sqref>
                        </c15:fullRef>
                        <c15:formulaRef>
                          <c15:sqref>(MTD!$AI$8,MTD!$AI$10:$AI$19,MTD!$AI$21:$AI$26,MTD!$AI$28:$AI$39)</c15:sqref>
                        </c15:formulaRef>
                      </c:ext>
                    </c:extLst>
                    <c:numCache>
                      <c:formatCode>_(* #,##0_);_(* \(#,##0\);_(* "-"??_);_(@_)</c:formatCode>
                      <c:ptCount val="29"/>
                      <c:pt idx="0">
                        <c:v>282.03442028985506</c:v>
                      </c:pt>
                      <c:pt idx="1">
                        <c:v>200.93094240837695</c:v>
                      </c:pt>
                      <c:pt idx="2">
                        <c:v>0</c:v>
                      </c:pt>
                      <c:pt idx="3">
                        <c:v>694.00910569105656</c:v>
                      </c:pt>
                      <c:pt idx="4">
                        <c:v>339.89036036036032</c:v>
                      </c:pt>
                      <c:pt idx="5">
                        <c:v>124.81732142857145</c:v>
                      </c:pt>
                      <c:pt idx="6">
                        <c:v>0</c:v>
                      </c:pt>
                      <c:pt idx="7">
                        <c:v>484.60261663286002</c:v>
                      </c:pt>
                      <c:pt idx="8">
                        <c:v>179.76708171206232</c:v>
                      </c:pt>
                      <c:pt idx="9">
                        <c:v>0</c:v>
                      </c:pt>
                      <c:pt idx="10">
                        <c:v>356.54296000000005</c:v>
                      </c:pt>
                      <c:pt idx="11">
                        <c:v>0</c:v>
                      </c:pt>
                      <c:pt idx="12">
                        <c:v>0</c:v>
                      </c:pt>
                      <c:pt idx="13">
                        <c:v>0</c:v>
                      </c:pt>
                      <c:pt idx="14">
                        <c:v>423.26328626444172</c:v>
                      </c:pt>
                      <c:pt idx="15">
                        <c:v>418.27958188153298</c:v>
                      </c:pt>
                      <c:pt idx="16">
                        <c:v>258.49725173210169</c:v>
                      </c:pt>
                      <c:pt idx="17">
                        <c:v>1086.6666666666667</c:v>
                      </c:pt>
                      <c:pt idx="18">
                        <c:v>357.13933333333335</c:v>
                      </c:pt>
                      <c:pt idx="19">
                        <c:v>275.99012738853503</c:v>
                      </c:pt>
                      <c:pt idx="20">
                        <c:v>361.49983999999984</c:v>
                      </c:pt>
                      <c:pt idx="21">
                        <c:v>0</c:v>
                      </c:pt>
                      <c:pt idx="22">
                        <c:v>0</c:v>
                      </c:pt>
                      <c:pt idx="23">
                        <c:v>722.83346560846553</c:v>
                      </c:pt>
                      <c:pt idx="24">
                        <c:v>364.07977443609036</c:v>
                      </c:pt>
                      <c:pt idx="25">
                        <c:v>0</c:v>
                      </c:pt>
                      <c:pt idx="26">
                        <c:v>367.56140718562818</c:v>
                      </c:pt>
                      <c:pt idx="27">
                        <c:v>445.75573812580188</c:v>
                      </c:pt>
                      <c:pt idx="28">
                        <c:v>475.29088050314482</c:v>
                      </c:pt>
                    </c:numCache>
                  </c:numRef>
                </c:val>
                <c:extLst xmlns:c15="http://schemas.microsoft.com/office/drawing/2012/chart">
                  <c:ext xmlns:c16="http://schemas.microsoft.com/office/drawing/2014/chart" uri="{C3380CC4-5D6E-409C-BE32-E72D297353CC}">
                    <c16:uniqueId val="{0000000E-B154-4E73-8B76-A4A1C8963766}"/>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MTD!$U$6:$U$7</c15:sqref>
                        </c15:formulaRef>
                      </c:ext>
                    </c:extLst>
                    <c:strCache>
                      <c:ptCount val="2"/>
                      <c:pt idx="0">
                        <c:v> Base-Line till yesterday </c:v>
                      </c:pt>
                      <c:pt idx="1">
                        <c:v> Vol. </c:v>
                      </c:pt>
                    </c:strCache>
                  </c:strRef>
                </c:tx>
                <c:spPr>
                  <a:solidFill>
                    <a:schemeClr val="accent3">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MTD!$U$8:$U$39</c15:sqref>
                        </c15:fullRef>
                        <c15:formulaRef>
                          <c15:sqref>(MTD!$U$8,MTD!$U$10:$U$19,MTD!$U$21:$U$26,MTD!$U$28:$U$39)</c15:sqref>
                        </c15:formulaRef>
                      </c:ext>
                    </c:extLst>
                    <c:numCache>
                      <c:formatCode>_(* #,##0_);_(* \(#,##0\);_(* "-"??_);_(@_)</c:formatCode>
                      <c:ptCount val="29"/>
                      <c:pt idx="0">
                        <c:v>33.119999999999997</c:v>
                      </c:pt>
                      <c:pt idx="1">
                        <c:v>45.839999999999996</c:v>
                      </c:pt>
                      <c:pt idx="2">
                        <c:v>0</c:v>
                      </c:pt>
                      <c:pt idx="3">
                        <c:v>88.56</c:v>
                      </c:pt>
                      <c:pt idx="4">
                        <c:v>26.64</c:v>
                      </c:pt>
                      <c:pt idx="5">
                        <c:v>94.08</c:v>
                      </c:pt>
                      <c:pt idx="6">
                        <c:v>0</c:v>
                      </c:pt>
                      <c:pt idx="7">
                        <c:v>118.32</c:v>
                      </c:pt>
                      <c:pt idx="8">
                        <c:v>61.68</c:v>
                      </c:pt>
                      <c:pt idx="9">
                        <c:v>0</c:v>
                      </c:pt>
                      <c:pt idx="10">
                        <c:v>150</c:v>
                      </c:pt>
                      <c:pt idx="11">
                        <c:v>0</c:v>
                      </c:pt>
                      <c:pt idx="12">
                        <c:v>0</c:v>
                      </c:pt>
                      <c:pt idx="13">
                        <c:v>0</c:v>
                      </c:pt>
                      <c:pt idx="14">
                        <c:v>186.95999999999998</c:v>
                      </c:pt>
                      <c:pt idx="15">
                        <c:v>68.88</c:v>
                      </c:pt>
                      <c:pt idx="16">
                        <c:v>103.92</c:v>
                      </c:pt>
                      <c:pt idx="17">
                        <c:v>0.72</c:v>
                      </c:pt>
                      <c:pt idx="18">
                        <c:v>18</c:v>
                      </c:pt>
                      <c:pt idx="19">
                        <c:v>75.36</c:v>
                      </c:pt>
                      <c:pt idx="20">
                        <c:v>30</c:v>
                      </c:pt>
                      <c:pt idx="21">
                        <c:v>0</c:v>
                      </c:pt>
                      <c:pt idx="22">
                        <c:v>0</c:v>
                      </c:pt>
                      <c:pt idx="23">
                        <c:v>90.72</c:v>
                      </c:pt>
                      <c:pt idx="24">
                        <c:v>223.44</c:v>
                      </c:pt>
                      <c:pt idx="25">
                        <c:v>0</c:v>
                      </c:pt>
                      <c:pt idx="26">
                        <c:v>160.32</c:v>
                      </c:pt>
                      <c:pt idx="27">
                        <c:v>186.95999999999998</c:v>
                      </c:pt>
                      <c:pt idx="28">
                        <c:v>76.319999999999993</c:v>
                      </c:pt>
                    </c:numCache>
                  </c:numRef>
                </c:val>
                <c:extLst xmlns:c15="http://schemas.microsoft.com/office/drawing/2012/chart">
                  <c:ext xmlns:c16="http://schemas.microsoft.com/office/drawing/2014/chart" uri="{C3380CC4-5D6E-409C-BE32-E72D297353CC}">
                    <c16:uniqueId val="{0000000F-B154-4E73-8B76-A4A1C8963766}"/>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MTD!$W$6:$W$7</c15:sqref>
                        </c15:formulaRef>
                      </c:ext>
                    </c:extLst>
                    <c:strCache>
                      <c:ptCount val="2"/>
                      <c:pt idx="0">
                        <c:v> Base-Line till yesterday </c:v>
                      </c:pt>
                      <c:pt idx="1">
                        <c:v> CPV </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MTD!$E$8:$E$39</c15:sqref>
                        </c15:fullRef>
                        <c15:formulaRef>
                          <c15:sqref>(MTD!$E$8,MTD!$E$10:$E$19,MTD!$E$21:$E$26,MTD!$E$28:$E$39)</c15:sqref>
                        </c15:formulaRef>
                      </c:ext>
                    </c:extLst>
                    <c:strCache>
                      <c:ptCount val="29"/>
                      <c:pt idx="0">
                        <c:v>General Surgery</c:v>
                      </c:pt>
                      <c:pt idx="1">
                        <c:v>External Doctor</c:v>
                      </c:pt>
                      <c:pt idx="2">
                        <c:v>Clinical Pathology</c:v>
                      </c:pt>
                      <c:pt idx="3">
                        <c:v>Oral Surgery</c:v>
                      </c:pt>
                      <c:pt idx="4">
                        <c:v>Nutrition</c:v>
                      </c:pt>
                      <c:pt idx="5">
                        <c:v>Ophthalmology</c:v>
                      </c:pt>
                      <c:pt idx="6">
                        <c:v>Neurology</c:v>
                      </c:pt>
                      <c:pt idx="7">
                        <c:v>Urology</c:v>
                      </c:pt>
                      <c:pt idx="8">
                        <c:v>E.N.T.</c:v>
                      </c:pt>
                      <c:pt idx="9">
                        <c:v>cosmatology</c:v>
                      </c:pt>
                      <c:pt idx="10">
                        <c:v>Dental Services</c:v>
                      </c:pt>
                      <c:pt idx="11">
                        <c:v>Laboratory</c:v>
                      </c:pt>
                      <c:pt idx="12">
                        <c:v>Pharmacy</c:v>
                      </c:pt>
                      <c:pt idx="13">
                        <c:v>HOME CARE</c:v>
                      </c:pt>
                      <c:pt idx="14">
                        <c:v>ER</c:v>
                      </c:pt>
                      <c:pt idx="15">
                        <c:v>Orthopedics</c:v>
                      </c:pt>
                      <c:pt idx="16">
                        <c:v>Pediatrics</c:v>
                      </c:pt>
                      <c:pt idx="17">
                        <c:v>Physiotherapy</c:v>
                      </c:pt>
                      <c:pt idx="18">
                        <c:v>Phonatics</c:v>
                      </c:pt>
                      <c:pt idx="19">
                        <c:v>screening &amp; scaling</c:v>
                      </c:pt>
                      <c:pt idx="20">
                        <c:v>Pedodontics</c:v>
                      </c:pt>
                      <c:pt idx="21">
                        <c:v>Andrology</c:v>
                      </c:pt>
                      <c:pt idx="22">
                        <c:v>Prosthodontic</c:v>
                      </c:pt>
                      <c:pt idx="23">
                        <c:v>Endodontics</c:v>
                      </c:pt>
                      <c:pt idx="24">
                        <c:v>Internal Medicine</c:v>
                      </c:pt>
                      <c:pt idx="25">
                        <c:v> Prothdontics/ Simple End</c:v>
                      </c:pt>
                      <c:pt idx="26">
                        <c:v>OBE &amp; GYN</c:v>
                      </c:pt>
                      <c:pt idx="27">
                        <c:v>Dermatology</c:v>
                      </c:pt>
                      <c:pt idx="28">
                        <c:v>Advanced GP</c:v>
                      </c:pt>
                    </c:strCache>
                  </c:strRef>
                </c:cat>
                <c:val>
                  <c:numRef>
                    <c:extLst>
                      <c:ext xmlns:c15="http://schemas.microsoft.com/office/drawing/2012/chart" uri="{02D57815-91ED-43cb-92C2-25804820EDAC}">
                        <c15:fullRef>
                          <c15:sqref>MTD!$W$8:$W$39</c15:sqref>
                        </c15:fullRef>
                        <c15:formulaRef>
                          <c15:sqref>(MTD!$W$8,MTD!$W$10:$W$19,MTD!$W$21:$W$26,MTD!$W$28:$W$39)</c15:sqref>
                        </c15:formulaRef>
                      </c:ext>
                    </c:extLst>
                    <c:numCache>
                      <c:formatCode>_(* #,##0_);_(* \(#,##0\);_(* "-"??_);_(@_)</c:formatCode>
                      <c:ptCount val="29"/>
                      <c:pt idx="0">
                        <c:v>282.03442028985506</c:v>
                      </c:pt>
                      <c:pt idx="1">
                        <c:v>200.93094240837698</c:v>
                      </c:pt>
                      <c:pt idx="2">
                        <c:v>0</c:v>
                      </c:pt>
                      <c:pt idx="3">
                        <c:v>694.00910569105645</c:v>
                      </c:pt>
                      <c:pt idx="4">
                        <c:v>339.89036036036032</c:v>
                      </c:pt>
                      <c:pt idx="5">
                        <c:v>124.81732142857145</c:v>
                      </c:pt>
                      <c:pt idx="6">
                        <c:v>0</c:v>
                      </c:pt>
                      <c:pt idx="7">
                        <c:v>484.60261663286002</c:v>
                      </c:pt>
                      <c:pt idx="8">
                        <c:v>179.76708171206229</c:v>
                      </c:pt>
                      <c:pt idx="9">
                        <c:v>0</c:v>
                      </c:pt>
                      <c:pt idx="10">
                        <c:v>356.54295999999999</c:v>
                      </c:pt>
                      <c:pt idx="11">
                        <c:v>0</c:v>
                      </c:pt>
                      <c:pt idx="12">
                        <c:v>0</c:v>
                      </c:pt>
                      <c:pt idx="13">
                        <c:v>0</c:v>
                      </c:pt>
                      <c:pt idx="14">
                        <c:v>423.26328626444172</c:v>
                      </c:pt>
                      <c:pt idx="15">
                        <c:v>418.27958188153298</c:v>
                      </c:pt>
                      <c:pt idx="16">
                        <c:v>258.49725173210169</c:v>
                      </c:pt>
                      <c:pt idx="17">
                        <c:v>1086.6666666666667</c:v>
                      </c:pt>
                      <c:pt idx="18">
                        <c:v>357.1393333333333</c:v>
                      </c:pt>
                      <c:pt idx="19">
                        <c:v>275.99012738853503</c:v>
                      </c:pt>
                      <c:pt idx="20">
                        <c:v>361.49983999999984</c:v>
                      </c:pt>
                      <c:pt idx="21">
                        <c:v>0</c:v>
                      </c:pt>
                      <c:pt idx="22">
                        <c:v>0</c:v>
                      </c:pt>
                      <c:pt idx="23">
                        <c:v>722.83346560846553</c:v>
                      </c:pt>
                      <c:pt idx="24">
                        <c:v>364.07977443609036</c:v>
                      </c:pt>
                      <c:pt idx="25">
                        <c:v>0</c:v>
                      </c:pt>
                      <c:pt idx="26">
                        <c:v>367.56140718562813</c:v>
                      </c:pt>
                      <c:pt idx="27">
                        <c:v>445.75573812580194</c:v>
                      </c:pt>
                      <c:pt idx="28">
                        <c:v>475.29088050314488</c:v>
                      </c:pt>
                    </c:numCache>
                  </c:numRef>
                </c:val>
                <c:extLst xmlns:c15="http://schemas.microsoft.com/office/drawing/2012/chart">
                  <c:ext xmlns:c16="http://schemas.microsoft.com/office/drawing/2014/chart" uri="{C3380CC4-5D6E-409C-BE32-E72D297353CC}">
                    <c16:uniqueId val="{00000010-B154-4E73-8B76-A4A1C8963766}"/>
                  </c:ext>
                </c:extLst>
              </c15:ser>
            </c15:filteredBarSeries>
          </c:ext>
        </c:extLst>
      </c:barChart>
      <c:catAx>
        <c:axId val="208547648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2085477312"/>
        <c:crosses val="autoZero"/>
        <c:auto val="1"/>
        <c:lblAlgn val="ctr"/>
        <c:lblOffset val="100"/>
        <c:noMultiLvlLbl val="0"/>
      </c:catAx>
      <c:valAx>
        <c:axId val="2085477312"/>
        <c:scaling>
          <c:orientation val="minMax"/>
        </c:scaling>
        <c:delete val="0"/>
        <c:axPos val="l"/>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85476480"/>
        <c:crosses val="autoZero"/>
        <c:crossBetween val="between"/>
      </c:valAx>
      <c:dTable>
        <c:showHorzBorder val="1"/>
        <c:showVertBorder val="1"/>
        <c:showOutline val="1"/>
        <c:showKeys val="1"/>
        <c:spPr>
          <a:noFill/>
          <a:ln w="9525" cap="flat" cmpd="sng" algn="ctr">
            <a:solidFill>
              <a:schemeClr val="dk1">
                <a:lumMod val="15000"/>
                <a:lumOff val="85000"/>
              </a:schemeClr>
            </a:solidFill>
            <a:round/>
          </a:ln>
          <a:effectLst/>
        </c:spPr>
        <c:txPr>
          <a:bodyPr rot="0" spcFirstLastPara="1" vertOverflow="ellipsis" vert="horz" wrap="square" anchor="ctr" anchorCtr="1"/>
          <a:lstStyle/>
          <a:p>
            <a:pPr rtl="0">
              <a:defRPr sz="800" b="1" i="0" u="none" strike="noStrike" kern="1200" baseline="0">
                <a:solidFill>
                  <a:schemeClr val="dk1">
                    <a:lumMod val="65000"/>
                    <a:lumOff val="35000"/>
                  </a:schemeClr>
                </a:solidFill>
                <a:latin typeface="+mn-lt"/>
                <a:ea typeface="+mn-ea"/>
                <a:cs typeface="+mn-cs"/>
              </a:defRPr>
            </a:pPr>
            <a:endParaRPr lang="en-US"/>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a:t>Cash</a:t>
            </a:r>
          </a:p>
        </c:rich>
      </c:tx>
      <c:layout>
        <c:manualLayout>
          <c:xMode val="edge"/>
          <c:yMode val="edge"/>
          <c:x val="0.43437489063867019"/>
          <c:y val="4.6150016310351566E-2"/>
        </c:manualLayout>
      </c:layout>
      <c:overlay val="0"/>
      <c:spPr>
        <a:noFill/>
        <a:ln>
          <a:noFill/>
        </a:ln>
        <a:effectLst/>
      </c:spPr>
      <c:txPr>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2"/>
          <c:order val="2"/>
          <c:tx>
            <c:strRef>
              <c:f>Calcu!$AW$5</c:f>
              <c:strCache>
                <c:ptCount val="1"/>
                <c:pt idx="0">
                  <c:v>Current</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Calcu!$AX$2</c:f>
              <c:strCache>
                <c:ptCount val="1"/>
                <c:pt idx="0">
                  <c:v> Cash </c:v>
                </c:pt>
              </c:strCache>
            </c:strRef>
          </c:cat>
          <c:val>
            <c:numRef>
              <c:f>Calcu!$AX$5</c:f>
              <c:numCache>
                <c:formatCode>#,##0</c:formatCode>
                <c:ptCount val="1"/>
                <c:pt idx="0">
                  <c:v>509772.05999999994</c:v>
                </c:pt>
              </c:numCache>
            </c:numRef>
          </c:val>
          <c:extLst>
            <c:ext xmlns:c16="http://schemas.microsoft.com/office/drawing/2014/chart" uri="{C3380CC4-5D6E-409C-BE32-E72D297353CC}">
              <c16:uniqueId val="{00000000-8B64-4C5E-B3BA-C668F8ABF987}"/>
            </c:ext>
          </c:extLst>
        </c:ser>
        <c:ser>
          <c:idx val="5"/>
          <c:order val="5"/>
          <c:tx>
            <c:strRef>
              <c:f>Calcu!$AW$8</c:f>
              <c:strCache>
                <c:ptCount val="1"/>
                <c:pt idx="0">
                  <c:v>Target</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Calcu!$AX$2</c:f>
              <c:strCache>
                <c:ptCount val="1"/>
                <c:pt idx="0">
                  <c:v> Cash </c:v>
                </c:pt>
              </c:strCache>
            </c:strRef>
          </c:cat>
          <c:val>
            <c:numRef>
              <c:f>Calcu!$AX$8</c:f>
              <c:numCache>
                <c:formatCode>_(* #,##0_);_(* \(#,##0\);_(* "-"??_);_(@_)</c:formatCode>
                <c:ptCount val="1"/>
                <c:pt idx="0">
                  <c:v>612619.71951515344</c:v>
                </c:pt>
              </c:numCache>
            </c:numRef>
          </c:val>
          <c:extLst>
            <c:ext xmlns:c16="http://schemas.microsoft.com/office/drawing/2014/chart" uri="{C3380CC4-5D6E-409C-BE32-E72D297353CC}">
              <c16:uniqueId val="{00000001-8B64-4C5E-B3BA-C668F8ABF987}"/>
            </c:ext>
          </c:extLst>
        </c:ser>
        <c:ser>
          <c:idx val="9"/>
          <c:order val="9"/>
          <c:tx>
            <c:strRef>
              <c:f>Calcu!$AW$12</c:f>
              <c:strCache>
                <c:ptCount val="1"/>
                <c:pt idx="0">
                  <c:v>Base-Line</c:v>
                </c:pt>
              </c:strCache>
            </c:strRef>
          </c:tx>
          <c:spPr>
            <a:solidFill>
              <a:schemeClr val="bg1">
                <a:lumMod val="65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Calcu!$AX$2</c:f>
              <c:strCache>
                <c:ptCount val="1"/>
                <c:pt idx="0">
                  <c:v> Cash </c:v>
                </c:pt>
              </c:strCache>
            </c:strRef>
          </c:cat>
          <c:val>
            <c:numRef>
              <c:f>Calcu!$AX$12</c:f>
              <c:numCache>
                <c:formatCode>_(* #,##0_);_(* \(#,##0\);_(* "-"??_);_(@_)</c:formatCode>
                <c:ptCount val="1"/>
                <c:pt idx="0">
                  <c:v>687662.18400000001</c:v>
                </c:pt>
              </c:numCache>
            </c:numRef>
          </c:val>
          <c:extLst>
            <c:ext xmlns:c16="http://schemas.microsoft.com/office/drawing/2014/chart" uri="{C3380CC4-5D6E-409C-BE32-E72D297353CC}">
              <c16:uniqueId val="{00000002-8B64-4C5E-B3BA-C668F8ABF987}"/>
            </c:ext>
          </c:extLst>
        </c:ser>
        <c:dLbls>
          <c:dLblPos val="outEnd"/>
          <c:showLegendKey val="0"/>
          <c:showVal val="1"/>
          <c:showCatName val="0"/>
          <c:showSerName val="0"/>
          <c:showPercent val="0"/>
          <c:showBubbleSize val="0"/>
        </c:dLbls>
        <c:gapWidth val="80"/>
        <c:overlap val="25"/>
        <c:axId val="1055527056"/>
        <c:axId val="1055535792"/>
        <c:extLst>
          <c:ext xmlns:c15="http://schemas.microsoft.com/office/drawing/2012/chart" uri="{02D57815-91ED-43cb-92C2-25804820EDAC}">
            <c15:filteredBarSeries>
              <c15:ser>
                <c:idx val="0"/>
                <c:order val="0"/>
                <c:tx>
                  <c:strRef>
                    <c:extLst>
                      <c:ext uri="{02D57815-91ED-43cb-92C2-25804820EDAC}">
                        <c15:formulaRef>
                          <c15:sqref>Calcu!$AW$3</c15:sqref>
                        </c15:formulaRef>
                      </c:ext>
                    </c:extLst>
                    <c:strCache>
                      <c:ptCount val="1"/>
                      <c:pt idx="0">
                        <c:v>Ach. FWZ</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Calcu!$AX$2</c15:sqref>
                        </c15:formulaRef>
                      </c:ext>
                    </c:extLst>
                    <c:strCache>
                      <c:ptCount val="1"/>
                      <c:pt idx="0">
                        <c:v> Cash </c:v>
                      </c:pt>
                    </c:strCache>
                  </c:strRef>
                </c:cat>
                <c:val>
                  <c:numRef>
                    <c:extLst>
                      <c:ext uri="{02D57815-91ED-43cb-92C2-25804820EDAC}">
                        <c15:formulaRef>
                          <c15:sqref>Calcu!$AX$3</c15:sqref>
                        </c15:formulaRef>
                      </c:ext>
                    </c:extLst>
                    <c:numCache>
                      <c:formatCode>#,##0</c:formatCode>
                      <c:ptCount val="1"/>
                      <c:pt idx="0">
                        <c:v>266303.84999999998</c:v>
                      </c:pt>
                    </c:numCache>
                  </c:numRef>
                </c:val>
                <c:extLst>
                  <c:ext xmlns:c16="http://schemas.microsoft.com/office/drawing/2014/chart" uri="{C3380CC4-5D6E-409C-BE32-E72D297353CC}">
                    <c16:uniqueId val="{00000003-8B64-4C5E-B3BA-C668F8ABF98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Calcu!$AW$4</c15:sqref>
                        </c15:formulaRef>
                      </c:ext>
                    </c:extLst>
                    <c:strCache>
                      <c:ptCount val="1"/>
                      <c:pt idx="0">
                        <c:v>Ach. SNB</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Calcu!$AX$4</c15:sqref>
                        </c15:formulaRef>
                      </c:ext>
                    </c:extLst>
                    <c:numCache>
                      <c:formatCode>#,##0</c:formatCode>
                      <c:ptCount val="1"/>
                      <c:pt idx="0">
                        <c:v>243468.21</c:v>
                      </c:pt>
                    </c:numCache>
                  </c:numRef>
                </c:val>
                <c:extLst xmlns:c15="http://schemas.microsoft.com/office/drawing/2012/chart">
                  <c:ext xmlns:c16="http://schemas.microsoft.com/office/drawing/2014/chart" uri="{C3380CC4-5D6E-409C-BE32-E72D297353CC}">
                    <c16:uniqueId val="{00000004-8B64-4C5E-B3BA-C668F8ABF987}"/>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Calcu!$AW$6</c15:sqref>
                        </c15:formulaRef>
                      </c:ext>
                    </c:extLst>
                    <c:strCache>
                      <c:ptCount val="1"/>
                      <c:pt idx="0">
                        <c:v>Tar. FWZ</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Calcu!$AX$6</c15:sqref>
                        </c15:formulaRef>
                      </c:ext>
                    </c:extLst>
                    <c:numCache>
                      <c:formatCode>#,##0</c:formatCode>
                      <c:ptCount val="1"/>
                      <c:pt idx="0">
                        <c:v>328205.60121764877</c:v>
                      </c:pt>
                    </c:numCache>
                  </c:numRef>
                </c:val>
                <c:extLst xmlns:c15="http://schemas.microsoft.com/office/drawing/2012/chart">
                  <c:ext xmlns:c16="http://schemas.microsoft.com/office/drawing/2014/chart" uri="{C3380CC4-5D6E-409C-BE32-E72D297353CC}">
                    <c16:uniqueId val="{00000005-8B64-4C5E-B3BA-C668F8ABF987}"/>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Calcu!$AW$7</c15:sqref>
                        </c15:formulaRef>
                      </c:ext>
                    </c:extLst>
                    <c:strCache>
                      <c:ptCount val="1"/>
                      <c:pt idx="0">
                        <c:v>Tar. SNB</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Calcu!$AX$7</c15:sqref>
                        </c15:formulaRef>
                      </c:ext>
                    </c:extLst>
                    <c:numCache>
                      <c:formatCode>#,##0</c:formatCode>
                      <c:ptCount val="1"/>
                      <c:pt idx="0">
                        <c:v>284414.11829750467</c:v>
                      </c:pt>
                    </c:numCache>
                  </c:numRef>
                </c:val>
                <c:extLst xmlns:c15="http://schemas.microsoft.com/office/drawing/2012/chart">
                  <c:ext xmlns:c16="http://schemas.microsoft.com/office/drawing/2014/chart" uri="{C3380CC4-5D6E-409C-BE32-E72D297353CC}">
                    <c16:uniqueId val="{00000006-8B64-4C5E-B3BA-C668F8ABF98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Calcu!$AW$9</c15:sqref>
                        </c15:formulaRef>
                      </c:ext>
                    </c:extLst>
                    <c:strCache>
                      <c:ptCount val="1"/>
                      <c:pt idx="0">
                        <c:v>Deficit FWZ</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Calcu!$AX$9</c15:sqref>
                        </c15:formulaRef>
                      </c:ext>
                    </c:extLst>
                    <c:numCache>
                      <c:formatCode>#,##0_);[Red]\(#,##0\)</c:formatCode>
                      <c:ptCount val="1"/>
                      <c:pt idx="0">
                        <c:v>-61901.751217648794</c:v>
                      </c:pt>
                    </c:numCache>
                  </c:numRef>
                </c:val>
                <c:extLst xmlns:c15="http://schemas.microsoft.com/office/drawing/2012/chart">
                  <c:ext xmlns:c16="http://schemas.microsoft.com/office/drawing/2014/chart" uri="{C3380CC4-5D6E-409C-BE32-E72D297353CC}">
                    <c16:uniqueId val="{00000007-8B64-4C5E-B3BA-C668F8ABF987}"/>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Calcu!$AW$10</c15:sqref>
                        </c15:formulaRef>
                      </c:ext>
                    </c:extLst>
                    <c:strCache>
                      <c:ptCount val="1"/>
                      <c:pt idx="0">
                        <c:v>Deficit SNB</c:v>
                      </c:pt>
                    </c:strCache>
                  </c:strRef>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Calcu!$AX$10</c15:sqref>
                        </c15:formulaRef>
                      </c:ext>
                    </c:extLst>
                    <c:numCache>
                      <c:formatCode>#,##0_);[Red]\(#,##0\)</c:formatCode>
                      <c:ptCount val="1"/>
                      <c:pt idx="0">
                        <c:v>-40945.908297504677</c:v>
                      </c:pt>
                    </c:numCache>
                  </c:numRef>
                </c:val>
                <c:extLst xmlns:c15="http://schemas.microsoft.com/office/drawing/2012/chart">
                  <c:ext xmlns:c16="http://schemas.microsoft.com/office/drawing/2014/chart" uri="{C3380CC4-5D6E-409C-BE32-E72D297353CC}">
                    <c16:uniqueId val="{00000008-8B64-4C5E-B3BA-C668F8ABF987}"/>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Calcu!$AW$11</c15:sqref>
                        </c15:formulaRef>
                      </c:ext>
                    </c:extLst>
                    <c:strCache>
                      <c:ptCount val="1"/>
                      <c:pt idx="0">
                        <c:v>Total Deficit</c:v>
                      </c:pt>
                    </c:strCache>
                  </c:strRef>
                </c:tx>
                <c:spPr>
                  <a:solidFill>
                    <a:schemeClr val="accent3">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Calcu!$AX$2</c15:sqref>
                        </c15:formulaRef>
                      </c:ext>
                    </c:extLst>
                    <c:strCache>
                      <c:ptCount val="1"/>
                      <c:pt idx="0">
                        <c:v> Cash </c:v>
                      </c:pt>
                    </c:strCache>
                  </c:strRef>
                </c:cat>
                <c:val>
                  <c:numRef>
                    <c:extLst xmlns:c15="http://schemas.microsoft.com/office/drawing/2012/chart">
                      <c:ext xmlns:c15="http://schemas.microsoft.com/office/drawing/2012/chart" uri="{02D57815-91ED-43cb-92C2-25804820EDAC}">
                        <c15:formulaRef>
                          <c15:sqref>Calcu!$AX$11</c15:sqref>
                        </c15:formulaRef>
                      </c:ext>
                    </c:extLst>
                    <c:numCache>
                      <c:formatCode>#,##0_);[Red]\(#,##0\)</c:formatCode>
                      <c:ptCount val="1"/>
                      <c:pt idx="0">
                        <c:v>-102847.6595151535</c:v>
                      </c:pt>
                    </c:numCache>
                  </c:numRef>
                </c:val>
                <c:extLst xmlns:c15="http://schemas.microsoft.com/office/drawing/2012/chart">
                  <c:ext xmlns:c16="http://schemas.microsoft.com/office/drawing/2014/chart" uri="{C3380CC4-5D6E-409C-BE32-E72D297353CC}">
                    <c16:uniqueId val="{00000009-8B64-4C5E-B3BA-C668F8ABF987}"/>
                  </c:ext>
                </c:extLst>
              </c15:ser>
            </c15:filteredBarSeries>
          </c:ext>
        </c:extLst>
      </c:barChart>
      <c:catAx>
        <c:axId val="10555270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055535792"/>
        <c:crosses val="autoZero"/>
        <c:auto val="1"/>
        <c:lblAlgn val="ctr"/>
        <c:lblOffset val="100"/>
        <c:noMultiLvlLbl val="0"/>
      </c:catAx>
      <c:valAx>
        <c:axId val="10555357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055527056"/>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w="127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a:t>Credit</a:t>
            </a:r>
          </a:p>
        </c:rich>
      </c:tx>
      <c:layout>
        <c:manualLayout>
          <c:xMode val="edge"/>
          <c:yMode val="edge"/>
          <c:x val="0.44826377952755903"/>
          <c:y val="2.7777850685522361E-2"/>
        </c:manualLayout>
      </c:layout>
      <c:overlay val="0"/>
      <c:spPr>
        <a:noFill/>
        <a:ln>
          <a:noFill/>
        </a:ln>
        <a:effectLst/>
      </c:spPr>
      <c:txPr>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2"/>
          <c:order val="2"/>
          <c:tx>
            <c:strRef>
              <c:f>Calcu!$AW$5</c:f>
              <c:strCache>
                <c:ptCount val="1"/>
                <c:pt idx="0">
                  <c:v>Current</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Calcu!$AY$2</c:f>
              <c:strCache>
                <c:ptCount val="1"/>
                <c:pt idx="0">
                  <c:v> Credit </c:v>
                </c:pt>
              </c:strCache>
            </c:strRef>
          </c:cat>
          <c:val>
            <c:numRef>
              <c:f>Calcu!$AY$5</c:f>
              <c:numCache>
                <c:formatCode>#,##0</c:formatCode>
                <c:ptCount val="1"/>
                <c:pt idx="0">
                  <c:v>79365.739999999991</c:v>
                </c:pt>
              </c:numCache>
            </c:numRef>
          </c:val>
          <c:extLst>
            <c:ext xmlns:c16="http://schemas.microsoft.com/office/drawing/2014/chart" uri="{C3380CC4-5D6E-409C-BE32-E72D297353CC}">
              <c16:uniqueId val="{00000000-D620-4628-9351-E5F981C6FBFA}"/>
            </c:ext>
          </c:extLst>
        </c:ser>
        <c:ser>
          <c:idx val="5"/>
          <c:order val="5"/>
          <c:tx>
            <c:strRef>
              <c:f>Calcu!$AW$8</c:f>
              <c:strCache>
                <c:ptCount val="1"/>
                <c:pt idx="0">
                  <c:v>Target</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Calcu!$AY$2</c:f>
              <c:strCache>
                <c:ptCount val="1"/>
                <c:pt idx="0">
                  <c:v> Credit </c:v>
                </c:pt>
              </c:strCache>
            </c:strRef>
          </c:cat>
          <c:val>
            <c:numRef>
              <c:f>Calcu!$AY$8</c:f>
              <c:numCache>
                <c:formatCode>_(* #,##0_);_(* \(#,##0\);_(* "-"??_);_(@_)</c:formatCode>
                <c:ptCount val="1"/>
                <c:pt idx="0">
                  <c:v>101467.11224484658</c:v>
                </c:pt>
              </c:numCache>
            </c:numRef>
          </c:val>
          <c:extLst>
            <c:ext xmlns:c16="http://schemas.microsoft.com/office/drawing/2014/chart" uri="{C3380CC4-5D6E-409C-BE32-E72D297353CC}">
              <c16:uniqueId val="{00000001-D620-4628-9351-E5F981C6FBFA}"/>
            </c:ext>
          </c:extLst>
        </c:ser>
        <c:ser>
          <c:idx val="9"/>
          <c:order val="9"/>
          <c:tx>
            <c:strRef>
              <c:f>Calcu!$AW$12</c:f>
              <c:strCache>
                <c:ptCount val="1"/>
                <c:pt idx="0">
                  <c:v>Base-Line</c:v>
                </c:pt>
              </c:strCache>
            </c:strRef>
          </c:tx>
          <c:spPr>
            <a:solidFill>
              <a:schemeClr val="bg1">
                <a:lumMod val="65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Calcu!$AY$2</c:f>
              <c:strCache>
                <c:ptCount val="1"/>
                <c:pt idx="0">
                  <c:v> Credit </c:v>
                </c:pt>
              </c:strCache>
            </c:strRef>
          </c:cat>
          <c:val>
            <c:numRef>
              <c:f>Calcu!$AY$12</c:f>
              <c:numCache>
                <c:formatCode>_(* #,##0_);_(* \(#,##0\);_(* "-"??_);_(@_)</c:formatCode>
                <c:ptCount val="1"/>
                <c:pt idx="0">
                  <c:v>48310.308000000005</c:v>
                </c:pt>
              </c:numCache>
            </c:numRef>
          </c:val>
          <c:extLst>
            <c:ext xmlns:c16="http://schemas.microsoft.com/office/drawing/2014/chart" uri="{C3380CC4-5D6E-409C-BE32-E72D297353CC}">
              <c16:uniqueId val="{00000002-D620-4628-9351-E5F981C6FBFA}"/>
            </c:ext>
          </c:extLst>
        </c:ser>
        <c:dLbls>
          <c:dLblPos val="outEnd"/>
          <c:showLegendKey val="0"/>
          <c:showVal val="1"/>
          <c:showCatName val="0"/>
          <c:showSerName val="0"/>
          <c:showPercent val="0"/>
          <c:showBubbleSize val="0"/>
        </c:dLbls>
        <c:gapWidth val="80"/>
        <c:overlap val="25"/>
        <c:axId val="1055527056"/>
        <c:axId val="1055535792"/>
        <c:extLst>
          <c:ext xmlns:c15="http://schemas.microsoft.com/office/drawing/2012/chart" uri="{02D57815-91ED-43cb-92C2-25804820EDAC}">
            <c15:filteredBarSeries>
              <c15:ser>
                <c:idx val="0"/>
                <c:order val="0"/>
                <c:tx>
                  <c:strRef>
                    <c:extLst>
                      <c:ext uri="{02D57815-91ED-43cb-92C2-25804820EDAC}">
                        <c15:formulaRef>
                          <c15:sqref>Calcu!$AW$3</c15:sqref>
                        </c15:formulaRef>
                      </c:ext>
                    </c:extLst>
                    <c:strCache>
                      <c:ptCount val="1"/>
                      <c:pt idx="0">
                        <c:v>Ach. FWZ</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Calcu!$AY$2</c15:sqref>
                        </c15:formulaRef>
                      </c:ext>
                    </c:extLst>
                    <c:strCache>
                      <c:ptCount val="1"/>
                      <c:pt idx="0">
                        <c:v> Credit </c:v>
                      </c:pt>
                    </c:strCache>
                  </c:strRef>
                </c:cat>
                <c:val>
                  <c:numRef>
                    <c:extLst>
                      <c:ext uri="{02D57815-91ED-43cb-92C2-25804820EDAC}">
                        <c15:formulaRef>
                          <c15:sqref>Calcu!$AY$3</c15:sqref>
                        </c15:formulaRef>
                      </c:ext>
                    </c:extLst>
                    <c:numCache>
                      <c:formatCode>#,##0</c:formatCode>
                      <c:ptCount val="1"/>
                      <c:pt idx="0">
                        <c:v>30783.49</c:v>
                      </c:pt>
                    </c:numCache>
                  </c:numRef>
                </c:val>
                <c:extLst>
                  <c:ext xmlns:c16="http://schemas.microsoft.com/office/drawing/2014/chart" uri="{C3380CC4-5D6E-409C-BE32-E72D297353CC}">
                    <c16:uniqueId val="{00000003-D620-4628-9351-E5F981C6FBFA}"/>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Calcu!$AW$4</c15:sqref>
                        </c15:formulaRef>
                      </c:ext>
                    </c:extLst>
                    <c:strCache>
                      <c:ptCount val="1"/>
                      <c:pt idx="0">
                        <c:v>Ach. SNB</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Calcu!$AY$4</c15:sqref>
                        </c15:formulaRef>
                      </c:ext>
                    </c:extLst>
                    <c:numCache>
                      <c:formatCode>#,##0</c:formatCode>
                      <c:ptCount val="1"/>
                      <c:pt idx="0">
                        <c:v>48582.249999999993</c:v>
                      </c:pt>
                    </c:numCache>
                  </c:numRef>
                </c:val>
                <c:extLst xmlns:c15="http://schemas.microsoft.com/office/drawing/2012/chart">
                  <c:ext xmlns:c16="http://schemas.microsoft.com/office/drawing/2014/chart" uri="{C3380CC4-5D6E-409C-BE32-E72D297353CC}">
                    <c16:uniqueId val="{00000004-D620-4628-9351-E5F981C6FBF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Calcu!$AW$6</c15:sqref>
                        </c15:formulaRef>
                      </c:ext>
                    </c:extLst>
                    <c:strCache>
                      <c:ptCount val="1"/>
                      <c:pt idx="0">
                        <c:v>Tar. FWZ</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Calcu!$AY$6</c15:sqref>
                        </c15:formulaRef>
                      </c:ext>
                    </c:extLst>
                    <c:numCache>
                      <c:formatCode>#,##0</c:formatCode>
                      <c:ptCount val="1"/>
                      <c:pt idx="0">
                        <c:v>42546.792022351234</c:v>
                      </c:pt>
                    </c:numCache>
                  </c:numRef>
                </c:val>
                <c:extLst xmlns:c15="http://schemas.microsoft.com/office/drawing/2012/chart">
                  <c:ext xmlns:c16="http://schemas.microsoft.com/office/drawing/2014/chart" uri="{C3380CC4-5D6E-409C-BE32-E72D297353CC}">
                    <c16:uniqueId val="{00000005-D620-4628-9351-E5F981C6FBFA}"/>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Calcu!$AW$7</c15:sqref>
                        </c15:formulaRef>
                      </c:ext>
                    </c:extLst>
                    <c:strCache>
                      <c:ptCount val="1"/>
                      <c:pt idx="0">
                        <c:v>Tar. SNB</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Calcu!$AY$7</c15:sqref>
                        </c15:formulaRef>
                      </c:ext>
                    </c:extLst>
                    <c:numCache>
                      <c:formatCode>#,##0</c:formatCode>
                      <c:ptCount val="1"/>
                      <c:pt idx="0">
                        <c:v>58920.320222495342</c:v>
                      </c:pt>
                    </c:numCache>
                  </c:numRef>
                </c:val>
                <c:extLst xmlns:c15="http://schemas.microsoft.com/office/drawing/2012/chart">
                  <c:ext xmlns:c16="http://schemas.microsoft.com/office/drawing/2014/chart" uri="{C3380CC4-5D6E-409C-BE32-E72D297353CC}">
                    <c16:uniqueId val="{00000006-D620-4628-9351-E5F981C6FBFA}"/>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Calcu!$AW$9</c15:sqref>
                        </c15:formulaRef>
                      </c:ext>
                    </c:extLst>
                    <c:strCache>
                      <c:ptCount val="1"/>
                      <c:pt idx="0">
                        <c:v>Deficit FWZ</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Calcu!$AY$9</c15:sqref>
                        </c15:formulaRef>
                      </c:ext>
                    </c:extLst>
                    <c:numCache>
                      <c:formatCode>#,##0_);[Red]\(#,##0\)</c:formatCode>
                      <c:ptCount val="1"/>
                      <c:pt idx="0">
                        <c:v>-11763.302022351232</c:v>
                      </c:pt>
                    </c:numCache>
                  </c:numRef>
                </c:val>
                <c:extLst xmlns:c15="http://schemas.microsoft.com/office/drawing/2012/chart">
                  <c:ext xmlns:c16="http://schemas.microsoft.com/office/drawing/2014/chart" uri="{C3380CC4-5D6E-409C-BE32-E72D297353CC}">
                    <c16:uniqueId val="{00000007-D620-4628-9351-E5F981C6FBFA}"/>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Calcu!$AW$10</c15:sqref>
                        </c15:formulaRef>
                      </c:ext>
                    </c:extLst>
                    <c:strCache>
                      <c:ptCount val="1"/>
                      <c:pt idx="0">
                        <c:v>Deficit SNB</c:v>
                      </c:pt>
                    </c:strCache>
                  </c:strRef>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Calcu!$AY$10</c15:sqref>
                        </c15:formulaRef>
                      </c:ext>
                    </c:extLst>
                    <c:numCache>
                      <c:formatCode>#,##0_);[Red]\(#,##0\)</c:formatCode>
                      <c:ptCount val="1"/>
                      <c:pt idx="0">
                        <c:v>-10338.070222495349</c:v>
                      </c:pt>
                    </c:numCache>
                  </c:numRef>
                </c:val>
                <c:extLst xmlns:c15="http://schemas.microsoft.com/office/drawing/2012/chart">
                  <c:ext xmlns:c16="http://schemas.microsoft.com/office/drawing/2014/chart" uri="{C3380CC4-5D6E-409C-BE32-E72D297353CC}">
                    <c16:uniqueId val="{00000008-D620-4628-9351-E5F981C6FBFA}"/>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Calcu!$AW$11</c15:sqref>
                        </c15:formulaRef>
                      </c:ext>
                    </c:extLst>
                    <c:strCache>
                      <c:ptCount val="1"/>
                      <c:pt idx="0">
                        <c:v>Total Deficit</c:v>
                      </c:pt>
                    </c:strCache>
                  </c:strRef>
                </c:tx>
                <c:spPr>
                  <a:solidFill>
                    <a:schemeClr val="accent3">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Calcu!$AY$2</c15:sqref>
                        </c15:formulaRef>
                      </c:ext>
                    </c:extLst>
                    <c:strCache>
                      <c:ptCount val="1"/>
                      <c:pt idx="0">
                        <c:v> Credit </c:v>
                      </c:pt>
                    </c:strCache>
                  </c:strRef>
                </c:cat>
                <c:val>
                  <c:numRef>
                    <c:extLst xmlns:c15="http://schemas.microsoft.com/office/drawing/2012/chart">
                      <c:ext xmlns:c15="http://schemas.microsoft.com/office/drawing/2012/chart" uri="{02D57815-91ED-43cb-92C2-25804820EDAC}">
                        <c15:formulaRef>
                          <c15:sqref>Calcu!$AY$11</c15:sqref>
                        </c15:formulaRef>
                      </c:ext>
                    </c:extLst>
                    <c:numCache>
                      <c:formatCode>#,##0_);[Red]\(#,##0\)</c:formatCode>
                      <c:ptCount val="1"/>
                      <c:pt idx="0">
                        <c:v>-22101.372244846585</c:v>
                      </c:pt>
                    </c:numCache>
                  </c:numRef>
                </c:val>
                <c:extLst xmlns:c15="http://schemas.microsoft.com/office/drawing/2012/chart">
                  <c:ext xmlns:c16="http://schemas.microsoft.com/office/drawing/2014/chart" uri="{C3380CC4-5D6E-409C-BE32-E72D297353CC}">
                    <c16:uniqueId val="{00000009-D620-4628-9351-E5F981C6FBFA}"/>
                  </c:ext>
                </c:extLst>
              </c15:ser>
            </c15:filteredBarSeries>
          </c:ext>
        </c:extLst>
      </c:barChart>
      <c:catAx>
        <c:axId val="10555270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055535792"/>
        <c:crosses val="autoZero"/>
        <c:auto val="1"/>
        <c:lblAlgn val="ctr"/>
        <c:lblOffset val="100"/>
        <c:noMultiLvlLbl val="0"/>
      </c:catAx>
      <c:valAx>
        <c:axId val="10555357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055527056"/>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a:t>FWZ</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Calcu!$AW$3</c:f>
              <c:strCache>
                <c:ptCount val="1"/>
                <c:pt idx="0">
                  <c:v>Ach. FWZ</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Calcu!$AX$2:$AY$2</c:f>
              <c:strCache>
                <c:ptCount val="2"/>
                <c:pt idx="0">
                  <c:v> Cash </c:v>
                </c:pt>
                <c:pt idx="1">
                  <c:v> Credit </c:v>
                </c:pt>
              </c:strCache>
            </c:strRef>
          </c:cat>
          <c:val>
            <c:numRef>
              <c:f>Calcu!$AX$3:$AY$3</c:f>
              <c:numCache>
                <c:formatCode>#,##0</c:formatCode>
                <c:ptCount val="2"/>
                <c:pt idx="0">
                  <c:v>266303.84999999998</c:v>
                </c:pt>
                <c:pt idx="1">
                  <c:v>30783.49</c:v>
                </c:pt>
              </c:numCache>
            </c:numRef>
          </c:val>
          <c:extLst>
            <c:ext xmlns:c16="http://schemas.microsoft.com/office/drawing/2014/chart" uri="{C3380CC4-5D6E-409C-BE32-E72D297353CC}">
              <c16:uniqueId val="{00000000-A1C4-4297-94F1-DB65A6C65BE4}"/>
            </c:ext>
          </c:extLst>
        </c:ser>
        <c:ser>
          <c:idx val="1"/>
          <c:order val="1"/>
          <c:tx>
            <c:strRef>
              <c:f>Calcu!$AW$6</c:f>
              <c:strCache>
                <c:ptCount val="1"/>
                <c:pt idx="0">
                  <c:v>Tar. FWZ</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Calcu!$AX$2:$AY$2</c:f>
              <c:strCache>
                <c:ptCount val="2"/>
                <c:pt idx="0">
                  <c:v> Cash </c:v>
                </c:pt>
                <c:pt idx="1">
                  <c:v> Credit </c:v>
                </c:pt>
              </c:strCache>
            </c:strRef>
          </c:cat>
          <c:val>
            <c:numRef>
              <c:f>Calcu!$AX$6:$AY$6</c:f>
              <c:numCache>
                <c:formatCode>#,##0</c:formatCode>
                <c:ptCount val="2"/>
                <c:pt idx="0">
                  <c:v>328205.60121764877</c:v>
                </c:pt>
                <c:pt idx="1">
                  <c:v>42546.792022351234</c:v>
                </c:pt>
              </c:numCache>
            </c:numRef>
          </c:val>
          <c:extLst>
            <c:ext xmlns:c16="http://schemas.microsoft.com/office/drawing/2014/chart" uri="{C3380CC4-5D6E-409C-BE32-E72D297353CC}">
              <c16:uniqueId val="{00000001-A1C4-4297-94F1-DB65A6C65BE4}"/>
            </c:ext>
          </c:extLst>
        </c:ser>
        <c:ser>
          <c:idx val="2"/>
          <c:order val="2"/>
          <c:tx>
            <c:strRef>
              <c:f>Calcu!$AW$9</c:f>
              <c:strCache>
                <c:ptCount val="1"/>
                <c:pt idx="0">
                  <c:v>Deficit FWZ</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Calcu!$AX$2:$AY$2</c:f>
              <c:strCache>
                <c:ptCount val="2"/>
                <c:pt idx="0">
                  <c:v> Cash </c:v>
                </c:pt>
                <c:pt idx="1">
                  <c:v> Credit </c:v>
                </c:pt>
              </c:strCache>
            </c:strRef>
          </c:cat>
          <c:val>
            <c:numRef>
              <c:f>Calcu!$AX$9:$AY$9</c:f>
              <c:numCache>
                <c:formatCode>#,##0_);[Red]\(#,##0\)</c:formatCode>
                <c:ptCount val="2"/>
                <c:pt idx="0">
                  <c:v>-61901.751217648794</c:v>
                </c:pt>
                <c:pt idx="1">
                  <c:v>-11763.302022351232</c:v>
                </c:pt>
              </c:numCache>
            </c:numRef>
          </c:val>
          <c:extLst>
            <c:ext xmlns:c16="http://schemas.microsoft.com/office/drawing/2014/chart" uri="{C3380CC4-5D6E-409C-BE32-E72D297353CC}">
              <c16:uniqueId val="{00000002-A1C4-4297-94F1-DB65A6C65BE4}"/>
            </c:ext>
          </c:extLst>
        </c:ser>
        <c:dLbls>
          <c:dLblPos val="outEnd"/>
          <c:showLegendKey val="0"/>
          <c:showVal val="1"/>
          <c:showCatName val="0"/>
          <c:showSerName val="0"/>
          <c:showPercent val="0"/>
          <c:showBubbleSize val="0"/>
        </c:dLbls>
        <c:gapWidth val="219"/>
        <c:overlap val="-27"/>
        <c:axId val="1558743616"/>
        <c:axId val="1558741952"/>
      </c:barChart>
      <c:catAx>
        <c:axId val="155874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558741952"/>
        <c:crosses val="autoZero"/>
        <c:auto val="1"/>
        <c:lblAlgn val="ctr"/>
        <c:lblOffset val="100"/>
        <c:noMultiLvlLbl val="0"/>
      </c:catAx>
      <c:valAx>
        <c:axId val="1558741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558743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050" b="1"/>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SNB</a:t>
            </a:r>
          </a:p>
        </c:rich>
      </c:tx>
      <c:overlay val="0"/>
      <c:spPr>
        <a:noFill/>
        <a:ln>
          <a:noFill/>
        </a:ln>
        <a:effectLst/>
      </c:spPr>
    </c:title>
    <c:autoTitleDeleted val="0"/>
    <c:plotArea>
      <c:layout/>
      <c:barChart>
        <c:barDir val="col"/>
        <c:grouping val="clustered"/>
        <c:varyColors val="0"/>
        <c:ser>
          <c:idx val="3"/>
          <c:order val="0"/>
          <c:tx>
            <c:strRef>
              <c:f>Calcu!$AW$4</c:f>
              <c:strCache>
                <c:ptCount val="1"/>
                <c:pt idx="0">
                  <c:v>Ach. SNB</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Calcu!$AX$2:$AY$2</c:f>
              <c:strCache>
                <c:ptCount val="2"/>
                <c:pt idx="0">
                  <c:v> Cash </c:v>
                </c:pt>
                <c:pt idx="1">
                  <c:v> Credit </c:v>
                </c:pt>
              </c:strCache>
            </c:strRef>
          </c:cat>
          <c:val>
            <c:numRef>
              <c:f>Calcu!$AX$4:$AY$4</c:f>
              <c:numCache>
                <c:formatCode>#,##0</c:formatCode>
                <c:ptCount val="2"/>
                <c:pt idx="0">
                  <c:v>243468.21</c:v>
                </c:pt>
                <c:pt idx="1">
                  <c:v>48582.249999999993</c:v>
                </c:pt>
              </c:numCache>
            </c:numRef>
          </c:val>
          <c:extLst>
            <c:ext xmlns:c16="http://schemas.microsoft.com/office/drawing/2014/chart" uri="{C3380CC4-5D6E-409C-BE32-E72D297353CC}">
              <c16:uniqueId val="{00000000-FBFB-48C9-939B-C1D8FE86CBA1}"/>
            </c:ext>
          </c:extLst>
        </c:ser>
        <c:ser>
          <c:idx val="4"/>
          <c:order val="1"/>
          <c:tx>
            <c:strRef>
              <c:f>Calcu!$AW$7</c:f>
              <c:strCache>
                <c:ptCount val="1"/>
                <c:pt idx="0">
                  <c:v>Tar. SNB</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Calcu!$AX$2:$AY$2</c:f>
              <c:strCache>
                <c:ptCount val="2"/>
                <c:pt idx="0">
                  <c:v> Cash </c:v>
                </c:pt>
                <c:pt idx="1">
                  <c:v> Credit </c:v>
                </c:pt>
              </c:strCache>
            </c:strRef>
          </c:cat>
          <c:val>
            <c:numRef>
              <c:f>Calcu!$AX$7:$AY$7</c:f>
              <c:numCache>
                <c:formatCode>#,##0</c:formatCode>
                <c:ptCount val="2"/>
                <c:pt idx="0">
                  <c:v>284414.11829750467</c:v>
                </c:pt>
                <c:pt idx="1">
                  <c:v>58920.320222495342</c:v>
                </c:pt>
              </c:numCache>
            </c:numRef>
          </c:val>
          <c:extLst>
            <c:ext xmlns:c16="http://schemas.microsoft.com/office/drawing/2014/chart" uri="{C3380CC4-5D6E-409C-BE32-E72D297353CC}">
              <c16:uniqueId val="{00000001-FBFB-48C9-939B-C1D8FE86CBA1}"/>
            </c:ext>
          </c:extLst>
        </c:ser>
        <c:ser>
          <c:idx val="5"/>
          <c:order val="2"/>
          <c:tx>
            <c:strRef>
              <c:f>Calcu!$AW$10</c:f>
              <c:strCache>
                <c:ptCount val="1"/>
                <c:pt idx="0">
                  <c:v>Deficit SNB</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Calcu!$AX$2:$AY$2</c:f>
              <c:strCache>
                <c:ptCount val="2"/>
                <c:pt idx="0">
                  <c:v> Cash </c:v>
                </c:pt>
                <c:pt idx="1">
                  <c:v> Credit </c:v>
                </c:pt>
              </c:strCache>
            </c:strRef>
          </c:cat>
          <c:val>
            <c:numRef>
              <c:f>Calcu!$AX$10:$AY$10</c:f>
              <c:numCache>
                <c:formatCode>#,##0_);[Red]\(#,##0\)</c:formatCode>
                <c:ptCount val="2"/>
                <c:pt idx="0">
                  <c:v>-40945.908297504677</c:v>
                </c:pt>
                <c:pt idx="1">
                  <c:v>-10338.070222495349</c:v>
                </c:pt>
              </c:numCache>
            </c:numRef>
          </c:val>
          <c:extLst>
            <c:ext xmlns:c16="http://schemas.microsoft.com/office/drawing/2014/chart" uri="{C3380CC4-5D6E-409C-BE32-E72D297353CC}">
              <c16:uniqueId val="{00000002-FBFB-48C9-939B-C1D8FE86CBA1}"/>
            </c:ext>
          </c:extLst>
        </c:ser>
        <c:dLbls>
          <c:dLblPos val="outEnd"/>
          <c:showLegendKey val="0"/>
          <c:showVal val="1"/>
          <c:showCatName val="0"/>
          <c:showSerName val="0"/>
          <c:showPercent val="0"/>
          <c:showBubbleSize val="0"/>
        </c:dLbls>
        <c:gapWidth val="219"/>
        <c:overlap val="-27"/>
        <c:axId val="1558743616"/>
        <c:axId val="1558741952"/>
      </c:barChart>
      <c:catAx>
        <c:axId val="155874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558741952"/>
        <c:crosses val="autoZero"/>
        <c:auto val="1"/>
        <c:lblAlgn val="ctr"/>
        <c:lblOffset val="100"/>
        <c:noMultiLvlLbl val="0"/>
      </c:catAx>
      <c:valAx>
        <c:axId val="1558741952"/>
        <c:scaling>
          <c:orientation val="minMax"/>
        </c:scaling>
        <c:delete val="0"/>
        <c:axPos val="l"/>
        <c:numFmt formatCode="#,##0" sourceLinked="1"/>
        <c:majorTickMark val="none"/>
        <c:minorTickMark val="none"/>
        <c:tickLblPos val="nextTo"/>
        <c:spPr>
          <a:noFill/>
          <a:ln>
            <a:noFill/>
          </a:ln>
          <a:effectLst/>
        </c:spPr>
        <c:txPr>
          <a:bodyPr rot="-60000000" vert="horz"/>
          <a:lstStyle/>
          <a:p>
            <a:pPr>
              <a:defRPr/>
            </a:pPr>
            <a:endParaRPr lang="en-US"/>
          </a:p>
        </c:txPr>
        <c:crossAx val="1558743616"/>
        <c:crosses val="autoZero"/>
        <c:crossBetween val="between"/>
      </c:valAx>
      <c:dTable>
        <c:showHorzBorder val="1"/>
        <c:showVertBorder val="1"/>
        <c:showOutline val="1"/>
        <c:showKeys val="1"/>
      </c:dTable>
    </c:plotArea>
    <c:legend>
      <c:legendPos val="b"/>
      <c:overlay val="0"/>
      <c:spPr>
        <a:noFill/>
        <a:ln>
          <a:noFill/>
        </a:ln>
        <a:effectLst/>
      </c:spPr>
      <c:txPr>
        <a:bodyPr rot="0" vert="horz"/>
        <a:lstStyle/>
        <a:p>
          <a:pPr>
            <a:defRPr/>
          </a:pPr>
          <a:endParaRPr lang="en-US"/>
        </a:p>
      </c:txPr>
    </c:legend>
    <c:plotVisOnly val="1"/>
    <c:dispBlanksAs val="gap"/>
    <c:showDLblsOverMax val="0"/>
    <c:extLst/>
  </c:chart>
  <c:spPr>
    <a:ln w="9525">
      <a:solidFill>
        <a:sysClr val="windowText" lastClr="000000"/>
      </a:solidFill>
    </a:ln>
  </c:spPr>
  <c:txPr>
    <a:bodyPr/>
    <a:lstStyle/>
    <a:p>
      <a:pPr>
        <a:defRPr b="1"/>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'BI Daily'!$GS$11:$GT$11</c:f>
              <c:strCache>
                <c:ptCount val="2"/>
                <c:pt idx="0">
                  <c:v>ABDELHAMID MOHAMED ABDELHAMID YOUSIF</c:v>
                </c:pt>
                <c:pt idx="1">
                  <c:v>ER</c:v>
                </c:pt>
              </c:strCache>
            </c:strRef>
          </c:tx>
          <c:spPr>
            <a:ln w="28575" cap="rnd">
              <a:solidFill>
                <a:schemeClr val="accent1"/>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Daily'!$GU$11:$HY$11</c:f>
              <c:numCache>
                <c:formatCode>General</c:formatCode>
                <c:ptCount val="31"/>
                <c:pt idx="0">
                  <c:v>0</c:v>
                </c:pt>
                <c:pt idx="1">
                  <c:v>0</c:v>
                </c:pt>
                <c:pt idx="2">
                  <c:v>2090</c:v>
                </c:pt>
                <c:pt idx="3">
                  <c:v>798</c:v>
                </c:pt>
                <c:pt idx="4">
                  <c:v>465.5</c:v>
                </c:pt>
                <c:pt idx="5">
                  <c:v>1154.75</c:v>
                </c:pt>
                <c:pt idx="6">
                  <c:v>1843.5</c:v>
                </c:pt>
                <c:pt idx="7">
                  <c:v>398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08C3-4912-B23C-456DBAEFB17C}"/>
            </c:ext>
          </c:extLst>
        </c:ser>
        <c:ser>
          <c:idx val="1"/>
          <c:order val="1"/>
          <c:tx>
            <c:strRef>
              <c:f>'BI Daily'!$GS$12:$GT$12</c:f>
              <c:strCache>
                <c:ptCount val="2"/>
                <c:pt idx="0">
                  <c:v>ADEL MOHAMED TAWFIK ABDELRAHMAN</c:v>
                </c:pt>
                <c:pt idx="1">
                  <c:v>Screening &amp; Scaling</c:v>
                </c:pt>
              </c:strCache>
            </c:strRef>
          </c:tx>
          <c:spPr>
            <a:ln w="28575" cap="rnd">
              <a:solidFill>
                <a:schemeClr val="accent2"/>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Daily'!$GU$12:$HY$12</c:f>
              <c:numCache>
                <c:formatCode>General</c:formatCode>
                <c:ptCount val="31"/>
                <c:pt idx="0">
                  <c:v>1332</c:v>
                </c:pt>
                <c:pt idx="1">
                  <c:v>804</c:v>
                </c:pt>
                <c:pt idx="2">
                  <c:v>1793.5</c:v>
                </c:pt>
                <c:pt idx="3">
                  <c:v>264</c:v>
                </c:pt>
                <c:pt idx="4">
                  <c:v>633</c:v>
                </c:pt>
                <c:pt idx="5">
                  <c:v>204.5</c:v>
                </c:pt>
                <c:pt idx="6">
                  <c:v>55</c:v>
                </c:pt>
                <c:pt idx="7">
                  <c:v>3014</c:v>
                </c:pt>
                <c:pt idx="8">
                  <c:v>189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08C3-4912-B23C-456DBAEFB17C}"/>
            </c:ext>
          </c:extLst>
        </c:ser>
        <c:ser>
          <c:idx val="2"/>
          <c:order val="2"/>
          <c:tx>
            <c:strRef>
              <c:f>'BI Daily'!$GS$13:$GT$13</c:f>
              <c:strCache>
                <c:ptCount val="2"/>
                <c:pt idx="0">
                  <c:v>Ahmed Mohamed Abdelrazek Mohamed</c:v>
                </c:pt>
                <c:pt idx="1">
                  <c:v>Orthodontics</c:v>
                </c:pt>
              </c:strCache>
            </c:strRef>
          </c:tx>
          <c:spPr>
            <a:ln w="28575" cap="rnd">
              <a:solidFill>
                <a:schemeClr val="accent3"/>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Daily'!$GU$13:$HY$13</c:f>
              <c:numCache>
                <c:formatCode>General</c:formatCode>
                <c:ptCount val="31"/>
                <c:pt idx="0">
                  <c:v>0</c:v>
                </c:pt>
                <c:pt idx="1">
                  <c:v>0</c:v>
                </c:pt>
                <c:pt idx="2">
                  <c:v>0</c:v>
                </c:pt>
                <c:pt idx="3">
                  <c:v>0</c:v>
                </c:pt>
                <c:pt idx="4">
                  <c:v>365</c:v>
                </c:pt>
                <c:pt idx="5">
                  <c:v>355</c:v>
                </c:pt>
                <c:pt idx="6">
                  <c:v>950</c:v>
                </c:pt>
                <c:pt idx="7">
                  <c:v>1299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08C3-4912-B23C-456DBAEFB17C}"/>
            </c:ext>
          </c:extLst>
        </c:ser>
        <c:ser>
          <c:idx val="3"/>
          <c:order val="3"/>
          <c:tx>
            <c:strRef>
              <c:f>'BI Daily'!$GS$14:$GT$14</c:f>
              <c:strCache>
                <c:ptCount val="2"/>
                <c:pt idx="0">
                  <c:v>AMANI ALI ELHEFNI ABDELGHANI</c:v>
                </c:pt>
                <c:pt idx="1">
                  <c:v> Prothdontics/ Simple End</c:v>
                </c:pt>
              </c:strCache>
            </c:strRef>
          </c:tx>
          <c:spPr>
            <a:ln w="28575" cap="rnd">
              <a:solidFill>
                <a:schemeClr val="accent4"/>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Daily'!$GU$14:$HY$14</c:f>
              <c:numCache>
                <c:formatCode>General</c:formatCode>
                <c:ptCount val="31"/>
                <c:pt idx="0">
                  <c:v>0</c:v>
                </c:pt>
                <c:pt idx="1">
                  <c:v>2964</c:v>
                </c:pt>
                <c:pt idx="2">
                  <c:v>2999</c:v>
                </c:pt>
                <c:pt idx="3">
                  <c:v>420</c:v>
                </c:pt>
                <c:pt idx="4">
                  <c:v>65</c:v>
                </c:pt>
                <c:pt idx="5">
                  <c:v>290</c:v>
                </c:pt>
                <c:pt idx="6">
                  <c:v>2055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08C3-4912-B23C-456DBAEFB17C}"/>
            </c:ext>
          </c:extLst>
        </c:ser>
        <c:ser>
          <c:idx val="4"/>
          <c:order val="4"/>
          <c:tx>
            <c:strRef>
              <c:f>'BI Daily'!$GS$15:$GT$15</c:f>
              <c:strCache>
                <c:ptCount val="2"/>
                <c:pt idx="0">
                  <c:v>Amany Hassan Elmansour Elhamamy</c:v>
                </c:pt>
                <c:pt idx="1">
                  <c:v>OBE &amp; GYN</c:v>
                </c:pt>
              </c:strCache>
            </c:strRef>
          </c:tx>
          <c:spPr>
            <a:ln w="28575" cap="rnd">
              <a:solidFill>
                <a:schemeClr val="accent5"/>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Daily'!$GU$15:$HY$15</c:f>
              <c:numCache>
                <c:formatCode>General</c:formatCode>
                <c:ptCount val="31"/>
                <c:pt idx="0">
                  <c:v>0</c:v>
                </c:pt>
                <c:pt idx="1">
                  <c:v>2875.6999999999994</c:v>
                </c:pt>
                <c:pt idx="2">
                  <c:v>3071.2200000000007</c:v>
                </c:pt>
                <c:pt idx="3">
                  <c:v>3249.2200000000003</c:v>
                </c:pt>
                <c:pt idx="4">
                  <c:v>4528.26</c:v>
                </c:pt>
                <c:pt idx="5">
                  <c:v>4574.93</c:v>
                </c:pt>
                <c:pt idx="6">
                  <c:v>5418.7199999999993</c:v>
                </c:pt>
                <c:pt idx="7">
                  <c:v>1591.9700000000003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08C3-4912-B23C-456DBAEFB17C}"/>
            </c:ext>
          </c:extLst>
        </c:ser>
        <c:ser>
          <c:idx val="5"/>
          <c:order val="5"/>
          <c:tx>
            <c:strRef>
              <c:f>'BI Daily'!$GS$16:$GT$16</c:f>
              <c:strCache>
                <c:ptCount val="2"/>
                <c:pt idx="0">
                  <c:v>Amira Fathy Rafaat Abdelhamed</c:v>
                </c:pt>
                <c:pt idx="1">
                  <c:v>Nutrition</c:v>
                </c:pt>
              </c:strCache>
            </c:strRef>
          </c:tx>
          <c:spPr>
            <a:ln w="28575" cap="rnd">
              <a:solidFill>
                <a:schemeClr val="accent6"/>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Daily'!$GU$16:$HY$16</c:f>
              <c:numCache>
                <c:formatCode>General</c:formatCode>
                <c:ptCount val="31"/>
                <c:pt idx="0">
                  <c:v>761.14</c:v>
                </c:pt>
                <c:pt idx="1">
                  <c:v>2230.5</c:v>
                </c:pt>
                <c:pt idx="2">
                  <c:v>0</c:v>
                </c:pt>
                <c:pt idx="3">
                  <c:v>0</c:v>
                </c:pt>
                <c:pt idx="4">
                  <c:v>95</c:v>
                </c:pt>
                <c:pt idx="5">
                  <c:v>634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08C3-4912-B23C-456DBAEFB17C}"/>
            </c:ext>
          </c:extLst>
        </c:ser>
        <c:ser>
          <c:idx val="6"/>
          <c:order val="6"/>
          <c:tx>
            <c:strRef>
              <c:f>'BI Daily'!$GS$17:$GT$17</c:f>
              <c:strCache>
                <c:ptCount val="2"/>
                <c:pt idx="0">
                  <c:v>Amira Screening Clinic</c:v>
                </c:pt>
                <c:pt idx="1">
                  <c:v>ER</c:v>
                </c:pt>
              </c:strCache>
            </c:strRef>
          </c:tx>
          <c:spPr>
            <a:ln w="28575" cap="rnd">
              <a:solidFill>
                <a:schemeClr val="accent1">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Daily'!$GU$17:$HY$17</c:f>
              <c:numCache>
                <c:formatCode>General</c:formatCode>
                <c:ptCount val="31"/>
                <c:pt idx="0">
                  <c:v>0</c:v>
                </c:pt>
                <c:pt idx="1">
                  <c:v>301.58999999999997</c:v>
                </c:pt>
                <c:pt idx="2">
                  <c:v>0</c:v>
                </c:pt>
                <c:pt idx="3">
                  <c:v>102.15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6-08C3-4912-B23C-456DBAEFB17C}"/>
            </c:ext>
          </c:extLst>
        </c:ser>
        <c:ser>
          <c:idx val="7"/>
          <c:order val="7"/>
          <c:tx>
            <c:strRef>
              <c:f>'BI Daily'!$GS$18:$GT$18</c:f>
              <c:strCache>
                <c:ptCount val="2"/>
                <c:pt idx="0">
                  <c:v>Asmaa Gumah Yousf Abdelmenem</c:v>
                </c:pt>
                <c:pt idx="1">
                  <c:v>Internal Medicine</c:v>
                </c:pt>
              </c:strCache>
            </c:strRef>
          </c:tx>
          <c:spPr>
            <a:ln w="28575" cap="rnd">
              <a:solidFill>
                <a:schemeClr val="accent2">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Daily'!$GU$18:$HY$18</c:f>
              <c:numCache>
                <c:formatCode>General</c:formatCode>
                <c:ptCount val="31"/>
                <c:pt idx="0">
                  <c:v>0</c:v>
                </c:pt>
                <c:pt idx="1">
                  <c:v>4012.0900000000006</c:v>
                </c:pt>
                <c:pt idx="2">
                  <c:v>5190.7</c:v>
                </c:pt>
                <c:pt idx="3">
                  <c:v>4927.7599999999993</c:v>
                </c:pt>
                <c:pt idx="4">
                  <c:v>5998.3500000000013</c:v>
                </c:pt>
                <c:pt idx="5">
                  <c:v>5474.1100000000006</c:v>
                </c:pt>
                <c:pt idx="6">
                  <c:v>6026.32</c:v>
                </c:pt>
                <c:pt idx="7">
                  <c:v>1370.74</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08C3-4912-B23C-456DBAEFB17C}"/>
            </c:ext>
          </c:extLst>
        </c:ser>
        <c:ser>
          <c:idx val="8"/>
          <c:order val="8"/>
          <c:tx>
            <c:strRef>
              <c:f>'BI Daily'!$GS$19:$GT$19</c:f>
              <c:strCache>
                <c:ptCount val="2"/>
                <c:pt idx="0">
                  <c:v>Doctor Amira HomeCare ER</c:v>
                </c:pt>
                <c:pt idx="1">
                  <c:v>ER</c:v>
                </c:pt>
              </c:strCache>
            </c:strRef>
          </c:tx>
          <c:spPr>
            <a:ln w="28575" cap="rnd">
              <a:solidFill>
                <a:schemeClr val="accent3">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Daily'!$GU$19:$HY$19</c:f>
              <c:numCache>
                <c:formatCode>General</c:formatCode>
                <c:ptCount val="31"/>
                <c:pt idx="0">
                  <c:v>540.66999999999996</c:v>
                </c:pt>
                <c:pt idx="1">
                  <c:v>959.3</c:v>
                </c:pt>
                <c:pt idx="2">
                  <c:v>1497.6699999999998</c:v>
                </c:pt>
                <c:pt idx="3">
                  <c:v>1257</c:v>
                </c:pt>
                <c:pt idx="4">
                  <c:v>463.03000000000009</c:v>
                </c:pt>
                <c:pt idx="5">
                  <c:v>3605.3900000000003</c:v>
                </c:pt>
                <c:pt idx="6">
                  <c:v>2558.6000000000004</c:v>
                </c:pt>
                <c:pt idx="7">
                  <c:v>856.6</c:v>
                </c:pt>
                <c:pt idx="8">
                  <c:v>117.5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8-08C3-4912-B23C-456DBAEFB17C}"/>
            </c:ext>
          </c:extLst>
        </c:ser>
        <c:ser>
          <c:idx val="9"/>
          <c:order val="9"/>
          <c:tx>
            <c:strRef>
              <c:f>'BI Daily'!$GS$20:$GT$20</c:f>
              <c:strCache>
                <c:ptCount val="2"/>
                <c:pt idx="0">
                  <c:v>DR SCREENING CLINIC</c:v>
                </c:pt>
                <c:pt idx="1">
                  <c:v>ER</c:v>
                </c:pt>
              </c:strCache>
            </c:strRef>
          </c:tx>
          <c:spPr>
            <a:ln w="28575" cap="rnd">
              <a:solidFill>
                <a:schemeClr val="accent4">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Daily'!$GU$20:$HY$20</c:f>
              <c:numCache>
                <c:formatCode>General</c:formatCode>
                <c:ptCount val="31"/>
                <c:pt idx="0">
                  <c:v>0</c:v>
                </c:pt>
                <c:pt idx="1">
                  <c:v>0</c:v>
                </c:pt>
                <c:pt idx="2">
                  <c:v>0</c:v>
                </c:pt>
                <c:pt idx="3">
                  <c:v>0</c:v>
                </c:pt>
                <c:pt idx="4">
                  <c:v>0</c:v>
                </c:pt>
                <c:pt idx="5">
                  <c:v>0</c:v>
                </c:pt>
                <c:pt idx="6">
                  <c:v>25</c:v>
                </c:pt>
                <c:pt idx="7">
                  <c:v>25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9-08C3-4912-B23C-456DBAEFB17C}"/>
            </c:ext>
          </c:extLst>
        </c:ser>
        <c:ser>
          <c:idx val="10"/>
          <c:order val="10"/>
          <c:tx>
            <c:strRef>
              <c:f>'BI Daily'!$GS$21:$GT$21</c:f>
              <c:strCache>
                <c:ptCount val="2"/>
                <c:pt idx="0">
                  <c:v>EIHAB ABDELSAMAD MOHAMED ALBADAWY</c:v>
                </c:pt>
                <c:pt idx="1">
                  <c:v>Orthopedics</c:v>
                </c:pt>
              </c:strCache>
            </c:strRef>
          </c:tx>
          <c:spPr>
            <a:ln w="28575" cap="rnd">
              <a:solidFill>
                <a:schemeClr val="accent5">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Daily'!$GU$21:$HY$21</c:f>
              <c:numCache>
                <c:formatCode>General</c:formatCode>
                <c:ptCount val="31"/>
                <c:pt idx="0">
                  <c:v>0</c:v>
                </c:pt>
                <c:pt idx="1">
                  <c:v>1574.5</c:v>
                </c:pt>
                <c:pt idx="2">
                  <c:v>2317</c:v>
                </c:pt>
                <c:pt idx="3">
                  <c:v>3355</c:v>
                </c:pt>
                <c:pt idx="4">
                  <c:v>4684.1000000000004</c:v>
                </c:pt>
                <c:pt idx="5">
                  <c:v>2771</c:v>
                </c:pt>
                <c:pt idx="6">
                  <c:v>6470.15</c:v>
                </c:pt>
                <c:pt idx="7">
                  <c:v>390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A-08C3-4912-B23C-456DBAEFB17C}"/>
            </c:ext>
          </c:extLst>
        </c:ser>
        <c:ser>
          <c:idx val="11"/>
          <c:order val="11"/>
          <c:tx>
            <c:strRef>
              <c:f>'BI Daily'!$GS$22:$GT$22</c:f>
              <c:strCache>
                <c:ptCount val="2"/>
                <c:pt idx="0">
                  <c:v>Elham Gamal Eldeen Shaheen</c:v>
                </c:pt>
                <c:pt idx="1">
                  <c:v>Oral Surgery</c:v>
                </c:pt>
              </c:strCache>
            </c:strRef>
          </c:tx>
          <c:spPr>
            <a:ln w="28575" cap="rnd">
              <a:solidFill>
                <a:schemeClr val="accent6">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Daily'!$GU$22:$HY$22</c:f>
              <c:numCache>
                <c:formatCode>General</c:formatCode>
                <c:ptCount val="31"/>
                <c:pt idx="0">
                  <c:v>0</c:v>
                </c:pt>
                <c:pt idx="1">
                  <c:v>2219.8200000000006</c:v>
                </c:pt>
                <c:pt idx="2">
                  <c:v>799.62</c:v>
                </c:pt>
                <c:pt idx="3">
                  <c:v>1701.42</c:v>
                </c:pt>
                <c:pt idx="4">
                  <c:v>1796.6399999999999</c:v>
                </c:pt>
                <c:pt idx="5">
                  <c:v>1684.33</c:v>
                </c:pt>
                <c:pt idx="6">
                  <c:v>1175.3300000000002</c:v>
                </c:pt>
                <c:pt idx="7">
                  <c:v>1286.77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B-08C3-4912-B23C-456DBAEFB17C}"/>
            </c:ext>
          </c:extLst>
        </c:ser>
        <c:ser>
          <c:idx val="12"/>
          <c:order val="12"/>
          <c:tx>
            <c:strRef>
              <c:f>'BI Daily'!$GS$23:$GT$23</c:f>
              <c:strCache>
                <c:ptCount val="2"/>
                <c:pt idx="0">
                  <c:v>EMAN  FAROUK OSMAN  ELSAFTY</c:v>
                </c:pt>
                <c:pt idx="1">
                  <c:v>Neurology</c:v>
                </c:pt>
              </c:strCache>
            </c:strRef>
          </c:tx>
          <c:spPr>
            <a:ln w="28575" cap="rnd">
              <a:solidFill>
                <a:schemeClr val="accent1">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Daily'!$GU$23:$HY$23</c:f>
              <c:numCache>
                <c:formatCode>General</c:formatCode>
                <c:ptCount val="31"/>
                <c:pt idx="0">
                  <c:v>0</c:v>
                </c:pt>
                <c:pt idx="1">
                  <c:v>370</c:v>
                </c:pt>
                <c:pt idx="2">
                  <c:v>1321.35</c:v>
                </c:pt>
                <c:pt idx="3">
                  <c:v>50</c:v>
                </c:pt>
                <c:pt idx="4">
                  <c:v>0</c:v>
                </c:pt>
                <c:pt idx="5">
                  <c:v>1000</c:v>
                </c:pt>
                <c:pt idx="6">
                  <c:v>2550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C-08C3-4912-B23C-456DBAEFB17C}"/>
            </c:ext>
          </c:extLst>
        </c:ser>
        <c:ser>
          <c:idx val="13"/>
          <c:order val="13"/>
          <c:tx>
            <c:strRef>
              <c:f>'BI Daily'!$GS$24:$GT$24</c:f>
              <c:strCache>
                <c:ptCount val="2"/>
                <c:pt idx="0">
                  <c:v>EX   EMERGENCY</c:v>
                </c:pt>
                <c:pt idx="1">
                  <c:v>ER</c:v>
                </c:pt>
              </c:strCache>
            </c:strRef>
          </c:tx>
          <c:spPr>
            <a:ln w="28575" cap="rnd">
              <a:solidFill>
                <a:schemeClr val="accent2">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Daily'!$GU$24:$HY$24</c:f>
              <c:numCache>
                <c:formatCode>General</c:formatCode>
                <c:ptCount val="31"/>
                <c:pt idx="0">
                  <c:v>235</c:v>
                </c:pt>
                <c:pt idx="1">
                  <c:v>457.5</c:v>
                </c:pt>
                <c:pt idx="2">
                  <c:v>352</c:v>
                </c:pt>
                <c:pt idx="3">
                  <c:v>451</c:v>
                </c:pt>
                <c:pt idx="4">
                  <c:v>304</c:v>
                </c:pt>
                <c:pt idx="5">
                  <c:v>474</c:v>
                </c:pt>
                <c:pt idx="6">
                  <c:v>120</c:v>
                </c:pt>
                <c:pt idx="7">
                  <c:v>447.5</c:v>
                </c:pt>
                <c:pt idx="8">
                  <c:v>47.5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D-08C3-4912-B23C-456DBAEFB17C}"/>
            </c:ext>
          </c:extLst>
        </c:ser>
        <c:ser>
          <c:idx val="14"/>
          <c:order val="14"/>
          <c:tx>
            <c:strRef>
              <c:f>'BI Daily'!$GS$25:$GT$25</c:f>
              <c:strCache>
                <c:ptCount val="2"/>
                <c:pt idx="0">
                  <c:v>EX.   DOCTOR ( OUT PATIENT )</c:v>
                </c:pt>
                <c:pt idx="1">
                  <c:v>External Doctor</c:v>
                </c:pt>
              </c:strCache>
            </c:strRef>
          </c:tx>
          <c:spPr>
            <a:ln w="28575" cap="rnd">
              <a:solidFill>
                <a:schemeClr val="accent3">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Daily'!$GU$25:$HY$25</c:f>
              <c:numCache>
                <c:formatCode>General</c:formatCode>
                <c:ptCount val="31"/>
                <c:pt idx="0">
                  <c:v>1174.5</c:v>
                </c:pt>
                <c:pt idx="1">
                  <c:v>514.5</c:v>
                </c:pt>
                <c:pt idx="2">
                  <c:v>333</c:v>
                </c:pt>
                <c:pt idx="3">
                  <c:v>694</c:v>
                </c:pt>
                <c:pt idx="4">
                  <c:v>592.5</c:v>
                </c:pt>
                <c:pt idx="5">
                  <c:v>642.5</c:v>
                </c:pt>
                <c:pt idx="6">
                  <c:v>741.27</c:v>
                </c:pt>
                <c:pt idx="7">
                  <c:v>144</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E-08C3-4912-B23C-456DBAEFB17C}"/>
            </c:ext>
          </c:extLst>
        </c:ser>
        <c:ser>
          <c:idx val="15"/>
          <c:order val="15"/>
          <c:tx>
            <c:strRef>
              <c:f>'BI Daily'!$GS$26:$GT$26</c:f>
              <c:strCache>
                <c:ptCount val="2"/>
                <c:pt idx="0">
                  <c:v>FATMAH ABDULRAHMAN ABDULLAH ASHY</c:v>
                </c:pt>
                <c:pt idx="1">
                  <c:v>Screening &amp; Scaling</c:v>
                </c:pt>
              </c:strCache>
            </c:strRef>
          </c:tx>
          <c:spPr>
            <a:ln w="28575" cap="rnd">
              <a:solidFill>
                <a:schemeClr val="accent4">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Daily'!$GU$26:$HY$26</c:f>
              <c:numCache>
                <c:formatCode>General</c:formatCode>
                <c:ptCount val="31"/>
                <c:pt idx="0">
                  <c:v>0</c:v>
                </c:pt>
                <c:pt idx="1">
                  <c:v>1175.31</c:v>
                </c:pt>
                <c:pt idx="2">
                  <c:v>1197.52</c:v>
                </c:pt>
                <c:pt idx="3">
                  <c:v>914.6</c:v>
                </c:pt>
                <c:pt idx="4">
                  <c:v>210.8</c:v>
                </c:pt>
                <c:pt idx="5">
                  <c:v>598.29999999999995</c:v>
                </c:pt>
                <c:pt idx="6">
                  <c:v>976.8</c:v>
                </c:pt>
                <c:pt idx="7">
                  <c:v>1199.28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F-08C3-4912-B23C-456DBAEFB17C}"/>
            </c:ext>
          </c:extLst>
        </c:ser>
        <c:ser>
          <c:idx val="16"/>
          <c:order val="16"/>
          <c:tx>
            <c:strRef>
              <c:f>'BI Daily'!$GS$27:$GT$27</c:f>
              <c:strCache>
                <c:ptCount val="2"/>
                <c:pt idx="0">
                  <c:v>Ghada AbdelRahman Elsaid Al Mashad</c:v>
                </c:pt>
                <c:pt idx="1">
                  <c:v>Dermatology</c:v>
                </c:pt>
              </c:strCache>
            </c:strRef>
          </c:tx>
          <c:spPr>
            <a:ln w="28575" cap="rnd">
              <a:solidFill>
                <a:schemeClr val="accent5">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Daily'!$GU$27:$HY$27</c:f>
              <c:numCache>
                <c:formatCode>General</c:formatCode>
                <c:ptCount val="31"/>
                <c:pt idx="0">
                  <c:v>0</c:v>
                </c:pt>
                <c:pt idx="1">
                  <c:v>7114.6</c:v>
                </c:pt>
                <c:pt idx="2">
                  <c:v>5810.0400000000009</c:v>
                </c:pt>
                <c:pt idx="3">
                  <c:v>5697.49</c:v>
                </c:pt>
                <c:pt idx="4">
                  <c:v>10974.519999999999</c:v>
                </c:pt>
                <c:pt idx="5">
                  <c:v>11642.47</c:v>
                </c:pt>
                <c:pt idx="6">
                  <c:v>9176.58</c:v>
                </c:pt>
                <c:pt idx="7">
                  <c:v>1541.1300000000003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0-08C3-4912-B23C-456DBAEFB17C}"/>
            </c:ext>
          </c:extLst>
        </c:ser>
        <c:ser>
          <c:idx val="17"/>
          <c:order val="17"/>
          <c:tx>
            <c:strRef>
              <c:f>'BI Daily'!$GS$28:$GT$28</c:f>
              <c:strCache>
                <c:ptCount val="2"/>
                <c:pt idx="0">
                  <c:v>Hend Waleed Mohammed Bahakeem</c:v>
                </c:pt>
                <c:pt idx="1">
                  <c:v>Phonatics</c:v>
                </c:pt>
              </c:strCache>
            </c:strRef>
          </c:tx>
          <c:spPr>
            <a:ln w="28575" cap="rnd">
              <a:solidFill>
                <a:schemeClr val="accent6">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Daily'!$GU$28:$HY$28</c:f>
              <c:numCache>
                <c:formatCode>General</c:formatCode>
                <c:ptCount val="31"/>
                <c:pt idx="0">
                  <c:v>0</c:v>
                </c:pt>
                <c:pt idx="1">
                  <c:v>3380.53</c:v>
                </c:pt>
                <c:pt idx="2">
                  <c:v>0</c:v>
                </c:pt>
                <c:pt idx="3">
                  <c:v>116.93</c:v>
                </c:pt>
                <c:pt idx="4">
                  <c:v>116.93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1-08C3-4912-B23C-456DBAEFB17C}"/>
            </c:ext>
          </c:extLst>
        </c:ser>
        <c:ser>
          <c:idx val="18"/>
          <c:order val="18"/>
          <c:tx>
            <c:strRef>
              <c:f>'BI Daily'!$GS$29:$GT$29</c:f>
              <c:strCache>
                <c:ptCount val="2"/>
                <c:pt idx="0">
                  <c:v>HOME   CARE</c:v>
                </c:pt>
                <c:pt idx="1">
                  <c:v>Home Care</c:v>
                </c:pt>
              </c:strCache>
            </c:strRef>
          </c:tx>
          <c:spPr>
            <a:ln w="28575" cap="rnd">
              <a:solidFill>
                <a:schemeClr val="accent1">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Daily'!$GU$29:$HY$29</c:f>
              <c:numCache>
                <c:formatCode>General</c:formatCode>
                <c:ptCount val="31"/>
                <c:pt idx="0">
                  <c:v>0</c:v>
                </c:pt>
                <c:pt idx="1">
                  <c:v>0</c:v>
                </c:pt>
                <c:pt idx="2">
                  <c:v>0</c:v>
                </c:pt>
                <c:pt idx="3">
                  <c:v>300</c:v>
                </c:pt>
                <c:pt idx="4">
                  <c:v>1800</c:v>
                </c:pt>
                <c:pt idx="5">
                  <c:v>1739.99</c:v>
                </c:pt>
                <c:pt idx="6">
                  <c:v>5850</c:v>
                </c:pt>
                <c:pt idx="7">
                  <c:v>260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2-08C3-4912-B23C-456DBAEFB17C}"/>
            </c:ext>
          </c:extLst>
        </c:ser>
        <c:ser>
          <c:idx val="19"/>
          <c:order val="19"/>
          <c:tx>
            <c:strRef>
              <c:f>'BI Daily'!$GS$30:$GT$30</c:f>
              <c:strCache>
                <c:ptCount val="2"/>
                <c:pt idx="0">
                  <c:v>HUDA ABDULLAH  ABUSANGA</c:v>
                </c:pt>
                <c:pt idx="1">
                  <c:v>Physiotherapy</c:v>
                </c:pt>
              </c:strCache>
            </c:strRef>
          </c:tx>
          <c:spPr>
            <a:ln w="28575" cap="rnd">
              <a:solidFill>
                <a:schemeClr val="accent2">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Daily'!$GU$30:$HY$30</c:f>
              <c:numCache>
                <c:formatCode>General</c:formatCode>
                <c:ptCount val="31"/>
                <c:pt idx="0">
                  <c:v>0</c:v>
                </c:pt>
                <c:pt idx="1">
                  <c:v>0</c:v>
                </c:pt>
                <c:pt idx="2">
                  <c:v>650</c:v>
                </c:pt>
                <c:pt idx="3">
                  <c:v>0</c:v>
                </c:pt>
                <c:pt idx="4">
                  <c:v>0</c:v>
                </c:pt>
                <c:pt idx="5">
                  <c:v>600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3-08C3-4912-B23C-456DBAEFB17C}"/>
            </c:ext>
          </c:extLst>
        </c:ser>
        <c:ser>
          <c:idx val="20"/>
          <c:order val="20"/>
          <c:tx>
            <c:strRef>
              <c:f>'BI Daily'!$GS$31:$GT$31</c:f>
              <c:strCache>
                <c:ptCount val="2"/>
                <c:pt idx="0">
                  <c:v>HUSSEIN MOHAMED ALI MOHAMED</c:v>
                </c:pt>
                <c:pt idx="1">
                  <c:v>Laboratory</c:v>
                </c:pt>
              </c:strCache>
            </c:strRef>
          </c:tx>
          <c:spPr>
            <a:ln w="28575" cap="rnd">
              <a:solidFill>
                <a:schemeClr val="accent3">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Daily'!$GU$31:$HY$31</c:f>
              <c:numCache>
                <c:formatCode>General</c:formatCode>
                <c:ptCount val="31"/>
                <c:pt idx="0">
                  <c:v>0</c:v>
                </c:pt>
                <c:pt idx="1">
                  <c:v>0</c:v>
                </c:pt>
                <c:pt idx="2">
                  <c:v>649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4-08C3-4912-B23C-456DBAEFB17C}"/>
            </c:ext>
          </c:extLst>
        </c:ser>
        <c:ser>
          <c:idx val="21"/>
          <c:order val="21"/>
          <c:tx>
            <c:strRef>
              <c:f>'BI Daily'!$GS$32:$GT$32</c:f>
              <c:strCache>
                <c:ptCount val="2"/>
                <c:pt idx="0">
                  <c:v>IBRAHEM AHMED SAYED FARAJ</c:v>
                </c:pt>
                <c:pt idx="1">
                  <c:v>Endodontics</c:v>
                </c:pt>
              </c:strCache>
            </c:strRef>
          </c:tx>
          <c:spPr>
            <a:ln w="28575" cap="rnd">
              <a:solidFill>
                <a:schemeClr val="accent4">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Daily'!$GU$32:$HY$32</c:f>
              <c:numCache>
                <c:formatCode>General</c:formatCode>
                <c:ptCount val="31"/>
                <c:pt idx="0">
                  <c:v>0</c:v>
                </c:pt>
                <c:pt idx="1">
                  <c:v>1059</c:v>
                </c:pt>
                <c:pt idx="2">
                  <c:v>3654</c:v>
                </c:pt>
                <c:pt idx="3">
                  <c:v>2176</c:v>
                </c:pt>
                <c:pt idx="4">
                  <c:v>1548</c:v>
                </c:pt>
                <c:pt idx="5">
                  <c:v>5653</c:v>
                </c:pt>
                <c:pt idx="6">
                  <c:v>2505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5-08C3-4912-B23C-456DBAEFB17C}"/>
            </c:ext>
          </c:extLst>
        </c:ser>
        <c:ser>
          <c:idx val="22"/>
          <c:order val="22"/>
          <c:tx>
            <c:strRef>
              <c:f>'BI Daily'!$GS$33:$GT$33</c:f>
              <c:strCache>
                <c:ptCount val="2"/>
                <c:pt idx="0">
                  <c:v>KHALID ABDUALAZYZ ABULLATTIF ABDUALTEF</c:v>
                </c:pt>
                <c:pt idx="1">
                  <c:v>Internal Medicine</c:v>
                </c:pt>
              </c:strCache>
            </c:strRef>
          </c:tx>
          <c:spPr>
            <a:ln w="28575" cap="rnd">
              <a:solidFill>
                <a:schemeClr val="accent5">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Daily'!$GU$33:$HY$33</c:f>
              <c:numCache>
                <c:formatCode>General</c:formatCode>
                <c:ptCount val="31"/>
                <c:pt idx="0">
                  <c:v>0</c:v>
                </c:pt>
                <c:pt idx="1">
                  <c:v>698.5</c:v>
                </c:pt>
                <c:pt idx="2">
                  <c:v>3504.8</c:v>
                </c:pt>
                <c:pt idx="3">
                  <c:v>1674.3999999999999</c:v>
                </c:pt>
                <c:pt idx="4">
                  <c:v>2670.4</c:v>
                </c:pt>
                <c:pt idx="5">
                  <c:v>2226</c:v>
                </c:pt>
                <c:pt idx="6">
                  <c:v>3595.1</c:v>
                </c:pt>
                <c:pt idx="7">
                  <c:v>1269.5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6-08C3-4912-B23C-456DBAEFB17C}"/>
            </c:ext>
          </c:extLst>
        </c:ser>
        <c:ser>
          <c:idx val="23"/>
          <c:order val="23"/>
          <c:tx>
            <c:strRef>
              <c:f>'BI Daily'!$GS$34:$GT$34</c:f>
              <c:strCache>
                <c:ptCount val="2"/>
                <c:pt idx="0">
                  <c:v>Lab Clinic Doctor</c:v>
                </c:pt>
                <c:pt idx="1">
                  <c:v>Clinical Pathology</c:v>
                </c:pt>
              </c:strCache>
            </c:strRef>
          </c:tx>
          <c:spPr>
            <a:ln w="28575" cap="rnd">
              <a:solidFill>
                <a:schemeClr val="accent6">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Daily'!$GU$34:$HY$34</c:f>
              <c:numCache>
                <c:formatCode>General</c:formatCode>
                <c:ptCount val="31"/>
                <c:pt idx="0">
                  <c:v>0</c:v>
                </c:pt>
                <c:pt idx="1">
                  <c:v>603.5</c:v>
                </c:pt>
                <c:pt idx="2">
                  <c:v>497</c:v>
                </c:pt>
                <c:pt idx="3">
                  <c:v>468.5</c:v>
                </c:pt>
                <c:pt idx="4">
                  <c:v>109</c:v>
                </c:pt>
                <c:pt idx="5">
                  <c:v>389</c:v>
                </c:pt>
                <c:pt idx="6">
                  <c:v>606.5</c:v>
                </c:pt>
                <c:pt idx="7">
                  <c:v>138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7-08C3-4912-B23C-456DBAEFB17C}"/>
            </c:ext>
          </c:extLst>
        </c:ser>
        <c:ser>
          <c:idx val="24"/>
          <c:order val="24"/>
          <c:tx>
            <c:strRef>
              <c:f>'BI Daily'!$GS$35:$GT$35</c:f>
              <c:strCache>
                <c:ptCount val="2"/>
                <c:pt idx="0">
                  <c:v>LAMYAA MAHMOUD NASR ELKANANI</c:v>
                </c:pt>
                <c:pt idx="1">
                  <c:v>Pediatrics</c:v>
                </c:pt>
              </c:strCache>
            </c:strRef>
          </c:tx>
          <c:spPr>
            <a:ln w="28575" cap="rnd">
              <a:solidFill>
                <a:schemeClr val="accent1">
                  <a:lumMod val="60000"/>
                  <a:lumOff val="4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Daily'!$GU$35:$HY$35</c:f>
              <c:numCache>
                <c:formatCode>General</c:formatCode>
                <c:ptCount val="31"/>
                <c:pt idx="0">
                  <c:v>100</c:v>
                </c:pt>
                <c:pt idx="1">
                  <c:v>3062.8</c:v>
                </c:pt>
                <c:pt idx="2">
                  <c:v>6190.1</c:v>
                </c:pt>
                <c:pt idx="3">
                  <c:v>2789.5</c:v>
                </c:pt>
                <c:pt idx="4">
                  <c:v>4192.3999999999996</c:v>
                </c:pt>
                <c:pt idx="5">
                  <c:v>2675</c:v>
                </c:pt>
                <c:pt idx="6">
                  <c:v>3442</c:v>
                </c:pt>
                <c:pt idx="7">
                  <c:v>477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8-08C3-4912-B23C-456DBAEFB17C}"/>
            </c:ext>
          </c:extLst>
        </c:ser>
        <c:ser>
          <c:idx val="25"/>
          <c:order val="25"/>
          <c:tx>
            <c:strRef>
              <c:f>'BI Daily'!$GS$36:$GT$36</c:f>
              <c:strCache>
                <c:ptCount val="2"/>
                <c:pt idx="0">
                  <c:v>MAHMOUD ALI ALI ABOHASAN</c:v>
                </c:pt>
                <c:pt idx="1">
                  <c:v>Orthopedics</c:v>
                </c:pt>
              </c:strCache>
            </c:strRef>
          </c:tx>
          <c:spPr>
            <a:ln w="28575" cap="rnd">
              <a:solidFill>
                <a:schemeClr val="accent2">
                  <a:lumMod val="60000"/>
                  <a:lumOff val="4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Daily'!$GU$36:$HY$36</c:f>
              <c:numCache>
                <c:formatCode>General</c:formatCode>
                <c:ptCount val="31"/>
                <c:pt idx="0">
                  <c:v>0</c:v>
                </c:pt>
                <c:pt idx="1">
                  <c:v>1169.1600000000001</c:v>
                </c:pt>
                <c:pt idx="2">
                  <c:v>3250.2</c:v>
                </c:pt>
                <c:pt idx="3">
                  <c:v>2420.77</c:v>
                </c:pt>
                <c:pt idx="4">
                  <c:v>1355.9000000000003</c:v>
                </c:pt>
                <c:pt idx="5">
                  <c:v>2318.61</c:v>
                </c:pt>
                <c:pt idx="6">
                  <c:v>3151.6800000000003</c:v>
                </c:pt>
                <c:pt idx="7">
                  <c:v>906.12000000000012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9-08C3-4912-B23C-456DBAEFB17C}"/>
            </c:ext>
          </c:extLst>
        </c:ser>
        <c:ser>
          <c:idx val="26"/>
          <c:order val="26"/>
          <c:tx>
            <c:strRef>
              <c:f>'BI Daily'!$GS$37:$GT$37</c:f>
              <c:strCache>
                <c:ptCount val="2"/>
                <c:pt idx="0">
                  <c:v>MENNATALLAH ZAKARIA ZAKARIA ABDELGHAFOUR</c:v>
                </c:pt>
                <c:pt idx="1">
                  <c:v>Oral Surgery</c:v>
                </c:pt>
              </c:strCache>
            </c:strRef>
          </c:tx>
          <c:spPr>
            <a:ln w="28575" cap="rnd">
              <a:solidFill>
                <a:schemeClr val="accent3">
                  <a:lumMod val="60000"/>
                  <a:lumOff val="4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Daily'!$GU$37:$HY$37</c:f>
              <c:numCache>
                <c:formatCode>General</c:formatCode>
                <c:ptCount val="31"/>
                <c:pt idx="0">
                  <c:v>0</c:v>
                </c:pt>
                <c:pt idx="1">
                  <c:v>0</c:v>
                </c:pt>
                <c:pt idx="2">
                  <c:v>291</c:v>
                </c:pt>
                <c:pt idx="3">
                  <c:v>1093</c:v>
                </c:pt>
                <c:pt idx="4">
                  <c:v>15487</c:v>
                </c:pt>
                <c:pt idx="5">
                  <c:v>3680</c:v>
                </c:pt>
                <c:pt idx="6">
                  <c:v>909.25</c:v>
                </c:pt>
                <c:pt idx="7">
                  <c:v>3200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A-08C3-4912-B23C-456DBAEFB17C}"/>
            </c:ext>
          </c:extLst>
        </c:ser>
        <c:ser>
          <c:idx val="27"/>
          <c:order val="27"/>
          <c:tx>
            <c:strRef>
              <c:f>'BI Daily'!$GS$38:$GT$38</c:f>
              <c:strCache>
                <c:ptCount val="2"/>
                <c:pt idx="0">
                  <c:v>MOAMEN AHMED MOHAMED MEKAWY</c:v>
                </c:pt>
                <c:pt idx="1">
                  <c:v>Advanced GP</c:v>
                </c:pt>
              </c:strCache>
            </c:strRef>
          </c:tx>
          <c:spPr>
            <a:ln w="28575" cap="rnd">
              <a:solidFill>
                <a:schemeClr val="accent4">
                  <a:lumMod val="60000"/>
                  <a:lumOff val="4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Daily'!$GU$38:$HY$38</c:f>
              <c:numCache>
                <c:formatCode>General</c:formatCode>
                <c:ptCount val="31"/>
                <c:pt idx="0">
                  <c:v>0</c:v>
                </c:pt>
                <c:pt idx="1">
                  <c:v>1683.32</c:v>
                </c:pt>
                <c:pt idx="2">
                  <c:v>1398.01</c:v>
                </c:pt>
                <c:pt idx="3">
                  <c:v>2487</c:v>
                </c:pt>
                <c:pt idx="4">
                  <c:v>399.01</c:v>
                </c:pt>
                <c:pt idx="5">
                  <c:v>6030.25</c:v>
                </c:pt>
                <c:pt idx="6">
                  <c:v>0</c:v>
                </c:pt>
                <c:pt idx="7">
                  <c:v>1831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B-08C3-4912-B23C-456DBAEFB17C}"/>
            </c:ext>
          </c:extLst>
        </c:ser>
        <c:ser>
          <c:idx val="28"/>
          <c:order val="28"/>
          <c:tx>
            <c:strRef>
              <c:f>'BI Daily'!$GS$39:$GT$39</c:f>
              <c:strCache>
                <c:ptCount val="2"/>
                <c:pt idx="0">
                  <c:v>MOHAMED ABDELWADOD ABDIN FADUL</c:v>
                </c:pt>
                <c:pt idx="1">
                  <c:v>ER</c:v>
                </c:pt>
              </c:strCache>
            </c:strRef>
          </c:tx>
          <c:spPr>
            <a:ln w="28575" cap="rnd">
              <a:solidFill>
                <a:schemeClr val="accent5">
                  <a:lumMod val="60000"/>
                  <a:lumOff val="4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Daily'!$GU$39:$HY$39</c:f>
              <c:numCache>
                <c:formatCode>General</c:formatCode>
                <c:ptCount val="31"/>
                <c:pt idx="0">
                  <c:v>0</c:v>
                </c:pt>
                <c:pt idx="1">
                  <c:v>5138.54</c:v>
                </c:pt>
                <c:pt idx="2">
                  <c:v>946.17</c:v>
                </c:pt>
                <c:pt idx="3">
                  <c:v>1084.18</c:v>
                </c:pt>
                <c:pt idx="4">
                  <c:v>588.87</c:v>
                </c:pt>
                <c:pt idx="5">
                  <c:v>2165.69</c:v>
                </c:pt>
                <c:pt idx="6">
                  <c:v>1182.02</c:v>
                </c:pt>
                <c:pt idx="7">
                  <c:v>1477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C-08C3-4912-B23C-456DBAEFB17C}"/>
            </c:ext>
          </c:extLst>
        </c:ser>
        <c:ser>
          <c:idx val="29"/>
          <c:order val="29"/>
          <c:tx>
            <c:strRef>
              <c:f>'BI Daily'!$GS$40:$GT$40</c:f>
              <c:strCache>
                <c:ptCount val="2"/>
                <c:pt idx="0">
                  <c:v>MOHAMED AHMED ISMAIL NASR</c:v>
                </c:pt>
                <c:pt idx="1">
                  <c:v>Ophthalmology</c:v>
                </c:pt>
              </c:strCache>
            </c:strRef>
          </c:tx>
          <c:spPr>
            <a:ln w="28575" cap="rnd">
              <a:solidFill>
                <a:schemeClr val="accent6">
                  <a:lumMod val="60000"/>
                  <a:lumOff val="4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Daily'!$GU$40:$HY$40</c:f>
              <c:numCache>
                <c:formatCode>General</c:formatCode>
                <c:ptCount val="31"/>
                <c:pt idx="0">
                  <c:v>0</c:v>
                </c:pt>
                <c:pt idx="1">
                  <c:v>0</c:v>
                </c:pt>
                <c:pt idx="2">
                  <c:v>0</c:v>
                </c:pt>
                <c:pt idx="3">
                  <c:v>102.15</c:v>
                </c:pt>
                <c:pt idx="4">
                  <c:v>933.6</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D-08C3-4912-B23C-456DBAEFB17C}"/>
            </c:ext>
          </c:extLst>
        </c:ser>
        <c:ser>
          <c:idx val="30"/>
          <c:order val="30"/>
          <c:tx>
            <c:strRef>
              <c:f>'BI Daily'!$GS$41:$GT$41</c:f>
              <c:strCache>
                <c:ptCount val="2"/>
                <c:pt idx="0">
                  <c:v>Mohamed Mohamed Ibrahim Elkhayat</c:v>
                </c:pt>
                <c:pt idx="1">
                  <c:v>E.N.T.</c:v>
                </c:pt>
              </c:strCache>
            </c:strRef>
          </c:tx>
          <c:spPr>
            <a:ln w="28575" cap="rnd">
              <a:solidFill>
                <a:schemeClr val="accent1">
                  <a:lumMod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Daily'!$GU$41:$HY$41</c:f>
              <c:numCache>
                <c:formatCode>General</c:formatCode>
                <c:ptCount val="31"/>
                <c:pt idx="0">
                  <c:v>0</c:v>
                </c:pt>
                <c:pt idx="1">
                  <c:v>2840</c:v>
                </c:pt>
                <c:pt idx="2">
                  <c:v>2143.9</c:v>
                </c:pt>
                <c:pt idx="3">
                  <c:v>2578.5</c:v>
                </c:pt>
                <c:pt idx="4">
                  <c:v>4918.3</c:v>
                </c:pt>
                <c:pt idx="5">
                  <c:v>3002.7</c:v>
                </c:pt>
                <c:pt idx="6">
                  <c:v>3230.5</c:v>
                </c:pt>
                <c:pt idx="7">
                  <c:v>1346.3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E-08C3-4912-B23C-456DBAEFB17C}"/>
            </c:ext>
          </c:extLst>
        </c:ser>
        <c:ser>
          <c:idx val="31"/>
          <c:order val="31"/>
          <c:tx>
            <c:strRef>
              <c:f>'BI Daily'!$GS$42:$GT$42</c:f>
              <c:strCache>
                <c:ptCount val="2"/>
                <c:pt idx="0">
                  <c:v>Mohamed Screening Clinic Clinic</c:v>
                </c:pt>
                <c:pt idx="1">
                  <c:v>ER</c:v>
                </c:pt>
              </c:strCache>
            </c:strRef>
          </c:tx>
          <c:spPr>
            <a:ln w="28575" cap="rnd">
              <a:solidFill>
                <a:schemeClr val="accent2">
                  <a:lumMod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Daily'!$GU$42:$HY$42</c:f>
              <c:numCache>
                <c:formatCode>General</c:formatCode>
                <c:ptCount val="31"/>
                <c:pt idx="0">
                  <c:v>0</c:v>
                </c:pt>
                <c:pt idx="1">
                  <c:v>0</c:v>
                </c:pt>
                <c:pt idx="2">
                  <c:v>0</c:v>
                </c:pt>
                <c:pt idx="3">
                  <c:v>0</c:v>
                </c:pt>
                <c:pt idx="4">
                  <c:v>31.5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1F-08C3-4912-B23C-456DBAEFB17C}"/>
            </c:ext>
          </c:extLst>
        </c:ser>
        <c:ser>
          <c:idx val="32"/>
          <c:order val="32"/>
          <c:tx>
            <c:strRef>
              <c:f>'BI Daily'!$GS$43:$GT$43</c:f>
              <c:strCache>
                <c:ptCount val="2"/>
                <c:pt idx="0">
                  <c:v>MOHAMMED HASSAN EMAM NASSAR</c:v>
                </c:pt>
                <c:pt idx="1">
                  <c:v>Urology</c:v>
                </c:pt>
              </c:strCache>
            </c:strRef>
          </c:tx>
          <c:spPr>
            <a:ln w="28575" cap="rnd">
              <a:solidFill>
                <a:schemeClr val="accent3">
                  <a:lumMod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Daily'!$GU$43:$HY$43</c:f>
              <c:numCache>
                <c:formatCode>General</c:formatCode>
                <c:ptCount val="31"/>
                <c:pt idx="0">
                  <c:v>0</c:v>
                </c:pt>
                <c:pt idx="1">
                  <c:v>4909.7999999999993</c:v>
                </c:pt>
                <c:pt idx="2">
                  <c:v>3215.5</c:v>
                </c:pt>
                <c:pt idx="3">
                  <c:v>3652.5</c:v>
                </c:pt>
                <c:pt idx="4">
                  <c:v>4904.5</c:v>
                </c:pt>
                <c:pt idx="5">
                  <c:v>3668</c:v>
                </c:pt>
                <c:pt idx="6">
                  <c:v>3701</c:v>
                </c:pt>
                <c:pt idx="7">
                  <c:v>553.25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0-08C3-4912-B23C-456DBAEFB17C}"/>
            </c:ext>
          </c:extLst>
        </c:ser>
        <c:ser>
          <c:idx val="33"/>
          <c:order val="33"/>
          <c:tx>
            <c:strRef>
              <c:f>'BI Daily'!$GS$44:$GT$44</c:f>
              <c:strCache>
                <c:ptCount val="2"/>
                <c:pt idx="0">
                  <c:v>MONA MAHMOUD ABDULRAHMAN AL AWADI</c:v>
                </c:pt>
                <c:pt idx="1">
                  <c:v>Internal Medicine</c:v>
                </c:pt>
              </c:strCache>
            </c:strRef>
          </c:tx>
          <c:spPr>
            <a:ln w="28575" cap="rnd">
              <a:solidFill>
                <a:schemeClr val="accent4">
                  <a:lumMod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Daily'!$GU$44:$HY$44</c:f>
              <c:numCache>
                <c:formatCode>General</c:formatCode>
                <c:ptCount val="31"/>
                <c:pt idx="0">
                  <c:v>0</c:v>
                </c:pt>
                <c:pt idx="1">
                  <c:v>1511</c:v>
                </c:pt>
                <c:pt idx="2">
                  <c:v>687.5</c:v>
                </c:pt>
                <c:pt idx="3">
                  <c:v>185</c:v>
                </c:pt>
                <c:pt idx="4">
                  <c:v>932</c:v>
                </c:pt>
                <c:pt idx="5">
                  <c:v>1346</c:v>
                </c:pt>
                <c:pt idx="6">
                  <c:v>204</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1-08C3-4912-B23C-456DBAEFB17C}"/>
            </c:ext>
          </c:extLst>
        </c:ser>
        <c:ser>
          <c:idx val="34"/>
          <c:order val="34"/>
          <c:tx>
            <c:strRef>
              <c:f>'BI Daily'!$GS$45:$GT$45</c:f>
              <c:strCache>
                <c:ptCount val="2"/>
                <c:pt idx="0">
                  <c:v>Mosab Ibrahim Hassan Saleh</c:v>
                </c:pt>
                <c:pt idx="1">
                  <c:v>General Surgery</c:v>
                </c:pt>
              </c:strCache>
            </c:strRef>
          </c:tx>
          <c:spPr>
            <a:ln w="28575" cap="rnd">
              <a:solidFill>
                <a:schemeClr val="accent5">
                  <a:lumMod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Daily'!$GU$45:$HY$45</c:f>
              <c:numCache>
                <c:formatCode>General</c:formatCode>
                <c:ptCount val="31"/>
                <c:pt idx="0">
                  <c:v>0</c:v>
                </c:pt>
                <c:pt idx="1">
                  <c:v>0</c:v>
                </c:pt>
                <c:pt idx="2">
                  <c:v>312.5</c:v>
                </c:pt>
                <c:pt idx="3">
                  <c:v>1123.32</c:v>
                </c:pt>
                <c:pt idx="4">
                  <c:v>69.2</c:v>
                </c:pt>
                <c:pt idx="5">
                  <c:v>162.47</c:v>
                </c:pt>
                <c:pt idx="6">
                  <c:v>291.3</c:v>
                </c:pt>
                <c:pt idx="7">
                  <c:v>62.18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2-08C3-4912-B23C-456DBAEFB17C}"/>
            </c:ext>
          </c:extLst>
        </c:ser>
        <c:ser>
          <c:idx val="35"/>
          <c:order val="35"/>
          <c:tx>
            <c:strRef>
              <c:f>'BI Daily'!$GS$46:$GT$46</c:f>
              <c:strCache>
                <c:ptCount val="2"/>
                <c:pt idx="0">
                  <c:v>NABILA TAHA ALI SAFAN</c:v>
                </c:pt>
                <c:pt idx="1">
                  <c:v>OBE &amp; GYN</c:v>
                </c:pt>
              </c:strCache>
            </c:strRef>
          </c:tx>
          <c:spPr>
            <a:ln w="28575" cap="rnd">
              <a:solidFill>
                <a:schemeClr val="accent6">
                  <a:lumMod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Daily'!$GU$46:$HY$46</c:f>
              <c:numCache>
                <c:formatCode>General</c:formatCode>
                <c:ptCount val="31"/>
                <c:pt idx="0">
                  <c:v>0</c:v>
                </c:pt>
                <c:pt idx="1">
                  <c:v>2834</c:v>
                </c:pt>
                <c:pt idx="2">
                  <c:v>4478</c:v>
                </c:pt>
                <c:pt idx="3">
                  <c:v>1485</c:v>
                </c:pt>
                <c:pt idx="4">
                  <c:v>3183.25</c:v>
                </c:pt>
                <c:pt idx="5">
                  <c:v>2486.5</c:v>
                </c:pt>
                <c:pt idx="6">
                  <c:v>1372.7</c:v>
                </c:pt>
                <c:pt idx="7">
                  <c:v>4674</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3-08C3-4912-B23C-456DBAEFB17C}"/>
            </c:ext>
          </c:extLst>
        </c:ser>
        <c:ser>
          <c:idx val="36"/>
          <c:order val="36"/>
          <c:tx>
            <c:strRef>
              <c:f>'BI Daily'!$GS$47:$GT$47</c:f>
              <c:strCache>
                <c:ptCount val="2"/>
                <c:pt idx="0">
                  <c:v>NADA MOHAMED RATEB JAWISH</c:v>
                </c:pt>
                <c:pt idx="1">
                  <c:v>Nutrition</c:v>
                </c:pt>
              </c:strCache>
            </c:strRef>
          </c:tx>
          <c:spPr>
            <a:ln w="28575" cap="rnd">
              <a:solidFill>
                <a:schemeClr val="accent1">
                  <a:lumMod val="70000"/>
                  <a:lumOff val="3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Daily'!$GU$47:$HY$47</c:f>
              <c:numCache>
                <c:formatCode>General</c:formatCode>
                <c:ptCount val="31"/>
                <c:pt idx="0">
                  <c:v>0</c:v>
                </c:pt>
                <c:pt idx="1">
                  <c:v>0</c:v>
                </c:pt>
                <c:pt idx="2">
                  <c:v>999</c:v>
                </c:pt>
                <c:pt idx="3">
                  <c:v>1299</c:v>
                </c:pt>
                <c:pt idx="4">
                  <c:v>95</c:v>
                </c:pt>
                <c:pt idx="5">
                  <c:v>242</c:v>
                </c:pt>
                <c:pt idx="6">
                  <c:v>1798</c:v>
                </c:pt>
                <c:pt idx="7">
                  <c:v>1798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4-08C3-4912-B23C-456DBAEFB17C}"/>
            </c:ext>
          </c:extLst>
        </c:ser>
        <c:ser>
          <c:idx val="37"/>
          <c:order val="37"/>
          <c:tx>
            <c:strRef>
              <c:f>'BI Daily'!$GS$48:$GT$48</c:f>
              <c:strCache>
                <c:ptCount val="2"/>
                <c:pt idx="0">
                  <c:v>Not Specified</c:v>
                </c:pt>
                <c:pt idx="1">
                  <c:v>Other</c:v>
                </c:pt>
              </c:strCache>
            </c:strRef>
          </c:tx>
          <c:spPr>
            <a:ln w="28575" cap="rnd">
              <a:solidFill>
                <a:schemeClr val="accent2">
                  <a:lumMod val="70000"/>
                  <a:lumOff val="3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Daily'!$GU$48:$HY$48</c:f>
              <c:numCache>
                <c:formatCode>General</c:formatCode>
                <c:ptCount val="31"/>
                <c:pt idx="0">
                  <c:v>827.5</c:v>
                </c:pt>
                <c:pt idx="1">
                  <c:v>455.49999999999994</c:v>
                </c:pt>
                <c:pt idx="2">
                  <c:v>1644.18</c:v>
                </c:pt>
                <c:pt idx="3">
                  <c:v>731.25999999999988</c:v>
                </c:pt>
                <c:pt idx="4">
                  <c:v>1063.7999999999997</c:v>
                </c:pt>
                <c:pt idx="5">
                  <c:v>769.62000000000012</c:v>
                </c:pt>
                <c:pt idx="6">
                  <c:v>492.85</c:v>
                </c:pt>
                <c:pt idx="7">
                  <c:v>392.35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5-08C3-4912-B23C-456DBAEFB17C}"/>
            </c:ext>
          </c:extLst>
        </c:ser>
        <c:ser>
          <c:idx val="38"/>
          <c:order val="38"/>
          <c:tx>
            <c:strRef>
              <c:f>'BI Daily'!$GS$49:$GT$49</c:f>
              <c:strCache>
                <c:ptCount val="2"/>
                <c:pt idx="0">
                  <c:v>NUHA ABUBAKER ABDULLAH ALKAFF</c:v>
                </c:pt>
                <c:pt idx="1">
                  <c:v>Prosthodontic</c:v>
                </c:pt>
              </c:strCache>
            </c:strRef>
          </c:tx>
          <c:spPr>
            <a:ln w="28575" cap="rnd">
              <a:solidFill>
                <a:schemeClr val="accent3">
                  <a:lumMod val="70000"/>
                  <a:lumOff val="3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Daily'!$GU$49:$HY$49</c:f>
              <c:numCache>
                <c:formatCode>General</c:formatCode>
                <c:ptCount val="31"/>
                <c:pt idx="0">
                  <c:v>0</c:v>
                </c:pt>
                <c:pt idx="1">
                  <c:v>0</c:v>
                </c:pt>
                <c:pt idx="2">
                  <c:v>320.82</c:v>
                </c:pt>
                <c:pt idx="3">
                  <c:v>319</c:v>
                </c:pt>
                <c:pt idx="4">
                  <c:v>55.01</c:v>
                </c:pt>
                <c:pt idx="5">
                  <c:v>1510.01</c:v>
                </c:pt>
                <c:pt idx="6">
                  <c:v>456</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6-08C3-4912-B23C-456DBAEFB17C}"/>
            </c:ext>
          </c:extLst>
        </c:ser>
        <c:ser>
          <c:idx val="39"/>
          <c:order val="39"/>
          <c:tx>
            <c:strRef>
              <c:f>'BI Daily'!$GS$50:$GT$50</c:f>
              <c:strCache>
                <c:ptCount val="2"/>
                <c:pt idx="0">
                  <c:v>OSAMA AHMED BADAWY MOAWAD</c:v>
                </c:pt>
                <c:pt idx="1">
                  <c:v>General Surgery</c:v>
                </c:pt>
              </c:strCache>
            </c:strRef>
          </c:tx>
          <c:spPr>
            <a:ln w="28575" cap="rnd">
              <a:solidFill>
                <a:schemeClr val="accent4">
                  <a:lumMod val="70000"/>
                  <a:lumOff val="3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Daily'!$GU$50:$HY$50</c:f>
              <c:numCache>
                <c:formatCode>General</c:formatCode>
                <c:ptCount val="31"/>
                <c:pt idx="0">
                  <c:v>694</c:v>
                </c:pt>
                <c:pt idx="1">
                  <c:v>1450.5</c:v>
                </c:pt>
                <c:pt idx="2">
                  <c:v>820</c:v>
                </c:pt>
                <c:pt idx="3">
                  <c:v>569.5</c:v>
                </c:pt>
                <c:pt idx="4">
                  <c:v>660</c:v>
                </c:pt>
                <c:pt idx="5">
                  <c:v>1279.5</c:v>
                </c:pt>
                <c:pt idx="6">
                  <c:v>95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7-08C3-4912-B23C-456DBAEFB17C}"/>
            </c:ext>
          </c:extLst>
        </c:ser>
        <c:ser>
          <c:idx val="40"/>
          <c:order val="40"/>
          <c:tx>
            <c:strRef>
              <c:f>'BI Daily'!$GS$51:$GT$51</c:f>
              <c:strCache>
                <c:ptCount val="2"/>
                <c:pt idx="0">
                  <c:v>Rabab Masoud AbdelWahed</c:v>
                </c:pt>
                <c:pt idx="1">
                  <c:v>ER</c:v>
                </c:pt>
              </c:strCache>
            </c:strRef>
          </c:tx>
          <c:spPr>
            <a:ln w="28575" cap="rnd">
              <a:solidFill>
                <a:schemeClr val="accent5">
                  <a:lumMod val="70000"/>
                  <a:lumOff val="3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Daily'!$GU$51:$HY$51</c:f>
              <c:numCache>
                <c:formatCode>General</c:formatCode>
                <c:ptCount val="31"/>
                <c:pt idx="0">
                  <c:v>0</c:v>
                </c:pt>
                <c:pt idx="1">
                  <c:v>1790</c:v>
                </c:pt>
                <c:pt idx="2">
                  <c:v>2366.4</c:v>
                </c:pt>
                <c:pt idx="3">
                  <c:v>2154.5</c:v>
                </c:pt>
                <c:pt idx="4">
                  <c:v>2723.5</c:v>
                </c:pt>
                <c:pt idx="5">
                  <c:v>3330.9900000000002</c:v>
                </c:pt>
                <c:pt idx="6">
                  <c:v>2030</c:v>
                </c:pt>
                <c:pt idx="7">
                  <c:v>1685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8-08C3-4912-B23C-456DBAEFB17C}"/>
            </c:ext>
          </c:extLst>
        </c:ser>
        <c:ser>
          <c:idx val="41"/>
          <c:order val="41"/>
          <c:tx>
            <c:strRef>
              <c:f>'BI Daily'!$GS$52:$GT$52</c:f>
              <c:strCache>
                <c:ptCount val="2"/>
                <c:pt idx="0">
                  <c:v>Raed Shabaan El Sayed Ali</c:v>
                </c:pt>
                <c:pt idx="1">
                  <c:v>Pedodontics</c:v>
                </c:pt>
              </c:strCache>
            </c:strRef>
          </c:tx>
          <c:spPr>
            <a:ln w="28575" cap="rnd">
              <a:solidFill>
                <a:schemeClr val="accent6">
                  <a:lumMod val="70000"/>
                  <a:lumOff val="3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Daily'!$GU$52:$HY$52</c:f>
              <c:numCache>
                <c:formatCode>General</c:formatCode>
                <c:ptCount val="31"/>
                <c:pt idx="0">
                  <c:v>0</c:v>
                </c:pt>
                <c:pt idx="1">
                  <c:v>2196.4800000000005</c:v>
                </c:pt>
                <c:pt idx="2">
                  <c:v>215.20999999999998</c:v>
                </c:pt>
                <c:pt idx="3">
                  <c:v>2387.7600000000011</c:v>
                </c:pt>
                <c:pt idx="4">
                  <c:v>5180.7700000000004</c:v>
                </c:pt>
                <c:pt idx="5">
                  <c:v>0</c:v>
                </c:pt>
                <c:pt idx="6">
                  <c:v>2099.0500000000002</c:v>
                </c:pt>
                <c:pt idx="7">
                  <c:v>180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9-08C3-4912-B23C-456DBAEFB17C}"/>
            </c:ext>
          </c:extLst>
        </c:ser>
        <c:ser>
          <c:idx val="42"/>
          <c:order val="42"/>
          <c:tx>
            <c:strRef>
              <c:f>'BI Daily'!$GS$53:$GT$53</c:f>
              <c:strCache>
                <c:ptCount val="2"/>
                <c:pt idx="0">
                  <c:v>Safa El said</c:v>
                </c:pt>
                <c:pt idx="1">
                  <c:v>Advanced GP</c:v>
                </c:pt>
              </c:strCache>
            </c:strRef>
          </c:tx>
          <c:spPr>
            <a:ln w="28575" cap="rnd">
              <a:solidFill>
                <a:schemeClr val="accent1">
                  <a:lumMod val="7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Daily'!$GU$53:$HY$53</c:f>
              <c:numCache>
                <c:formatCode>General</c:formatCode>
                <c:ptCount val="31"/>
                <c:pt idx="0">
                  <c:v>0</c:v>
                </c:pt>
                <c:pt idx="1">
                  <c:v>55.01</c:v>
                </c:pt>
                <c:pt idx="2">
                  <c:v>2163.59</c:v>
                </c:pt>
                <c:pt idx="3">
                  <c:v>2990.42</c:v>
                </c:pt>
                <c:pt idx="4">
                  <c:v>1317.25</c:v>
                </c:pt>
                <c:pt idx="5">
                  <c:v>449.82</c:v>
                </c:pt>
                <c:pt idx="6">
                  <c:v>3207.2999999999997</c:v>
                </c:pt>
                <c:pt idx="7">
                  <c:v>1202.26</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A-08C3-4912-B23C-456DBAEFB17C}"/>
            </c:ext>
          </c:extLst>
        </c:ser>
        <c:ser>
          <c:idx val="43"/>
          <c:order val="43"/>
          <c:tx>
            <c:strRef>
              <c:f>'BI Daily'!$GS$54:$GT$54</c:f>
              <c:strCache>
                <c:ptCount val="2"/>
                <c:pt idx="0">
                  <c:v>Samah Mohamed Megahed</c:v>
                </c:pt>
                <c:pt idx="1">
                  <c:v>Pediatrics</c:v>
                </c:pt>
              </c:strCache>
            </c:strRef>
          </c:tx>
          <c:spPr>
            <a:ln w="28575" cap="rnd">
              <a:solidFill>
                <a:schemeClr val="accent2">
                  <a:lumMod val="7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Daily'!$GU$54:$HY$54</c:f>
              <c:numCache>
                <c:formatCode>General</c:formatCode>
                <c:ptCount val="31"/>
                <c:pt idx="0">
                  <c:v>105</c:v>
                </c:pt>
                <c:pt idx="1">
                  <c:v>2658.04</c:v>
                </c:pt>
                <c:pt idx="2">
                  <c:v>3937.2500000000009</c:v>
                </c:pt>
                <c:pt idx="3">
                  <c:v>3532.0200000000009</c:v>
                </c:pt>
                <c:pt idx="4">
                  <c:v>4394.0200000000004</c:v>
                </c:pt>
                <c:pt idx="5">
                  <c:v>6335.3200000000006</c:v>
                </c:pt>
                <c:pt idx="6">
                  <c:v>4263.18</c:v>
                </c:pt>
                <c:pt idx="7">
                  <c:v>509.34</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B-08C3-4912-B23C-456DBAEFB17C}"/>
            </c:ext>
          </c:extLst>
        </c:ser>
        <c:ser>
          <c:idx val="44"/>
          <c:order val="44"/>
          <c:tx>
            <c:strRef>
              <c:f>'BI Daily'!$GS$55:$GT$55</c:f>
              <c:strCache>
                <c:ptCount val="2"/>
                <c:pt idx="0">
                  <c:v>Sarah Moustafa Hussein ElHomosany</c:v>
                </c:pt>
                <c:pt idx="1">
                  <c:v>Ophthalmology</c:v>
                </c:pt>
              </c:strCache>
            </c:strRef>
          </c:tx>
          <c:spPr>
            <a:ln w="28575" cap="rnd">
              <a:solidFill>
                <a:schemeClr val="accent3">
                  <a:lumMod val="7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Daily'!$GU$55:$HY$55</c:f>
              <c:numCache>
                <c:formatCode>General</c:formatCode>
                <c:ptCount val="31"/>
                <c:pt idx="0">
                  <c:v>0</c:v>
                </c:pt>
                <c:pt idx="1">
                  <c:v>0</c:v>
                </c:pt>
                <c:pt idx="2">
                  <c:v>190</c:v>
                </c:pt>
                <c:pt idx="3">
                  <c:v>0</c:v>
                </c:pt>
                <c:pt idx="4">
                  <c:v>0</c:v>
                </c:pt>
                <c:pt idx="5">
                  <c:v>1517.6000000000001</c:v>
                </c:pt>
                <c:pt idx="6">
                  <c:v>153.94999999999999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C-08C3-4912-B23C-456DBAEFB17C}"/>
            </c:ext>
          </c:extLst>
        </c:ser>
        <c:ser>
          <c:idx val="45"/>
          <c:order val="45"/>
          <c:tx>
            <c:strRef>
              <c:f>'BI Daily'!$GS$56:$GT$56</c:f>
              <c:strCache>
                <c:ptCount val="2"/>
                <c:pt idx="0">
                  <c:v>SHAIMAA ATTIA ABOUOUF NEGM</c:v>
                </c:pt>
                <c:pt idx="1">
                  <c:v>Pedodontics</c:v>
                </c:pt>
              </c:strCache>
            </c:strRef>
          </c:tx>
          <c:spPr>
            <a:ln w="28575" cap="rnd">
              <a:solidFill>
                <a:schemeClr val="accent4">
                  <a:lumMod val="7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Daily'!$GU$56:$HY$56</c:f>
              <c:numCache>
                <c:formatCode>General</c:formatCode>
                <c:ptCount val="31"/>
                <c:pt idx="0">
                  <c:v>0</c:v>
                </c:pt>
                <c:pt idx="1">
                  <c:v>1284</c:v>
                </c:pt>
                <c:pt idx="2">
                  <c:v>1616</c:v>
                </c:pt>
                <c:pt idx="3">
                  <c:v>1845</c:v>
                </c:pt>
                <c:pt idx="4">
                  <c:v>1417.5</c:v>
                </c:pt>
                <c:pt idx="5">
                  <c:v>1140</c:v>
                </c:pt>
                <c:pt idx="6">
                  <c:v>2187</c:v>
                </c:pt>
                <c:pt idx="7">
                  <c:v>478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D-08C3-4912-B23C-456DBAEFB17C}"/>
            </c:ext>
          </c:extLst>
        </c:ser>
        <c:ser>
          <c:idx val="46"/>
          <c:order val="46"/>
          <c:tx>
            <c:strRef>
              <c:f>'BI Daily'!$GS$57:$GT$57</c:f>
              <c:strCache>
                <c:ptCount val="2"/>
                <c:pt idx="0">
                  <c:v>SHERIFAY ABDUAEMED  TAHER</c:v>
                </c:pt>
                <c:pt idx="1">
                  <c:v>ER</c:v>
                </c:pt>
              </c:strCache>
            </c:strRef>
          </c:tx>
          <c:spPr>
            <a:ln w="28575" cap="rnd">
              <a:solidFill>
                <a:schemeClr val="accent5">
                  <a:lumMod val="7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Daily'!$GU$57:$HY$57</c:f>
              <c:numCache>
                <c:formatCode>General</c:formatCode>
                <c:ptCount val="31"/>
                <c:pt idx="0">
                  <c:v>5088.5</c:v>
                </c:pt>
                <c:pt idx="1">
                  <c:v>1502</c:v>
                </c:pt>
                <c:pt idx="2">
                  <c:v>2202</c:v>
                </c:pt>
                <c:pt idx="3">
                  <c:v>2492.5</c:v>
                </c:pt>
                <c:pt idx="4">
                  <c:v>2089.5</c:v>
                </c:pt>
                <c:pt idx="5">
                  <c:v>1567</c:v>
                </c:pt>
                <c:pt idx="6">
                  <c:v>1164.5</c:v>
                </c:pt>
                <c:pt idx="7">
                  <c:v>2889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E-08C3-4912-B23C-456DBAEFB17C}"/>
            </c:ext>
          </c:extLst>
        </c:ser>
        <c:ser>
          <c:idx val="47"/>
          <c:order val="47"/>
          <c:tx>
            <c:strRef>
              <c:f>'BI Daily'!$GS$58:$GT$58</c:f>
              <c:strCache>
                <c:ptCount val="2"/>
                <c:pt idx="0">
                  <c:v>Soha Moneir Abedllatief Aboelleil</c:v>
                </c:pt>
                <c:pt idx="1">
                  <c:v>Endodontics</c:v>
                </c:pt>
              </c:strCache>
            </c:strRef>
          </c:tx>
          <c:spPr>
            <a:ln w="28575" cap="rnd">
              <a:solidFill>
                <a:schemeClr val="accent6">
                  <a:lumMod val="7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Daily'!$GU$58:$HY$58</c:f>
              <c:numCache>
                <c:formatCode>General</c:formatCode>
                <c:ptCount val="31"/>
                <c:pt idx="0">
                  <c:v>0</c:v>
                </c:pt>
                <c:pt idx="1">
                  <c:v>1881.4099999999999</c:v>
                </c:pt>
                <c:pt idx="2">
                  <c:v>1142.03</c:v>
                </c:pt>
                <c:pt idx="3">
                  <c:v>3899.4</c:v>
                </c:pt>
                <c:pt idx="4">
                  <c:v>1529.6</c:v>
                </c:pt>
                <c:pt idx="5">
                  <c:v>1287.76</c:v>
                </c:pt>
                <c:pt idx="6">
                  <c:v>645</c:v>
                </c:pt>
                <c:pt idx="7">
                  <c:v>1458.02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2F-08C3-4912-B23C-456DBAEFB17C}"/>
            </c:ext>
          </c:extLst>
        </c:ser>
        <c:ser>
          <c:idx val="48"/>
          <c:order val="48"/>
          <c:tx>
            <c:strRef>
              <c:f>'BI Daily'!$GS$59:$GT$59</c:f>
              <c:strCache>
                <c:ptCount val="2"/>
                <c:pt idx="0">
                  <c:v>TRAD KHALED A. ALSHADUKI</c:v>
                </c:pt>
                <c:pt idx="1">
                  <c:v>Screening &amp; Scaling</c:v>
                </c:pt>
              </c:strCache>
            </c:strRef>
          </c:tx>
          <c:spPr>
            <a:ln w="28575" cap="rnd">
              <a:solidFill>
                <a:schemeClr val="accent1">
                  <a:lumMod val="50000"/>
                  <a:lumOff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Daily'!$GU$59:$HY$59</c:f>
              <c:numCache>
                <c:formatCode>General</c:formatCode>
                <c:ptCount val="31"/>
                <c:pt idx="0">
                  <c:v>0</c:v>
                </c:pt>
                <c:pt idx="1">
                  <c:v>899</c:v>
                </c:pt>
                <c:pt idx="2">
                  <c:v>1004</c:v>
                </c:pt>
                <c:pt idx="3">
                  <c:v>673</c:v>
                </c:pt>
                <c:pt idx="4">
                  <c:v>803</c:v>
                </c:pt>
                <c:pt idx="5">
                  <c:v>1383</c:v>
                </c:pt>
                <c:pt idx="6">
                  <c:v>120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0-08C3-4912-B23C-456DBAEFB17C}"/>
            </c:ext>
          </c:extLst>
        </c:ser>
        <c:ser>
          <c:idx val="49"/>
          <c:order val="49"/>
          <c:tx>
            <c:strRef>
              <c:f>'BI Daily'!$GS$60:$GT$60</c:f>
              <c:strCache>
                <c:ptCount val="2"/>
                <c:pt idx="0">
                  <c:v>TRAD KHALED SCREENING</c:v>
                </c:pt>
                <c:pt idx="1">
                  <c:v>Screening &amp; Scaling</c:v>
                </c:pt>
              </c:strCache>
            </c:strRef>
          </c:tx>
          <c:spPr>
            <a:ln w="28575" cap="rnd">
              <a:solidFill>
                <a:schemeClr val="accent2">
                  <a:lumMod val="50000"/>
                  <a:lumOff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Daily'!$GU$60:$HY$60</c:f>
              <c:numCache>
                <c:formatCode>General</c:formatCode>
                <c:ptCount val="31"/>
                <c:pt idx="0">
                  <c:v>0</c:v>
                </c:pt>
                <c:pt idx="1">
                  <c:v>0</c:v>
                </c:pt>
                <c:pt idx="2">
                  <c:v>0</c:v>
                </c:pt>
                <c:pt idx="3">
                  <c:v>0</c:v>
                </c:pt>
                <c:pt idx="4">
                  <c:v>0</c:v>
                </c:pt>
                <c:pt idx="5">
                  <c:v>149</c:v>
                </c:pt>
                <c:pt idx="6">
                  <c:v>0</c:v>
                </c:pt>
                <c:pt idx="7">
                  <c:v>298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1-08C3-4912-B23C-456DBAEFB17C}"/>
            </c:ext>
          </c:extLst>
        </c:ser>
        <c:ser>
          <c:idx val="50"/>
          <c:order val="50"/>
          <c:tx>
            <c:strRef>
              <c:f>'BI Daily'!$GS$61:$GT$61</c:f>
              <c:strCache>
                <c:ptCount val="2"/>
                <c:pt idx="0">
                  <c:v>Walaa Ahmed Elsadany</c:v>
                </c:pt>
                <c:pt idx="1">
                  <c:v>Ophthalmology</c:v>
                </c:pt>
              </c:strCache>
            </c:strRef>
          </c:tx>
          <c:spPr>
            <a:ln w="28575" cap="rnd">
              <a:solidFill>
                <a:schemeClr val="accent3">
                  <a:lumMod val="50000"/>
                  <a:lumOff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Daily'!$GU$61:$HY$61</c:f>
              <c:numCache>
                <c:formatCode>General</c:formatCode>
                <c:ptCount val="31"/>
                <c:pt idx="0">
                  <c:v>0</c:v>
                </c:pt>
                <c:pt idx="1">
                  <c:v>0</c:v>
                </c:pt>
                <c:pt idx="2">
                  <c:v>1997.1</c:v>
                </c:pt>
                <c:pt idx="3">
                  <c:v>0</c:v>
                </c:pt>
                <c:pt idx="4">
                  <c:v>1742</c:v>
                </c:pt>
                <c:pt idx="5">
                  <c:v>197</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2-08C3-4912-B23C-456DBAEFB17C}"/>
            </c:ext>
          </c:extLst>
        </c:ser>
        <c:ser>
          <c:idx val="51"/>
          <c:order val="51"/>
          <c:tx>
            <c:strRef>
              <c:f>'BI Daily'!$GS$62:$GT$62</c:f>
              <c:strCache>
                <c:ptCount val="2"/>
                <c:pt idx="0">
                  <c:v>WALAA RAMADAN ABD ELSALHIN SAAD</c:v>
                </c:pt>
                <c:pt idx="1">
                  <c:v>ER</c:v>
                </c:pt>
              </c:strCache>
            </c:strRef>
          </c:tx>
          <c:spPr>
            <a:ln w="28575" cap="rnd">
              <a:solidFill>
                <a:schemeClr val="accent4">
                  <a:lumMod val="50000"/>
                  <a:lumOff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Daily'!$GU$62:$HY$62</c:f>
              <c:numCache>
                <c:formatCode>General</c:formatCode>
                <c:ptCount val="31"/>
                <c:pt idx="0">
                  <c:v>3605.7799999999997</c:v>
                </c:pt>
                <c:pt idx="1">
                  <c:v>523.5</c:v>
                </c:pt>
                <c:pt idx="2">
                  <c:v>3495.5</c:v>
                </c:pt>
                <c:pt idx="3">
                  <c:v>990.5</c:v>
                </c:pt>
                <c:pt idx="4">
                  <c:v>1530.5</c:v>
                </c:pt>
                <c:pt idx="5">
                  <c:v>2928.5</c:v>
                </c:pt>
                <c:pt idx="6">
                  <c:v>2232</c:v>
                </c:pt>
                <c:pt idx="7">
                  <c:v>76.5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3-08C3-4912-B23C-456DBAEFB17C}"/>
            </c:ext>
          </c:extLst>
        </c:ser>
        <c:ser>
          <c:idx val="52"/>
          <c:order val="52"/>
          <c:tx>
            <c:strRef>
              <c:f>'BI Daily'!$GS$63:$GT$63</c:f>
              <c:strCache>
                <c:ptCount val="2"/>
                <c:pt idx="0">
                  <c:v>YASMIN IBRAHIM ABDELWAHED AHMED</c:v>
                </c:pt>
                <c:pt idx="1">
                  <c:v>Endodontics</c:v>
                </c:pt>
              </c:strCache>
            </c:strRef>
          </c:tx>
          <c:spPr>
            <a:ln w="28575" cap="rnd">
              <a:solidFill>
                <a:schemeClr val="accent5">
                  <a:lumMod val="50000"/>
                  <a:lumOff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Daily'!$GU$63:$HY$63</c:f>
              <c:numCache>
                <c:formatCode>General</c:formatCode>
                <c:ptCount val="31"/>
                <c:pt idx="0">
                  <c:v>0</c:v>
                </c:pt>
                <c:pt idx="1">
                  <c:v>0</c:v>
                </c:pt>
                <c:pt idx="2">
                  <c:v>4832</c:v>
                </c:pt>
                <c:pt idx="3">
                  <c:v>3149</c:v>
                </c:pt>
                <c:pt idx="4">
                  <c:v>5675</c:v>
                </c:pt>
                <c:pt idx="5">
                  <c:v>2595.5</c:v>
                </c:pt>
                <c:pt idx="6">
                  <c:v>1799</c:v>
                </c:pt>
                <c:pt idx="7">
                  <c:v>650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4-08C3-4912-B23C-456DBAEFB17C}"/>
            </c:ext>
          </c:extLst>
        </c:ser>
        <c:ser>
          <c:idx val="53"/>
          <c:order val="53"/>
          <c:tx>
            <c:strRef>
              <c:f>'BI Daily'!$GS$64:$GT$64</c:f>
              <c:strCache>
                <c:ptCount val="2"/>
                <c:pt idx="0">
                  <c:v>YASMIN IBRAHIM ABDELWAHED AHMED</c:v>
                </c:pt>
                <c:pt idx="1">
                  <c:v>Endodontics</c:v>
                </c:pt>
              </c:strCache>
            </c:strRef>
          </c:tx>
          <c:spPr>
            <a:ln w="28575" cap="rnd">
              <a:solidFill>
                <a:schemeClr val="accent6">
                  <a:lumMod val="50000"/>
                  <a:lumOff val="5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Daily'!$GU$64:$HY$64</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5-08C3-4912-B23C-456DBAEFB17C}"/>
            </c:ext>
          </c:extLst>
        </c:ser>
        <c:ser>
          <c:idx val="54"/>
          <c:order val="54"/>
          <c:tx>
            <c:strRef>
              <c:f>'BI Daily'!$GS$65:$GT$65</c:f>
              <c:strCache>
                <c:ptCount val="2"/>
                <c:pt idx="0">
                  <c:v>YASMIN IBRAHIM ABDELWAHED AHMED</c:v>
                </c:pt>
                <c:pt idx="1">
                  <c:v>Endodontics</c:v>
                </c:pt>
              </c:strCache>
            </c:strRef>
          </c:tx>
          <c:spPr>
            <a:ln w="28575" cap="rnd">
              <a:solidFill>
                <a:schemeClr val="accent1"/>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Daily'!$GU$65:$HY$65</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6-08C3-4912-B23C-456DBAEFB17C}"/>
            </c:ext>
          </c:extLst>
        </c:ser>
        <c:ser>
          <c:idx val="55"/>
          <c:order val="55"/>
          <c:tx>
            <c:strRef>
              <c:f>'BI Daily'!$GS$66:$GT$66</c:f>
              <c:strCache>
                <c:ptCount val="2"/>
                <c:pt idx="0">
                  <c:v>YASMIN IBRAHIM ABDELWAHED AHMED</c:v>
                </c:pt>
                <c:pt idx="1">
                  <c:v>Endodontics</c:v>
                </c:pt>
              </c:strCache>
            </c:strRef>
          </c:tx>
          <c:spPr>
            <a:ln w="28575" cap="rnd">
              <a:solidFill>
                <a:schemeClr val="accent2"/>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Daily'!$GU$66:$HY$66</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7-08C3-4912-B23C-456DBAEFB17C}"/>
            </c:ext>
          </c:extLst>
        </c:ser>
        <c:ser>
          <c:idx val="56"/>
          <c:order val="56"/>
          <c:tx>
            <c:strRef>
              <c:f>'BI Daily'!$GS$67:$GT$67</c:f>
              <c:strCache>
                <c:ptCount val="2"/>
                <c:pt idx="0">
                  <c:v>YASMIN IBRAHIM ABDELWAHED AHMED</c:v>
                </c:pt>
                <c:pt idx="1">
                  <c:v>Endodontics</c:v>
                </c:pt>
              </c:strCache>
            </c:strRef>
          </c:tx>
          <c:spPr>
            <a:ln w="28575" cap="rnd">
              <a:solidFill>
                <a:schemeClr val="accent3"/>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Daily'!$GU$67:$HY$67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8-08C3-4912-B23C-456DBAEFB17C}"/>
            </c:ext>
          </c:extLst>
        </c:ser>
        <c:ser>
          <c:idx val="57"/>
          <c:order val="57"/>
          <c:tx>
            <c:strRef>
              <c:f>'BI Daily'!$GS$68:$GT$68</c:f>
              <c:strCache>
                <c:ptCount val="2"/>
                <c:pt idx="0">
                  <c:v>YASMIN IBRAHIM ABDELWAHED AHMED</c:v>
                </c:pt>
                <c:pt idx="1">
                  <c:v>Endodontics</c:v>
                </c:pt>
              </c:strCache>
            </c:strRef>
          </c:tx>
          <c:spPr>
            <a:ln w="28575" cap="rnd">
              <a:solidFill>
                <a:schemeClr val="accent4"/>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Daily'!$GU$68:$HY$68</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9-08C3-4912-B23C-456DBAEFB17C}"/>
            </c:ext>
          </c:extLst>
        </c:ser>
        <c:ser>
          <c:idx val="58"/>
          <c:order val="58"/>
          <c:tx>
            <c:strRef>
              <c:f>'BI Daily'!$GS$69:$GT$69</c:f>
              <c:strCache>
                <c:ptCount val="2"/>
                <c:pt idx="0">
                  <c:v>YASMIN IBRAHIM ABDELWAHED AHMED</c:v>
                </c:pt>
                <c:pt idx="1">
                  <c:v>Endodontics</c:v>
                </c:pt>
              </c:strCache>
            </c:strRef>
          </c:tx>
          <c:spPr>
            <a:ln w="28575" cap="rnd">
              <a:solidFill>
                <a:schemeClr val="accent5"/>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Daily'!$GU$69:$HY$69</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A-08C3-4912-B23C-456DBAEFB17C}"/>
            </c:ext>
          </c:extLst>
        </c:ser>
        <c:ser>
          <c:idx val="59"/>
          <c:order val="59"/>
          <c:tx>
            <c:strRef>
              <c:f>'BI Daily'!$GS$70:$GT$70</c:f>
              <c:strCache>
                <c:ptCount val="2"/>
                <c:pt idx="0">
                  <c:v>YASMIN IBRAHIM ABDELWAHED AHMED</c:v>
                </c:pt>
                <c:pt idx="1">
                  <c:v>Endodontics</c:v>
                </c:pt>
              </c:strCache>
            </c:strRef>
          </c:tx>
          <c:spPr>
            <a:ln w="28575" cap="rnd">
              <a:solidFill>
                <a:schemeClr val="accent6"/>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Daily'!$GU$70:$HY$70</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B-08C3-4912-B23C-456DBAEFB17C}"/>
            </c:ext>
          </c:extLst>
        </c:ser>
        <c:ser>
          <c:idx val="60"/>
          <c:order val="60"/>
          <c:tx>
            <c:strRef>
              <c:f>'BI Daily'!$GS$71:$GT$71</c:f>
              <c:strCache>
                <c:ptCount val="2"/>
                <c:pt idx="0">
                  <c:v>YASMIN IBRAHIM ABDELWAHED AHMED</c:v>
                </c:pt>
                <c:pt idx="1">
                  <c:v>Endodontics</c:v>
                </c:pt>
              </c:strCache>
            </c:strRef>
          </c:tx>
          <c:spPr>
            <a:ln w="28575" cap="rnd">
              <a:solidFill>
                <a:schemeClr val="accent1">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Daily'!$GU$71:$HY$71</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C-08C3-4912-B23C-456DBAEFB17C}"/>
            </c:ext>
          </c:extLst>
        </c:ser>
        <c:ser>
          <c:idx val="61"/>
          <c:order val="61"/>
          <c:tx>
            <c:strRef>
              <c:f>'BI Daily'!$GS$72:$GT$72</c:f>
              <c:strCache>
                <c:ptCount val="2"/>
                <c:pt idx="0">
                  <c:v>YASMIN IBRAHIM ABDELWAHED AHMED</c:v>
                </c:pt>
                <c:pt idx="1">
                  <c:v>Endodontics</c:v>
                </c:pt>
              </c:strCache>
            </c:strRef>
          </c:tx>
          <c:spPr>
            <a:ln w="28575" cap="rnd">
              <a:solidFill>
                <a:schemeClr val="accent2">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Daily'!$GU$72:$HY$72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D-08C3-4912-B23C-456DBAEFB17C}"/>
            </c:ext>
          </c:extLst>
        </c:ser>
        <c:ser>
          <c:idx val="62"/>
          <c:order val="62"/>
          <c:tx>
            <c:strRef>
              <c:f>'BI Daily'!$GS$73:$GT$73</c:f>
              <c:strCache>
                <c:ptCount val="2"/>
                <c:pt idx="0">
                  <c:v>YASMIN IBRAHIM ABDELWAHED AHMED</c:v>
                </c:pt>
                <c:pt idx="1">
                  <c:v>Endodontics</c:v>
                </c:pt>
              </c:strCache>
            </c:strRef>
          </c:tx>
          <c:spPr>
            <a:ln w="28575" cap="rnd">
              <a:solidFill>
                <a:schemeClr val="accent3">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Daily'!$GU$73:$HY$73</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E-08C3-4912-B23C-456DBAEFB17C}"/>
            </c:ext>
          </c:extLst>
        </c:ser>
        <c:ser>
          <c:idx val="63"/>
          <c:order val="63"/>
          <c:tx>
            <c:strRef>
              <c:f>'BI Daily'!$GS$74:$GT$74</c:f>
              <c:strCache>
                <c:ptCount val="2"/>
                <c:pt idx="0">
                  <c:v>YASMIN IBRAHIM ABDELWAHED AHMED</c:v>
                </c:pt>
                <c:pt idx="1">
                  <c:v>Endodontics</c:v>
                </c:pt>
              </c:strCache>
            </c:strRef>
          </c:tx>
          <c:spPr>
            <a:ln w="28575" cap="rnd">
              <a:solidFill>
                <a:schemeClr val="accent4">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Daily'!$GU$74:$HY$74</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3F-08C3-4912-B23C-456DBAEFB17C}"/>
            </c:ext>
          </c:extLst>
        </c:ser>
        <c:ser>
          <c:idx val="64"/>
          <c:order val="64"/>
          <c:tx>
            <c:strRef>
              <c:f>'BI Daily'!$GS$75:$GT$75</c:f>
              <c:strCache>
                <c:ptCount val="2"/>
                <c:pt idx="0">
                  <c:v>YASMIN IBRAHIM ABDELWAHED AHMED</c:v>
                </c:pt>
                <c:pt idx="1">
                  <c:v>Endodontics</c:v>
                </c:pt>
              </c:strCache>
            </c:strRef>
          </c:tx>
          <c:spPr>
            <a:ln w="28575" cap="rnd">
              <a:solidFill>
                <a:schemeClr val="accent5">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Daily'!$GU$75:$HY$75</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0-08C3-4912-B23C-456DBAEFB17C}"/>
            </c:ext>
          </c:extLst>
        </c:ser>
        <c:ser>
          <c:idx val="65"/>
          <c:order val="65"/>
          <c:tx>
            <c:strRef>
              <c:f>'BI Daily'!$GS$76:$GT$76</c:f>
              <c:strCache>
                <c:ptCount val="2"/>
                <c:pt idx="0">
                  <c:v>YASMIN IBRAHIM ABDELWAHED AHMED</c:v>
                </c:pt>
                <c:pt idx="1">
                  <c:v>Endodontics</c:v>
                </c:pt>
              </c:strCache>
            </c:strRef>
          </c:tx>
          <c:spPr>
            <a:ln w="28575" cap="rnd">
              <a:solidFill>
                <a:schemeClr val="accent6">
                  <a:lumMod val="6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Daily'!$GU$76:$HY$76</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1-08C3-4912-B23C-456DBAEFB17C}"/>
            </c:ext>
          </c:extLst>
        </c:ser>
        <c:ser>
          <c:idx val="66"/>
          <c:order val="66"/>
          <c:tx>
            <c:strRef>
              <c:f>'BI Daily'!$GS$77:$GT$77</c:f>
              <c:strCache>
                <c:ptCount val="2"/>
                <c:pt idx="0">
                  <c:v>YASMIN IBRAHIM ABDELWAHED AHMED</c:v>
                </c:pt>
                <c:pt idx="1">
                  <c:v>Endodontics</c:v>
                </c:pt>
              </c:strCache>
            </c:strRef>
          </c:tx>
          <c:spPr>
            <a:ln w="28575" cap="rnd">
              <a:solidFill>
                <a:schemeClr val="accent1">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Daily'!$GU$77:$HY$77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2-08C3-4912-B23C-456DBAEFB17C}"/>
            </c:ext>
          </c:extLst>
        </c:ser>
        <c:ser>
          <c:idx val="67"/>
          <c:order val="67"/>
          <c:tx>
            <c:strRef>
              <c:f>'BI Daily'!$GS$78:$GT$78</c:f>
              <c:strCache>
                <c:ptCount val="2"/>
                <c:pt idx="0">
                  <c:v>YASMIN IBRAHIM ABDELWAHED AHMED</c:v>
                </c:pt>
                <c:pt idx="1">
                  <c:v>Endodontics</c:v>
                </c:pt>
              </c:strCache>
            </c:strRef>
          </c:tx>
          <c:spPr>
            <a:ln w="28575" cap="rnd">
              <a:solidFill>
                <a:schemeClr val="accent2">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Daily'!$GU$78:$HY$78</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3-08C3-4912-B23C-456DBAEFB17C}"/>
            </c:ext>
          </c:extLst>
        </c:ser>
        <c:ser>
          <c:idx val="68"/>
          <c:order val="68"/>
          <c:tx>
            <c:strRef>
              <c:f>'BI Daily'!$GS$79:$GT$79</c:f>
              <c:strCache>
                <c:ptCount val="2"/>
                <c:pt idx="0">
                  <c:v>YASMIN IBRAHIM ABDELWAHED AHMED</c:v>
                </c:pt>
                <c:pt idx="1">
                  <c:v>Endodontics</c:v>
                </c:pt>
              </c:strCache>
            </c:strRef>
          </c:tx>
          <c:spPr>
            <a:ln w="28575" cap="rnd">
              <a:solidFill>
                <a:schemeClr val="accent3">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Daily'!$GU$79:$HY$79</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4-08C3-4912-B23C-456DBAEFB17C}"/>
            </c:ext>
          </c:extLst>
        </c:ser>
        <c:ser>
          <c:idx val="69"/>
          <c:order val="69"/>
          <c:tx>
            <c:strRef>
              <c:f>'BI Daily'!$GS$80:$GT$80</c:f>
              <c:strCache>
                <c:ptCount val="2"/>
                <c:pt idx="0">
                  <c:v>YASMIN IBRAHIM ABDELWAHED AHMED</c:v>
                </c:pt>
                <c:pt idx="1">
                  <c:v>Endodontics</c:v>
                </c:pt>
              </c:strCache>
            </c:strRef>
          </c:tx>
          <c:spPr>
            <a:ln w="28575" cap="rnd">
              <a:solidFill>
                <a:schemeClr val="accent4">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Daily'!$GU$80:$HY$80</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5-08C3-4912-B23C-456DBAEFB17C}"/>
            </c:ext>
          </c:extLst>
        </c:ser>
        <c:ser>
          <c:idx val="70"/>
          <c:order val="70"/>
          <c:tx>
            <c:strRef>
              <c:f>'BI Daily'!$GS$81:$GT$81</c:f>
              <c:strCache>
                <c:ptCount val="2"/>
                <c:pt idx="0">
                  <c:v>YASMIN IBRAHIM ABDELWAHED AHMED</c:v>
                </c:pt>
                <c:pt idx="1">
                  <c:v>Endodontics</c:v>
                </c:pt>
              </c:strCache>
            </c:strRef>
          </c:tx>
          <c:spPr>
            <a:ln w="28575" cap="rnd">
              <a:solidFill>
                <a:schemeClr val="accent5">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Daily'!$GU$81:$HY$81</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6-08C3-4912-B23C-456DBAEFB17C}"/>
            </c:ext>
          </c:extLst>
        </c:ser>
        <c:ser>
          <c:idx val="71"/>
          <c:order val="71"/>
          <c:tx>
            <c:strRef>
              <c:f>'BI Daily'!$GS$82:$GT$82</c:f>
              <c:strCache>
                <c:ptCount val="2"/>
                <c:pt idx="0">
                  <c:v>YASMIN IBRAHIM ABDELWAHED AHMED</c:v>
                </c:pt>
                <c:pt idx="1">
                  <c:v>Endodontics</c:v>
                </c:pt>
              </c:strCache>
            </c:strRef>
          </c:tx>
          <c:spPr>
            <a:ln w="28575" cap="rnd">
              <a:solidFill>
                <a:schemeClr val="accent6">
                  <a:lumMod val="80000"/>
                  <a:lumOff val="2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Daily'!$GU$82:$HY$82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7-08C3-4912-B23C-456DBAEFB17C}"/>
            </c:ext>
          </c:extLst>
        </c:ser>
        <c:ser>
          <c:idx val="72"/>
          <c:order val="72"/>
          <c:tx>
            <c:strRef>
              <c:f>'BI Daily'!$GS$83:$GT$83</c:f>
              <c:strCache>
                <c:ptCount val="2"/>
                <c:pt idx="0">
                  <c:v>YASMIN IBRAHIM ABDELWAHED AHMED</c:v>
                </c:pt>
                <c:pt idx="1">
                  <c:v>Endodontics</c:v>
                </c:pt>
              </c:strCache>
            </c:strRef>
          </c:tx>
          <c:spPr>
            <a:ln w="28575" cap="rnd">
              <a:solidFill>
                <a:schemeClr val="accent1">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Daily'!$GU$83:$HY$83</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8-08C3-4912-B23C-456DBAEFB17C}"/>
            </c:ext>
          </c:extLst>
        </c:ser>
        <c:ser>
          <c:idx val="73"/>
          <c:order val="73"/>
          <c:tx>
            <c:strRef>
              <c:f>'BI Daily'!$GS$84:$GT$84</c:f>
              <c:strCache>
                <c:ptCount val="2"/>
                <c:pt idx="0">
                  <c:v>YASMIN IBRAHIM ABDELWAHED AHMED</c:v>
                </c:pt>
                <c:pt idx="1">
                  <c:v>Endodontics</c:v>
                </c:pt>
              </c:strCache>
            </c:strRef>
          </c:tx>
          <c:spPr>
            <a:ln w="28575" cap="rnd">
              <a:solidFill>
                <a:schemeClr val="accent2">
                  <a:lumMod val="80000"/>
                </a:schemeClr>
              </a:solidFill>
              <a:round/>
            </a:ln>
            <a:effectLst/>
          </c:spPr>
          <c:marker>
            <c:symbol val="none"/>
          </c:marker>
          <c:cat>
            <c:strRef>
              <c:f>'BI Daily'!$GU$10:$HY$10</c:f>
              <c:strCache>
                <c:ptCount val="31"/>
                <c:pt idx="0">
                  <c:v>Friday, 01 Apr 2022</c:v>
                </c:pt>
                <c:pt idx="1">
                  <c:v>Saturday, 02 Apr 2022</c:v>
                </c:pt>
                <c:pt idx="2">
                  <c:v>Sunday, 03 Apr 2022</c:v>
                </c:pt>
                <c:pt idx="3">
                  <c:v>Monday, 04 Apr 2022</c:v>
                </c:pt>
                <c:pt idx="4">
                  <c:v>Tuesday, 05 Apr 2022</c:v>
                </c:pt>
                <c:pt idx="5">
                  <c:v>Wednesday, 06 Apr 2022</c:v>
                </c:pt>
                <c:pt idx="6">
                  <c:v>Thursday, 07 Apr 2022</c:v>
                </c:pt>
                <c:pt idx="7">
                  <c:v>Friday, 08 Apr 2022</c:v>
                </c:pt>
                <c:pt idx="8">
                  <c:v>Saturday, 09 Apr 2022</c:v>
                </c:pt>
                <c:pt idx="9">
                  <c:v>Column7</c:v>
                </c:pt>
                <c:pt idx="10">
                  <c:v>Column8</c:v>
                </c:pt>
                <c:pt idx="11">
                  <c:v>Column9</c:v>
                </c:pt>
                <c:pt idx="12">
                  <c:v>Column10</c:v>
                </c:pt>
                <c:pt idx="13">
                  <c:v>Column11</c:v>
                </c:pt>
                <c:pt idx="14">
                  <c:v>Column12</c:v>
                </c:pt>
                <c:pt idx="15">
                  <c:v>Column13</c:v>
                </c:pt>
                <c:pt idx="16">
                  <c:v>Column14</c:v>
                </c:pt>
                <c:pt idx="17">
                  <c:v>Column15</c:v>
                </c:pt>
                <c:pt idx="18">
                  <c:v>Column16</c:v>
                </c:pt>
                <c:pt idx="19">
                  <c:v>Column17</c:v>
                </c:pt>
                <c:pt idx="20">
                  <c:v>Column18</c:v>
                </c:pt>
                <c:pt idx="21">
                  <c:v>Column19</c:v>
                </c:pt>
                <c:pt idx="22">
                  <c:v>Column20</c:v>
                </c:pt>
                <c:pt idx="23">
                  <c:v>Column21</c:v>
                </c:pt>
                <c:pt idx="24">
                  <c:v>Column22</c:v>
                </c:pt>
                <c:pt idx="25">
                  <c:v>Column23</c:v>
                </c:pt>
                <c:pt idx="26">
                  <c:v>Column24</c:v>
                </c:pt>
                <c:pt idx="27">
                  <c:v>Column25</c:v>
                </c:pt>
                <c:pt idx="28">
                  <c:v>Column26</c:v>
                </c:pt>
                <c:pt idx="29">
                  <c:v>Column27</c:v>
                </c:pt>
                <c:pt idx="30">
                  <c:v>Column28</c:v>
                </c:pt>
              </c:strCache>
            </c:strRef>
          </c:cat>
          <c:val>
            <c:numRef>
              <c:f>'BI Daily'!$GU$84:$HY$84</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49-08C3-4912-B23C-456DBAEFB17C}"/>
            </c:ext>
          </c:extLst>
        </c:ser>
        <c:dLbls>
          <c:showLegendKey val="0"/>
          <c:showVal val="0"/>
          <c:showCatName val="0"/>
          <c:showSerName val="0"/>
          <c:showPercent val="0"/>
          <c:showBubbleSize val="0"/>
        </c:dLbls>
        <c:smooth val="0"/>
        <c:axId val="1918999583"/>
        <c:axId val="1918996671"/>
        <c:extLst/>
      </c:lineChart>
      <c:catAx>
        <c:axId val="191899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96671"/>
        <c:crosses val="autoZero"/>
        <c:auto val="1"/>
        <c:lblAlgn val="ctr"/>
        <c:lblOffset val="100"/>
        <c:noMultiLvlLbl val="0"/>
      </c:catAx>
      <c:valAx>
        <c:axId val="1918996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999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N$3" fmlaRange="'Top 5'!$C$14:$C$18" sel="1" val="0"/>
</file>

<file path=xl/ctrlProps/ctrlProp2.xml><?xml version="1.0" encoding="utf-8"?>
<formControlPr xmlns="http://schemas.microsoft.com/office/spreadsheetml/2009/9/main" objectType="Radio" firstButton="1" fmlaLink="[83]Calcu!$Q$21"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TD Conclusion'!A1"/><Relationship Id="rId2" Type="http://schemas.openxmlformats.org/officeDocument/2006/relationships/hyperlink" Target="#'Specialty Achievement'!A1"/><Relationship Id="rId1" Type="http://schemas.openxmlformats.org/officeDocument/2006/relationships/hyperlink" Target="#Dashboard!A1"/><Relationship Id="rId6" Type="http://schemas.openxmlformats.org/officeDocument/2006/relationships/hyperlink" Target="#'External Doctors (HJH)'!A1"/><Relationship Id="rId5" Type="http://schemas.openxmlformats.org/officeDocument/2006/relationships/hyperlink" Target="#'Daily OPD'!A1"/><Relationship Id="rId4" Type="http://schemas.openxmlformats.org/officeDocument/2006/relationships/hyperlink" Target="#OPD!A1"/></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Dashboard!A198"/><Relationship Id="rId18" Type="http://schemas.openxmlformats.org/officeDocument/2006/relationships/chart" Target="../charts/chart13.xml"/><Relationship Id="rId3" Type="http://schemas.openxmlformats.org/officeDocument/2006/relationships/chart" Target="../charts/chart3.xml"/><Relationship Id="rId21" Type="http://schemas.openxmlformats.org/officeDocument/2006/relationships/chart" Target="../charts/chart16.xml"/><Relationship Id="rId7" Type="http://schemas.openxmlformats.org/officeDocument/2006/relationships/chart" Target="../charts/chart7.xml"/><Relationship Id="rId12" Type="http://schemas.openxmlformats.org/officeDocument/2006/relationships/hyperlink" Target="#Dashboard!A103"/><Relationship Id="rId17" Type="http://schemas.openxmlformats.org/officeDocument/2006/relationships/hyperlink" Target="#Dashboard!A138"/><Relationship Id="rId2" Type="http://schemas.openxmlformats.org/officeDocument/2006/relationships/chart" Target="../charts/chart2.xml"/><Relationship Id="rId16" Type="http://schemas.openxmlformats.org/officeDocument/2006/relationships/chart" Target="../charts/chart12.xml"/><Relationship Id="rId20"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Dashboard!A41"/><Relationship Id="rId5" Type="http://schemas.openxmlformats.org/officeDocument/2006/relationships/chart" Target="../charts/chart5.xml"/><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chart" Target="../charts/chart14.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Dashboard!I1"/></Relationships>
</file>

<file path=xl/drawings/_rels/drawing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6.xml.rels><?xml version="1.0" encoding="UTF-8" standalone="yes"?>
<Relationships xmlns="http://schemas.openxmlformats.org/package/2006/relationships"><Relationship Id="rId1" Type="http://schemas.openxmlformats.org/officeDocument/2006/relationships/hyperlink" Target="#AFW!A1"/></Relationships>
</file>

<file path=xl/drawings/_rels/drawing7.xml.rels><?xml version="1.0" encoding="UTF-8" standalone="yes"?>
<Relationships xmlns="http://schemas.openxmlformats.org/package/2006/relationships"><Relationship Id="rId1" Type="http://schemas.openxmlformats.org/officeDocument/2006/relationships/hyperlink" Target="#AFW!A1"/></Relationships>
</file>

<file path=xl/drawings/_rels/drawing8.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8</xdr:col>
      <xdr:colOff>495300</xdr:colOff>
      <xdr:row>8</xdr:row>
      <xdr:rowOff>19050</xdr:rowOff>
    </xdr:from>
    <xdr:to>
      <xdr:col>12</xdr:col>
      <xdr:colOff>133349</xdr:colOff>
      <xdr:row>12</xdr:row>
      <xdr:rowOff>152400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5372100" y="1543050"/>
          <a:ext cx="2076449" cy="89535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ysClr val="windowText" lastClr="000000"/>
              </a:solidFill>
            </a:rPr>
            <a:t>AFW</a:t>
          </a:r>
        </a:p>
      </xdr:txBody>
    </xdr:sp>
    <xdr:clientData/>
  </xdr:twoCellAnchor>
  <xdr:twoCellAnchor>
    <xdr:from>
      <xdr:col>8</xdr:col>
      <xdr:colOff>400049</xdr:colOff>
      <xdr:row>0</xdr:row>
      <xdr:rowOff>0</xdr:rowOff>
    </xdr:from>
    <xdr:to>
      <xdr:col>12</xdr:col>
      <xdr:colOff>219074</xdr:colOff>
      <xdr:row>6</xdr:row>
      <xdr:rowOff>133350</xdr:rowOff>
    </xdr:to>
    <xdr:sp macro="" textlink="">
      <xdr:nvSpPr>
        <xdr:cNvPr id="3" name="Oval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5276849" y="0"/>
          <a:ext cx="2257425" cy="1276350"/>
        </a:xfrm>
        <a:prstGeom prst="ellipse">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ysClr val="windowText" lastClr="000000"/>
              </a:solidFill>
            </a:rPr>
            <a:t>Dashboard</a:t>
          </a:r>
        </a:p>
      </xdr:txBody>
    </xdr:sp>
    <xdr:clientData/>
  </xdr:twoCellAnchor>
  <xdr:twoCellAnchor>
    <xdr:from>
      <xdr:col>3</xdr:col>
      <xdr:colOff>209550</xdr:colOff>
      <xdr:row>2</xdr:row>
      <xdr:rowOff>104775</xdr:rowOff>
    </xdr:from>
    <xdr:to>
      <xdr:col>6</xdr:col>
      <xdr:colOff>228600</xdr:colOff>
      <xdr:row>8</xdr:row>
      <xdr:rowOff>47625</xdr:rowOff>
    </xdr:to>
    <xdr:sp macro="" textlink="">
      <xdr:nvSpPr>
        <xdr:cNvPr id="4" name="Oval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2038350" y="485775"/>
          <a:ext cx="1847850" cy="1085850"/>
        </a:xfrm>
        <a:prstGeom prst="ellipse">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Specialty</a:t>
          </a:r>
          <a:r>
            <a:rPr lang="en-US" sz="1600" b="1" baseline="0">
              <a:solidFill>
                <a:schemeClr val="bg1"/>
              </a:solidFill>
            </a:rPr>
            <a:t> </a:t>
          </a:r>
          <a:r>
            <a:rPr lang="en-US" sz="1800" b="1" baseline="0">
              <a:solidFill>
                <a:schemeClr val="bg1"/>
              </a:solidFill>
            </a:rPr>
            <a:t>Achievement</a:t>
          </a:r>
          <a:endParaRPr lang="en-US" sz="1600" b="1">
            <a:solidFill>
              <a:schemeClr val="bg1"/>
            </a:solidFill>
          </a:endParaRPr>
        </a:p>
      </xdr:txBody>
    </xdr:sp>
    <xdr:clientData/>
  </xdr:twoCellAnchor>
  <xdr:twoCellAnchor>
    <xdr:from>
      <xdr:col>14</xdr:col>
      <xdr:colOff>228600</xdr:colOff>
      <xdr:row>2</xdr:row>
      <xdr:rowOff>142875</xdr:rowOff>
    </xdr:from>
    <xdr:to>
      <xdr:col>17</xdr:col>
      <xdr:colOff>247650</xdr:colOff>
      <xdr:row>8</xdr:row>
      <xdr:rowOff>85725</xdr:rowOff>
    </xdr:to>
    <xdr:sp macro="" textlink="">
      <xdr:nvSpPr>
        <xdr:cNvPr id="5" name="Oval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8763000" y="523875"/>
          <a:ext cx="1847850" cy="1085850"/>
        </a:xfrm>
        <a:prstGeom prst="ellipse">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MTD Conclusion</a:t>
          </a:r>
        </a:p>
      </xdr:txBody>
    </xdr:sp>
    <xdr:clientData/>
  </xdr:twoCellAnchor>
  <xdr:twoCellAnchor>
    <xdr:from>
      <xdr:col>9</xdr:col>
      <xdr:colOff>0</xdr:colOff>
      <xdr:row>14</xdr:row>
      <xdr:rowOff>104775</xdr:rowOff>
    </xdr:from>
    <xdr:to>
      <xdr:col>12</xdr:col>
      <xdr:colOff>19050</xdr:colOff>
      <xdr:row>20</xdr:row>
      <xdr:rowOff>47625</xdr:rowOff>
    </xdr:to>
    <xdr:sp macro="" textlink="">
      <xdr:nvSpPr>
        <xdr:cNvPr id="6" name="Oval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5172075" y="2771775"/>
          <a:ext cx="1847850" cy="10858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bg1"/>
              </a:solidFill>
            </a:rPr>
            <a:t>OPD</a:t>
          </a:r>
        </a:p>
      </xdr:txBody>
    </xdr:sp>
    <xdr:clientData/>
  </xdr:twoCellAnchor>
  <xdr:twoCellAnchor>
    <xdr:from>
      <xdr:col>12</xdr:col>
      <xdr:colOff>523875</xdr:colOff>
      <xdr:row>10</xdr:row>
      <xdr:rowOff>161925</xdr:rowOff>
    </xdr:from>
    <xdr:to>
      <xdr:col>15</xdr:col>
      <xdr:colOff>542925</xdr:colOff>
      <xdr:row>16</xdr:row>
      <xdr:rowOff>104775</xdr:rowOff>
    </xdr:to>
    <xdr:sp macro="" textlink="">
      <xdr:nvSpPr>
        <xdr:cNvPr id="7" name="Oval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7524750" y="2066925"/>
          <a:ext cx="1847850" cy="1085850"/>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Daily OPD</a:t>
          </a:r>
        </a:p>
      </xdr:txBody>
    </xdr:sp>
    <xdr:clientData/>
  </xdr:twoCellAnchor>
  <xdr:twoCellAnchor>
    <xdr:from>
      <xdr:col>10</xdr:col>
      <xdr:colOff>309562</xdr:colOff>
      <xdr:row>6</xdr:row>
      <xdr:rowOff>133350</xdr:rowOff>
    </xdr:from>
    <xdr:to>
      <xdr:col>10</xdr:col>
      <xdr:colOff>314325</xdr:colOff>
      <xdr:row>8</xdr:row>
      <xdr:rowOff>19050</xdr:rowOff>
    </xdr:to>
    <xdr:cxnSp macro="">
      <xdr:nvCxnSpPr>
        <xdr:cNvPr id="10" name="Straight Arrow Connector 9">
          <a:extLst>
            <a:ext uri="{FF2B5EF4-FFF2-40B4-BE49-F238E27FC236}">
              <a16:creationId xmlns:a16="http://schemas.microsoft.com/office/drawing/2014/main" id="{00000000-0008-0000-0000-00000A000000}"/>
            </a:ext>
          </a:extLst>
        </xdr:cNvPr>
        <xdr:cNvCxnSpPr>
          <a:stCxn id="2" idx="0"/>
          <a:endCxn id="3" idx="4"/>
        </xdr:cNvCxnSpPr>
      </xdr:nvCxnSpPr>
      <xdr:spPr>
        <a:xfrm flipH="1" flipV="1">
          <a:off x="6405562" y="1276350"/>
          <a:ext cx="4763" cy="2667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567589</xdr:colOff>
      <xdr:row>7</xdr:row>
      <xdr:rowOff>79106</xdr:rowOff>
    </xdr:from>
    <xdr:to>
      <xdr:col>8</xdr:col>
      <xdr:colOff>495300</xdr:colOff>
      <xdr:row>10</xdr:row>
      <xdr:rowOff>85725</xdr:rowOff>
    </xdr:to>
    <xdr:cxnSp macro="">
      <xdr:nvCxnSpPr>
        <xdr:cNvPr id="12" name="Straight Arrow Connector 11">
          <a:extLst>
            <a:ext uri="{FF2B5EF4-FFF2-40B4-BE49-F238E27FC236}">
              <a16:creationId xmlns:a16="http://schemas.microsoft.com/office/drawing/2014/main" id="{00000000-0008-0000-0000-00000C000000}"/>
            </a:ext>
          </a:extLst>
        </xdr:cNvPr>
        <xdr:cNvCxnSpPr>
          <a:stCxn id="2" idx="1"/>
          <a:endCxn id="4" idx="5"/>
        </xdr:cNvCxnSpPr>
      </xdr:nvCxnSpPr>
      <xdr:spPr>
        <a:xfrm flipH="1" flipV="1">
          <a:off x="3615589" y="1412606"/>
          <a:ext cx="1756511" cy="578119"/>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314325</xdr:colOff>
      <xdr:row>12</xdr:row>
      <xdr:rowOff>152400</xdr:rowOff>
    </xdr:from>
    <xdr:to>
      <xdr:col>10</xdr:col>
      <xdr:colOff>314325</xdr:colOff>
      <xdr:row>14</xdr:row>
      <xdr:rowOff>104775</xdr:rowOff>
    </xdr:to>
    <xdr:cxnSp macro="">
      <xdr:nvCxnSpPr>
        <xdr:cNvPr id="16" name="Straight Arrow Connector 15">
          <a:extLst>
            <a:ext uri="{FF2B5EF4-FFF2-40B4-BE49-F238E27FC236}">
              <a16:creationId xmlns:a16="http://schemas.microsoft.com/office/drawing/2014/main" id="{00000000-0008-0000-0000-000010000000}"/>
            </a:ext>
          </a:extLst>
        </xdr:cNvPr>
        <xdr:cNvCxnSpPr>
          <a:stCxn id="2" idx="2"/>
          <a:endCxn id="6" idx="0"/>
        </xdr:cNvCxnSpPr>
      </xdr:nvCxnSpPr>
      <xdr:spPr>
        <a:xfrm>
          <a:off x="6096000" y="2438400"/>
          <a:ext cx="0" cy="333375"/>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12</xdr:row>
      <xdr:rowOff>104775</xdr:rowOff>
    </xdr:from>
    <xdr:to>
      <xdr:col>12</xdr:col>
      <xdr:colOff>523875</xdr:colOff>
      <xdr:row>13</xdr:row>
      <xdr:rowOff>133350</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086600" y="2390775"/>
          <a:ext cx="438150" cy="219075"/>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133349</xdr:colOff>
      <xdr:row>7</xdr:row>
      <xdr:rowOff>117206</xdr:rowOff>
    </xdr:from>
    <xdr:to>
      <xdr:col>14</xdr:col>
      <xdr:colOff>499211</xdr:colOff>
      <xdr:row>10</xdr:row>
      <xdr:rowOff>85725</xdr:rowOff>
    </xdr:to>
    <xdr:cxnSp macro="">
      <xdr:nvCxnSpPr>
        <xdr:cNvPr id="26" name="Straight Arrow Connector 25">
          <a:extLst>
            <a:ext uri="{FF2B5EF4-FFF2-40B4-BE49-F238E27FC236}">
              <a16:creationId xmlns:a16="http://schemas.microsoft.com/office/drawing/2014/main" id="{00000000-0008-0000-0000-00001A000000}"/>
            </a:ext>
          </a:extLst>
        </xdr:cNvPr>
        <xdr:cNvCxnSpPr>
          <a:stCxn id="2" idx="3"/>
          <a:endCxn id="5" idx="3"/>
        </xdr:cNvCxnSpPr>
      </xdr:nvCxnSpPr>
      <xdr:spPr>
        <a:xfrm flipV="1">
          <a:off x="7448549" y="1450706"/>
          <a:ext cx="1585062" cy="540019"/>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390525</xdr:colOff>
      <xdr:row>16</xdr:row>
      <xdr:rowOff>57149</xdr:rowOff>
    </xdr:from>
    <xdr:to>
      <xdr:col>7</xdr:col>
      <xdr:colOff>152400</xdr:colOff>
      <xdr:row>19</xdr:row>
      <xdr:rowOff>161924</xdr:rowOff>
    </xdr:to>
    <xdr:sp macro="" textlink="">
      <xdr:nvSpPr>
        <xdr:cNvPr id="39" name="Oval 38">
          <a:hlinkClick xmlns:r="http://schemas.openxmlformats.org/officeDocument/2006/relationships" r:id="rId6"/>
          <a:extLst>
            <a:ext uri="{FF2B5EF4-FFF2-40B4-BE49-F238E27FC236}">
              <a16:creationId xmlns:a16="http://schemas.microsoft.com/office/drawing/2014/main" id="{00000000-0008-0000-0000-000027000000}"/>
            </a:ext>
          </a:extLst>
        </xdr:cNvPr>
        <xdr:cNvSpPr/>
      </xdr:nvSpPr>
      <xdr:spPr>
        <a:xfrm>
          <a:off x="2514600" y="3105149"/>
          <a:ext cx="1590675" cy="676275"/>
        </a:xfrm>
        <a:prstGeom prst="ellipse">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ysClr val="windowText" lastClr="000000"/>
              </a:solidFill>
            </a:rPr>
            <a:t>External Doctors</a:t>
          </a:r>
          <a:r>
            <a:rPr lang="en-US" sz="1000" b="1" baseline="0">
              <a:solidFill>
                <a:sysClr val="windowText" lastClr="000000"/>
              </a:solidFill>
            </a:rPr>
            <a:t> (HJH)</a:t>
          </a:r>
          <a:endParaRPr lang="en-US" sz="1000" b="1">
            <a:solidFill>
              <a:sysClr val="windowText" lastClr="000000"/>
            </a:solidFill>
          </a:endParaRPr>
        </a:p>
      </xdr:txBody>
    </xdr:sp>
    <xdr:clientData/>
  </xdr:twoCellAnchor>
  <xdr:twoCellAnchor>
    <xdr:from>
      <xdr:col>6</xdr:col>
      <xdr:colOff>529052</xdr:colOff>
      <xdr:row>17</xdr:row>
      <xdr:rowOff>76200</xdr:rowOff>
    </xdr:from>
    <xdr:to>
      <xdr:col>9</xdr:col>
      <xdr:colOff>1</xdr:colOff>
      <xdr:row>19</xdr:row>
      <xdr:rowOff>62886</xdr:rowOff>
    </xdr:to>
    <xdr:cxnSp macro="">
      <xdr:nvCxnSpPr>
        <xdr:cNvPr id="41" name="Connector: Elbow 40">
          <a:extLst>
            <a:ext uri="{FF2B5EF4-FFF2-40B4-BE49-F238E27FC236}">
              <a16:creationId xmlns:a16="http://schemas.microsoft.com/office/drawing/2014/main" id="{00000000-0008-0000-0000-000029000000}"/>
            </a:ext>
          </a:extLst>
        </xdr:cNvPr>
        <xdr:cNvCxnSpPr>
          <a:stCxn id="6" idx="2"/>
          <a:endCxn id="39" idx="5"/>
        </xdr:cNvCxnSpPr>
      </xdr:nvCxnSpPr>
      <xdr:spPr>
        <a:xfrm rot="10800000" flipV="1">
          <a:off x="3872327" y="3314700"/>
          <a:ext cx="1299749" cy="367686"/>
        </a:xfrm>
        <a:prstGeom prst="bentConnector4">
          <a:avLst>
            <a:gd name="adj1" fmla="val 41039"/>
            <a:gd name="adj2" fmla="val 103622"/>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13606</xdr:rowOff>
    </xdr:from>
    <xdr:to>
      <xdr:col>10</xdr:col>
      <xdr:colOff>272143</xdr:colOff>
      <xdr:row>27</xdr:row>
      <xdr:rowOff>163285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280308</xdr:colOff>
      <xdr:row>12</xdr:row>
      <xdr:rowOff>17690</xdr:rowOff>
    </xdr:from>
    <xdr:to>
      <xdr:col>20</xdr:col>
      <xdr:colOff>40820</xdr:colOff>
      <xdr:row>27</xdr:row>
      <xdr:rowOff>163285</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59876</xdr:colOff>
      <xdr:row>12</xdr:row>
      <xdr:rowOff>17690</xdr:rowOff>
    </xdr:from>
    <xdr:to>
      <xdr:col>29</xdr:col>
      <xdr:colOff>163286</xdr:colOff>
      <xdr:row>27</xdr:row>
      <xdr:rowOff>163285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13617</xdr:colOff>
      <xdr:row>74</xdr:row>
      <xdr:rowOff>-1</xdr:rowOff>
    </xdr:from>
    <xdr:to>
      <xdr:col>29</xdr:col>
      <xdr:colOff>231322</xdr:colOff>
      <xdr:row>88</xdr:row>
      <xdr:rowOff>89806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169</xdr:row>
      <xdr:rowOff>13609</xdr:rowOff>
    </xdr:from>
    <xdr:to>
      <xdr:col>29</xdr:col>
      <xdr:colOff>285849</xdr:colOff>
      <xdr:row>188</xdr:row>
      <xdr:rowOff>124157</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188</xdr:row>
      <xdr:rowOff>124155</xdr:rowOff>
    </xdr:from>
    <xdr:to>
      <xdr:col>29</xdr:col>
      <xdr:colOff>285849</xdr:colOff>
      <xdr:row>208</xdr:row>
      <xdr:rowOff>147968</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208</xdr:row>
      <xdr:rowOff>159875</xdr:rowOff>
    </xdr:from>
    <xdr:to>
      <xdr:col>29</xdr:col>
      <xdr:colOff>317376</xdr:colOff>
      <xdr:row>228</xdr:row>
      <xdr:rowOff>124156</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228</xdr:row>
      <xdr:rowOff>124157</xdr:rowOff>
    </xdr:from>
    <xdr:to>
      <xdr:col>29</xdr:col>
      <xdr:colOff>326572</xdr:colOff>
      <xdr:row>248</xdr:row>
      <xdr:rowOff>136063</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248</xdr:row>
      <xdr:rowOff>136063</xdr:rowOff>
    </xdr:from>
    <xdr:to>
      <xdr:col>24</xdr:col>
      <xdr:colOff>571500</xdr:colOff>
      <xdr:row>274</xdr:row>
      <xdr:rowOff>146949</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27</xdr:row>
      <xdr:rowOff>180977</xdr:rowOff>
    </xdr:from>
    <xdr:to>
      <xdr:col>8</xdr:col>
      <xdr:colOff>462643</xdr:colOff>
      <xdr:row>45</xdr:row>
      <xdr:rowOff>176893</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40817</xdr:colOff>
      <xdr:row>0</xdr:row>
      <xdr:rowOff>13608</xdr:rowOff>
    </xdr:from>
    <xdr:to>
      <xdr:col>12</xdr:col>
      <xdr:colOff>136066</xdr:colOff>
      <xdr:row>9</xdr:row>
      <xdr:rowOff>108857</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939388" y="13608"/>
          <a:ext cx="2544535" cy="18233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Dashboard Map:</a:t>
          </a:r>
        </a:p>
        <a:p>
          <a:endParaRPr lang="en-US" sz="1100" b="1"/>
        </a:p>
        <a:p>
          <a:r>
            <a:rPr lang="en-US" sz="1100" b="1"/>
            <a:t>*</a:t>
          </a:r>
          <a:r>
            <a:rPr lang="en-US" sz="1100" b="1" baseline="0"/>
            <a:t>  Ovarall BU Achievement.</a:t>
          </a:r>
        </a:p>
        <a:p>
          <a:endParaRPr lang="en-US" sz="1100" b="1" baseline="0"/>
        </a:p>
        <a:p>
          <a:r>
            <a:rPr lang="en-US" sz="1100" b="1" baseline="0"/>
            <a:t>*  Ovarall BU Trend (Daily).</a:t>
          </a:r>
        </a:p>
        <a:p>
          <a:endParaRPr lang="en-US" sz="1100" b="1" baseline="0"/>
        </a:p>
        <a:p>
          <a:r>
            <a:rPr lang="en-US" sz="1100" b="1" baseline="0"/>
            <a:t>*  Doctors Rev Achievement Trend</a:t>
          </a:r>
        </a:p>
        <a:p>
          <a:endParaRPr lang="en-US" sz="1100" b="1" baseline="0"/>
        </a:p>
        <a:p>
          <a:r>
            <a:rPr lang="en-US" sz="1100" b="1" baseline="0"/>
            <a:t>*  Specialty Achievement &amp; Deficit.</a:t>
          </a:r>
          <a:endParaRPr lang="en-US" sz="1100" b="1"/>
        </a:p>
      </xdr:txBody>
    </xdr:sp>
    <xdr:clientData/>
  </xdr:twoCellAnchor>
  <xdr:twoCellAnchor>
    <xdr:from>
      <xdr:col>8</xdr:col>
      <xdr:colOff>108856</xdr:colOff>
      <xdr:row>1</xdr:row>
      <xdr:rowOff>163286</xdr:rowOff>
    </xdr:from>
    <xdr:to>
      <xdr:col>11</xdr:col>
      <xdr:colOff>176893</xdr:colOff>
      <xdr:row>3</xdr:row>
      <xdr:rowOff>81643</xdr:rowOff>
    </xdr:to>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0100-000016000000}"/>
            </a:ext>
          </a:extLst>
        </xdr:cNvPr>
        <xdr:cNvSpPr/>
      </xdr:nvSpPr>
      <xdr:spPr>
        <a:xfrm>
          <a:off x="5007427" y="353786"/>
          <a:ext cx="1905002" cy="29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81643</xdr:colOff>
      <xdr:row>3</xdr:row>
      <xdr:rowOff>176893</xdr:rowOff>
    </xdr:from>
    <xdr:to>
      <xdr:col>11</xdr:col>
      <xdr:colOff>149680</xdr:colOff>
      <xdr:row>5</xdr:row>
      <xdr:rowOff>27215</xdr:rowOff>
    </xdr:to>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0100-000017000000}"/>
            </a:ext>
          </a:extLst>
        </xdr:cNvPr>
        <xdr:cNvSpPr/>
      </xdr:nvSpPr>
      <xdr:spPr>
        <a:xfrm>
          <a:off x="4980214" y="748393"/>
          <a:ext cx="1905002" cy="2313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81643</xdr:colOff>
      <xdr:row>7</xdr:row>
      <xdr:rowOff>95251</xdr:rowOff>
    </xdr:from>
    <xdr:to>
      <xdr:col>11</xdr:col>
      <xdr:colOff>544285</xdr:colOff>
      <xdr:row>8</xdr:row>
      <xdr:rowOff>122465</xdr:rowOff>
    </xdr:to>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0100-000018000000}"/>
            </a:ext>
          </a:extLst>
        </xdr:cNvPr>
        <xdr:cNvSpPr/>
      </xdr:nvSpPr>
      <xdr:spPr>
        <a:xfrm>
          <a:off x="4980214" y="1428751"/>
          <a:ext cx="2299607" cy="2177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408214</xdr:colOff>
      <xdr:row>71</xdr:row>
      <xdr:rowOff>163286</xdr:rowOff>
    </xdr:from>
    <xdr:to>
      <xdr:col>8</xdr:col>
      <xdr:colOff>163286</xdr:colOff>
      <xdr:row>73</xdr:row>
      <xdr:rowOff>149678</xdr:rowOff>
    </xdr:to>
    <xdr:sp macro="" textlink="">
      <xdr:nvSpPr>
        <xdr:cNvPr id="26" name="Arrow: Up 25">
          <a:hlinkClick xmlns:r="http://schemas.openxmlformats.org/officeDocument/2006/relationships" r:id="rId14"/>
          <a:extLst>
            <a:ext uri="{FF2B5EF4-FFF2-40B4-BE49-F238E27FC236}">
              <a16:creationId xmlns:a16="http://schemas.microsoft.com/office/drawing/2014/main" id="{00000000-0008-0000-0100-00001A000000}"/>
            </a:ext>
          </a:extLst>
        </xdr:cNvPr>
        <xdr:cNvSpPr/>
      </xdr:nvSpPr>
      <xdr:spPr>
        <a:xfrm>
          <a:off x="4694464" y="8763000"/>
          <a:ext cx="367393" cy="380999"/>
        </a:xfrm>
        <a:prstGeom prst="upArrow">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367391</xdr:colOff>
      <xdr:row>167</xdr:row>
      <xdr:rowOff>0</xdr:rowOff>
    </xdr:from>
    <xdr:to>
      <xdr:col>8</xdr:col>
      <xdr:colOff>122463</xdr:colOff>
      <xdr:row>168</xdr:row>
      <xdr:rowOff>190499</xdr:rowOff>
    </xdr:to>
    <xdr:sp macro="" textlink="">
      <xdr:nvSpPr>
        <xdr:cNvPr id="27" name="Arrow: Up 26">
          <a:hlinkClick xmlns:r="http://schemas.openxmlformats.org/officeDocument/2006/relationships" r:id="rId14"/>
          <a:extLst>
            <a:ext uri="{FF2B5EF4-FFF2-40B4-BE49-F238E27FC236}">
              <a16:creationId xmlns:a16="http://schemas.microsoft.com/office/drawing/2014/main" id="{00000000-0008-0000-0100-00001B000000}"/>
            </a:ext>
          </a:extLst>
        </xdr:cNvPr>
        <xdr:cNvSpPr/>
      </xdr:nvSpPr>
      <xdr:spPr>
        <a:xfrm>
          <a:off x="4653641" y="14927036"/>
          <a:ext cx="367393" cy="380999"/>
        </a:xfrm>
        <a:prstGeom prst="upArrow">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275</xdr:row>
      <xdr:rowOff>0</xdr:rowOff>
    </xdr:from>
    <xdr:to>
      <xdr:col>1</xdr:col>
      <xdr:colOff>367393</xdr:colOff>
      <xdr:row>276</xdr:row>
      <xdr:rowOff>190499</xdr:rowOff>
    </xdr:to>
    <xdr:sp macro="" textlink="">
      <xdr:nvSpPr>
        <xdr:cNvPr id="28" name="Arrow: Up 27">
          <a:hlinkClick xmlns:r="http://schemas.openxmlformats.org/officeDocument/2006/relationships" r:id="rId14"/>
          <a:extLst>
            <a:ext uri="{FF2B5EF4-FFF2-40B4-BE49-F238E27FC236}">
              <a16:creationId xmlns:a16="http://schemas.microsoft.com/office/drawing/2014/main" id="{00000000-0008-0000-0100-00001C000000}"/>
            </a:ext>
          </a:extLst>
        </xdr:cNvPr>
        <xdr:cNvSpPr/>
      </xdr:nvSpPr>
      <xdr:spPr>
        <a:xfrm>
          <a:off x="612321" y="35514643"/>
          <a:ext cx="367393" cy="380999"/>
        </a:xfrm>
        <a:prstGeom prst="upArrow">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88</xdr:row>
      <xdr:rowOff>95249</xdr:rowOff>
    </xdr:from>
    <xdr:to>
      <xdr:col>29</xdr:col>
      <xdr:colOff>231321</xdr:colOff>
      <xdr:row>102</xdr:row>
      <xdr:rowOff>171449</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124</xdr:row>
      <xdr:rowOff>1</xdr:rowOff>
    </xdr:from>
    <xdr:to>
      <xdr:col>29</xdr:col>
      <xdr:colOff>231321</xdr:colOff>
      <xdr:row>157</xdr:row>
      <xdr:rowOff>13607</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3</xdr:col>
      <xdr:colOff>321127</xdr:colOff>
      <xdr:row>109</xdr:row>
      <xdr:rowOff>13605</xdr:rowOff>
    </xdr:from>
    <xdr:to>
      <xdr:col>9</xdr:col>
      <xdr:colOff>503462</xdr:colOff>
      <xdr:row>123</xdr:row>
      <xdr:rowOff>176896</xdr:rowOff>
    </xdr:to>
    <mc:AlternateContent xmlns:mc="http://schemas.openxmlformats.org/markup-compatibility/2006" xmlns:sle15="http://schemas.microsoft.com/office/drawing/2012/slicer">
      <mc:Choice Requires="sle15">
        <xdr:graphicFrame macro="">
          <xdr:nvGraphicFramePr>
            <xdr:cNvPr id="35" name="Doctor Name 1">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Doctor Name 1"/>
            </a:graphicData>
          </a:graphic>
        </xdr:graphicFrame>
      </mc:Choice>
      <mc:Fallback xmlns="">
        <xdr:sp macro="" textlink="">
          <xdr:nvSpPr>
            <xdr:cNvPr id="0" name=""/>
            <xdr:cNvSpPr>
              <a:spLocks noTextEdit="1"/>
            </xdr:cNvSpPr>
          </xdr:nvSpPr>
          <xdr:spPr>
            <a:xfrm>
              <a:off x="2158091" y="20873355"/>
              <a:ext cx="3856264" cy="283029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8213</xdr:colOff>
      <xdr:row>109</xdr:row>
      <xdr:rowOff>13602</xdr:rowOff>
    </xdr:from>
    <xdr:to>
      <xdr:col>3</xdr:col>
      <xdr:colOff>326572</xdr:colOff>
      <xdr:row>123</xdr:row>
      <xdr:rowOff>176893</xdr:rowOff>
    </xdr:to>
    <mc:AlternateContent xmlns:mc="http://schemas.openxmlformats.org/markup-compatibility/2006" xmlns:sle15="http://schemas.microsoft.com/office/drawing/2012/slicer">
      <mc:Choice Requires="sle15">
        <xdr:graphicFrame macro="">
          <xdr:nvGraphicFramePr>
            <xdr:cNvPr id="36" name="Specialty 1">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Specialty 1"/>
            </a:graphicData>
          </a:graphic>
        </xdr:graphicFrame>
      </mc:Choice>
      <mc:Fallback xmlns="">
        <xdr:sp macro="" textlink="">
          <xdr:nvSpPr>
            <xdr:cNvPr id="0" name=""/>
            <xdr:cNvSpPr>
              <a:spLocks noTextEdit="1"/>
            </xdr:cNvSpPr>
          </xdr:nvSpPr>
          <xdr:spPr>
            <a:xfrm>
              <a:off x="8213" y="20873352"/>
              <a:ext cx="2155323" cy="283029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10</xdr:col>
      <xdr:colOff>204107</xdr:colOff>
      <xdr:row>109</xdr:row>
      <xdr:rowOff>136071</xdr:rowOff>
    </xdr:from>
    <xdr:to>
      <xdr:col>10</xdr:col>
      <xdr:colOff>571500</xdr:colOff>
      <xdr:row>111</xdr:row>
      <xdr:rowOff>136070</xdr:rowOff>
    </xdr:to>
    <xdr:sp macro="" textlink="">
      <xdr:nvSpPr>
        <xdr:cNvPr id="37" name="Arrow: Up 36">
          <a:hlinkClick xmlns:r="http://schemas.openxmlformats.org/officeDocument/2006/relationships" r:id="rId14"/>
          <a:extLst>
            <a:ext uri="{FF2B5EF4-FFF2-40B4-BE49-F238E27FC236}">
              <a16:creationId xmlns:a16="http://schemas.microsoft.com/office/drawing/2014/main" id="{00000000-0008-0000-0100-000025000000}"/>
            </a:ext>
          </a:extLst>
        </xdr:cNvPr>
        <xdr:cNvSpPr/>
      </xdr:nvSpPr>
      <xdr:spPr>
        <a:xfrm>
          <a:off x="6327321" y="20995821"/>
          <a:ext cx="367393" cy="380999"/>
        </a:xfrm>
        <a:prstGeom prst="upArrow">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122464</xdr:colOff>
      <xdr:row>5</xdr:row>
      <xdr:rowOff>136072</xdr:rowOff>
    </xdr:from>
    <xdr:to>
      <xdr:col>11</xdr:col>
      <xdr:colOff>585106</xdr:colOff>
      <xdr:row>6</xdr:row>
      <xdr:rowOff>163286</xdr:rowOff>
    </xdr:to>
    <xdr:sp macro="" textlink="">
      <xdr:nvSpPr>
        <xdr:cNvPr id="38" name="Rectangle 37">
          <a:hlinkClick xmlns:r="http://schemas.openxmlformats.org/officeDocument/2006/relationships" r:id="rId17"/>
          <a:extLst>
            <a:ext uri="{FF2B5EF4-FFF2-40B4-BE49-F238E27FC236}">
              <a16:creationId xmlns:a16="http://schemas.microsoft.com/office/drawing/2014/main" id="{00000000-0008-0000-0100-000026000000}"/>
            </a:ext>
          </a:extLst>
        </xdr:cNvPr>
        <xdr:cNvSpPr/>
      </xdr:nvSpPr>
      <xdr:spPr>
        <a:xfrm>
          <a:off x="5021035" y="1088572"/>
          <a:ext cx="2299607" cy="2177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476248</xdr:colOff>
      <xdr:row>27</xdr:row>
      <xdr:rowOff>176902</xdr:rowOff>
    </xdr:from>
    <xdr:to>
      <xdr:col>16</xdr:col>
      <xdr:colOff>149676</xdr:colOff>
      <xdr:row>45</xdr:row>
      <xdr:rowOff>176893</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163286</xdr:colOff>
      <xdr:row>27</xdr:row>
      <xdr:rowOff>176900</xdr:rowOff>
    </xdr:from>
    <xdr:to>
      <xdr:col>23</xdr:col>
      <xdr:colOff>449036</xdr:colOff>
      <xdr:row>45</xdr:row>
      <xdr:rowOff>176891</xdr:rowOff>
    </xdr:to>
    <xdr:graphicFrame macro="">
      <xdr:nvGraphicFramePr>
        <xdr:cNvPr id="34" name="Chart 33">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571480</xdr:colOff>
      <xdr:row>46</xdr:row>
      <xdr:rowOff>0</xdr:rowOff>
    </xdr:from>
    <xdr:to>
      <xdr:col>23</xdr:col>
      <xdr:colOff>449037</xdr:colOff>
      <xdr:row>61</xdr:row>
      <xdr:rowOff>76200</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12683</xdr:colOff>
      <xdr:row>45</xdr:row>
      <xdr:rowOff>184453</xdr:rowOff>
    </xdr:from>
    <xdr:to>
      <xdr:col>11</xdr:col>
      <xdr:colOff>557912</xdr:colOff>
      <xdr:row>61</xdr:row>
      <xdr:rowOff>95250</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657225</xdr:colOff>
          <xdr:row>1</xdr:row>
          <xdr:rowOff>333375</xdr:rowOff>
        </xdr:from>
        <xdr:to>
          <xdr:col>13</xdr:col>
          <xdr:colOff>95250</xdr:colOff>
          <xdr:row>2</xdr:row>
          <xdr:rowOff>228600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733425</xdr:colOff>
          <xdr:row>1</xdr:row>
          <xdr:rowOff>95250</xdr:rowOff>
        </xdr:from>
        <xdr:to>
          <xdr:col>10</xdr:col>
          <xdr:colOff>504825</xdr:colOff>
          <xdr:row>2</xdr:row>
          <xdr:rowOff>66675</xdr:rowOff>
        </xdr:to>
        <xdr:sp macro="" textlink="">
          <xdr:nvSpPr>
            <xdr:cNvPr id="17410" name="Option 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733425</xdr:colOff>
          <xdr:row>2</xdr:row>
          <xdr:rowOff>19050</xdr:rowOff>
        </xdr:from>
        <xdr:to>
          <xdr:col>10</xdr:col>
          <xdr:colOff>504825</xdr:colOff>
          <xdr:row>2</xdr:row>
          <xdr:rowOff>257175</xdr:rowOff>
        </xdr:to>
        <xdr:sp macro="" textlink="">
          <xdr:nvSpPr>
            <xdr:cNvPr id="17411" name="Option Button 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733425</xdr:colOff>
          <xdr:row>2</xdr:row>
          <xdr:rowOff>219075</xdr:rowOff>
        </xdr:from>
        <xdr:to>
          <xdr:col>10</xdr:col>
          <xdr:colOff>504825</xdr:colOff>
          <xdr:row>3</xdr:row>
          <xdr:rowOff>190500</xdr:rowOff>
        </xdr:to>
        <xdr:sp macro="" textlink="">
          <xdr:nvSpPr>
            <xdr:cNvPr id="17412" name="Option Button 4" hidden="1">
              <a:extLst>
                <a:ext uri="{63B3BB69-23CF-44E3-9099-C40C66FF867C}">
                  <a14:compatExt spid="_x0000_s17412"/>
                </a:ext>
                <a:ext uri="{FF2B5EF4-FFF2-40B4-BE49-F238E27FC236}">
                  <a16:creationId xmlns:a16="http://schemas.microsoft.com/office/drawing/2014/main" id="{00000000-0008-0000-0200-00000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CPV</a:t>
              </a:r>
            </a:p>
          </xdr:txBody>
        </xdr:sp>
        <xdr:clientData/>
      </xdr:twoCellAnchor>
    </mc:Choice>
    <mc:Fallback/>
  </mc:AlternateContent>
  <xdr:twoCellAnchor>
    <xdr:from>
      <xdr:col>10</xdr:col>
      <xdr:colOff>698500</xdr:colOff>
      <xdr:row>12</xdr:row>
      <xdr:rowOff>10583</xdr:rowOff>
    </xdr:from>
    <xdr:to>
      <xdr:col>18</xdr:col>
      <xdr:colOff>529167</xdr:colOff>
      <xdr:row>23</xdr:row>
      <xdr:rowOff>95247</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317500</xdr:colOff>
      <xdr:row>12</xdr:row>
      <xdr:rowOff>10583</xdr:rowOff>
    </xdr:from>
    <xdr:to>
      <xdr:col>8</xdr:col>
      <xdr:colOff>751417</xdr:colOff>
      <xdr:row>23</xdr:row>
      <xdr:rowOff>3</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8181</xdr:colOff>
      <xdr:row>2</xdr:row>
      <xdr:rowOff>17690</xdr:rowOff>
    </xdr:from>
    <xdr:to>
      <xdr:col>23</xdr:col>
      <xdr:colOff>449036</xdr:colOff>
      <xdr:row>17</xdr:row>
      <xdr:rowOff>163285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55</xdr:row>
      <xdr:rowOff>13607</xdr:rowOff>
    </xdr:from>
    <xdr:to>
      <xdr:col>29</xdr:col>
      <xdr:colOff>317376</xdr:colOff>
      <xdr:row>74</xdr:row>
      <xdr:rowOff>137763</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xdr:colOff>
      <xdr:row>17</xdr:row>
      <xdr:rowOff>176902</xdr:rowOff>
    </xdr:from>
    <xdr:to>
      <xdr:col>11</xdr:col>
      <xdr:colOff>557893</xdr:colOff>
      <xdr:row>35</xdr:row>
      <xdr:rowOff>176893</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571503</xdr:colOff>
      <xdr:row>17</xdr:row>
      <xdr:rowOff>176900</xdr:rowOff>
    </xdr:from>
    <xdr:to>
      <xdr:col>23</xdr:col>
      <xdr:colOff>447261</xdr:colOff>
      <xdr:row>35</xdr:row>
      <xdr:rowOff>176891</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571480</xdr:colOff>
      <xdr:row>36</xdr:row>
      <xdr:rowOff>0</xdr:rowOff>
    </xdr:from>
    <xdr:to>
      <xdr:col>23</xdr:col>
      <xdr:colOff>449037</xdr:colOff>
      <xdr:row>51</xdr:row>
      <xdr:rowOff>76200</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12683</xdr:colOff>
      <xdr:row>35</xdr:row>
      <xdr:rowOff>184453</xdr:rowOff>
    </xdr:from>
    <xdr:to>
      <xdr:col>11</xdr:col>
      <xdr:colOff>557912</xdr:colOff>
      <xdr:row>51</xdr:row>
      <xdr:rowOff>95250</xdr:rowOff>
    </xdr:to>
    <xdr:graphicFrame macro="">
      <xdr:nvGraphicFramePr>
        <xdr:cNvPr id="28" name="Chart 27">
          <a:extLst>
            <a:ext uri="{FF2B5EF4-FFF2-40B4-BE49-F238E27FC236}">
              <a16:creationId xmlns:a16="http://schemas.microsoft.com/office/drawing/2014/main" id="{00000000-0008-0000-0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0</xdr:rowOff>
        </xdr:from>
        <xdr:to>
          <xdr:col>3</xdr:col>
          <xdr:colOff>238125</xdr:colOff>
          <xdr:row>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3</xdr:row>
      <xdr:rowOff>0</xdr:rowOff>
    </xdr:from>
    <xdr:to>
      <xdr:col>3</xdr:col>
      <xdr:colOff>915681</xdr:colOff>
      <xdr:row>5</xdr:row>
      <xdr:rowOff>0</xdr:rowOff>
    </xdr:to>
    <xdr:sp macro="" textlink="">
      <xdr:nvSpPr>
        <xdr:cNvPr id="4" name="Arrow: Right 3">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flipH="1">
          <a:off x="0" y="571500"/>
          <a:ext cx="1251857" cy="381000"/>
        </a:xfrm>
        <a:prstGeom prst="rightArrow">
          <a:avLst>
            <a:gd name="adj1" fmla="val 50000"/>
            <a:gd name="adj2" fmla="val 125000"/>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rPr>
            <a:t>Back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5</xdr:row>
      <xdr:rowOff>0</xdr:rowOff>
    </xdr:from>
    <xdr:to>
      <xdr:col>8</xdr:col>
      <xdr:colOff>289153</xdr:colOff>
      <xdr:row>7</xdr:row>
      <xdr:rowOff>68035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flipH="1">
          <a:off x="9882188" y="928688"/>
          <a:ext cx="1551215" cy="449035"/>
        </a:xfrm>
        <a:prstGeom prst="rightArrow">
          <a:avLst>
            <a:gd name="adj1" fmla="val 50000"/>
            <a:gd name="adj2" fmla="val 125000"/>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196</xdr:col>
      <xdr:colOff>235322</xdr:colOff>
      <xdr:row>12</xdr:row>
      <xdr:rowOff>33618</xdr:rowOff>
    </xdr:from>
    <xdr:to>
      <xdr:col>200</xdr:col>
      <xdr:colOff>862852</xdr:colOff>
      <xdr:row>26</xdr:row>
      <xdr:rowOff>109818</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198</xdr:col>
      <xdr:colOff>263341</xdr:colOff>
      <xdr:row>0</xdr:row>
      <xdr:rowOff>0</xdr:rowOff>
    </xdr:from>
    <xdr:to>
      <xdr:col>199</xdr:col>
      <xdr:colOff>534524</xdr:colOff>
      <xdr:row>13</xdr:row>
      <xdr:rowOff>70037</xdr:rowOff>
    </xdr:to>
    <mc:AlternateContent xmlns:mc="http://schemas.openxmlformats.org/markup-compatibility/2006" xmlns:sle15="http://schemas.microsoft.com/office/drawing/2012/slicer">
      <mc:Choice Requires="sle15">
        <xdr:graphicFrame macro="">
          <xdr:nvGraphicFramePr>
            <xdr:cNvPr id="5" name="Doctor Name">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Doctor Name"/>
            </a:graphicData>
          </a:graphic>
        </xdr:graphicFrame>
      </mc:Choice>
      <mc:Fallback xmlns="">
        <xdr:sp macro="" textlink="">
          <xdr:nvSpPr>
            <xdr:cNvPr id="0" name=""/>
            <xdr:cNvSpPr>
              <a:spLocks noTextEdit="1"/>
            </xdr:cNvSpPr>
          </xdr:nvSpPr>
          <xdr:spPr>
            <a:xfrm>
              <a:off x="304603900" y="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197</xdr:col>
      <xdr:colOff>0</xdr:colOff>
      <xdr:row>0</xdr:row>
      <xdr:rowOff>0</xdr:rowOff>
    </xdr:from>
    <xdr:to>
      <xdr:col>198</xdr:col>
      <xdr:colOff>271182</xdr:colOff>
      <xdr:row>13</xdr:row>
      <xdr:rowOff>70037</xdr:rowOff>
    </xdr:to>
    <mc:AlternateContent xmlns:mc="http://schemas.openxmlformats.org/markup-compatibility/2006" xmlns:sle15="http://schemas.microsoft.com/office/drawing/2012/slicer">
      <mc:Choice Requires="sle15">
        <xdr:graphicFrame macro="">
          <xdr:nvGraphicFramePr>
            <xdr:cNvPr id="6" name="Specialty">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Specialty"/>
            </a:graphicData>
          </a:graphic>
        </xdr:graphicFrame>
      </mc:Choice>
      <mc:Fallback xmlns="">
        <xdr:sp macro="" textlink="">
          <xdr:nvSpPr>
            <xdr:cNvPr id="0" name=""/>
            <xdr:cNvSpPr>
              <a:spLocks noTextEdit="1"/>
            </xdr:cNvSpPr>
          </xdr:nvSpPr>
          <xdr:spPr>
            <a:xfrm>
              <a:off x="302782941" y="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xdr:col>
      <xdr:colOff>598715</xdr:colOff>
      <xdr:row>0</xdr:row>
      <xdr:rowOff>122464</xdr:rowOff>
    </xdr:from>
    <xdr:to>
      <xdr:col>1</xdr:col>
      <xdr:colOff>1905000</xdr:colOff>
      <xdr:row>1</xdr:row>
      <xdr:rowOff>176893</xdr:rowOff>
    </xdr:to>
    <xdr:sp macro="[0]!RectangleRoundedCorners1_Click" textlink="">
      <xdr:nvSpPr>
        <xdr:cNvPr id="2" name="Rectangle: Rounded Corners 1">
          <a:extLst>
            <a:ext uri="{FF2B5EF4-FFF2-40B4-BE49-F238E27FC236}">
              <a16:creationId xmlns:a16="http://schemas.microsoft.com/office/drawing/2014/main" id="{00000000-0008-0000-0B00-000002000000}"/>
            </a:ext>
          </a:extLst>
        </xdr:cNvPr>
        <xdr:cNvSpPr/>
      </xdr:nvSpPr>
      <xdr:spPr>
        <a:xfrm>
          <a:off x="1208315" y="122464"/>
          <a:ext cx="10885" cy="2449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+7</a:t>
          </a:r>
          <a:endParaRPr lang="en-US" sz="11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r.abbas\AppData\Local\Microsoft\Windows\Temporary%20Internet%20Files\Content.Outlook\0GBKYZJJ\Le%20chateau%20Daily%20Income%20Report%20-Aug-2015_V3.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heet12"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ocuments%20and%20Settings\hossam.elsayed\Application%20Data\Microsoft\Excel\Documents%20and%20Settings\hussiaa\Local%20Settings\Temporary%20Internet%20Files\Content.Outlook\JV54CZLQ\Cash%20Flow-2010%20(Repaire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ukkary\2016\telesa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O:\New%20folder\2012%20%20last\HJH%20Financial%20Plan%2010-01-2012\MRI%20%20study%20201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mahmoud.abozid\AppData\Local\Microsoft\Windows\Temporary%20Internet%20Files\Content.Outlook\CV9LZLQ4\Monitring%20Cathlab%20Report%20May%202017%2013-05.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DOCUME~1\mohahkk\LOCALS~1\Temp\Rar$DI00.089\ASH%20%20Expenses%20Layout.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mr.abbas\Desktop\Weekly%20assumption%2001-07\Weekly%20Brief%20to%207%20FEB.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mohamed.elmawfi\Desktop\Offer%20evaluation%20Feb.%20W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Users\sayed.ismail\AppData\Local\Microsoft\Windows\Temporary%2520Internet%2520Files\Content.Outlook\72QYSTJK\Medical%2520Dashboard%252010-7-2018%2520(3).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10.1.1.123\UPloading%20Planning%20Sheets\Users\mohamed-ghoneim\Desktop\Planning\29May\Calendar%202019%20v2.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SARI\planning%20&amp;%20monitoring\JULY%202020\week%203%20%20From%201-%2023%20%20JULY%20%20Highlevel%20Achievement%20AKW.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D:\M-salem\New%20folder%20(2)\C\mahmoud.salem\Desktop\KSA%20REMOT\BU\finance%20displin\Nov\AKW%20Finance%20Executive%20Report%20NOV-2020.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2021\Monthly%20work\BD%20%20Ayman%20Group%20IS%20linked.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nagham.mansour\Desktop\Student%20calendar%20(Mon)1.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Users\amr.abbas\AppData\Local\Microsoft\Windows\INetCache\Content.Outlook\3C5QCLWV\JAN%20%20Weekly%20Brief.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YKNM5F1I\7-2013\&#1575;&#1604;&#1578;&#1605;&#1585;&#1610;&#1590;%2020&#1610;&#1608;&#1605;.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Users\amr.abbas\AppData\Local\Microsoft\Windows\Temporary%20Internet%20Files\Content.Outlook\0GBKYZJJ\Copy%20of%20ASHSMH-May-2015-Specialities%20Profitability%20Referals.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Y:\Users\mennatallah.sobhy\Downloads\F%2010-%20OPD%20manager-Sept-Week1%20(7).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Users\mai.elmasry\AppData\Local\Microsoft\Windows\INetCache\Content.Outlook\L5QTA7LV\Master%20PLANNING%20AND%20FOLLOWUP%20(05%2003%202020).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Users\ghadeer.barakat\Desktop\New%20folder\Copy%20of%20Copy%20of%20Quality%20KPI%20tree%20and%20related%20forms%20%20reports.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sukkary\2016\Laptop\desktop\budget.xlsx" TargetMode="External"/></Relationships>
</file>

<file path=xl/externalLinks/_rels/externalLink23.xml.rels><?xml version="1.0" encoding="UTF-8" standalone="yes"?>
<Relationships xmlns="http://schemas.openxmlformats.org/package/2006/relationships"><Relationship Id="rId1" Type="http://schemas.microsoft.com/office/2006/relationships/xlExternalLinkPath/xlPathMissing" Target="Generic%20family%20budget1"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Users\naira.aboshosha\Desktop\calendar%20january.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Users\M.ELGAMAL\AppData\Local\Microsoft\Windows\Temporary%20Internet%20Files\Content.Outlook\XKBUG19L\Any%20year%20calendar1.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Users\ahmed.abdelgawad\Downloads\Run%20Chart%20Template%20(1).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YKNM5F1I\7-2013\&#1575;&#1604;&#1585;&#1583;%20&#1593;&#1604;&#1609;%20&#1575;&#1604;&#1578;&#1605;&#1585;&#1610;&#1590;\&#1575;&#1604;&#1578;&#1605;&#1585;&#1610;&#1590;20&#1610;&#1608;&#1605;.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Users\ghadeer.barakat\Desktop\BD-Quality%20High%20Level.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ASH\Exclusive%20drs%20PMS\Draft.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Documents%20and%20Settings\sally.abdelfatah\Local%20Settings\Temporary%20Internet%20Files\Content.Outlook\776U2N9P\finance%20sheet.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Users\ahmed-ibrahim\Desktop\ytd%20edied%20non%20used%20ksa.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O:\Docs\Distrib_FDG\COSTIFDG.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Docs\Distrib_FDG\COSTIFDG.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egy-spfe-01/Users/ahmed.elgohary/AppData/Local/Microsoft/Windows/Temporary%20Internet%20Files/Content.Outlook/EFG0XH61/HAITHAM%20final%20Ins%20Plan%202014.xlsx"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Users\ahmed.elgohary\AppData\Local\Microsoft\Windows\Temporary%20Internet%20Files\Content.Outlook\EFG0XH61\HAITHAM%20final%20Ins%20Plan%202014.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Y:\Activities%20Report\Brokerage%20Report11.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Users\hassan.ahmed\Desktop\Strategy%20Map%20&amp;%20Objectives\Planning%20nad%20follow%20up%20PMS%20Forms.%20Dec2019.xlsx"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Users\yomna.elwakil\Desktop\Planning%20and%20follow%20up%20Form%20&amp;Reports%20-%20Updated%20F.xlsx"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Users\esraa.hayman\AppData\Local\Microsoft\Windows\INetCache\Content.Outlook\6GYZTK97\Planning%20%20Follow%20up%20SMH%20WorkSheet%20-%20May%20draft%20(2).xlsx"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New%20folder\2012%20%20last\HJH%20Financial%20Plan%2010-01-2012\MRI%20%20study%202012.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ash-portal-01/Budget%202014/2%20ASH/Final/target%202014%20delta%20team.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Users\mahmoud.abas\AppData\Local\Microsoft\Windows\Temporary%20Internet%20Files\Content.Outlook\8LB48BCL\Budget%202014\2%20ASH\Final\target%202014%20delta%20team.xlsx"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portal:100/sites/Marketing/outpatient/mc/DocLib1/The%20OPD%20Report/Documents%20and%20Settings/hussiaa/Local%20Settings/Temporary%20Internet%20Files/Content.Outlook/JV54CZLQ/Cash%20Flow-2010%20(Repaired).xlsx"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temp0\final%204-bonus%20(2)%20(6)%20(3)%20(2)%20(2).xlsx"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10.3.1.11\Mohamed.Helmy\Users\hamdy.mohamed\AppData\Local\Microsoft\Windows\Temporary%20Internet%20Files\Content.Outlook\NY44DJRA\Quality_Manager\Fit\Quality_Manager.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C:\Users\ahmed.elhakiem\Desktop\A%20Elhakiem\HJH\Monthly%20medical%20report\Jan\Services%20per%20dept%20,%20cash%20&amp;%20credit.xlsx"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D:\Osama\Osama-HJH\Banks\Payroll\October%20Salaries\GIB%20WPS%20Tool%20-%20Andalusia.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Budget%202014\2%20ASH\Final\target%202014%20delta%20team.xlsx"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Documents%20and%20Settings\eslam.osama\Local%20Settings\Temporary%20Internet%20Files\Content.Outlook\G903WM0A\target%202014%20delta%20team.xlsx"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Desktop\Review33\STRATEGY\HJH\Source\Laptop\desktop\budget.xlsx"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Users\basant.abdelaziz\AppData\Local\Microsoft\Windows\Temporary%20Internet%20Files\Content.Outlook\6L9PWO7F\target%202014%20delta%20team.xlsx"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D:\HJH\OD\May\Copy%20of%20May%20PMS%20Doctors.xlsb"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YKNM5F1I\Documents%20and%20Settings\amira.anwar\Local%20Settings\Temporary%20Internet%20Files\Content.Outlook\74HZ7K2G\&#1575;&#1604;&#1605;&#1587;&#1578;&#1588;&#1601;&#1609;.xlsx"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SMH-FS-02\UsersData\Users\mai.elmasry\Desktop\Friday%20clinic.xlsx"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yomna.elwakil\Desktop\Governance\Governance%20Score\CG%20Daily%20Audit.xlsx" TargetMode="External"/></Relationships>
</file>

<file path=xl/externalLinks/_rels/externalLink56.xml.rels><?xml version="1.0" encoding="UTF-8" standalone="yes"?>
<Relationships xmlns="http://schemas.openxmlformats.org/package/2006/relationships"><Relationship Id="rId2" Type="http://schemas.microsoft.com/office/2019/04/relationships/externalLinkLongPath" Target="file:///K:\Users\mahmoud.abas\AppData\Local\Microsoft\Windows\Temporary%20Internet%20Files\Content.Outlook\8LB48BCL\Users\M.ELGAMAL\AppData\Local\Microsoft\Windows\Temporary%20Internet%20Files\Content.Outlook\XKBUG19L\Any%20year%20calendar1.xlsx?7B58CAF8" TargetMode="External"/><Relationship Id="rId1" Type="http://schemas.openxmlformats.org/officeDocument/2006/relationships/externalLinkPath" Target="file:///\\7B58CAF8\Any%20year%20calendar1.xlsx"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7B58CAF8\Any%20year%20calendar1.xlsx"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D:\weekly%20achievement\Sari\Feb%2019\AKW%20Weekly%20Brief%20from%20%2022%20to%2028feb%20final.xlsx"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Z:\Documents%20and%20Settings\mabas\Desktop\CONSUMPTION\CONSUMPTION%202012\ALKAMAL%202012%20GRV.xlsx"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D:\Users\mahmoud.abas\AppData\Local\Microsoft\Windows\Temporary%20Internet%20Files\Content.Outlook\8LB48BCL\Budget%202014\2%20ASH\Final\target%202014%20delta%20team.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Users\mohamed.eltaroty\Desktop\MOHAMED%20%20report\report%20ama\Daily%20visits%20Reports%202015.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Users\mohamed.eltaroty\Desktop\NEW%20REPORT\NEW%20.%20Daily%20Activity%20Repor.%20for%20agent.xlsx" TargetMode="External"/></Relationships>
</file>

<file path=xl/externalLinks/_rels/externalLink63.xml.rels><?xml version="1.0" encoding="UTF-8" standalone="yes"?>
<Relationships xmlns="http://schemas.openxmlformats.org/package/2006/relationships"><Relationship Id="rId1" Type="http://schemas.microsoft.com/office/2006/relationships/xlExternalLinkPath/xlPathMissing" Target="Medication%20schedule1"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Users\samah.abutaaleb\AppData\Local\Microsoft\Windows\Temporary%20Internet%20Files\Content.Outlook\8AF2HS6G\ASH\target%202014%20delta%20team.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M:\Users\ashraf.eleeba\AppData\Roaming\Microsoft\Excel\Leads%20Dashboard%20Separated%20(7)%20(version%201).xlsb"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http://ash-portal-01/Documents%20and%20Settings/hossam.elsayed/Application%20Data/Microsoft/Excel/Documents%20and%20Settings/hussiaa/Local%20Settings/Temporary%20Internet%20Files/Content.Outlook/JV54CZLQ/Cash%20Flow-2010%20(Repaired).xlsx"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NQBTS74R\SMH%20Salary%20Increase%20(2).xlsx"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D:\Users\abdelrahman.elkholy\AppData\Local\Microsoft\Windows\Temporary%2520Internet%2520Files\Content.Outlook\JQ1ELZPP\shorouk%2520daily%2520report%25203-10-2018.xlsx"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C:\2015\1-2015\Salary\&#1608;&#1585;&#1602;%20&#1575;&#1604;&#1582;&#1586;&#1606;&#1577;.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D:\AR%20HJH,JDC,LCH.%20(MAY.2020).xlsm"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D:\PC2\Plans\Copy%20of%20APC%20HR%20Plan%2013(AutoRecovered).xlsx"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10.3.1.11\Mohamed.Helmy\Users\m.elgamal\AppData\Local\Microsoft\Windows\Temporary%20Internet%20Files\Content.Outlook\I1AGS3UM\job%20criteria.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C:\Users\shaaban-ahmed\Desktop\AHMED%2012-2019\community%20AHMED.xlsx" TargetMode="External"/></Relationships>
</file>

<file path=xl/externalLinks/_rels/externalLink74.xml.rels><?xml version="1.0" encoding="UTF-8" standalone="yes"?>
<Relationships xmlns="http://schemas.openxmlformats.org/package/2006/relationships"><Relationship Id="rId1" Type="http://schemas.microsoft.com/office/2006/relationships/xlExternalLinkPath/xlPathMissing" Target="Book3"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C:\Users\mohamed.elmawfi\Desktop\Book3.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C:\Users\mai.elmasry\AppData\Local\Microsoft\Windows\INetCache\Content.Outlook\L5QTA7LV\INP%20Manager%20%20June%20Version%20(2)%20(2).xlsx"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http://egy-spfe-01/Eman.abdelkhalek%20DATA/Planning%20For%20Approval%20Supervisor/Calendar%202019.xlsx"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http://egy-spfe-01/Users/mohamed-ghoneim/Desktop/Planning/Calendar%202019%20v2.xlsx"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C:\Users\sally.abdelfatah\AppData\Local\Microsoft\Windows\Temporary%20Internet%20Files\Content.Outlook\ALH445P0\Activities%20extra%20target%20and%20campaigns-Activities.xlsx"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C:\Documents%20and%20Settings\sherin.abdelhamid\Local%20Settings\Temporary%20Internet%20Files\Content.Outlook\LQB8L3FR\Copy%20of%20Copy%20of%20ASH-Corporate%20review%20%20Oct%2031%202016%20new%20classigication.xlsx"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Users\basant.abdelaziz\AppData\Local\Microsoft\Windows\Temporary%20Internet%20Files\Content.Outlook\6L9PWO7F\Pilot%20Un%20locked%202015%20break%20down.xlsx"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Users\ashraf.eleeba\AppData\Local\Microsoft\Windows\Temporary%20Internet%20Files\Content.Outlook\D52AHXMY\JDC%20Daily%20Income%20Report%20January-2019.xlsx"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D:\Nasser\Productivity\2022\Mar\ADC%20Daily%20Doctors'%20Summar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1-8"/>
      <sheetName val="2-8"/>
      <sheetName val="3-8"/>
      <sheetName val="4-8"/>
      <sheetName val="5-8"/>
      <sheetName val="6-8"/>
      <sheetName val="8-8"/>
      <sheetName val="9-8"/>
      <sheetName val="10-8"/>
      <sheetName val="11-8"/>
      <sheetName val="12-8"/>
      <sheetName val="13-8 "/>
      <sheetName val="15-8"/>
      <sheetName val="16-8"/>
      <sheetName val="17-8"/>
      <sheetName val="18-8"/>
      <sheetName val="19-8"/>
      <sheetName val="20-8"/>
      <sheetName val="22-8"/>
      <sheetName val="23-8"/>
      <sheetName val="24-8 "/>
      <sheetName val="25-8"/>
      <sheetName val="26-8"/>
      <sheetName val="27-8"/>
      <sheetName val="29-8"/>
      <sheetName val="30-8"/>
      <sheetName val="31-8"/>
      <sheetName val="Revenues "/>
      <sheetName val="Monthly REV. LCH "/>
      <sheetName val="doctors salaries"/>
      <sheetName val="Monthly Target Revenues "/>
      <sheetName val="Yearly REV. DOC "/>
      <sheetName val="Monthly Target Cases "/>
      <sheetName val="Revenues"/>
      <sheetName val="Monthly REV. DOC."/>
      <sheetName val="Yearly REV. DOC"/>
      <sheetName val="cases "/>
      <sheetName val="PH REVENUE"/>
      <sheetName val="Monthly Target Revenues"/>
      <sheetName val="Monthly Target Cases"/>
      <sheetName val="cases"/>
      <sheetName val="treasury (1)"/>
      <sheetName val="treasury (2)"/>
      <sheetName val="treasury (3)"/>
      <sheetName val="treasury (4)"/>
      <sheetName val="treasury (5)"/>
      <sheetName val="treasury (6)"/>
      <sheetName val="treasury (8)"/>
      <sheetName val="treasury (9)"/>
      <sheetName val="treasury (10)"/>
      <sheetName val="treasury (11)"/>
      <sheetName val="treasury (12)"/>
      <sheetName val="treasury (13)"/>
      <sheetName val="treasury (15)"/>
      <sheetName val="treasury (16)"/>
      <sheetName val="treasury (17)"/>
      <sheetName val="treasury (18)"/>
      <sheetName val="treasury (19)"/>
      <sheetName val="treasury (20)"/>
      <sheetName val="treasury (22)"/>
      <sheetName val="treasury (23)"/>
      <sheetName val="treasury (24)"/>
      <sheetName val="treasury (25)"/>
      <sheetName val="treasury (26)"/>
      <sheetName val="treasury (27)"/>
      <sheetName val="treasury (29)"/>
      <sheetName val="treasury (30)"/>
      <sheetName val="treasury (31)"/>
      <sheetName val="statement (1)"/>
      <sheetName val="statement (2)"/>
      <sheetName val="statement (3)"/>
      <sheetName val="statement (4)"/>
      <sheetName val="statement (5)"/>
      <sheetName val="statement (6)"/>
      <sheetName val="statement (8)"/>
      <sheetName val="statement (9)"/>
      <sheetName val="statement (10)"/>
      <sheetName val="statement (11)"/>
      <sheetName val="statement (12)"/>
      <sheetName val="statement (13)"/>
      <sheetName val="statement (15)"/>
      <sheetName val="statement (16)"/>
      <sheetName val="statement (17)"/>
      <sheetName val="statement (18)"/>
      <sheetName val="statement (19)"/>
      <sheetName val="statement (20)"/>
      <sheetName val="statement (22)"/>
      <sheetName val="statement (23)"/>
      <sheetName val="statement (24)"/>
      <sheetName val="statement (25)"/>
      <sheetName val="statement (26)"/>
      <sheetName val="statement (27)"/>
      <sheetName val="statement (29)"/>
      <sheetName val="statement (30)"/>
      <sheetName val="statement (31)"/>
      <sheetName val="companies "/>
      <sheetName val="COLLECTION"/>
      <sheetName val="Financial Charts"/>
      <sheetName val="revenues  vs expenses"/>
      <sheetName val="CHARTS"/>
      <sheetName val="ACTUAL"/>
      <sheetName val="Budgeted"/>
      <sheetName val="Sheet2"/>
      <sheetName val="Sheet1"/>
      <sheetName val="Data"/>
      <sheetName val="Sheet2 (2)"/>
      <sheetName val="INPUT"/>
      <sheetName val="AGENT"/>
      <sheetName val="READ"/>
      <sheetName val="13-8_1"/>
      <sheetName val="24-8_1"/>
      <sheetName val="Revenues_1"/>
      <sheetName val="Monthly_REV__LCH_1"/>
      <sheetName val="doctors_salaries1"/>
      <sheetName val="Monthly_Target_Revenues_1"/>
      <sheetName val="Yearly_REV__DOC_1"/>
      <sheetName val="Monthly_Target_Cases_1"/>
      <sheetName val="Monthly_REV__DOC_1"/>
      <sheetName val="Yearly_REV__DOC1"/>
      <sheetName val="cases_1"/>
      <sheetName val="PH_REVENUE1"/>
      <sheetName val="Monthly_Target_Revenues1"/>
      <sheetName val="Monthly_Target_Cases1"/>
      <sheetName val="treasury_(1)1"/>
      <sheetName val="treasury_(2)1"/>
      <sheetName val="treasury_(3)1"/>
      <sheetName val="treasury_(4)1"/>
      <sheetName val="treasury_(5)1"/>
      <sheetName val="treasury_(6)1"/>
      <sheetName val="treasury_(8)1"/>
      <sheetName val="treasury_(9)1"/>
      <sheetName val="treasury_(10)1"/>
      <sheetName val="treasury_(11)1"/>
      <sheetName val="treasury_(12)1"/>
      <sheetName val="treasury_(13)1"/>
      <sheetName val="treasury_(15)1"/>
      <sheetName val="treasury_(16)1"/>
      <sheetName val="treasury_(17)1"/>
      <sheetName val="treasury_(18)1"/>
      <sheetName val="treasury_(19)1"/>
      <sheetName val="treasury_(20)1"/>
      <sheetName val="treasury_(22)1"/>
      <sheetName val="treasury_(23)1"/>
      <sheetName val="treasury_(24)1"/>
      <sheetName val="treasury_(25)1"/>
      <sheetName val="treasury_(26)1"/>
      <sheetName val="treasury_(27)1"/>
      <sheetName val="treasury_(29)1"/>
      <sheetName val="treasury_(30)1"/>
      <sheetName val="treasury_(31)1"/>
      <sheetName val="statement_(1)1"/>
      <sheetName val="statement_(2)1"/>
      <sheetName val="statement_(3)1"/>
      <sheetName val="statement_(4)1"/>
      <sheetName val="statement_(5)1"/>
      <sheetName val="statement_(6)1"/>
      <sheetName val="statement_(8)1"/>
      <sheetName val="statement_(9)1"/>
      <sheetName val="statement_(10)1"/>
      <sheetName val="statement_(11)1"/>
      <sheetName val="statement_(12)1"/>
      <sheetName val="statement_(13)1"/>
      <sheetName val="statement_(15)1"/>
      <sheetName val="statement_(16)1"/>
      <sheetName val="statement_(17)1"/>
      <sheetName val="statement_(18)1"/>
      <sheetName val="statement_(19)1"/>
      <sheetName val="statement_(20)1"/>
      <sheetName val="statement_(22)1"/>
      <sheetName val="statement_(23)1"/>
      <sheetName val="statement_(24)1"/>
      <sheetName val="statement_(25)1"/>
      <sheetName val="statement_(26)1"/>
      <sheetName val="statement_(27)1"/>
      <sheetName val="statement_(29)1"/>
      <sheetName val="statement_(30)1"/>
      <sheetName val="statement_(31)1"/>
      <sheetName val="companies_1"/>
      <sheetName val="Financial_Charts1"/>
      <sheetName val="revenues__vs_expenses1"/>
      <sheetName val="Sheet2_(2)1"/>
      <sheetName val="13-8_"/>
      <sheetName val="24-8_"/>
      <sheetName val="Revenues_"/>
      <sheetName val="Monthly_REV__LCH_"/>
      <sheetName val="doctors_salaries"/>
      <sheetName val="Monthly_Target_Revenues_"/>
      <sheetName val="Yearly_REV__DOC_"/>
      <sheetName val="Monthly_Target_Cases_"/>
      <sheetName val="Monthly_REV__DOC_"/>
      <sheetName val="Yearly_REV__DOC"/>
      <sheetName val="cases_"/>
      <sheetName val="PH_REVENUE"/>
      <sheetName val="Monthly_Target_Revenues"/>
      <sheetName val="Monthly_Target_Cases"/>
      <sheetName val="treasury_(1)"/>
      <sheetName val="treasury_(2)"/>
      <sheetName val="treasury_(3)"/>
      <sheetName val="treasury_(4)"/>
      <sheetName val="treasury_(5)"/>
      <sheetName val="treasury_(6)"/>
      <sheetName val="treasury_(8)"/>
      <sheetName val="treasury_(9)"/>
      <sheetName val="treasury_(10)"/>
      <sheetName val="treasury_(11)"/>
      <sheetName val="treasury_(12)"/>
      <sheetName val="treasury_(13)"/>
      <sheetName val="treasury_(15)"/>
      <sheetName val="treasury_(16)"/>
      <sheetName val="treasury_(17)"/>
      <sheetName val="treasury_(18)"/>
      <sheetName val="treasury_(19)"/>
      <sheetName val="treasury_(20)"/>
      <sheetName val="treasury_(22)"/>
      <sheetName val="treasury_(23)"/>
      <sheetName val="treasury_(24)"/>
      <sheetName val="treasury_(25)"/>
      <sheetName val="treasury_(26)"/>
      <sheetName val="treasury_(27)"/>
      <sheetName val="treasury_(29)"/>
      <sheetName val="treasury_(30)"/>
      <sheetName val="treasury_(31)"/>
      <sheetName val="statement_(1)"/>
      <sheetName val="statement_(2)"/>
      <sheetName val="statement_(3)"/>
      <sheetName val="statement_(4)"/>
      <sheetName val="statement_(5)"/>
      <sheetName val="statement_(6)"/>
      <sheetName val="statement_(8)"/>
      <sheetName val="statement_(9)"/>
      <sheetName val="statement_(10)"/>
      <sheetName val="statement_(11)"/>
      <sheetName val="statement_(12)"/>
      <sheetName val="statement_(13)"/>
      <sheetName val="statement_(15)"/>
      <sheetName val="statement_(16)"/>
      <sheetName val="statement_(17)"/>
      <sheetName val="statement_(18)"/>
      <sheetName val="statement_(19)"/>
      <sheetName val="statement_(20)"/>
      <sheetName val="statement_(22)"/>
      <sheetName val="statement_(23)"/>
      <sheetName val="statement_(24)"/>
      <sheetName val="statement_(25)"/>
      <sheetName val="statement_(26)"/>
      <sheetName val="statement_(27)"/>
      <sheetName val="statement_(29)"/>
      <sheetName val="statement_(30)"/>
      <sheetName val="statement_(31)"/>
      <sheetName val="companies_"/>
      <sheetName val="Financial_Charts"/>
      <sheetName val="revenues__vs_expenses"/>
      <sheetName val="Sheet2_(2)"/>
      <sheetName val="13-8_2"/>
      <sheetName val="24-8_2"/>
      <sheetName val="Revenues_2"/>
      <sheetName val="Monthly_REV__LCH_2"/>
      <sheetName val="doctors_salaries2"/>
      <sheetName val="Monthly_Target_Revenues_2"/>
      <sheetName val="Yearly_REV__DOC_2"/>
      <sheetName val="Monthly_Target_Cases_2"/>
      <sheetName val="Monthly_REV__DOC_2"/>
      <sheetName val="Yearly_REV__DOC2"/>
      <sheetName val="cases_2"/>
      <sheetName val="PH_REVENUE2"/>
      <sheetName val="Monthly_Target_Revenues2"/>
      <sheetName val="Monthly_Target_Cases2"/>
      <sheetName val="treasury_(1)2"/>
      <sheetName val="treasury_(2)2"/>
      <sheetName val="treasury_(3)2"/>
      <sheetName val="treasury_(4)2"/>
      <sheetName val="treasury_(5)2"/>
      <sheetName val="treasury_(6)2"/>
      <sheetName val="treasury_(8)2"/>
      <sheetName val="treasury_(9)2"/>
      <sheetName val="treasury_(10)2"/>
      <sheetName val="treasury_(11)2"/>
      <sheetName val="treasury_(12)2"/>
      <sheetName val="treasury_(13)2"/>
      <sheetName val="treasury_(15)2"/>
      <sheetName val="treasury_(16)2"/>
      <sheetName val="treasury_(17)2"/>
      <sheetName val="treasury_(18)2"/>
      <sheetName val="treasury_(19)2"/>
      <sheetName val="treasury_(20)2"/>
      <sheetName val="treasury_(22)2"/>
      <sheetName val="treasury_(23)2"/>
      <sheetName val="treasury_(24)2"/>
      <sheetName val="treasury_(25)2"/>
      <sheetName val="treasury_(26)2"/>
      <sheetName val="treasury_(27)2"/>
      <sheetName val="treasury_(29)2"/>
      <sheetName val="treasury_(30)2"/>
      <sheetName val="treasury_(31)2"/>
      <sheetName val="statement_(1)2"/>
      <sheetName val="statement_(2)2"/>
      <sheetName val="statement_(3)2"/>
      <sheetName val="statement_(4)2"/>
      <sheetName val="statement_(5)2"/>
      <sheetName val="statement_(6)2"/>
      <sheetName val="statement_(8)2"/>
      <sheetName val="statement_(9)2"/>
      <sheetName val="statement_(10)2"/>
      <sheetName val="statement_(11)2"/>
      <sheetName val="statement_(12)2"/>
      <sheetName val="statement_(13)2"/>
      <sheetName val="statement_(15)2"/>
      <sheetName val="statement_(16)2"/>
      <sheetName val="statement_(17)2"/>
      <sheetName val="statement_(18)2"/>
      <sheetName val="statement_(19)2"/>
      <sheetName val="statement_(20)2"/>
      <sheetName val="statement_(22)2"/>
      <sheetName val="statement_(23)2"/>
      <sheetName val="statement_(24)2"/>
      <sheetName val="statement_(25)2"/>
      <sheetName val="statement_(26)2"/>
      <sheetName val="statement_(27)2"/>
      <sheetName val="statement_(29)2"/>
      <sheetName val="statement_(30)2"/>
      <sheetName val="statement_(31)2"/>
      <sheetName val="companies_2"/>
      <sheetName val="Financial_Charts2"/>
      <sheetName val="revenues__vs_expenses2"/>
      <sheetName val="Sheet2_(2)2"/>
      <sheetName val="13-8_6"/>
      <sheetName val="24-8_6"/>
      <sheetName val="Revenues_6"/>
      <sheetName val="Monthly_REV__LCH_6"/>
      <sheetName val="doctors_salaries6"/>
      <sheetName val="Monthly_Target_Revenues_6"/>
      <sheetName val="Yearly_REV__DOC_6"/>
      <sheetName val="Monthly_Target_Cases_6"/>
      <sheetName val="Monthly_REV__DOC_6"/>
      <sheetName val="Yearly_REV__DOC6"/>
      <sheetName val="cases_6"/>
      <sheetName val="PH_REVENUE6"/>
      <sheetName val="Monthly_Target_Revenues6"/>
      <sheetName val="Monthly_Target_Cases6"/>
      <sheetName val="treasury_(1)6"/>
      <sheetName val="treasury_(2)6"/>
      <sheetName val="treasury_(3)6"/>
      <sheetName val="treasury_(4)6"/>
      <sheetName val="treasury_(5)6"/>
      <sheetName val="treasury_(6)6"/>
      <sheetName val="treasury_(8)6"/>
      <sheetName val="treasury_(9)6"/>
      <sheetName val="treasury_(10)6"/>
      <sheetName val="treasury_(11)6"/>
      <sheetName val="treasury_(12)6"/>
      <sheetName val="treasury_(13)6"/>
      <sheetName val="treasury_(15)6"/>
      <sheetName val="treasury_(16)6"/>
      <sheetName val="treasury_(17)6"/>
      <sheetName val="treasury_(18)6"/>
      <sheetName val="treasury_(19)6"/>
      <sheetName val="treasury_(20)6"/>
      <sheetName val="treasury_(22)6"/>
      <sheetName val="treasury_(23)6"/>
      <sheetName val="treasury_(24)6"/>
      <sheetName val="treasury_(25)6"/>
      <sheetName val="treasury_(26)6"/>
      <sheetName val="treasury_(27)6"/>
      <sheetName val="treasury_(29)6"/>
      <sheetName val="treasury_(30)6"/>
      <sheetName val="treasury_(31)6"/>
      <sheetName val="statement_(1)6"/>
      <sheetName val="statement_(2)6"/>
      <sheetName val="statement_(3)6"/>
      <sheetName val="statement_(4)6"/>
      <sheetName val="statement_(5)6"/>
      <sheetName val="statement_(6)6"/>
      <sheetName val="statement_(8)6"/>
      <sheetName val="statement_(9)6"/>
      <sheetName val="statement_(10)6"/>
      <sheetName val="statement_(11)6"/>
      <sheetName val="statement_(12)6"/>
      <sheetName val="statement_(13)6"/>
      <sheetName val="statement_(15)6"/>
      <sheetName val="statement_(16)6"/>
      <sheetName val="statement_(17)6"/>
      <sheetName val="statement_(18)6"/>
      <sheetName val="statement_(19)6"/>
      <sheetName val="statement_(20)6"/>
      <sheetName val="statement_(22)6"/>
      <sheetName val="statement_(23)6"/>
      <sheetName val="statement_(24)6"/>
      <sheetName val="statement_(25)6"/>
      <sheetName val="statement_(26)6"/>
      <sheetName val="statement_(27)6"/>
      <sheetName val="statement_(29)6"/>
      <sheetName val="statement_(30)6"/>
      <sheetName val="statement_(31)6"/>
      <sheetName val="companies_6"/>
      <sheetName val="Financial_Charts6"/>
      <sheetName val="revenues__vs_expenses6"/>
      <sheetName val="Sheet2_(2)6"/>
      <sheetName val="13-8_3"/>
      <sheetName val="24-8_3"/>
      <sheetName val="Revenues_3"/>
      <sheetName val="Monthly_REV__LCH_3"/>
      <sheetName val="doctors_salaries3"/>
      <sheetName val="Monthly_Target_Revenues_3"/>
      <sheetName val="Yearly_REV__DOC_3"/>
      <sheetName val="Monthly_Target_Cases_3"/>
      <sheetName val="Monthly_REV__DOC_3"/>
      <sheetName val="Yearly_REV__DOC3"/>
      <sheetName val="cases_3"/>
      <sheetName val="PH_REVENUE3"/>
      <sheetName val="Monthly_Target_Revenues3"/>
      <sheetName val="Monthly_Target_Cases3"/>
      <sheetName val="treasury_(1)3"/>
      <sheetName val="treasury_(2)3"/>
      <sheetName val="treasury_(3)3"/>
      <sheetName val="treasury_(4)3"/>
      <sheetName val="treasury_(5)3"/>
      <sheetName val="treasury_(6)3"/>
      <sheetName val="treasury_(8)3"/>
      <sheetName val="treasury_(9)3"/>
      <sheetName val="treasury_(10)3"/>
      <sheetName val="treasury_(11)3"/>
      <sheetName val="treasury_(12)3"/>
      <sheetName val="treasury_(13)3"/>
      <sheetName val="treasury_(15)3"/>
      <sheetName val="treasury_(16)3"/>
      <sheetName val="treasury_(17)3"/>
      <sheetName val="treasury_(18)3"/>
      <sheetName val="treasury_(19)3"/>
      <sheetName val="treasury_(20)3"/>
      <sheetName val="treasury_(22)3"/>
      <sheetName val="treasury_(23)3"/>
      <sheetName val="treasury_(24)3"/>
      <sheetName val="treasury_(25)3"/>
      <sheetName val="treasury_(26)3"/>
      <sheetName val="treasury_(27)3"/>
      <sheetName val="treasury_(29)3"/>
      <sheetName val="treasury_(30)3"/>
      <sheetName val="treasury_(31)3"/>
      <sheetName val="statement_(1)3"/>
      <sheetName val="statement_(2)3"/>
      <sheetName val="statement_(3)3"/>
      <sheetName val="statement_(4)3"/>
      <sheetName val="statement_(5)3"/>
      <sheetName val="statement_(6)3"/>
      <sheetName val="statement_(8)3"/>
      <sheetName val="statement_(9)3"/>
      <sheetName val="statement_(10)3"/>
      <sheetName val="statement_(11)3"/>
      <sheetName val="statement_(12)3"/>
      <sheetName val="statement_(13)3"/>
      <sheetName val="statement_(15)3"/>
      <sheetName val="statement_(16)3"/>
      <sheetName val="statement_(17)3"/>
      <sheetName val="statement_(18)3"/>
      <sheetName val="statement_(19)3"/>
      <sheetName val="statement_(20)3"/>
      <sheetName val="statement_(22)3"/>
      <sheetName val="statement_(23)3"/>
      <sheetName val="statement_(24)3"/>
      <sheetName val="statement_(25)3"/>
      <sheetName val="statement_(26)3"/>
      <sheetName val="statement_(27)3"/>
      <sheetName val="statement_(29)3"/>
      <sheetName val="statement_(30)3"/>
      <sheetName val="statement_(31)3"/>
      <sheetName val="companies_3"/>
      <sheetName val="Financial_Charts3"/>
      <sheetName val="revenues__vs_expenses3"/>
      <sheetName val="Sheet2_(2)3"/>
      <sheetName val="13-8_4"/>
      <sheetName val="24-8_4"/>
      <sheetName val="Revenues_4"/>
      <sheetName val="Monthly_REV__LCH_4"/>
      <sheetName val="doctors_salaries4"/>
      <sheetName val="Monthly_Target_Revenues_4"/>
      <sheetName val="Yearly_REV__DOC_4"/>
      <sheetName val="Monthly_Target_Cases_4"/>
      <sheetName val="Monthly_REV__DOC_4"/>
      <sheetName val="Yearly_REV__DOC4"/>
      <sheetName val="cases_4"/>
      <sheetName val="PH_REVENUE4"/>
      <sheetName val="Monthly_Target_Revenues4"/>
      <sheetName val="Monthly_Target_Cases4"/>
      <sheetName val="treasury_(1)4"/>
      <sheetName val="treasury_(2)4"/>
      <sheetName val="treasury_(3)4"/>
      <sheetName val="treasury_(4)4"/>
      <sheetName val="treasury_(5)4"/>
      <sheetName val="treasury_(6)4"/>
      <sheetName val="treasury_(8)4"/>
      <sheetName val="treasury_(9)4"/>
      <sheetName val="treasury_(10)4"/>
      <sheetName val="treasury_(11)4"/>
      <sheetName val="treasury_(12)4"/>
      <sheetName val="treasury_(13)4"/>
      <sheetName val="treasury_(15)4"/>
      <sheetName val="treasury_(16)4"/>
      <sheetName val="treasury_(17)4"/>
      <sheetName val="treasury_(18)4"/>
      <sheetName val="treasury_(19)4"/>
      <sheetName val="treasury_(20)4"/>
      <sheetName val="treasury_(22)4"/>
      <sheetName val="treasury_(23)4"/>
      <sheetName val="treasury_(24)4"/>
      <sheetName val="treasury_(25)4"/>
      <sheetName val="treasury_(26)4"/>
      <sheetName val="treasury_(27)4"/>
      <sheetName val="treasury_(29)4"/>
      <sheetName val="treasury_(30)4"/>
      <sheetName val="treasury_(31)4"/>
      <sheetName val="statement_(1)4"/>
      <sheetName val="statement_(2)4"/>
      <sheetName val="statement_(3)4"/>
      <sheetName val="statement_(4)4"/>
      <sheetName val="statement_(5)4"/>
      <sheetName val="statement_(6)4"/>
      <sheetName val="statement_(8)4"/>
      <sheetName val="statement_(9)4"/>
      <sheetName val="statement_(10)4"/>
      <sheetName val="statement_(11)4"/>
      <sheetName val="statement_(12)4"/>
      <sheetName val="statement_(13)4"/>
      <sheetName val="statement_(15)4"/>
      <sheetName val="statement_(16)4"/>
      <sheetName val="statement_(17)4"/>
      <sheetName val="statement_(18)4"/>
      <sheetName val="statement_(19)4"/>
      <sheetName val="statement_(20)4"/>
      <sheetName val="statement_(22)4"/>
      <sheetName val="statement_(23)4"/>
      <sheetName val="statement_(24)4"/>
      <sheetName val="statement_(25)4"/>
      <sheetName val="statement_(26)4"/>
      <sheetName val="statement_(27)4"/>
      <sheetName val="statement_(29)4"/>
      <sheetName val="statement_(30)4"/>
      <sheetName val="statement_(31)4"/>
      <sheetName val="companies_4"/>
      <sheetName val="Financial_Charts4"/>
      <sheetName val="revenues__vs_expenses4"/>
      <sheetName val="Sheet2_(2)4"/>
      <sheetName val="13-8_5"/>
      <sheetName val="24-8_5"/>
      <sheetName val="Revenues_5"/>
      <sheetName val="Monthly_REV__LCH_5"/>
      <sheetName val="doctors_salaries5"/>
      <sheetName val="Monthly_Target_Revenues_5"/>
      <sheetName val="Yearly_REV__DOC_5"/>
      <sheetName val="Monthly_Target_Cases_5"/>
      <sheetName val="Monthly_REV__DOC_5"/>
      <sheetName val="Yearly_REV__DOC5"/>
      <sheetName val="cases_5"/>
      <sheetName val="PH_REVENUE5"/>
      <sheetName val="Monthly_Target_Revenues5"/>
      <sheetName val="Monthly_Target_Cases5"/>
      <sheetName val="treasury_(1)5"/>
      <sheetName val="treasury_(2)5"/>
      <sheetName val="treasury_(3)5"/>
      <sheetName val="treasury_(4)5"/>
      <sheetName val="treasury_(5)5"/>
      <sheetName val="treasury_(6)5"/>
      <sheetName val="treasury_(8)5"/>
      <sheetName val="treasury_(9)5"/>
      <sheetName val="treasury_(10)5"/>
      <sheetName val="treasury_(11)5"/>
      <sheetName val="treasury_(12)5"/>
      <sheetName val="treasury_(13)5"/>
      <sheetName val="treasury_(15)5"/>
      <sheetName val="treasury_(16)5"/>
      <sheetName val="treasury_(17)5"/>
      <sheetName val="treasury_(18)5"/>
      <sheetName val="treasury_(19)5"/>
      <sheetName val="treasury_(20)5"/>
      <sheetName val="treasury_(22)5"/>
      <sheetName val="treasury_(23)5"/>
      <sheetName val="treasury_(24)5"/>
      <sheetName val="treasury_(25)5"/>
      <sheetName val="treasury_(26)5"/>
      <sheetName val="treasury_(27)5"/>
      <sheetName val="treasury_(29)5"/>
      <sheetName val="treasury_(30)5"/>
      <sheetName val="treasury_(31)5"/>
      <sheetName val="statement_(1)5"/>
      <sheetName val="statement_(2)5"/>
      <sheetName val="statement_(3)5"/>
      <sheetName val="statement_(4)5"/>
      <sheetName val="statement_(5)5"/>
      <sheetName val="statement_(6)5"/>
      <sheetName val="statement_(8)5"/>
      <sheetName val="statement_(9)5"/>
      <sheetName val="statement_(10)5"/>
      <sheetName val="statement_(11)5"/>
      <sheetName val="statement_(12)5"/>
      <sheetName val="statement_(13)5"/>
      <sheetName val="statement_(15)5"/>
      <sheetName val="statement_(16)5"/>
      <sheetName val="statement_(17)5"/>
      <sheetName val="statement_(18)5"/>
      <sheetName val="statement_(19)5"/>
      <sheetName val="statement_(20)5"/>
      <sheetName val="statement_(22)5"/>
      <sheetName val="statement_(23)5"/>
      <sheetName val="statement_(24)5"/>
      <sheetName val="statement_(25)5"/>
      <sheetName val="statement_(26)5"/>
      <sheetName val="statement_(27)5"/>
      <sheetName val="statement_(29)5"/>
      <sheetName val="statement_(30)5"/>
      <sheetName val="statement_(31)5"/>
      <sheetName val="companies_5"/>
      <sheetName val="Financial_Charts5"/>
      <sheetName val="revenues__vs_expenses5"/>
      <sheetName val="Sheet2_(2)5"/>
      <sheetName val="13-8_7"/>
      <sheetName val="24-8_7"/>
      <sheetName val="Revenues_7"/>
      <sheetName val="Monthly_REV__LCH_7"/>
      <sheetName val="doctors_salaries7"/>
      <sheetName val="Monthly_Target_Revenues_7"/>
      <sheetName val="Yearly_REV__DOC_7"/>
      <sheetName val="Monthly_Target_Cases_7"/>
      <sheetName val="Monthly_REV__DOC_7"/>
      <sheetName val="Yearly_REV__DOC7"/>
      <sheetName val="cases_7"/>
      <sheetName val="PH_REVENUE7"/>
      <sheetName val="Monthly_Target_Revenues7"/>
      <sheetName val="Monthly_Target_Cases7"/>
      <sheetName val="treasury_(1)7"/>
      <sheetName val="treasury_(2)7"/>
      <sheetName val="treasury_(3)7"/>
      <sheetName val="treasury_(4)7"/>
      <sheetName val="treasury_(5)7"/>
      <sheetName val="treasury_(6)7"/>
      <sheetName val="treasury_(8)7"/>
      <sheetName val="treasury_(9)7"/>
      <sheetName val="treasury_(10)7"/>
      <sheetName val="treasury_(11)7"/>
      <sheetName val="treasury_(12)7"/>
      <sheetName val="treasury_(13)7"/>
      <sheetName val="treasury_(15)7"/>
      <sheetName val="treasury_(16)7"/>
      <sheetName val="treasury_(17)7"/>
      <sheetName val="treasury_(18)7"/>
      <sheetName val="treasury_(19)7"/>
      <sheetName val="treasury_(20)7"/>
      <sheetName val="treasury_(22)7"/>
      <sheetName val="treasury_(23)7"/>
      <sheetName val="treasury_(24)7"/>
      <sheetName val="treasury_(25)7"/>
      <sheetName val="treasury_(26)7"/>
      <sheetName val="treasury_(27)7"/>
      <sheetName val="treasury_(29)7"/>
      <sheetName val="treasury_(30)7"/>
      <sheetName val="treasury_(31)7"/>
      <sheetName val="statement_(1)7"/>
      <sheetName val="statement_(2)7"/>
      <sheetName val="statement_(3)7"/>
      <sheetName val="statement_(4)7"/>
      <sheetName val="statement_(5)7"/>
      <sheetName val="statement_(6)7"/>
      <sheetName val="statement_(8)7"/>
      <sheetName val="statement_(9)7"/>
      <sheetName val="statement_(10)7"/>
      <sheetName val="statement_(11)7"/>
      <sheetName val="statement_(12)7"/>
      <sheetName val="statement_(13)7"/>
      <sheetName val="statement_(15)7"/>
      <sheetName val="statement_(16)7"/>
      <sheetName val="statement_(17)7"/>
      <sheetName val="statement_(18)7"/>
      <sheetName val="statement_(19)7"/>
      <sheetName val="statement_(20)7"/>
      <sheetName val="statement_(22)7"/>
      <sheetName val="statement_(23)7"/>
      <sheetName val="statement_(24)7"/>
      <sheetName val="statement_(25)7"/>
      <sheetName val="statement_(26)7"/>
      <sheetName val="statement_(27)7"/>
      <sheetName val="statement_(29)7"/>
      <sheetName val="statement_(30)7"/>
      <sheetName val="statement_(31)7"/>
      <sheetName val="companies_7"/>
      <sheetName val="Financial_Charts7"/>
      <sheetName val="revenues__vs_expenses7"/>
      <sheetName val="Sheet2_(2)7"/>
      <sheetName val="13-8_8"/>
      <sheetName val="24-8_8"/>
      <sheetName val="Revenues_8"/>
      <sheetName val="Monthly_REV__LCH_8"/>
      <sheetName val="doctors_salaries8"/>
      <sheetName val="Monthly_Target_Revenues_8"/>
      <sheetName val="Yearly_REV__DOC_8"/>
      <sheetName val="Monthly_Target_Cases_8"/>
      <sheetName val="Monthly_REV__DOC_8"/>
      <sheetName val="Yearly_REV__DOC8"/>
      <sheetName val="cases_8"/>
      <sheetName val="PH_REVENUE8"/>
      <sheetName val="Monthly_Target_Revenues8"/>
      <sheetName val="Monthly_Target_Cases8"/>
      <sheetName val="treasury_(1)8"/>
      <sheetName val="treasury_(2)8"/>
      <sheetName val="treasury_(3)8"/>
      <sheetName val="treasury_(4)8"/>
      <sheetName val="treasury_(5)8"/>
      <sheetName val="treasury_(6)8"/>
      <sheetName val="treasury_(8)8"/>
      <sheetName val="treasury_(9)8"/>
      <sheetName val="treasury_(10)8"/>
      <sheetName val="treasury_(11)8"/>
      <sheetName val="treasury_(12)8"/>
      <sheetName val="treasury_(13)8"/>
      <sheetName val="treasury_(15)8"/>
      <sheetName val="treasury_(16)8"/>
      <sheetName val="treasury_(17)8"/>
      <sheetName val="treasury_(18)8"/>
      <sheetName val="treasury_(19)8"/>
      <sheetName val="treasury_(20)8"/>
      <sheetName val="treasury_(22)8"/>
      <sheetName val="treasury_(23)8"/>
      <sheetName val="treasury_(24)8"/>
      <sheetName val="treasury_(25)8"/>
      <sheetName val="treasury_(26)8"/>
      <sheetName val="treasury_(27)8"/>
      <sheetName val="treasury_(29)8"/>
      <sheetName val="treasury_(30)8"/>
      <sheetName val="treasury_(31)8"/>
      <sheetName val="statement_(1)8"/>
      <sheetName val="statement_(2)8"/>
      <sheetName val="statement_(3)8"/>
      <sheetName val="statement_(4)8"/>
      <sheetName val="statement_(5)8"/>
      <sheetName val="statement_(6)8"/>
      <sheetName val="statement_(8)8"/>
      <sheetName val="statement_(9)8"/>
      <sheetName val="statement_(10)8"/>
      <sheetName val="statement_(11)8"/>
      <sheetName val="statement_(12)8"/>
      <sheetName val="statement_(13)8"/>
      <sheetName val="statement_(15)8"/>
      <sheetName val="statement_(16)8"/>
      <sheetName val="statement_(17)8"/>
      <sheetName val="statement_(18)8"/>
      <sheetName val="statement_(19)8"/>
      <sheetName val="statement_(20)8"/>
      <sheetName val="statement_(22)8"/>
      <sheetName val="statement_(23)8"/>
      <sheetName val="statement_(24)8"/>
      <sheetName val="statement_(25)8"/>
      <sheetName val="statement_(26)8"/>
      <sheetName val="statement_(27)8"/>
      <sheetName val="statement_(29)8"/>
      <sheetName val="statement_(30)8"/>
      <sheetName val="statement_(31)8"/>
      <sheetName val="companies_8"/>
      <sheetName val="Financial_Charts8"/>
      <sheetName val="revenues__vs_expenses8"/>
      <sheetName val="Sheet2_(2)8"/>
      <sheetName val="13-8_9"/>
      <sheetName val="24-8_9"/>
      <sheetName val="Revenues_9"/>
      <sheetName val="Monthly_REV__LCH_9"/>
      <sheetName val="doctors_salaries9"/>
      <sheetName val="Monthly_Target_Revenues_9"/>
      <sheetName val="Yearly_REV__DOC_9"/>
      <sheetName val="Monthly_Target_Cases_9"/>
      <sheetName val="Monthly_REV__DOC_9"/>
      <sheetName val="Yearly_REV__DOC9"/>
      <sheetName val="cases_9"/>
      <sheetName val="PH_REVENUE9"/>
      <sheetName val="Monthly_Target_Revenues9"/>
      <sheetName val="Monthly_Target_Cases9"/>
      <sheetName val="treasury_(1)9"/>
      <sheetName val="treasury_(2)9"/>
      <sheetName val="treasury_(3)9"/>
      <sheetName val="treasury_(4)9"/>
      <sheetName val="treasury_(5)9"/>
      <sheetName val="treasury_(6)9"/>
      <sheetName val="treasury_(8)9"/>
      <sheetName val="treasury_(9)9"/>
      <sheetName val="treasury_(10)9"/>
      <sheetName val="treasury_(11)9"/>
      <sheetName val="treasury_(12)9"/>
      <sheetName val="treasury_(13)9"/>
      <sheetName val="treasury_(15)9"/>
      <sheetName val="treasury_(16)9"/>
      <sheetName val="treasury_(17)9"/>
      <sheetName val="treasury_(18)9"/>
      <sheetName val="treasury_(19)9"/>
      <sheetName val="treasury_(20)9"/>
      <sheetName val="treasury_(22)9"/>
      <sheetName val="treasury_(23)9"/>
      <sheetName val="treasury_(24)9"/>
      <sheetName val="treasury_(25)9"/>
      <sheetName val="treasury_(26)9"/>
      <sheetName val="treasury_(27)9"/>
      <sheetName val="treasury_(29)9"/>
      <sheetName val="treasury_(30)9"/>
      <sheetName val="treasury_(31)9"/>
      <sheetName val="statement_(1)9"/>
      <sheetName val="statement_(2)9"/>
      <sheetName val="statement_(3)9"/>
      <sheetName val="statement_(4)9"/>
      <sheetName val="statement_(5)9"/>
      <sheetName val="statement_(6)9"/>
      <sheetName val="statement_(8)9"/>
      <sheetName val="statement_(9)9"/>
      <sheetName val="statement_(10)9"/>
      <sheetName val="statement_(11)9"/>
      <sheetName val="statement_(12)9"/>
      <sheetName val="statement_(13)9"/>
      <sheetName val="statement_(15)9"/>
      <sheetName val="statement_(16)9"/>
      <sheetName val="statement_(17)9"/>
      <sheetName val="statement_(18)9"/>
      <sheetName val="statement_(19)9"/>
      <sheetName val="statement_(20)9"/>
      <sheetName val="statement_(22)9"/>
      <sheetName val="statement_(23)9"/>
      <sheetName val="statement_(24)9"/>
      <sheetName val="statement_(25)9"/>
      <sheetName val="statement_(26)9"/>
      <sheetName val="statement_(27)9"/>
      <sheetName val="statement_(29)9"/>
      <sheetName val="statement_(30)9"/>
      <sheetName val="statement_(31)9"/>
      <sheetName val="companies_9"/>
      <sheetName val="Financial_Charts9"/>
      <sheetName val="revenues__vs_expenses9"/>
      <sheetName val="Sheet2_(2)9"/>
      <sheetName val="13-8_10"/>
      <sheetName val="24-8_10"/>
      <sheetName val="Revenues_10"/>
      <sheetName val="Monthly_REV__LCH_10"/>
      <sheetName val="doctors_salaries10"/>
      <sheetName val="Monthly_Target_Revenues_10"/>
      <sheetName val="Yearly_REV__DOC_10"/>
      <sheetName val="Monthly_Target_Cases_10"/>
      <sheetName val="Monthly_REV__DOC_10"/>
      <sheetName val="Yearly_REV__DOC10"/>
      <sheetName val="cases_10"/>
      <sheetName val="PH_REVENUE10"/>
      <sheetName val="Monthly_Target_Revenues10"/>
      <sheetName val="Monthly_Target_Cases10"/>
      <sheetName val="treasury_(1)10"/>
      <sheetName val="treasury_(2)10"/>
      <sheetName val="treasury_(3)10"/>
      <sheetName val="treasury_(4)10"/>
      <sheetName val="treasury_(5)10"/>
      <sheetName val="treasury_(6)10"/>
      <sheetName val="treasury_(8)10"/>
      <sheetName val="treasury_(9)10"/>
      <sheetName val="treasury_(10)10"/>
      <sheetName val="treasury_(11)10"/>
      <sheetName val="treasury_(12)10"/>
      <sheetName val="treasury_(13)10"/>
      <sheetName val="treasury_(15)10"/>
      <sheetName val="treasury_(16)10"/>
      <sheetName val="treasury_(17)10"/>
      <sheetName val="treasury_(18)10"/>
      <sheetName val="treasury_(19)10"/>
      <sheetName val="treasury_(20)10"/>
      <sheetName val="treasury_(22)10"/>
      <sheetName val="treasury_(23)10"/>
      <sheetName val="treasury_(24)10"/>
      <sheetName val="treasury_(25)10"/>
      <sheetName val="treasury_(26)10"/>
      <sheetName val="treasury_(27)10"/>
      <sheetName val="treasury_(29)10"/>
      <sheetName val="treasury_(30)10"/>
      <sheetName val="treasury_(31)10"/>
      <sheetName val="statement_(1)10"/>
      <sheetName val="statement_(2)10"/>
      <sheetName val="statement_(3)10"/>
      <sheetName val="statement_(4)10"/>
      <sheetName val="statement_(5)10"/>
      <sheetName val="statement_(6)10"/>
      <sheetName val="statement_(8)10"/>
      <sheetName val="statement_(9)10"/>
      <sheetName val="statement_(10)10"/>
      <sheetName val="statement_(11)10"/>
      <sheetName val="statement_(12)10"/>
      <sheetName val="statement_(13)10"/>
      <sheetName val="statement_(15)10"/>
      <sheetName val="statement_(16)10"/>
      <sheetName val="statement_(17)10"/>
      <sheetName val="statement_(18)10"/>
      <sheetName val="statement_(19)10"/>
      <sheetName val="statement_(20)10"/>
      <sheetName val="statement_(22)10"/>
      <sheetName val="statement_(23)10"/>
      <sheetName val="statement_(24)10"/>
      <sheetName val="statement_(25)10"/>
      <sheetName val="statement_(26)10"/>
      <sheetName val="statement_(27)10"/>
      <sheetName val="statement_(29)10"/>
      <sheetName val="statement_(30)10"/>
      <sheetName val="statement_(31)10"/>
      <sheetName val="companies_10"/>
      <sheetName val="Financial_Charts10"/>
      <sheetName val="revenues__vs_expenses10"/>
      <sheetName val="Sheet2_(2)10"/>
      <sheetName val="13-8_11"/>
      <sheetName val="24-8_11"/>
      <sheetName val="Revenues_11"/>
      <sheetName val="Monthly_REV__LCH_11"/>
      <sheetName val="doctors_salaries11"/>
      <sheetName val="Monthly_Target_Revenues_11"/>
      <sheetName val="Yearly_REV__DOC_11"/>
      <sheetName val="Monthly_Target_Cases_11"/>
      <sheetName val="Monthly_REV__DOC_11"/>
      <sheetName val="Yearly_REV__DOC11"/>
      <sheetName val="cases_11"/>
      <sheetName val="PH_REVENUE11"/>
      <sheetName val="Monthly_Target_Revenues11"/>
      <sheetName val="Monthly_Target_Cases11"/>
      <sheetName val="treasury_(1)11"/>
      <sheetName val="treasury_(2)11"/>
      <sheetName val="treasury_(3)11"/>
      <sheetName val="treasury_(4)11"/>
      <sheetName val="treasury_(5)11"/>
      <sheetName val="treasury_(6)11"/>
      <sheetName val="treasury_(8)11"/>
      <sheetName val="treasury_(9)11"/>
      <sheetName val="treasury_(10)11"/>
      <sheetName val="treasury_(11)11"/>
      <sheetName val="treasury_(12)11"/>
      <sheetName val="treasury_(13)11"/>
      <sheetName val="treasury_(15)11"/>
      <sheetName val="treasury_(16)11"/>
      <sheetName val="treasury_(17)11"/>
      <sheetName val="treasury_(18)11"/>
      <sheetName val="treasury_(19)11"/>
      <sheetName val="treasury_(20)11"/>
      <sheetName val="treasury_(22)11"/>
      <sheetName val="treasury_(23)11"/>
      <sheetName val="treasury_(24)11"/>
      <sheetName val="treasury_(25)11"/>
      <sheetName val="treasury_(26)11"/>
      <sheetName val="treasury_(27)11"/>
      <sheetName val="treasury_(29)11"/>
      <sheetName val="treasury_(30)11"/>
      <sheetName val="treasury_(31)11"/>
      <sheetName val="statement_(1)11"/>
      <sheetName val="statement_(2)11"/>
      <sheetName val="statement_(3)11"/>
      <sheetName val="statement_(4)11"/>
      <sheetName val="statement_(5)11"/>
      <sheetName val="statement_(6)11"/>
      <sheetName val="statement_(8)11"/>
      <sheetName val="statement_(9)11"/>
      <sheetName val="statement_(10)11"/>
      <sheetName val="statement_(11)11"/>
      <sheetName val="statement_(12)11"/>
      <sheetName val="statement_(13)11"/>
      <sheetName val="statement_(15)11"/>
      <sheetName val="statement_(16)11"/>
      <sheetName val="statement_(17)11"/>
      <sheetName val="statement_(18)11"/>
      <sheetName val="statement_(19)11"/>
      <sheetName val="statement_(20)11"/>
      <sheetName val="statement_(22)11"/>
      <sheetName val="statement_(23)11"/>
      <sheetName val="statement_(24)11"/>
      <sheetName val="statement_(25)11"/>
      <sheetName val="statement_(26)11"/>
      <sheetName val="statement_(27)11"/>
      <sheetName val="statement_(29)11"/>
      <sheetName val="statement_(30)11"/>
      <sheetName val="statement_(31)11"/>
      <sheetName val="companies_11"/>
      <sheetName val="Financial_Charts11"/>
      <sheetName val="revenues__vs_expenses11"/>
      <sheetName val="Sheet2_(2)11"/>
      <sheetName val="13-8_12"/>
      <sheetName val="24-8_12"/>
      <sheetName val="Revenues_12"/>
      <sheetName val="Monthly_REV__LCH_12"/>
      <sheetName val="doctors_salaries12"/>
      <sheetName val="Monthly_Target_Revenues_12"/>
      <sheetName val="Yearly_REV__DOC_12"/>
      <sheetName val="Monthly_Target_Cases_12"/>
      <sheetName val="Monthly_REV__DOC_12"/>
      <sheetName val="Yearly_REV__DOC12"/>
      <sheetName val="cases_12"/>
      <sheetName val="PH_REVENUE12"/>
      <sheetName val="Monthly_Target_Revenues12"/>
      <sheetName val="Monthly_Target_Cases12"/>
      <sheetName val="treasury_(1)12"/>
      <sheetName val="treasury_(2)12"/>
      <sheetName val="treasury_(3)12"/>
      <sheetName val="treasury_(4)12"/>
      <sheetName val="treasury_(5)12"/>
      <sheetName val="treasury_(6)12"/>
      <sheetName val="treasury_(8)12"/>
      <sheetName val="treasury_(9)12"/>
      <sheetName val="treasury_(10)12"/>
      <sheetName val="treasury_(11)12"/>
      <sheetName val="treasury_(12)12"/>
      <sheetName val="treasury_(13)12"/>
      <sheetName val="treasury_(15)12"/>
      <sheetName val="treasury_(16)12"/>
      <sheetName val="treasury_(17)12"/>
      <sheetName val="treasury_(18)12"/>
      <sheetName val="treasury_(19)12"/>
      <sheetName val="treasury_(20)12"/>
      <sheetName val="treasury_(22)12"/>
      <sheetName val="treasury_(23)12"/>
      <sheetName val="treasury_(24)12"/>
      <sheetName val="treasury_(25)12"/>
      <sheetName val="treasury_(26)12"/>
      <sheetName val="treasury_(27)12"/>
      <sheetName val="treasury_(29)12"/>
      <sheetName val="treasury_(30)12"/>
      <sheetName val="treasury_(31)12"/>
      <sheetName val="statement_(1)12"/>
      <sheetName val="statement_(2)12"/>
      <sheetName val="statement_(3)12"/>
      <sheetName val="statement_(4)12"/>
      <sheetName val="statement_(5)12"/>
      <sheetName val="statement_(6)12"/>
      <sheetName val="statement_(8)12"/>
      <sheetName val="statement_(9)12"/>
      <sheetName val="statement_(10)12"/>
      <sheetName val="statement_(11)12"/>
      <sheetName val="statement_(12)12"/>
      <sheetName val="statement_(13)12"/>
      <sheetName val="statement_(15)12"/>
      <sheetName val="statement_(16)12"/>
      <sheetName val="statement_(17)12"/>
      <sheetName val="statement_(18)12"/>
      <sheetName val="statement_(19)12"/>
      <sheetName val="statement_(20)12"/>
      <sheetName val="statement_(22)12"/>
      <sheetName val="statement_(23)12"/>
      <sheetName val="statement_(24)12"/>
      <sheetName val="statement_(25)12"/>
      <sheetName val="statement_(26)12"/>
      <sheetName val="statement_(27)12"/>
      <sheetName val="statement_(29)12"/>
      <sheetName val="statement_(30)12"/>
      <sheetName val="statement_(31)12"/>
      <sheetName val="companies_12"/>
      <sheetName val="Financial_Charts12"/>
      <sheetName val="revenues__vs_expenses12"/>
      <sheetName val="Sheet2_(2)12"/>
      <sheetName val="Full capacity"/>
      <sheetName val="Droplists"/>
      <sheetName val="Lists"/>
      <sheetName val="Reference"/>
      <sheetName val="depart"/>
      <sheetName val="title"/>
      <sheetName val="Retention Report "/>
      <sheetName val="Droplist"/>
      <sheetName val="List"/>
      <sheetName val="Account analysis "/>
      <sheetName val="READ "/>
      <sheetName val="Compliance"/>
      <sheetName val="Unified References"/>
      <sheetName val="Le chateau Daily Income Report "/>
      <sheetName val="levels"/>
      <sheetName val="hiddenSheet"/>
      <sheetName val="DAMA Report"/>
      <sheetName val="Refrence"/>
      <sheetName val="Factor"/>
      <sheetName val="july "/>
      <sheetName val="Reference EX"/>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110">
          <cell r="C110" t="str">
            <v>Ashraf  Nasr</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Helper"/>
      <sheetName val="DATA BASE"/>
      <sheetName val="OR REF PER SPE&amp;DOC"/>
      <sheetName val="OR REFERRALS PER CONTRACT"/>
      <sheetName val="Factor"/>
      <sheetName val="Remote Corporate sup."/>
      <sheetName val="lists"/>
      <sheetName val="ASH"/>
      <sheetName val="SMH"/>
      <sheetName val="Alexandria"/>
      <sheetName val="AMH CRM"/>
      <sheetName val="KSA FEB"/>
      <sheetName val="ADC"/>
      <sheetName val="AKW"/>
      <sheetName val="HJH"/>
      <sheetName val="APC"/>
      <sheetName val="pivots"/>
      <sheetName val="Droplist"/>
      <sheetName val="Sheet1"/>
      <sheetName val="Refrence"/>
      <sheetName val="Droplists"/>
      <sheetName val="Brief"/>
      <sheetName val="Cat."/>
      <sheetName val="hiddenSheet"/>
      <sheetName val="DropDownList"/>
      <sheetName val="HCAPS Comments"/>
      <sheetName val="Reference EX"/>
      <sheetName val="Reference"/>
      <sheetName val="Selection List"/>
      <sheetName val="Over All"/>
      <sheetName val="ke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sheetName val="Cash flow"/>
      <sheetName val="ER"/>
      <sheetName val="External &amp; Outpatient"/>
      <sheetName val="Inpatient"/>
      <sheetName val="Cath lab"/>
      <sheetName val="ASH Target"/>
      <sheetName val="ASSH TARget"/>
      <sheetName val="Drugs"/>
      <sheetName val="operational exp."/>
      <sheetName val="Expenses"/>
      <sheetName val="Taxes"/>
      <sheetName val="Markting Exp."/>
      <sheetName val="H.R Plan"/>
      <sheetName val="Revenue"/>
      <sheetName val="Loan Amortization Schedule"/>
      <sheetName val="Sheet6"/>
      <sheetName val="Sheet2"/>
      <sheetName val="Activity Measurement"/>
      <sheetName val="Monitoring Report"/>
      <sheetName val="ASH."/>
      <sheetName val="Factor"/>
      <sheetName val="Cash_flow1"/>
      <sheetName val="External_&amp;_Outpatient1"/>
      <sheetName val="Cath_lab1"/>
      <sheetName val="ASH_Target1"/>
      <sheetName val="ASSH_TARget1"/>
      <sheetName val="operational_exp_1"/>
      <sheetName val="Markting_Exp_1"/>
      <sheetName val="H_R_Plan1"/>
      <sheetName val="Loan_Amortization_Schedule1"/>
      <sheetName val="Activity_Measurement1"/>
      <sheetName val="Monitoring_Report1"/>
      <sheetName val="ASH_1"/>
      <sheetName val="Cash_flow"/>
      <sheetName val="External_&amp;_Outpatient"/>
      <sheetName val="Cath_lab"/>
      <sheetName val="ASH_Target"/>
      <sheetName val="ASSH_TARget"/>
      <sheetName val="operational_exp_"/>
      <sheetName val="Markting_Exp_"/>
      <sheetName val="H_R_Plan"/>
      <sheetName val="Loan_Amortization_Schedule"/>
      <sheetName val="Activity_Measurement"/>
      <sheetName val="Monitoring_Report"/>
      <sheetName val="ASH_"/>
      <sheetName val="Cash_flow2"/>
      <sheetName val="External_&amp;_Outpatient2"/>
      <sheetName val="Cath_lab2"/>
      <sheetName val="ASH_Target2"/>
      <sheetName val="ASSH_TARget2"/>
      <sheetName val="operational_exp_2"/>
      <sheetName val="Markting_Exp_2"/>
      <sheetName val="H_R_Plan2"/>
      <sheetName val="Loan_Amortization_Schedule2"/>
      <sheetName val="Activity_Measurement2"/>
      <sheetName val="Monitoring_Report2"/>
      <sheetName val="ASH_2"/>
      <sheetName val="KSA"/>
      <sheetName val="over view"/>
      <sheetName val="Digital Volume Contribution "/>
      <sheetName val="HJH"/>
      <sheetName val="Payment Type "/>
      <sheetName val="Medical Record "/>
      <sheetName val="HJH OVERVIEW "/>
      <sheetName val="AKW"/>
      <sheetName val="OPD Analysis  (2)"/>
      <sheetName val="ADC"/>
      <sheetName val="Polyclinic "/>
      <sheetName val="Cash_flow6"/>
      <sheetName val="External_&amp;_Outpatient6"/>
      <sheetName val="Cath_lab6"/>
      <sheetName val="ASH_Target6"/>
      <sheetName val="ASSH_TARget6"/>
      <sheetName val="operational_exp_6"/>
      <sheetName val="Markting_Exp_6"/>
      <sheetName val="H_R_Plan6"/>
      <sheetName val="Loan_Amortization_Schedule6"/>
      <sheetName val="Activity_Measurement6"/>
      <sheetName val="Monitoring_Report6"/>
      <sheetName val="ASH_6"/>
      <sheetName val="over_view2"/>
      <sheetName val="Digital_Volume_Contribution_2"/>
      <sheetName val="Payment_Type_2"/>
      <sheetName val="Medical_Record_2"/>
      <sheetName val="HJH_OVERVIEW_2"/>
      <sheetName val="OPD_Analysis__(2)2"/>
      <sheetName val="Polyclinic_2"/>
      <sheetName val="Cash_flow3"/>
      <sheetName val="External_&amp;_Outpatient3"/>
      <sheetName val="Cath_lab3"/>
      <sheetName val="ASH_Target3"/>
      <sheetName val="ASSH_TARget3"/>
      <sheetName val="operational_exp_3"/>
      <sheetName val="Markting_Exp_3"/>
      <sheetName val="H_R_Plan3"/>
      <sheetName val="Loan_Amortization_Schedule3"/>
      <sheetName val="Activity_Measurement3"/>
      <sheetName val="Monitoring_Report3"/>
      <sheetName val="ASH_3"/>
      <sheetName val="Cash_flow4"/>
      <sheetName val="External_&amp;_Outpatient4"/>
      <sheetName val="Cath_lab4"/>
      <sheetName val="ASH_Target4"/>
      <sheetName val="ASSH_TARget4"/>
      <sheetName val="operational_exp_4"/>
      <sheetName val="Markting_Exp_4"/>
      <sheetName val="H_R_Plan4"/>
      <sheetName val="Loan_Amortization_Schedule4"/>
      <sheetName val="Activity_Measurement4"/>
      <sheetName val="Monitoring_Report4"/>
      <sheetName val="ASH_4"/>
      <sheetName val="over_view"/>
      <sheetName val="Digital_Volume_Contribution_"/>
      <sheetName val="Payment_Type_"/>
      <sheetName val="Medical_Record_"/>
      <sheetName val="HJH_OVERVIEW_"/>
      <sheetName val="OPD_Analysis__(2)"/>
      <sheetName val="Polyclinic_"/>
      <sheetName val="Cash_flow5"/>
      <sheetName val="External_&amp;_Outpatient5"/>
      <sheetName val="Cath_lab5"/>
      <sheetName val="ASH_Target5"/>
      <sheetName val="ASSH_TARget5"/>
      <sheetName val="operational_exp_5"/>
      <sheetName val="Markting_Exp_5"/>
      <sheetName val="H_R_Plan5"/>
      <sheetName val="Loan_Amortization_Schedule5"/>
      <sheetName val="Activity_Measurement5"/>
      <sheetName val="Monitoring_Report5"/>
      <sheetName val="ASH_5"/>
      <sheetName val="over_view1"/>
      <sheetName val="Digital_Volume_Contribution_1"/>
      <sheetName val="Payment_Type_1"/>
      <sheetName val="Medical_Record_1"/>
      <sheetName val="HJH_OVERVIEW_1"/>
      <sheetName val="OPD_Analysis__(2)1"/>
      <sheetName val="Polyclinic_1"/>
      <sheetName val="Cash_flow7"/>
      <sheetName val="External_&amp;_Outpatient7"/>
      <sheetName val="Cath_lab7"/>
      <sheetName val="ASH_Target7"/>
      <sheetName val="ASSH_TARget7"/>
      <sheetName val="operational_exp_7"/>
      <sheetName val="Markting_Exp_7"/>
      <sheetName val="H_R_Plan7"/>
      <sheetName val="Loan_Amortization_Schedule7"/>
      <sheetName val="Activity_Measurement7"/>
      <sheetName val="Monitoring_Report7"/>
      <sheetName val="ASH_7"/>
      <sheetName val="Cash_flow8"/>
      <sheetName val="External_&amp;_Outpatient8"/>
      <sheetName val="Cath_lab8"/>
      <sheetName val="ASH_Target8"/>
      <sheetName val="ASSH_TARget8"/>
      <sheetName val="operational_exp_8"/>
      <sheetName val="Markting_Exp_8"/>
      <sheetName val="H_R_Plan8"/>
      <sheetName val="Loan_Amortization_Schedule8"/>
      <sheetName val="Activity_Measurement8"/>
      <sheetName val="Monitoring_Report8"/>
      <sheetName val="ASH_8"/>
      <sheetName val="over_view3"/>
      <sheetName val="Digital_Volume_Contribution_3"/>
      <sheetName val="Payment_Type_3"/>
      <sheetName val="Medical_Record_3"/>
      <sheetName val="HJH_OVERVIEW_3"/>
      <sheetName val="OPD_Analysis__(2)3"/>
      <sheetName val="Polyclinic_3"/>
      <sheetName val="Cash_flow9"/>
      <sheetName val="External_&amp;_Outpatient9"/>
      <sheetName val="Cath_lab9"/>
      <sheetName val="ASH_Target9"/>
      <sheetName val="ASSH_TARget9"/>
      <sheetName val="operational_exp_9"/>
      <sheetName val="Markting_Exp_9"/>
      <sheetName val="H_R_Plan9"/>
      <sheetName val="Loan_Amortization_Schedule9"/>
      <sheetName val="Activity_Measurement9"/>
      <sheetName val="Monitoring_Report9"/>
      <sheetName val="ASH_9"/>
      <sheetName val="over_view4"/>
      <sheetName val="Digital_Volume_Contribution_4"/>
      <sheetName val="Payment_Type_4"/>
      <sheetName val="Medical_Record_4"/>
      <sheetName val="HJH_OVERVIEW_4"/>
      <sheetName val="OPD_Analysis__(2)4"/>
      <sheetName val="Polyclinic_4"/>
      <sheetName val="Cash_flow10"/>
      <sheetName val="External_&amp;_Outpatient10"/>
      <sheetName val="Cath_lab10"/>
      <sheetName val="ASH_Target10"/>
      <sheetName val="ASSH_TARget10"/>
      <sheetName val="operational_exp_10"/>
      <sheetName val="Markting_Exp_10"/>
      <sheetName val="H_R_Plan10"/>
      <sheetName val="Loan_Amortization_Schedule10"/>
      <sheetName val="Activity_Measurement10"/>
      <sheetName val="Monitoring_Report10"/>
      <sheetName val="ASH_10"/>
      <sheetName val="over_view5"/>
      <sheetName val="Digital_Volume_Contribution_5"/>
      <sheetName val="Payment_Type_5"/>
      <sheetName val="Medical_Record_5"/>
      <sheetName val="HJH_OVERVIEW_5"/>
      <sheetName val="OPD_Analysis__(2)5"/>
      <sheetName val="Polyclinic_5"/>
      <sheetName val="Cash_flow11"/>
      <sheetName val="External_&amp;_Outpatient11"/>
      <sheetName val="Cath_lab11"/>
      <sheetName val="ASH_Target11"/>
      <sheetName val="ASSH_TARget11"/>
      <sheetName val="operational_exp_11"/>
      <sheetName val="Markting_Exp_11"/>
      <sheetName val="H_R_Plan11"/>
      <sheetName val="Loan_Amortization_Schedule11"/>
      <sheetName val="Activity_Measurement11"/>
      <sheetName val="Monitoring_Report11"/>
      <sheetName val="ASH_11"/>
      <sheetName val="over_view6"/>
      <sheetName val="Digital_Volume_Contribution_6"/>
      <sheetName val="Payment_Type_6"/>
      <sheetName val="Medical_Record_6"/>
      <sheetName val="HJH_OVERVIEW_6"/>
      <sheetName val="OPD_Analysis__(2)6"/>
      <sheetName val="Polyclinic_6"/>
      <sheetName val="Cash_flow12"/>
      <sheetName val="External_&amp;_Outpatient12"/>
      <sheetName val="Cath_lab12"/>
      <sheetName val="ASH_Target12"/>
      <sheetName val="ASSH_TARget12"/>
      <sheetName val="operational_exp_12"/>
      <sheetName val="Markting_Exp_12"/>
      <sheetName val="H_R_Plan12"/>
      <sheetName val="Loan_Amortization_Schedule12"/>
      <sheetName val="Activity_Measurement12"/>
      <sheetName val="Monitoring_Report12"/>
      <sheetName val="ASH_12"/>
      <sheetName val="over_view7"/>
      <sheetName val="Digital_Volume_Contribution_7"/>
      <sheetName val="Payment_Type_7"/>
      <sheetName val="Medical_Record_7"/>
      <sheetName val="HJH_OVERVIEW_7"/>
      <sheetName val="OPD_Analysis__(2)7"/>
      <sheetName val="Polyclinic_7"/>
      <sheetName val="Droplists"/>
      <sheetName val="P&amp;F KPI Tree"/>
      <sheetName val="Decision list Report "/>
      <sheetName val="Lists"/>
      <sheetName val="Sheet1"/>
      <sheetName val="pricing planning"/>
      <sheetName val="Competitive advantage Tools"/>
      <sheetName val="Detialed D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Loan Amortization Schedule</v>
          </cell>
        </row>
        <row r="4">
          <cell r="B4" t="str">
            <v>Enter values</v>
          </cell>
          <cell r="H4" t="str">
            <v>Loan summary</v>
          </cell>
        </row>
        <row r="5">
          <cell r="C5" t="str">
            <v>Loan amount</v>
          </cell>
          <cell r="D5">
            <v>3300000</v>
          </cell>
          <cell r="I5" t="str">
            <v>Scheduled payment</v>
          </cell>
          <cell r="J5">
            <v>272859.94110595033</v>
          </cell>
        </row>
        <row r="6">
          <cell r="C6" t="str">
            <v>Annual interest rate</v>
          </cell>
          <cell r="D6">
            <v>0.14000000000000001</v>
          </cell>
          <cell r="I6" t="str">
            <v>Scheduled number of payments</v>
          </cell>
          <cell r="J6">
            <v>16</v>
          </cell>
        </row>
        <row r="7">
          <cell r="C7" t="str">
            <v>Loan period in years</v>
          </cell>
          <cell r="D7">
            <v>4</v>
          </cell>
          <cell r="I7" t="str">
            <v>Actual number of payments</v>
          </cell>
          <cell r="J7">
            <v>16</v>
          </cell>
        </row>
        <row r="8">
          <cell r="C8" t="str">
            <v>Number of payments per year</v>
          </cell>
          <cell r="D8">
            <v>4</v>
          </cell>
          <cell r="I8" t="str">
            <v>Total early payments</v>
          </cell>
          <cell r="J8">
            <v>0</v>
          </cell>
        </row>
        <row r="9">
          <cell r="C9" t="str">
            <v>Start date of loan</v>
          </cell>
          <cell r="D9">
            <v>40238</v>
          </cell>
          <cell r="I9" t="str">
            <v>Total interest</v>
          </cell>
          <cell r="J9">
            <v>1065759.0576951939</v>
          </cell>
        </row>
        <row r="10">
          <cell r="C10" t="str">
            <v>Optional extra payments</v>
          </cell>
        </row>
        <row r="12">
          <cell r="B12" t="str">
            <v>Lender name:</v>
          </cell>
        </row>
        <row r="16">
          <cell r="A16" t="str">
            <v>Pmt. No.</v>
          </cell>
          <cell r="B16" t="str">
            <v>Payment Date</v>
          </cell>
          <cell r="C16" t="str">
            <v>Beginning Balance</v>
          </cell>
          <cell r="D16" t="str">
            <v>Scheduled Payment</v>
          </cell>
          <cell r="E16" t="str">
            <v>Extra Payment</v>
          </cell>
          <cell r="F16" t="str">
            <v>Total Payment</v>
          </cell>
          <cell r="G16" t="str">
            <v>Principal</v>
          </cell>
          <cell r="H16" t="str">
            <v>Interest</v>
          </cell>
          <cell r="I16" t="str">
            <v>Ending Balance</v>
          </cell>
          <cell r="J16" t="str">
            <v>Cumulative Interest</v>
          </cell>
        </row>
        <row r="18">
          <cell r="A18">
            <v>1</v>
          </cell>
          <cell r="B18">
            <v>40330</v>
          </cell>
          <cell r="C18">
            <v>3300000</v>
          </cell>
          <cell r="D18">
            <v>272859.94110595033</v>
          </cell>
          <cell r="E18">
            <v>0</v>
          </cell>
          <cell r="F18">
            <v>272859.94110595033</v>
          </cell>
          <cell r="G18">
            <v>157359.94110595033</v>
          </cell>
          <cell r="H18">
            <v>115500.00000000001</v>
          </cell>
          <cell r="I18">
            <v>3142640.0588940498</v>
          </cell>
          <cell r="J18">
            <v>115500.00000000001</v>
          </cell>
        </row>
        <row r="19">
          <cell r="A19">
            <v>2</v>
          </cell>
          <cell r="B19">
            <v>40422</v>
          </cell>
          <cell r="C19">
            <v>3142640.0588940498</v>
          </cell>
          <cell r="D19">
            <v>272859.94110595033</v>
          </cell>
          <cell r="E19">
            <v>0</v>
          </cell>
          <cell r="F19">
            <v>272859.94110595033</v>
          </cell>
          <cell r="G19">
            <v>162867.5390446586</v>
          </cell>
          <cell r="H19">
            <v>109992.40206129175</v>
          </cell>
          <cell r="I19">
            <v>2979772.5198493912</v>
          </cell>
          <cell r="J19">
            <v>225492.40206129177</v>
          </cell>
        </row>
        <row r="20">
          <cell r="A20">
            <v>3</v>
          </cell>
          <cell r="B20">
            <v>40513</v>
          </cell>
          <cell r="C20">
            <v>2979772.5198493912</v>
          </cell>
          <cell r="D20">
            <v>272859.94110595033</v>
          </cell>
          <cell r="E20">
            <v>0</v>
          </cell>
          <cell r="F20">
            <v>272859.94110595033</v>
          </cell>
          <cell r="G20">
            <v>168567.90291122164</v>
          </cell>
          <cell r="H20">
            <v>104292.0381947287</v>
          </cell>
          <cell r="I20">
            <v>2811204.6169381696</v>
          </cell>
          <cell r="J20">
            <v>329784.44025602046</v>
          </cell>
        </row>
        <row r="21">
          <cell r="A21">
            <v>4</v>
          </cell>
          <cell r="B21">
            <v>40603</v>
          </cell>
          <cell r="C21">
            <v>2811204.6169381696</v>
          </cell>
          <cell r="D21">
            <v>272859.94110595033</v>
          </cell>
          <cell r="E21">
            <v>0</v>
          </cell>
          <cell r="F21">
            <v>272859.94110595033</v>
          </cell>
          <cell r="G21">
            <v>174467.77951311439</v>
          </cell>
          <cell r="H21">
            <v>98392.161592835939</v>
          </cell>
          <cell r="I21">
            <v>2636736.837425055</v>
          </cell>
          <cell r="J21">
            <v>428176.60184885643</v>
          </cell>
        </row>
        <row r="22">
          <cell r="A22">
            <v>5</v>
          </cell>
          <cell r="B22">
            <v>40695</v>
          </cell>
          <cell r="C22">
            <v>2636736.837425055</v>
          </cell>
          <cell r="D22">
            <v>272859.94110595033</v>
          </cell>
          <cell r="E22">
            <v>0</v>
          </cell>
          <cell r="F22">
            <v>272859.94110595033</v>
          </cell>
          <cell r="G22">
            <v>180574.15179607342</v>
          </cell>
          <cell r="H22">
            <v>92285.789309876927</v>
          </cell>
          <cell r="I22">
            <v>2456162.6856289813</v>
          </cell>
          <cell r="J22">
            <v>520462.39115873334</v>
          </cell>
        </row>
        <row r="23">
          <cell r="A23">
            <v>6</v>
          </cell>
          <cell r="B23">
            <v>40787</v>
          </cell>
          <cell r="C23">
            <v>2456162.6856289813</v>
          </cell>
          <cell r="D23">
            <v>272859.94110595033</v>
          </cell>
          <cell r="E23">
            <v>0</v>
          </cell>
          <cell r="F23">
            <v>272859.94110595033</v>
          </cell>
          <cell r="G23">
            <v>186894.24710893596</v>
          </cell>
          <cell r="H23">
            <v>85965.693997014358</v>
          </cell>
          <cell r="I23">
            <v>2269268.4385200455</v>
          </cell>
          <cell r="J23">
            <v>606428.08515574771</v>
          </cell>
        </row>
        <row r="24">
          <cell r="A24">
            <v>7</v>
          </cell>
          <cell r="B24">
            <v>40878</v>
          </cell>
          <cell r="C24">
            <v>2269268.4385200455</v>
          </cell>
          <cell r="D24">
            <v>272859.94110595033</v>
          </cell>
          <cell r="E24">
            <v>0</v>
          </cell>
          <cell r="F24">
            <v>272859.94110595033</v>
          </cell>
          <cell r="G24">
            <v>193435.54575774874</v>
          </cell>
          <cell r="H24">
            <v>79424.395348201593</v>
          </cell>
          <cell r="I24">
            <v>2075832.8927622968</v>
          </cell>
          <cell r="J24">
            <v>685852.48050394934</v>
          </cell>
        </row>
        <row r="25">
          <cell r="A25">
            <v>8</v>
          </cell>
          <cell r="B25">
            <v>40969</v>
          </cell>
          <cell r="C25">
            <v>2075832.8927622968</v>
          </cell>
          <cell r="D25">
            <v>272859.94110595033</v>
          </cell>
          <cell r="E25">
            <v>0</v>
          </cell>
          <cell r="F25">
            <v>272859.94110595033</v>
          </cell>
          <cell r="G25">
            <v>200205.78985926992</v>
          </cell>
          <cell r="H25">
            <v>72654.151246680398</v>
          </cell>
          <cell r="I25">
            <v>1875627.1029030269</v>
          </cell>
          <cell r="J25">
            <v>758506.63175062975</v>
          </cell>
        </row>
        <row r="26">
          <cell r="A26">
            <v>9</v>
          </cell>
          <cell r="B26">
            <v>41061</v>
          </cell>
          <cell r="C26">
            <v>1875627.1029030269</v>
          </cell>
          <cell r="D26">
            <v>272859.94110595033</v>
          </cell>
          <cell r="E26">
            <v>0</v>
          </cell>
          <cell r="F26">
            <v>272859.94110595033</v>
          </cell>
          <cell r="G26">
            <v>207212.99250434438</v>
          </cell>
          <cell r="H26">
            <v>65646.948601605953</v>
          </cell>
          <cell r="I26">
            <v>1668414.1103986825</v>
          </cell>
          <cell r="J26">
            <v>824153.5803522357</v>
          </cell>
        </row>
        <row r="27">
          <cell r="A27">
            <v>10</v>
          </cell>
          <cell r="B27">
            <v>41153</v>
          </cell>
          <cell r="C27">
            <v>1668414.1103986825</v>
          </cell>
          <cell r="D27">
            <v>272859.94110595033</v>
          </cell>
          <cell r="E27">
            <v>0</v>
          </cell>
          <cell r="F27">
            <v>272859.94110595033</v>
          </cell>
          <cell r="G27">
            <v>214465.44724199644</v>
          </cell>
          <cell r="H27">
            <v>58394.493863953896</v>
          </cell>
          <cell r="I27">
            <v>1453948.6631566861</v>
          </cell>
          <cell r="J27">
            <v>882548.07421618956</v>
          </cell>
        </row>
        <row r="28">
          <cell r="A28">
            <v>11</v>
          </cell>
          <cell r="B28">
            <v>41244</v>
          </cell>
          <cell r="C28">
            <v>1453948.6631566861</v>
          </cell>
          <cell r="D28">
            <v>272859.94110595033</v>
          </cell>
          <cell r="E28">
            <v>0</v>
          </cell>
          <cell r="F28">
            <v>272859.94110595033</v>
          </cell>
          <cell r="G28">
            <v>221971.73789546633</v>
          </cell>
          <cell r="H28">
            <v>50888.203210484018</v>
          </cell>
          <cell r="I28">
            <v>1231976.9252612197</v>
          </cell>
          <cell r="J28">
            <v>933436.27742667357</v>
          </cell>
        </row>
        <row r="29">
          <cell r="A29">
            <v>12</v>
          </cell>
          <cell r="B29">
            <v>41334</v>
          </cell>
          <cell r="C29">
            <v>1231976.9252612197</v>
          </cell>
          <cell r="D29">
            <v>272859.94110595033</v>
          </cell>
          <cell r="E29">
            <v>0</v>
          </cell>
          <cell r="F29">
            <v>272859.94110595033</v>
          </cell>
          <cell r="G29">
            <v>229740.74872180764</v>
          </cell>
          <cell r="H29">
            <v>43119.192384142698</v>
          </cell>
          <cell r="I29">
            <v>1002236.1765394121</v>
          </cell>
          <cell r="J29">
            <v>976555.46981081623</v>
          </cell>
        </row>
        <row r="30">
          <cell r="A30">
            <v>13</v>
          </cell>
          <cell r="B30">
            <v>41426</v>
          </cell>
          <cell r="C30">
            <v>1002236.1765394121</v>
          </cell>
          <cell r="D30">
            <v>272859.94110595033</v>
          </cell>
          <cell r="E30">
            <v>0</v>
          </cell>
          <cell r="F30">
            <v>272859.94110595033</v>
          </cell>
          <cell r="G30">
            <v>237781.67492707091</v>
          </cell>
          <cell r="H30">
            <v>35078.266178879428</v>
          </cell>
          <cell r="I30">
            <v>764454.50161234126</v>
          </cell>
          <cell r="J30">
            <v>1011633.7359896956</v>
          </cell>
        </row>
        <row r="31">
          <cell r="A31">
            <v>14</v>
          </cell>
          <cell r="B31">
            <v>41518</v>
          </cell>
          <cell r="C31">
            <v>764454.50161234126</v>
          </cell>
          <cell r="D31">
            <v>272859.94110595033</v>
          </cell>
          <cell r="E31">
            <v>0</v>
          </cell>
          <cell r="F31">
            <v>272859.94110595033</v>
          </cell>
          <cell r="G31">
            <v>246104.03354951838</v>
          </cell>
          <cell r="H31">
            <v>26755.907556431946</v>
          </cell>
          <cell r="I31">
            <v>518350.46806282288</v>
          </cell>
          <cell r="J31">
            <v>1038389.6435461276</v>
          </cell>
        </row>
        <row r="32">
          <cell r="A32">
            <v>15</v>
          </cell>
          <cell r="B32">
            <v>41609</v>
          </cell>
          <cell r="C32">
            <v>518350.46806282288</v>
          </cell>
          <cell r="D32">
            <v>272859.94110595033</v>
          </cell>
          <cell r="E32">
            <v>0</v>
          </cell>
          <cell r="F32">
            <v>272859.94110595033</v>
          </cell>
          <cell r="G32">
            <v>254717.67472375152</v>
          </cell>
          <cell r="H32">
            <v>18142.266382198803</v>
          </cell>
          <cell r="I32">
            <v>263632.79333907133</v>
          </cell>
          <cell r="J32">
            <v>1056531.9099283265</v>
          </cell>
        </row>
        <row r="33">
          <cell r="A33">
            <v>16</v>
          </cell>
          <cell r="B33">
            <v>41699</v>
          </cell>
          <cell r="C33">
            <v>263632.79333907133</v>
          </cell>
          <cell r="D33">
            <v>272859.94110595033</v>
          </cell>
          <cell r="E33">
            <v>0</v>
          </cell>
          <cell r="F33">
            <v>263632.79333907133</v>
          </cell>
          <cell r="G33">
            <v>254405.64557220382</v>
          </cell>
          <cell r="H33">
            <v>9227.1477668674979</v>
          </cell>
          <cell r="I33">
            <v>0</v>
          </cell>
          <cell r="J33">
            <v>1065759.0576951939</v>
          </cell>
        </row>
        <row r="34">
          <cell r="A34">
            <v>17</v>
          </cell>
          <cell r="B34">
            <v>41791</v>
          </cell>
          <cell r="C34">
            <v>0</v>
          </cell>
          <cell r="D34">
            <v>272859.94110595033</v>
          </cell>
          <cell r="E34">
            <v>0</v>
          </cell>
          <cell r="F34">
            <v>0</v>
          </cell>
          <cell r="G34">
            <v>0</v>
          </cell>
          <cell r="H34">
            <v>0</v>
          </cell>
          <cell r="I34">
            <v>0</v>
          </cell>
          <cell r="J34">
            <v>1065759.0576951939</v>
          </cell>
        </row>
        <row r="35">
          <cell r="A35">
            <v>18</v>
          </cell>
          <cell r="B35">
            <v>41883</v>
          </cell>
          <cell r="C35">
            <v>0</v>
          </cell>
          <cell r="D35">
            <v>272859.94110595033</v>
          </cell>
          <cell r="E35">
            <v>0</v>
          </cell>
          <cell r="F35">
            <v>0</v>
          </cell>
          <cell r="G35">
            <v>0</v>
          </cell>
          <cell r="H35">
            <v>0</v>
          </cell>
          <cell r="I35">
            <v>0</v>
          </cell>
          <cell r="J35">
            <v>1065759.0576951939</v>
          </cell>
        </row>
        <row r="36">
          <cell r="A36">
            <v>19</v>
          </cell>
          <cell r="B36">
            <v>41974</v>
          </cell>
          <cell r="C36">
            <v>0</v>
          </cell>
          <cell r="D36">
            <v>272859.94110595033</v>
          </cell>
          <cell r="E36">
            <v>0</v>
          </cell>
          <cell r="F36">
            <v>0</v>
          </cell>
          <cell r="G36">
            <v>0</v>
          </cell>
          <cell r="H36">
            <v>0</v>
          </cell>
          <cell r="I36">
            <v>0</v>
          </cell>
          <cell r="J36">
            <v>1065759.0576951939</v>
          </cell>
        </row>
        <row r="37">
          <cell r="A37">
            <v>20</v>
          </cell>
          <cell r="B37">
            <v>42064</v>
          </cell>
          <cell r="C37">
            <v>0</v>
          </cell>
          <cell r="D37">
            <v>272859.94110595033</v>
          </cell>
          <cell r="E37">
            <v>0</v>
          </cell>
          <cell r="F37">
            <v>0</v>
          </cell>
          <cell r="G37">
            <v>0</v>
          </cell>
          <cell r="H37">
            <v>0</v>
          </cell>
          <cell r="I37">
            <v>0</v>
          </cell>
          <cell r="J37">
            <v>1065759.0576951939</v>
          </cell>
        </row>
        <row r="38">
          <cell r="A38">
            <v>21</v>
          </cell>
          <cell r="B38">
            <v>42156</v>
          </cell>
          <cell r="C38">
            <v>0</v>
          </cell>
          <cell r="D38">
            <v>272859.94110595033</v>
          </cell>
          <cell r="E38">
            <v>0</v>
          </cell>
          <cell r="F38">
            <v>0</v>
          </cell>
          <cell r="G38">
            <v>0</v>
          </cell>
          <cell r="H38">
            <v>0</v>
          </cell>
          <cell r="I38">
            <v>0</v>
          </cell>
          <cell r="J38">
            <v>1065759.0576951939</v>
          </cell>
        </row>
        <row r="39">
          <cell r="A39">
            <v>22</v>
          </cell>
          <cell r="B39">
            <v>42248</v>
          </cell>
          <cell r="C39">
            <v>0</v>
          </cell>
          <cell r="D39">
            <v>272859.94110595033</v>
          </cell>
          <cell r="E39">
            <v>0</v>
          </cell>
          <cell r="F39">
            <v>0</v>
          </cell>
          <cell r="G39">
            <v>0</v>
          </cell>
          <cell r="H39">
            <v>0</v>
          </cell>
          <cell r="I39">
            <v>0</v>
          </cell>
          <cell r="J39">
            <v>1065759.0576951939</v>
          </cell>
        </row>
        <row r="40">
          <cell r="A40">
            <v>23</v>
          </cell>
          <cell r="B40">
            <v>42339</v>
          </cell>
          <cell r="C40">
            <v>0</v>
          </cell>
          <cell r="D40">
            <v>272859.94110595033</v>
          </cell>
          <cell r="E40">
            <v>0</v>
          </cell>
          <cell r="F40">
            <v>0</v>
          </cell>
          <cell r="G40">
            <v>0</v>
          </cell>
          <cell r="H40">
            <v>0</v>
          </cell>
          <cell r="I40">
            <v>0</v>
          </cell>
          <cell r="J40">
            <v>1065759.0576951939</v>
          </cell>
        </row>
        <row r="41">
          <cell r="A41">
            <v>24</v>
          </cell>
          <cell r="B41">
            <v>42430</v>
          </cell>
          <cell r="C41">
            <v>0</v>
          </cell>
          <cell r="D41">
            <v>272859.94110595033</v>
          </cell>
          <cell r="E41">
            <v>0</v>
          </cell>
          <cell r="F41">
            <v>0</v>
          </cell>
          <cell r="G41">
            <v>0</v>
          </cell>
          <cell r="H41">
            <v>0</v>
          </cell>
          <cell r="I41">
            <v>0</v>
          </cell>
          <cell r="J41">
            <v>1065759.0576951939</v>
          </cell>
        </row>
        <row r="42">
          <cell r="A42">
            <v>25</v>
          </cell>
          <cell r="B42">
            <v>42522</v>
          </cell>
          <cell r="C42">
            <v>0</v>
          </cell>
          <cell r="D42">
            <v>272859.94110595033</v>
          </cell>
          <cell r="E42">
            <v>0</v>
          </cell>
          <cell r="F42">
            <v>0</v>
          </cell>
          <cell r="G42">
            <v>0</v>
          </cell>
          <cell r="H42">
            <v>0</v>
          </cell>
          <cell r="I42">
            <v>0</v>
          </cell>
          <cell r="J42">
            <v>1065759.0576951939</v>
          </cell>
        </row>
        <row r="43">
          <cell r="A43">
            <v>26</v>
          </cell>
          <cell r="B43">
            <v>42614</v>
          </cell>
          <cell r="C43">
            <v>0</v>
          </cell>
          <cell r="D43">
            <v>272859.94110595033</v>
          </cell>
          <cell r="E43">
            <v>0</v>
          </cell>
          <cell r="F43">
            <v>0</v>
          </cell>
          <cell r="G43">
            <v>0</v>
          </cell>
          <cell r="H43">
            <v>0</v>
          </cell>
          <cell r="I43">
            <v>0</v>
          </cell>
          <cell r="J43">
            <v>1065759.0576951939</v>
          </cell>
        </row>
        <row r="44">
          <cell r="A44">
            <v>27</v>
          </cell>
          <cell r="B44">
            <v>42705</v>
          </cell>
          <cell r="C44">
            <v>0</v>
          </cell>
          <cell r="D44">
            <v>272859.94110595033</v>
          </cell>
          <cell r="E44">
            <v>0</v>
          </cell>
          <cell r="F44">
            <v>0</v>
          </cell>
          <cell r="G44">
            <v>0</v>
          </cell>
          <cell r="H44">
            <v>0</v>
          </cell>
          <cell r="I44">
            <v>0</v>
          </cell>
          <cell r="J44">
            <v>1065759.0576951939</v>
          </cell>
        </row>
        <row r="45">
          <cell r="A45">
            <v>28</v>
          </cell>
          <cell r="B45">
            <v>42795</v>
          </cell>
          <cell r="C45">
            <v>0</v>
          </cell>
          <cell r="D45">
            <v>272859.94110595033</v>
          </cell>
          <cell r="E45">
            <v>0</v>
          </cell>
          <cell r="F45">
            <v>0</v>
          </cell>
          <cell r="G45">
            <v>0</v>
          </cell>
          <cell r="H45">
            <v>0</v>
          </cell>
          <cell r="I45">
            <v>0</v>
          </cell>
          <cell r="J45">
            <v>1065759.0576951939</v>
          </cell>
        </row>
        <row r="46">
          <cell r="A46">
            <v>29</v>
          </cell>
          <cell r="B46">
            <v>42887</v>
          </cell>
          <cell r="C46">
            <v>0</v>
          </cell>
          <cell r="D46">
            <v>272859.94110595033</v>
          </cell>
          <cell r="E46">
            <v>0</v>
          </cell>
          <cell r="F46">
            <v>0</v>
          </cell>
          <cell r="G46">
            <v>0</v>
          </cell>
          <cell r="H46">
            <v>0</v>
          </cell>
          <cell r="I46">
            <v>0</v>
          </cell>
          <cell r="J46">
            <v>1065759.0576951939</v>
          </cell>
        </row>
        <row r="47">
          <cell r="A47">
            <v>30</v>
          </cell>
          <cell r="B47">
            <v>42979</v>
          </cell>
          <cell r="C47">
            <v>0</v>
          </cell>
          <cell r="D47">
            <v>272859.94110595033</v>
          </cell>
          <cell r="E47">
            <v>0</v>
          </cell>
          <cell r="F47">
            <v>0</v>
          </cell>
          <cell r="G47">
            <v>0</v>
          </cell>
          <cell r="H47">
            <v>0</v>
          </cell>
          <cell r="I47">
            <v>0</v>
          </cell>
          <cell r="J47">
            <v>1065759.0576951939</v>
          </cell>
        </row>
        <row r="48">
          <cell r="A48">
            <v>31</v>
          </cell>
          <cell r="B48">
            <v>43070</v>
          </cell>
          <cell r="C48">
            <v>0</v>
          </cell>
          <cell r="D48">
            <v>272859.94110595033</v>
          </cell>
          <cell r="E48">
            <v>0</v>
          </cell>
          <cell r="F48">
            <v>0</v>
          </cell>
          <cell r="G48">
            <v>0</v>
          </cell>
          <cell r="H48">
            <v>0</v>
          </cell>
          <cell r="I48">
            <v>0</v>
          </cell>
          <cell r="J48">
            <v>1065759.0576951939</v>
          </cell>
        </row>
        <row r="49">
          <cell r="A49">
            <v>32</v>
          </cell>
          <cell r="B49">
            <v>43160</v>
          </cell>
          <cell r="C49">
            <v>0</v>
          </cell>
          <cell r="D49">
            <v>272859.94110595033</v>
          </cell>
          <cell r="E49">
            <v>0</v>
          </cell>
          <cell r="F49">
            <v>0</v>
          </cell>
          <cell r="G49">
            <v>0</v>
          </cell>
          <cell r="H49">
            <v>0</v>
          </cell>
          <cell r="I49">
            <v>0</v>
          </cell>
          <cell r="J49">
            <v>1065759.0576951939</v>
          </cell>
        </row>
        <row r="50">
          <cell r="A50">
            <v>33</v>
          </cell>
          <cell r="B50">
            <v>43252</v>
          </cell>
          <cell r="C50">
            <v>0</v>
          </cell>
          <cell r="D50">
            <v>272859.94110595033</v>
          </cell>
          <cell r="E50">
            <v>0</v>
          </cell>
          <cell r="F50">
            <v>0</v>
          </cell>
          <cell r="G50">
            <v>0</v>
          </cell>
          <cell r="H50">
            <v>0</v>
          </cell>
          <cell r="I50">
            <v>0</v>
          </cell>
          <cell r="J50">
            <v>1065759.0576951939</v>
          </cell>
        </row>
        <row r="51">
          <cell r="A51">
            <v>34</v>
          </cell>
          <cell r="B51">
            <v>43344</v>
          </cell>
          <cell r="C51">
            <v>0</v>
          </cell>
          <cell r="D51">
            <v>272859.94110595033</v>
          </cell>
          <cell r="E51">
            <v>0</v>
          </cell>
          <cell r="F51">
            <v>0</v>
          </cell>
          <cell r="G51">
            <v>0</v>
          </cell>
          <cell r="H51">
            <v>0</v>
          </cell>
          <cell r="I51">
            <v>0</v>
          </cell>
          <cell r="J51">
            <v>1065759.0576951939</v>
          </cell>
        </row>
        <row r="52">
          <cell r="A52">
            <v>35</v>
          </cell>
          <cell r="B52">
            <v>43435</v>
          </cell>
          <cell r="C52">
            <v>0</v>
          </cell>
          <cell r="D52">
            <v>272859.94110595033</v>
          </cell>
          <cell r="E52">
            <v>0</v>
          </cell>
          <cell r="F52">
            <v>0</v>
          </cell>
          <cell r="G52">
            <v>0</v>
          </cell>
          <cell r="H52">
            <v>0</v>
          </cell>
          <cell r="I52">
            <v>0</v>
          </cell>
          <cell r="J52">
            <v>1065759.0576951939</v>
          </cell>
        </row>
        <row r="53">
          <cell r="A53">
            <v>36</v>
          </cell>
          <cell r="B53">
            <v>43525</v>
          </cell>
          <cell r="C53">
            <v>0</v>
          </cell>
          <cell r="D53">
            <v>272859.94110595033</v>
          </cell>
          <cell r="E53">
            <v>0</v>
          </cell>
          <cell r="F53">
            <v>0</v>
          </cell>
          <cell r="G53">
            <v>0</v>
          </cell>
          <cell r="H53">
            <v>0</v>
          </cell>
          <cell r="I53">
            <v>0</v>
          </cell>
          <cell r="J53">
            <v>1065759.0576951939</v>
          </cell>
        </row>
        <row r="54">
          <cell r="A54">
            <v>37</v>
          </cell>
          <cell r="B54">
            <v>43617</v>
          </cell>
          <cell r="C54">
            <v>0</v>
          </cell>
          <cell r="D54">
            <v>272859.94110595033</v>
          </cell>
          <cell r="E54">
            <v>0</v>
          </cell>
          <cell r="F54">
            <v>0</v>
          </cell>
          <cell r="G54">
            <v>0</v>
          </cell>
          <cell r="H54">
            <v>0</v>
          </cell>
          <cell r="I54">
            <v>0</v>
          </cell>
          <cell r="J54">
            <v>1065759.0576951939</v>
          </cell>
        </row>
        <row r="55">
          <cell r="A55">
            <v>38</v>
          </cell>
          <cell r="B55">
            <v>43709</v>
          </cell>
          <cell r="C55">
            <v>0</v>
          </cell>
          <cell r="D55">
            <v>272859.94110595033</v>
          </cell>
          <cell r="E55">
            <v>0</v>
          </cell>
          <cell r="F55">
            <v>0</v>
          </cell>
          <cell r="G55">
            <v>0</v>
          </cell>
          <cell r="H55">
            <v>0</v>
          </cell>
          <cell r="I55">
            <v>0</v>
          </cell>
          <cell r="J55">
            <v>1065759.0576951939</v>
          </cell>
        </row>
        <row r="56">
          <cell r="A56">
            <v>39</v>
          </cell>
          <cell r="B56">
            <v>43800</v>
          </cell>
          <cell r="C56">
            <v>0</v>
          </cell>
          <cell r="D56">
            <v>272859.94110595033</v>
          </cell>
          <cell r="E56">
            <v>0</v>
          </cell>
          <cell r="F56">
            <v>0</v>
          </cell>
          <cell r="G56">
            <v>0</v>
          </cell>
          <cell r="H56">
            <v>0</v>
          </cell>
          <cell r="I56">
            <v>0</v>
          </cell>
          <cell r="J56">
            <v>1065759.0576951939</v>
          </cell>
        </row>
        <row r="57">
          <cell r="A57">
            <v>40</v>
          </cell>
          <cell r="B57">
            <v>43891</v>
          </cell>
          <cell r="C57">
            <v>0</v>
          </cell>
          <cell r="D57">
            <v>272859.94110595033</v>
          </cell>
          <cell r="E57">
            <v>0</v>
          </cell>
          <cell r="F57">
            <v>0</v>
          </cell>
          <cell r="G57">
            <v>0</v>
          </cell>
          <cell r="H57">
            <v>0</v>
          </cell>
          <cell r="I57">
            <v>0</v>
          </cell>
          <cell r="J57">
            <v>1065759.0576951939</v>
          </cell>
        </row>
        <row r="58">
          <cell r="A58">
            <v>41</v>
          </cell>
          <cell r="B58">
            <v>43983</v>
          </cell>
          <cell r="C58">
            <v>0</v>
          </cell>
          <cell r="D58">
            <v>272859.94110595033</v>
          </cell>
          <cell r="E58">
            <v>0</v>
          </cell>
          <cell r="F58">
            <v>0</v>
          </cell>
          <cell r="G58">
            <v>0</v>
          </cell>
          <cell r="H58">
            <v>0</v>
          </cell>
          <cell r="I58">
            <v>0</v>
          </cell>
          <cell r="J58">
            <v>1065759.0576951939</v>
          </cell>
        </row>
        <row r="59">
          <cell r="A59">
            <v>42</v>
          </cell>
          <cell r="B59">
            <v>44075</v>
          </cell>
          <cell r="C59">
            <v>0</v>
          </cell>
          <cell r="D59">
            <v>272859.94110595033</v>
          </cell>
          <cell r="E59">
            <v>0</v>
          </cell>
          <cell r="F59">
            <v>0</v>
          </cell>
          <cell r="G59">
            <v>0</v>
          </cell>
          <cell r="H59">
            <v>0</v>
          </cell>
          <cell r="I59">
            <v>0</v>
          </cell>
          <cell r="J59">
            <v>1065759.0576951939</v>
          </cell>
        </row>
        <row r="60">
          <cell r="A60">
            <v>43</v>
          </cell>
          <cell r="B60">
            <v>44166</v>
          </cell>
          <cell r="C60">
            <v>0</v>
          </cell>
          <cell r="D60">
            <v>272859.94110595033</v>
          </cell>
          <cell r="E60">
            <v>0</v>
          </cell>
          <cell r="F60">
            <v>0</v>
          </cell>
          <cell r="G60">
            <v>0</v>
          </cell>
          <cell r="H60">
            <v>0</v>
          </cell>
          <cell r="I60">
            <v>0</v>
          </cell>
          <cell r="J60">
            <v>1065759.0576951939</v>
          </cell>
        </row>
        <row r="61">
          <cell r="A61">
            <v>44</v>
          </cell>
          <cell r="B61">
            <v>44256</v>
          </cell>
          <cell r="C61">
            <v>0</v>
          </cell>
          <cell r="D61">
            <v>272859.94110595033</v>
          </cell>
          <cell r="E61">
            <v>0</v>
          </cell>
          <cell r="F61">
            <v>0</v>
          </cell>
          <cell r="G61">
            <v>0</v>
          </cell>
          <cell r="H61">
            <v>0</v>
          </cell>
          <cell r="I61">
            <v>0</v>
          </cell>
          <cell r="J61">
            <v>1065759.0576951939</v>
          </cell>
        </row>
        <row r="62">
          <cell r="A62">
            <v>45</v>
          </cell>
          <cell r="B62">
            <v>44348</v>
          </cell>
          <cell r="C62">
            <v>0</v>
          </cell>
          <cell r="D62">
            <v>272859.94110595033</v>
          </cell>
          <cell r="E62">
            <v>0</v>
          </cell>
          <cell r="F62">
            <v>0</v>
          </cell>
          <cell r="G62">
            <v>0</v>
          </cell>
          <cell r="H62">
            <v>0</v>
          </cell>
          <cell r="I62">
            <v>0</v>
          </cell>
          <cell r="J62">
            <v>1065759.0576951939</v>
          </cell>
        </row>
        <row r="63">
          <cell r="A63">
            <v>46</v>
          </cell>
          <cell r="B63">
            <v>44440</v>
          </cell>
          <cell r="C63">
            <v>0</v>
          </cell>
          <cell r="D63">
            <v>272859.94110595033</v>
          </cell>
          <cell r="E63">
            <v>0</v>
          </cell>
          <cell r="F63">
            <v>0</v>
          </cell>
          <cell r="G63">
            <v>0</v>
          </cell>
          <cell r="H63">
            <v>0</v>
          </cell>
          <cell r="I63">
            <v>0</v>
          </cell>
          <cell r="J63">
            <v>1065759.0576951939</v>
          </cell>
        </row>
        <row r="64">
          <cell r="A64">
            <v>47</v>
          </cell>
          <cell r="B64">
            <v>44531</v>
          </cell>
          <cell r="C64">
            <v>0</v>
          </cell>
          <cell r="D64">
            <v>272859.94110595033</v>
          </cell>
          <cell r="E64">
            <v>0</v>
          </cell>
          <cell r="F64">
            <v>0</v>
          </cell>
          <cell r="G64">
            <v>0</v>
          </cell>
          <cell r="H64">
            <v>0</v>
          </cell>
          <cell r="I64">
            <v>0</v>
          </cell>
          <cell r="J64">
            <v>1065759.0576951939</v>
          </cell>
        </row>
        <row r="65">
          <cell r="A65">
            <v>48</v>
          </cell>
          <cell r="B65">
            <v>44621</v>
          </cell>
          <cell r="C65">
            <v>0</v>
          </cell>
          <cell r="D65">
            <v>272859.94110595033</v>
          </cell>
          <cell r="E65">
            <v>0</v>
          </cell>
          <cell r="F65">
            <v>0</v>
          </cell>
          <cell r="G65">
            <v>0</v>
          </cell>
          <cell r="H65">
            <v>0</v>
          </cell>
          <cell r="I65">
            <v>0</v>
          </cell>
          <cell r="J65">
            <v>1065759.0576951939</v>
          </cell>
        </row>
        <row r="66">
          <cell r="A66">
            <v>49</v>
          </cell>
          <cell r="B66">
            <v>44713</v>
          </cell>
          <cell r="C66">
            <v>0</v>
          </cell>
          <cell r="D66">
            <v>272859.94110595033</v>
          </cell>
          <cell r="E66">
            <v>0</v>
          </cell>
          <cell r="F66">
            <v>0</v>
          </cell>
          <cell r="G66">
            <v>0</v>
          </cell>
          <cell r="H66">
            <v>0</v>
          </cell>
          <cell r="I66">
            <v>0</v>
          </cell>
          <cell r="J66">
            <v>1065759.0576951939</v>
          </cell>
        </row>
        <row r="67">
          <cell r="A67">
            <v>50</v>
          </cell>
          <cell r="B67">
            <v>44805</v>
          </cell>
          <cell r="C67">
            <v>0</v>
          </cell>
          <cell r="D67">
            <v>272859.94110595033</v>
          </cell>
          <cell r="E67">
            <v>0</v>
          </cell>
          <cell r="F67">
            <v>0</v>
          </cell>
          <cell r="G67">
            <v>0</v>
          </cell>
          <cell r="H67">
            <v>0</v>
          </cell>
          <cell r="I67">
            <v>0</v>
          </cell>
          <cell r="J67">
            <v>1065759.0576951939</v>
          </cell>
        </row>
        <row r="68">
          <cell r="A68">
            <v>51</v>
          </cell>
          <cell r="B68">
            <v>44896</v>
          </cell>
          <cell r="C68">
            <v>0</v>
          </cell>
          <cell r="D68">
            <v>272859.94110595033</v>
          </cell>
          <cell r="E68">
            <v>0</v>
          </cell>
          <cell r="F68">
            <v>0</v>
          </cell>
          <cell r="G68">
            <v>0</v>
          </cell>
          <cell r="H68">
            <v>0</v>
          </cell>
          <cell r="I68">
            <v>0</v>
          </cell>
          <cell r="J68">
            <v>1065759.0576951939</v>
          </cell>
        </row>
        <row r="69">
          <cell r="A69">
            <v>52</v>
          </cell>
          <cell r="B69">
            <v>44986</v>
          </cell>
          <cell r="C69">
            <v>0</v>
          </cell>
          <cell r="D69">
            <v>272859.94110595033</v>
          </cell>
          <cell r="E69">
            <v>0</v>
          </cell>
          <cell r="F69">
            <v>0</v>
          </cell>
          <cell r="G69">
            <v>0</v>
          </cell>
          <cell r="H69">
            <v>0</v>
          </cell>
          <cell r="I69">
            <v>0</v>
          </cell>
          <cell r="J69">
            <v>1065759.0576951939</v>
          </cell>
        </row>
        <row r="70">
          <cell r="A70">
            <v>53</v>
          </cell>
          <cell r="B70">
            <v>45078</v>
          </cell>
          <cell r="C70">
            <v>0</v>
          </cell>
          <cell r="D70">
            <v>272859.94110595033</v>
          </cell>
          <cell r="E70">
            <v>0</v>
          </cell>
          <cell r="F70">
            <v>0</v>
          </cell>
          <cell r="G70">
            <v>0</v>
          </cell>
          <cell r="H70">
            <v>0</v>
          </cell>
          <cell r="I70">
            <v>0</v>
          </cell>
          <cell r="J70">
            <v>1065759.0576951939</v>
          </cell>
        </row>
        <row r="71">
          <cell r="A71">
            <v>54</v>
          </cell>
          <cell r="B71">
            <v>45170</v>
          </cell>
          <cell r="C71">
            <v>0</v>
          </cell>
          <cell r="D71">
            <v>272859.94110595033</v>
          </cell>
          <cell r="E71">
            <v>0</v>
          </cell>
          <cell r="F71">
            <v>0</v>
          </cell>
          <cell r="G71">
            <v>0</v>
          </cell>
          <cell r="H71">
            <v>0</v>
          </cell>
          <cell r="I71">
            <v>0</v>
          </cell>
          <cell r="J71">
            <v>1065759.0576951939</v>
          </cell>
        </row>
        <row r="72">
          <cell r="A72">
            <v>55</v>
          </cell>
          <cell r="B72">
            <v>45261</v>
          </cell>
          <cell r="C72">
            <v>0</v>
          </cell>
          <cell r="D72">
            <v>272859.94110595033</v>
          </cell>
          <cell r="E72">
            <v>0</v>
          </cell>
          <cell r="F72">
            <v>0</v>
          </cell>
          <cell r="G72">
            <v>0</v>
          </cell>
          <cell r="H72">
            <v>0</v>
          </cell>
          <cell r="I72">
            <v>0</v>
          </cell>
          <cell r="J72">
            <v>1065759.0576951939</v>
          </cell>
        </row>
        <row r="73">
          <cell r="A73">
            <v>56</v>
          </cell>
          <cell r="B73">
            <v>45352</v>
          </cell>
          <cell r="C73">
            <v>0</v>
          </cell>
          <cell r="D73">
            <v>272859.94110595033</v>
          </cell>
          <cell r="E73">
            <v>0</v>
          </cell>
          <cell r="F73">
            <v>0</v>
          </cell>
          <cell r="G73">
            <v>0</v>
          </cell>
          <cell r="H73">
            <v>0</v>
          </cell>
          <cell r="I73">
            <v>0</v>
          </cell>
          <cell r="J73">
            <v>1065759.0576951939</v>
          </cell>
        </row>
        <row r="74">
          <cell r="A74">
            <v>57</v>
          </cell>
          <cell r="B74">
            <v>45444</v>
          </cell>
          <cell r="C74">
            <v>0</v>
          </cell>
          <cell r="D74">
            <v>272859.94110595033</v>
          </cell>
          <cell r="E74">
            <v>0</v>
          </cell>
          <cell r="F74">
            <v>0</v>
          </cell>
          <cell r="G74">
            <v>0</v>
          </cell>
          <cell r="H74">
            <v>0</v>
          </cell>
          <cell r="I74">
            <v>0</v>
          </cell>
          <cell r="J74">
            <v>1065759.0576951939</v>
          </cell>
        </row>
        <row r="75">
          <cell r="A75">
            <v>58</v>
          </cell>
          <cell r="B75">
            <v>45536</v>
          </cell>
          <cell r="C75">
            <v>0</v>
          </cell>
          <cell r="D75">
            <v>272859.94110595033</v>
          </cell>
          <cell r="E75">
            <v>0</v>
          </cell>
          <cell r="F75">
            <v>0</v>
          </cell>
          <cell r="G75">
            <v>0</v>
          </cell>
          <cell r="H75">
            <v>0</v>
          </cell>
          <cell r="I75">
            <v>0</v>
          </cell>
          <cell r="J75">
            <v>1065759.0576951939</v>
          </cell>
        </row>
        <row r="76">
          <cell r="A76">
            <v>59</v>
          </cell>
          <cell r="B76">
            <v>45627</v>
          </cell>
          <cell r="C76">
            <v>0</v>
          </cell>
          <cell r="D76">
            <v>272859.94110595033</v>
          </cell>
          <cell r="E76">
            <v>0</v>
          </cell>
          <cell r="F76">
            <v>0</v>
          </cell>
          <cell r="G76">
            <v>0</v>
          </cell>
          <cell r="H76">
            <v>0</v>
          </cell>
          <cell r="I76">
            <v>0</v>
          </cell>
          <cell r="J76">
            <v>1065759.0576951939</v>
          </cell>
        </row>
        <row r="77">
          <cell r="A77">
            <v>60</v>
          </cell>
          <cell r="B77">
            <v>45717</v>
          </cell>
          <cell r="C77">
            <v>0</v>
          </cell>
          <cell r="D77">
            <v>272859.94110595033</v>
          </cell>
          <cell r="E77">
            <v>0</v>
          </cell>
          <cell r="F77">
            <v>0</v>
          </cell>
          <cell r="G77">
            <v>0</v>
          </cell>
          <cell r="H77">
            <v>0</v>
          </cell>
          <cell r="I77">
            <v>0</v>
          </cell>
          <cell r="J77">
            <v>1065759.0576951939</v>
          </cell>
        </row>
        <row r="78">
          <cell r="A78">
            <v>61</v>
          </cell>
          <cell r="B78">
            <v>45809</v>
          </cell>
          <cell r="C78">
            <v>0</v>
          </cell>
          <cell r="D78">
            <v>272859.94110595033</v>
          </cell>
          <cell r="E78">
            <v>0</v>
          </cell>
          <cell r="F78">
            <v>0</v>
          </cell>
          <cell r="G78">
            <v>0</v>
          </cell>
          <cell r="H78">
            <v>0</v>
          </cell>
          <cell r="I78">
            <v>0</v>
          </cell>
          <cell r="J78">
            <v>1065759.0576951939</v>
          </cell>
        </row>
        <row r="79">
          <cell r="A79">
            <v>62</v>
          </cell>
          <cell r="B79">
            <v>45901</v>
          </cell>
          <cell r="C79">
            <v>0</v>
          </cell>
          <cell r="D79">
            <v>272859.94110595033</v>
          </cell>
          <cell r="E79">
            <v>0</v>
          </cell>
          <cell r="F79">
            <v>0</v>
          </cell>
          <cell r="G79">
            <v>0</v>
          </cell>
          <cell r="H79">
            <v>0</v>
          </cell>
          <cell r="I79">
            <v>0</v>
          </cell>
          <cell r="J79">
            <v>1065759.0576951939</v>
          </cell>
        </row>
        <row r="80">
          <cell r="A80">
            <v>63</v>
          </cell>
          <cell r="B80">
            <v>45992</v>
          </cell>
          <cell r="C80">
            <v>0</v>
          </cell>
          <cell r="D80">
            <v>272859.94110595033</v>
          </cell>
          <cell r="E80">
            <v>0</v>
          </cell>
          <cell r="F80">
            <v>0</v>
          </cell>
          <cell r="G80">
            <v>0</v>
          </cell>
          <cell r="H80">
            <v>0</v>
          </cell>
          <cell r="I80">
            <v>0</v>
          </cell>
          <cell r="J80">
            <v>1065759.0576951939</v>
          </cell>
        </row>
        <row r="81">
          <cell r="A81">
            <v>64</v>
          </cell>
          <cell r="B81">
            <v>46082</v>
          </cell>
          <cell r="C81">
            <v>0</v>
          </cell>
          <cell r="D81">
            <v>272859.94110595033</v>
          </cell>
          <cell r="E81">
            <v>0</v>
          </cell>
          <cell r="F81">
            <v>0</v>
          </cell>
          <cell r="G81">
            <v>0</v>
          </cell>
          <cell r="H81">
            <v>0</v>
          </cell>
          <cell r="I81">
            <v>0</v>
          </cell>
          <cell r="J81">
            <v>1065759.0576951939</v>
          </cell>
        </row>
        <row r="82">
          <cell r="A82">
            <v>65</v>
          </cell>
          <cell r="B82">
            <v>46174</v>
          </cell>
          <cell r="C82">
            <v>0</v>
          </cell>
          <cell r="D82">
            <v>272859.94110595033</v>
          </cell>
          <cell r="E82">
            <v>0</v>
          </cell>
          <cell r="F82">
            <v>0</v>
          </cell>
          <cell r="G82">
            <v>0</v>
          </cell>
          <cell r="H82">
            <v>0</v>
          </cell>
          <cell r="I82">
            <v>0</v>
          </cell>
          <cell r="J82">
            <v>1065759.0576951939</v>
          </cell>
        </row>
        <row r="83">
          <cell r="A83">
            <v>66</v>
          </cell>
          <cell r="B83">
            <v>46266</v>
          </cell>
          <cell r="C83">
            <v>0</v>
          </cell>
          <cell r="D83">
            <v>272859.94110595033</v>
          </cell>
          <cell r="E83">
            <v>0</v>
          </cell>
          <cell r="F83">
            <v>0</v>
          </cell>
          <cell r="G83">
            <v>0</v>
          </cell>
          <cell r="H83">
            <v>0</v>
          </cell>
          <cell r="I83">
            <v>0</v>
          </cell>
          <cell r="J83">
            <v>1065759.0576951939</v>
          </cell>
        </row>
        <row r="84">
          <cell r="A84">
            <v>67</v>
          </cell>
          <cell r="B84">
            <v>46357</v>
          </cell>
          <cell r="C84">
            <v>0</v>
          </cell>
          <cell r="D84">
            <v>272859.94110595033</v>
          </cell>
          <cell r="E84">
            <v>0</v>
          </cell>
          <cell r="F84">
            <v>0</v>
          </cell>
          <cell r="G84">
            <v>0</v>
          </cell>
          <cell r="H84">
            <v>0</v>
          </cell>
          <cell r="I84">
            <v>0</v>
          </cell>
          <cell r="J84">
            <v>1065759.0576951939</v>
          </cell>
        </row>
        <row r="85">
          <cell r="A85">
            <v>68</v>
          </cell>
          <cell r="B85">
            <v>46447</v>
          </cell>
          <cell r="C85">
            <v>0</v>
          </cell>
          <cell r="D85">
            <v>272859.94110595033</v>
          </cell>
          <cell r="E85">
            <v>0</v>
          </cell>
          <cell r="F85">
            <v>0</v>
          </cell>
          <cell r="G85">
            <v>0</v>
          </cell>
          <cell r="H85">
            <v>0</v>
          </cell>
          <cell r="I85">
            <v>0</v>
          </cell>
          <cell r="J85">
            <v>1065759.0576951939</v>
          </cell>
        </row>
        <row r="86">
          <cell r="A86">
            <v>69</v>
          </cell>
          <cell r="B86">
            <v>46539</v>
          </cell>
          <cell r="C86">
            <v>0</v>
          </cell>
          <cell r="D86">
            <v>272859.94110595033</v>
          </cell>
          <cell r="E86">
            <v>0</v>
          </cell>
          <cell r="F86">
            <v>0</v>
          </cell>
          <cell r="G86">
            <v>0</v>
          </cell>
          <cell r="H86">
            <v>0</v>
          </cell>
          <cell r="I86">
            <v>0</v>
          </cell>
          <cell r="J86">
            <v>1065759.0576951939</v>
          </cell>
        </row>
        <row r="87">
          <cell r="A87">
            <v>70</v>
          </cell>
          <cell r="B87">
            <v>46631</v>
          </cell>
          <cell r="C87">
            <v>0</v>
          </cell>
          <cell r="D87">
            <v>272859.94110595033</v>
          </cell>
          <cell r="E87">
            <v>0</v>
          </cell>
          <cell r="F87">
            <v>0</v>
          </cell>
          <cell r="G87">
            <v>0</v>
          </cell>
          <cell r="H87">
            <v>0</v>
          </cell>
          <cell r="I87">
            <v>0</v>
          </cell>
          <cell r="J87">
            <v>1065759.0576951939</v>
          </cell>
        </row>
        <row r="88">
          <cell r="A88">
            <v>71</v>
          </cell>
          <cell r="B88">
            <v>46722</v>
          </cell>
          <cell r="C88">
            <v>0</v>
          </cell>
          <cell r="D88">
            <v>272859.94110595033</v>
          </cell>
          <cell r="E88">
            <v>0</v>
          </cell>
          <cell r="F88">
            <v>0</v>
          </cell>
          <cell r="G88">
            <v>0</v>
          </cell>
          <cell r="H88">
            <v>0</v>
          </cell>
          <cell r="I88">
            <v>0</v>
          </cell>
          <cell r="J88">
            <v>1065759.0576951939</v>
          </cell>
        </row>
        <row r="89">
          <cell r="A89">
            <v>72</v>
          </cell>
          <cell r="B89">
            <v>46813</v>
          </cell>
          <cell r="C89">
            <v>0</v>
          </cell>
          <cell r="D89">
            <v>272859.94110595033</v>
          </cell>
          <cell r="E89">
            <v>0</v>
          </cell>
          <cell r="F89">
            <v>0</v>
          </cell>
          <cell r="G89">
            <v>0</v>
          </cell>
          <cell r="H89">
            <v>0</v>
          </cell>
          <cell r="I89">
            <v>0</v>
          </cell>
          <cell r="J89">
            <v>1065759.0576951939</v>
          </cell>
        </row>
        <row r="90">
          <cell r="A90">
            <v>73</v>
          </cell>
          <cell r="B90">
            <v>46905</v>
          </cell>
          <cell r="C90">
            <v>0</v>
          </cell>
          <cell r="D90">
            <v>272859.94110595033</v>
          </cell>
          <cell r="E90">
            <v>0</v>
          </cell>
          <cell r="F90">
            <v>0</v>
          </cell>
          <cell r="G90">
            <v>0</v>
          </cell>
          <cell r="H90">
            <v>0</v>
          </cell>
          <cell r="I90">
            <v>0</v>
          </cell>
          <cell r="J90">
            <v>1065759.0576951939</v>
          </cell>
        </row>
        <row r="91">
          <cell r="A91">
            <v>74</v>
          </cell>
          <cell r="B91">
            <v>46997</v>
          </cell>
          <cell r="C91">
            <v>0</v>
          </cell>
          <cell r="D91">
            <v>272859.94110595033</v>
          </cell>
          <cell r="E91">
            <v>0</v>
          </cell>
          <cell r="F91">
            <v>0</v>
          </cell>
          <cell r="G91">
            <v>0</v>
          </cell>
          <cell r="H91">
            <v>0</v>
          </cell>
          <cell r="I91">
            <v>0</v>
          </cell>
          <cell r="J91">
            <v>1065759.0576951939</v>
          </cell>
        </row>
        <row r="92">
          <cell r="A92">
            <v>75</v>
          </cell>
          <cell r="B92">
            <v>47088</v>
          </cell>
          <cell r="C92">
            <v>0</v>
          </cell>
          <cell r="D92">
            <v>272859.94110595033</v>
          </cell>
          <cell r="E92">
            <v>0</v>
          </cell>
          <cell r="F92">
            <v>0</v>
          </cell>
          <cell r="G92">
            <v>0</v>
          </cell>
          <cell r="H92">
            <v>0</v>
          </cell>
          <cell r="I92">
            <v>0</v>
          </cell>
          <cell r="J92">
            <v>1065759.0576951939</v>
          </cell>
        </row>
        <row r="93">
          <cell r="A93">
            <v>76</v>
          </cell>
          <cell r="B93">
            <v>47178</v>
          </cell>
          <cell r="C93">
            <v>0</v>
          </cell>
          <cell r="D93">
            <v>272859.94110595033</v>
          </cell>
          <cell r="E93">
            <v>0</v>
          </cell>
          <cell r="F93">
            <v>0</v>
          </cell>
          <cell r="G93">
            <v>0</v>
          </cell>
          <cell r="H93">
            <v>0</v>
          </cell>
          <cell r="I93">
            <v>0</v>
          </cell>
          <cell r="J93">
            <v>1065759.0576951939</v>
          </cell>
        </row>
        <row r="94">
          <cell r="A94">
            <v>77</v>
          </cell>
          <cell r="B94">
            <v>47270</v>
          </cell>
          <cell r="C94">
            <v>0</v>
          </cell>
          <cell r="D94">
            <v>272859.94110595033</v>
          </cell>
          <cell r="E94">
            <v>0</v>
          </cell>
          <cell r="F94">
            <v>0</v>
          </cell>
          <cell r="G94">
            <v>0</v>
          </cell>
          <cell r="H94">
            <v>0</v>
          </cell>
          <cell r="I94">
            <v>0</v>
          </cell>
          <cell r="J94">
            <v>1065759.0576951939</v>
          </cell>
        </row>
        <row r="95">
          <cell r="A95">
            <v>78</v>
          </cell>
          <cell r="B95">
            <v>47362</v>
          </cell>
          <cell r="C95">
            <v>0</v>
          </cell>
          <cell r="D95">
            <v>272859.94110595033</v>
          </cell>
          <cell r="E95">
            <v>0</v>
          </cell>
          <cell r="F95">
            <v>0</v>
          </cell>
          <cell r="G95">
            <v>0</v>
          </cell>
          <cell r="H95">
            <v>0</v>
          </cell>
          <cell r="I95">
            <v>0</v>
          </cell>
          <cell r="J95">
            <v>1065759.0576951939</v>
          </cell>
        </row>
        <row r="96">
          <cell r="A96">
            <v>79</v>
          </cell>
          <cell r="B96">
            <v>47453</v>
          </cell>
          <cell r="C96">
            <v>0</v>
          </cell>
          <cell r="D96">
            <v>272859.94110595033</v>
          </cell>
          <cell r="E96">
            <v>0</v>
          </cell>
          <cell r="F96">
            <v>0</v>
          </cell>
          <cell r="G96">
            <v>0</v>
          </cell>
          <cell r="H96">
            <v>0</v>
          </cell>
          <cell r="I96">
            <v>0</v>
          </cell>
          <cell r="J96">
            <v>1065759.0576951939</v>
          </cell>
        </row>
        <row r="97">
          <cell r="A97">
            <v>80</v>
          </cell>
          <cell r="B97">
            <v>47543</v>
          </cell>
          <cell r="C97">
            <v>0</v>
          </cell>
          <cell r="D97">
            <v>272859.94110595033</v>
          </cell>
          <cell r="E97">
            <v>0</v>
          </cell>
          <cell r="F97">
            <v>0</v>
          </cell>
          <cell r="G97">
            <v>0</v>
          </cell>
          <cell r="H97">
            <v>0</v>
          </cell>
          <cell r="I97">
            <v>0</v>
          </cell>
          <cell r="J97">
            <v>1065759.0576951939</v>
          </cell>
        </row>
        <row r="98">
          <cell r="A98">
            <v>81</v>
          </cell>
          <cell r="B98">
            <v>47635</v>
          </cell>
          <cell r="C98">
            <v>0</v>
          </cell>
          <cell r="D98">
            <v>272859.94110595033</v>
          </cell>
          <cell r="E98">
            <v>0</v>
          </cell>
          <cell r="F98">
            <v>0</v>
          </cell>
          <cell r="G98">
            <v>0</v>
          </cell>
          <cell r="H98">
            <v>0</v>
          </cell>
          <cell r="I98">
            <v>0</v>
          </cell>
          <cell r="J98">
            <v>1065759.0576951939</v>
          </cell>
        </row>
        <row r="99">
          <cell r="A99">
            <v>82</v>
          </cell>
          <cell r="B99">
            <v>47727</v>
          </cell>
          <cell r="C99">
            <v>0</v>
          </cell>
          <cell r="D99">
            <v>272859.94110595033</v>
          </cell>
          <cell r="E99">
            <v>0</v>
          </cell>
          <cell r="F99">
            <v>0</v>
          </cell>
          <cell r="G99">
            <v>0</v>
          </cell>
          <cell r="H99">
            <v>0</v>
          </cell>
          <cell r="I99">
            <v>0</v>
          </cell>
          <cell r="J99">
            <v>1065759.0576951939</v>
          </cell>
        </row>
        <row r="100">
          <cell r="A100">
            <v>83</v>
          </cell>
          <cell r="B100">
            <v>47818</v>
          </cell>
          <cell r="C100">
            <v>0</v>
          </cell>
          <cell r="D100">
            <v>272859.94110595033</v>
          </cell>
          <cell r="E100">
            <v>0</v>
          </cell>
          <cell r="F100">
            <v>0</v>
          </cell>
          <cell r="G100">
            <v>0</v>
          </cell>
          <cell r="H100">
            <v>0</v>
          </cell>
          <cell r="I100">
            <v>0</v>
          </cell>
          <cell r="J100">
            <v>1065759.0576951939</v>
          </cell>
        </row>
        <row r="101">
          <cell r="A101">
            <v>84</v>
          </cell>
          <cell r="B101">
            <v>47908</v>
          </cell>
          <cell r="C101">
            <v>0</v>
          </cell>
          <cell r="D101">
            <v>272859.94110595033</v>
          </cell>
          <cell r="E101">
            <v>0</v>
          </cell>
          <cell r="F101">
            <v>0</v>
          </cell>
          <cell r="G101">
            <v>0</v>
          </cell>
          <cell r="H101">
            <v>0</v>
          </cell>
          <cell r="I101">
            <v>0</v>
          </cell>
          <cell r="J101">
            <v>1065759.0576951939</v>
          </cell>
        </row>
        <row r="102">
          <cell r="A102">
            <v>85</v>
          </cell>
          <cell r="B102">
            <v>48000</v>
          </cell>
          <cell r="C102">
            <v>0</v>
          </cell>
          <cell r="D102">
            <v>272859.94110595033</v>
          </cell>
          <cell r="E102">
            <v>0</v>
          </cell>
          <cell r="F102">
            <v>0</v>
          </cell>
          <cell r="G102">
            <v>0</v>
          </cell>
          <cell r="H102">
            <v>0</v>
          </cell>
          <cell r="I102">
            <v>0</v>
          </cell>
          <cell r="J102">
            <v>1065759.0576951939</v>
          </cell>
        </row>
        <row r="103">
          <cell r="A103">
            <v>86</v>
          </cell>
          <cell r="B103">
            <v>48092</v>
          </cell>
          <cell r="C103">
            <v>0</v>
          </cell>
          <cell r="D103">
            <v>272859.94110595033</v>
          </cell>
          <cell r="E103">
            <v>0</v>
          </cell>
          <cell r="F103">
            <v>0</v>
          </cell>
          <cell r="G103">
            <v>0</v>
          </cell>
          <cell r="H103">
            <v>0</v>
          </cell>
          <cell r="I103">
            <v>0</v>
          </cell>
          <cell r="J103">
            <v>1065759.0576951939</v>
          </cell>
        </row>
        <row r="104">
          <cell r="A104">
            <v>87</v>
          </cell>
          <cell r="B104">
            <v>48183</v>
          </cell>
          <cell r="C104">
            <v>0</v>
          </cell>
          <cell r="D104">
            <v>272859.94110595033</v>
          </cell>
          <cell r="E104">
            <v>0</v>
          </cell>
          <cell r="F104">
            <v>0</v>
          </cell>
          <cell r="G104">
            <v>0</v>
          </cell>
          <cell r="H104">
            <v>0</v>
          </cell>
          <cell r="I104">
            <v>0</v>
          </cell>
          <cell r="J104">
            <v>1065759.0576951939</v>
          </cell>
        </row>
        <row r="105">
          <cell r="A105">
            <v>88</v>
          </cell>
          <cell r="B105">
            <v>48274</v>
          </cell>
          <cell r="C105">
            <v>0</v>
          </cell>
          <cell r="D105">
            <v>272859.94110595033</v>
          </cell>
          <cell r="E105">
            <v>0</v>
          </cell>
          <cell r="F105">
            <v>0</v>
          </cell>
          <cell r="G105">
            <v>0</v>
          </cell>
          <cell r="H105">
            <v>0</v>
          </cell>
          <cell r="I105">
            <v>0</v>
          </cell>
          <cell r="J105">
            <v>1065759.0576951939</v>
          </cell>
        </row>
        <row r="106">
          <cell r="A106">
            <v>89</v>
          </cell>
          <cell r="B106">
            <v>48366</v>
          </cell>
          <cell r="C106">
            <v>0</v>
          </cell>
          <cell r="D106">
            <v>272859.94110595033</v>
          </cell>
          <cell r="E106">
            <v>0</v>
          </cell>
          <cell r="F106">
            <v>0</v>
          </cell>
          <cell r="G106">
            <v>0</v>
          </cell>
          <cell r="H106">
            <v>0</v>
          </cell>
          <cell r="I106">
            <v>0</v>
          </cell>
          <cell r="J106">
            <v>1065759.0576951939</v>
          </cell>
        </row>
        <row r="107">
          <cell r="A107">
            <v>90</v>
          </cell>
          <cell r="B107">
            <v>48458</v>
          </cell>
          <cell r="C107">
            <v>0</v>
          </cell>
          <cell r="D107">
            <v>272859.94110595033</v>
          </cell>
          <cell r="E107">
            <v>0</v>
          </cell>
          <cell r="F107">
            <v>0</v>
          </cell>
          <cell r="G107">
            <v>0</v>
          </cell>
          <cell r="H107">
            <v>0</v>
          </cell>
          <cell r="I107">
            <v>0</v>
          </cell>
          <cell r="J107">
            <v>1065759.0576951939</v>
          </cell>
        </row>
        <row r="108">
          <cell r="A108">
            <v>91</v>
          </cell>
          <cell r="B108">
            <v>48549</v>
          </cell>
          <cell r="C108">
            <v>0</v>
          </cell>
          <cell r="D108">
            <v>272859.94110595033</v>
          </cell>
          <cell r="E108">
            <v>0</v>
          </cell>
          <cell r="F108">
            <v>0</v>
          </cell>
          <cell r="G108">
            <v>0</v>
          </cell>
          <cell r="H108">
            <v>0</v>
          </cell>
          <cell r="I108">
            <v>0</v>
          </cell>
          <cell r="J108">
            <v>1065759.0576951939</v>
          </cell>
        </row>
        <row r="109">
          <cell r="A109">
            <v>92</v>
          </cell>
          <cell r="B109">
            <v>48639</v>
          </cell>
          <cell r="C109">
            <v>0</v>
          </cell>
          <cell r="D109">
            <v>272859.94110595033</v>
          </cell>
          <cell r="E109">
            <v>0</v>
          </cell>
          <cell r="F109">
            <v>0</v>
          </cell>
          <cell r="G109">
            <v>0</v>
          </cell>
          <cell r="H109">
            <v>0</v>
          </cell>
          <cell r="I109">
            <v>0</v>
          </cell>
          <cell r="J109">
            <v>1065759.0576951939</v>
          </cell>
        </row>
        <row r="110">
          <cell r="A110">
            <v>93</v>
          </cell>
          <cell r="B110">
            <v>48731</v>
          </cell>
          <cell r="C110">
            <v>0</v>
          </cell>
          <cell r="D110">
            <v>272859.94110595033</v>
          </cell>
          <cell r="E110">
            <v>0</v>
          </cell>
          <cell r="F110">
            <v>0</v>
          </cell>
          <cell r="G110">
            <v>0</v>
          </cell>
          <cell r="H110">
            <v>0</v>
          </cell>
          <cell r="I110">
            <v>0</v>
          </cell>
          <cell r="J110">
            <v>1065759.0576951939</v>
          </cell>
        </row>
        <row r="111">
          <cell r="A111">
            <v>94</v>
          </cell>
          <cell r="B111">
            <v>48823</v>
          </cell>
          <cell r="C111">
            <v>0</v>
          </cell>
          <cell r="D111">
            <v>272859.94110595033</v>
          </cell>
          <cell r="E111">
            <v>0</v>
          </cell>
          <cell r="F111">
            <v>0</v>
          </cell>
          <cell r="G111">
            <v>0</v>
          </cell>
          <cell r="H111">
            <v>0</v>
          </cell>
          <cell r="I111">
            <v>0</v>
          </cell>
          <cell r="J111">
            <v>1065759.0576951939</v>
          </cell>
        </row>
        <row r="112">
          <cell r="A112">
            <v>95</v>
          </cell>
          <cell r="B112">
            <v>48914</v>
          </cell>
          <cell r="C112">
            <v>0</v>
          </cell>
          <cell r="D112">
            <v>272859.94110595033</v>
          </cell>
          <cell r="E112">
            <v>0</v>
          </cell>
          <cell r="F112">
            <v>0</v>
          </cell>
          <cell r="G112">
            <v>0</v>
          </cell>
          <cell r="H112">
            <v>0</v>
          </cell>
          <cell r="I112">
            <v>0</v>
          </cell>
          <cell r="J112">
            <v>1065759.0576951939</v>
          </cell>
        </row>
        <row r="113">
          <cell r="A113">
            <v>96</v>
          </cell>
          <cell r="B113">
            <v>49004</v>
          </cell>
          <cell r="C113">
            <v>0</v>
          </cell>
          <cell r="D113">
            <v>272859.94110595033</v>
          </cell>
          <cell r="E113">
            <v>0</v>
          </cell>
          <cell r="F113">
            <v>0</v>
          </cell>
          <cell r="G113">
            <v>0</v>
          </cell>
          <cell r="H113">
            <v>0</v>
          </cell>
          <cell r="I113">
            <v>0</v>
          </cell>
          <cell r="J113">
            <v>1065759.0576951939</v>
          </cell>
        </row>
        <row r="114">
          <cell r="A114">
            <v>97</v>
          </cell>
          <cell r="B114">
            <v>49096</v>
          </cell>
          <cell r="C114">
            <v>0</v>
          </cell>
          <cell r="D114">
            <v>272859.94110595033</v>
          </cell>
          <cell r="E114">
            <v>0</v>
          </cell>
          <cell r="F114">
            <v>0</v>
          </cell>
          <cell r="G114">
            <v>0</v>
          </cell>
          <cell r="H114">
            <v>0</v>
          </cell>
          <cell r="I114">
            <v>0</v>
          </cell>
          <cell r="J114">
            <v>1065759.0576951939</v>
          </cell>
        </row>
        <row r="115">
          <cell r="A115">
            <v>98</v>
          </cell>
          <cell r="B115">
            <v>49188</v>
          </cell>
          <cell r="C115">
            <v>0</v>
          </cell>
          <cell r="D115">
            <v>272859.94110595033</v>
          </cell>
          <cell r="E115">
            <v>0</v>
          </cell>
          <cell r="F115">
            <v>0</v>
          </cell>
          <cell r="G115">
            <v>0</v>
          </cell>
          <cell r="H115">
            <v>0</v>
          </cell>
          <cell r="I115">
            <v>0</v>
          </cell>
          <cell r="J115">
            <v>1065759.0576951939</v>
          </cell>
        </row>
        <row r="116">
          <cell r="A116">
            <v>99</v>
          </cell>
          <cell r="B116">
            <v>49279</v>
          </cell>
          <cell r="C116">
            <v>0</v>
          </cell>
          <cell r="D116">
            <v>272859.94110595033</v>
          </cell>
          <cell r="E116">
            <v>0</v>
          </cell>
          <cell r="F116">
            <v>0</v>
          </cell>
          <cell r="G116">
            <v>0</v>
          </cell>
          <cell r="H116">
            <v>0</v>
          </cell>
          <cell r="I116">
            <v>0</v>
          </cell>
          <cell r="J116">
            <v>1065759.0576951939</v>
          </cell>
        </row>
        <row r="117">
          <cell r="A117">
            <v>100</v>
          </cell>
          <cell r="B117">
            <v>49369</v>
          </cell>
          <cell r="C117">
            <v>0</v>
          </cell>
          <cell r="D117">
            <v>272859.94110595033</v>
          </cell>
          <cell r="E117">
            <v>0</v>
          </cell>
          <cell r="F117">
            <v>0</v>
          </cell>
          <cell r="G117">
            <v>0</v>
          </cell>
          <cell r="H117">
            <v>0</v>
          </cell>
          <cell r="I117">
            <v>0</v>
          </cell>
          <cell r="J117">
            <v>1065759.0576951939</v>
          </cell>
        </row>
        <row r="118">
          <cell r="A118">
            <v>101</v>
          </cell>
          <cell r="B118">
            <v>49461</v>
          </cell>
          <cell r="C118">
            <v>0</v>
          </cell>
          <cell r="D118">
            <v>272859.94110595033</v>
          </cell>
          <cell r="E118">
            <v>0</v>
          </cell>
          <cell r="F118">
            <v>0</v>
          </cell>
          <cell r="G118">
            <v>0</v>
          </cell>
          <cell r="H118">
            <v>0</v>
          </cell>
          <cell r="I118">
            <v>0</v>
          </cell>
          <cell r="J118">
            <v>1065759.0576951939</v>
          </cell>
        </row>
        <row r="119">
          <cell r="A119">
            <v>102</v>
          </cell>
          <cell r="B119">
            <v>49553</v>
          </cell>
          <cell r="C119">
            <v>0</v>
          </cell>
          <cell r="D119">
            <v>272859.94110595033</v>
          </cell>
          <cell r="E119">
            <v>0</v>
          </cell>
          <cell r="F119">
            <v>0</v>
          </cell>
          <cell r="G119">
            <v>0</v>
          </cell>
          <cell r="H119">
            <v>0</v>
          </cell>
          <cell r="I119">
            <v>0</v>
          </cell>
          <cell r="J119">
            <v>1065759.0576951939</v>
          </cell>
        </row>
        <row r="120">
          <cell r="A120">
            <v>103</v>
          </cell>
          <cell r="B120">
            <v>49644</v>
          </cell>
          <cell r="C120">
            <v>0</v>
          </cell>
          <cell r="D120">
            <v>272859.94110595033</v>
          </cell>
          <cell r="E120">
            <v>0</v>
          </cell>
          <cell r="F120">
            <v>0</v>
          </cell>
          <cell r="G120">
            <v>0</v>
          </cell>
          <cell r="H120">
            <v>0</v>
          </cell>
          <cell r="I120">
            <v>0</v>
          </cell>
          <cell r="J120">
            <v>1065759.0576951939</v>
          </cell>
        </row>
        <row r="121">
          <cell r="A121">
            <v>104</v>
          </cell>
          <cell r="B121">
            <v>49735</v>
          </cell>
          <cell r="C121">
            <v>0</v>
          </cell>
          <cell r="D121">
            <v>272859.94110595033</v>
          </cell>
          <cell r="E121">
            <v>0</v>
          </cell>
          <cell r="F121">
            <v>0</v>
          </cell>
          <cell r="G121">
            <v>0</v>
          </cell>
          <cell r="H121">
            <v>0</v>
          </cell>
          <cell r="I121">
            <v>0</v>
          </cell>
          <cell r="J121">
            <v>1065759.0576951939</v>
          </cell>
        </row>
        <row r="122">
          <cell r="A122">
            <v>105</v>
          </cell>
          <cell r="B122">
            <v>49827</v>
          </cell>
          <cell r="C122">
            <v>0</v>
          </cell>
          <cell r="D122">
            <v>272859.94110595033</v>
          </cell>
          <cell r="E122">
            <v>0</v>
          </cell>
          <cell r="F122">
            <v>0</v>
          </cell>
          <cell r="G122">
            <v>0</v>
          </cell>
          <cell r="H122">
            <v>0</v>
          </cell>
          <cell r="I122">
            <v>0</v>
          </cell>
          <cell r="J122">
            <v>1065759.0576951939</v>
          </cell>
        </row>
        <row r="123">
          <cell r="A123">
            <v>106</v>
          </cell>
          <cell r="B123">
            <v>49919</v>
          </cell>
          <cell r="C123">
            <v>0</v>
          </cell>
          <cell r="D123">
            <v>272859.94110595033</v>
          </cell>
          <cell r="E123">
            <v>0</v>
          </cell>
          <cell r="F123">
            <v>0</v>
          </cell>
          <cell r="G123">
            <v>0</v>
          </cell>
          <cell r="H123">
            <v>0</v>
          </cell>
          <cell r="I123">
            <v>0</v>
          </cell>
          <cell r="J123">
            <v>1065759.0576951939</v>
          </cell>
        </row>
        <row r="124">
          <cell r="A124">
            <v>107</v>
          </cell>
          <cell r="B124">
            <v>50010</v>
          </cell>
          <cell r="C124">
            <v>0</v>
          </cell>
          <cell r="D124">
            <v>272859.94110595033</v>
          </cell>
          <cell r="E124">
            <v>0</v>
          </cell>
          <cell r="F124">
            <v>0</v>
          </cell>
          <cell r="G124">
            <v>0</v>
          </cell>
          <cell r="H124">
            <v>0</v>
          </cell>
          <cell r="I124">
            <v>0</v>
          </cell>
          <cell r="J124">
            <v>1065759.0576951939</v>
          </cell>
        </row>
        <row r="125">
          <cell r="A125">
            <v>108</v>
          </cell>
          <cell r="B125">
            <v>50100</v>
          </cell>
          <cell r="C125">
            <v>0</v>
          </cell>
          <cell r="D125">
            <v>272859.94110595033</v>
          </cell>
          <cell r="E125">
            <v>0</v>
          </cell>
          <cell r="F125">
            <v>0</v>
          </cell>
          <cell r="G125">
            <v>0</v>
          </cell>
          <cell r="H125">
            <v>0</v>
          </cell>
          <cell r="I125">
            <v>0</v>
          </cell>
          <cell r="J125">
            <v>1065759.0576951939</v>
          </cell>
        </row>
        <row r="126">
          <cell r="A126">
            <v>109</v>
          </cell>
          <cell r="B126">
            <v>50192</v>
          </cell>
          <cell r="C126">
            <v>0</v>
          </cell>
          <cell r="D126">
            <v>272859.94110595033</v>
          </cell>
          <cell r="E126">
            <v>0</v>
          </cell>
          <cell r="F126">
            <v>0</v>
          </cell>
          <cell r="G126">
            <v>0</v>
          </cell>
          <cell r="H126">
            <v>0</v>
          </cell>
          <cell r="I126">
            <v>0</v>
          </cell>
          <cell r="J126">
            <v>1065759.0576951939</v>
          </cell>
        </row>
        <row r="127">
          <cell r="A127">
            <v>110</v>
          </cell>
          <cell r="B127">
            <v>50284</v>
          </cell>
          <cell r="C127">
            <v>0</v>
          </cell>
          <cell r="D127">
            <v>272859.94110595033</v>
          </cell>
          <cell r="E127">
            <v>0</v>
          </cell>
          <cell r="F127">
            <v>0</v>
          </cell>
          <cell r="G127">
            <v>0</v>
          </cell>
          <cell r="H127">
            <v>0</v>
          </cell>
          <cell r="I127">
            <v>0</v>
          </cell>
          <cell r="J127">
            <v>1065759.0576951939</v>
          </cell>
        </row>
        <row r="128">
          <cell r="A128">
            <v>111</v>
          </cell>
          <cell r="B128">
            <v>50375</v>
          </cell>
          <cell r="C128">
            <v>0</v>
          </cell>
          <cell r="D128">
            <v>272859.94110595033</v>
          </cell>
          <cell r="E128">
            <v>0</v>
          </cell>
          <cell r="F128">
            <v>0</v>
          </cell>
          <cell r="G128">
            <v>0</v>
          </cell>
          <cell r="H128">
            <v>0</v>
          </cell>
          <cell r="I128">
            <v>0</v>
          </cell>
          <cell r="J128">
            <v>1065759.0576951939</v>
          </cell>
        </row>
        <row r="129">
          <cell r="A129">
            <v>112</v>
          </cell>
          <cell r="B129">
            <v>50465</v>
          </cell>
          <cell r="C129">
            <v>0</v>
          </cell>
          <cell r="D129">
            <v>272859.94110595033</v>
          </cell>
          <cell r="E129">
            <v>0</v>
          </cell>
          <cell r="F129">
            <v>0</v>
          </cell>
          <cell r="G129">
            <v>0</v>
          </cell>
          <cell r="H129">
            <v>0</v>
          </cell>
          <cell r="I129">
            <v>0</v>
          </cell>
          <cell r="J129">
            <v>1065759.0576951939</v>
          </cell>
        </row>
        <row r="130">
          <cell r="A130">
            <v>113</v>
          </cell>
          <cell r="B130">
            <v>50557</v>
          </cell>
          <cell r="C130">
            <v>0</v>
          </cell>
          <cell r="D130">
            <v>272859.94110595033</v>
          </cell>
          <cell r="E130">
            <v>0</v>
          </cell>
          <cell r="F130">
            <v>0</v>
          </cell>
          <cell r="G130">
            <v>0</v>
          </cell>
          <cell r="H130">
            <v>0</v>
          </cell>
          <cell r="I130">
            <v>0</v>
          </cell>
          <cell r="J130">
            <v>1065759.0576951939</v>
          </cell>
        </row>
        <row r="131">
          <cell r="A131">
            <v>114</v>
          </cell>
          <cell r="B131">
            <v>50649</v>
          </cell>
          <cell r="C131">
            <v>0</v>
          </cell>
          <cell r="D131">
            <v>272859.94110595033</v>
          </cell>
          <cell r="E131">
            <v>0</v>
          </cell>
          <cell r="F131">
            <v>0</v>
          </cell>
          <cell r="G131">
            <v>0</v>
          </cell>
          <cell r="H131">
            <v>0</v>
          </cell>
          <cell r="I131">
            <v>0</v>
          </cell>
          <cell r="J131">
            <v>1065759.0576951939</v>
          </cell>
        </row>
        <row r="132">
          <cell r="A132">
            <v>115</v>
          </cell>
          <cell r="B132">
            <v>50740</v>
          </cell>
          <cell r="C132">
            <v>0</v>
          </cell>
          <cell r="D132">
            <v>272859.94110595033</v>
          </cell>
          <cell r="E132">
            <v>0</v>
          </cell>
          <cell r="F132">
            <v>0</v>
          </cell>
          <cell r="G132">
            <v>0</v>
          </cell>
          <cell r="H132">
            <v>0</v>
          </cell>
          <cell r="I132">
            <v>0</v>
          </cell>
          <cell r="J132">
            <v>1065759.0576951939</v>
          </cell>
        </row>
        <row r="133">
          <cell r="A133">
            <v>116</v>
          </cell>
          <cell r="B133">
            <v>50830</v>
          </cell>
          <cell r="C133">
            <v>0</v>
          </cell>
          <cell r="D133">
            <v>272859.94110595033</v>
          </cell>
          <cell r="E133">
            <v>0</v>
          </cell>
          <cell r="F133">
            <v>0</v>
          </cell>
          <cell r="G133">
            <v>0</v>
          </cell>
          <cell r="H133">
            <v>0</v>
          </cell>
          <cell r="I133">
            <v>0</v>
          </cell>
          <cell r="J133">
            <v>1065759.0576951939</v>
          </cell>
        </row>
        <row r="134">
          <cell r="A134">
            <v>117</v>
          </cell>
          <cell r="B134">
            <v>50922</v>
          </cell>
          <cell r="C134">
            <v>0</v>
          </cell>
          <cell r="D134">
            <v>272859.94110595033</v>
          </cell>
          <cell r="E134">
            <v>0</v>
          </cell>
          <cell r="F134">
            <v>0</v>
          </cell>
          <cell r="G134">
            <v>0</v>
          </cell>
          <cell r="H134">
            <v>0</v>
          </cell>
          <cell r="I134">
            <v>0</v>
          </cell>
          <cell r="J134">
            <v>1065759.0576951939</v>
          </cell>
        </row>
        <row r="135">
          <cell r="A135">
            <v>118</v>
          </cell>
          <cell r="B135">
            <v>51014</v>
          </cell>
          <cell r="C135">
            <v>0</v>
          </cell>
          <cell r="D135">
            <v>272859.94110595033</v>
          </cell>
          <cell r="E135">
            <v>0</v>
          </cell>
          <cell r="F135">
            <v>0</v>
          </cell>
          <cell r="G135">
            <v>0</v>
          </cell>
          <cell r="H135">
            <v>0</v>
          </cell>
          <cell r="I135">
            <v>0</v>
          </cell>
          <cell r="J135">
            <v>1065759.0576951939</v>
          </cell>
        </row>
        <row r="136">
          <cell r="A136">
            <v>119</v>
          </cell>
          <cell r="B136">
            <v>51105</v>
          </cell>
          <cell r="C136">
            <v>0</v>
          </cell>
          <cell r="D136">
            <v>272859.94110595033</v>
          </cell>
          <cell r="E136">
            <v>0</v>
          </cell>
          <cell r="F136">
            <v>0</v>
          </cell>
          <cell r="G136">
            <v>0</v>
          </cell>
          <cell r="H136">
            <v>0</v>
          </cell>
          <cell r="I136">
            <v>0</v>
          </cell>
          <cell r="J136">
            <v>1065759.0576951939</v>
          </cell>
        </row>
        <row r="137">
          <cell r="A137">
            <v>120</v>
          </cell>
          <cell r="B137">
            <v>51196</v>
          </cell>
          <cell r="C137">
            <v>0</v>
          </cell>
          <cell r="D137">
            <v>272859.94110595033</v>
          </cell>
          <cell r="E137">
            <v>0</v>
          </cell>
          <cell r="F137">
            <v>0</v>
          </cell>
          <cell r="G137">
            <v>0</v>
          </cell>
          <cell r="H137">
            <v>0</v>
          </cell>
          <cell r="I137">
            <v>0</v>
          </cell>
          <cell r="J137">
            <v>1065759.0576951939</v>
          </cell>
        </row>
        <row r="138">
          <cell r="A138">
            <v>121</v>
          </cell>
          <cell r="B138">
            <v>51288</v>
          </cell>
          <cell r="C138">
            <v>0</v>
          </cell>
          <cell r="D138">
            <v>272859.94110595033</v>
          </cell>
          <cell r="E138">
            <v>0</v>
          </cell>
          <cell r="F138">
            <v>0</v>
          </cell>
          <cell r="G138">
            <v>0</v>
          </cell>
          <cell r="H138">
            <v>0</v>
          </cell>
          <cell r="I138">
            <v>0</v>
          </cell>
          <cell r="J138">
            <v>1065759.0576951939</v>
          </cell>
        </row>
        <row r="139">
          <cell r="A139">
            <v>122</v>
          </cell>
          <cell r="B139">
            <v>51380</v>
          </cell>
          <cell r="C139">
            <v>0</v>
          </cell>
          <cell r="D139">
            <v>272859.94110595033</v>
          </cell>
          <cell r="E139">
            <v>0</v>
          </cell>
          <cell r="F139">
            <v>0</v>
          </cell>
          <cell r="G139">
            <v>0</v>
          </cell>
          <cell r="H139">
            <v>0</v>
          </cell>
          <cell r="I139">
            <v>0</v>
          </cell>
          <cell r="J139">
            <v>1065759.0576951939</v>
          </cell>
        </row>
        <row r="140">
          <cell r="A140">
            <v>123</v>
          </cell>
          <cell r="B140">
            <v>51471</v>
          </cell>
          <cell r="C140">
            <v>0</v>
          </cell>
          <cell r="D140">
            <v>272859.94110595033</v>
          </cell>
          <cell r="E140">
            <v>0</v>
          </cell>
          <cell r="F140">
            <v>0</v>
          </cell>
          <cell r="G140">
            <v>0</v>
          </cell>
          <cell r="H140">
            <v>0</v>
          </cell>
          <cell r="I140">
            <v>0</v>
          </cell>
          <cell r="J140">
            <v>1065759.0576951939</v>
          </cell>
        </row>
        <row r="141">
          <cell r="A141">
            <v>124</v>
          </cell>
          <cell r="B141">
            <v>51561</v>
          </cell>
          <cell r="C141">
            <v>0</v>
          </cell>
          <cell r="D141">
            <v>272859.94110595033</v>
          </cell>
          <cell r="E141">
            <v>0</v>
          </cell>
          <cell r="F141">
            <v>0</v>
          </cell>
          <cell r="G141">
            <v>0</v>
          </cell>
          <cell r="H141">
            <v>0</v>
          </cell>
          <cell r="I141">
            <v>0</v>
          </cell>
          <cell r="J141">
            <v>1065759.0576951939</v>
          </cell>
        </row>
        <row r="142">
          <cell r="A142">
            <v>125</v>
          </cell>
          <cell r="B142">
            <v>51653</v>
          </cell>
          <cell r="C142">
            <v>0</v>
          </cell>
          <cell r="D142">
            <v>272859.94110595033</v>
          </cell>
          <cell r="E142">
            <v>0</v>
          </cell>
          <cell r="F142">
            <v>0</v>
          </cell>
          <cell r="G142">
            <v>0</v>
          </cell>
          <cell r="H142">
            <v>0</v>
          </cell>
          <cell r="I142">
            <v>0</v>
          </cell>
          <cell r="J142">
            <v>1065759.0576951939</v>
          </cell>
        </row>
        <row r="143">
          <cell r="A143">
            <v>126</v>
          </cell>
          <cell r="B143">
            <v>51745</v>
          </cell>
          <cell r="C143">
            <v>0</v>
          </cell>
          <cell r="D143">
            <v>272859.94110595033</v>
          </cell>
          <cell r="E143">
            <v>0</v>
          </cell>
          <cell r="F143">
            <v>0</v>
          </cell>
          <cell r="G143">
            <v>0</v>
          </cell>
          <cell r="H143">
            <v>0</v>
          </cell>
          <cell r="I143">
            <v>0</v>
          </cell>
          <cell r="J143">
            <v>1065759.0576951939</v>
          </cell>
        </row>
        <row r="144">
          <cell r="A144">
            <v>127</v>
          </cell>
          <cell r="B144">
            <v>51836</v>
          </cell>
          <cell r="C144">
            <v>0</v>
          </cell>
          <cell r="D144">
            <v>272859.94110595033</v>
          </cell>
          <cell r="E144">
            <v>0</v>
          </cell>
          <cell r="F144">
            <v>0</v>
          </cell>
          <cell r="G144">
            <v>0</v>
          </cell>
          <cell r="H144">
            <v>0</v>
          </cell>
          <cell r="I144">
            <v>0</v>
          </cell>
          <cell r="J144">
            <v>1065759.0576951939</v>
          </cell>
        </row>
        <row r="145">
          <cell r="A145">
            <v>128</v>
          </cell>
          <cell r="B145">
            <v>51926</v>
          </cell>
          <cell r="C145">
            <v>0</v>
          </cell>
          <cell r="D145">
            <v>272859.94110595033</v>
          </cell>
          <cell r="E145">
            <v>0</v>
          </cell>
          <cell r="F145">
            <v>0</v>
          </cell>
          <cell r="G145">
            <v>0</v>
          </cell>
          <cell r="H145">
            <v>0</v>
          </cell>
          <cell r="I145">
            <v>0</v>
          </cell>
          <cell r="J145">
            <v>1065759.0576951939</v>
          </cell>
        </row>
        <row r="146">
          <cell r="A146">
            <v>129</v>
          </cell>
          <cell r="B146">
            <v>52018</v>
          </cell>
          <cell r="C146">
            <v>0</v>
          </cell>
          <cell r="D146">
            <v>272859.94110595033</v>
          </cell>
          <cell r="E146">
            <v>0</v>
          </cell>
          <cell r="F146">
            <v>0</v>
          </cell>
          <cell r="G146">
            <v>0</v>
          </cell>
          <cell r="H146">
            <v>0</v>
          </cell>
          <cell r="I146">
            <v>0</v>
          </cell>
          <cell r="J146">
            <v>1065759.0576951939</v>
          </cell>
        </row>
        <row r="147">
          <cell r="A147">
            <v>130</v>
          </cell>
          <cell r="B147">
            <v>52110</v>
          </cell>
          <cell r="C147">
            <v>0</v>
          </cell>
          <cell r="D147">
            <v>272859.94110595033</v>
          </cell>
          <cell r="E147">
            <v>0</v>
          </cell>
          <cell r="F147">
            <v>0</v>
          </cell>
          <cell r="G147">
            <v>0</v>
          </cell>
          <cell r="H147">
            <v>0</v>
          </cell>
          <cell r="I147">
            <v>0</v>
          </cell>
          <cell r="J147">
            <v>1065759.0576951939</v>
          </cell>
        </row>
        <row r="148">
          <cell r="A148">
            <v>131</v>
          </cell>
          <cell r="B148">
            <v>52201</v>
          </cell>
          <cell r="C148">
            <v>0</v>
          </cell>
          <cell r="D148">
            <v>272859.94110595033</v>
          </cell>
          <cell r="E148">
            <v>0</v>
          </cell>
          <cell r="F148">
            <v>0</v>
          </cell>
          <cell r="G148">
            <v>0</v>
          </cell>
          <cell r="H148">
            <v>0</v>
          </cell>
          <cell r="I148">
            <v>0</v>
          </cell>
          <cell r="J148">
            <v>1065759.0576951939</v>
          </cell>
        </row>
        <row r="149">
          <cell r="A149">
            <v>132</v>
          </cell>
          <cell r="B149">
            <v>52291</v>
          </cell>
          <cell r="C149">
            <v>0</v>
          </cell>
          <cell r="D149">
            <v>272859.94110595033</v>
          </cell>
          <cell r="E149">
            <v>0</v>
          </cell>
          <cell r="F149">
            <v>0</v>
          </cell>
          <cell r="G149">
            <v>0</v>
          </cell>
          <cell r="H149">
            <v>0</v>
          </cell>
          <cell r="I149">
            <v>0</v>
          </cell>
          <cell r="J149">
            <v>1065759.0576951939</v>
          </cell>
        </row>
        <row r="150">
          <cell r="A150">
            <v>133</v>
          </cell>
          <cell r="B150">
            <v>52383</v>
          </cell>
          <cell r="C150">
            <v>0</v>
          </cell>
          <cell r="D150">
            <v>272859.94110595033</v>
          </cell>
          <cell r="E150">
            <v>0</v>
          </cell>
          <cell r="F150">
            <v>0</v>
          </cell>
          <cell r="G150">
            <v>0</v>
          </cell>
          <cell r="H150">
            <v>0</v>
          </cell>
          <cell r="I150">
            <v>0</v>
          </cell>
          <cell r="J150">
            <v>1065759.0576951939</v>
          </cell>
        </row>
        <row r="151">
          <cell r="A151">
            <v>134</v>
          </cell>
          <cell r="B151">
            <v>52475</v>
          </cell>
          <cell r="C151">
            <v>0</v>
          </cell>
          <cell r="D151">
            <v>272859.94110595033</v>
          </cell>
          <cell r="E151">
            <v>0</v>
          </cell>
          <cell r="F151">
            <v>0</v>
          </cell>
          <cell r="G151">
            <v>0</v>
          </cell>
          <cell r="H151">
            <v>0</v>
          </cell>
          <cell r="I151">
            <v>0</v>
          </cell>
          <cell r="J151">
            <v>1065759.0576951939</v>
          </cell>
        </row>
        <row r="152">
          <cell r="A152">
            <v>135</v>
          </cell>
          <cell r="B152">
            <v>52566</v>
          </cell>
          <cell r="C152">
            <v>0</v>
          </cell>
          <cell r="D152">
            <v>272859.94110595033</v>
          </cell>
          <cell r="E152">
            <v>0</v>
          </cell>
          <cell r="F152">
            <v>0</v>
          </cell>
          <cell r="G152">
            <v>0</v>
          </cell>
          <cell r="H152">
            <v>0</v>
          </cell>
          <cell r="I152">
            <v>0</v>
          </cell>
          <cell r="J152">
            <v>1065759.0576951939</v>
          </cell>
        </row>
        <row r="153">
          <cell r="A153">
            <v>136</v>
          </cell>
          <cell r="B153">
            <v>52657</v>
          </cell>
          <cell r="C153">
            <v>0</v>
          </cell>
          <cell r="D153">
            <v>272859.94110595033</v>
          </cell>
          <cell r="E153">
            <v>0</v>
          </cell>
          <cell r="F153">
            <v>0</v>
          </cell>
          <cell r="G153">
            <v>0</v>
          </cell>
          <cell r="H153">
            <v>0</v>
          </cell>
          <cell r="I153">
            <v>0</v>
          </cell>
          <cell r="J153">
            <v>1065759.0576951939</v>
          </cell>
        </row>
        <row r="154">
          <cell r="A154">
            <v>137</v>
          </cell>
          <cell r="B154">
            <v>52749</v>
          </cell>
          <cell r="C154">
            <v>0</v>
          </cell>
          <cell r="D154">
            <v>272859.94110595033</v>
          </cell>
          <cell r="E154">
            <v>0</v>
          </cell>
          <cell r="F154">
            <v>0</v>
          </cell>
          <cell r="G154">
            <v>0</v>
          </cell>
          <cell r="H154">
            <v>0</v>
          </cell>
          <cell r="I154">
            <v>0</v>
          </cell>
          <cell r="J154">
            <v>1065759.0576951939</v>
          </cell>
        </row>
        <row r="155">
          <cell r="A155">
            <v>138</v>
          </cell>
          <cell r="B155">
            <v>52841</v>
          </cell>
          <cell r="C155">
            <v>0</v>
          </cell>
          <cell r="D155">
            <v>272859.94110595033</v>
          </cell>
          <cell r="E155">
            <v>0</v>
          </cell>
          <cell r="F155">
            <v>0</v>
          </cell>
          <cell r="G155">
            <v>0</v>
          </cell>
          <cell r="H155">
            <v>0</v>
          </cell>
          <cell r="I155">
            <v>0</v>
          </cell>
          <cell r="J155">
            <v>1065759.0576951939</v>
          </cell>
        </row>
        <row r="156">
          <cell r="A156">
            <v>139</v>
          </cell>
          <cell r="B156">
            <v>52932</v>
          </cell>
          <cell r="C156">
            <v>0</v>
          </cell>
          <cell r="D156">
            <v>272859.94110595033</v>
          </cell>
          <cell r="E156">
            <v>0</v>
          </cell>
          <cell r="F156">
            <v>0</v>
          </cell>
          <cell r="G156">
            <v>0</v>
          </cell>
          <cell r="H156">
            <v>0</v>
          </cell>
          <cell r="I156">
            <v>0</v>
          </cell>
          <cell r="J156">
            <v>1065759.0576951939</v>
          </cell>
        </row>
        <row r="157">
          <cell r="A157">
            <v>140</v>
          </cell>
          <cell r="B157">
            <v>53022</v>
          </cell>
          <cell r="C157">
            <v>0</v>
          </cell>
          <cell r="D157">
            <v>272859.94110595033</v>
          </cell>
          <cell r="E157">
            <v>0</v>
          </cell>
          <cell r="F157">
            <v>0</v>
          </cell>
          <cell r="G157">
            <v>0</v>
          </cell>
          <cell r="H157">
            <v>0</v>
          </cell>
          <cell r="I157">
            <v>0</v>
          </cell>
          <cell r="J157">
            <v>1065759.0576951939</v>
          </cell>
        </row>
        <row r="158">
          <cell r="A158">
            <v>141</v>
          </cell>
          <cell r="B158">
            <v>53114</v>
          </cell>
          <cell r="C158">
            <v>0</v>
          </cell>
          <cell r="D158">
            <v>272859.94110595033</v>
          </cell>
          <cell r="E158">
            <v>0</v>
          </cell>
          <cell r="F158">
            <v>0</v>
          </cell>
          <cell r="G158">
            <v>0</v>
          </cell>
          <cell r="H158">
            <v>0</v>
          </cell>
          <cell r="I158">
            <v>0</v>
          </cell>
          <cell r="J158">
            <v>1065759.0576951939</v>
          </cell>
        </row>
        <row r="159">
          <cell r="A159">
            <v>142</v>
          </cell>
          <cell r="B159">
            <v>53206</v>
          </cell>
          <cell r="C159">
            <v>0</v>
          </cell>
          <cell r="D159">
            <v>272859.94110595033</v>
          </cell>
          <cell r="E159">
            <v>0</v>
          </cell>
          <cell r="F159">
            <v>0</v>
          </cell>
          <cell r="G159">
            <v>0</v>
          </cell>
          <cell r="H159">
            <v>0</v>
          </cell>
          <cell r="I159">
            <v>0</v>
          </cell>
          <cell r="J159">
            <v>1065759.0576951939</v>
          </cell>
        </row>
        <row r="160">
          <cell r="A160">
            <v>143</v>
          </cell>
          <cell r="B160">
            <v>53297</v>
          </cell>
          <cell r="C160">
            <v>0</v>
          </cell>
          <cell r="D160">
            <v>272859.94110595033</v>
          </cell>
          <cell r="E160">
            <v>0</v>
          </cell>
          <cell r="F160">
            <v>0</v>
          </cell>
          <cell r="G160">
            <v>0</v>
          </cell>
          <cell r="H160">
            <v>0</v>
          </cell>
          <cell r="I160">
            <v>0</v>
          </cell>
          <cell r="J160">
            <v>1065759.0576951939</v>
          </cell>
        </row>
        <row r="161">
          <cell r="A161">
            <v>144</v>
          </cell>
          <cell r="B161">
            <v>53387</v>
          </cell>
          <cell r="C161">
            <v>0</v>
          </cell>
          <cell r="D161">
            <v>272859.94110595033</v>
          </cell>
          <cell r="E161">
            <v>0</v>
          </cell>
          <cell r="F161">
            <v>0</v>
          </cell>
          <cell r="G161">
            <v>0</v>
          </cell>
          <cell r="H161">
            <v>0</v>
          </cell>
          <cell r="I161">
            <v>0</v>
          </cell>
          <cell r="J161">
            <v>1065759.0576951939</v>
          </cell>
        </row>
        <row r="162">
          <cell r="A162">
            <v>145</v>
          </cell>
          <cell r="B162">
            <v>53479</v>
          </cell>
          <cell r="C162">
            <v>0</v>
          </cell>
          <cell r="D162">
            <v>272859.94110595033</v>
          </cell>
          <cell r="E162">
            <v>0</v>
          </cell>
          <cell r="F162">
            <v>0</v>
          </cell>
          <cell r="G162">
            <v>0</v>
          </cell>
          <cell r="H162">
            <v>0</v>
          </cell>
          <cell r="I162">
            <v>0</v>
          </cell>
          <cell r="J162">
            <v>1065759.0576951939</v>
          </cell>
        </row>
        <row r="163">
          <cell r="A163">
            <v>146</v>
          </cell>
          <cell r="B163">
            <v>53571</v>
          </cell>
          <cell r="C163">
            <v>0</v>
          </cell>
          <cell r="D163">
            <v>272859.94110595033</v>
          </cell>
          <cell r="E163">
            <v>0</v>
          </cell>
          <cell r="F163">
            <v>0</v>
          </cell>
          <cell r="G163">
            <v>0</v>
          </cell>
          <cell r="H163">
            <v>0</v>
          </cell>
          <cell r="I163">
            <v>0</v>
          </cell>
          <cell r="J163">
            <v>1065759.0576951939</v>
          </cell>
        </row>
        <row r="164">
          <cell r="A164">
            <v>147</v>
          </cell>
          <cell r="B164">
            <v>53662</v>
          </cell>
          <cell r="C164">
            <v>0</v>
          </cell>
          <cell r="D164">
            <v>272859.94110595033</v>
          </cell>
          <cell r="E164">
            <v>0</v>
          </cell>
          <cell r="F164">
            <v>0</v>
          </cell>
          <cell r="G164">
            <v>0</v>
          </cell>
          <cell r="H164">
            <v>0</v>
          </cell>
          <cell r="I164">
            <v>0</v>
          </cell>
          <cell r="J164">
            <v>1065759.0576951939</v>
          </cell>
        </row>
        <row r="165">
          <cell r="A165">
            <v>148</v>
          </cell>
          <cell r="B165">
            <v>53752</v>
          </cell>
          <cell r="C165">
            <v>0</v>
          </cell>
          <cell r="D165">
            <v>272859.94110595033</v>
          </cell>
          <cell r="E165">
            <v>0</v>
          </cell>
          <cell r="F165">
            <v>0</v>
          </cell>
          <cell r="G165">
            <v>0</v>
          </cell>
          <cell r="H165">
            <v>0</v>
          </cell>
          <cell r="I165">
            <v>0</v>
          </cell>
          <cell r="J165">
            <v>1065759.0576951939</v>
          </cell>
        </row>
        <row r="166">
          <cell r="A166">
            <v>149</v>
          </cell>
          <cell r="B166">
            <v>53844</v>
          </cell>
          <cell r="C166">
            <v>0</v>
          </cell>
          <cell r="D166">
            <v>272859.94110595033</v>
          </cell>
          <cell r="E166">
            <v>0</v>
          </cell>
          <cell r="F166">
            <v>0</v>
          </cell>
          <cell r="G166">
            <v>0</v>
          </cell>
          <cell r="H166">
            <v>0</v>
          </cell>
          <cell r="I166">
            <v>0</v>
          </cell>
          <cell r="J166">
            <v>1065759.0576951939</v>
          </cell>
        </row>
        <row r="167">
          <cell r="A167">
            <v>150</v>
          </cell>
          <cell r="B167">
            <v>53936</v>
          </cell>
          <cell r="C167">
            <v>0</v>
          </cell>
          <cell r="D167">
            <v>272859.94110595033</v>
          </cell>
          <cell r="E167">
            <v>0</v>
          </cell>
          <cell r="F167">
            <v>0</v>
          </cell>
          <cell r="G167">
            <v>0</v>
          </cell>
          <cell r="H167">
            <v>0</v>
          </cell>
          <cell r="I167">
            <v>0</v>
          </cell>
          <cell r="J167">
            <v>1065759.0576951939</v>
          </cell>
        </row>
        <row r="168">
          <cell r="A168">
            <v>151</v>
          </cell>
          <cell r="B168">
            <v>54027</v>
          </cell>
          <cell r="C168">
            <v>0</v>
          </cell>
          <cell r="D168">
            <v>272859.94110595033</v>
          </cell>
          <cell r="E168">
            <v>0</v>
          </cell>
          <cell r="F168">
            <v>0</v>
          </cell>
          <cell r="G168">
            <v>0</v>
          </cell>
          <cell r="H168">
            <v>0</v>
          </cell>
          <cell r="I168">
            <v>0</v>
          </cell>
          <cell r="J168">
            <v>1065759.0576951939</v>
          </cell>
        </row>
        <row r="169">
          <cell r="A169">
            <v>152</v>
          </cell>
          <cell r="B169">
            <v>54118</v>
          </cell>
          <cell r="C169">
            <v>0</v>
          </cell>
          <cell r="D169">
            <v>272859.94110595033</v>
          </cell>
          <cell r="E169">
            <v>0</v>
          </cell>
          <cell r="F169">
            <v>0</v>
          </cell>
          <cell r="G169">
            <v>0</v>
          </cell>
          <cell r="H169">
            <v>0</v>
          </cell>
          <cell r="I169">
            <v>0</v>
          </cell>
          <cell r="J169">
            <v>1065759.0576951939</v>
          </cell>
        </row>
        <row r="170">
          <cell r="A170">
            <v>153</v>
          </cell>
          <cell r="B170">
            <v>54210</v>
          </cell>
          <cell r="C170">
            <v>0</v>
          </cell>
          <cell r="D170">
            <v>272859.94110595033</v>
          </cell>
          <cell r="E170">
            <v>0</v>
          </cell>
          <cell r="F170">
            <v>0</v>
          </cell>
          <cell r="G170">
            <v>0</v>
          </cell>
          <cell r="H170">
            <v>0</v>
          </cell>
          <cell r="I170">
            <v>0</v>
          </cell>
          <cell r="J170">
            <v>1065759.0576951939</v>
          </cell>
        </row>
        <row r="171">
          <cell r="A171">
            <v>154</v>
          </cell>
          <cell r="B171">
            <v>54302</v>
          </cell>
          <cell r="C171">
            <v>0</v>
          </cell>
          <cell r="D171">
            <v>272859.94110595033</v>
          </cell>
          <cell r="E171">
            <v>0</v>
          </cell>
          <cell r="F171">
            <v>0</v>
          </cell>
          <cell r="G171">
            <v>0</v>
          </cell>
          <cell r="H171">
            <v>0</v>
          </cell>
          <cell r="I171">
            <v>0</v>
          </cell>
          <cell r="J171">
            <v>1065759.0576951939</v>
          </cell>
        </row>
        <row r="172">
          <cell r="A172">
            <v>155</v>
          </cell>
          <cell r="B172">
            <v>54393</v>
          </cell>
          <cell r="C172">
            <v>0</v>
          </cell>
          <cell r="D172">
            <v>272859.94110595033</v>
          </cell>
          <cell r="E172">
            <v>0</v>
          </cell>
          <cell r="F172">
            <v>0</v>
          </cell>
          <cell r="G172">
            <v>0</v>
          </cell>
          <cell r="H172">
            <v>0</v>
          </cell>
          <cell r="I172">
            <v>0</v>
          </cell>
          <cell r="J172">
            <v>1065759.0576951939</v>
          </cell>
        </row>
        <row r="173">
          <cell r="A173">
            <v>156</v>
          </cell>
          <cell r="B173">
            <v>54483</v>
          </cell>
          <cell r="C173">
            <v>0</v>
          </cell>
          <cell r="D173">
            <v>272859.94110595033</v>
          </cell>
          <cell r="E173">
            <v>0</v>
          </cell>
          <cell r="F173">
            <v>0</v>
          </cell>
          <cell r="G173">
            <v>0</v>
          </cell>
          <cell r="H173">
            <v>0</v>
          </cell>
          <cell r="I173">
            <v>0</v>
          </cell>
          <cell r="J173">
            <v>1065759.0576951939</v>
          </cell>
        </row>
        <row r="174">
          <cell r="A174">
            <v>157</v>
          </cell>
          <cell r="B174">
            <v>54575</v>
          </cell>
          <cell r="C174">
            <v>0</v>
          </cell>
          <cell r="D174">
            <v>272859.94110595033</v>
          </cell>
          <cell r="E174">
            <v>0</v>
          </cell>
          <cell r="F174">
            <v>0</v>
          </cell>
          <cell r="G174">
            <v>0</v>
          </cell>
          <cell r="H174">
            <v>0</v>
          </cell>
          <cell r="I174">
            <v>0</v>
          </cell>
          <cell r="J174">
            <v>1065759.0576951939</v>
          </cell>
        </row>
        <row r="175">
          <cell r="A175">
            <v>158</v>
          </cell>
          <cell r="B175">
            <v>54667</v>
          </cell>
          <cell r="C175">
            <v>0</v>
          </cell>
          <cell r="D175">
            <v>272859.94110595033</v>
          </cell>
          <cell r="E175">
            <v>0</v>
          </cell>
          <cell r="F175">
            <v>0</v>
          </cell>
          <cell r="G175">
            <v>0</v>
          </cell>
          <cell r="H175">
            <v>0</v>
          </cell>
          <cell r="I175">
            <v>0</v>
          </cell>
          <cell r="J175">
            <v>1065759.0576951939</v>
          </cell>
        </row>
        <row r="176">
          <cell r="A176">
            <v>159</v>
          </cell>
          <cell r="B176">
            <v>54758</v>
          </cell>
          <cell r="C176">
            <v>0</v>
          </cell>
          <cell r="D176">
            <v>272859.94110595033</v>
          </cell>
          <cell r="E176">
            <v>0</v>
          </cell>
          <cell r="F176">
            <v>0</v>
          </cell>
          <cell r="G176">
            <v>0</v>
          </cell>
          <cell r="H176">
            <v>0</v>
          </cell>
          <cell r="I176">
            <v>0</v>
          </cell>
          <cell r="J176">
            <v>1065759.0576951939</v>
          </cell>
        </row>
        <row r="177">
          <cell r="A177">
            <v>160</v>
          </cell>
          <cell r="B177">
            <v>54848</v>
          </cell>
          <cell r="C177">
            <v>0</v>
          </cell>
          <cell r="D177">
            <v>272859.94110595033</v>
          </cell>
          <cell r="E177">
            <v>0</v>
          </cell>
          <cell r="F177">
            <v>0</v>
          </cell>
          <cell r="G177">
            <v>0</v>
          </cell>
          <cell r="H177">
            <v>0</v>
          </cell>
          <cell r="I177">
            <v>0</v>
          </cell>
          <cell r="J177">
            <v>1065759.0576951939</v>
          </cell>
        </row>
        <row r="178">
          <cell r="A178">
            <v>161</v>
          </cell>
          <cell r="B178">
            <v>54940</v>
          </cell>
          <cell r="C178">
            <v>0</v>
          </cell>
          <cell r="D178">
            <v>272859.94110595033</v>
          </cell>
          <cell r="E178">
            <v>0</v>
          </cell>
          <cell r="F178">
            <v>0</v>
          </cell>
          <cell r="G178">
            <v>0</v>
          </cell>
          <cell r="H178">
            <v>0</v>
          </cell>
          <cell r="I178">
            <v>0</v>
          </cell>
          <cell r="J178">
            <v>1065759.0576951939</v>
          </cell>
        </row>
        <row r="179">
          <cell r="A179">
            <v>162</v>
          </cell>
          <cell r="B179">
            <v>55032</v>
          </cell>
          <cell r="C179">
            <v>0</v>
          </cell>
          <cell r="D179">
            <v>272859.94110595033</v>
          </cell>
          <cell r="E179">
            <v>0</v>
          </cell>
          <cell r="F179">
            <v>0</v>
          </cell>
          <cell r="G179">
            <v>0</v>
          </cell>
          <cell r="H179">
            <v>0</v>
          </cell>
          <cell r="I179">
            <v>0</v>
          </cell>
          <cell r="J179">
            <v>1065759.0576951939</v>
          </cell>
        </row>
        <row r="180">
          <cell r="A180">
            <v>163</v>
          </cell>
          <cell r="B180">
            <v>55123</v>
          </cell>
          <cell r="C180">
            <v>0</v>
          </cell>
          <cell r="D180">
            <v>272859.94110595033</v>
          </cell>
          <cell r="E180">
            <v>0</v>
          </cell>
          <cell r="F180">
            <v>0</v>
          </cell>
          <cell r="G180">
            <v>0</v>
          </cell>
          <cell r="H180">
            <v>0</v>
          </cell>
          <cell r="I180">
            <v>0</v>
          </cell>
          <cell r="J180">
            <v>1065759.0576951939</v>
          </cell>
        </row>
        <row r="181">
          <cell r="A181">
            <v>164</v>
          </cell>
          <cell r="B181">
            <v>55213</v>
          </cell>
          <cell r="C181">
            <v>0</v>
          </cell>
          <cell r="D181">
            <v>272859.94110595033</v>
          </cell>
          <cell r="E181">
            <v>0</v>
          </cell>
          <cell r="F181">
            <v>0</v>
          </cell>
          <cell r="G181">
            <v>0</v>
          </cell>
          <cell r="H181">
            <v>0</v>
          </cell>
          <cell r="I181">
            <v>0</v>
          </cell>
          <cell r="J181">
            <v>1065759.0576951939</v>
          </cell>
        </row>
        <row r="182">
          <cell r="A182">
            <v>165</v>
          </cell>
          <cell r="B182">
            <v>55305</v>
          </cell>
          <cell r="C182">
            <v>0</v>
          </cell>
          <cell r="D182">
            <v>272859.94110595033</v>
          </cell>
          <cell r="E182">
            <v>0</v>
          </cell>
          <cell r="F182">
            <v>0</v>
          </cell>
          <cell r="G182">
            <v>0</v>
          </cell>
          <cell r="H182">
            <v>0</v>
          </cell>
          <cell r="I182">
            <v>0</v>
          </cell>
          <cell r="J182">
            <v>1065759.0576951939</v>
          </cell>
        </row>
        <row r="183">
          <cell r="A183">
            <v>166</v>
          </cell>
          <cell r="B183">
            <v>55397</v>
          </cell>
          <cell r="C183">
            <v>0</v>
          </cell>
          <cell r="D183">
            <v>272859.94110595033</v>
          </cell>
          <cell r="E183">
            <v>0</v>
          </cell>
          <cell r="F183">
            <v>0</v>
          </cell>
          <cell r="G183">
            <v>0</v>
          </cell>
          <cell r="H183">
            <v>0</v>
          </cell>
          <cell r="I183">
            <v>0</v>
          </cell>
          <cell r="J183">
            <v>1065759.0576951939</v>
          </cell>
        </row>
        <row r="184">
          <cell r="A184">
            <v>167</v>
          </cell>
          <cell r="B184">
            <v>55488</v>
          </cell>
          <cell r="C184">
            <v>0</v>
          </cell>
          <cell r="D184">
            <v>272859.94110595033</v>
          </cell>
          <cell r="E184">
            <v>0</v>
          </cell>
          <cell r="F184">
            <v>0</v>
          </cell>
          <cell r="G184">
            <v>0</v>
          </cell>
          <cell r="H184">
            <v>0</v>
          </cell>
          <cell r="I184">
            <v>0</v>
          </cell>
          <cell r="J184">
            <v>1065759.0576951939</v>
          </cell>
        </row>
        <row r="185">
          <cell r="A185">
            <v>168</v>
          </cell>
          <cell r="B185">
            <v>55579</v>
          </cell>
          <cell r="C185">
            <v>0</v>
          </cell>
          <cell r="D185">
            <v>272859.94110595033</v>
          </cell>
          <cell r="E185">
            <v>0</v>
          </cell>
          <cell r="F185">
            <v>0</v>
          </cell>
          <cell r="G185">
            <v>0</v>
          </cell>
          <cell r="H185">
            <v>0</v>
          </cell>
          <cell r="I185">
            <v>0</v>
          </cell>
          <cell r="J185">
            <v>1065759.0576951939</v>
          </cell>
        </row>
        <row r="186">
          <cell r="A186">
            <v>169</v>
          </cell>
          <cell r="B186">
            <v>55671</v>
          </cell>
          <cell r="C186">
            <v>0</v>
          </cell>
          <cell r="D186">
            <v>272859.94110595033</v>
          </cell>
          <cell r="E186">
            <v>0</v>
          </cell>
          <cell r="F186">
            <v>0</v>
          </cell>
          <cell r="G186">
            <v>0</v>
          </cell>
          <cell r="H186">
            <v>0</v>
          </cell>
          <cell r="I186">
            <v>0</v>
          </cell>
          <cell r="J186">
            <v>1065759.0576951939</v>
          </cell>
        </row>
        <row r="187">
          <cell r="A187">
            <v>170</v>
          </cell>
          <cell r="B187">
            <v>55763</v>
          </cell>
          <cell r="C187">
            <v>0</v>
          </cell>
          <cell r="D187">
            <v>272859.94110595033</v>
          </cell>
          <cell r="E187">
            <v>0</v>
          </cell>
          <cell r="F187">
            <v>0</v>
          </cell>
          <cell r="G187">
            <v>0</v>
          </cell>
          <cell r="H187">
            <v>0</v>
          </cell>
          <cell r="I187">
            <v>0</v>
          </cell>
          <cell r="J187">
            <v>1065759.0576951939</v>
          </cell>
        </row>
        <row r="188">
          <cell r="A188">
            <v>171</v>
          </cell>
          <cell r="B188">
            <v>55854</v>
          </cell>
          <cell r="C188">
            <v>0</v>
          </cell>
          <cell r="D188">
            <v>272859.94110595033</v>
          </cell>
          <cell r="E188">
            <v>0</v>
          </cell>
          <cell r="F188">
            <v>0</v>
          </cell>
          <cell r="G188">
            <v>0</v>
          </cell>
          <cell r="H188">
            <v>0</v>
          </cell>
          <cell r="I188">
            <v>0</v>
          </cell>
          <cell r="J188">
            <v>1065759.0576951939</v>
          </cell>
        </row>
        <row r="189">
          <cell r="A189">
            <v>172</v>
          </cell>
          <cell r="B189">
            <v>55944</v>
          </cell>
          <cell r="C189">
            <v>0</v>
          </cell>
          <cell r="D189">
            <v>272859.94110595033</v>
          </cell>
          <cell r="E189">
            <v>0</v>
          </cell>
          <cell r="F189">
            <v>0</v>
          </cell>
          <cell r="G189">
            <v>0</v>
          </cell>
          <cell r="H189">
            <v>0</v>
          </cell>
          <cell r="I189">
            <v>0</v>
          </cell>
          <cell r="J189">
            <v>1065759.0576951939</v>
          </cell>
        </row>
        <row r="190">
          <cell r="A190">
            <v>173</v>
          </cell>
          <cell r="B190">
            <v>56036</v>
          </cell>
          <cell r="C190">
            <v>0</v>
          </cell>
          <cell r="D190">
            <v>272859.94110595033</v>
          </cell>
          <cell r="E190">
            <v>0</v>
          </cell>
          <cell r="F190">
            <v>0</v>
          </cell>
          <cell r="G190">
            <v>0</v>
          </cell>
          <cell r="H190">
            <v>0</v>
          </cell>
          <cell r="I190">
            <v>0</v>
          </cell>
          <cell r="J190">
            <v>1065759.0576951939</v>
          </cell>
        </row>
        <row r="191">
          <cell r="A191">
            <v>174</v>
          </cell>
          <cell r="B191">
            <v>56128</v>
          </cell>
          <cell r="C191">
            <v>0</v>
          </cell>
          <cell r="D191">
            <v>272859.94110595033</v>
          </cell>
          <cell r="E191">
            <v>0</v>
          </cell>
          <cell r="F191">
            <v>0</v>
          </cell>
          <cell r="G191">
            <v>0</v>
          </cell>
          <cell r="H191">
            <v>0</v>
          </cell>
          <cell r="I191">
            <v>0</v>
          </cell>
          <cell r="J191">
            <v>1065759.0576951939</v>
          </cell>
        </row>
        <row r="192">
          <cell r="A192">
            <v>175</v>
          </cell>
          <cell r="B192">
            <v>56219</v>
          </cell>
          <cell r="C192">
            <v>0</v>
          </cell>
          <cell r="D192">
            <v>272859.94110595033</v>
          </cell>
          <cell r="E192">
            <v>0</v>
          </cell>
          <cell r="F192">
            <v>0</v>
          </cell>
          <cell r="G192">
            <v>0</v>
          </cell>
          <cell r="H192">
            <v>0</v>
          </cell>
          <cell r="I192">
            <v>0</v>
          </cell>
          <cell r="J192">
            <v>1065759.0576951939</v>
          </cell>
        </row>
        <row r="193">
          <cell r="A193">
            <v>176</v>
          </cell>
          <cell r="B193">
            <v>56309</v>
          </cell>
          <cell r="C193">
            <v>0</v>
          </cell>
          <cell r="D193">
            <v>272859.94110595033</v>
          </cell>
          <cell r="E193">
            <v>0</v>
          </cell>
          <cell r="F193">
            <v>0</v>
          </cell>
          <cell r="G193">
            <v>0</v>
          </cell>
          <cell r="H193">
            <v>0</v>
          </cell>
          <cell r="I193">
            <v>0</v>
          </cell>
          <cell r="J193">
            <v>1065759.0576951939</v>
          </cell>
        </row>
        <row r="194">
          <cell r="A194">
            <v>177</v>
          </cell>
          <cell r="B194">
            <v>56401</v>
          </cell>
          <cell r="C194">
            <v>0</v>
          </cell>
          <cell r="D194">
            <v>272859.94110595033</v>
          </cell>
          <cell r="E194">
            <v>0</v>
          </cell>
          <cell r="F194">
            <v>0</v>
          </cell>
          <cell r="G194">
            <v>0</v>
          </cell>
          <cell r="H194">
            <v>0</v>
          </cell>
          <cell r="I194">
            <v>0</v>
          </cell>
          <cell r="J194">
            <v>1065759.0576951939</v>
          </cell>
        </row>
        <row r="195">
          <cell r="A195">
            <v>178</v>
          </cell>
          <cell r="B195">
            <v>56493</v>
          </cell>
          <cell r="C195">
            <v>0</v>
          </cell>
          <cell r="D195">
            <v>272859.94110595033</v>
          </cell>
          <cell r="E195">
            <v>0</v>
          </cell>
          <cell r="F195">
            <v>0</v>
          </cell>
          <cell r="G195">
            <v>0</v>
          </cell>
          <cell r="H195">
            <v>0</v>
          </cell>
          <cell r="I195">
            <v>0</v>
          </cell>
          <cell r="J195">
            <v>1065759.0576951939</v>
          </cell>
        </row>
        <row r="196">
          <cell r="A196">
            <v>179</v>
          </cell>
          <cell r="B196">
            <v>56584</v>
          </cell>
          <cell r="C196">
            <v>0</v>
          </cell>
          <cell r="D196">
            <v>272859.94110595033</v>
          </cell>
          <cell r="E196">
            <v>0</v>
          </cell>
          <cell r="F196">
            <v>0</v>
          </cell>
          <cell r="G196">
            <v>0</v>
          </cell>
          <cell r="H196">
            <v>0</v>
          </cell>
          <cell r="I196">
            <v>0</v>
          </cell>
          <cell r="J196">
            <v>1065759.0576951939</v>
          </cell>
        </row>
        <row r="197">
          <cell r="A197">
            <v>180</v>
          </cell>
          <cell r="B197">
            <v>56674</v>
          </cell>
          <cell r="C197">
            <v>0</v>
          </cell>
          <cell r="D197">
            <v>272859.94110595033</v>
          </cell>
          <cell r="E197">
            <v>0</v>
          </cell>
          <cell r="F197">
            <v>0</v>
          </cell>
          <cell r="G197">
            <v>0</v>
          </cell>
          <cell r="H197">
            <v>0</v>
          </cell>
          <cell r="I197">
            <v>0</v>
          </cell>
          <cell r="J197">
            <v>1065759.0576951939</v>
          </cell>
        </row>
        <row r="198">
          <cell r="A198">
            <v>181</v>
          </cell>
          <cell r="B198">
            <v>56766</v>
          </cell>
          <cell r="C198">
            <v>0</v>
          </cell>
          <cell r="D198">
            <v>272859.94110595033</v>
          </cell>
          <cell r="E198">
            <v>0</v>
          </cell>
          <cell r="F198">
            <v>0</v>
          </cell>
          <cell r="G198">
            <v>0</v>
          </cell>
          <cell r="H198">
            <v>0</v>
          </cell>
          <cell r="I198">
            <v>0</v>
          </cell>
          <cell r="J198">
            <v>1065759.0576951939</v>
          </cell>
        </row>
        <row r="199">
          <cell r="A199">
            <v>182</v>
          </cell>
          <cell r="B199">
            <v>56858</v>
          </cell>
          <cell r="C199">
            <v>0</v>
          </cell>
          <cell r="D199">
            <v>272859.94110595033</v>
          </cell>
          <cell r="E199">
            <v>0</v>
          </cell>
          <cell r="F199">
            <v>0</v>
          </cell>
          <cell r="G199">
            <v>0</v>
          </cell>
          <cell r="H199">
            <v>0</v>
          </cell>
          <cell r="I199">
            <v>0</v>
          </cell>
          <cell r="J199">
            <v>1065759.0576951939</v>
          </cell>
        </row>
        <row r="200">
          <cell r="A200">
            <v>183</v>
          </cell>
          <cell r="B200">
            <v>56949</v>
          </cell>
          <cell r="C200">
            <v>0</v>
          </cell>
          <cell r="D200">
            <v>272859.94110595033</v>
          </cell>
          <cell r="E200">
            <v>0</v>
          </cell>
          <cell r="F200">
            <v>0</v>
          </cell>
          <cell r="G200">
            <v>0</v>
          </cell>
          <cell r="H200">
            <v>0</v>
          </cell>
          <cell r="I200">
            <v>0</v>
          </cell>
          <cell r="J200">
            <v>1065759.0576951939</v>
          </cell>
        </row>
        <row r="201">
          <cell r="A201">
            <v>184</v>
          </cell>
          <cell r="B201">
            <v>57040</v>
          </cell>
          <cell r="C201">
            <v>0</v>
          </cell>
          <cell r="D201">
            <v>272859.94110595033</v>
          </cell>
          <cell r="E201">
            <v>0</v>
          </cell>
          <cell r="F201">
            <v>0</v>
          </cell>
          <cell r="G201">
            <v>0</v>
          </cell>
          <cell r="H201">
            <v>0</v>
          </cell>
          <cell r="I201">
            <v>0</v>
          </cell>
          <cell r="J201">
            <v>1065759.0576951939</v>
          </cell>
        </row>
        <row r="202">
          <cell r="A202">
            <v>185</v>
          </cell>
          <cell r="B202">
            <v>57132</v>
          </cell>
          <cell r="C202">
            <v>0</v>
          </cell>
          <cell r="D202">
            <v>272859.94110595033</v>
          </cell>
          <cell r="E202">
            <v>0</v>
          </cell>
          <cell r="F202">
            <v>0</v>
          </cell>
          <cell r="G202">
            <v>0</v>
          </cell>
          <cell r="H202">
            <v>0</v>
          </cell>
          <cell r="I202">
            <v>0</v>
          </cell>
          <cell r="J202">
            <v>1065759.0576951939</v>
          </cell>
        </row>
        <row r="203">
          <cell r="A203">
            <v>186</v>
          </cell>
          <cell r="B203">
            <v>57224</v>
          </cell>
          <cell r="C203">
            <v>0</v>
          </cell>
          <cell r="D203">
            <v>272859.94110595033</v>
          </cell>
          <cell r="E203">
            <v>0</v>
          </cell>
          <cell r="F203">
            <v>0</v>
          </cell>
          <cell r="G203">
            <v>0</v>
          </cell>
          <cell r="H203">
            <v>0</v>
          </cell>
          <cell r="I203">
            <v>0</v>
          </cell>
          <cell r="J203">
            <v>1065759.0576951939</v>
          </cell>
        </row>
        <row r="204">
          <cell r="A204">
            <v>187</v>
          </cell>
          <cell r="B204">
            <v>57315</v>
          </cell>
          <cell r="C204">
            <v>0</v>
          </cell>
          <cell r="D204">
            <v>272859.94110595033</v>
          </cell>
          <cell r="E204">
            <v>0</v>
          </cell>
          <cell r="F204">
            <v>0</v>
          </cell>
          <cell r="G204">
            <v>0</v>
          </cell>
          <cell r="H204">
            <v>0</v>
          </cell>
          <cell r="I204">
            <v>0</v>
          </cell>
          <cell r="J204">
            <v>1065759.0576951939</v>
          </cell>
        </row>
        <row r="205">
          <cell r="A205">
            <v>188</v>
          </cell>
          <cell r="B205">
            <v>57405</v>
          </cell>
          <cell r="C205">
            <v>0</v>
          </cell>
          <cell r="D205">
            <v>272859.94110595033</v>
          </cell>
          <cell r="E205">
            <v>0</v>
          </cell>
          <cell r="F205">
            <v>0</v>
          </cell>
          <cell r="G205">
            <v>0</v>
          </cell>
          <cell r="H205">
            <v>0</v>
          </cell>
          <cell r="I205">
            <v>0</v>
          </cell>
          <cell r="J205">
            <v>1065759.0576951939</v>
          </cell>
        </row>
        <row r="206">
          <cell r="A206">
            <v>189</v>
          </cell>
          <cell r="B206">
            <v>57497</v>
          </cell>
          <cell r="C206">
            <v>0</v>
          </cell>
          <cell r="D206">
            <v>272859.94110595033</v>
          </cell>
          <cell r="E206">
            <v>0</v>
          </cell>
          <cell r="F206">
            <v>0</v>
          </cell>
          <cell r="G206">
            <v>0</v>
          </cell>
          <cell r="H206">
            <v>0</v>
          </cell>
          <cell r="I206">
            <v>0</v>
          </cell>
          <cell r="J206">
            <v>1065759.0576951939</v>
          </cell>
        </row>
        <row r="207">
          <cell r="A207">
            <v>190</v>
          </cell>
          <cell r="B207">
            <v>57589</v>
          </cell>
          <cell r="C207">
            <v>0</v>
          </cell>
          <cell r="D207">
            <v>272859.94110595033</v>
          </cell>
          <cell r="E207">
            <v>0</v>
          </cell>
          <cell r="F207">
            <v>0</v>
          </cell>
          <cell r="G207">
            <v>0</v>
          </cell>
          <cell r="H207">
            <v>0</v>
          </cell>
          <cell r="I207">
            <v>0</v>
          </cell>
          <cell r="J207">
            <v>1065759.0576951939</v>
          </cell>
        </row>
        <row r="208">
          <cell r="A208">
            <v>191</v>
          </cell>
          <cell r="B208">
            <v>57680</v>
          </cell>
          <cell r="C208">
            <v>0</v>
          </cell>
          <cell r="D208">
            <v>272859.94110595033</v>
          </cell>
          <cell r="E208">
            <v>0</v>
          </cell>
          <cell r="F208">
            <v>0</v>
          </cell>
          <cell r="G208">
            <v>0</v>
          </cell>
          <cell r="H208">
            <v>0</v>
          </cell>
          <cell r="I208">
            <v>0</v>
          </cell>
          <cell r="J208">
            <v>1065759.0576951939</v>
          </cell>
        </row>
        <row r="209">
          <cell r="A209">
            <v>192</v>
          </cell>
          <cell r="B209">
            <v>57770</v>
          </cell>
          <cell r="C209">
            <v>0</v>
          </cell>
          <cell r="D209">
            <v>272859.94110595033</v>
          </cell>
          <cell r="E209">
            <v>0</v>
          </cell>
          <cell r="F209">
            <v>0</v>
          </cell>
          <cell r="G209">
            <v>0</v>
          </cell>
          <cell r="H209">
            <v>0</v>
          </cell>
          <cell r="I209">
            <v>0</v>
          </cell>
          <cell r="J209">
            <v>1065759.0576951939</v>
          </cell>
        </row>
        <row r="210">
          <cell r="A210">
            <v>193</v>
          </cell>
          <cell r="B210">
            <v>57862</v>
          </cell>
          <cell r="C210">
            <v>0</v>
          </cell>
          <cell r="D210">
            <v>272859.94110595033</v>
          </cell>
          <cell r="E210">
            <v>0</v>
          </cell>
          <cell r="F210">
            <v>0</v>
          </cell>
          <cell r="G210">
            <v>0</v>
          </cell>
          <cell r="H210">
            <v>0</v>
          </cell>
          <cell r="I210">
            <v>0</v>
          </cell>
          <cell r="J210">
            <v>1065759.0576951939</v>
          </cell>
        </row>
        <row r="211">
          <cell r="A211">
            <v>194</v>
          </cell>
          <cell r="B211">
            <v>57954</v>
          </cell>
          <cell r="C211">
            <v>0</v>
          </cell>
          <cell r="D211">
            <v>272859.94110595033</v>
          </cell>
          <cell r="E211">
            <v>0</v>
          </cell>
          <cell r="F211">
            <v>0</v>
          </cell>
          <cell r="G211">
            <v>0</v>
          </cell>
          <cell r="H211">
            <v>0</v>
          </cell>
          <cell r="I211">
            <v>0</v>
          </cell>
          <cell r="J211">
            <v>1065759.0576951939</v>
          </cell>
        </row>
        <row r="212">
          <cell r="A212">
            <v>195</v>
          </cell>
          <cell r="B212">
            <v>58045</v>
          </cell>
          <cell r="C212">
            <v>0</v>
          </cell>
          <cell r="D212">
            <v>272859.94110595033</v>
          </cell>
          <cell r="E212">
            <v>0</v>
          </cell>
          <cell r="F212">
            <v>0</v>
          </cell>
          <cell r="G212">
            <v>0</v>
          </cell>
          <cell r="H212">
            <v>0</v>
          </cell>
          <cell r="I212">
            <v>0</v>
          </cell>
          <cell r="J212">
            <v>1065759.0576951939</v>
          </cell>
        </row>
        <row r="213">
          <cell r="A213">
            <v>196</v>
          </cell>
          <cell r="B213">
            <v>58135</v>
          </cell>
          <cell r="C213">
            <v>0</v>
          </cell>
          <cell r="D213">
            <v>272859.94110595033</v>
          </cell>
          <cell r="E213">
            <v>0</v>
          </cell>
          <cell r="F213">
            <v>0</v>
          </cell>
          <cell r="G213">
            <v>0</v>
          </cell>
          <cell r="H213">
            <v>0</v>
          </cell>
          <cell r="I213">
            <v>0</v>
          </cell>
          <cell r="J213">
            <v>1065759.0576951939</v>
          </cell>
        </row>
        <row r="214">
          <cell r="A214">
            <v>197</v>
          </cell>
          <cell r="B214">
            <v>58227</v>
          </cell>
          <cell r="C214">
            <v>0</v>
          </cell>
          <cell r="D214">
            <v>272859.94110595033</v>
          </cell>
          <cell r="E214">
            <v>0</v>
          </cell>
          <cell r="F214">
            <v>0</v>
          </cell>
          <cell r="G214">
            <v>0</v>
          </cell>
          <cell r="H214">
            <v>0</v>
          </cell>
          <cell r="I214">
            <v>0</v>
          </cell>
          <cell r="J214">
            <v>1065759.0576951939</v>
          </cell>
        </row>
        <row r="215">
          <cell r="A215">
            <v>198</v>
          </cell>
          <cell r="B215">
            <v>58319</v>
          </cell>
          <cell r="C215">
            <v>0</v>
          </cell>
          <cell r="D215">
            <v>272859.94110595033</v>
          </cell>
          <cell r="E215">
            <v>0</v>
          </cell>
          <cell r="F215">
            <v>0</v>
          </cell>
          <cell r="G215">
            <v>0</v>
          </cell>
          <cell r="H215">
            <v>0</v>
          </cell>
          <cell r="I215">
            <v>0</v>
          </cell>
          <cell r="J215">
            <v>1065759.0576951939</v>
          </cell>
        </row>
        <row r="216">
          <cell r="A216">
            <v>199</v>
          </cell>
          <cell r="B216">
            <v>58410</v>
          </cell>
          <cell r="C216">
            <v>0</v>
          </cell>
          <cell r="D216">
            <v>272859.94110595033</v>
          </cell>
          <cell r="E216">
            <v>0</v>
          </cell>
          <cell r="F216">
            <v>0</v>
          </cell>
          <cell r="G216">
            <v>0</v>
          </cell>
          <cell r="H216">
            <v>0</v>
          </cell>
          <cell r="I216">
            <v>0</v>
          </cell>
          <cell r="J216">
            <v>1065759.0576951939</v>
          </cell>
        </row>
        <row r="217">
          <cell r="A217">
            <v>200</v>
          </cell>
          <cell r="B217">
            <v>58501</v>
          </cell>
          <cell r="C217">
            <v>0</v>
          </cell>
          <cell r="D217">
            <v>272859.94110595033</v>
          </cell>
          <cell r="E217">
            <v>0</v>
          </cell>
          <cell r="F217">
            <v>0</v>
          </cell>
          <cell r="G217">
            <v>0</v>
          </cell>
          <cell r="H217">
            <v>0</v>
          </cell>
          <cell r="I217">
            <v>0</v>
          </cell>
          <cell r="J217">
            <v>1065759.0576951939</v>
          </cell>
        </row>
        <row r="218">
          <cell r="A218">
            <v>201</v>
          </cell>
          <cell r="B218">
            <v>58593</v>
          </cell>
          <cell r="C218">
            <v>0</v>
          </cell>
          <cell r="D218">
            <v>272859.94110595033</v>
          </cell>
          <cell r="E218">
            <v>0</v>
          </cell>
          <cell r="F218">
            <v>0</v>
          </cell>
          <cell r="G218">
            <v>0</v>
          </cell>
          <cell r="H218">
            <v>0</v>
          </cell>
          <cell r="I218">
            <v>0</v>
          </cell>
          <cell r="J218">
            <v>1065759.0576951939</v>
          </cell>
        </row>
        <row r="219">
          <cell r="A219">
            <v>202</v>
          </cell>
          <cell r="B219">
            <v>58685</v>
          </cell>
          <cell r="C219">
            <v>0</v>
          </cell>
          <cell r="D219">
            <v>272859.94110595033</v>
          </cell>
          <cell r="E219">
            <v>0</v>
          </cell>
          <cell r="F219">
            <v>0</v>
          </cell>
          <cell r="G219">
            <v>0</v>
          </cell>
          <cell r="H219">
            <v>0</v>
          </cell>
          <cell r="I219">
            <v>0</v>
          </cell>
          <cell r="J219">
            <v>1065759.0576951939</v>
          </cell>
        </row>
        <row r="220">
          <cell r="A220">
            <v>203</v>
          </cell>
          <cell r="B220">
            <v>58776</v>
          </cell>
          <cell r="C220">
            <v>0</v>
          </cell>
          <cell r="D220">
            <v>272859.94110595033</v>
          </cell>
          <cell r="E220">
            <v>0</v>
          </cell>
          <cell r="F220">
            <v>0</v>
          </cell>
          <cell r="G220">
            <v>0</v>
          </cell>
          <cell r="H220">
            <v>0</v>
          </cell>
          <cell r="I220">
            <v>0</v>
          </cell>
          <cell r="J220">
            <v>1065759.0576951939</v>
          </cell>
        </row>
        <row r="221">
          <cell r="A221">
            <v>204</v>
          </cell>
          <cell r="B221">
            <v>58866</v>
          </cell>
          <cell r="C221">
            <v>0</v>
          </cell>
          <cell r="D221">
            <v>272859.94110595033</v>
          </cell>
          <cell r="E221">
            <v>0</v>
          </cell>
          <cell r="F221">
            <v>0</v>
          </cell>
          <cell r="G221">
            <v>0</v>
          </cell>
          <cell r="H221">
            <v>0</v>
          </cell>
          <cell r="I221">
            <v>0</v>
          </cell>
          <cell r="J221">
            <v>1065759.0576951939</v>
          </cell>
        </row>
        <row r="222">
          <cell r="A222">
            <v>205</v>
          </cell>
          <cell r="B222">
            <v>58958</v>
          </cell>
          <cell r="C222">
            <v>0</v>
          </cell>
          <cell r="D222">
            <v>272859.94110595033</v>
          </cell>
          <cell r="E222">
            <v>0</v>
          </cell>
          <cell r="F222">
            <v>0</v>
          </cell>
          <cell r="G222">
            <v>0</v>
          </cell>
          <cell r="H222">
            <v>0</v>
          </cell>
          <cell r="I222">
            <v>0</v>
          </cell>
          <cell r="J222">
            <v>1065759.0576951939</v>
          </cell>
        </row>
        <row r="223">
          <cell r="A223">
            <v>206</v>
          </cell>
          <cell r="B223">
            <v>59050</v>
          </cell>
          <cell r="C223">
            <v>0</v>
          </cell>
          <cell r="D223">
            <v>272859.94110595033</v>
          </cell>
          <cell r="E223">
            <v>0</v>
          </cell>
          <cell r="F223">
            <v>0</v>
          </cell>
          <cell r="G223">
            <v>0</v>
          </cell>
          <cell r="H223">
            <v>0</v>
          </cell>
          <cell r="I223">
            <v>0</v>
          </cell>
          <cell r="J223">
            <v>1065759.0576951939</v>
          </cell>
        </row>
        <row r="224">
          <cell r="A224">
            <v>207</v>
          </cell>
          <cell r="B224">
            <v>59141</v>
          </cell>
          <cell r="C224">
            <v>0</v>
          </cell>
          <cell r="D224">
            <v>272859.94110595033</v>
          </cell>
          <cell r="E224">
            <v>0</v>
          </cell>
          <cell r="F224">
            <v>0</v>
          </cell>
          <cell r="G224">
            <v>0</v>
          </cell>
          <cell r="H224">
            <v>0</v>
          </cell>
          <cell r="I224">
            <v>0</v>
          </cell>
          <cell r="J224">
            <v>1065759.0576951939</v>
          </cell>
        </row>
        <row r="225">
          <cell r="A225">
            <v>208</v>
          </cell>
          <cell r="B225">
            <v>59231</v>
          </cell>
          <cell r="C225">
            <v>0</v>
          </cell>
          <cell r="D225">
            <v>272859.94110595033</v>
          </cell>
          <cell r="E225">
            <v>0</v>
          </cell>
          <cell r="F225">
            <v>0</v>
          </cell>
          <cell r="G225">
            <v>0</v>
          </cell>
          <cell r="H225">
            <v>0</v>
          </cell>
          <cell r="I225">
            <v>0</v>
          </cell>
          <cell r="J225">
            <v>1065759.0576951939</v>
          </cell>
        </row>
        <row r="226">
          <cell r="A226">
            <v>209</v>
          </cell>
          <cell r="B226">
            <v>59323</v>
          </cell>
          <cell r="C226">
            <v>0</v>
          </cell>
          <cell r="D226">
            <v>272859.94110595033</v>
          </cell>
          <cell r="E226">
            <v>0</v>
          </cell>
          <cell r="F226">
            <v>0</v>
          </cell>
          <cell r="G226">
            <v>0</v>
          </cell>
          <cell r="H226">
            <v>0</v>
          </cell>
          <cell r="I226">
            <v>0</v>
          </cell>
          <cell r="J226">
            <v>1065759.0576951939</v>
          </cell>
        </row>
        <row r="227">
          <cell r="A227">
            <v>210</v>
          </cell>
          <cell r="B227">
            <v>59415</v>
          </cell>
          <cell r="C227">
            <v>0</v>
          </cell>
          <cell r="D227">
            <v>272859.94110595033</v>
          </cell>
          <cell r="E227">
            <v>0</v>
          </cell>
          <cell r="F227">
            <v>0</v>
          </cell>
          <cell r="G227">
            <v>0</v>
          </cell>
          <cell r="H227">
            <v>0</v>
          </cell>
          <cell r="I227">
            <v>0</v>
          </cell>
          <cell r="J227">
            <v>1065759.0576951939</v>
          </cell>
        </row>
        <row r="228">
          <cell r="A228">
            <v>211</v>
          </cell>
          <cell r="B228">
            <v>59506</v>
          </cell>
          <cell r="C228">
            <v>0</v>
          </cell>
          <cell r="D228">
            <v>272859.94110595033</v>
          </cell>
          <cell r="E228">
            <v>0</v>
          </cell>
          <cell r="F228">
            <v>0</v>
          </cell>
          <cell r="G228">
            <v>0</v>
          </cell>
          <cell r="H228">
            <v>0</v>
          </cell>
          <cell r="I228">
            <v>0</v>
          </cell>
          <cell r="J228">
            <v>1065759.0576951939</v>
          </cell>
        </row>
        <row r="229">
          <cell r="A229">
            <v>212</v>
          </cell>
          <cell r="B229">
            <v>59596</v>
          </cell>
          <cell r="C229">
            <v>0</v>
          </cell>
          <cell r="D229">
            <v>272859.94110595033</v>
          </cell>
          <cell r="E229">
            <v>0</v>
          </cell>
          <cell r="F229">
            <v>0</v>
          </cell>
          <cell r="G229">
            <v>0</v>
          </cell>
          <cell r="H229">
            <v>0</v>
          </cell>
          <cell r="I229">
            <v>0</v>
          </cell>
          <cell r="J229">
            <v>1065759.0576951939</v>
          </cell>
        </row>
        <row r="230">
          <cell r="A230">
            <v>213</v>
          </cell>
          <cell r="B230">
            <v>59688</v>
          </cell>
          <cell r="C230">
            <v>0</v>
          </cell>
          <cell r="D230">
            <v>272859.94110595033</v>
          </cell>
          <cell r="E230">
            <v>0</v>
          </cell>
          <cell r="F230">
            <v>0</v>
          </cell>
          <cell r="G230">
            <v>0</v>
          </cell>
          <cell r="H230">
            <v>0</v>
          </cell>
          <cell r="I230">
            <v>0</v>
          </cell>
          <cell r="J230">
            <v>1065759.0576951939</v>
          </cell>
        </row>
        <row r="231">
          <cell r="A231">
            <v>214</v>
          </cell>
          <cell r="B231">
            <v>59780</v>
          </cell>
          <cell r="C231">
            <v>0</v>
          </cell>
          <cell r="D231">
            <v>272859.94110595033</v>
          </cell>
          <cell r="E231">
            <v>0</v>
          </cell>
          <cell r="F231">
            <v>0</v>
          </cell>
          <cell r="G231">
            <v>0</v>
          </cell>
          <cell r="H231">
            <v>0</v>
          </cell>
          <cell r="I231">
            <v>0</v>
          </cell>
          <cell r="J231">
            <v>1065759.0576951939</v>
          </cell>
        </row>
        <row r="232">
          <cell r="A232">
            <v>215</v>
          </cell>
          <cell r="B232">
            <v>59871</v>
          </cell>
          <cell r="C232">
            <v>0</v>
          </cell>
          <cell r="D232">
            <v>272859.94110595033</v>
          </cell>
          <cell r="E232">
            <v>0</v>
          </cell>
          <cell r="F232">
            <v>0</v>
          </cell>
          <cell r="G232">
            <v>0</v>
          </cell>
          <cell r="H232">
            <v>0</v>
          </cell>
          <cell r="I232">
            <v>0</v>
          </cell>
          <cell r="J232">
            <v>1065759.0576951939</v>
          </cell>
        </row>
        <row r="233">
          <cell r="A233">
            <v>216</v>
          </cell>
          <cell r="B233">
            <v>59962</v>
          </cell>
          <cell r="C233">
            <v>0</v>
          </cell>
          <cell r="D233">
            <v>272859.94110595033</v>
          </cell>
          <cell r="E233">
            <v>0</v>
          </cell>
          <cell r="F233">
            <v>0</v>
          </cell>
          <cell r="G233">
            <v>0</v>
          </cell>
          <cell r="H233">
            <v>0</v>
          </cell>
          <cell r="I233">
            <v>0</v>
          </cell>
          <cell r="J233">
            <v>1065759.0576951939</v>
          </cell>
        </row>
        <row r="234">
          <cell r="A234">
            <v>217</v>
          </cell>
          <cell r="B234">
            <v>60054</v>
          </cell>
          <cell r="C234">
            <v>0</v>
          </cell>
          <cell r="D234">
            <v>272859.94110595033</v>
          </cell>
          <cell r="E234">
            <v>0</v>
          </cell>
          <cell r="F234">
            <v>0</v>
          </cell>
          <cell r="G234">
            <v>0</v>
          </cell>
          <cell r="H234">
            <v>0</v>
          </cell>
          <cell r="I234">
            <v>0</v>
          </cell>
          <cell r="J234">
            <v>1065759.0576951939</v>
          </cell>
        </row>
        <row r="235">
          <cell r="A235">
            <v>218</v>
          </cell>
          <cell r="B235">
            <v>60146</v>
          </cell>
          <cell r="C235">
            <v>0</v>
          </cell>
          <cell r="D235">
            <v>272859.94110595033</v>
          </cell>
          <cell r="E235">
            <v>0</v>
          </cell>
          <cell r="F235">
            <v>0</v>
          </cell>
          <cell r="G235">
            <v>0</v>
          </cell>
          <cell r="H235">
            <v>0</v>
          </cell>
          <cell r="I235">
            <v>0</v>
          </cell>
          <cell r="J235">
            <v>1065759.0576951939</v>
          </cell>
        </row>
        <row r="236">
          <cell r="A236">
            <v>219</v>
          </cell>
          <cell r="B236">
            <v>60237</v>
          </cell>
          <cell r="C236">
            <v>0</v>
          </cell>
          <cell r="D236">
            <v>272859.94110595033</v>
          </cell>
          <cell r="E236">
            <v>0</v>
          </cell>
          <cell r="F236">
            <v>0</v>
          </cell>
          <cell r="G236">
            <v>0</v>
          </cell>
          <cell r="H236">
            <v>0</v>
          </cell>
          <cell r="I236">
            <v>0</v>
          </cell>
          <cell r="J236">
            <v>1065759.0576951939</v>
          </cell>
        </row>
        <row r="237">
          <cell r="A237">
            <v>220</v>
          </cell>
          <cell r="B237">
            <v>60327</v>
          </cell>
          <cell r="C237">
            <v>0</v>
          </cell>
          <cell r="D237">
            <v>272859.94110595033</v>
          </cell>
          <cell r="E237">
            <v>0</v>
          </cell>
          <cell r="F237">
            <v>0</v>
          </cell>
          <cell r="G237">
            <v>0</v>
          </cell>
          <cell r="H237">
            <v>0</v>
          </cell>
          <cell r="I237">
            <v>0</v>
          </cell>
          <cell r="J237">
            <v>1065759.0576951939</v>
          </cell>
        </row>
        <row r="238">
          <cell r="A238">
            <v>221</v>
          </cell>
          <cell r="B238">
            <v>60419</v>
          </cell>
          <cell r="C238">
            <v>0</v>
          </cell>
          <cell r="D238">
            <v>272859.94110595033</v>
          </cell>
          <cell r="E238">
            <v>0</v>
          </cell>
          <cell r="F238">
            <v>0</v>
          </cell>
          <cell r="G238">
            <v>0</v>
          </cell>
          <cell r="H238">
            <v>0</v>
          </cell>
          <cell r="I238">
            <v>0</v>
          </cell>
          <cell r="J238">
            <v>1065759.0576951939</v>
          </cell>
        </row>
        <row r="239">
          <cell r="A239">
            <v>222</v>
          </cell>
          <cell r="B239">
            <v>60511</v>
          </cell>
          <cell r="C239">
            <v>0</v>
          </cell>
          <cell r="D239">
            <v>272859.94110595033</v>
          </cell>
          <cell r="E239">
            <v>0</v>
          </cell>
          <cell r="F239">
            <v>0</v>
          </cell>
          <cell r="G239">
            <v>0</v>
          </cell>
          <cell r="H239">
            <v>0</v>
          </cell>
          <cell r="I239">
            <v>0</v>
          </cell>
          <cell r="J239">
            <v>1065759.0576951939</v>
          </cell>
        </row>
        <row r="240">
          <cell r="A240">
            <v>223</v>
          </cell>
          <cell r="B240">
            <v>60602</v>
          </cell>
          <cell r="C240">
            <v>0</v>
          </cell>
          <cell r="D240">
            <v>272859.94110595033</v>
          </cell>
          <cell r="E240">
            <v>0</v>
          </cell>
          <cell r="F240">
            <v>0</v>
          </cell>
          <cell r="G240">
            <v>0</v>
          </cell>
          <cell r="H240">
            <v>0</v>
          </cell>
          <cell r="I240">
            <v>0</v>
          </cell>
          <cell r="J240">
            <v>1065759.0576951939</v>
          </cell>
        </row>
        <row r="241">
          <cell r="A241">
            <v>224</v>
          </cell>
          <cell r="B241">
            <v>60692</v>
          </cell>
          <cell r="C241">
            <v>0</v>
          </cell>
          <cell r="D241">
            <v>272859.94110595033</v>
          </cell>
          <cell r="E241">
            <v>0</v>
          </cell>
          <cell r="F241">
            <v>0</v>
          </cell>
          <cell r="G241">
            <v>0</v>
          </cell>
          <cell r="H241">
            <v>0</v>
          </cell>
          <cell r="I241">
            <v>0</v>
          </cell>
          <cell r="J241">
            <v>1065759.0576951939</v>
          </cell>
        </row>
        <row r="242">
          <cell r="A242">
            <v>225</v>
          </cell>
          <cell r="B242">
            <v>60784</v>
          </cell>
          <cell r="C242">
            <v>0</v>
          </cell>
          <cell r="D242">
            <v>272859.94110595033</v>
          </cell>
          <cell r="E242">
            <v>0</v>
          </cell>
          <cell r="F242">
            <v>0</v>
          </cell>
          <cell r="G242">
            <v>0</v>
          </cell>
          <cell r="H242">
            <v>0</v>
          </cell>
          <cell r="I242">
            <v>0</v>
          </cell>
          <cell r="J242">
            <v>1065759.0576951939</v>
          </cell>
        </row>
        <row r="243">
          <cell r="A243">
            <v>226</v>
          </cell>
          <cell r="B243">
            <v>60876</v>
          </cell>
          <cell r="C243">
            <v>0</v>
          </cell>
          <cell r="D243">
            <v>272859.94110595033</v>
          </cell>
          <cell r="E243">
            <v>0</v>
          </cell>
          <cell r="F243">
            <v>0</v>
          </cell>
          <cell r="G243">
            <v>0</v>
          </cell>
          <cell r="H243">
            <v>0</v>
          </cell>
          <cell r="I243">
            <v>0</v>
          </cell>
          <cell r="J243">
            <v>1065759.0576951939</v>
          </cell>
        </row>
        <row r="244">
          <cell r="A244">
            <v>227</v>
          </cell>
          <cell r="B244">
            <v>60967</v>
          </cell>
          <cell r="C244">
            <v>0</v>
          </cell>
          <cell r="D244">
            <v>272859.94110595033</v>
          </cell>
          <cell r="E244">
            <v>0</v>
          </cell>
          <cell r="F244">
            <v>0</v>
          </cell>
          <cell r="G244">
            <v>0</v>
          </cell>
          <cell r="H244">
            <v>0</v>
          </cell>
          <cell r="I244">
            <v>0</v>
          </cell>
          <cell r="J244">
            <v>1065759.0576951939</v>
          </cell>
        </row>
        <row r="245">
          <cell r="A245">
            <v>228</v>
          </cell>
          <cell r="B245">
            <v>61057</v>
          </cell>
          <cell r="C245">
            <v>0</v>
          </cell>
          <cell r="D245">
            <v>272859.94110595033</v>
          </cell>
          <cell r="E245">
            <v>0</v>
          </cell>
          <cell r="F245">
            <v>0</v>
          </cell>
          <cell r="G245">
            <v>0</v>
          </cell>
          <cell r="H245">
            <v>0</v>
          </cell>
          <cell r="I245">
            <v>0</v>
          </cell>
          <cell r="J245">
            <v>1065759.0576951939</v>
          </cell>
        </row>
        <row r="246">
          <cell r="A246">
            <v>229</v>
          </cell>
          <cell r="B246">
            <v>61149</v>
          </cell>
          <cell r="C246">
            <v>0</v>
          </cell>
          <cell r="D246">
            <v>272859.94110595033</v>
          </cell>
          <cell r="E246">
            <v>0</v>
          </cell>
          <cell r="F246">
            <v>0</v>
          </cell>
          <cell r="G246">
            <v>0</v>
          </cell>
          <cell r="H246">
            <v>0</v>
          </cell>
          <cell r="I246">
            <v>0</v>
          </cell>
          <cell r="J246">
            <v>1065759.0576951939</v>
          </cell>
        </row>
        <row r="247">
          <cell r="A247">
            <v>230</v>
          </cell>
          <cell r="B247">
            <v>61241</v>
          </cell>
          <cell r="C247">
            <v>0</v>
          </cell>
          <cell r="D247">
            <v>272859.94110595033</v>
          </cell>
          <cell r="E247">
            <v>0</v>
          </cell>
          <cell r="F247">
            <v>0</v>
          </cell>
          <cell r="G247">
            <v>0</v>
          </cell>
          <cell r="H247">
            <v>0</v>
          </cell>
          <cell r="I247">
            <v>0</v>
          </cell>
          <cell r="J247">
            <v>1065759.0576951939</v>
          </cell>
        </row>
        <row r="248">
          <cell r="A248">
            <v>231</v>
          </cell>
          <cell r="B248">
            <v>61332</v>
          </cell>
          <cell r="C248">
            <v>0</v>
          </cell>
          <cell r="D248">
            <v>272859.94110595033</v>
          </cell>
          <cell r="E248">
            <v>0</v>
          </cell>
          <cell r="F248">
            <v>0</v>
          </cell>
          <cell r="G248">
            <v>0</v>
          </cell>
          <cell r="H248">
            <v>0</v>
          </cell>
          <cell r="I248">
            <v>0</v>
          </cell>
          <cell r="J248">
            <v>1065759.0576951939</v>
          </cell>
        </row>
        <row r="249">
          <cell r="A249">
            <v>232</v>
          </cell>
          <cell r="B249">
            <v>61423</v>
          </cell>
          <cell r="C249">
            <v>0</v>
          </cell>
          <cell r="D249">
            <v>272859.94110595033</v>
          </cell>
          <cell r="E249">
            <v>0</v>
          </cell>
          <cell r="F249">
            <v>0</v>
          </cell>
          <cell r="G249">
            <v>0</v>
          </cell>
          <cell r="H249">
            <v>0</v>
          </cell>
          <cell r="I249">
            <v>0</v>
          </cell>
          <cell r="J249">
            <v>1065759.0576951939</v>
          </cell>
        </row>
        <row r="250">
          <cell r="A250">
            <v>233</v>
          </cell>
          <cell r="B250">
            <v>61515</v>
          </cell>
          <cell r="C250">
            <v>0</v>
          </cell>
          <cell r="D250">
            <v>272859.94110595033</v>
          </cell>
          <cell r="E250">
            <v>0</v>
          </cell>
          <cell r="F250">
            <v>0</v>
          </cell>
          <cell r="G250">
            <v>0</v>
          </cell>
          <cell r="H250">
            <v>0</v>
          </cell>
          <cell r="I250">
            <v>0</v>
          </cell>
          <cell r="J250">
            <v>1065759.0576951939</v>
          </cell>
        </row>
        <row r="251">
          <cell r="A251">
            <v>234</v>
          </cell>
          <cell r="B251">
            <v>61607</v>
          </cell>
          <cell r="C251">
            <v>0</v>
          </cell>
          <cell r="D251">
            <v>272859.94110595033</v>
          </cell>
          <cell r="E251">
            <v>0</v>
          </cell>
          <cell r="F251">
            <v>0</v>
          </cell>
          <cell r="G251">
            <v>0</v>
          </cell>
          <cell r="H251">
            <v>0</v>
          </cell>
          <cell r="I251">
            <v>0</v>
          </cell>
          <cell r="J251">
            <v>1065759.0576951939</v>
          </cell>
        </row>
        <row r="252">
          <cell r="A252">
            <v>235</v>
          </cell>
          <cell r="B252">
            <v>61698</v>
          </cell>
          <cell r="C252">
            <v>0</v>
          </cell>
          <cell r="D252">
            <v>272859.94110595033</v>
          </cell>
          <cell r="E252">
            <v>0</v>
          </cell>
          <cell r="F252">
            <v>0</v>
          </cell>
          <cell r="G252">
            <v>0</v>
          </cell>
          <cell r="H252">
            <v>0</v>
          </cell>
          <cell r="I252">
            <v>0</v>
          </cell>
          <cell r="J252">
            <v>1065759.0576951939</v>
          </cell>
        </row>
        <row r="253">
          <cell r="A253">
            <v>236</v>
          </cell>
          <cell r="B253">
            <v>61788</v>
          </cell>
          <cell r="C253">
            <v>0</v>
          </cell>
          <cell r="D253">
            <v>272859.94110595033</v>
          </cell>
          <cell r="E253">
            <v>0</v>
          </cell>
          <cell r="F253">
            <v>0</v>
          </cell>
          <cell r="G253">
            <v>0</v>
          </cell>
          <cell r="H253">
            <v>0</v>
          </cell>
          <cell r="I253">
            <v>0</v>
          </cell>
          <cell r="J253">
            <v>1065759.0576951939</v>
          </cell>
        </row>
        <row r="254">
          <cell r="A254">
            <v>237</v>
          </cell>
          <cell r="B254">
            <v>61880</v>
          </cell>
          <cell r="C254">
            <v>0</v>
          </cell>
          <cell r="D254">
            <v>272859.94110595033</v>
          </cell>
          <cell r="E254">
            <v>0</v>
          </cell>
          <cell r="F254">
            <v>0</v>
          </cell>
          <cell r="G254">
            <v>0</v>
          </cell>
          <cell r="H254">
            <v>0</v>
          </cell>
          <cell r="I254">
            <v>0</v>
          </cell>
          <cell r="J254">
            <v>1065759.0576951939</v>
          </cell>
        </row>
        <row r="255">
          <cell r="A255">
            <v>238</v>
          </cell>
          <cell r="B255">
            <v>61972</v>
          </cell>
          <cell r="C255">
            <v>0</v>
          </cell>
          <cell r="D255">
            <v>272859.94110595033</v>
          </cell>
          <cell r="E255">
            <v>0</v>
          </cell>
          <cell r="F255">
            <v>0</v>
          </cell>
          <cell r="G255">
            <v>0</v>
          </cell>
          <cell r="H255">
            <v>0</v>
          </cell>
          <cell r="I255">
            <v>0</v>
          </cell>
          <cell r="J255">
            <v>1065759.0576951939</v>
          </cell>
        </row>
        <row r="256">
          <cell r="A256">
            <v>239</v>
          </cell>
          <cell r="B256">
            <v>62063</v>
          </cell>
          <cell r="C256">
            <v>0</v>
          </cell>
          <cell r="D256">
            <v>272859.94110595033</v>
          </cell>
          <cell r="E256">
            <v>0</v>
          </cell>
          <cell r="F256">
            <v>0</v>
          </cell>
          <cell r="G256">
            <v>0</v>
          </cell>
          <cell r="H256">
            <v>0</v>
          </cell>
          <cell r="I256">
            <v>0</v>
          </cell>
          <cell r="J256">
            <v>1065759.0576951939</v>
          </cell>
        </row>
        <row r="257">
          <cell r="A257">
            <v>240</v>
          </cell>
          <cell r="B257">
            <v>62153</v>
          </cell>
          <cell r="C257">
            <v>0</v>
          </cell>
          <cell r="D257">
            <v>272859.94110595033</v>
          </cell>
          <cell r="E257">
            <v>0</v>
          </cell>
          <cell r="F257">
            <v>0</v>
          </cell>
          <cell r="G257">
            <v>0</v>
          </cell>
          <cell r="H257">
            <v>0</v>
          </cell>
          <cell r="I257">
            <v>0</v>
          </cell>
          <cell r="J257">
            <v>1065759.0576951939</v>
          </cell>
        </row>
        <row r="258">
          <cell r="A258">
            <v>241</v>
          </cell>
          <cell r="B258">
            <v>62245</v>
          </cell>
          <cell r="C258">
            <v>0</v>
          </cell>
          <cell r="D258">
            <v>272859.94110595033</v>
          </cell>
          <cell r="E258">
            <v>0</v>
          </cell>
          <cell r="F258">
            <v>0</v>
          </cell>
          <cell r="G258">
            <v>0</v>
          </cell>
          <cell r="H258">
            <v>0</v>
          </cell>
          <cell r="I258">
            <v>0</v>
          </cell>
          <cell r="J258">
            <v>1065759.0576951939</v>
          </cell>
        </row>
        <row r="259">
          <cell r="A259">
            <v>242</v>
          </cell>
          <cell r="B259">
            <v>62337</v>
          </cell>
          <cell r="C259">
            <v>0</v>
          </cell>
          <cell r="D259">
            <v>272859.94110595033</v>
          </cell>
          <cell r="E259">
            <v>0</v>
          </cell>
          <cell r="F259">
            <v>0</v>
          </cell>
          <cell r="G259">
            <v>0</v>
          </cell>
          <cell r="H259">
            <v>0</v>
          </cell>
          <cell r="I259">
            <v>0</v>
          </cell>
          <cell r="J259">
            <v>1065759.0576951939</v>
          </cell>
        </row>
        <row r="260">
          <cell r="A260">
            <v>243</v>
          </cell>
          <cell r="B260">
            <v>62428</v>
          </cell>
          <cell r="C260">
            <v>0</v>
          </cell>
          <cell r="D260">
            <v>272859.94110595033</v>
          </cell>
          <cell r="E260">
            <v>0</v>
          </cell>
          <cell r="F260">
            <v>0</v>
          </cell>
          <cell r="G260">
            <v>0</v>
          </cell>
          <cell r="H260">
            <v>0</v>
          </cell>
          <cell r="I260">
            <v>0</v>
          </cell>
          <cell r="J260">
            <v>1065759.0576951939</v>
          </cell>
        </row>
        <row r="261">
          <cell r="A261">
            <v>244</v>
          </cell>
          <cell r="B261">
            <v>62518</v>
          </cell>
          <cell r="C261">
            <v>0</v>
          </cell>
          <cell r="D261">
            <v>272859.94110595033</v>
          </cell>
          <cell r="E261">
            <v>0</v>
          </cell>
          <cell r="F261">
            <v>0</v>
          </cell>
          <cell r="G261">
            <v>0</v>
          </cell>
          <cell r="H261">
            <v>0</v>
          </cell>
          <cell r="I261">
            <v>0</v>
          </cell>
          <cell r="J261">
            <v>1065759.0576951939</v>
          </cell>
        </row>
        <row r="262">
          <cell r="A262">
            <v>245</v>
          </cell>
          <cell r="B262">
            <v>62610</v>
          </cell>
          <cell r="C262">
            <v>0</v>
          </cell>
          <cell r="D262">
            <v>272859.94110595033</v>
          </cell>
          <cell r="E262">
            <v>0</v>
          </cell>
          <cell r="F262">
            <v>0</v>
          </cell>
          <cell r="G262">
            <v>0</v>
          </cell>
          <cell r="H262">
            <v>0</v>
          </cell>
          <cell r="I262">
            <v>0</v>
          </cell>
          <cell r="J262">
            <v>1065759.0576951939</v>
          </cell>
        </row>
        <row r="263">
          <cell r="A263">
            <v>246</v>
          </cell>
          <cell r="B263">
            <v>62702</v>
          </cell>
          <cell r="C263">
            <v>0</v>
          </cell>
          <cell r="D263">
            <v>272859.94110595033</v>
          </cell>
          <cell r="E263">
            <v>0</v>
          </cell>
          <cell r="F263">
            <v>0</v>
          </cell>
          <cell r="G263">
            <v>0</v>
          </cell>
          <cell r="H263">
            <v>0</v>
          </cell>
          <cell r="I263">
            <v>0</v>
          </cell>
          <cell r="J263">
            <v>1065759.0576951939</v>
          </cell>
        </row>
        <row r="264">
          <cell r="A264">
            <v>247</v>
          </cell>
          <cell r="B264">
            <v>62793</v>
          </cell>
          <cell r="C264">
            <v>0</v>
          </cell>
          <cell r="D264">
            <v>272859.94110595033</v>
          </cell>
          <cell r="E264">
            <v>0</v>
          </cell>
          <cell r="F264">
            <v>0</v>
          </cell>
          <cell r="G264">
            <v>0</v>
          </cell>
          <cell r="H264">
            <v>0</v>
          </cell>
          <cell r="I264">
            <v>0</v>
          </cell>
          <cell r="J264">
            <v>1065759.0576951939</v>
          </cell>
        </row>
        <row r="265">
          <cell r="A265">
            <v>248</v>
          </cell>
          <cell r="B265">
            <v>62884</v>
          </cell>
          <cell r="C265">
            <v>0</v>
          </cell>
          <cell r="D265">
            <v>272859.94110595033</v>
          </cell>
          <cell r="E265">
            <v>0</v>
          </cell>
          <cell r="F265">
            <v>0</v>
          </cell>
          <cell r="G265">
            <v>0</v>
          </cell>
          <cell r="H265">
            <v>0</v>
          </cell>
          <cell r="I265">
            <v>0</v>
          </cell>
          <cell r="J265">
            <v>1065759.0576951939</v>
          </cell>
        </row>
        <row r="266">
          <cell r="A266">
            <v>249</v>
          </cell>
          <cell r="B266">
            <v>62976</v>
          </cell>
          <cell r="C266">
            <v>0</v>
          </cell>
          <cell r="D266">
            <v>272859.94110595033</v>
          </cell>
          <cell r="E266">
            <v>0</v>
          </cell>
          <cell r="F266">
            <v>0</v>
          </cell>
          <cell r="G266">
            <v>0</v>
          </cell>
          <cell r="H266">
            <v>0</v>
          </cell>
          <cell r="I266">
            <v>0</v>
          </cell>
          <cell r="J266">
            <v>1065759.0576951939</v>
          </cell>
        </row>
        <row r="267">
          <cell r="A267">
            <v>250</v>
          </cell>
          <cell r="B267">
            <v>63068</v>
          </cell>
          <cell r="C267">
            <v>0</v>
          </cell>
          <cell r="D267">
            <v>272859.94110595033</v>
          </cell>
          <cell r="E267">
            <v>0</v>
          </cell>
          <cell r="F267">
            <v>0</v>
          </cell>
          <cell r="G267">
            <v>0</v>
          </cell>
          <cell r="H267">
            <v>0</v>
          </cell>
          <cell r="I267">
            <v>0</v>
          </cell>
          <cell r="J267">
            <v>1065759.0576951939</v>
          </cell>
        </row>
        <row r="268">
          <cell r="A268">
            <v>251</v>
          </cell>
          <cell r="B268">
            <v>63159</v>
          </cell>
          <cell r="C268">
            <v>0</v>
          </cell>
          <cell r="D268">
            <v>272859.94110595033</v>
          </cell>
          <cell r="E268">
            <v>0</v>
          </cell>
          <cell r="F268">
            <v>0</v>
          </cell>
          <cell r="G268">
            <v>0</v>
          </cell>
          <cell r="H268">
            <v>0</v>
          </cell>
          <cell r="I268">
            <v>0</v>
          </cell>
          <cell r="J268">
            <v>1065759.0576951939</v>
          </cell>
        </row>
        <row r="269">
          <cell r="A269">
            <v>252</v>
          </cell>
          <cell r="B269">
            <v>63249</v>
          </cell>
          <cell r="C269">
            <v>0</v>
          </cell>
          <cell r="D269">
            <v>272859.94110595033</v>
          </cell>
          <cell r="E269">
            <v>0</v>
          </cell>
          <cell r="F269">
            <v>0</v>
          </cell>
          <cell r="G269">
            <v>0</v>
          </cell>
          <cell r="H269">
            <v>0</v>
          </cell>
          <cell r="I269">
            <v>0</v>
          </cell>
          <cell r="J269">
            <v>1065759.0576951939</v>
          </cell>
        </row>
        <row r="270">
          <cell r="A270">
            <v>253</v>
          </cell>
          <cell r="B270">
            <v>63341</v>
          </cell>
          <cell r="C270">
            <v>0</v>
          </cell>
          <cell r="D270">
            <v>272859.94110595033</v>
          </cell>
          <cell r="E270">
            <v>0</v>
          </cell>
          <cell r="F270">
            <v>0</v>
          </cell>
          <cell r="G270">
            <v>0</v>
          </cell>
          <cell r="H270">
            <v>0</v>
          </cell>
          <cell r="I270">
            <v>0</v>
          </cell>
          <cell r="J270">
            <v>1065759.0576951939</v>
          </cell>
        </row>
        <row r="271">
          <cell r="A271">
            <v>254</v>
          </cell>
          <cell r="B271">
            <v>63433</v>
          </cell>
          <cell r="C271">
            <v>0</v>
          </cell>
          <cell r="D271">
            <v>272859.94110595033</v>
          </cell>
          <cell r="E271">
            <v>0</v>
          </cell>
          <cell r="F271">
            <v>0</v>
          </cell>
          <cell r="G271">
            <v>0</v>
          </cell>
          <cell r="H271">
            <v>0</v>
          </cell>
          <cell r="I271">
            <v>0</v>
          </cell>
          <cell r="J271">
            <v>1065759.0576951939</v>
          </cell>
        </row>
        <row r="272">
          <cell r="A272">
            <v>255</v>
          </cell>
          <cell r="B272">
            <v>63524</v>
          </cell>
          <cell r="C272">
            <v>0</v>
          </cell>
          <cell r="D272">
            <v>272859.94110595033</v>
          </cell>
          <cell r="E272">
            <v>0</v>
          </cell>
          <cell r="F272">
            <v>0</v>
          </cell>
          <cell r="G272">
            <v>0</v>
          </cell>
          <cell r="H272">
            <v>0</v>
          </cell>
          <cell r="I272">
            <v>0</v>
          </cell>
          <cell r="J272">
            <v>1065759.0576951939</v>
          </cell>
        </row>
        <row r="273">
          <cell r="A273">
            <v>256</v>
          </cell>
          <cell r="B273">
            <v>63614</v>
          </cell>
          <cell r="C273">
            <v>0</v>
          </cell>
          <cell r="D273">
            <v>272859.94110595033</v>
          </cell>
          <cell r="E273">
            <v>0</v>
          </cell>
          <cell r="F273">
            <v>0</v>
          </cell>
          <cell r="G273">
            <v>0</v>
          </cell>
          <cell r="H273">
            <v>0</v>
          </cell>
          <cell r="I273">
            <v>0</v>
          </cell>
          <cell r="J273">
            <v>1065759.0576951939</v>
          </cell>
        </row>
        <row r="274">
          <cell r="A274">
            <v>257</v>
          </cell>
          <cell r="B274">
            <v>63706</v>
          </cell>
          <cell r="C274">
            <v>0</v>
          </cell>
          <cell r="D274">
            <v>272859.94110595033</v>
          </cell>
          <cell r="E274">
            <v>0</v>
          </cell>
          <cell r="F274">
            <v>0</v>
          </cell>
          <cell r="G274">
            <v>0</v>
          </cell>
          <cell r="H274">
            <v>0</v>
          </cell>
          <cell r="I274">
            <v>0</v>
          </cell>
          <cell r="J274">
            <v>1065759.0576951939</v>
          </cell>
        </row>
        <row r="275">
          <cell r="A275">
            <v>258</v>
          </cell>
          <cell r="B275">
            <v>63798</v>
          </cell>
          <cell r="C275">
            <v>0</v>
          </cell>
          <cell r="D275">
            <v>272859.94110595033</v>
          </cell>
          <cell r="E275">
            <v>0</v>
          </cell>
          <cell r="F275">
            <v>0</v>
          </cell>
          <cell r="G275">
            <v>0</v>
          </cell>
          <cell r="H275">
            <v>0</v>
          </cell>
          <cell r="I275">
            <v>0</v>
          </cell>
          <cell r="J275">
            <v>1065759.0576951939</v>
          </cell>
        </row>
        <row r="276">
          <cell r="A276">
            <v>259</v>
          </cell>
          <cell r="B276">
            <v>63889</v>
          </cell>
          <cell r="C276">
            <v>0</v>
          </cell>
          <cell r="D276">
            <v>272859.94110595033</v>
          </cell>
          <cell r="E276">
            <v>0</v>
          </cell>
          <cell r="F276">
            <v>0</v>
          </cell>
          <cell r="G276">
            <v>0</v>
          </cell>
          <cell r="H276">
            <v>0</v>
          </cell>
          <cell r="I276">
            <v>0</v>
          </cell>
          <cell r="J276">
            <v>1065759.0576951939</v>
          </cell>
        </row>
        <row r="277">
          <cell r="A277">
            <v>260</v>
          </cell>
          <cell r="B277">
            <v>63979</v>
          </cell>
          <cell r="C277">
            <v>0</v>
          </cell>
          <cell r="D277">
            <v>272859.94110595033</v>
          </cell>
          <cell r="E277">
            <v>0</v>
          </cell>
          <cell r="F277">
            <v>0</v>
          </cell>
          <cell r="G277">
            <v>0</v>
          </cell>
          <cell r="H277">
            <v>0</v>
          </cell>
          <cell r="I277">
            <v>0</v>
          </cell>
          <cell r="J277">
            <v>1065759.0576951939</v>
          </cell>
        </row>
        <row r="278">
          <cell r="A278">
            <v>261</v>
          </cell>
          <cell r="B278">
            <v>64071</v>
          </cell>
          <cell r="C278">
            <v>0</v>
          </cell>
          <cell r="D278">
            <v>272859.94110595033</v>
          </cell>
          <cell r="E278">
            <v>0</v>
          </cell>
          <cell r="F278">
            <v>0</v>
          </cell>
          <cell r="G278">
            <v>0</v>
          </cell>
          <cell r="H278">
            <v>0</v>
          </cell>
          <cell r="I278">
            <v>0</v>
          </cell>
          <cell r="J278">
            <v>1065759.0576951939</v>
          </cell>
        </row>
        <row r="279">
          <cell r="A279">
            <v>262</v>
          </cell>
          <cell r="B279">
            <v>64163</v>
          </cell>
          <cell r="C279">
            <v>0</v>
          </cell>
          <cell r="D279">
            <v>272859.94110595033</v>
          </cell>
          <cell r="E279">
            <v>0</v>
          </cell>
          <cell r="F279">
            <v>0</v>
          </cell>
          <cell r="G279">
            <v>0</v>
          </cell>
          <cell r="H279">
            <v>0</v>
          </cell>
          <cell r="I279">
            <v>0</v>
          </cell>
          <cell r="J279">
            <v>1065759.0576951939</v>
          </cell>
        </row>
        <row r="280">
          <cell r="A280">
            <v>263</v>
          </cell>
          <cell r="B280">
            <v>64254</v>
          </cell>
          <cell r="C280">
            <v>0</v>
          </cell>
          <cell r="D280">
            <v>272859.94110595033</v>
          </cell>
          <cell r="E280">
            <v>0</v>
          </cell>
          <cell r="F280">
            <v>0</v>
          </cell>
          <cell r="G280">
            <v>0</v>
          </cell>
          <cell r="H280">
            <v>0</v>
          </cell>
          <cell r="I280">
            <v>0</v>
          </cell>
          <cell r="J280">
            <v>1065759.0576951939</v>
          </cell>
        </row>
        <row r="281">
          <cell r="A281">
            <v>264</v>
          </cell>
          <cell r="B281">
            <v>64345</v>
          </cell>
          <cell r="C281">
            <v>0</v>
          </cell>
          <cell r="D281">
            <v>272859.94110595033</v>
          </cell>
          <cell r="E281">
            <v>0</v>
          </cell>
          <cell r="F281">
            <v>0</v>
          </cell>
          <cell r="G281">
            <v>0</v>
          </cell>
          <cell r="H281">
            <v>0</v>
          </cell>
          <cell r="I281">
            <v>0</v>
          </cell>
          <cell r="J281">
            <v>1065759.0576951939</v>
          </cell>
        </row>
        <row r="282">
          <cell r="A282">
            <v>265</v>
          </cell>
          <cell r="B282">
            <v>64437</v>
          </cell>
          <cell r="C282">
            <v>0</v>
          </cell>
          <cell r="D282">
            <v>272859.94110595033</v>
          </cell>
          <cell r="E282">
            <v>0</v>
          </cell>
          <cell r="F282">
            <v>0</v>
          </cell>
          <cell r="G282">
            <v>0</v>
          </cell>
          <cell r="H282">
            <v>0</v>
          </cell>
          <cell r="I282">
            <v>0</v>
          </cell>
          <cell r="J282">
            <v>1065759.0576951939</v>
          </cell>
        </row>
        <row r="283">
          <cell r="A283">
            <v>266</v>
          </cell>
          <cell r="B283">
            <v>64529</v>
          </cell>
          <cell r="C283">
            <v>0</v>
          </cell>
          <cell r="D283">
            <v>272859.94110595033</v>
          </cell>
          <cell r="E283">
            <v>0</v>
          </cell>
          <cell r="F283">
            <v>0</v>
          </cell>
          <cell r="G283">
            <v>0</v>
          </cell>
          <cell r="H283">
            <v>0</v>
          </cell>
          <cell r="I283">
            <v>0</v>
          </cell>
          <cell r="J283">
            <v>1065759.0576951939</v>
          </cell>
        </row>
        <row r="284">
          <cell r="A284">
            <v>267</v>
          </cell>
          <cell r="B284">
            <v>64620</v>
          </cell>
          <cell r="C284">
            <v>0</v>
          </cell>
          <cell r="D284">
            <v>272859.94110595033</v>
          </cell>
          <cell r="E284">
            <v>0</v>
          </cell>
          <cell r="F284">
            <v>0</v>
          </cell>
          <cell r="G284">
            <v>0</v>
          </cell>
          <cell r="H284">
            <v>0</v>
          </cell>
          <cell r="I284">
            <v>0</v>
          </cell>
          <cell r="J284">
            <v>1065759.0576951939</v>
          </cell>
        </row>
        <row r="285">
          <cell r="A285">
            <v>268</v>
          </cell>
          <cell r="B285">
            <v>64710</v>
          </cell>
          <cell r="C285">
            <v>0</v>
          </cell>
          <cell r="D285">
            <v>272859.94110595033</v>
          </cell>
          <cell r="E285">
            <v>0</v>
          </cell>
          <cell r="F285">
            <v>0</v>
          </cell>
          <cell r="G285">
            <v>0</v>
          </cell>
          <cell r="H285">
            <v>0</v>
          </cell>
          <cell r="I285">
            <v>0</v>
          </cell>
          <cell r="J285">
            <v>1065759.0576951939</v>
          </cell>
        </row>
        <row r="286">
          <cell r="A286">
            <v>269</v>
          </cell>
          <cell r="B286">
            <v>64802</v>
          </cell>
          <cell r="C286">
            <v>0</v>
          </cell>
          <cell r="D286">
            <v>272859.94110595033</v>
          </cell>
          <cell r="E286">
            <v>0</v>
          </cell>
          <cell r="F286">
            <v>0</v>
          </cell>
          <cell r="G286">
            <v>0</v>
          </cell>
          <cell r="H286">
            <v>0</v>
          </cell>
          <cell r="I286">
            <v>0</v>
          </cell>
          <cell r="J286">
            <v>1065759.0576951939</v>
          </cell>
        </row>
        <row r="287">
          <cell r="A287">
            <v>270</v>
          </cell>
          <cell r="B287">
            <v>64894</v>
          </cell>
          <cell r="C287">
            <v>0</v>
          </cell>
          <cell r="D287">
            <v>272859.94110595033</v>
          </cell>
          <cell r="E287">
            <v>0</v>
          </cell>
          <cell r="F287">
            <v>0</v>
          </cell>
          <cell r="G287">
            <v>0</v>
          </cell>
          <cell r="H287">
            <v>0</v>
          </cell>
          <cell r="I287">
            <v>0</v>
          </cell>
          <cell r="J287">
            <v>1065759.0576951939</v>
          </cell>
        </row>
        <row r="288">
          <cell r="A288">
            <v>271</v>
          </cell>
          <cell r="B288">
            <v>64985</v>
          </cell>
          <cell r="C288">
            <v>0</v>
          </cell>
          <cell r="D288">
            <v>272859.94110595033</v>
          </cell>
          <cell r="E288">
            <v>0</v>
          </cell>
          <cell r="F288">
            <v>0</v>
          </cell>
          <cell r="G288">
            <v>0</v>
          </cell>
          <cell r="H288">
            <v>0</v>
          </cell>
          <cell r="I288">
            <v>0</v>
          </cell>
          <cell r="J288">
            <v>1065759.0576951939</v>
          </cell>
        </row>
        <row r="289">
          <cell r="A289">
            <v>272</v>
          </cell>
          <cell r="B289">
            <v>65075</v>
          </cell>
          <cell r="C289">
            <v>0</v>
          </cell>
          <cell r="D289">
            <v>272859.94110595033</v>
          </cell>
          <cell r="E289">
            <v>0</v>
          </cell>
          <cell r="F289">
            <v>0</v>
          </cell>
          <cell r="G289">
            <v>0</v>
          </cell>
          <cell r="H289">
            <v>0</v>
          </cell>
          <cell r="I289">
            <v>0</v>
          </cell>
          <cell r="J289">
            <v>1065759.0576951939</v>
          </cell>
        </row>
        <row r="290">
          <cell r="A290">
            <v>273</v>
          </cell>
          <cell r="B290">
            <v>65167</v>
          </cell>
          <cell r="C290">
            <v>0</v>
          </cell>
          <cell r="D290">
            <v>272859.94110595033</v>
          </cell>
          <cell r="E290">
            <v>0</v>
          </cell>
          <cell r="F290">
            <v>0</v>
          </cell>
          <cell r="G290">
            <v>0</v>
          </cell>
          <cell r="H290">
            <v>0</v>
          </cell>
          <cell r="I290">
            <v>0</v>
          </cell>
          <cell r="J290">
            <v>1065759.0576951939</v>
          </cell>
        </row>
        <row r="291">
          <cell r="A291">
            <v>274</v>
          </cell>
          <cell r="B291">
            <v>65259</v>
          </cell>
          <cell r="C291">
            <v>0</v>
          </cell>
          <cell r="D291">
            <v>272859.94110595033</v>
          </cell>
          <cell r="E291">
            <v>0</v>
          </cell>
          <cell r="F291">
            <v>0</v>
          </cell>
          <cell r="G291">
            <v>0</v>
          </cell>
          <cell r="H291">
            <v>0</v>
          </cell>
          <cell r="I291">
            <v>0</v>
          </cell>
          <cell r="J291">
            <v>1065759.0576951939</v>
          </cell>
        </row>
        <row r="292">
          <cell r="A292">
            <v>275</v>
          </cell>
          <cell r="B292">
            <v>65350</v>
          </cell>
          <cell r="C292">
            <v>0</v>
          </cell>
          <cell r="D292">
            <v>272859.94110595033</v>
          </cell>
          <cell r="E292">
            <v>0</v>
          </cell>
          <cell r="F292">
            <v>0</v>
          </cell>
          <cell r="G292">
            <v>0</v>
          </cell>
          <cell r="H292">
            <v>0</v>
          </cell>
          <cell r="I292">
            <v>0</v>
          </cell>
          <cell r="J292">
            <v>1065759.0576951939</v>
          </cell>
        </row>
        <row r="293">
          <cell r="A293">
            <v>276</v>
          </cell>
          <cell r="B293">
            <v>65440</v>
          </cell>
          <cell r="C293">
            <v>0</v>
          </cell>
          <cell r="D293">
            <v>272859.94110595033</v>
          </cell>
          <cell r="E293">
            <v>0</v>
          </cell>
          <cell r="F293">
            <v>0</v>
          </cell>
          <cell r="G293">
            <v>0</v>
          </cell>
          <cell r="H293">
            <v>0</v>
          </cell>
          <cell r="I293">
            <v>0</v>
          </cell>
          <cell r="J293">
            <v>1065759.0576951939</v>
          </cell>
        </row>
        <row r="294">
          <cell r="A294">
            <v>277</v>
          </cell>
          <cell r="B294">
            <v>65532</v>
          </cell>
          <cell r="C294">
            <v>0</v>
          </cell>
          <cell r="D294">
            <v>272859.94110595033</v>
          </cell>
          <cell r="E294">
            <v>0</v>
          </cell>
          <cell r="F294">
            <v>0</v>
          </cell>
          <cell r="G294">
            <v>0</v>
          </cell>
          <cell r="H294">
            <v>0</v>
          </cell>
          <cell r="I294">
            <v>0</v>
          </cell>
          <cell r="J294">
            <v>1065759.0576951939</v>
          </cell>
        </row>
        <row r="295">
          <cell r="A295">
            <v>278</v>
          </cell>
          <cell r="B295">
            <v>65624</v>
          </cell>
          <cell r="C295">
            <v>0</v>
          </cell>
          <cell r="D295">
            <v>272859.94110595033</v>
          </cell>
          <cell r="E295">
            <v>0</v>
          </cell>
          <cell r="F295">
            <v>0</v>
          </cell>
          <cell r="G295">
            <v>0</v>
          </cell>
          <cell r="H295">
            <v>0</v>
          </cell>
          <cell r="I295">
            <v>0</v>
          </cell>
          <cell r="J295">
            <v>1065759.0576951939</v>
          </cell>
        </row>
        <row r="296">
          <cell r="A296">
            <v>279</v>
          </cell>
          <cell r="B296">
            <v>65715</v>
          </cell>
          <cell r="C296">
            <v>0</v>
          </cell>
          <cell r="D296">
            <v>272859.94110595033</v>
          </cell>
          <cell r="E296">
            <v>0</v>
          </cell>
          <cell r="F296">
            <v>0</v>
          </cell>
          <cell r="G296">
            <v>0</v>
          </cell>
          <cell r="H296">
            <v>0</v>
          </cell>
          <cell r="I296">
            <v>0</v>
          </cell>
          <cell r="J296">
            <v>1065759.0576951939</v>
          </cell>
        </row>
        <row r="297">
          <cell r="A297">
            <v>280</v>
          </cell>
          <cell r="B297">
            <v>65806</v>
          </cell>
          <cell r="C297">
            <v>0</v>
          </cell>
          <cell r="D297">
            <v>272859.94110595033</v>
          </cell>
          <cell r="E297">
            <v>0</v>
          </cell>
          <cell r="F297">
            <v>0</v>
          </cell>
          <cell r="G297">
            <v>0</v>
          </cell>
          <cell r="H297">
            <v>0</v>
          </cell>
          <cell r="I297">
            <v>0</v>
          </cell>
          <cell r="J297">
            <v>1065759.0576951939</v>
          </cell>
        </row>
        <row r="298">
          <cell r="A298">
            <v>281</v>
          </cell>
          <cell r="B298">
            <v>65898</v>
          </cell>
          <cell r="C298">
            <v>0</v>
          </cell>
          <cell r="D298">
            <v>272859.94110595033</v>
          </cell>
          <cell r="E298">
            <v>0</v>
          </cell>
          <cell r="F298">
            <v>0</v>
          </cell>
          <cell r="G298">
            <v>0</v>
          </cell>
          <cell r="H298">
            <v>0</v>
          </cell>
          <cell r="I298">
            <v>0</v>
          </cell>
          <cell r="J298">
            <v>1065759.0576951939</v>
          </cell>
        </row>
        <row r="299">
          <cell r="A299">
            <v>282</v>
          </cell>
          <cell r="B299">
            <v>65990</v>
          </cell>
          <cell r="C299">
            <v>0</v>
          </cell>
          <cell r="D299">
            <v>272859.94110595033</v>
          </cell>
          <cell r="E299">
            <v>0</v>
          </cell>
          <cell r="F299">
            <v>0</v>
          </cell>
          <cell r="G299">
            <v>0</v>
          </cell>
          <cell r="H299">
            <v>0</v>
          </cell>
          <cell r="I299">
            <v>0</v>
          </cell>
          <cell r="J299">
            <v>1065759.0576951939</v>
          </cell>
        </row>
        <row r="300">
          <cell r="A300">
            <v>283</v>
          </cell>
          <cell r="B300">
            <v>66081</v>
          </cell>
          <cell r="C300">
            <v>0</v>
          </cell>
          <cell r="D300">
            <v>272859.94110595033</v>
          </cell>
          <cell r="E300">
            <v>0</v>
          </cell>
          <cell r="F300">
            <v>0</v>
          </cell>
          <cell r="G300">
            <v>0</v>
          </cell>
          <cell r="H300">
            <v>0</v>
          </cell>
          <cell r="I300">
            <v>0</v>
          </cell>
          <cell r="J300">
            <v>1065759.0576951939</v>
          </cell>
        </row>
        <row r="301">
          <cell r="A301">
            <v>284</v>
          </cell>
          <cell r="B301">
            <v>66171</v>
          </cell>
          <cell r="C301">
            <v>0</v>
          </cell>
          <cell r="D301">
            <v>272859.94110595033</v>
          </cell>
          <cell r="E301">
            <v>0</v>
          </cell>
          <cell r="F301">
            <v>0</v>
          </cell>
          <cell r="G301">
            <v>0</v>
          </cell>
          <cell r="H301">
            <v>0</v>
          </cell>
          <cell r="I301">
            <v>0</v>
          </cell>
          <cell r="J301">
            <v>1065759.0576951939</v>
          </cell>
        </row>
        <row r="302">
          <cell r="A302">
            <v>285</v>
          </cell>
          <cell r="B302">
            <v>66263</v>
          </cell>
          <cell r="C302">
            <v>0</v>
          </cell>
          <cell r="D302">
            <v>272859.94110595033</v>
          </cell>
          <cell r="E302">
            <v>0</v>
          </cell>
          <cell r="F302">
            <v>0</v>
          </cell>
          <cell r="G302">
            <v>0</v>
          </cell>
          <cell r="H302">
            <v>0</v>
          </cell>
          <cell r="I302">
            <v>0</v>
          </cell>
          <cell r="J302">
            <v>1065759.0576951939</v>
          </cell>
        </row>
        <row r="303">
          <cell r="A303">
            <v>286</v>
          </cell>
          <cell r="B303">
            <v>66355</v>
          </cell>
          <cell r="C303">
            <v>0</v>
          </cell>
          <cell r="D303">
            <v>272859.94110595033</v>
          </cell>
          <cell r="E303">
            <v>0</v>
          </cell>
          <cell r="F303">
            <v>0</v>
          </cell>
          <cell r="G303">
            <v>0</v>
          </cell>
          <cell r="H303">
            <v>0</v>
          </cell>
          <cell r="I303">
            <v>0</v>
          </cell>
          <cell r="J303">
            <v>1065759.0576951939</v>
          </cell>
        </row>
        <row r="304">
          <cell r="A304">
            <v>287</v>
          </cell>
          <cell r="B304">
            <v>66446</v>
          </cell>
          <cell r="C304">
            <v>0</v>
          </cell>
          <cell r="D304">
            <v>272859.94110595033</v>
          </cell>
          <cell r="E304">
            <v>0</v>
          </cell>
          <cell r="F304">
            <v>0</v>
          </cell>
          <cell r="G304">
            <v>0</v>
          </cell>
          <cell r="H304">
            <v>0</v>
          </cell>
          <cell r="I304">
            <v>0</v>
          </cell>
          <cell r="J304">
            <v>1065759.0576951939</v>
          </cell>
        </row>
        <row r="305">
          <cell r="A305">
            <v>288</v>
          </cell>
          <cell r="B305">
            <v>66536</v>
          </cell>
          <cell r="C305">
            <v>0</v>
          </cell>
          <cell r="D305">
            <v>272859.94110595033</v>
          </cell>
          <cell r="E305">
            <v>0</v>
          </cell>
          <cell r="F305">
            <v>0</v>
          </cell>
          <cell r="G305">
            <v>0</v>
          </cell>
          <cell r="H305">
            <v>0</v>
          </cell>
          <cell r="I305">
            <v>0</v>
          </cell>
          <cell r="J305">
            <v>1065759.0576951939</v>
          </cell>
        </row>
        <row r="306">
          <cell r="A306">
            <v>289</v>
          </cell>
          <cell r="B306">
            <v>66628</v>
          </cell>
          <cell r="C306">
            <v>0</v>
          </cell>
          <cell r="D306">
            <v>272859.94110595033</v>
          </cell>
          <cell r="E306">
            <v>0</v>
          </cell>
          <cell r="F306">
            <v>0</v>
          </cell>
          <cell r="G306">
            <v>0</v>
          </cell>
          <cell r="H306">
            <v>0</v>
          </cell>
          <cell r="I306">
            <v>0</v>
          </cell>
          <cell r="J306">
            <v>1065759.0576951939</v>
          </cell>
        </row>
        <row r="307">
          <cell r="A307">
            <v>290</v>
          </cell>
          <cell r="B307">
            <v>66720</v>
          </cell>
          <cell r="C307">
            <v>0</v>
          </cell>
          <cell r="D307">
            <v>272859.94110595033</v>
          </cell>
          <cell r="E307">
            <v>0</v>
          </cell>
          <cell r="F307">
            <v>0</v>
          </cell>
          <cell r="G307">
            <v>0</v>
          </cell>
          <cell r="H307">
            <v>0</v>
          </cell>
          <cell r="I307">
            <v>0</v>
          </cell>
          <cell r="J307">
            <v>1065759.0576951939</v>
          </cell>
        </row>
        <row r="308">
          <cell r="A308">
            <v>291</v>
          </cell>
          <cell r="B308">
            <v>66811</v>
          </cell>
          <cell r="C308">
            <v>0</v>
          </cell>
          <cell r="D308">
            <v>272859.94110595033</v>
          </cell>
          <cell r="E308">
            <v>0</v>
          </cell>
          <cell r="F308">
            <v>0</v>
          </cell>
          <cell r="G308">
            <v>0</v>
          </cell>
          <cell r="H308">
            <v>0</v>
          </cell>
          <cell r="I308">
            <v>0</v>
          </cell>
          <cell r="J308">
            <v>1065759.0576951939</v>
          </cell>
        </row>
        <row r="309">
          <cell r="A309">
            <v>292</v>
          </cell>
          <cell r="B309">
            <v>66901</v>
          </cell>
          <cell r="C309">
            <v>0</v>
          </cell>
          <cell r="D309">
            <v>272859.94110595033</v>
          </cell>
          <cell r="E309">
            <v>0</v>
          </cell>
          <cell r="F309">
            <v>0</v>
          </cell>
          <cell r="G309">
            <v>0</v>
          </cell>
          <cell r="H309">
            <v>0</v>
          </cell>
          <cell r="I309">
            <v>0</v>
          </cell>
          <cell r="J309">
            <v>1065759.0576951939</v>
          </cell>
        </row>
        <row r="310">
          <cell r="A310">
            <v>293</v>
          </cell>
          <cell r="B310">
            <v>66993</v>
          </cell>
          <cell r="C310">
            <v>0</v>
          </cell>
          <cell r="D310">
            <v>272859.94110595033</v>
          </cell>
          <cell r="E310">
            <v>0</v>
          </cell>
          <cell r="F310">
            <v>0</v>
          </cell>
          <cell r="G310">
            <v>0</v>
          </cell>
          <cell r="H310">
            <v>0</v>
          </cell>
          <cell r="I310">
            <v>0</v>
          </cell>
          <cell r="J310">
            <v>1065759.0576951939</v>
          </cell>
        </row>
        <row r="311">
          <cell r="A311">
            <v>294</v>
          </cell>
          <cell r="B311">
            <v>67085</v>
          </cell>
          <cell r="C311">
            <v>0</v>
          </cell>
          <cell r="D311">
            <v>272859.94110595033</v>
          </cell>
          <cell r="E311">
            <v>0</v>
          </cell>
          <cell r="F311">
            <v>0</v>
          </cell>
          <cell r="G311">
            <v>0</v>
          </cell>
          <cell r="H311">
            <v>0</v>
          </cell>
          <cell r="I311">
            <v>0</v>
          </cell>
          <cell r="J311">
            <v>1065759.0576951939</v>
          </cell>
        </row>
        <row r="312">
          <cell r="A312">
            <v>295</v>
          </cell>
          <cell r="B312">
            <v>67176</v>
          </cell>
          <cell r="C312">
            <v>0</v>
          </cell>
          <cell r="D312">
            <v>272859.94110595033</v>
          </cell>
          <cell r="E312">
            <v>0</v>
          </cell>
          <cell r="F312">
            <v>0</v>
          </cell>
          <cell r="G312">
            <v>0</v>
          </cell>
          <cell r="H312">
            <v>0</v>
          </cell>
          <cell r="I312">
            <v>0</v>
          </cell>
          <cell r="J312">
            <v>1065759.0576951939</v>
          </cell>
        </row>
        <row r="313">
          <cell r="A313">
            <v>296</v>
          </cell>
          <cell r="B313">
            <v>67267</v>
          </cell>
          <cell r="C313">
            <v>0</v>
          </cell>
          <cell r="D313">
            <v>272859.94110595033</v>
          </cell>
          <cell r="E313">
            <v>0</v>
          </cell>
          <cell r="F313">
            <v>0</v>
          </cell>
          <cell r="G313">
            <v>0</v>
          </cell>
          <cell r="H313">
            <v>0</v>
          </cell>
          <cell r="I313">
            <v>0</v>
          </cell>
          <cell r="J313">
            <v>1065759.0576951939</v>
          </cell>
        </row>
        <row r="314">
          <cell r="A314">
            <v>297</v>
          </cell>
          <cell r="B314">
            <v>67359</v>
          </cell>
          <cell r="C314">
            <v>0</v>
          </cell>
          <cell r="D314">
            <v>272859.94110595033</v>
          </cell>
          <cell r="E314">
            <v>0</v>
          </cell>
          <cell r="F314">
            <v>0</v>
          </cell>
          <cell r="G314">
            <v>0</v>
          </cell>
          <cell r="H314">
            <v>0</v>
          </cell>
          <cell r="I314">
            <v>0</v>
          </cell>
          <cell r="J314">
            <v>1065759.0576951939</v>
          </cell>
        </row>
        <row r="315">
          <cell r="A315">
            <v>298</v>
          </cell>
          <cell r="B315">
            <v>67451</v>
          </cell>
          <cell r="C315">
            <v>0</v>
          </cell>
          <cell r="D315">
            <v>272859.94110595033</v>
          </cell>
          <cell r="E315">
            <v>0</v>
          </cell>
          <cell r="F315">
            <v>0</v>
          </cell>
          <cell r="G315">
            <v>0</v>
          </cell>
          <cell r="H315">
            <v>0</v>
          </cell>
          <cell r="I315">
            <v>0</v>
          </cell>
          <cell r="J315">
            <v>1065759.0576951939</v>
          </cell>
        </row>
        <row r="316">
          <cell r="A316">
            <v>299</v>
          </cell>
          <cell r="B316">
            <v>67542</v>
          </cell>
          <cell r="C316">
            <v>0</v>
          </cell>
          <cell r="D316">
            <v>272859.94110595033</v>
          </cell>
          <cell r="E316">
            <v>0</v>
          </cell>
          <cell r="F316">
            <v>0</v>
          </cell>
          <cell r="G316">
            <v>0</v>
          </cell>
          <cell r="H316">
            <v>0</v>
          </cell>
          <cell r="I316">
            <v>0</v>
          </cell>
          <cell r="J316">
            <v>1065759.0576951939</v>
          </cell>
        </row>
        <row r="317">
          <cell r="A317">
            <v>300</v>
          </cell>
          <cell r="B317">
            <v>67632</v>
          </cell>
          <cell r="C317">
            <v>0</v>
          </cell>
          <cell r="D317">
            <v>272859.94110595033</v>
          </cell>
          <cell r="E317">
            <v>0</v>
          </cell>
          <cell r="F317">
            <v>0</v>
          </cell>
          <cell r="G317">
            <v>0</v>
          </cell>
          <cell r="H317">
            <v>0</v>
          </cell>
          <cell r="I317">
            <v>0</v>
          </cell>
          <cell r="J317">
            <v>1065759.0576951939</v>
          </cell>
        </row>
        <row r="318">
          <cell r="A318">
            <v>301</v>
          </cell>
          <cell r="B318">
            <v>67724</v>
          </cell>
          <cell r="C318">
            <v>0</v>
          </cell>
          <cell r="D318">
            <v>272859.94110595033</v>
          </cell>
          <cell r="E318">
            <v>0</v>
          </cell>
          <cell r="F318">
            <v>0</v>
          </cell>
          <cell r="G318">
            <v>0</v>
          </cell>
          <cell r="H318">
            <v>0</v>
          </cell>
          <cell r="I318">
            <v>0</v>
          </cell>
          <cell r="J318">
            <v>1065759.0576951939</v>
          </cell>
        </row>
        <row r="319">
          <cell r="A319">
            <v>302</v>
          </cell>
          <cell r="B319">
            <v>67816</v>
          </cell>
          <cell r="C319">
            <v>0</v>
          </cell>
          <cell r="D319">
            <v>272859.94110595033</v>
          </cell>
          <cell r="E319">
            <v>0</v>
          </cell>
          <cell r="F319">
            <v>0</v>
          </cell>
          <cell r="G319">
            <v>0</v>
          </cell>
          <cell r="H319">
            <v>0</v>
          </cell>
          <cell r="I319">
            <v>0</v>
          </cell>
          <cell r="J319">
            <v>1065759.0576951939</v>
          </cell>
        </row>
        <row r="320">
          <cell r="A320">
            <v>303</v>
          </cell>
          <cell r="B320">
            <v>67907</v>
          </cell>
          <cell r="C320">
            <v>0</v>
          </cell>
          <cell r="D320">
            <v>272859.94110595033</v>
          </cell>
          <cell r="E320">
            <v>0</v>
          </cell>
          <cell r="F320">
            <v>0</v>
          </cell>
          <cell r="G320">
            <v>0</v>
          </cell>
          <cell r="H320">
            <v>0</v>
          </cell>
          <cell r="I320">
            <v>0</v>
          </cell>
          <cell r="J320">
            <v>1065759.0576951939</v>
          </cell>
        </row>
        <row r="321">
          <cell r="A321">
            <v>304</v>
          </cell>
          <cell r="B321">
            <v>67997</v>
          </cell>
          <cell r="C321">
            <v>0</v>
          </cell>
          <cell r="D321">
            <v>272859.94110595033</v>
          </cell>
          <cell r="E321">
            <v>0</v>
          </cell>
          <cell r="F321">
            <v>0</v>
          </cell>
          <cell r="G321">
            <v>0</v>
          </cell>
          <cell r="H321">
            <v>0</v>
          </cell>
          <cell r="I321">
            <v>0</v>
          </cell>
          <cell r="J321">
            <v>1065759.0576951939</v>
          </cell>
        </row>
        <row r="322">
          <cell r="A322">
            <v>305</v>
          </cell>
          <cell r="B322">
            <v>68089</v>
          </cell>
          <cell r="C322">
            <v>0</v>
          </cell>
          <cell r="D322">
            <v>272859.94110595033</v>
          </cell>
          <cell r="E322">
            <v>0</v>
          </cell>
          <cell r="F322">
            <v>0</v>
          </cell>
          <cell r="G322">
            <v>0</v>
          </cell>
          <cell r="H322">
            <v>0</v>
          </cell>
          <cell r="I322">
            <v>0</v>
          </cell>
          <cell r="J322">
            <v>1065759.0576951939</v>
          </cell>
        </row>
        <row r="323">
          <cell r="A323">
            <v>306</v>
          </cell>
          <cell r="B323">
            <v>68181</v>
          </cell>
          <cell r="C323">
            <v>0</v>
          </cell>
          <cell r="D323">
            <v>272859.94110595033</v>
          </cell>
          <cell r="E323">
            <v>0</v>
          </cell>
          <cell r="F323">
            <v>0</v>
          </cell>
          <cell r="G323">
            <v>0</v>
          </cell>
          <cell r="H323">
            <v>0</v>
          </cell>
          <cell r="I323">
            <v>0</v>
          </cell>
          <cell r="J323">
            <v>1065759.0576951939</v>
          </cell>
        </row>
        <row r="324">
          <cell r="A324">
            <v>307</v>
          </cell>
          <cell r="B324">
            <v>68272</v>
          </cell>
          <cell r="C324">
            <v>0</v>
          </cell>
          <cell r="D324">
            <v>272859.94110595033</v>
          </cell>
          <cell r="E324">
            <v>0</v>
          </cell>
          <cell r="F324">
            <v>0</v>
          </cell>
          <cell r="G324">
            <v>0</v>
          </cell>
          <cell r="H324">
            <v>0</v>
          </cell>
          <cell r="I324">
            <v>0</v>
          </cell>
          <cell r="J324">
            <v>1065759.0576951939</v>
          </cell>
        </row>
        <row r="325">
          <cell r="A325">
            <v>308</v>
          </cell>
          <cell r="B325">
            <v>68362</v>
          </cell>
          <cell r="C325">
            <v>0</v>
          </cell>
          <cell r="D325">
            <v>272859.94110595033</v>
          </cell>
          <cell r="E325">
            <v>0</v>
          </cell>
          <cell r="F325">
            <v>0</v>
          </cell>
          <cell r="G325">
            <v>0</v>
          </cell>
          <cell r="H325">
            <v>0</v>
          </cell>
          <cell r="I325">
            <v>0</v>
          </cell>
          <cell r="J325">
            <v>1065759.0576951939</v>
          </cell>
        </row>
        <row r="326">
          <cell r="A326">
            <v>309</v>
          </cell>
          <cell r="B326">
            <v>68454</v>
          </cell>
          <cell r="C326">
            <v>0</v>
          </cell>
          <cell r="D326">
            <v>272859.94110595033</v>
          </cell>
          <cell r="E326">
            <v>0</v>
          </cell>
          <cell r="F326">
            <v>0</v>
          </cell>
          <cell r="G326">
            <v>0</v>
          </cell>
          <cell r="H326">
            <v>0</v>
          </cell>
          <cell r="I326">
            <v>0</v>
          </cell>
          <cell r="J326">
            <v>1065759.0576951939</v>
          </cell>
        </row>
        <row r="327">
          <cell r="A327">
            <v>310</v>
          </cell>
          <cell r="B327">
            <v>68546</v>
          </cell>
          <cell r="C327">
            <v>0</v>
          </cell>
          <cell r="D327">
            <v>272859.94110595033</v>
          </cell>
          <cell r="E327">
            <v>0</v>
          </cell>
          <cell r="F327">
            <v>0</v>
          </cell>
          <cell r="G327">
            <v>0</v>
          </cell>
          <cell r="H327">
            <v>0</v>
          </cell>
          <cell r="I327">
            <v>0</v>
          </cell>
          <cell r="J327">
            <v>1065759.0576951939</v>
          </cell>
        </row>
        <row r="328">
          <cell r="A328">
            <v>311</v>
          </cell>
          <cell r="B328">
            <v>68637</v>
          </cell>
          <cell r="C328">
            <v>0</v>
          </cell>
          <cell r="D328">
            <v>272859.94110595033</v>
          </cell>
          <cell r="E328">
            <v>0</v>
          </cell>
          <cell r="F328">
            <v>0</v>
          </cell>
          <cell r="G328">
            <v>0</v>
          </cell>
          <cell r="H328">
            <v>0</v>
          </cell>
          <cell r="I328">
            <v>0</v>
          </cell>
          <cell r="J328">
            <v>1065759.0576951939</v>
          </cell>
        </row>
        <row r="329">
          <cell r="A329">
            <v>312</v>
          </cell>
          <cell r="B329">
            <v>68728</v>
          </cell>
          <cell r="C329">
            <v>0</v>
          </cell>
          <cell r="D329">
            <v>272859.94110595033</v>
          </cell>
          <cell r="E329">
            <v>0</v>
          </cell>
          <cell r="F329">
            <v>0</v>
          </cell>
          <cell r="G329">
            <v>0</v>
          </cell>
          <cell r="H329">
            <v>0</v>
          </cell>
          <cell r="I329">
            <v>0</v>
          </cell>
          <cell r="J329">
            <v>1065759.0576951939</v>
          </cell>
        </row>
        <row r="330">
          <cell r="A330">
            <v>313</v>
          </cell>
          <cell r="B330">
            <v>68820</v>
          </cell>
          <cell r="C330">
            <v>0</v>
          </cell>
          <cell r="D330">
            <v>272859.94110595033</v>
          </cell>
          <cell r="E330">
            <v>0</v>
          </cell>
          <cell r="F330">
            <v>0</v>
          </cell>
          <cell r="G330">
            <v>0</v>
          </cell>
          <cell r="H330">
            <v>0</v>
          </cell>
          <cell r="I330">
            <v>0</v>
          </cell>
          <cell r="J330">
            <v>1065759.0576951939</v>
          </cell>
        </row>
        <row r="331">
          <cell r="A331">
            <v>314</v>
          </cell>
          <cell r="B331">
            <v>68912</v>
          </cell>
          <cell r="C331">
            <v>0</v>
          </cell>
          <cell r="D331">
            <v>272859.94110595033</v>
          </cell>
          <cell r="E331">
            <v>0</v>
          </cell>
          <cell r="F331">
            <v>0</v>
          </cell>
          <cell r="G331">
            <v>0</v>
          </cell>
          <cell r="H331">
            <v>0</v>
          </cell>
          <cell r="I331">
            <v>0</v>
          </cell>
          <cell r="J331">
            <v>1065759.0576951939</v>
          </cell>
        </row>
        <row r="332">
          <cell r="A332">
            <v>315</v>
          </cell>
          <cell r="B332">
            <v>69003</v>
          </cell>
          <cell r="C332">
            <v>0</v>
          </cell>
          <cell r="D332">
            <v>272859.94110595033</v>
          </cell>
          <cell r="E332">
            <v>0</v>
          </cell>
          <cell r="F332">
            <v>0</v>
          </cell>
          <cell r="G332">
            <v>0</v>
          </cell>
          <cell r="H332">
            <v>0</v>
          </cell>
          <cell r="I332">
            <v>0</v>
          </cell>
          <cell r="J332">
            <v>1065759.0576951939</v>
          </cell>
        </row>
        <row r="333">
          <cell r="A333">
            <v>316</v>
          </cell>
          <cell r="B333">
            <v>69093</v>
          </cell>
          <cell r="C333">
            <v>0</v>
          </cell>
          <cell r="D333">
            <v>272859.94110595033</v>
          </cell>
          <cell r="E333">
            <v>0</v>
          </cell>
          <cell r="F333">
            <v>0</v>
          </cell>
          <cell r="G333">
            <v>0</v>
          </cell>
          <cell r="H333">
            <v>0</v>
          </cell>
          <cell r="I333">
            <v>0</v>
          </cell>
          <cell r="J333">
            <v>1065759.0576951939</v>
          </cell>
        </row>
        <row r="334">
          <cell r="A334">
            <v>317</v>
          </cell>
          <cell r="B334">
            <v>69185</v>
          </cell>
          <cell r="C334">
            <v>0</v>
          </cell>
          <cell r="D334">
            <v>272859.94110595033</v>
          </cell>
          <cell r="E334">
            <v>0</v>
          </cell>
          <cell r="F334">
            <v>0</v>
          </cell>
          <cell r="G334">
            <v>0</v>
          </cell>
          <cell r="H334">
            <v>0</v>
          </cell>
          <cell r="I334">
            <v>0</v>
          </cell>
          <cell r="J334">
            <v>1065759.0576951939</v>
          </cell>
        </row>
        <row r="335">
          <cell r="A335">
            <v>318</v>
          </cell>
          <cell r="B335">
            <v>69277</v>
          </cell>
          <cell r="C335">
            <v>0</v>
          </cell>
          <cell r="D335">
            <v>272859.94110595033</v>
          </cell>
          <cell r="E335">
            <v>0</v>
          </cell>
          <cell r="F335">
            <v>0</v>
          </cell>
          <cell r="G335">
            <v>0</v>
          </cell>
          <cell r="H335">
            <v>0</v>
          </cell>
          <cell r="I335">
            <v>0</v>
          </cell>
          <cell r="J335">
            <v>1065759.0576951939</v>
          </cell>
        </row>
        <row r="336">
          <cell r="A336">
            <v>319</v>
          </cell>
          <cell r="B336">
            <v>69368</v>
          </cell>
          <cell r="C336">
            <v>0</v>
          </cell>
          <cell r="D336">
            <v>272859.94110595033</v>
          </cell>
          <cell r="E336">
            <v>0</v>
          </cell>
          <cell r="F336">
            <v>0</v>
          </cell>
          <cell r="G336">
            <v>0</v>
          </cell>
          <cell r="H336">
            <v>0</v>
          </cell>
          <cell r="I336">
            <v>0</v>
          </cell>
          <cell r="J336">
            <v>1065759.0576951939</v>
          </cell>
        </row>
        <row r="337">
          <cell r="A337">
            <v>320</v>
          </cell>
          <cell r="B337">
            <v>69458</v>
          </cell>
          <cell r="C337">
            <v>0</v>
          </cell>
          <cell r="D337">
            <v>272859.94110595033</v>
          </cell>
          <cell r="E337">
            <v>0</v>
          </cell>
          <cell r="F337">
            <v>0</v>
          </cell>
          <cell r="G337">
            <v>0</v>
          </cell>
          <cell r="H337">
            <v>0</v>
          </cell>
          <cell r="I337">
            <v>0</v>
          </cell>
          <cell r="J337">
            <v>1065759.0576951939</v>
          </cell>
        </row>
        <row r="338">
          <cell r="A338">
            <v>321</v>
          </cell>
          <cell r="B338">
            <v>69550</v>
          </cell>
          <cell r="C338">
            <v>0</v>
          </cell>
          <cell r="D338">
            <v>272859.94110595033</v>
          </cell>
          <cell r="E338">
            <v>0</v>
          </cell>
          <cell r="F338">
            <v>0</v>
          </cell>
          <cell r="G338">
            <v>0</v>
          </cell>
          <cell r="H338">
            <v>0</v>
          </cell>
          <cell r="I338">
            <v>0</v>
          </cell>
          <cell r="J338">
            <v>1065759.0576951939</v>
          </cell>
        </row>
        <row r="339">
          <cell r="A339">
            <v>322</v>
          </cell>
          <cell r="B339">
            <v>69642</v>
          </cell>
          <cell r="C339">
            <v>0</v>
          </cell>
          <cell r="D339">
            <v>272859.94110595033</v>
          </cell>
          <cell r="E339">
            <v>0</v>
          </cell>
          <cell r="F339">
            <v>0</v>
          </cell>
          <cell r="G339">
            <v>0</v>
          </cell>
          <cell r="H339">
            <v>0</v>
          </cell>
          <cell r="I339">
            <v>0</v>
          </cell>
          <cell r="J339">
            <v>1065759.0576951939</v>
          </cell>
        </row>
        <row r="340">
          <cell r="A340">
            <v>323</v>
          </cell>
          <cell r="B340">
            <v>69733</v>
          </cell>
          <cell r="C340">
            <v>0</v>
          </cell>
          <cell r="D340">
            <v>272859.94110595033</v>
          </cell>
          <cell r="E340">
            <v>0</v>
          </cell>
          <cell r="F340">
            <v>0</v>
          </cell>
          <cell r="G340">
            <v>0</v>
          </cell>
          <cell r="H340">
            <v>0</v>
          </cell>
          <cell r="I340">
            <v>0</v>
          </cell>
          <cell r="J340">
            <v>1065759.0576951939</v>
          </cell>
        </row>
        <row r="341">
          <cell r="A341">
            <v>324</v>
          </cell>
          <cell r="B341">
            <v>69823</v>
          </cell>
          <cell r="C341">
            <v>0</v>
          </cell>
          <cell r="D341">
            <v>272859.94110595033</v>
          </cell>
          <cell r="E341">
            <v>0</v>
          </cell>
          <cell r="F341">
            <v>0</v>
          </cell>
          <cell r="G341">
            <v>0</v>
          </cell>
          <cell r="H341">
            <v>0</v>
          </cell>
          <cell r="I341">
            <v>0</v>
          </cell>
          <cell r="J341">
            <v>1065759.0576951939</v>
          </cell>
        </row>
        <row r="342">
          <cell r="A342">
            <v>325</v>
          </cell>
          <cell r="B342">
            <v>69915</v>
          </cell>
          <cell r="C342">
            <v>0</v>
          </cell>
          <cell r="D342">
            <v>272859.94110595033</v>
          </cell>
          <cell r="E342">
            <v>0</v>
          </cell>
          <cell r="F342">
            <v>0</v>
          </cell>
          <cell r="G342">
            <v>0</v>
          </cell>
          <cell r="H342">
            <v>0</v>
          </cell>
          <cell r="I342">
            <v>0</v>
          </cell>
          <cell r="J342">
            <v>1065759.0576951939</v>
          </cell>
        </row>
        <row r="343">
          <cell r="A343">
            <v>326</v>
          </cell>
          <cell r="B343">
            <v>70007</v>
          </cell>
          <cell r="C343">
            <v>0</v>
          </cell>
          <cell r="D343">
            <v>272859.94110595033</v>
          </cell>
          <cell r="E343">
            <v>0</v>
          </cell>
          <cell r="F343">
            <v>0</v>
          </cell>
          <cell r="G343">
            <v>0</v>
          </cell>
          <cell r="H343">
            <v>0</v>
          </cell>
          <cell r="I343">
            <v>0</v>
          </cell>
          <cell r="J343">
            <v>1065759.0576951939</v>
          </cell>
        </row>
        <row r="344">
          <cell r="A344">
            <v>327</v>
          </cell>
          <cell r="B344">
            <v>70098</v>
          </cell>
          <cell r="C344">
            <v>0</v>
          </cell>
          <cell r="D344">
            <v>272859.94110595033</v>
          </cell>
          <cell r="E344">
            <v>0</v>
          </cell>
          <cell r="F344">
            <v>0</v>
          </cell>
          <cell r="G344">
            <v>0</v>
          </cell>
          <cell r="H344">
            <v>0</v>
          </cell>
          <cell r="I344">
            <v>0</v>
          </cell>
          <cell r="J344">
            <v>1065759.0576951939</v>
          </cell>
        </row>
        <row r="345">
          <cell r="A345">
            <v>328</v>
          </cell>
          <cell r="B345">
            <v>70189</v>
          </cell>
          <cell r="C345">
            <v>0</v>
          </cell>
          <cell r="D345">
            <v>272859.94110595033</v>
          </cell>
          <cell r="E345">
            <v>0</v>
          </cell>
          <cell r="F345">
            <v>0</v>
          </cell>
          <cell r="G345">
            <v>0</v>
          </cell>
          <cell r="H345">
            <v>0</v>
          </cell>
          <cell r="I345">
            <v>0</v>
          </cell>
          <cell r="J345">
            <v>1065759.0576951939</v>
          </cell>
        </row>
        <row r="346">
          <cell r="A346">
            <v>329</v>
          </cell>
          <cell r="B346">
            <v>70281</v>
          </cell>
          <cell r="C346">
            <v>0</v>
          </cell>
          <cell r="D346">
            <v>272859.94110595033</v>
          </cell>
          <cell r="E346">
            <v>0</v>
          </cell>
          <cell r="F346">
            <v>0</v>
          </cell>
          <cell r="G346">
            <v>0</v>
          </cell>
          <cell r="H346">
            <v>0</v>
          </cell>
          <cell r="I346">
            <v>0</v>
          </cell>
          <cell r="J346">
            <v>1065759.0576951939</v>
          </cell>
        </row>
        <row r="347">
          <cell r="A347">
            <v>330</v>
          </cell>
          <cell r="B347">
            <v>70373</v>
          </cell>
          <cell r="C347">
            <v>0</v>
          </cell>
          <cell r="D347">
            <v>272859.94110595033</v>
          </cell>
          <cell r="E347">
            <v>0</v>
          </cell>
          <cell r="F347">
            <v>0</v>
          </cell>
          <cell r="G347">
            <v>0</v>
          </cell>
          <cell r="H347">
            <v>0</v>
          </cell>
          <cell r="I347">
            <v>0</v>
          </cell>
          <cell r="J347">
            <v>1065759.0576951939</v>
          </cell>
        </row>
        <row r="348">
          <cell r="A348">
            <v>331</v>
          </cell>
          <cell r="B348">
            <v>70464</v>
          </cell>
          <cell r="C348">
            <v>0</v>
          </cell>
          <cell r="D348">
            <v>272859.94110595033</v>
          </cell>
          <cell r="E348">
            <v>0</v>
          </cell>
          <cell r="F348">
            <v>0</v>
          </cell>
          <cell r="G348">
            <v>0</v>
          </cell>
          <cell r="H348">
            <v>0</v>
          </cell>
          <cell r="I348">
            <v>0</v>
          </cell>
          <cell r="J348">
            <v>1065759.0576951939</v>
          </cell>
        </row>
        <row r="349">
          <cell r="A349">
            <v>332</v>
          </cell>
          <cell r="B349">
            <v>70554</v>
          </cell>
          <cell r="C349">
            <v>0</v>
          </cell>
          <cell r="D349">
            <v>272859.94110595033</v>
          </cell>
          <cell r="E349">
            <v>0</v>
          </cell>
          <cell r="F349">
            <v>0</v>
          </cell>
          <cell r="G349">
            <v>0</v>
          </cell>
          <cell r="H349">
            <v>0</v>
          </cell>
          <cell r="I349">
            <v>0</v>
          </cell>
          <cell r="J349">
            <v>1065759.0576951939</v>
          </cell>
        </row>
        <row r="350">
          <cell r="A350">
            <v>333</v>
          </cell>
          <cell r="B350">
            <v>70646</v>
          </cell>
          <cell r="C350">
            <v>0</v>
          </cell>
          <cell r="D350">
            <v>272859.94110595033</v>
          </cell>
          <cell r="E350">
            <v>0</v>
          </cell>
          <cell r="F350">
            <v>0</v>
          </cell>
          <cell r="G350">
            <v>0</v>
          </cell>
          <cell r="H350">
            <v>0</v>
          </cell>
          <cell r="I350">
            <v>0</v>
          </cell>
          <cell r="J350">
            <v>1065759.0576951939</v>
          </cell>
        </row>
        <row r="351">
          <cell r="A351">
            <v>334</v>
          </cell>
          <cell r="B351">
            <v>70738</v>
          </cell>
          <cell r="C351">
            <v>0</v>
          </cell>
          <cell r="D351">
            <v>272859.94110595033</v>
          </cell>
          <cell r="E351">
            <v>0</v>
          </cell>
          <cell r="F351">
            <v>0</v>
          </cell>
          <cell r="G351">
            <v>0</v>
          </cell>
          <cell r="H351">
            <v>0</v>
          </cell>
          <cell r="I351">
            <v>0</v>
          </cell>
          <cell r="J351">
            <v>1065759.0576951939</v>
          </cell>
        </row>
        <row r="352">
          <cell r="A352">
            <v>335</v>
          </cell>
          <cell r="B352">
            <v>70829</v>
          </cell>
          <cell r="C352">
            <v>0</v>
          </cell>
          <cell r="D352">
            <v>272859.94110595033</v>
          </cell>
          <cell r="E352">
            <v>0</v>
          </cell>
          <cell r="F352">
            <v>0</v>
          </cell>
          <cell r="G352">
            <v>0</v>
          </cell>
          <cell r="H352">
            <v>0</v>
          </cell>
          <cell r="I352">
            <v>0</v>
          </cell>
          <cell r="J352">
            <v>1065759.0576951939</v>
          </cell>
        </row>
        <row r="353">
          <cell r="A353">
            <v>336</v>
          </cell>
          <cell r="B353">
            <v>70919</v>
          </cell>
          <cell r="C353">
            <v>0</v>
          </cell>
          <cell r="D353">
            <v>272859.94110595033</v>
          </cell>
          <cell r="E353">
            <v>0</v>
          </cell>
          <cell r="F353">
            <v>0</v>
          </cell>
          <cell r="G353">
            <v>0</v>
          </cell>
          <cell r="H353">
            <v>0</v>
          </cell>
          <cell r="I353">
            <v>0</v>
          </cell>
          <cell r="J353">
            <v>1065759.0576951939</v>
          </cell>
        </row>
        <row r="354">
          <cell r="A354">
            <v>337</v>
          </cell>
          <cell r="B354">
            <v>71011</v>
          </cell>
          <cell r="C354">
            <v>0</v>
          </cell>
          <cell r="D354">
            <v>272859.94110595033</v>
          </cell>
          <cell r="E354">
            <v>0</v>
          </cell>
          <cell r="F354">
            <v>0</v>
          </cell>
          <cell r="G354">
            <v>0</v>
          </cell>
          <cell r="H354">
            <v>0</v>
          </cell>
          <cell r="I354">
            <v>0</v>
          </cell>
          <cell r="J354">
            <v>1065759.0576951939</v>
          </cell>
        </row>
        <row r="355">
          <cell r="A355">
            <v>338</v>
          </cell>
          <cell r="B355">
            <v>71103</v>
          </cell>
          <cell r="C355">
            <v>0</v>
          </cell>
          <cell r="D355">
            <v>272859.94110595033</v>
          </cell>
          <cell r="E355">
            <v>0</v>
          </cell>
          <cell r="F355">
            <v>0</v>
          </cell>
          <cell r="G355">
            <v>0</v>
          </cell>
          <cell r="H355">
            <v>0</v>
          </cell>
          <cell r="I355">
            <v>0</v>
          </cell>
          <cell r="J355">
            <v>1065759.0576951939</v>
          </cell>
        </row>
        <row r="356">
          <cell r="A356">
            <v>339</v>
          </cell>
          <cell r="B356">
            <v>71194</v>
          </cell>
          <cell r="C356">
            <v>0</v>
          </cell>
          <cell r="D356">
            <v>272859.94110595033</v>
          </cell>
          <cell r="E356">
            <v>0</v>
          </cell>
          <cell r="F356">
            <v>0</v>
          </cell>
          <cell r="G356">
            <v>0</v>
          </cell>
          <cell r="H356">
            <v>0</v>
          </cell>
          <cell r="I356">
            <v>0</v>
          </cell>
          <cell r="J356">
            <v>1065759.0576951939</v>
          </cell>
        </row>
        <row r="357">
          <cell r="A357">
            <v>340</v>
          </cell>
          <cell r="B357">
            <v>71284</v>
          </cell>
          <cell r="C357">
            <v>0</v>
          </cell>
          <cell r="D357">
            <v>272859.94110595033</v>
          </cell>
          <cell r="E357">
            <v>0</v>
          </cell>
          <cell r="F357">
            <v>0</v>
          </cell>
          <cell r="G357">
            <v>0</v>
          </cell>
          <cell r="H357">
            <v>0</v>
          </cell>
          <cell r="I357">
            <v>0</v>
          </cell>
          <cell r="J357">
            <v>1065759.0576951939</v>
          </cell>
        </row>
        <row r="358">
          <cell r="A358">
            <v>341</v>
          </cell>
          <cell r="B358">
            <v>71376</v>
          </cell>
          <cell r="C358">
            <v>0</v>
          </cell>
          <cell r="D358">
            <v>272859.94110595033</v>
          </cell>
          <cell r="E358">
            <v>0</v>
          </cell>
          <cell r="F358">
            <v>0</v>
          </cell>
          <cell r="G358">
            <v>0</v>
          </cell>
          <cell r="H358">
            <v>0</v>
          </cell>
          <cell r="I358">
            <v>0</v>
          </cell>
          <cell r="J358">
            <v>1065759.0576951939</v>
          </cell>
        </row>
        <row r="359">
          <cell r="A359">
            <v>342</v>
          </cell>
          <cell r="B359">
            <v>71468</v>
          </cell>
          <cell r="C359">
            <v>0</v>
          </cell>
          <cell r="D359">
            <v>272859.94110595033</v>
          </cell>
          <cell r="E359">
            <v>0</v>
          </cell>
          <cell r="F359">
            <v>0</v>
          </cell>
          <cell r="G359">
            <v>0</v>
          </cell>
          <cell r="H359">
            <v>0</v>
          </cell>
          <cell r="I359">
            <v>0</v>
          </cell>
          <cell r="J359">
            <v>1065759.0576951939</v>
          </cell>
        </row>
        <row r="360">
          <cell r="A360">
            <v>343</v>
          </cell>
          <cell r="B360">
            <v>71559</v>
          </cell>
          <cell r="C360">
            <v>0</v>
          </cell>
          <cell r="D360">
            <v>272859.94110595033</v>
          </cell>
          <cell r="E360">
            <v>0</v>
          </cell>
          <cell r="F360">
            <v>0</v>
          </cell>
          <cell r="G360">
            <v>0</v>
          </cell>
          <cell r="H360">
            <v>0</v>
          </cell>
          <cell r="I360">
            <v>0</v>
          </cell>
          <cell r="J360">
            <v>1065759.0576951939</v>
          </cell>
        </row>
        <row r="361">
          <cell r="A361">
            <v>344</v>
          </cell>
          <cell r="B361">
            <v>71650</v>
          </cell>
          <cell r="C361">
            <v>0</v>
          </cell>
          <cell r="D361">
            <v>272859.94110595033</v>
          </cell>
          <cell r="E361">
            <v>0</v>
          </cell>
          <cell r="F361">
            <v>0</v>
          </cell>
          <cell r="G361">
            <v>0</v>
          </cell>
          <cell r="H361">
            <v>0</v>
          </cell>
          <cell r="I361">
            <v>0</v>
          </cell>
          <cell r="J361">
            <v>1065759.0576951939</v>
          </cell>
        </row>
        <row r="362">
          <cell r="A362">
            <v>345</v>
          </cell>
          <cell r="B362">
            <v>71742</v>
          </cell>
          <cell r="C362">
            <v>0</v>
          </cell>
          <cell r="D362">
            <v>272859.94110595033</v>
          </cell>
          <cell r="E362">
            <v>0</v>
          </cell>
          <cell r="F362">
            <v>0</v>
          </cell>
          <cell r="G362">
            <v>0</v>
          </cell>
          <cell r="H362">
            <v>0</v>
          </cell>
          <cell r="I362">
            <v>0</v>
          </cell>
          <cell r="J362">
            <v>1065759.0576951939</v>
          </cell>
        </row>
        <row r="363">
          <cell r="A363">
            <v>346</v>
          </cell>
          <cell r="B363">
            <v>71834</v>
          </cell>
          <cell r="C363">
            <v>0</v>
          </cell>
          <cell r="D363">
            <v>272859.94110595033</v>
          </cell>
          <cell r="E363">
            <v>0</v>
          </cell>
          <cell r="F363">
            <v>0</v>
          </cell>
          <cell r="G363">
            <v>0</v>
          </cell>
          <cell r="H363">
            <v>0</v>
          </cell>
          <cell r="I363">
            <v>0</v>
          </cell>
          <cell r="J363">
            <v>1065759.0576951939</v>
          </cell>
        </row>
        <row r="364">
          <cell r="A364">
            <v>347</v>
          </cell>
          <cell r="B364">
            <v>71925</v>
          </cell>
          <cell r="C364">
            <v>0</v>
          </cell>
          <cell r="D364">
            <v>272859.94110595033</v>
          </cell>
          <cell r="E364">
            <v>0</v>
          </cell>
          <cell r="F364">
            <v>0</v>
          </cell>
          <cell r="G364">
            <v>0</v>
          </cell>
          <cell r="H364">
            <v>0</v>
          </cell>
          <cell r="I364">
            <v>0</v>
          </cell>
          <cell r="J364">
            <v>1065759.0576951939</v>
          </cell>
        </row>
        <row r="365">
          <cell r="A365">
            <v>348</v>
          </cell>
          <cell r="B365">
            <v>72015</v>
          </cell>
          <cell r="C365">
            <v>0</v>
          </cell>
          <cell r="D365">
            <v>272859.94110595033</v>
          </cell>
          <cell r="E365">
            <v>0</v>
          </cell>
          <cell r="F365">
            <v>0</v>
          </cell>
          <cell r="G365">
            <v>0</v>
          </cell>
          <cell r="H365">
            <v>0</v>
          </cell>
          <cell r="I365">
            <v>0</v>
          </cell>
          <cell r="J365">
            <v>1065759.0576951939</v>
          </cell>
        </row>
        <row r="366">
          <cell r="A366">
            <v>349</v>
          </cell>
          <cell r="B366">
            <v>72107</v>
          </cell>
          <cell r="C366">
            <v>0</v>
          </cell>
          <cell r="D366">
            <v>272859.94110595033</v>
          </cell>
          <cell r="E366">
            <v>0</v>
          </cell>
          <cell r="F366">
            <v>0</v>
          </cell>
          <cell r="G366">
            <v>0</v>
          </cell>
          <cell r="H366">
            <v>0</v>
          </cell>
          <cell r="I366">
            <v>0</v>
          </cell>
          <cell r="J366">
            <v>1065759.0576951939</v>
          </cell>
        </row>
        <row r="367">
          <cell r="A367">
            <v>350</v>
          </cell>
          <cell r="B367">
            <v>72199</v>
          </cell>
          <cell r="C367">
            <v>0</v>
          </cell>
          <cell r="D367">
            <v>272859.94110595033</v>
          </cell>
          <cell r="E367">
            <v>0</v>
          </cell>
          <cell r="F367">
            <v>0</v>
          </cell>
          <cell r="G367">
            <v>0</v>
          </cell>
          <cell r="H367">
            <v>0</v>
          </cell>
          <cell r="I367">
            <v>0</v>
          </cell>
          <cell r="J367">
            <v>1065759.0576951939</v>
          </cell>
        </row>
        <row r="368">
          <cell r="A368">
            <v>351</v>
          </cell>
          <cell r="B368">
            <v>72290</v>
          </cell>
          <cell r="C368">
            <v>0</v>
          </cell>
          <cell r="D368">
            <v>272859.94110595033</v>
          </cell>
          <cell r="E368">
            <v>0</v>
          </cell>
          <cell r="F368">
            <v>0</v>
          </cell>
          <cell r="G368">
            <v>0</v>
          </cell>
          <cell r="H368">
            <v>0</v>
          </cell>
          <cell r="I368">
            <v>0</v>
          </cell>
          <cell r="J368">
            <v>1065759.0576951939</v>
          </cell>
        </row>
        <row r="369">
          <cell r="A369">
            <v>352</v>
          </cell>
          <cell r="B369">
            <v>72380</v>
          </cell>
          <cell r="C369">
            <v>0</v>
          </cell>
          <cell r="D369">
            <v>272859.94110595033</v>
          </cell>
          <cell r="E369">
            <v>0</v>
          </cell>
          <cell r="F369">
            <v>0</v>
          </cell>
          <cell r="G369">
            <v>0</v>
          </cell>
          <cell r="H369">
            <v>0</v>
          </cell>
          <cell r="I369">
            <v>0</v>
          </cell>
          <cell r="J369">
            <v>1065759.0576951939</v>
          </cell>
        </row>
        <row r="370">
          <cell r="A370">
            <v>353</v>
          </cell>
          <cell r="B370">
            <v>72472</v>
          </cell>
          <cell r="C370">
            <v>0</v>
          </cell>
          <cell r="D370">
            <v>272859.94110595033</v>
          </cell>
          <cell r="E370">
            <v>0</v>
          </cell>
          <cell r="F370">
            <v>0</v>
          </cell>
          <cell r="G370">
            <v>0</v>
          </cell>
          <cell r="H370">
            <v>0</v>
          </cell>
          <cell r="I370">
            <v>0</v>
          </cell>
          <cell r="J370">
            <v>1065759.0576951939</v>
          </cell>
        </row>
        <row r="371">
          <cell r="A371">
            <v>354</v>
          </cell>
          <cell r="B371">
            <v>72564</v>
          </cell>
          <cell r="C371">
            <v>0</v>
          </cell>
          <cell r="D371">
            <v>272859.94110595033</v>
          </cell>
          <cell r="E371">
            <v>0</v>
          </cell>
          <cell r="F371">
            <v>0</v>
          </cell>
          <cell r="G371">
            <v>0</v>
          </cell>
          <cell r="H371">
            <v>0</v>
          </cell>
          <cell r="I371">
            <v>0</v>
          </cell>
          <cell r="J371">
            <v>1065759.0576951939</v>
          </cell>
        </row>
        <row r="372">
          <cell r="A372">
            <v>355</v>
          </cell>
          <cell r="B372">
            <v>72655</v>
          </cell>
          <cell r="C372">
            <v>0</v>
          </cell>
          <cell r="D372">
            <v>272859.94110595033</v>
          </cell>
          <cell r="E372">
            <v>0</v>
          </cell>
          <cell r="F372">
            <v>0</v>
          </cell>
          <cell r="G372">
            <v>0</v>
          </cell>
          <cell r="H372">
            <v>0</v>
          </cell>
          <cell r="I372">
            <v>0</v>
          </cell>
          <cell r="J372">
            <v>1065759.0576951939</v>
          </cell>
        </row>
        <row r="373">
          <cell r="A373">
            <v>356</v>
          </cell>
          <cell r="B373">
            <v>72745</v>
          </cell>
          <cell r="C373">
            <v>0</v>
          </cell>
          <cell r="D373">
            <v>272859.94110595033</v>
          </cell>
          <cell r="E373">
            <v>0</v>
          </cell>
          <cell r="F373">
            <v>0</v>
          </cell>
          <cell r="G373">
            <v>0</v>
          </cell>
          <cell r="H373">
            <v>0</v>
          </cell>
          <cell r="I373">
            <v>0</v>
          </cell>
          <cell r="J373">
            <v>1065759.0576951939</v>
          </cell>
        </row>
        <row r="374">
          <cell r="A374">
            <v>357</v>
          </cell>
          <cell r="B374">
            <v>72837</v>
          </cell>
          <cell r="C374">
            <v>0</v>
          </cell>
          <cell r="D374">
            <v>272859.94110595033</v>
          </cell>
          <cell r="E374">
            <v>0</v>
          </cell>
          <cell r="F374">
            <v>0</v>
          </cell>
          <cell r="G374">
            <v>0</v>
          </cell>
          <cell r="H374">
            <v>0</v>
          </cell>
          <cell r="I374">
            <v>0</v>
          </cell>
          <cell r="J374">
            <v>1065759.0576951939</v>
          </cell>
        </row>
        <row r="375">
          <cell r="A375">
            <v>358</v>
          </cell>
          <cell r="B375">
            <v>72929</v>
          </cell>
          <cell r="C375">
            <v>0</v>
          </cell>
          <cell r="D375">
            <v>272859.94110595033</v>
          </cell>
          <cell r="E375">
            <v>0</v>
          </cell>
          <cell r="F375">
            <v>0</v>
          </cell>
          <cell r="G375">
            <v>0</v>
          </cell>
          <cell r="H375">
            <v>0</v>
          </cell>
          <cell r="I375">
            <v>0</v>
          </cell>
          <cell r="J375">
            <v>1065759.0576951939</v>
          </cell>
        </row>
        <row r="376">
          <cell r="A376">
            <v>359</v>
          </cell>
          <cell r="B376">
            <v>73020</v>
          </cell>
          <cell r="C376">
            <v>0</v>
          </cell>
          <cell r="D376">
            <v>272859.94110595033</v>
          </cell>
          <cell r="E376">
            <v>0</v>
          </cell>
          <cell r="F376">
            <v>0</v>
          </cell>
          <cell r="G376">
            <v>0</v>
          </cell>
          <cell r="H376">
            <v>0</v>
          </cell>
          <cell r="I376">
            <v>0</v>
          </cell>
          <cell r="J376">
            <v>1065759.0576951939</v>
          </cell>
        </row>
        <row r="377">
          <cell r="A377">
            <v>360</v>
          </cell>
          <cell r="B377">
            <v>73110</v>
          </cell>
          <cell r="C377">
            <v>0</v>
          </cell>
          <cell r="D377">
            <v>272859.94110595033</v>
          </cell>
          <cell r="E377">
            <v>0</v>
          </cell>
          <cell r="F377">
            <v>0</v>
          </cell>
          <cell r="G377">
            <v>0</v>
          </cell>
          <cell r="H377">
            <v>0</v>
          </cell>
          <cell r="I377">
            <v>0</v>
          </cell>
          <cell r="J377">
            <v>1065759.0576951939</v>
          </cell>
        </row>
        <row r="378">
          <cell r="A378">
            <v>361</v>
          </cell>
          <cell r="B378">
            <v>73202</v>
          </cell>
          <cell r="C378">
            <v>0</v>
          </cell>
          <cell r="D378">
            <v>272859.94110595033</v>
          </cell>
          <cell r="E378">
            <v>0</v>
          </cell>
          <cell r="F378">
            <v>0</v>
          </cell>
          <cell r="G378">
            <v>0</v>
          </cell>
          <cell r="H378">
            <v>0</v>
          </cell>
          <cell r="I378">
            <v>0</v>
          </cell>
          <cell r="J378">
            <v>1065759.0576951939</v>
          </cell>
        </row>
        <row r="379">
          <cell r="A379">
            <v>362</v>
          </cell>
          <cell r="B379">
            <v>73294</v>
          </cell>
          <cell r="C379">
            <v>0</v>
          </cell>
          <cell r="D379">
            <v>272859.94110595033</v>
          </cell>
          <cell r="E379">
            <v>0</v>
          </cell>
          <cell r="F379">
            <v>0</v>
          </cell>
          <cell r="G379">
            <v>0</v>
          </cell>
          <cell r="H379">
            <v>0</v>
          </cell>
          <cell r="I379">
            <v>0</v>
          </cell>
          <cell r="J379">
            <v>1065759.0576951939</v>
          </cell>
        </row>
        <row r="380">
          <cell r="A380">
            <v>363</v>
          </cell>
          <cell r="B380">
            <v>73385</v>
          </cell>
          <cell r="C380">
            <v>0</v>
          </cell>
          <cell r="D380">
            <v>272859.94110595033</v>
          </cell>
          <cell r="E380">
            <v>0</v>
          </cell>
          <cell r="F380">
            <v>0</v>
          </cell>
          <cell r="G380">
            <v>0</v>
          </cell>
          <cell r="H380">
            <v>0</v>
          </cell>
          <cell r="I380">
            <v>0</v>
          </cell>
          <cell r="J380">
            <v>1065759.0576951939</v>
          </cell>
        </row>
        <row r="381">
          <cell r="A381">
            <v>364</v>
          </cell>
          <cell r="B381">
            <v>73475</v>
          </cell>
          <cell r="C381">
            <v>0</v>
          </cell>
          <cell r="D381">
            <v>272859.94110595033</v>
          </cell>
          <cell r="E381">
            <v>0</v>
          </cell>
          <cell r="F381">
            <v>0</v>
          </cell>
          <cell r="G381">
            <v>0</v>
          </cell>
          <cell r="H381">
            <v>0</v>
          </cell>
          <cell r="I381">
            <v>0</v>
          </cell>
          <cell r="J381">
            <v>1065759.0576951939</v>
          </cell>
        </row>
        <row r="382">
          <cell r="A382">
            <v>365</v>
          </cell>
          <cell r="B382">
            <v>73567</v>
          </cell>
          <cell r="C382">
            <v>0</v>
          </cell>
          <cell r="D382">
            <v>272859.94110595033</v>
          </cell>
          <cell r="E382">
            <v>0</v>
          </cell>
          <cell r="F382">
            <v>0</v>
          </cell>
          <cell r="G382">
            <v>0</v>
          </cell>
          <cell r="H382">
            <v>0</v>
          </cell>
          <cell r="I382">
            <v>0</v>
          </cell>
          <cell r="J382">
            <v>1065759.0576951939</v>
          </cell>
        </row>
        <row r="383">
          <cell r="A383">
            <v>366</v>
          </cell>
          <cell r="B383">
            <v>73659</v>
          </cell>
          <cell r="C383">
            <v>0</v>
          </cell>
          <cell r="D383">
            <v>272859.94110595033</v>
          </cell>
          <cell r="E383">
            <v>0</v>
          </cell>
          <cell r="F383">
            <v>0</v>
          </cell>
          <cell r="G383">
            <v>0</v>
          </cell>
          <cell r="H383">
            <v>0</v>
          </cell>
          <cell r="I383">
            <v>0</v>
          </cell>
          <cell r="J383">
            <v>1065759.0576951939</v>
          </cell>
        </row>
        <row r="384">
          <cell r="A384">
            <v>367</v>
          </cell>
          <cell r="B384">
            <v>73750</v>
          </cell>
          <cell r="C384">
            <v>0</v>
          </cell>
          <cell r="D384">
            <v>272859.94110595033</v>
          </cell>
          <cell r="E384">
            <v>0</v>
          </cell>
          <cell r="F384">
            <v>0</v>
          </cell>
          <cell r="G384">
            <v>0</v>
          </cell>
          <cell r="H384">
            <v>0</v>
          </cell>
          <cell r="I384">
            <v>0</v>
          </cell>
          <cell r="J384">
            <v>1065759.0576951939</v>
          </cell>
        </row>
        <row r="385">
          <cell r="A385">
            <v>368</v>
          </cell>
          <cell r="B385">
            <v>73840</v>
          </cell>
          <cell r="C385">
            <v>0</v>
          </cell>
          <cell r="D385">
            <v>272859.94110595033</v>
          </cell>
          <cell r="E385">
            <v>0</v>
          </cell>
          <cell r="F385">
            <v>0</v>
          </cell>
          <cell r="G385">
            <v>0</v>
          </cell>
          <cell r="H385">
            <v>0</v>
          </cell>
          <cell r="I385">
            <v>0</v>
          </cell>
          <cell r="J385">
            <v>1065759.0576951939</v>
          </cell>
        </row>
        <row r="386">
          <cell r="A386">
            <v>369</v>
          </cell>
          <cell r="B386">
            <v>73932</v>
          </cell>
          <cell r="C386">
            <v>0</v>
          </cell>
          <cell r="D386">
            <v>272859.94110595033</v>
          </cell>
          <cell r="E386">
            <v>0</v>
          </cell>
          <cell r="F386">
            <v>0</v>
          </cell>
          <cell r="G386">
            <v>0</v>
          </cell>
          <cell r="H386">
            <v>0</v>
          </cell>
          <cell r="I386">
            <v>0</v>
          </cell>
          <cell r="J386">
            <v>1065759.0576951939</v>
          </cell>
        </row>
        <row r="387">
          <cell r="A387">
            <v>370</v>
          </cell>
          <cell r="B387">
            <v>74024</v>
          </cell>
          <cell r="C387">
            <v>0</v>
          </cell>
          <cell r="D387">
            <v>272859.94110595033</v>
          </cell>
          <cell r="E387">
            <v>0</v>
          </cell>
          <cell r="F387">
            <v>0</v>
          </cell>
          <cell r="G387">
            <v>0</v>
          </cell>
          <cell r="H387">
            <v>0</v>
          </cell>
          <cell r="I387">
            <v>0</v>
          </cell>
          <cell r="J387">
            <v>1065759.0576951939</v>
          </cell>
        </row>
        <row r="388">
          <cell r="A388">
            <v>371</v>
          </cell>
          <cell r="B388">
            <v>74115</v>
          </cell>
          <cell r="C388">
            <v>0</v>
          </cell>
          <cell r="D388">
            <v>272859.94110595033</v>
          </cell>
          <cell r="E388">
            <v>0</v>
          </cell>
          <cell r="F388">
            <v>0</v>
          </cell>
          <cell r="G388">
            <v>0</v>
          </cell>
          <cell r="H388">
            <v>0</v>
          </cell>
          <cell r="I388">
            <v>0</v>
          </cell>
          <cell r="J388">
            <v>1065759.0576951939</v>
          </cell>
        </row>
        <row r="389">
          <cell r="A389">
            <v>372</v>
          </cell>
          <cell r="B389">
            <v>74205</v>
          </cell>
          <cell r="C389">
            <v>0</v>
          </cell>
          <cell r="D389">
            <v>272859.94110595033</v>
          </cell>
          <cell r="E389">
            <v>0</v>
          </cell>
          <cell r="F389">
            <v>0</v>
          </cell>
          <cell r="G389">
            <v>0</v>
          </cell>
          <cell r="H389">
            <v>0</v>
          </cell>
          <cell r="I389">
            <v>0</v>
          </cell>
          <cell r="J389">
            <v>1065759.0576951939</v>
          </cell>
        </row>
        <row r="390">
          <cell r="A390">
            <v>373</v>
          </cell>
          <cell r="B390">
            <v>74297</v>
          </cell>
          <cell r="C390">
            <v>0</v>
          </cell>
          <cell r="D390">
            <v>272859.94110595033</v>
          </cell>
          <cell r="E390">
            <v>0</v>
          </cell>
          <cell r="F390">
            <v>0</v>
          </cell>
          <cell r="G390">
            <v>0</v>
          </cell>
          <cell r="H390">
            <v>0</v>
          </cell>
          <cell r="I390">
            <v>0</v>
          </cell>
          <cell r="J390">
            <v>1065759.0576951939</v>
          </cell>
        </row>
        <row r="391">
          <cell r="A391">
            <v>374</v>
          </cell>
          <cell r="B391">
            <v>74389</v>
          </cell>
          <cell r="C391">
            <v>0</v>
          </cell>
          <cell r="D391">
            <v>272859.94110595033</v>
          </cell>
          <cell r="E391">
            <v>0</v>
          </cell>
          <cell r="F391">
            <v>0</v>
          </cell>
          <cell r="G391">
            <v>0</v>
          </cell>
          <cell r="H391">
            <v>0</v>
          </cell>
          <cell r="I391">
            <v>0</v>
          </cell>
          <cell r="J391">
            <v>1065759.0576951939</v>
          </cell>
        </row>
        <row r="392">
          <cell r="A392">
            <v>375</v>
          </cell>
          <cell r="B392">
            <v>74480</v>
          </cell>
          <cell r="C392">
            <v>0</v>
          </cell>
          <cell r="D392">
            <v>272859.94110595033</v>
          </cell>
          <cell r="E392">
            <v>0</v>
          </cell>
          <cell r="F392">
            <v>0</v>
          </cell>
          <cell r="G392">
            <v>0</v>
          </cell>
          <cell r="H392">
            <v>0</v>
          </cell>
          <cell r="I392">
            <v>0</v>
          </cell>
          <cell r="J392">
            <v>1065759.0576951939</v>
          </cell>
        </row>
        <row r="393">
          <cell r="A393">
            <v>376</v>
          </cell>
          <cell r="B393">
            <v>74571</v>
          </cell>
          <cell r="C393">
            <v>0</v>
          </cell>
          <cell r="D393">
            <v>272859.94110595033</v>
          </cell>
          <cell r="E393">
            <v>0</v>
          </cell>
          <cell r="F393">
            <v>0</v>
          </cell>
          <cell r="G393">
            <v>0</v>
          </cell>
          <cell r="H393">
            <v>0</v>
          </cell>
          <cell r="I393">
            <v>0</v>
          </cell>
          <cell r="J393">
            <v>1065759.0576951939</v>
          </cell>
        </row>
        <row r="394">
          <cell r="A394">
            <v>377</v>
          </cell>
          <cell r="B394">
            <v>74663</v>
          </cell>
          <cell r="C394">
            <v>0</v>
          </cell>
          <cell r="D394">
            <v>272859.94110595033</v>
          </cell>
          <cell r="E394">
            <v>0</v>
          </cell>
          <cell r="F394">
            <v>0</v>
          </cell>
          <cell r="G394">
            <v>0</v>
          </cell>
          <cell r="H394">
            <v>0</v>
          </cell>
          <cell r="I394">
            <v>0</v>
          </cell>
          <cell r="J394">
            <v>1065759.0576951939</v>
          </cell>
        </row>
        <row r="395">
          <cell r="A395">
            <v>378</v>
          </cell>
          <cell r="B395">
            <v>74755</v>
          </cell>
          <cell r="C395">
            <v>0</v>
          </cell>
          <cell r="D395">
            <v>272859.94110595033</v>
          </cell>
          <cell r="E395">
            <v>0</v>
          </cell>
          <cell r="F395">
            <v>0</v>
          </cell>
          <cell r="G395">
            <v>0</v>
          </cell>
          <cell r="H395">
            <v>0</v>
          </cell>
          <cell r="I395">
            <v>0</v>
          </cell>
          <cell r="J395">
            <v>1065759.0576951939</v>
          </cell>
        </row>
        <row r="396">
          <cell r="A396">
            <v>379</v>
          </cell>
          <cell r="B396">
            <v>74846</v>
          </cell>
          <cell r="C396">
            <v>0</v>
          </cell>
          <cell r="D396">
            <v>272859.94110595033</v>
          </cell>
          <cell r="E396">
            <v>0</v>
          </cell>
          <cell r="F396">
            <v>0</v>
          </cell>
          <cell r="G396">
            <v>0</v>
          </cell>
          <cell r="H396">
            <v>0</v>
          </cell>
          <cell r="I396">
            <v>0</v>
          </cell>
          <cell r="J396">
            <v>1065759.0576951939</v>
          </cell>
        </row>
        <row r="397">
          <cell r="A397">
            <v>380</v>
          </cell>
          <cell r="B397">
            <v>74936</v>
          </cell>
          <cell r="C397">
            <v>0</v>
          </cell>
          <cell r="D397">
            <v>272859.94110595033</v>
          </cell>
          <cell r="E397">
            <v>0</v>
          </cell>
          <cell r="F397">
            <v>0</v>
          </cell>
          <cell r="G397">
            <v>0</v>
          </cell>
          <cell r="H397">
            <v>0</v>
          </cell>
          <cell r="I397">
            <v>0</v>
          </cell>
          <cell r="J397">
            <v>1065759.0576951939</v>
          </cell>
        </row>
        <row r="398">
          <cell r="A398">
            <v>381</v>
          </cell>
          <cell r="B398">
            <v>75028</v>
          </cell>
          <cell r="C398">
            <v>0</v>
          </cell>
          <cell r="D398">
            <v>272859.94110595033</v>
          </cell>
          <cell r="E398">
            <v>0</v>
          </cell>
          <cell r="F398">
            <v>0</v>
          </cell>
          <cell r="G398">
            <v>0</v>
          </cell>
          <cell r="H398">
            <v>0</v>
          </cell>
          <cell r="I398">
            <v>0</v>
          </cell>
          <cell r="J398">
            <v>1065759.0576951939</v>
          </cell>
        </row>
        <row r="399">
          <cell r="A399">
            <v>382</v>
          </cell>
          <cell r="B399">
            <v>75120</v>
          </cell>
          <cell r="C399">
            <v>0</v>
          </cell>
          <cell r="D399">
            <v>272859.94110595033</v>
          </cell>
          <cell r="E399">
            <v>0</v>
          </cell>
          <cell r="F399">
            <v>0</v>
          </cell>
          <cell r="G399">
            <v>0</v>
          </cell>
          <cell r="H399">
            <v>0</v>
          </cell>
          <cell r="I399">
            <v>0</v>
          </cell>
          <cell r="J399">
            <v>1065759.0576951939</v>
          </cell>
        </row>
        <row r="400">
          <cell r="A400">
            <v>383</v>
          </cell>
          <cell r="B400">
            <v>75211</v>
          </cell>
          <cell r="C400">
            <v>0</v>
          </cell>
          <cell r="D400">
            <v>272859.94110595033</v>
          </cell>
          <cell r="E400">
            <v>0</v>
          </cell>
          <cell r="F400">
            <v>0</v>
          </cell>
          <cell r="G400">
            <v>0</v>
          </cell>
          <cell r="H400">
            <v>0</v>
          </cell>
          <cell r="I400">
            <v>0</v>
          </cell>
          <cell r="J400">
            <v>1065759.0576951939</v>
          </cell>
        </row>
        <row r="401">
          <cell r="A401">
            <v>384</v>
          </cell>
          <cell r="B401">
            <v>75301</v>
          </cell>
          <cell r="C401">
            <v>0</v>
          </cell>
          <cell r="D401">
            <v>272859.94110595033</v>
          </cell>
          <cell r="E401">
            <v>0</v>
          </cell>
          <cell r="F401">
            <v>0</v>
          </cell>
          <cell r="G401">
            <v>0</v>
          </cell>
          <cell r="H401">
            <v>0</v>
          </cell>
          <cell r="I401">
            <v>0</v>
          </cell>
          <cell r="J401">
            <v>1065759.0576951939</v>
          </cell>
        </row>
        <row r="402">
          <cell r="A402">
            <v>385</v>
          </cell>
          <cell r="B402">
            <v>75393</v>
          </cell>
          <cell r="C402">
            <v>0</v>
          </cell>
          <cell r="D402">
            <v>272859.94110595033</v>
          </cell>
          <cell r="E402">
            <v>0</v>
          </cell>
          <cell r="F402">
            <v>0</v>
          </cell>
          <cell r="G402">
            <v>0</v>
          </cell>
          <cell r="H402">
            <v>0</v>
          </cell>
          <cell r="I402">
            <v>0</v>
          </cell>
          <cell r="J402">
            <v>1065759.0576951939</v>
          </cell>
        </row>
        <row r="403">
          <cell r="A403">
            <v>386</v>
          </cell>
          <cell r="B403">
            <v>75485</v>
          </cell>
          <cell r="C403">
            <v>0</v>
          </cell>
          <cell r="D403">
            <v>272859.94110595033</v>
          </cell>
          <cell r="E403">
            <v>0</v>
          </cell>
          <cell r="F403">
            <v>0</v>
          </cell>
          <cell r="G403">
            <v>0</v>
          </cell>
          <cell r="H403">
            <v>0</v>
          </cell>
          <cell r="I403">
            <v>0</v>
          </cell>
          <cell r="J403">
            <v>1065759.0576951939</v>
          </cell>
        </row>
        <row r="404">
          <cell r="A404">
            <v>387</v>
          </cell>
          <cell r="B404">
            <v>75576</v>
          </cell>
          <cell r="C404">
            <v>0</v>
          </cell>
          <cell r="D404">
            <v>272859.94110595033</v>
          </cell>
          <cell r="E404">
            <v>0</v>
          </cell>
          <cell r="F404">
            <v>0</v>
          </cell>
          <cell r="G404">
            <v>0</v>
          </cell>
          <cell r="H404">
            <v>0</v>
          </cell>
          <cell r="I404">
            <v>0</v>
          </cell>
          <cell r="J404">
            <v>1065759.0576951939</v>
          </cell>
        </row>
        <row r="405">
          <cell r="A405">
            <v>388</v>
          </cell>
          <cell r="B405">
            <v>75666</v>
          </cell>
          <cell r="C405">
            <v>0</v>
          </cell>
          <cell r="D405">
            <v>272859.94110595033</v>
          </cell>
          <cell r="E405">
            <v>0</v>
          </cell>
          <cell r="F405">
            <v>0</v>
          </cell>
          <cell r="G405">
            <v>0</v>
          </cell>
          <cell r="H405">
            <v>0</v>
          </cell>
          <cell r="I405">
            <v>0</v>
          </cell>
          <cell r="J405">
            <v>1065759.0576951939</v>
          </cell>
        </row>
        <row r="406">
          <cell r="A406">
            <v>389</v>
          </cell>
          <cell r="B406">
            <v>75758</v>
          </cell>
          <cell r="C406">
            <v>0</v>
          </cell>
          <cell r="D406">
            <v>272859.94110595033</v>
          </cell>
          <cell r="E406">
            <v>0</v>
          </cell>
          <cell r="F406">
            <v>0</v>
          </cell>
          <cell r="G406">
            <v>0</v>
          </cell>
          <cell r="H406">
            <v>0</v>
          </cell>
          <cell r="I406">
            <v>0</v>
          </cell>
          <cell r="J406">
            <v>1065759.0576951939</v>
          </cell>
        </row>
        <row r="407">
          <cell r="A407">
            <v>390</v>
          </cell>
          <cell r="B407">
            <v>75850</v>
          </cell>
          <cell r="C407">
            <v>0</v>
          </cell>
          <cell r="D407">
            <v>272859.94110595033</v>
          </cell>
          <cell r="E407">
            <v>0</v>
          </cell>
          <cell r="F407">
            <v>0</v>
          </cell>
          <cell r="G407">
            <v>0</v>
          </cell>
          <cell r="H407">
            <v>0</v>
          </cell>
          <cell r="I407">
            <v>0</v>
          </cell>
          <cell r="J407">
            <v>1065759.0576951939</v>
          </cell>
        </row>
        <row r="408">
          <cell r="A408">
            <v>391</v>
          </cell>
          <cell r="B408">
            <v>75941</v>
          </cell>
          <cell r="C408">
            <v>0</v>
          </cell>
          <cell r="D408">
            <v>272859.94110595033</v>
          </cell>
          <cell r="E408">
            <v>0</v>
          </cell>
          <cell r="F408">
            <v>0</v>
          </cell>
          <cell r="G408">
            <v>0</v>
          </cell>
          <cell r="H408">
            <v>0</v>
          </cell>
          <cell r="I408">
            <v>0</v>
          </cell>
          <cell r="J408">
            <v>1065759.0576951939</v>
          </cell>
        </row>
        <row r="409">
          <cell r="A409">
            <v>392</v>
          </cell>
          <cell r="B409">
            <v>76032</v>
          </cell>
          <cell r="C409">
            <v>0</v>
          </cell>
          <cell r="D409">
            <v>272859.94110595033</v>
          </cell>
          <cell r="E409">
            <v>0</v>
          </cell>
          <cell r="F409">
            <v>0</v>
          </cell>
          <cell r="G409">
            <v>0</v>
          </cell>
          <cell r="H409">
            <v>0</v>
          </cell>
          <cell r="I409">
            <v>0</v>
          </cell>
          <cell r="J409">
            <v>1065759.0576951939</v>
          </cell>
        </row>
        <row r="410">
          <cell r="A410">
            <v>393</v>
          </cell>
          <cell r="B410">
            <v>76124</v>
          </cell>
          <cell r="C410">
            <v>0</v>
          </cell>
          <cell r="D410">
            <v>272859.94110595033</v>
          </cell>
          <cell r="E410">
            <v>0</v>
          </cell>
          <cell r="F410">
            <v>0</v>
          </cell>
          <cell r="G410">
            <v>0</v>
          </cell>
          <cell r="H410">
            <v>0</v>
          </cell>
          <cell r="I410">
            <v>0</v>
          </cell>
          <cell r="J410">
            <v>1065759.0576951939</v>
          </cell>
        </row>
        <row r="411">
          <cell r="A411">
            <v>394</v>
          </cell>
          <cell r="B411">
            <v>76216</v>
          </cell>
          <cell r="C411">
            <v>0</v>
          </cell>
          <cell r="D411">
            <v>272859.94110595033</v>
          </cell>
          <cell r="E411">
            <v>0</v>
          </cell>
          <cell r="F411">
            <v>0</v>
          </cell>
          <cell r="G411">
            <v>0</v>
          </cell>
          <cell r="H411">
            <v>0</v>
          </cell>
          <cell r="I411">
            <v>0</v>
          </cell>
          <cell r="J411">
            <v>1065759.0576951939</v>
          </cell>
        </row>
        <row r="412">
          <cell r="A412">
            <v>395</v>
          </cell>
          <cell r="B412">
            <v>76307</v>
          </cell>
          <cell r="C412">
            <v>0</v>
          </cell>
          <cell r="D412">
            <v>272859.94110595033</v>
          </cell>
          <cell r="E412">
            <v>0</v>
          </cell>
          <cell r="F412">
            <v>0</v>
          </cell>
          <cell r="G412">
            <v>0</v>
          </cell>
          <cell r="H412">
            <v>0</v>
          </cell>
          <cell r="I412">
            <v>0</v>
          </cell>
          <cell r="J412">
            <v>1065759.0576951939</v>
          </cell>
        </row>
        <row r="413">
          <cell r="A413">
            <v>396</v>
          </cell>
          <cell r="B413">
            <v>76397</v>
          </cell>
          <cell r="C413">
            <v>0</v>
          </cell>
          <cell r="D413">
            <v>272859.94110595033</v>
          </cell>
          <cell r="E413">
            <v>0</v>
          </cell>
          <cell r="F413">
            <v>0</v>
          </cell>
          <cell r="G413">
            <v>0</v>
          </cell>
          <cell r="H413">
            <v>0</v>
          </cell>
          <cell r="I413">
            <v>0</v>
          </cell>
          <cell r="J413">
            <v>1065759.0576951939</v>
          </cell>
        </row>
        <row r="414">
          <cell r="A414">
            <v>397</v>
          </cell>
          <cell r="B414">
            <v>76489</v>
          </cell>
          <cell r="C414">
            <v>0</v>
          </cell>
          <cell r="D414">
            <v>272859.94110595033</v>
          </cell>
          <cell r="E414">
            <v>0</v>
          </cell>
          <cell r="F414">
            <v>0</v>
          </cell>
          <cell r="G414">
            <v>0</v>
          </cell>
          <cell r="H414">
            <v>0</v>
          </cell>
          <cell r="I414">
            <v>0</v>
          </cell>
          <cell r="J414">
            <v>1065759.0576951939</v>
          </cell>
        </row>
        <row r="415">
          <cell r="A415">
            <v>398</v>
          </cell>
          <cell r="B415">
            <v>76581</v>
          </cell>
          <cell r="C415">
            <v>0</v>
          </cell>
          <cell r="D415">
            <v>272859.94110595033</v>
          </cell>
          <cell r="E415">
            <v>0</v>
          </cell>
          <cell r="F415">
            <v>0</v>
          </cell>
          <cell r="G415">
            <v>0</v>
          </cell>
          <cell r="H415">
            <v>0</v>
          </cell>
          <cell r="I415">
            <v>0</v>
          </cell>
          <cell r="J415">
            <v>1065759.0576951939</v>
          </cell>
        </row>
        <row r="416">
          <cell r="A416">
            <v>399</v>
          </cell>
          <cell r="B416">
            <v>76672</v>
          </cell>
          <cell r="C416">
            <v>0</v>
          </cell>
          <cell r="D416">
            <v>272859.94110595033</v>
          </cell>
          <cell r="E416">
            <v>0</v>
          </cell>
          <cell r="F416">
            <v>0</v>
          </cell>
          <cell r="G416">
            <v>0</v>
          </cell>
          <cell r="H416">
            <v>0</v>
          </cell>
          <cell r="I416">
            <v>0</v>
          </cell>
          <cell r="J416">
            <v>1065759.0576951939</v>
          </cell>
        </row>
        <row r="417">
          <cell r="A417">
            <v>400</v>
          </cell>
          <cell r="B417">
            <v>76762</v>
          </cell>
          <cell r="C417">
            <v>0</v>
          </cell>
          <cell r="D417">
            <v>272859.94110595033</v>
          </cell>
          <cell r="E417">
            <v>0</v>
          </cell>
          <cell r="F417">
            <v>0</v>
          </cell>
          <cell r="G417">
            <v>0</v>
          </cell>
          <cell r="H417">
            <v>0</v>
          </cell>
          <cell r="I417">
            <v>0</v>
          </cell>
          <cell r="J417">
            <v>1065759.0576951939</v>
          </cell>
        </row>
        <row r="418">
          <cell r="A418">
            <v>401</v>
          </cell>
          <cell r="B418">
            <v>76854</v>
          </cell>
          <cell r="C418">
            <v>0</v>
          </cell>
          <cell r="D418">
            <v>272859.94110595033</v>
          </cell>
          <cell r="E418">
            <v>0</v>
          </cell>
          <cell r="F418">
            <v>0</v>
          </cell>
          <cell r="G418">
            <v>0</v>
          </cell>
          <cell r="H418">
            <v>0</v>
          </cell>
          <cell r="I418">
            <v>0</v>
          </cell>
          <cell r="J418">
            <v>1065759.0576951939</v>
          </cell>
        </row>
        <row r="419">
          <cell r="A419">
            <v>402</v>
          </cell>
          <cell r="B419">
            <v>76946</v>
          </cell>
          <cell r="C419">
            <v>0</v>
          </cell>
          <cell r="D419">
            <v>272859.94110595033</v>
          </cell>
          <cell r="E419">
            <v>0</v>
          </cell>
          <cell r="F419">
            <v>0</v>
          </cell>
          <cell r="G419">
            <v>0</v>
          </cell>
          <cell r="H419">
            <v>0</v>
          </cell>
          <cell r="I419">
            <v>0</v>
          </cell>
          <cell r="J419">
            <v>1065759.0576951939</v>
          </cell>
        </row>
        <row r="420">
          <cell r="A420">
            <v>403</v>
          </cell>
          <cell r="B420">
            <v>77037</v>
          </cell>
          <cell r="C420">
            <v>0</v>
          </cell>
          <cell r="D420">
            <v>272859.94110595033</v>
          </cell>
          <cell r="E420">
            <v>0</v>
          </cell>
          <cell r="F420">
            <v>0</v>
          </cell>
          <cell r="G420">
            <v>0</v>
          </cell>
          <cell r="H420">
            <v>0</v>
          </cell>
          <cell r="I420">
            <v>0</v>
          </cell>
          <cell r="J420">
            <v>1065759.0576951939</v>
          </cell>
        </row>
        <row r="421">
          <cell r="A421">
            <v>404</v>
          </cell>
          <cell r="B421">
            <v>77127</v>
          </cell>
          <cell r="C421">
            <v>0</v>
          </cell>
          <cell r="D421">
            <v>272859.94110595033</v>
          </cell>
          <cell r="E421">
            <v>0</v>
          </cell>
          <cell r="F421">
            <v>0</v>
          </cell>
          <cell r="G421">
            <v>0</v>
          </cell>
          <cell r="H421">
            <v>0</v>
          </cell>
          <cell r="I421">
            <v>0</v>
          </cell>
          <cell r="J421">
            <v>1065759.0576951939</v>
          </cell>
        </row>
        <row r="422">
          <cell r="A422">
            <v>405</v>
          </cell>
          <cell r="B422">
            <v>77219</v>
          </cell>
          <cell r="C422">
            <v>0</v>
          </cell>
          <cell r="D422">
            <v>272859.94110595033</v>
          </cell>
          <cell r="E422">
            <v>0</v>
          </cell>
          <cell r="F422">
            <v>0</v>
          </cell>
          <cell r="G422">
            <v>0</v>
          </cell>
          <cell r="H422">
            <v>0</v>
          </cell>
          <cell r="I422">
            <v>0</v>
          </cell>
          <cell r="J422">
            <v>1065759.0576951939</v>
          </cell>
        </row>
        <row r="423">
          <cell r="A423">
            <v>406</v>
          </cell>
          <cell r="B423">
            <v>77311</v>
          </cell>
          <cell r="C423">
            <v>0</v>
          </cell>
          <cell r="D423">
            <v>272859.94110595033</v>
          </cell>
          <cell r="E423">
            <v>0</v>
          </cell>
          <cell r="F423">
            <v>0</v>
          </cell>
          <cell r="G423">
            <v>0</v>
          </cell>
          <cell r="H423">
            <v>0</v>
          </cell>
          <cell r="I423">
            <v>0</v>
          </cell>
          <cell r="J423">
            <v>1065759.0576951939</v>
          </cell>
        </row>
        <row r="424">
          <cell r="A424">
            <v>407</v>
          </cell>
          <cell r="B424">
            <v>77402</v>
          </cell>
          <cell r="C424">
            <v>0</v>
          </cell>
          <cell r="D424">
            <v>272859.94110595033</v>
          </cell>
          <cell r="E424">
            <v>0</v>
          </cell>
          <cell r="F424">
            <v>0</v>
          </cell>
          <cell r="G424">
            <v>0</v>
          </cell>
          <cell r="H424">
            <v>0</v>
          </cell>
          <cell r="I424">
            <v>0</v>
          </cell>
          <cell r="J424">
            <v>1065759.0576951939</v>
          </cell>
        </row>
        <row r="425">
          <cell r="A425">
            <v>408</v>
          </cell>
          <cell r="B425">
            <v>77493</v>
          </cell>
          <cell r="C425">
            <v>0</v>
          </cell>
          <cell r="D425">
            <v>272859.94110595033</v>
          </cell>
          <cell r="E425">
            <v>0</v>
          </cell>
          <cell r="F425">
            <v>0</v>
          </cell>
          <cell r="G425">
            <v>0</v>
          </cell>
          <cell r="H425">
            <v>0</v>
          </cell>
          <cell r="I425">
            <v>0</v>
          </cell>
          <cell r="J425">
            <v>1065759.0576951939</v>
          </cell>
        </row>
        <row r="426">
          <cell r="A426">
            <v>409</v>
          </cell>
          <cell r="B426">
            <v>77585</v>
          </cell>
          <cell r="C426">
            <v>0</v>
          </cell>
          <cell r="D426">
            <v>272859.94110595033</v>
          </cell>
          <cell r="E426">
            <v>0</v>
          </cell>
          <cell r="F426">
            <v>0</v>
          </cell>
          <cell r="G426">
            <v>0</v>
          </cell>
          <cell r="H426">
            <v>0</v>
          </cell>
          <cell r="I426">
            <v>0</v>
          </cell>
          <cell r="J426">
            <v>1065759.0576951939</v>
          </cell>
        </row>
        <row r="427">
          <cell r="A427">
            <v>410</v>
          </cell>
          <cell r="B427">
            <v>77677</v>
          </cell>
          <cell r="C427">
            <v>0</v>
          </cell>
          <cell r="D427">
            <v>272859.94110595033</v>
          </cell>
          <cell r="E427">
            <v>0</v>
          </cell>
          <cell r="F427">
            <v>0</v>
          </cell>
          <cell r="G427">
            <v>0</v>
          </cell>
          <cell r="H427">
            <v>0</v>
          </cell>
          <cell r="I427">
            <v>0</v>
          </cell>
          <cell r="J427">
            <v>1065759.0576951939</v>
          </cell>
        </row>
        <row r="428">
          <cell r="A428">
            <v>411</v>
          </cell>
          <cell r="B428">
            <v>77768</v>
          </cell>
          <cell r="C428">
            <v>0</v>
          </cell>
          <cell r="D428">
            <v>272859.94110595033</v>
          </cell>
          <cell r="E428">
            <v>0</v>
          </cell>
          <cell r="F428">
            <v>0</v>
          </cell>
          <cell r="G428">
            <v>0</v>
          </cell>
          <cell r="H428">
            <v>0</v>
          </cell>
          <cell r="I428">
            <v>0</v>
          </cell>
          <cell r="J428">
            <v>1065759.0576951939</v>
          </cell>
        </row>
        <row r="429">
          <cell r="A429">
            <v>412</v>
          </cell>
          <cell r="B429">
            <v>77858</v>
          </cell>
          <cell r="C429">
            <v>0</v>
          </cell>
          <cell r="D429">
            <v>272859.94110595033</v>
          </cell>
          <cell r="E429">
            <v>0</v>
          </cell>
          <cell r="F429">
            <v>0</v>
          </cell>
          <cell r="G429">
            <v>0</v>
          </cell>
          <cell r="H429">
            <v>0</v>
          </cell>
          <cell r="I429">
            <v>0</v>
          </cell>
          <cell r="J429">
            <v>1065759.0576951939</v>
          </cell>
        </row>
        <row r="430">
          <cell r="A430">
            <v>413</v>
          </cell>
          <cell r="B430">
            <v>77950</v>
          </cell>
          <cell r="C430">
            <v>0</v>
          </cell>
          <cell r="D430">
            <v>272859.94110595033</v>
          </cell>
          <cell r="E430">
            <v>0</v>
          </cell>
          <cell r="F430">
            <v>0</v>
          </cell>
          <cell r="G430">
            <v>0</v>
          </cell>
          <cell r="H430">
            <v>0</v>
          </cell>
          <cell r="I430">
            <v>0</v>
          </cell>
          <cell r="J430">
            <v>1065759.0576951939</v>
          </cell>
        </row>
        <row r="431">
          <cell r="A431">
            <v>414</v>
          </cell>
          <cell r="B431">
            <v>78042</v>
          </cell>
          <cell r="C431">
            <v>0</v>
          </cell>
          <cell r="D431">
            <v>272859.94110595033</v>
          </cell>
          <cell r="E431">
            <v>0</v>
          </cell>
          <cell r="F431">
            <v>0</v>
          </cell>
          <cell r="G431">
            <v>0</v>
          </cell>
          <cell r="H431">
            <v>0</v>
          </cell>
          <cell r="I431">
            <v>0</v>
          </cell>
          <cell r="J431">
            <v>1065759.0576951939</v>
          </cell>
        </row>
        <row r="432">
          <cell r="A432">
            <v>415</v>
          </cell>
          <cell r="B432">
            <v>78133</v>
          </cell>
          <cell r="C432">
            <v>0</v>
          </cell>
          <cell r="D432">
            <v>272859.94110595033</v>
          </cell>
          <cell r="E432">
            <v>0</v>
          </cell>
          <cell r="F432">
            <v>0</v>
          </cell>
          <cell r="G432">
            <v>0</v>
          </cell>
          <cell r="H432">
            <v>0</v>
          </cell>
          <cell r="I432">
            <v>0</v>
          </cell>
          <cell r="J432">
            <v>1065759.0576951939</v>
          </cell>
        </row>
        <row r="433">
          <cell r="A433">
            <v>416</v>
          </cell>
          <cell r="B433">
            <v>78223</v>
          </cell>
          <cell r="C433">
            <v>0</v>
          </cell>
          <cell r="D433">
            <v>272859.94110595033</v>
          </cell>
          <cell r="E433">
            <v>0</v>
          </cell>
          <cell r="F433">
            <v>0</v>
          </cell>
          <cell r="G433">
            <v>0</v>
          </cell>
          <cell r="H433">
            <v>0</v>
          </cell>
          <cell r="I433">
            <v>0</v>
          </cell>
          <cell r="J433">
            <v>1065759.0576951939</v>
          </cell>
        </row>
        <row r="434">
          <cell r="A434">
            <v>417</v>
          </cell>
          <cell r="B434">
            <v>78315</v>
          </cell>
          <cell r="C434">
            <v>0</v>
          </cell>
          <cell r="D434">
            <v>272859.94110595033</v>
          </cell>
          <cell r="E434">
            <v>0</v>
          </cell>
          <cell r="F434">
            <v>0</v>
          </cell>
          <cell r="G434">
            <v>0</v>
          </cell>
          <cell r="H434">
            <v>0</v>
          </cell>
          <cell r="I434">
            <v>0</v>
          </cell>
          <cell r="J434">
            <v>1065759.0576951939</v>
          </cell>
        </row>
        <row r="435">
          <cell r="A435">
            <v>418</v>
          </cell>
          <cell r="B435">
            <v>78407</v>
          </cell>
          <cell r="C435">
            <v>0</v>
          </cell>
          <cell r="D435">
            <v>272859.94110595033</v>
          </cell>
          <cell r="E435">
            <v>0</v>
          </cell>
          <cell r="F435">
            <v>0</v>
          </cell>
          <cell r="G435">
            <v>0</v>
          </cell>
          <cell r="H435">
            <v>0</v>
          </cell>
          <cell r="I435">
            <v>0</v>
          </cell>
          <cell r="J435">
            <v>1065759.0576951939</v>
          </cell>
        </row>
        <row r="436">
          <cell r="A436">
            <v>419</v>
          </cell>
          <cell r="B436">
            <v>78498</v>
          </cell>
          <cell r="C436">
            <v>0</v>
          </cell>
          <cell r="D436">
            <v>272859.94110595033</v>
          </cell>
          <cell r="E436">
            <v>0</v>
          </cell>
          <cell r="F436">
            <v>0</v>
          </cell>
          <cell r="G436">
            <v>0</v>
          </cell>
          <cell r="H436">
            <v>0</v>
          </cell>
          <cell r="I436">
            <v>0</v>
          </cell>
          <cell r="J436">
            <v>1065759.0576951939</v>
          </cell>
        </row>
        <row r="437">
          <cell r="A437">
            <v>420</v>
          </cell>
          <cell r="B437">
            <v>78588</v>
          </cell>
          <cell r="C437">
            <v>0</v>
          </cell>
          <cell r="D437">
            <v>272859.94110595033</v>
          </cell>
          <cell r="E437">
            <v>0</v>
          </cell>
          <cell r="F437">
            <v>0</v>
          </cell>
          <cell r="G437">
            <v>0</v>
          </cell>
          <cell r="H437">
            <v>0</v>
          </cell>
          <cell r="I437">
            <v>0</v>
          </cell>
          <cell r="J437">
            <v>1065759.0576951939</v>
          </cell>
        </row>
        <row r="438">
          <cell r="A438">
            <v>421</v>
          </cell>
          <cell r="B438">
            <v>78680</v>
          </cell>
          <cell r="C438">
            <v>0</v>
          </cell>
          <cell r="D438">
            <v>272859.94110595033</v>
          </cell>
          <cell r="E438">
            <v>0</v>
          </cell>
          <cell r="F438">
            <v>0</v>
          </cell>
          <cell r="G438">
            <v>0</v>
          </cell>
          <cell r="H438">
            <v>0</v>
          </cell>
          <cell r="I438">
            <v>0</v>
          </cell>
          <cell r="J438">
            <v>1065759.0576951939</v>
          </cell>
        </row>
        <row r="439">
          <cell r="A439">
            <v>422</v>
          </cell>
          <cell r="B439">
            <v>78772</v>
          </cell>
          <cell r="C439">
            <v>0</v>
          </cell>
          <cell r="D439">
            <v>272859.94110595033</v>
          </cell>
          <cell r="E439">
            <v>0</v>
          </cell>
          <cell r="F439">
            <v>0</v>
          </cell>
          <cell r="G439">
            <v>0</v>
          </cell>
          <cell r="H439">
            <v>0</v>
          </cell>
          <cell r="I439">
            <v>0</v>
          </cell>
          <cell r="J439">
            <v>1065759.0576951939</v>
          </cell>
        </row>
        <row r="440">
          <cell r="A440">
            <v>423</v>
          </cell>
          <cell r="B440">
            <v>78863</v>
          </cell>
          <cell r="C440">
            <v>0</v>
          </cell>
          <cell r="D440">
            <v>272859.94110595033</v>
          </cell>
          <cell r="E440">
            <v>0</v>
          </cell>
          <cell r="F440">
            <v>0</v>
          </cell>
          <cell r="G440">
            <v>0</v>
          </cell>
          <cell r="H440">
            <v>0</v>
          </cell>
          <cell r="I440">
            <v>0</v>
          </cell>
          <cell r="J440">
            <v>1065759.0576951939</v>
          </cell>
        </row>
        <row r="441">
          <cell r="A441">
            <v>424</v>
          </cell>
          <cell r="B441">
            <v>78954</v>
          </cell>
          <cell r="C441">
            <v>0</v>
          </cell>
          <cell r="D441">
            <v>272859.94110595033</v>
          </cell>
          <cell r="E441">
            <v>0</v>
          </cell>
          <cell r="F441">
            <v>0</v>
          </cell>
          <cell r="G441">
            <v>0</v>
          </cell>
          <cell r="H441">
            <v>0</v>
          </cell>
          <cell r="I441">
            <v>0</v>
          </cell>
          <cell r="J441">
            <v>1065759.0576951939</v>
          </cell>
        </row>
        <row r="442">
          <cell r="A442">
            <v>425</v>
          </cell>
          <cell r="B442">
            <v>79046</v>
          </cell>
          <cell r="C442">
            <v>0</v>
          </cell>
          <cell r="D442">
            <v>272859.94110595033</v>
          </cell>
          <cell r="E442">
            <v>0</v>
          </cell>
          <cell r="F442">
            <v>0</v>
          </cell>
          <cell r="G442">
            <v>0</v>
          </cell>
          <cell r="H442">
            <v>0</v>
          </cell>
          <cell r="I442">
            <v>0</v>
          </cell>
          <cell r="J442">
            <v>1065759.0576951939</v>
          </cell>
        </row>
        <row r="443">
          <cell r="A443">
            <v>426</v>
          </cell>
          <cell r="B443">
            <v>79138</v>
          </cell>
          <cell r="C443">
            <v>0</v>
          </cell>
          <cell r="D443">
            <v>272859.94110595033</v>
          </cell>
          <cell r="E443">
            <v>0</v>
          </cell>
          <cell r="F443">
            <v>0</v>
          </cell>
          <cell r="G443">
            <v>0</v>
          </cell>
          <cell r="H443">
            <v>0</v>
          </cell>
          <cell r="I443">
            <v>0</v>
          </cell>
          <cell r="J443">
            <v>1065759.0576951939</v>
          </cell>
        </row>
        <row r="444">
          <cell r="A444">
            <v>427</v>
          </cell>
          <cell r="B444">
            <v>79229</v>
          </cell>
          <cell r="C444">
            <v>0</v>
          </cell>
          <cell r="D444">
            <v>272859.94110595033</v>
          </cell>
          <cell r="E444">
            <v>0</v>
          </cell>
          <cell r="F444">
            <v>0</v>
          </cell>
          <cell r="G444">
            <v>0</v>
          </cell>
          <cell r="H444">
            <v>0</v>
          </cell>
          <cell r="I444">
            <v>0</v>
          </cell>
          <cell r="J444">
            <v>1065759.0576951939</v>
          </cell>
        </row>
        <row r="445">
          <cell r="A445">
            <v>428</v>
          </cell>
          <cell r="B445">
            <v>79319</v>
          </cell>
          <cell r="C445">
            <v>0</v>
          </cell>
          <cell r="D445">
            <v>272859.94110595033</v>
          </cell>
          <cell r="E445">
            <v>0</v>
          </cell>
          <cell r="F445">
            <v>0</v>
          </cell>
          <cell r="G445">
            <v>0</v>
          </cell>
          <cell r="H445">
            <v>0</v>
          </cell>
          <cell r="I445">
            <v>0</v>
          </cell>
          <cell r="J445">
            <v>1065759.0576951939</v>
          </cell>
        </row>
        <row r="446">
          <cell r="A446">
            <v>429</v>
          </cell>
          <cell r="B446">
            <v>79411</v>
          </cell>
          <cell r="C446">
            <v>0</v>
          </cell>
          <cell r="D446">
            <v>272859.94110595033</v>
          </cell>
          <cell r="E446">
            <v>0</v>
          </cell>
          <cell r="F446">
            <v>0</v>
          </cell>
          <cell r="G446">
            <v>0</v>
          </cell>
          <cell r="H446">
            <v>0</v>
          </cell>
          <cell r="I446">
            <v>0</v>
          </cell>
          <cell r="J446">
            <v>1065759.0576951939</v>
          </cell>
        </row>
        <row r="447">
          <cell r="A447">
            <v>430</v>
          </cell>
          <cell r="B447">
            <v>79503</v>
          </cell>
          <cell r="C447">
            <v>0</v>
          </cell>
          <cell r="D447">
            <v>272859.94110595033</v>
          </cell>
          <cell r="E447">
            <v>0</v>
          </cell>
          <cell r="F447">
            <v>0</v>
          </cell>
          <cell r="G447">
            <v>0</v>
          </cell>
          <cell r="H447">
            <v>0</v>
          </cell>
          <cell r="I447">
            <v>0</v>
          </cell>
          <cell r="J447">
            <v>1065759.0576951939</v>
          </cell>
        </row>
        <row r="448">
          <cell r="A448">
            <v>431</v>
          </cell>
          <cell r="B448">
            <v>79594</v>
          </cell>
          <cell r="C448">
            <v>0</v>
          </cell>
          <cell r="D448">
            <v>272859.94110595033</v>
          </cell>
          <cell r="E448">
            <v>0</v>
          </cell>
          <cell r="F448">
            <v>0</v>
          </cell>
          <cell r="G448">
            <v>0</v>
          </cell>
          <cell r="H448">
            <v>0</v>
          </cell>
          <cell r="I448">
            <v>0</v>
          </cell>
          <cell r="J448">
            <v>1065759.0576951939</v>
          </cell>
        </row>
        <row r="449">
          <cell r="A449">
            <v>432</v>
          </cell>
          <cell r="B449">
            <v>79684</v>
          </cell>
          <cell r="C449">
            <v>0</v>
          </cell>
          <cell r="D449">
            <v>272859.94110595033</v>
          </cell>
          <cell r="E449">
            <v>0</v>
          </cell>
          <cell r="F449">
            <v>0</v>
          </cell>
          <cell r="G449">
            <v>0</v>
          </cell>
          <cell r="H449">
            <v>0</v>
          </cell>
          <cell r="I449">
            <v>0</v>
          </cell>
          <cell r="J449">
            <v>1065759.0576951939</v>
          </cell>
        </row>
        <row r="450">
          <cell r="A450">
            <v>433</v>
          </cell>
          <cell r="B450">
            <v>79776</v>
          </cell>
          <cell r="C450">
            <v>0</v>
          </cell>
          <cell r="D450">
            <v>272859.94110595033</v>
          </cell>
          <cell r="E450">
            <v>0</v>
          </cell>
          <cell r="F450">
            <v>0</v>
          </cell>
          <cell r="G450">
            <v>0</v>
          </cell>
          <cell r="H450">
            <v>0</v>
          </cell>
          <cell r="I450">
            <v>0</v>
          </cell>
          <cell r="J450">
            <v>1065759.0576951939</v>
          </cell>
        </row>
        <row r="451">
          <cell r="A451">
            <v>434</v>
          </cell>
          <cell r="B451">
            <v>79868</v>
          </cell>
          <cell r="C451">
            <v>0</v>
          </cell>
          <cell r="D451">
            <v>272859.94110595033</v>
          </cell>
          <cell r="E451">
            <v>0</v>
          </cell>
          <cell r="F451">
            <v>0</v>
          </cell>
          <cell r="G451">
            <v>0</v>
          </cell>
          <cell r="H451">
            <v>0</v>
          </cell>
          <cell r="I451">
            <v>0</v>
          </cell>
          <cell r="J451">
            <v>1065759.0576951939</v>
          </cell>
        </row>
        <row r="452">
          <cell r="A452">
            <v>435</v>
          </cell>
          <cell r="B452">
            <v>79959</v>
          </cell>
          <cell r="C452">
            <v>0</v>
          </cell>
          <cell r="D452">
            <v>272859.94110595033</v>
          </cell>
          <cell r="E452">
            <v>0</v>
          </cell>
          <cell r="F452">
            <v>0</v>
          </cell>
          <cell r="G452">
            <v>0</v>
          </cell>
          <cell r="H452">
            <v>0</v>
          </cell>
          <cell r="I452">
            <v>0</v>
          </cell>
          <cell r="J452">
            <v>1065759.0576951939</v>
          </cell>
        </row>
        <row r="453">
          <cell r="A453">
            <v>436</v>
          </cell>
          <cell r="B453">
            <v>80049</v>
          </cell>
          <cell r="C453">
            <v>0</v>
          </cell>
          <cell r="D453">
            <v>272859.94110595033</v>
          </cell>
          <cell r="E453">
            <v>0</v>
          </cell>
          <cell r="F453">
            <v>0</v>
          </cell>
          <cell r="G453">
            <v>0</v>
          </cell>
          <cell r="H453">
            <v>0</v>
          </cell>
          <cell r="I453">
            <v>0</v>
          </cell>
          <cell r="J453">
            <v>1065759.0576951939</v>
          </cell>
        </row>
        <row r="454">
          <cell r="A454">
            <v>437</v>
          </cell>
          <cell r="B454">
            <v>80141</v>
          </cell>
          <cell r="C454">
            <v>0</v>
          </cell>
          <cell r="D454">
            <v>272859.94110595033</v>
          </cell>
          <cell r="E454">
            <v>0</v>
          </cell>
          <cell r="F454">
            <v>0</v>
          </cell>
          <cell r="G454">
            <v>0</v>
          </cell>
          <cell r="H454">
            <v>0</v>
          </cell>
          <cell r="I454">
            <v>0</v>
          </cell>
          <cell r="J454">
            <v>1065759.0576951939</v>
          </cell>
        </row>
        <row r="455">
          <cell r="A455">
            <v>438</v>
          </cell>
          <cell r="B455">
            <v>80233</v>
          </cell>
          <cell r="C455">
            <v>0</v>
          </cell>
          <cell r="D455">
            <v>272859.94110595033</v>
          </cell>
          <cell r="E455">
            <v>0</v>
          </cell>
          <cell r="F455">
            <v>0</v>
          </cell>
          <cell r="G455">
            <v>0</v>
          </cell>
          <cell r="H455">
            <v>0</v>
          </cell>
          <cell r="I455">
            <v>0</v>
          </cell>
          <cell r="J455">
            <v>1065759.0576951939</v>
          </cell>
        </row>
        <row r="456">
          <cell r="A456">
            <v>439</v>
          </cell>
          <cell r="B456">
            <v>80324</v>
          </cell>
          <cell r="C456">
            <v>0</v>
          </cell>
          <cell r="D456">
            <v>272859.94110595033</v>
          </cell>
          <cell r="E456">
            <v>0</v>
          </cell>
          <cell r="F456">
            <v>0</v>
          </cell>
          <cell r="G456">
            <v>0</v>
          </cell>
          <cell r="H456">
            <v>0</v>
          </cell>
          <cell r="I456">
            <v>0</v>
          </cell>
          <cell r="J456">
            <v>1065759.0576951939</v>
          </cell>
        </row>
        <row r="457">
          <cell r="A457">
            <v>440</v>
          </cell>
          <cell r="B457">
            <v>80415</v>
          </cell>
          <cell r="C457">
            <v>0</v>
          </cell>
          <cell r="D457">
            <v>272859.94110595033</v>
          </cell>
          <cell r="E457">
            <v>0</v>
          </cell>
          <cell r="F457">
            <v>0</v>
          </cell>
          <cell r="G457">
            <v>0</v>
          </cell>
          <cell r="H457">
            <v>0</v>
          </cell>
          <cell r="I457">
            <v>0</v>
          </cell>
          <cell r="J457">
            <v>1065759.0576951939</v>
          </cell>
        </row>
        <row r="458">
          <cell r="A458">
            <v>441</v>
          </cell>
          <cell r="B458">
            <v>80507</v>
          </cell>
          <cell r="C458">
            <v>0</v>
          </cell>
          <cell r="D458">
            <v>272859.94110595033</v>
          </cell>
          <cell r="E458">
            <v>0</v>
          </cell>
          <cell r="F458">
            <v>0</v>
          </cell>
          <cell r="G458">
            <v>0</v>
          </cell>
          <cell r="H458">
            <v>0</v>
          </cell>
          <cell r="I458">
            <v>0</v>
          </cell>
          <cell r="J458">
            <v>1065759.0576951939</v>
          </cell>
        </row>
        <row r="459">
          <cell r="A459">
            <v>442</v>
          </cell>
          <cell r="B459">
            <v>80599</v>
          </cell>
          <cell r="C459">
            <v>0</v>
          </cell>
          <cell r="D459">
            <v>272859.94110595033</v>
          </cell>
          <cell r="E459">
            <v>0</v>
          </cell>
          <cell r="F459">
            <v>0</v>
          </cell>
          <cell r="G459">
            <v>0</v>
          </cell>
          <cell r="H459">
            <v>0</v>
          </cell>
          <cell r="I459">
            <v>0</v>
          </cell>
          <cell r="J459">
            <v>1065759.0576951939</v>
          </cell>
        </row>
        <row r="460">
          <cell r="A460">
            <v>443</v>
          </cell>
          <cell r="B460">
            <v>80690</v>
          </cell>
          <cell r="C460">
            <v>0</v>
          </cell>
          <cell r="D460">
            <v>272859.94110595033</v>
          </cell>
          <cell r="E460">
            <v>0</v>
          </cell>
          <cell r="F460">
            <v>0</v>
          </cell>
          <cell r="G460">
            <v>0</v>
          </cell>
          <cell r="H460">
            <v>0</v>
          </cell>
          <cell r="I460">
            <v>0</v>
          </cell>
          <cell r="J460">
            <v>1065759.0576951939</v>
          </cell>
        </row>
        <row r="461">
          <cell r="A461">
            <v>444</v>
          </cell>
          <cell r="B461">
            <v>80780</v>
          </cell>
          <cell r="C461">
            <v>0</v>
          </cell>
          <cell r="D461">
            <v>272859.94110595033</v>
          </cell>
          <cell r="E461">
            <v>0</v>
          </cell>
          <cell r="F461">
            <v>0</v>
          </cell>
          <cell r="G461">
            <v>0</v>
          </cell>
          <cell r="H461">
            <v>0</v>
          </cell>
          <cell r="I461">
            <v>0</v>
          </cell>
          <cell r="J461">
            <v>1065759.0576951939</v>
          </cell>
        </row>
        <row r="462">
          <cell r="A462">
            <v>445</v>
          </cell>
          <cell r="B462">
            <v>80872</v>
          </cell>
          <cell r="C462">
            <v>0</v>
          </cell>
          <cell r="D462">
            <v>272859.94110595033</v>
          </cell>
          <cell r="E462">
            <v>0</v>
          </cell>
          <cell r="F462">
            <v>0</v>
          </cell>
          <cell r="G462">
            <v>0</v>
          </cell>
          <cell r="H462">
            <v>0</v>
          </cell>
          <cell r="I462">
            <v>0</v>
          </cell>
          <cell r="J462">
            <v>1065759.0576951939</v>
          </cell>
        </row>
        <row r="463">
          <cell r="A463">
            <v>446</v>
          </cell>
          <cell r="B463">
            <v>80964</v>
          </cell>
          <cell r="C463">
            <v>0</v>
          </cell>
          <cell r="D463">
            <v>272859.94110595033</v>
          </cell>
          <cell r="E463">
            <v>0</v>
          </cell>
          <cell r="F463">
            <v>0</v>
          </cell>
          <cell r="G463">
            <v>0</v>
          </cell>
          <cell r="H463">
            <v>0</v>
          </cell>
          <cell r="I463">
            <v>0</v>
          </cell>
          <cell r="J463">
            <v>1065759.0576951939</v>
          </cell>
        </row>
        <row r="464">
          <cell r="A464">
            <v>447</v>
          </cell>
          <cell r="B464">
            <v>81055</v>
          </cell>
          <cell r="C464">
            <v>0</v>
          </cell>
          <cell r="D464">
            <v>272859.94110595033</v>
          </cell>
          <cell r="E464">
            <v>0</v>
          </cell>
          <cell r="F464">
            <v>0</v>
          </cell>
          <cell r="G464">
            <v>0</v>
          </cell>
          <cell r="H464">
            <v>0</v>
          </cell>
          <cell r="I464">
            <v>0</v>
          </cell>
          <cell r="J464">
            <v>1065759.0576951939</v>
          </cell>
        </row>
        <row r="465">
          <cell r="A465">
            <v>448</v>
          </cell>
          <cell r="B465">
            <v>81145</v>
          </cell>
          <cell r="C465">
            <v>0</v>
          </cell>
          <cell r="D465">
            <v>272859.94110595033</v>
          </cell>
          <cell r="E465">
            <v>0</v>
          </cell>
          <cell r="F465">
            <v>0</v>
          </cell>
          <cell r="G465">
            <v>0</v>
          </cell>
          <cell r="H465">
            <v>0</v>
          </cell>
          <cell r="I465">
            <v>0</v>
          </cell>
          <cell r="J465">
            <v>1065759.0576951939</v>
          </cell>
        </row>
        <row r="466">
          <cell r="A466">
            <v>449</v>
          </cell>
          <cell r="B466">
            <v>81237</v>
          </cell>
          <cell r="C466">
            <v>0</v>
          </cell>
          <cell r="D466">
            <v>272859.94110595033</v>
          </cell>
          <cell r="E466">
            <v>0</v>
          </cell>
          <cell r="F466">
            <v>0</v>
          </cell>
          <cell r="G466">
            <v>0</v>
          </cell>
          <cell r="H466">
            <v>0</v>
          </cell>
          <cell r="I466">
            <v>0</v>
          </cell>
          <cell r="J466">
            <v>1065759.0576951939</v>
          </cell>
        </row>
        <row r="467">
          <cell r="A467">
            <v>450</v>
          </cell>
          <cell r="B467">
            <v>81329</v>
          </cell>
          <cell r="C467">
            <v>0</v>
          </cell>
          <cell r="D467">
            <v>272859.94110595033</v>
          </cell>
          <cell r="E467">
            <v>0</v>
          </cell>
          <cell r="F467">
            <v>0</v>
          </cell>
          <cell r="G467">
            <v>0</v>
          </cell>
          <cell r="H467">
            <v>0</v>
          </cell>
          <cell r="I467">
            <v>0</v>
          </cell>
          <cell r="J467">
            <v>1065759.0576951939</v>
          </cell>
        </row>
        <row r="468">
          <cell r="A468">
            <v>451</v>
          </cell>
          <cell r="B468">
            <v>81420</v>
          </cell>
          <cell r="C468">
            <v>0</v>
          </cell>
          <cell r="D468">
            <v>272859.94110595033</v>
          </cell>
          <cell r="E468">
            <v>0</v>
          </cell>
          <cell r="F468">
            <v>0</v>
          </cell>
          <cell r="G468">
            <v>0</v>
          </cell>
          <cell r="H468">
            <v>0</v>
          </cell>
          <cell r="I468">
            <v>0</v>
          </cell>
          <cell r="J468">
            <v>1065759.0576951939</v>
          </cell>
        </row>
        <row r="469">
          <cell r="A469">
            <v>452</v>
          </cell>
          <cell r="B469">
            <v>81510</v>
          </cell>
          <cell r="C469">
            <v>0</v>
          </cell>
          <cell r="D469">
            <v>272859.94110595033</v>
          </cell>
          <cell r="E469">
            <v>0</v>
          </cell>
          <cell r="F469">
            <v>0</v>
          </cell>
          <cell r="G469">
            <v>0</v>
          </cell>
          <cell r="H469">
            <v>0</v>
          </cell>
          <cell r="I469">
            <v>0</v>
          </cell>
          <cell r="J469">
            <v>1065759.0576951939</v>
          </cell>
        </row>
        <row r="470">
          <cell r="A470">
            <v>453</v>
          </cell>
          <cell r="B470">
            <v>81602</v>
          </cell>
          <cell r="C470">
            <v>0</v>
          </cell>
          <cell r="D470">
            <v>272859.94110595033</v>
          </cell>
          <cell r="E470">
            <v>0</v>
          </cell>
          <cell r="F470">
            <v>0</v>
          </cell>
          <cell r="G470">
            <v>0</v>
          </cell>
          <cell r="H470">
            <v>0</v>
          </cell>
          <cell r="I470">
            <v>0</v>
          </cell>
          <cell r="J470">
            <v>1065759.0576951939</v>
          </cell>
        </row>
        <row r="471">
          <cell r="A471">
            <v>454</v>
          </cell>
          <cell r="B471">
            <v>81694</v>
          </cell>
          <cell r="C471">
            <v>0</v>
          </cell>
          <cell r="D471">
            <v>272859.94110595033</v>
          </cell>
          <cell r="E471">
            <v>0</v>
          </cell>
          <cell r="F471">
            <v>0</v>
          </cell>
          <cell r="G471">
            <v>0</v>
          </cell>
          <cell r="H471">
            <v>0</v>
          </cell>
          <cell r="I471">
            <v>0</v>
          </cell>
          <cell r="J471">
            <v>1065759.0576951939</v>
          </cell>
        </row>
        <row r="472">
          <cell r="A472">
            <v>455</v>
          </cell>
          <cell r="B472">
            <v>81785</v>
          </cell>
          <cell r="C472">
            <v>0</v>
          </cell>
          <cell r="D472">
            <v>272859.94110595033</v>
          </cell>
          <cell r="E472">
            <v>0</v>
          </cell>
          <cell r="F472">
            <v>0</v>
          </cell>
          <cell r="G472">
            <v>0</v>
          </cell>
          <cell r="H472">
            <v>0</v>
          </cell>
          <cell r="I472">
            <v>0</v>
          </cell>
          <cell r="J472">
            <v>1065759.0576951939</v>
          </cell>
        </row>
        <row r="473">
          <cell r="A473">
            <v>456</v>
          </cell>
          <cell r="B473">
            <v>81876</v>
          </cell>
          <cell r="C473">
            <v>0</v>
          </cell>
          <cell r="D473">
            <v>272859.94110595033</v>
          </cell>
          <cell r="E473">
            <v>0</v>
          </cell>
          <cell r="F473">
            <v>0</v>
          </cell>
          <cell r="G473">
            <v>0</v>
          </cell>
          <cell r="H473">
            <v>0</v>
          </cell>
          <cell r="I473">
            <v>0</v>
          </cell>
          <cell r="J473">
            <v>1065759.0576951939</v>
          </cell>
        </row>
        <row r="474">
          <cell r="A474">
            <v>457</v>
          </cell>
          <cell r="B474">
            <v>81968</v>
          </cell>
          <cell r="C474">
            <v>0</v>
          </cell>
          <cell r="D474">
            <v>272859.94110595033</v>
          </cell>
          <cell r="E474">
            <v>0</v>
          </cell>
          <cell r="F474">
            <v>0</v>
          </cell>
          <cell r="G474">
            <v>0</v>
          </cell>
          <cell r="H474">
            <v>0</v>
          </cell>
          <cell r="I474">
            <v>0</v>
          </cell>
          <cell r="J474">
            <v>1065759.0576951939</v>
          </cell>
        </row>
        <row r="475">
          <cell r="A475">
            <v>458</v>
          </cell>
          <cell r="B475">
            <v>82060</v>
          </cell>
          <cell r="C475">
            <v>0</v>
          </cell>
          <cell r="D475">
            <v>272859.94110595033</v>
          </cell>
          <cell r="E475">
            <v>0</v>
          </cell>
          <cell r="F475">
            <v>0</v>
          </cell>
          <cell r="G475">
            <v>0</v>
          </cell>
          <cell r="H475">
            <v>0</v>
          </cell>
          <cell r="I475">
            <v>0</v>
          </cell>
          <cell r="J475">
            <v>1065759.0576951939</v>
          </cell>
        </row>
        <row r="476">
          <cell r="A476">
            <v>459</v>
          </cell>
          <cell r="B476">
            <v>82151</v>
          </cell>
          <cell r="C476">
            <v>0</v>
          </cell>
          <cell r="D476">
            <v>272859.94110595033</v>
          </cell>
          <cell r="E476">
            <v>0</v>
          </cell>
          <cell r="F476">
            <v>0</v>
          </cell>
          <cell r="G476">
            <v>0</v>
          </cell>
          <cell r="H476">
            <v>0</v>
          </cell>
          <cell r="I476">
            <v>0</v>
          </cell>
          <cell r="J476">
            <v>1065759.0576951939</v>
          </cell>
        </row>
        <row r="477">
          <cell r="A477">
            <v>460</v>
          </cell>
          <cell r="B477">
            <v>82241</v>
          </cell>
          <cell r="C477">
            <v>0</v>
          </cell>
          <cell r="D477">
            <v>272859.94110595033</v>
          </cell>
          <cell r="E477">
            <v>0</v>
          </cell>
          <cell r="F477">
            <v>0</v>
          </cell>
          <cell r="G477">
            <v>0</v>
          </cell>
          <cell r="H477">
            <v>0</v>
          </cell>
          <cell r="I477">
            <v>0</v>
          </cell>
          <cell r="J477">
            <v>1065759.0576951939</v>
          </cell>
        </row>
        <row r="478">
          <cell r="A478">
            <v>461</v>
          </cell>
          <cell r="B478">
            <v>82333</v>
          </cell>
          <cell r="C478">
            <v>0</v>
          </cell>
          <cell r="D478">
            <v>272859.94110595033</v>
          </cell>
          <cell r="E478">
            <v>0</v>
          </cell>
          <cell r="F478">
            <v>0</v>
          </cell>
          <cell r="G478">
            <v>0</v>
          </cell>
          <cell r="H478">
            <v>0</v>
          </cell>
          <cell r="I478">
            <v>0</v>
          </cell>
          <cell r="J478">
            <v>1065759.0576951939</v>
          </cell>
        </row>
        <row r="479">
          <cell r="A479">
            <v>462</v>
          </cell>
          <cell r="B479">
            <v>82425</v>
          </cell>
          <cell r="C479">
            <v>0</v>
          </cell>
          <cell r="D479">
            <v>272859.94110595033</v>
          </cell>
          <cell r="E479">
            <v>0</v>
          </cell>
          <cell r="F479">
            <v>0</v>
          </cell>
          <cell r="G479">
            <v>0</v>
          </cell>
          <cell r="H479">
            <v>0</v>
          </cell>
          <cell r="I479">
            <v>0</v>
          </cell>
          <cell r="J479">
            <v>1065759.0576951939</v>
          </cell>
        </row>
        <row r="480">
          <cell r="A480">
            <v>463</v>
          </cell>
          <cell r="B480">
            <v>82516</v>
          </cell>
          <cell r="C480">
            <v>0</v>
          </cell>
          <cell r="D480">
            <v>272859.94110595033</v>
          </cell>
          <cell r="E480">
            <v>0</v>
          </cell>
          <cell r="F480">
            <v>0</v>
          </cell>
          <cell r="G480">
            <v>0</v>
          </cell>
          <cell r="H480">
            <v>0</v>
          </cell>
          <cell r="I480">
            <v>0</v>
          </cell>
          <cell r="J480">
            <v>1065759.0576951939</v>
          </cell>
        </row>
        <row r="481">
          <cell r="A481">
            <v>464</v>
          </cell>
          <cell r="B481">
            <v>82606</v>
          </cell>
          <cell r="C481">
            <v>0</v>
          </cell>
          <cell r="D481">
            <v>272859.94110595033</v>
          </cell>
          <cell r="E481">
            <v>0</v>
          </cell>
          <cell r="F481">
            <v>0</v>
          </cell>
          <cell r="G481">
            <v>0</v>
          </cell>
          <cell r="H481">
            <v>0</v>
          </cell>
          <cell r="I481">
            <v>0</v>
          </cell>
          <cell r="J481">
            <v>1065759.0576951939</v>
          </cell>
        </row>
        <row r="482">
          <cell r="A482">
            <v>465</v>
          </cell>
          <cell r="B482">
            <v>82698</v>
          </cell>
          <cell r="C482">
            <v>0</v>
          </cell>
          <cell r="D482">
            <v>272859.94110595033</v>
          </cell>
          <cell r="E482">
            <v>0</v>
          </cell>
          <cell r="F482">
            <v>0</v>
          </cell>
          <cell r="G482">
            <v>0</v>
          </cell>
          <cell r="H482">
            <v>0</v>
          </cell>
          <cell r="I482">
            <v>0</v>
          </cell>
          <cell r="J482">
            <v>1065759.0576951939</v>
          </cell>
        </row>
        <row r="483">
          <cell r="A483">
            <v>466</v>
          </cell>
          <cell r="B483">
            <v>82790</v>
          </cell>
          <cell r="C483">
            <v>0</v>
          </cell>
          <cell r="D483">
            <v>272859.94110595033</v>
          </cell>
          <cell r="E483">
            <v>0</v>
          </cell>
          <cell r="F483">
            <v>0</v>
          </cell>
          <cell r="G483">
            <v>0</v>
          </cell>
          <cell r="H483">
            <v>0</v>
          </cell>
          <cell r="I483">
            <v>0</v>
          </cell>
          <cell r="J483">
            <v>1065759.0576951939</v>
          </cell>
        </row>
        <row r="484">
          <cell r="A484">
            <v>467</v>
          </cell>
          <cell r="B484">
            <v>82881</v>
          </cell>
          <cell r="C484">
            <v>0</v>
          </cell>
          <cell r="D484">
            <v>272859.94110595033</v>
          </cell>
          <cell r="E484">
            <v>0</v>
          </cell>
          <cell r="F484">
            <v>0</v>
          </cell>
          <cell r="G484">
            <v>0</v>
          </cell>
          <cell r="H484">
            <v>0</v>
          </cell>
          <cell r="I484">
            <v>0</v>
          </cell>
          <cell r="J484">
            <v>1065759.0576951939</v>
          </cell>
        </row>
        <row r="485">
          <cell r="A485">
            <v>468</v>
          </cell>
          <cell r="B485">
            <v>82971</v>
          </cell>
          <cell r="C485">
            <v>0</v>
          </cell>
          <cell r="D485">
            <v>272859.94110595033</v>
          </cell>
          <cell r="E485">
            <v>0</v>
          </cell>
          <cell r="F485">
            <v>0</v>
          </cell>
          <cell r="G485">
            <v>0</v>
          </cell>
          <cell r="H485">
            <v>0</v>
          </cell>
          <cell r="I485">
            <v>0</v>
          </cell>
          <cell r="J485">
            <v>1065759.0576951939</v>
          </cell>
        </row>
        <row r="486">
          <cell r="A486">
            <v>469</v>
          </cell>
          <cell r="B486">
            <v>83063</v>
          </cell>
          <cell r="C486">
            <v>0</v>
          </cell>
          <cell r="D486">
            <v>272859.94110595033</v>
          </cell>
          <cell r="E486">
            <v>0</v>
          </cell>
          <cell r="F486">
            <v>0</v>
          </cell>
          <cell r="G486">
            <v>0</v>
          </cell>
          <cell r="H486">
            <v>0</v>
          </cell>
          <cell r="I486">
            <v>0</v>
          </cell>
          <cell r="J486">
            <v>1065759.0576951939</v>
          </cell>
        </row>
        <row r="487">
          <cell r="A487">
            <v>470</v>
          </cell>
          <cell r="B487">
            <v>83155</v>
          </cell>
          <cell r="C487">
            <v>0</v>
          </cell>
          <cell r="D487">
            <v>272859.94110595033</v>
          </cell>
          <cell r="E487">
            <v>0</v>
          </cell>
          <cell r="F487">
            <v>0</v>
          </cell>
          <cell r="G487">
            <v>0</v>
          </cell>
          <cell r="H487">
            <v>0</v>
          </cell>
          <cell r="I487">
            <v>0</v>
          </cell>
          <cell r="J487">
            <v>1065759.0576951939</v>
          </cell>
        </row>
        <row r="488">
          <cell r="A488">
            <v>471</v>
          </cell>
          <cell r="B488">
            <v>83246</v>
          </cell>
          <cell r="C488">
            <v>0</v>
          </cell>
          <cell r="D488">
            <v>272859.94110595033</v>
          </cell>
          <cell r="E488">
            <v>0</v>
          </cell>
          <cell r="F488">
            <v>0</v>
          </cell>
          <cell r="G488">
            <v>0</v>
          </cell>
          <cell r="H488">
            <v>0</v>
          </cell>
          <cell r="I488">
            <v>0</v>
          </cell>
          <cell r="J488">
            <v>1065759.0576951939</v>
          </cell>
        </row>
        <row r="489">
          <cell r="A489">
            <v>472</v>
          </cell>
          <cell r="B489">
            <v>83337</v>
          </cell>
          <cell r="C489">
            <v>0</v>
          </cell>
          <cell r="D489">
            <v>272859.94110595033</v>
          </cell>
          <cell r="E489">
            <v>0</v>
          </cell>
          <cell r="F489">
            <v>0</v>
          </cell>
          <cell r="G489">
            <v>0</v>
          </cell>
          <cell r="H489">
            <v>0</v>
          </cell>
          <cell r="I489">
            <v>0</v>
          </cell>
          <cell r="J489">
            <v>1065759.0576951939</v>
          </cell>
        </row>
        <row r="490">
          <cell r="A490">
            <v>473</v>
          </cell>
          <cell r="B490">
            <v>83429</v>
          </cell>
          <cell r="C490">
            <v>0</v>
          </cell>
          <cell r="D490">
            <v>272859.94110595033</v>
          </cell>
          <cell r="E490">
            <v>0</v>
          </cell>
          <cell r="F490">
            <v>0</v>
          </cell>
          <cell r="G490">
            <v>0</v>
          </cell>
          <cell r="H490">
            <v>0</v>
          </cell>
          <cell r="I490">
            <v>0</v>
          </cell>
          <cell r="J490">
            <v>1065759.0576951939</v>
          </cell>
        </row>
        <row r="491">
          <cell r="A491">
            <v>474</v>
          </cell>
          <cell r="B491">
            <v>83521</v>
          </cell>
          <cell r="C491">
            <v>0</v>
          </cell>
          <cell r="D491">
            <v>272859.94110595033</v>
          </cell>
          <cell r="E491">
            <v>0</v>
          </cell>
          <cell r="F491">
            <v>0</v>
          </cell>
          <cell r="G491">
            <v>0</v>
          </cell>
          <cell r="H491">
            <v>0</v>
          </cell>
          <cell r="I491">
            <v>0</v>
          </cell>
          <cell r="J491">
            <v>1065759.0576951939</v>
          </cell>
        </row>
        <row r="492">
          <cell r="A492">
            <v>475</v>
          </cell>
          <cell r="B492">
            <v>83612</v>
          </cell>
          <cell r="C492">
            <v>0</v>
          </cell>
          <cell r="D492">
            <v>272859.94110595033</v>
          </cell>
          <cell r="E492">
            <v>0</v>
          </cell>
          <cell r="F492">
            <v>0</v>
          </cell>
          <cell r="G492">
            <v>0</v>
          </cell>
          <cell r="H492">
            <v>0</v>
          </cell>
          <cell r="I492">
            <v>0</v>
          </cell>
          <cell r="J492">
            <v>1065759.0576951939</v>
          </cell>
        </row>
        <row r="493">
          <cell r="A493">
            <v>476</v>
          </cell>
          <cell r="B493">
            <v>83702</v>
          </cell>
          <cell r="C493">
            <v>0</v>
          </cell>
          <cell r="D493">
            <v>272859.94110595033</v>
          </cell>
          <cell r="E493">
            <v>0</v>
          </cell>
          <cell r="F493">
            <v>0</v>
          </cell>
          <cell r="G493">
            <v>0</v>
          </cell>
          <cell r="H493">
            <v>0</v>
          </cell>
          <cell r="I493">
            <v>0</v>
          </cell>
          <cell r="J493">
            <v>1065759.0576951939</v>
          </cell>
        </row>
        <row r="494">
          <cell r="A494">
            <v>477</v>
          </cell>
          <cell r="B494">
            <v>83794</v>
          </cell>
          <cell r="C494">
            <v>0</v>
          </cell>
          <cell r="D494">
            <v>272859.94110595033</v>
          </cell>
          <cell r="E494">
            <v>0</v>
          </cell>
          <cell r="F494">
            <v>0</v>
          </cell>
          <cell r="G494">
            <v>0</v>
          </cell>
          <cell r="H494">
            <v>0</v>
          </cell>
          <cell r="I494">
            <v>0</v>
          </cell>
          <cell r="J494">
            <v>1065759.0576951939</v>
          </cell>
        </row>
        <row r="495">
          <cell r="A495">
            <v>478</v>
          </cell>
          <cell r="B495">
            <v>83886</v>
          </cell>
          <cell r="C495">
            <v>0</v>
          </cell>
          <cell r="D495">
            <v>272859.94110595033</v>
          </cell>
          <cell r="E495">
            <v>0</v>
          </cell>
          <cell r="F495">
            <v>0</v>
          </cell>
          <cell r="G495">
            <v>0</v>
          </cell>
          <cell r="H495">
            <v>0</v>
          </cell>
          <cell r="I495">
            <v>0</v>
          </cell>
          <cell r="J495">
            <v>1065759.0576951939</v>
          </cell>
        </row>
        <row r="496">
          <cell r="A496">
            <v>479</v>
          </cell>
          <cell r="B496">
            <v>83977</v>
          </cell>
          <cell r="C496">
            <v>0</v>
          </cell>
          <cell r="D496">
            <v>272859.94110595033</v>
          </cell>
          <cell r="E496">
            <v>0</v>
          </cell>
          <cell r="F496">
            <v>0</v>
          </cell>
          <cell r="G496">
            <v>0</v>
          </cell>
          <cell r="H496">
            <v>0</v>
          </cell>
          <cell r="I496">
            <v>0</v>
          </cell>
          <cell r="J496">
            <v>1065759.0576951939</v>
          </cell>
        </row>
        <row r="497">
          <cell r="A497">
            <v>480</v>
          </cell>
          <cell r="B497">
            <v>84067</v>
          </cell>
          <cell r="C497">
            <v>0</v>
          </cell>
          <cell r="D497">
            <v>272859.94110595033</v>
          </cell>
          <cell r="E497">
            <v>0</v>
          </cell>
          <cell r="F497">
            <v>0</v>
          </cell>
          <cell r="G497">
            <v>0</v>
          </cell>
          <cell r="H497">
            <v>0</v>
          </cell>
          <cell r="I497">
            <v>0</v>
          </cell>
          <cell r="J497">
            <v>1065759.0576951939</v>
          </cell>
        </row>
      </sheetData>
      <sheetData sheetId="16" refreshError="1"/>
      <sheetData sheetId="17" refreshError="1"/>
      <sheetData sheetId="18">
        <row r="1">
          <cell r="F1" t="str">
            <v>Total</v>
          </cell>
        </row>
      </sheetData>
      <sheetData sheetId="19" refreshError="1"/>
      <sheetData sheetId="20" refreshError="1"/>
      <sheetData sheetId="21" refreshError="1"/>
      <sheetData sheetId="22">
        <row r="1">
          <cell r="A1">
            <v>0</v>
          </cell>
        </row>
      </sheetData>
      <sheetData sheetId="23"/>
      <sheetData sheetId="24"/>
      <sheetData sheetId="25"/>
      <sheetData sheetId="26"/>
      <sheetData sheetId="27"/>
      <sheetData sheetId="28"/>
      <sheetData sheetId="29"/>
      <sheetData sheetId="30"/>
      <sheetData sheetId="31">
        <row r="1">
          <cell r="A1" t="str">
            <v>Loan Amortization Schedule</v>
          </cell>
        </row>
      </sheetData>
      <sheetData sheetId="32"/>
      <sheetData sheetId="33">
        <row r="1">
          <cell r="A1">
            <v>0</v>
          </cell>
        </row>
      </sheetData>
      <sheetData sheetId="34"/>
      <sheetData sheetId="35"/>
      <sheetData sheetId="36"/>
      <sheetData sheetId="37"/>
      <sheetData sheetId="38"/>
      <sheetData sheetId="39"/>
      <sheetData sheetId="40"/>
      <sheetData sheetId="41"/>
      <sheetData sheetId="42">
        <row r="1">
          <cell r="A1" t="str">
            <v>Loan Amortization Schedule</v>
          </cell>
        </row>
      </sheetData>
      <sheetData sheetId="43"/>
      <sheetData sheetId="44"/>
      <sheetData sheetId="45"/>
      <sheetData sheetId="46"/>
      <sheetData sheetId="47">
        <row r="1">
          <cell r="A1">
            <v>0</v>
          </cell>
        </row>
      </sheetData>
      <sheetData sheetId="48"/>
      <sheetData sheetId="49"/>
      <sheetData sheetId="50"/>
      <sheetData sheetId="51"/>
      <sheetData sheetId="52"/>
      <sheetData sheetId="53">
        <row r="1">
          <cell r="A1" t="str">
            <v>Loan Amortization Schedule</v>
          </cell>
        </row>
      </sheetData>
      <sheetData sheetId="54"/>
      <sheetData sheetId="55"/>
      <sheetData sheetId="56"/>
      <sheetData sheetId="57"/>
      <sheetData sheetId="58">
        <row r="1">
          <cell r="A1">
            <v>0</v>
          </cell>
        </row>
      </sheetData>
      <sheetData sheetId="59"/>
      <sheetData sheetId="60"/>
      <sheetData sheetId="61"/>
      <sheetData sheetId="62"/>
      <sheetData sheetId="63"/>
      <sheetData sheetId="64">
        <row r="1">
          <cell r="A1" t="str">
            <v>Loan Amortization Schedule</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ow r="1">
          <cell r="F1" t="str">
            <v>Total</v>
          </cell>
        </row>
      </sheetData>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row r="1">
          <cell r="A1" t="str">
            <v>Loan Amortization Schedule</v>
          </cell>
        </row>
      </sheetData>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row r="1">
          <cell r="F1" t="str">
            <v>Total</v>
          </cell>
        </row>
      </sheetData>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row r="1">
          <cell r="A1" t="str">
            <v>Loan Amortization Schedule</v>
          </cell>
        </row>
      </sheetData>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row r="1">
          <cell r="A1" t="str">
            <v>Loan Amortization Schedule</v>
          </cell>
        </row>
      </sheetData>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row r="1">
          <cell r="A1" t="str">
            <v>Loan Amortization Schedule</v>
          </cell>
        </row>
      </sheetData>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row r="1">
          <cell r="F1" t="str">
            <v>Total</v>
          </cell>
        </row>
      </sheetData>
      <sheetData sheetId="236"/>
      <sheetData sheetId="237"/>
      <sheetData sheetId="238"/>
      <sheetData sheetId="239"/>
      <sheetData sheetId="240"/>
      <sheetData sheetId="241"/>
      <sheetData sheetId="242"/>
      <sheetData sheetId="243"/>
      <sheetData sheetId="244"/>
      <sheetData sheetId="245" refreshError="1"/>
      <sheetData sheetId="246" refreshError="1"/>
      <sheetData sheetId="247" refreshError="1"/>
      <sheetData sheetId="248" refreshError="1"/>
      <sheetData sheetId="249"/>
      <sheetData sheetId="250">
        <row r="1">
          <cell r="B1">
            <v>0</v>
          </cell>
        </row>
      </sheetData>
      <sheetData sheetId="251"/>
      <sheetData sheetId="25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RM &amp; Digital"/>
      <sheetName val="telesales"/>
    </sheetNames>
    <definedNames>
      <definedName name="Interest_Rate"/>
      <definedName name="Loan_Amount"/>
      <definedName name="Loan_Start"/>
      <definedName name="Loan_Years"/>
    </definedNames>
    <sheetDataSet>
      <sheetData sheetId="0"/>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come"/>
      <sheetName val="Fixed Costs"/>
      <sheetName val="Variable Costs"/>
      <sheetName val="Total Project Cost"/>
      <sheetName val="BEP"/>
      <sheetName val="ORIX"/>
      <sheetName val="MRI Study"/>
      <sheetName val="MRI  study 2012"/>
      <sheetName val="Fixed_Costs1"/>
      <sheetName val="Variable_Costs1"/>
      <sheetName val="Total_Project_Cost1"/>
      <sheetName val="MRI_Study1"/>
      <sheetName val="MRI__study_20121"/>
      <sheetName val="Fixed_Costs"/>
      <sheetName val="Variable_Costs"/>
      <sheetName val="Total_Project_Cost"/>
      <sheetName val="MRI_Study"/>
      <sheetName val="MRI__study_2012"/>
      <sheetName val="Fixed_Costs2"/>
      <sheetName val="Variable_Costs2"/>
      <sheetName val="Total_Project_Cost2"/>
      <sheetName val="MRI_Study2"/>
      <sheetName val="MRI__study_20122"/>
      <sheetName val="Fixed_Costs6"/>
      <sheetName val="Variable_Costs6"/>
      <sheetName val="Total_Project_Cost6"/>
      <sheetName val="MRI_Study6"/>
      <sheetName val="MRI__study_20126"/>
      <sheetName val="Fixed_Costs3"/>
      <sheetName val="Variable_Costs3"/>
      <sheetName val="Total_Project_Cost3"/>
      <sheetName val="MRI_Study3"/>
      <sheetName val="MRI__study_20123"/>
      <sheetName val="Fixed_Costs4"/>
      <sheetName val="Variable_Costs4"/>
      <sheetName val="Total_Project_Cost4"/>
      <sheetName val="MRI_Study4"/>
      <sheetName val="MRI__study_20124"/>
      <sheetName val="Fixed_Costs5"/>
      <sheetName val="Variable_Costs5"/>
      <sheetName val="Total_Project_Cost5"/>
      <sheetName val="MRI_Study5"/>
      <sheetName val="MRI__study_20125"/>
      <sheetName val="Fixed_Costs7"/>
      <sheetName val="Variable_Costs7"/>
      <sheetName val="Total_Project_Cost7"/>
      <sheetName val="MRI_Study7"/>
      <sheetName val="MRI__study_20127"/>
      <sheetName val="Fixed_Costs8"/>
      <sheetName val="Variable_Costs8"/>
      <sheetName val="Total_Project_Cost8"/>
      <sheetName val="MRI_Study8"/>
      <sheetName val="MRI__study_20128"/>
      <sheetName val="Fixed_Costs9"/>
      <sheetName val="Variable_Costs9"/>
      <sheetName val="Total_Project_Cost9"/>
      <sheetName val="MRI_Study9"/>
      <sheetName val="MRI__study_20129"/>
      <sheetName val="Fixed_Costs10"/>
      <sheetName val="Variable_Costs10"/>
      <sheetName val="Total_Project_Cost10"/>
      <sheetName val="MRI_Study10"/>
      <sheetName val="MRI__study_201210"/>
      <sheetName val="Fixed_Costs11"/>
      <sheetName val="Variable_Costs11"/>
      <sheetName val="Total_Project_Cost11"/>
      <sheetName val="MRI_Study11"/>
      <sheetName val="MRI__study_201211"/>
      <sheetName val="Fixed_Costs12"/>
      <sheetName val="Variable_Costs12"/>
      <sheetName val="Total_Project_Cost12"/>
      <sheetName val="MRI_Study12"/>
      <sheetName val="MRI__study_201212"/>
    </sheet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rief"/>
      <sheetName val="INPUT"/>
      <sheetName val="Ach Of Cases&amp; Req"/>
      <sheetName val="Budget &amp; Expenses"/>
      <sheetName val="Ach Of Activity"/>
      <sheetName val="DAMA Cases"/>
      <sheetName val="Portfolio"/>
    </sheetNames>
    <sheetDataSet>
      <sheetData sheetId="0"/>
      <sheetData sheetId="1">
        <row r="10">
          <cell r="AE10" t="str">
            <v>Al Fahd pc</v>
          </cell>
          <cell r="AF10" t="str">
            <v>abou zinada Hospital</v>
          </cell>
        </row>
        <row r="11">
          <cell r="AE11" t="str">
            <v>Al hamra</v>
          </cell>
          <cell r="AF11" t="str">
            <v>Al Abeer pc</v>
          </cell>
        </row>
        <row r="12">
          <cell r="AE12" t="str">
            <v>al hayat hospital</v>
          </cell>
          <cell r="AF12" t="str">
            <v>Al Abeer pc Makka</v>
          </cell>
        </row>
        <row r="13">
          <cell r="AE13" t="str">
            <v>al heba samer</v>
          </cell>
          <cell r="AF13" t="str">
            <v>Al Ahli Al Saudi Makkah</v>
          </cell>
        </row>
        <row r="14">
          <cell r="AE14" t="str">
            <v>Al hijra</v>
          </cell>
          <cell r="AF14" t="str">
            <v>Al Ameen Hosp. Taif</v>
          </cell>
        </row>
        <row r="15">
          <cell r="AE15" t="str">
            <v>Al mostaqbal</v>
          </cell>
          <cell r="AF15" t="str">
            <v>Al Ansar Hospital</v>
          </cell>
        </row>
        <row r="16">
          <cell r="AE16" t="str">
            <v>Al Noor P.C.</v>
          </cell>
          <cell r="AF16" t="str">
            <v>Al Ansari Hosp. Yanbu</v>
          </cell>
        </row>
        <row r="17">
          <cell r="AE17" t="str">
            <v>Shefa Al Montazahat p.c.</v>
          </cell>
          <cell r="AF17" t="str">
            <v xml:space="preserve">Al eskan </v>
          </cell>
        </row>
        <row r="18">
          <cell r="AE18" t="str">
            <v>al raky p.c</v>
          </cell>
          <cell r="AF18" t="str">
            <v>Al Fahd pc</v>
          </cell>
        </row>
        <row r="19">
          <cell r="AE19" t="str">
            <v>al rehilly</v>
          </cell>
          <cell r="AF19" t="str">
            <v>al fisal</v>
          </cell>
        </row>
        <row r="20">
          <cell r="AE20" t="str">
            <v>al samer</v>
          </cell>
          <cell r="AF20" t="str">
            <v>Al hamra</v>
          </cell>
        </row>
        <row r="21">
          <cell r="AE21" t="str">
            <v>Al Sarawat 1 P.C.</v>
          </cell>
          <cell r="AF21" t="str">
            <v>Al Hasan hosp. Taif</v>
          </cell>
        </row>
        <row r="22">
          <cell r="AE22" t="str">
            <v>Al sharq</v>
          </cell>
          <cell r="AF22" t="str">
            <v>al hayat hospital</v>
          </cell>
        </row>
        <row r="23">
          <cell r="AE23" t="str">
            <v>Al tag p.c</v>
          </cell>
          <cell r="AF23" t="str">
            <v>al heba hael</v>
          </cell>
        </row>
        <row r="24">
          <cell r="AE24" t="str">
            <v>Al zafer hos</v>
          </cell>
          <cell r="AF24" t="str">
            <v>al heba samer</v>
          </cell>
        </row>
        <row r="25">
          <cell r="AE25" t="str">
            <v>Alawi Tunsi Hosp.Makka</v>
          </cell>
          <cell r="AF25" t="str">
            <v>al hegaz p.c</v>
          </cell>
        </row>
        <row r="26">
          <cell r="AE26" t="str">
            <v>Asia pc. Makka</v>
          </cell>
          <cell r="AF26" t="str">
            <v>Al hijra</v>
          </cell>
        </row>
        <row r="27">
          <cell r="AE27" t="str">
            <v>badr tamam P.C.</v>
          </cell>
          <cell r="AF27" t="str">
            <v>Al Mansour P.C.</v>
          </cell>
        </row>
        <row r="28">
          <cell r="AE28" t="str">
            <v>bani malek</v>
          </cell>
          <cell r="AF28" t="str">
            <v>Al mostaqbal</v>
          </cell>
        </row>
        <row r="29">
          <cell r="AE29" t="str">
            <v>Eid Clinic</v>
          </cell>
          <cell r="AF29" t="str">
            <v>Al Nahda Hosp. Taif</v>
          </cell>
        </row>
        <row r="30">
          <cell r="AE30" t="str">
            <v>Al Jedany Gholail Hosp.</v>
          </cell>
          <cell r="AF30" t="str">
            <v>Al Noor P.C.</v>
          </cell>
        </row>
        <row r="31">
          <cell r="AE31" t="str">
            <v>Hala Bin Laden Hospital</v>
          </cell>
          <cell r="AF31" t="str">
            <v>Al Odwani Hosp. Taif</v>
          </cell>
        </row>
        <row r="32">
          <cell r="AE32" t="str">
            <v>Hassan Ghazawy Hospital</v>
          </cell>
          <cell r="AF32" t="str">
            <v>Shefa Al Montazahat p.c.</v>
          </cell>
        </row>
        <row r="33">
          <cell r="AE33" t="str">
            <v>HRFC</v>
          </cell>
          <cell r="AF33" t="str">
            <v>Al Rafea Hosp.Makka</v>
          </cell>
        </row>
        <row r="34">
          <cell r="AE34" t="str">
            <v>jeddah watany kandra</v>
          </cell>
          <cell r="AF34" t="str">
            <v>al raky p.c</v>
          </cell>
        </row>
        <row r="35">
          <cell r="AE35" t="str">
            <v>khaled 1 p.c</v>
          </cell>
          <cell r="AF35" t="str">
            <v>al rayan p.c</v>
          </cell>
        </row>
        <row r="36">
          <cell r="AE36" t="str">
            <v>khaled idrees Hospital</v>
          </cell>
          <cell r="AF36" t="str">
            <v>al rehilly</v>
          </cell>
        </row>
        <row r="37">
          <cell r="AE37" t="str">
            <v>moustshark p.c</v>
          </cell>
          <cell r="AF37" t="str">
            <v>Al Salam Hosp.</v>
          </cell>
        </row>
        <row r="38">
          <cell r="AE38" t="str">
            <v>naseem jeddah</v>
          </cell>
          <cell r="AF38" t="str">
            <v>al samer</v>
          </cell>
        </row>
        <row r="39">
          <cell r="AE39" t="str">
            <v>NJCH</v>
          </cell>
          <cell r="AF39" t="str">
            <v>Al Samerya P.C.</v>
          </cell>
        </row>
        <row r="40">
          <cell r="AE40" t="str">
            <v>Quiza</v>
          </cell>
          <cell r="AF40" t="str">
            <v>Al Sarawat 1 P.C.</v>
          </cell>
        </row>
        <row r="41">
          <cell r="AE41" t="str">
            <v>Saba Al bawady</v>
          </cell>
          <cell r="AF41" t="str">
            <v xml:space="preserve">Al Sarawat 2 </v>
          </cell>
        </row>
        <row r="42">
          <cell r="AE42" t="str">
            <v>Saba Heraa</v>
          </cell>
          <cell r="AF42" t="str">
            <v>Al sharq</v>
          </cell>
        </row>
        <row r="43">
          <cell r="AE43" t="str">
            <v>Samir Seedy hosp.</v>
          </cell>
          <cell r="AF43" t="str">
            <v>Al Shefa Hosp.Makka</v>
          </cell>
        </row>
        <row r="44">
          <cell r="AE44" t="str">
            <v>Saudi hosp</v>
          </cell>
          <cell r="AF44" t="str">
            <v>Al tag p.c</v>
          </cell>
        </row>
        <row r="45">
          <cell r="AE45" t="str">
            <v>talal kotb p.c</v>
          </cell>
          <cell r="AF45" t="str">
            <v>Al yasmine</v>
          </cell>
        </row>
        <row r="46">
          <cell r="AE46" t="str">
            <v>watanak</v>
          </cell>
          <cell r="AF46" t="str">
            <v>Al zafer hos</v>
          </cell>
        </row>
        <row r="47">
          <cell r="AE47" t="str">
            <v>Al Saddy Makkah pc</v>
          </cell>
          <cell r="AF47" t="str">
            <v>Al Zahra Hospital</v>
          </cell>
        </row>
        <row r="48">
          <cell r="AE48" t="str">
            <v>Makkah medical center</v>
          </cell>
          <cell r="AF48" t="str">
            <v>Alawi Tunsi Hosp.Makka</v>
          </cell>
        </row>
        <row r="49">
          <cell r="AE49" t="str">
            <v>Al Sarawat 1 P.C.</v>
          </cell>
          <cell r="AF49" t="str">
            <v>Andalusia fawwaz</v>
          </cell>
        </row>
        <row r="50">
          <cell r="AE50" t="str">
            <v>Al Sarawat 1 P.C.</v>
          </cell>
          <cell r="AF50" t="str">
            <v>Asia pc. Makka</v>
          </cell>
        </row>
        <row r="51">
          <cell r="AE51" t="str">
            <v>Ibn Sinai Hospital.</v>
          </cell>
          <cell r="AF51" t="str">
            <v>badr el din p.c.</v>
          </cell>
        </row>
        <row r="52">
          <cell r="AE52" t="str">
            <v/>
          </cell>
          <cell r="AF52" t="str">
            <v>badr tamam P.C.</v>
          </cell>
        </row>
        <row r="53">
          <cell r="AE53" t="str">
            <v/>
          </cell>
          <cell r="AF53" t="str">
            <v>Bakhsh Hospital</v>
          </cell>
        </row>
        <row r="54">
          <cell r="AE54" t="str">
            <v/>
          </cell>
          <cell r="AF54" t="str">
            <v>bani malek</v>
          </cell>
        </row>
        <row r="55">
          <cell r="AE55" t="str">
            <v/>
          </cell>
          <cell r="AF55" t="str">
            <v>Bashrahil Hosp.Makka</v>
          </cell>
        </row>
        <row r="56">
          <cell r="AE56" t="str">
            <v/>
          </cell>
          <cell r="AF56" t="str">
            <v>Eid Clinic</v>
          </cell>
        </row>
        <row r="57">
          <cell r="AE57" t="str">
            <v/>
          </cell>
          <cell r="AF57" t="str">
            <v>Eyadat Makkah pc</v>
          </cell>
        </row>
        <row r="58">
          <cell r="AE58" t="str">
            <v/>
          </cell>
          <cell r="AF58" t="str">
            <v>Al Jedany Gholail Hosp.</v>
          </cell>
        </row>
        <row r="59">
          <cell r="AE59" t="str">
            <v/>
          </cell>
          <cell r="AF59" t="str">
            <v>GNP</v>
          </cell>
        </row>
        <row r="60">
          <cell r="AE60" t="str">
            <v/>
          </cell>
          <cell r="AF60" t="str">
            <v>Hala Bin Laden Hospital</v>
          </cell>
        </row>
        <row r="61">
          <cell r="AE61" t="str">
            <v/>
          </cell>
          <cell r="AF61" t="str">
            <v>Hany Al Rakbany P.C.</v>
          </cell>
        </row>
        <row r="62">
          <cell r="AE62" t="str">
            <v/>
          </cell>
          <cell r="AF62" t="str">
            <v>Hassan Ghazawy Hospital</v>
          </cell>
        </row>
        <row r="63">
          <cell r="AE63" t="str">
            <v/>
          </cell>
          <cell r="AF63" t="str">
            <v>heba asia p.c</v>
          </cell>
        </row>
        <row r="64">
          <cell r="AE64" t="str">
            <v/>
          </cell>
          <cell r="AF64" t="str">
            <v>HRFC</v>
          </cell>
        </row>
        <row r="65">
          <cell r="AE65" t="str">
            <v/>
          </cell>
          <cell r="AF65" t="str">
            <v>Jeddah  National Hospital</v>
          </cell>
        </row>
        <row r="66">
          <cell r="AE66" t="str">
            <v/>
          </cell>
          <cell r="AF66" t="str">
            <v>jeddah watany kandra</v>
          </cell>
        </row>
        <row r="67">
          <cell r="AE67" t="str">
            <v/>
          </cell>
          <cell r="AF67" t="str">
            <v>jeddany safa</v>
          </cell>
        </row>
        <row r="68">
          <cell r="AE68" t="str">
            <v/>
          </cell>
          <cell r="AF68" t="str">
            <v>khaled 1 p.c</v>
          </cell>
        </row>
        <row r="69">
          <cell r="AE69" t="str">
            <v/>
          </cell>
          <cell r="AF69" t="str">
            <v>khaled 2 p.c</v>
          </cell>
        </row>
        <row r="70">
          <cell r="AE70" t="str">
            <v/>
          </cell>
          <cell r="AF70" t="str">
            <v>khaled idrees Hospital</v>
          </cell>
        </row>
        <row r="71">
          <cell r="AE71" t="str">
            <v/>
          </cell>
          <cell r="AF71" t="str">
            <v>Makkah Medical Center</v>
          </cell>
        </row>
        <row r="72">
          <cell r="AE72" t="str">
            <v/>
          </cell>
          <cell r="AF72" t="str">
            <v>moustshark p.c</v>
          </cell>
        </row>
        <row r="73">
          <cell r="AE73" t="str">
            <v/>
          </cell>
          <cell r="AF73" t="str">
            <v>Nagd P.C.</v>
          </cell>
        </row>
        <row r="74">
          <cell r="AE74" t="str">
            <v/>
          </cell>
          <cell r="AF74" t="str">
            <v>naseem jeddah</v>
          </cell>
        </row>
        <row r="75">
          <cell r="AE75" t="str">
            <v/>
          </cell>
          <cell r="AF75" t="str">
            <v>new jeddany gholil</v>
          </cell>
        </row>
        <row r="76">
          <cell r="AE76" t="str">
            <v/>
          </cell>
          <cell r="AF76" t="str">
            <v>NJCH</v>
          </cell>
        </row>
        <row r="77">
          <cell r="AE77" t="str">
            <v/>
          </cell>
          <cell r="AF77" t="str">
            <v>Om Al Qura center. Makka</v>
          </cell>
        </row>
        <row r="78">
          <cell r="AE78" t="str">
            <v/>
          </cell>
          <cell r="AF78" t="str">
            <v>Quiza</v>
          </cell>
        </row>
        <row r="79">
          <cell r="AE79" t="str">
            <v/>
          </cell>
          <cell r="AF79" t="str">
            <v>Saady Gomom pc</v>
          </cell>
        </row>
        <row r="80">
          <cell r="AE80" t="str">
            <v/>
          </cell>
          <cell r="AF80" t="str">
            <v>Saba Al bawady</v>
          </cell>
        </row>
        <row r="81">
          <cell r="AE81" t="str">
            <v/>
          </cell>
          <cell r="AF81" t="str">
            <v>Saba Al solimaniah</v>
          </cell>
        </row>
        <row r="82">
          <cell r="AE82" t="str">
            <v/>
          </cell>
          <cell r="AF82" t="str">
            <v>Saba Heraa</v>
          </cell>
        </row>
        <row r="83">
          <cell r="AE83" t="str">
            <v/>
          </cell>
          <cell r="AF83" t="str">
            <v>Saba om elsalm</v>
          </cell>
        </row>
        <row r="84">
          <cell r="AE84" t="str">
            <v/>
          </cell>
          <cell r="AF84" t="str">
            <v>Samir Seedy hosp.</v>
          </cell>
        </row>
        <row r="85">
          <cell r="AE85" t="str">
            <v/>
          </cell>
          <cell r="AF85" t="str">
            <v>Saudi airlines</v>
          </cell>
        </row>
        <row r="86">
          <cell r="AE86" t="str">
            <v/>
          </cell>
          <cell r="AF86" t="str">
            <v>Saudi hosp</v>
          </cell>
        </row>
        <row r="87">
          <cell r="AE87" t="str">
            <v/>
          </cell>
          <cell r="AF87" t="str">
            <v>Shefa Jeddah P.C.</v>
          </cell>
        </row>
        <row r="88">
          <cell r="AE88" t="str">
            <v/>
          </cell>
          <cell r="AF88" t="str">
            <v>talal kotb p.c</v>
          </cell>
        </row>
        <row r="89">
          <cell r="AE89" t="str">
            <v/>
          </cell>
          <cell r="AF89" t="str">
            <v>united doctor Hospital</v>
          </cell>
        </row>
        <row r="90">
          <cell r="AE90" t="str">
            <v/>
          </cell>
          <cell r="AF90" t="str">
            <v>watanak</v>
          </cell>
        </row>
        <row r="91">
          <cell r="AE91" t="str">
            <v/>
          </cell>
          <cell r="AF91" t="str">
            <v>Yanbu Al Watani Hosp.</v>
          </cell>
        </row>
        <row r="92">
          <cell r="AE92" t="str">
            <v/>
          </cell>
          <cell r="AF92" t="str">
            <v>Al Saddy Makkah pc</v>
          </cell>
        </row>
        <row r="93">
          <cell r="AF93" t="str">
            <v>Makkah medical center</v>
          </cell>
        </row>
        <row r="94">
          <cell r="AF94" t="str">
            <v>Estishari Center</v>
          </cell>
        </row>
        <row r="95">
          <cell r="AF95" t="str">
            <v>Al Sarawat 1 P.C.</v>
          </cell>
        </row>
        <row r="96">
          <cell r="AF96" t="str">
            <v>Al Sebaey Charity</v>
          </cell>
        </row>
      </sheetData>
      <sheetData sheetId="2"/>
      <sheetData sheetId="3"/>
      <sheetData sheetId="4"/>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ed expenses"/>
      <sheetName val="ACTUAL"/>
      <sheetName val="Variance Analysis "/>
      <sheetName val="Variance Analysis2"/>
      <sheetName val="DATA"/>
      <sheetName val="ASH  Expenses Layout"/>
      <sheetName val="Q1"/>
      <sheetName val="Sheet8"/>
      <sheetName val="Budgeted_expenses"/>
      <sheetName val="Variance_Analysis_"/>
      <sheetName val="Variance_Analysis2"/>
      <sheetName val="ASH__Expenses_Layout"/>
      <sheetName val="Budgeted_expenses1"/>
      <sheetName val="Variance_Analysis_1"/>
      <sheetName val="Variance_Analysis21"/>
      <sheetName val="ASH__Expenses_Layout1"/>
      <sheetName val="Budgeted_expenses2"/>
      <sheetName val="Variance_Analysis_2"/>
      <sheetName val="Variance_Analysis22"/>
      <sheetName val="ASH__Expenses_Layout2"/>
    </sheetNames>
    <sheetDataSet>
      <sheetData sheetId="0">
        <row r="54">
          <cell r="P54" t="str">
            <v xml:space="preserve">Non Medical </v>
          </cell>
        </row>
      </sheetData>
      <sheetData sheetId="1" refreshError="1"/>
      <sheetData sheetId="2" refreshError="1"/>
      <sheetData sheetId="3"/>
      <sheetData sheetId="4">
        <row r="6">
          <cell r="G6" t="str">
            <v xml:space="preserve">papers and inks </v>
          </cell>
        </row>
      </sheetData>
      <sheetData sheetId="5" refreshError="1"/>
      <sheetData sheetId="6" refreshError="1"/>
      <sheetData sheetId="7" refreshError="1"/>
      <sheetData sheetId="8">
        <row r="54">
          <cell r="P54" t="str">
            <v xml:space="preserve">Non Medical </v>
          </cell>
        </row>
      </sheetData>
      <sheetData sheetId="9"/>
      <sheetData sheetId="10"/>
      <sheetData sheetId="11"/>
      <sheetData sheetId="12">
        <row r="54">
          <cell r="P54" t="str">
            <v xml:space="preserve">Non Medical </v>
          </cell>
        </row>
      </sheetData>
      <sheetData sheetId="13"/>
      <sheetData sheetId="14"/>
      <sheetData sheetId="15"/>
      <sheetData sheetId="16">
        <row r="54">
          <cell r="P54" t="str">
            <v xml:space="preserve">Non Medical </v>
          </cell>
        </row>
      </sheetData>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WZ &amp; SNB"/>
      <sheetName val="HJH"/>
      <sheetName val="AKW"/>
      <sheetName val="ADC"/>
      <sheetName val="CRM JDC"/>
      <sheetName val="CRM LCHT"/>
      <sheetName val="PMS community"/>
      <sheetName val="PMS Corporate"/>
      <sheetName val="Ref"/>
      <sheetName val="Weekly Brief to 7 FEB"/>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ow r="6">
          <cell r="C6" t="str">
            <v>Failed Assumptions</v>
          </cell>
        </row>
      </sheetData>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Offer evaluation Feb. W2"/>
      <sheetName val="Final Sheet "/>
    </sheetNames>
    <definedNames>
      <definedName name="Interest_Rate"/>
      <definedName name="Loan_Amount"/>
      <definedName name="Loan_Start"/>
      <definedName name="Loan_Years"/>
    </definedNames>
    <sheetDataSet>
      <sheetData sheetId="0" refreshError="1"/>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tialed DB"/>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INPUT"/>
    </sheetNames>
    <sheetDataSet>
      <sheetData sheetId="0">
        <row r="13">
          <cell r="AD13">
            <v>2019</v>
          </cell>
        </row>
        <row r="19">
          <cell r="AD19">
            <v>7</v>
          </cell>
        </row>
      </sheetData>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Target per doctors"/>
      <sheetName val="Hospital_Planning_P&amp;M "/>
      <sheetName val="Actions &amp; Tasks  "/>
      <sheetName val="CRM Brief"/>
      <sheetName val="Digital brief"/>
      <sheetName val="pivots"/>
      <sheetName val="Sheet1"/>
      <sheetName val="Sheet2"/>
      <sheetName val="Form KPI definition "/>
    </sheetNames>
    <sheetDataSet>
      <sheetData sheetId="0"/>
      <sheetData sheetId="1"/>
      <sheetData sheetId="2"/>
      <sheetData sheetId="3"/>
      <sheetData sheetId="4"/>
      <sheetData sheetId="5"/>
      <sheetData sheetId="6"/>
      <sheetData sheetId="7"/>
      <sheetData sheetId="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Balance Sheet"/>
      <sheetName val="2. Income Statement "/>
      <sheetName val="Sheet1"/>
      <sheetName val="3. Financial Ratios"/>
      <sheetName val="a. Revenue Analysis"/>
      <sheetName val="b. Cost Analysis"/>
      <sheetName val="BI"/>
      <sheetName val="TB FROM JAN TO OCT  2020"/>
    </sheetNames>
    <sheetDataSet>
      <sheetData sheetId="0"/>
      <sheetData sheetId="1"/>
      <sheetData sheetId="2"/>
      <sheetData sheetId="3"/>
      <sheetData sheetId="4"/>
      <sheetData sheetId="5"/>
      <sheetData sheetId="6"/>
      <sheetData sheetId="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  Ayman Group IS linked"/>
    </sheetNames>
    <definedNames>
      <definedName name="arrMed1" refersTo="#REF!"/>
      <definedName name="arrMed2" refersTo="#REF!"/>
      <definedName name="chtData" refersTo="#REF!"/>
      <definedName name="chtExtend" refersTo="#REF!"/>
      <definedName name="chtObs" refersTo="#REF!"/>
      <definedName name="Data.Top.Left"/>
      <definedName name="End_Bal" refersTo="#REF!"/>
      <definedName name="Interest_Rate" refersTo="#REF!"/>
      <definedName name="Loan_Amount" refersTo="#REF!"/>
      <definedName name="Loan_Start" refersTo="#REF!"/>
      <definedName name="Loan_Years" refersTo="#REF!"/>
      <definedName name="TheYear" refersTo="#REF!"/>
      <definedName name="valCode" refersTo="#REF!"/>
      <definedName name="valCoderow" refersTo="#REF!"/>
      <definedName name="valCodespot" refersTo="#REF!"/>
    </definedNames>
    <sheetDataSet>
      <sheetData sheetId="0">
        <row r="269">
          <cell r="E269">
            <v>20199043.399999999</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an"/>
      <sheetName val="Feb"/>
      <sheetName val="Mar"/>
      <sheetName val="Apr"/>
      <sheetName val="May"/>
      <sheetName val="Jun"/>
      <sheetName val="Jul"/>
      <sheetName val="Aug"/>
      <sheetName val="Sep"/>
      <sheetName val="Oct"/>
      <sheetName val="Nov"/>
      <sheetName val="Dec"/>
      <sheetName val="Student calendar (Mon)1"/>
    </sheetNames>
    <sheetDataSet>
      <sheetData sheetId="0">
        <row r="1">
          <cell r="B1">
            <v>2020</v>
          </cell>
        </row>
        <row r="2">
          <cell r="K2">
            <v>4</v>
          </cell>
        </row>
        <row r="8">
          <cell r="K8">
            <v>19</v>
          </cell>
        </row>
      </sheetData>
      <sheetData sheetId="1">
        <row r="2">
          <cell r="M2">
            <v>1</v>
          </cell>
        </row>
      </sheetData>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WZ &amp; SNB"/>
      <sheetName val="HJH"/>
      <sheetName val="AKW"/>
      <sheetName val="ADC"/>
      <sheetName val="Ref"/>
      <sheetName val="JAN  Weekly Brief"/>
    </sheetNames>
    <sheetDataSet>
      <sheetData sheetId="0" refreshError="1"/>
      <sheetData sheetId="1" refreshError="1"/>
      <sheetData sheetId="2" refreshError="1"/>
      <sheetData sheetId="3" refreshError="1"/>
      <sheetData sheetId="4">
        <row r="6">
          <cell r="C6" t="str">
            <v>Failed Assumptions</v>
          </cell>
        </row>
        <row r="7">
          <cell r="C7" t="str">
            <v>Succeed Assumptions</v>
          </cell>
        </row>
      </sheetData>
      <sheetData sheetId="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التمريض"/>
      <sheetName val="Attendance"/>
      <sheetName val="الاجازات"/>
      <sheetName val="الروستر"/>
      <sheetName val="Data"/>
      <sheetName val="التمريض 20يوم"/>
      <sheetName val="Sheet4"/>
      <sheetName val="التمريض_20يوم"/>
      <sheetName val="التمريض_20يوم1"/>
      <sheetName val="التمريض_20يوم2"/>
      <sheetName val="Loan Amortization Schedule"/>
    </sheetNames>
    <sheetDataSet>
      <sheetData sheetId="0"/>
      <sheetData sheetId="1"/>
      <sheetData sheetId="2"/>
      <sheetData sheetId="3"/>
      <sheetData sheetId="4"/>
      <sheetData sheetId="5" refreshError="1"/>
      <sheetData sheetId="6" refreshError="1"/>
      <sheetData sheetId="7"/>
      <sheetData sheetId="8"/>
      <sheetData sheetId="9"/>
      <sheetData sheetId="1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alities"/>
      <sheetName val="Input"/>
      <sheetName val="Sheet1"/>
      <sheetName val="Calendar"/>
      <sheetName val="pivots"/>
    </sheetNames>
    <sheetDataSet>
      <sheetData sheetId="0"/>
      <sheetData sheetId="1" refreshError="1"/>
      <sheetData sheetId="2" refreshError="1"/>
      <sheetData sheetId="3" refreshError="1"/>
      <sheetData sheetId="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1"/>
      <sheetName val="Calendar"/>
      <sheetName val="Slicer"/>
      <sheetName val="Medical -OPD"/>
      <sheetName val="Target (4)"/>
      <sheetName val="BI Target"/>
      <sheetName val="Referral to IPD &amp; WaitingPM(12)"/>
      <sheetName val="Basic (6)"/>
      <sheetName val="Patient Types Plan(2)"/>
      <sheetName val="BI HAT"/>
      <sheetName val="BI Approval"/>
      <sheetName val="BI Tasks"/>
      <sheetName val="Baseline Revenue"/>
      <sheetName val="Referral to IPD Target"/>
      <sheetName val="Dpt. Details (2)"/>
      <sheetName val="Clinics (2)"/>
      <sheetName val="Compaign P(4)"/>
      <sheetName val="Planning Targets P(2)"/>
      <sheetName val="Speciality analysis "/>
      <sheetName val="Doctor Performance "/>
      <sheetName val="Patient Types Target"/>
      <sheetName val="Doctor Target"/>
      <sheetName val="OPD Speicaltiy %(1)"/>
      <sheetName val="OPD Referral to LAB"/>
      <sheetName val="OPD Referral to RAD"/>
      <sheetName val="OPD Referral to Procedure"/>
      <sheetName val="Form KPI definition "/>
      <sheetName val="Referral to LAB Target"/>
      <sheetName val="Referral to RAD Target"/>
      <sheetName val="Referral to Procedure Target"/>
      <sheetName val="Referral to IPD"/>
      <sheetName val="OPD Doctors' Plan"/>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row r="6">
          <cell r="B6">
            <v>527000.30709677399</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8">
          <cell r="B8" t="str">
            <v>رجب محمد خطاب عمر - استاذ التخدير</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mp;F KPI Tree"/>
      <sheetName val="Objective Form-Hospital"/>
      <sheetName val="Objective Form -Function"/>
      <sheetName val="ST.Compliance Form"/>
      <sheetName val="Strat. Obj. Monitoring Report "/>
      <sheetName val="Content Plan"/>
      <sheetName val="Content Report"/>
      <sheetName val="project checklist "/>
      <sheetName val="project Report "/>
      <sheetName val="Meeting Performance Report "/>
      <sheetName val="meeting audit criteria "/>
      <sheetName val="Decision list Report "/>
      <sheetName val="Meeting Checklist"/>
      <sheetName val="NCR - Meeting Audit"/>
      <sheetName val="Report submission form "/>
      <sheetName val="Employee Report submission "/>
      <sheetName val="Lists"/>
      <sheetName val="Calenda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
          <cell r="G1" t="str">
            <v>HR</v>
          </cell>
          <cell r="H1" t="str">
            <v xml:space="preserve">Quality </v>
          </cell>
          <cell r="I1" t="str">
            <v>Planning_Monitoring</v>
          </cell>
          <cell r="J1" t="str">
            <v>Strategy_Office_Planning_Follow_up</v>
          </cell>
          <cell r="K1" t="str">
            <v>Sales_Marketing</v>
          </cell>
          <cell r="L1" t="str">
            <v>SupplyChain</v>
          </cell>
          <cell r="M1" t="str">
            <v>Finance</v>
          </cell>
          <cell r="N1" t="str">
            <v>Biomedical</v>
          </cell>
          <cell r="O1" t="str">
            <v>IT</v>
          </cell>
          <cell r="P1" t="str">
            <v>Maintenance</v>
          </cell>
          <cell r="Q1" t="str">
            <v>Medical</v>
          </cell>
          <cell r="R1" t="str">
            <v>CRM</v>
          </cell>
        </row>
        <row r="2">
          <cell r="A2" t="str">
            <v>AKW</v>
          </cell>
          <cell r="B2" t="str">
            <v>Admin Specialist</v>
          </cell>
          <cell r="C2">
            <v>43831</v>
          </cell>
          <cell r="E2" t="str">
            <v>Bills</v>
          </cell>
          <cell r="F2" t="str">
            <v>Daily</v>
          </cell>
        </row>
        <row r="3">
          <cell r="A3" t="str">
            <v>AMH</v>
          </cell>
          <cell r="B3" t="str">
            <v>Project Coordinator</v>
          </cell>
          <cell r="C3">
            <v>43862</v>
          </cell>
          <cell r="E3" t="str">
            <v>Cheque</v>
          </cell>
          <cell r="F3" t="str">
            <v>Weekly</v>
          </cell>
        </row>
        <row r="4">
          <cell r="A4" t="str">
            <v>Area Alex</v>
          </cell>
          <cell r="B4" t="str">
            <v>Project Manager</v>
          </cell>
          <cell r="C4">
            <v>43891</v>
          </cell>
          <cell r="E4" t="str">
            <v>Contracts</v>
          </cell>
          <cell r="F4" t="str">
            <v>Bi-Weekly</v>
          </cell>
        </row>
        <row r="5">
          <cell r="A5" t="str">
            <v>ASH</v>
          </cell>
          <cell r="B5" t="str">
            <v>Senior Admin</v>
          </cell>
          <cell r="C5">
            <v>43922</v>
          </cell>
          <cell r="E5" t="str">
            <v>Designs</v>
          </cell>
          <cell r="F5" t="str">
            <v>Monthly</v>
          </cell>
        </row>
        <row r="6">
          <cell r="A6" t="str">
            <v>ATC</v>
          </cell>
          <cell r="B6" t="str">
            <v>Supervisor Admin</v>
          </cell>
          <cell r="C6">
            <v>43952</v>
          </cell>
          <cell r="E6" t="str">
            <v>Drawings</v>
          </cell>
          <cell r="F6" t="str">
            <v>Quarterly</v>
          </cell>
        </row>
        <row r="7">
          <cell r="A7" t="str">
            <v>FWZ &amp;  SNB</v>
          </cell>
          <cell r="C7">
            <v>43983</v>
          </cell>
          <cell r="E7" t="str">
            <v>Employees Documents</v>
          </cell>
          <cell r="F7" t="str">
            <v>biannual</v>
          </cell>
        </row>
        <row r="8">
          <cell r="A8" t="str">
            <v>HJH</v>
          </cell>
          <cell r="C8">
            <v>44013</v>
          </cell>
          <cell r="E8" t="str">
            <v>Licenses</v>
          </cell>
          <cell r="F8" t="str">
            <v>Yearly</v>
          </cell>
        </row>
        <row r="9">
          <cell r="A9" t="str">
            <v>Regional EG</v>
          </cell>
          <cell r="C9">
            <v>44044</v>
          </cell>
          <cell r="E9" t="str">
            <v>Permissions</v>
          </cell>
          <cell r="F9" t="str">
            <v>Custom Date</v>
          </cell>
        </row>
        <row r="10">
          <cell r="A10" t="str">
            <v>Regional KSA</v>
          </cell>
          <cell r="C10">
            <v>44075</v>
          </cell>
          <cell r="E10" t="str">
            <v>Plans</v>
          </cell>
          <cell r="F10" t="str">
            <v>No Need</v>
          </cell>
        </row>
        <row r="11">
          <cell r="A11" t="str">
            <v>Remote</v>
          </cell>
          <cell r="C11">
            <v>44105</v>
          </cell>
          <cell r="E11" t="str">
            <v>Reports</v>
          </cell>
        </row>
        <row r="12">
          <cell r="A12" t="str">
            <v>SMH</v>
          </cell>
          <cell r="C12">
            <v>44136</v>
          </cell>
          <cell r="E12" t="str">
            <v>Other Documents</v>
          </cell>
        </row>
        <row r="13">
          <cell r="A13" t="str">
            <v>Sultan</v>
          </cell>
          <cell r="C13">
            <v>44166</v>
          </cell>
        </row>
        <row r="27">
          <cell r="A27" t="str">
            <v>Operation_Assumption</v>
          </cell>
          <cell r="F27" t="str">
            <v>BD</v>
          </cell>
        </row>
        <row r="28">
          <cell r="A28" t="str">
            <v>Department_Improvement_Strucrue</v>
          </cell>
          <cell r="F28" t="str">
            <v>BU_Finance</v>
          </cell>
        </row>
        <row r="29">
          <cell r="A29" t="str">
            <v>Department_Improvement_Process</v>
          </cell>
          <cell r="F29" t="str">
            <v>CEO_Team</v>
          </cell>
        </row>
        <row r="30">
          <cell r="A30" t="str">
            <v>Service_Development</v>
          </cell>
          <cell r="F30" t="str">
            <v>COO_CEO</v>
          </cell>
        </row>
        <row r="31">
          <cell r="F31" t="str">
            <v>CRM.</v>
          </cell>
        </row>
        <row r="32">
          <cell r="F32" t="str">
            <v>Finance.</v>
          </cell>
        </row>
        <row r="33">
          <cell r="A33" t="str">
            <v xml:space="preserve">Done </v>
          </cell>
          <cell r="C33" t="str">
            <v>Met</v>
          </cell>
          <cell r="F33" t="str">
            <v>Group_Directors</v>
          </cell>
        </row>
        <row r="34">
          <cell r="A34" t="str">
            <v>Not Done</v>
          </cell>
          <cell r="C34" t="str">
            <v>Partially Met</v>
          </cell>
          <cell r="F34" t="str">
            <v>HR.</v>
          </cell>
        </row>
        <row r="35">
          <cell r="A35" t="str">
            <v>In progress</v>
          </cell>
          <cell r="C35" t="str">
            <v>Not Met</v>
          </cell>
          <cell r="F35" t="str">
            <v>Insurance.</v>
          </cell>
        </row>
        <row r="36">
          <cell r="A36" t="str">
            <v>Hold</v>
          </cell>
          <cell r="F36" t="str">
            <v>Marketing_Campaign_Events</v>
          </cell>
        </row>
        <row r="37">
          <cell r="F37" t="str">
            <v>Medical.</v>
          </cell>
        </row>
        <row r="38">
          <cell r="F38" t="str">
            <v xml:space="preserve">OD </v>
          </cell>
        </row>
        <row r="39">
          <cell r="A39" t="str">
            <v>Project</v>
          </cell>
          <cell r="F39" t="str">
            <v>Planning_Follow_up</v>
          </cell>
        </row>
        <row r="40">
          <cell r="A40" t="str">
            <v>Corrective Action</v>
          </cell>
          <cell r="F40" t="str">
            <v>Planning_Monitoring.</v>
          </cell>
        </row>
        <row r="41">
          <cell r="F41" t="str">
            <v>Regional_Team</v>
          </cell>
        </row>
        <row r="42">
          <cell r="F42" t="str">
            <v>Sales_Corporate_Medical</v>
          </cell>
        </row>
        <row r="43">
          <cell r="F43" t="str">
            <v>Strategy_Office</v>
          </cell>
        </row>
        <row r="44">
          <cell r="F44" t="str">
            <v>Supply_Chain.</v>
          </cell>
        </row>
      </sheetData>
      <sheetData sheetId="1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rea Quality Manager"/>
      <sheetName val="Quality Manager"/>
      <sheetName val="KPI tree"/>
      <sheetName val="Auditing Performace M. Report"/>
      <sheetName val="Auditing Trend Report"/>
      <sheetName val="Auditing form "/>
      <sheetName val="Detailed Audit Grid - committe"/>
      <sheetName val="Committee Performance Report "/>
      <sheetName val="Committee Trend Report"/>
      <sheetName val="Training Plan&amp; Monitor "/>
      <sheetName val="Training Test Result"/>
      <sheetName val="Data management Form "/>
      <sheetName val="Data Management Report "/>
      <sheetName val="Project Charter  (1)"/>
      <sheetName val="Project Charter 2 "/>
      <sheetName val="Project Charter "/>
      <sheetName val="Process Improvement Report "/>
      <sheetName val="Manual Report "/>
      <sheetName val="System form  Report "/>
      <sheetName val="Task"/>
      <sheetName val="KPIs"/>
      <sheetName val="Monitor"/>
      <sheetName val="Droplists"/>
      <sheetName val="Quality Supervisor"/>
      <sheetName val="Quality Senior Specialist"/>
      <sheetName val="Quality Specia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sheetData sheetId="16"/>
      <sheetData sheetId="17"/>
      <sheetData sheetId="18"/>
      <sheetData sheetId="19"/>
      <sheetData sheetId="20"/>
      <sheetData sheetId="21"/>
      <sheetData sheetId="22">
        <row r="11">
          <cell r="D11" t="str">
            <v xml:space="preserve">Auditing Form </v>
          </cell>
          <cell r="E11" t="str">
            <v xml:space="preserve">Auditing Performance Report </v>
          </cell>
          <cell r="F11" t="str">
            <v>ASH</v>
          </cell>
        </row>
        <row r="12">
          <cell r="D12" t="str">
            <v xml:space="preserve">Audit Grid From </v>
          </cell>
          <cell r="E12" t="str">
            <v xml:space="preserve">Auditing Trend Report </v>
          </cell>
          <cell r="F12" t="str">
            <v>AMH</v>
          </cell>
        </row>
        <row r="13">
          <cell r="D13" t="str">
            <v>OVR Form</v>
          </cell>
          <cell r="E13" t="str">
            <v>Committee Performance Report</v>
          </cell>
          <cell r="F13" t="str">
            <v>SMH</v>
          </cell>
        </row>
        <row r="14">
          <cell r="D14" t="str">
            <v>Exam Template</v>
          </cell>
          <cell r="E14" t="str">
            <v>Committee Performance Trend  Report</v>
          </cell>
          <cell r="F14" t="str">
            <v>AHQ</v>
          </cell>
        </row>
        <row r="15">
          <cell r="D15" t="str">
            <v>Project Charter</v>
          </cell>
          <cell r="E15" t="str">
            <v>Training Plan &amp; Monitor</v>
          </cell>
          <cell r="F15" t="str">
            <v>Remote</v>
          </cell>
        </row>
        <row r="16">
          <cell r="D16" t="str">
            <v>Data Management Form</v>
          </cell>
          <cell r="E16" t="str">
            <v>Project Monitor</v>
          </cell>
          <cell r="F16" t="str">
            <v>KSA</v>
          </cell>
        </row>
        <row r="17">
          <cell r="D17" t="str">
            <v>Process Improvement Form</v>
          </cell>
          <cell r="E17" t="str">
            <v>OVR Report</v>
          </cell>
        </row>
        <row r="18">
          <cell r="D18" t="str">
            <v>Training Test Results Form</v>
          </cell>
          <cell r="E18" t="str">
            <v>Data Management Report</v>
          </cell>
        </row>
        <row r="19">
          <cell r="E19" t="str">
            <v>Process Improvement Report</v>
          </cell>
        </row>
        <row r="20">
          <cell r="E20" t="str">
            <v>System Form Report</v>
          </cell>
        </row>
        <row r="21">
          <cell r="E21" t="str">
            <v>Manual Report</v>
          </cell>
        </row>
      </sheetData>
      <sheetData sheetId="23"/>
      <sheetData sheetId="24">
        <row r="11">
          <cell r="D11" t="str">
            <v xml:space="preserve">Auditing Form </v>
          </cell>
        </row>
      </sheetData>
      <sheetData sheetId="25"/>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Data"/>
      <sheetName val="Lists"/>
      <sheetName val="budget"/>
      <sheetName val="BI"/>
    </sheetNames>
    <sheetDataSet>
      <sheetData sheetId="0"/>
      <sheetData sheetId="1"/>
      <sheetData sheetId="2"/>
      <sheetData sheetId="3" refreshError="1"/>
      <sheetData sheetId="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Budget"/>
      <sheetName val="Setup"/>
      <sheetName val="chart data"/>
    </sheetNames>
    <sheetDataSet>
      <sheetData sheetId="0"/>
      <sheetData sheetId="1">
        <row r="8">
          <cell r="C8">
            <v>-3714</v>
          </cell>
        </row>
      </sheetData>
      <sheetData sheetId="2">
        <row r="1">
          <cell r="B1" t="str">
            <v>JOHNSON FAMILY 2012</v>
          </cell>
        </row>
      </sheetData>
      <sheetData sheetId="3">
        <row r="4">
          <cell r="C4">
            <v>3</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Droplists"/>
    </sheetNames>
    <sheetDataSet>
      <sheetData sheetId="0">
        <row r="1">
          <cell r="C1" t="str">
            <v>january</v>
          </cell>
        </row>
        <row r="15">
          <cell r="C15" t="str">
            <v>February</v>
          </cell>
        </row>
        <row r="29">
          <cell r="C29" t="str">
            <v>March</v>
          </cell>
        </row>
        <row r="43">
          <cell r="C43" t="str">
            <v>April</v>
          </cell>
        </row>
        <row r="57">
          <cell r="C57" t="str">
            <v>May</v>
          </cell>
        </row>
        <row r="71">
          <cell r="C71" t="str">
            <v>June</v>
          </cell>
        </row>
        <row r="85">
          <cell r="C85" t="str">
            <v>July</v>
          </cell>
        </row>
        <row r="99">
          <cell r="C99" t="str">
            <v>August</v>
          </cell>
        </row>
        <row r="113">
          <cell r="C113" t="str">
            <v>September</v>
          </cell>
        </row>
        <row r="127">
          <cell r="C127" t="str">
            <v>October</v>
          </cell>
        </row>
        <row r="141">
          <cell r="C141" t="str">
            <v>November</v>
          </cell>
        </row>
        <row r="155">
          <cell r="C155" t="str">
            <v>December</v>
          </cell>
        </row>
      </sheetData>
      <sheetData sheetId="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s>
    <sheetDataSet>
      <sheetData sheetId="0">
        <row r="3">
          <cell r="X3">
            <v>2014</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un Chart"/>
      <sheetName val="Rules for Interpreting Charts"/>
      <sheetName val="Run_Chart1"/>
      <sheetName val="Rules_for_Interpreting_Charts1"/>
      <sheetName val="Run_Chart"/>
      <sheetName val="Rules_for_Interpreting_Charts"/>
      <sheetName val="Run_Chart2"/>
      <sheetName val="Rules_for_Interpreting_Charts2"/>
      <sheetName val="Run_Chart6"/>
      <sheetName val="Rules_for_Interpreting_Charts6"/>
      <sheetName val="Run_Chart3"/>
      <sheetName val="Rules_for_Interpreting_Charts3"/>
      <sheetName val="Run_Chart4"/>
      <sheetName val="Rules_for_Interpreting_Charts4"/>
      <sheetName val="Run_Chart5"/>
      <sheetName val="Rules_for_Interpreting_Charts5"/>
      <sheetName val="Run_Chart7"/>
      <sheetName val="Rules_for_Interpreting_Charts7"/>
      <sheetName val="Run_Chart8"/>
      <sheetName val="Rules_for_Interpreting_Charts8"/>
      <sheetName val="Run_Chart9"/>
      <sheetName val="Rules_for_Interpreting_Charts9"/>
      <sheetName val="Run_Chart10"/>
      <sheetName val="Rules_for_Interpreting_Charts10"/>
      <sheetName val="Run_Chart11"/>
      <sheetName val="Rules_for_Interpreting_Charts11"/>
      <sheetName val="Productivity Plan."/>
      <sheetName val="Summary"/>
      <sheetName val="Current Productivity"/>
      <sheetName val="Medical Department"/>
      <sheetName val="Corporate Sales "/>
      <sheetName val="Medical Sales"/>
      <sheetName val="Recruitment"/>
      <sheetName val="Call Center"/>
      <sheetName val="Recruitment."/>
      <sheetName val="Medical Sales."/>
      <sheetName val="Digital Marketing"/>
      <sheetName val="Medical Record"/>
      <sheetName val="Content"/>
      <sheetName val="Graphic Designers"/>
      <sheetName val="Approval team"/>
      <sheetName val="Community Events"/>
      <sheetName val="Run Chart Template (1)"/>
    </sheetNames>
    <definedNames>
      <definedName name="chtData" refersTo="#REF!" sheetId="0"/>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tendance"/>
      <sheetName val="Sheet1"/>
      <sheetName val="Sheet2"/>
      <sheetName val="التمريض20يوم"/>
      <sheetName val="Droplists"/>
      <sheetName val="Setup"/>
      <sheetName val="chart data"/>
    </sheetNames>
    <sheetDataSet>
      <sheetData sheetId="0"/>
      <sheetData sheetId="1"/>
      <sheetData sheetId="2">
        <row r="1">
          <cell r="A1" t="str">
            <v>الكود</v>
          </cell>
          <cell r="B1" t="str">
            <v>Date</v>
          </cell>
          <cell r="C1" t="str">
            <v>حالة التفرغ</v>
          </cell>
        </row>
        <row r="2">
          <cell r="A2">
            <v>370</v>
          </cell>
          <cell r="B2" t="str">
            <v>اشرف محمد</v>
          </cell>
        </row>
        <row r="3">
          <cell r="A3">
            <v>1226</v>
          </cell>
          <cell r="B3" t="str">
            <v>ايمان على على</v>
          </cell>
        </row>
        <row r="4">
          <cell r="A4">
            <v>1398</v>
          </cell>
          <cell r="B4" t="str">
            <v>ايمان رمضان</v>
          </cell>
        </row>
        <row r="5">
          <cell r="A5">
            <v>1444</v>
          </cell>
          <cell r="B5" t="str">
            <v>فتحية يسرى</v>
          </cell>
        </row>
        <row r="6">
          <cell r="A6">
            <v>1504</v>
          </cell>
          <cell r="B6" t="str">
            <v>رحاب فتحى</v>
          </cell>
        </row>
        <row r="7">
          <cell r="A7">
            <v>1286</v>
          </cell>
          <cell r="B7" t="str">
            <v>ريهام حسن</v>
          </cell>
        </row>
        <row r="8">
          <cell r="A8">
            <v>141</v>
          </cell>
          <cell r="B8" t="str">
            <v xml:space="preserve">ايمان احمد </v>
          </cell>
          <cell r="K8" t="str">
            <v>حضور</v>
          </cell>
          <cell r="L8" t="str">
            <v>انصراف</v>
          </cell>
          <cell r="M8" t="str">
            <v>حضور</v>
          </cell>
          <cell r="N8" t="str">
            <v>انصراف</v>
          </cell>
        </row>
        <row r="9">
          <cell r="A9">
            <v>43</v>
          </cell>
          <cell r="B9" t="str">
            <v>أ/ مصطفى عمر</v>
          </cell>
          <cell r="J9" t="str">
            <v>M</v>
          </cell>
          <cell r="K9">
            <v>0.33333333333333331</v>
          </cell>
          <cell r="L9">
            <v>0.625</v>
          </cell>
          <cell r="M9">
            <v>0.375</v>
          </cell>
          <cell r="N9">
            <v>0.64583333333333337</v>
          </cell>
        </row>
        <row r="10">
          <cell r="A10">
            <v>578</v>
          </cell>
          <cell r="B10" t="str">
            <v>سعيده عبد الغنى</v>
          </cell>
          <cell r="J10" t="str">
            <v>E</v>
          </cell>
          <cell r="K10">
            <v>0.58333333333333337</v>
          </cell>
          <cell r="L10">
            <v>0.875</v>
          </cell>
          <cell r="M10">
            <v>0.625</v>
          </cell>
          <cell r="N10">
            <v>0.875</v>
          </cell>
        </row>
        <row r="11">
          <cell r="A11">
            <v>42</v>
          </cell>
          <cell r="B11" t="str">
            <v>محمد عبد الحميد محمد</v>
          </cell>
          <cell r="C11" t="str">
            <v>غير متفرغ</v>
          </cell>
          <cell r="J11" t="str">
            <v>N</v>
          </cell>
          <cell r="K11">
            <v>0.85416666666666663</v>
          </cell>
          <cell r="L11">
            <v>0.35416666666666669</v>
          </cell>
          <cell r="M11">
            <v>0.875</v>
          </cell>
          <cell r="N11">
            <v>0.375</v>
          </cell>
        </row>
        <row r="12">
          <cell r="A12">
            <v>55</v>
          </cell>
          <cell r="B12" t="str">
            <v>انور حمدى ابراهيم مرزوق</v>
          </cell>
          <cell r="C12" t="str">
            <v>غير متفرغ</v>
          </cell>
          <cell r="J12" t="str">
            <v>L</v>
          </cell>
          <cell r="K12">
            <v>0.33333333333333331</v>
          </cell>
          <cell r="L12">
            <v>0.83333333333333337</v>
          </cell>
          <cell r="M12">
            <v>0.375</v>
          </cell>
          <cell r="N12">
            <v>0.875</v>
          </cell>
        </row>
        <row r="13">
          <cell r="A13">
            <v>120</v>
          </cell>
          <cell r="B13" t="str">
            <v>شيماء محمد شحاته</v>
          </cell>
          <cell r="C13" t="str">
            <v>غير متفرغ</v>
          </cell>
          <cell r="J13" t="str">
            <v>EN</v>
          </cell>
          <cell r="K13">
            <v>0.58333333333333337</v>
          </cell>
          <cell r="L13">
            <v>0.35416666666666669</v>
          </cell>
          <cell r="M13">
            <v>0.625</v>
          </cell>
          <cell r="N13">
            <v>0.375</v>
          </cell>
        </row>
        <row r="14">
          <cell r="A14">
            <v>142</v>
          </cell>
          <cell r="B14" t="str">
            <v>محمد فتحى محمد</v>
          </cell>
          <cell r="C14" t="str">
            <v>غير متفرغ</v>
          </cell>
          <cell r="J14" t="str">
            <v>NM</v>
          </cell>
          <cell r="K14">
            <v>0.85416666666666663</v>
          </cell>
          <cell r="L14">
            <v>0.625</v>
          </cell>
          <cell r="M14">
            <v>0.875</v>
          </cell>
          <cell r="N14">
            <v>0.64583333333333337</v>
          </cell>
        </row>
        <row r="15">
          <cell r="A15">
            <v>190</v>
          </cell>
          <cell r="B15" t="str">
            <v>عزه علاء الدين عبد العزيز</v>
          </cell>
          <cell r="C15" t="str">
            <v>غير متفرغ</v>
          </cell>
          <cell r="J15" t="str">
            <v>o</v>
          </cell>
          <cell r="K15" t="str">
            <v>off</v>
          </cell>
          <cell r="L15" t="str">
            <v>off</v>
          </cell>
          <cell r="M15" t="str">
            <v>off</v>
          </cell>
          <cell r="N15" t="str">
            <v>off</v>
          </cell>
        </row>
        <row r="16">
          <cell r="A16">
            <v>229</v>
          </cell>
          <cell r="B16" t="str">
            <v>ريهام محسن عيسى</v>
          </cell>
          <cell r="C16" t="str">
            <v>غير متفرغ</v>
          </cell>
        </row>
        <row r="17">
          <cell r="A17">
            <v>230</v>
          </cell>
          <cell r="B17" t="str">
            <v>محمد على جمعه سعدون</v>
          </cell>
          <cell r="C17" t="str">
            <v>غير متفرغ</v>
          </cell>
        </row>
        <row r="18">
          <cell r="A18">
            <v>177</v>
          </cell>
          <cell r="B18" t="str">
            <v>سمير حسنى احمد البشبيشى</v>
          </cell>
          <cell r="C18" t="str">
            <v>غير متفرغ</v>
          </cell>
        </row>
        <row r="19">
          <cell r="A19">
            <v>179</v>
          </cell>
          <cell r="B19" t="str">
            <v>عبدالله انس احمد</v>
          </cell>
          <cell r="C19" t="str">
            <v>غير متفرغ</v>
          </cell>
        </row>
        <row r="20">
          <cell r="A20">
            <v>175</v>
          </cell>
          <cell r="B20" t="str">
            <v>اسامه ناجى مسعود</v>
          </cell>
          <cell r="C20" t="str">
            <v>غير متفرغ</v>
          </cell>
        </row>
        <row r="21">
          <cell r="A21">
            <v>185</v>
          </cell>
          <cell r="B21" t="str">
            <v>السيد محمد سلطان</v>
          </cell>
          <cell r="C21" t="str">
            <v>غير متفرغ</v>
          </cell>
        </row>
        <row r="22">
          <cell r="A22">
            <v>331</v>
          </cell>
          <cell r="B22" t="str">
            <v>اسراء محمد عبد السلام</v>
          </cell>
          <cell r="C22" t="str">
            <v>غير متفرغ</v>
          </cell>
        </row>
        <row r="23">
          <cell r="A23">
            <v>486</v>
          </cell>
          <cell r="B23" t="str">
            <v>مها صلاح السقا</v>
          </cell>
          <cell r="C23" t="str">
            <v>غير متفرغ</v>
          </cell>
        </row>
        <row r="24">
          <cell r="A24">
            <v>612</v>
          </cell>
          <cell r="B24" t="str">
            <v>ايناس محمد حسن</v>
          </cell>
          <cell r="C24" t="str">
            <v>غير متفرغ</v>
          </cell>
        </row>
        <row r="25">
          <cell r="A25">
            <v>654</v>
          </cell>
          <cell r="B25" t="str">
            <v>أمل سعد حربى</v>
          </cell>
          <cell r="C25" t="str">
            <v>غير متفرغ</v>
          </cell>
        </row>
        <row r="26">
          <cell r="A26">
            <v>653</v>
          </cell>
          <cell r="B26" t="str">
            <v>نصره عبد الفتاح</v>
          </cell>
          <cell r="C26" t="str">
            <v>غير متفرغ</v>
          </cell>
        </row>
        <row r="27">
          <cell r="A27">
            <v>1188</v>
          </cell>
          <cell r="B27" t="str">
            <v>ايمان الوردانى عبد العال</v>
          </cell>
          <cell r="C27" t="str">
            <v>غير متفرغ</v>
          </cell>
        </row>
        <row r="28">
          <cell r="A28">
            <v>1395</v>
          </cell>
          <cell r="B28" t="str">
            <v>عماد محمد سعد</v>
          </cell>
          <cell r="C28" t="str">
            <v>غير متفرغ</v>
          </cell>
        </row>
        <row r="29">
          <cell r="A29">
            <v>385</v>
          </cell>
          <cell r="B29" t="str">
            <v>بسمة محمد قناوى</v>
          </cell>
          <cell r="C29" t="str">
            <v>غير متفرغ</v>
          </cell>
        </row>
        <row r="30">
          <cell r="A30">
            <v>1472</v>
          </cell>
          <cell r="B30" t="str">
            <v>صفية مسعود ابراهيم</v>
          </cell>
          <cell r="C30" t="str">
            <v>غير متفرغ</v>
          </cell>
        </row>
        <row r="31">
          <cell r="A31">
            <v>1500</v>
          </cell>
          <cell r="B31" t="str">
            <v>سهينه صبرى محمد</v>
          </cell>
          <cell r="C31" t="str">
            <v>غير متفرغ</v>
          </cell>
        </row>
        <row r="32">
          <cell r="A32">
            <v>1516</v>
          </cell>
          <cell r="B32" t="str">
            <v>أحمد فتحى قاسم</v>
          </cell>
          <cell r="C32" t="str">
            <v>غير متفرغ</v>
          </cell>
        </row>
        <row r="33">
          <cell r="A33">
            <v>498</v>
          </cell>
          <cell r="B33" t="str">
            <v>اسماعيل محمد اسماعيل</v>
          </cell>
          <cell r="C33" t="str">
            <v>غير متفرغ</v>
          </cell>
        </row>
        <row r="34">
          <cell r="A34">
            <v>1139</v>
          </cell>
          <cell r="B34" t="str">
            <v>م. نجلاء عبدالمجيد</v>
          </cell>
        </row>
        <row r="35">
          <cell r="A35">
            <v>425</v>
          </cell>
          <cell r="B35" t="str">
            <v>م. مديحة محمود</v>
          </cell>
        </row>
        <row r="36">
          <cell r="A36">
            <v>174</v>
          </cell>
          <cell r="B36" t="str">
            <v>منصور محمد</v>
          </cell>
          <cell r="C36" t="str">
            <v>غير متفرغ</v>
          </cell>
        </row>
        <row r="37">
          <cell r="A37">
            <v>112</v>
          </cell>
          <cell r="B37" t="str">
            <v>حسن عباس</v>
          </cell>
        </row>
        <row r="38">
          <cell r="A38">
            <v>652</v>
          </cell>
          <cell r="B38" t="str">
            <v>ملك محمود</v>
          </cell>
        </row>
        <row r="39">
          <cell r="A39">
            <v>424</v>
          </cell>
          <cell r="B39" t="str">
            <v xml:space="preserve">رشا انس </v>
          </cell>
        </row>
        <row r="40">
          <cell r="A40">
            <v>1149</v>
          </cell>
          <cell r="B40" t="str">
            <v xml:space="preserve">جيهان محمد </v>
          </cell>
        </row>
        <row r="41">
          <cell r="A41">
            <v>494</v>
          </cell>
          <cell r="B41" t="str">
            <v>سيد عبد الكريم</v>
          </cell>
        </row>
        <row r="42">
          <cell r="A42">
            <v>1080</v>
          </cell>
          <cell r="B42" t="str">
            <v>عمر عادل الشراكى</v>
          </cell>
        </row>
        <row r="43">
          <cell r="A43">
            <v>329</v>
          </cell>
          <cell r="B43" t="str">
            <v>حنان حميدو</v>
          </cell>
        </row>
        <row r="44">
          <cell r="A44">
            <v>1298</v>
          </cell>
          <cell r="B44" t="str">
            <v>وفاء على</v>
          </cell>
        </row>
        <row r="45">
          <cell r="A45">
            <v>1273</v>
          </cell>
          <cell r="B45" t="str">
            <v>لمياء جمال</v>
          </cell>
        </row>
        <row r="46">
          <cell r="A46">
            <v>1362</v>
          </cell>
          <cell r="B46" t="str">
            <v>صابرين صلاح</v>
          </cell>
        </row>
        <row r="47">
          <cell r="A47">
            <v>1396</v>
          </cell>
          <cell r="B47" t="str">
            <v>نادية محمود متولى</v>
          </cell>
        </row>
        <row r="48">
          <cell r="A48">
            <v>1466</v>
          </cell>
          <cell r="B48" t="str">
            <v>أمل عرفة</v>
          </cell>
        </row>
        <row r="49">
          <cell r="A49">
            <v>1244</v>
          </cell>
          <cell r="B49" t="str">
            <v>أسماء محمد</v>
          </cell>
        </row>
        <row r="50">
          <cell r="A50">
            <v>355</v>
          </cell>
          <cell r="B50" t="str">
            <v>ماجدة مهنى</v>
          </cell>
        </row>
        <row r="51">
          <cell r="A51">
            <v>585</v>
          </cell>
          <cell r="B51" t="str">
            <v>محمد عبدالله</v>
          </cell>
        </row>
        <row r="52">
          <cell r="A52">
            <v>1115</v>
          </cell>
          <cell r="B52" t="str">
            <v>السيد سعد</v>
          </cell>
        </row>
        <row r="53">
          <cell r="A53">
            <v>1384</v>
          </cell>
          <cell r="B53" t="str">
            <v>كارم محمود</v>
          </cell>
        </row>
        <row r="54">
          <cell r="A54">
            <v>423</v>
          </cell>
          <cell r="B54" t="str">
            <v>أمانى عيسى</v>
          </cell>
        </row>
        <row r="55">
          <cell r="A55">
            <v>183</v>
          </cell>
          <cell r="B55" t="str">
            <v>سمر غريب</v>
          </cell>
        </row>
        <row r="56">
          <cell r="A56">
            <v>1454</v>
          </cell>
          <cell r="B56" t="str">
            <v>منى زين</v>
          </cell>
        </row>
        <row r="57">
          <cell r="A57">
            <v>156</v>
          </cell>
          <cell r="B57" t="str">
            <v>م/ياسمين صلاح</v>
          </cell>
        </row>
        <row r="58">
          <cell r="A58">
            <v>1158</v>
          </cell>
          <cell r="B58" t="str">
            <v xml:space="preserve">ايمان سمير </v>
          </cell>
        </row>
        <row r="59">
          <cell r="A59">
            <v>103</v>
          </cell>
          <cell r="B59" t="str">
            <v>مى احمد</v>
          </cell>
        </row>
        <row r="60">
          <cell r="A60">
            <v>228</v>
          </cell>
          <cell r="B60" t="str">
            <v xml:space="preserve">رشا مغاورى </v>
          </cell>
        </row>
        <row r="61">
          <cell r="A61">
            <v>503</v>
          </cell>
          <cell r="B61" t="str">
            <v xml:space="preserve">اميرة اسماعيل </v>
          </cell>
          <cell r="C61" t="str">
            <v>غير متفرغ</v>
          </cell>
        </row>
        <row r="62">
          <cell r="A62">
            <v>1161</v>
          </cell>
          <cell r="B62" t="str">
            <v xml:space="preserve">ايمان عبدالعزيز </v>
          </cell>
        </row>
        <row r="63">
          <cell r="A63">
            <v>473</v>
          </cell>
          <cell r="B63" t="str">
            <v>أسماء السيد</v>
          </cell>
        </row>
        <row r="64">
          <cell r="A64">
            <v>1143</v>
          </cell>
          <cell r="B64" t="str">
            <v>سناء كمال</v>
          </cell>
          <cell r="C64" t="str">
            <v>غير متفرغ</v>
          </cell>
        </row>
        <row r="65">
          <cell r="A65">
            <v>1448</v>
          </cell>
          <cell r="B65" t="str">
            <v>سامية محمد صبحى</v>
          </cell>
        </row>
        <row r="66">
          <cell r="A66">
            <v>1473</v>
          </cell>
          <cell r="B66" t="str">
            <v>أسماء فاروق</v>
          </cell>
        </row>
        <row r="67">
          <cell r="A67">
            <v>189</v>
          </cell>
          <cell r="B67" t="str">
            <v xml:space="preserve">احمد عبد الحكيم </v>
          </cell>
          <cell r="C67" t="str">
            <v>غير متفرغ</v>
          </cell>
        </row>
        <row r="68">
          <cell r="A68">
            <v>358</v>
          </cell>
          <cell r="B68" t="str">
            <v>حازم سعد توفيق</v>
          </cell>
          <cell r="C68" t="str">
            <v>غير متفرغ</v>
          </cell>
        </row>
        <row r="69">
          <cell r="A69">
            <v>1439</v>
          </cell>
          <cell r="B69" t="str">
            <v>السعيد عبد الحميد</v>
          </cell>
          <cell r="C69" t="str">
            <v>غير متفرغ</v>
          </cell>
        </row>
        <row r="70">
          <cell r="A70">
            <v>1452</v>
          </cell>
          <cell r="B70" t="str">
            <v>محرم طه</v>
          </cell>
          <cell r="C70" t="str">
            <v>غير متفرغ</v>
          </cell>
        </row>
        <row r="71">
          <cell r="A71">
            <v>1493</v>
          </cell>
          <cell r="B71" t="str">
            <v>شريف حسين يوسف</v>
          </cell>
          <cell r="C71" t="str">
            <v>غير متفرغ</v>
          </cell>
        </row>
        <row r="72">
          <cell r="A72">
            <v>1494</v>
          </cell>
          <cell r="B72" t="str">
            <v>عبد الله محمد حسونة</v>
          </cell>
          <cell r="C72" t="str">
            <v>غير متفرغ</v>
          </cell>
        </row>
        <row r="73">
          <cell r="A73">
            <v>637</v>
          </cell>
          <cell r="B73" t="str">
            <v xml:space="preserve">مروة متولى </v>
          </cell>
        </row>
        <row r="74">
          <cell r="A74">
            <v>336</v>
          </cell>
          <cell r="B74" t="str">
            <v xml:space="preserve">أحمد محمد مرسى </v>
          </cell>
          <cell r="C74" t="str">
            <v>غير متفرغ</v>
          </cell>
        </row>
        <row r="75">
          <cell r="A75">
            <v>642</v>
          </cell>
          <cell r="B75" t="str">
            <v xml:space="preserve">ابتسام عادل </v>
          </cell>
        </row>
        <row r="76">
          <cell r="A76">
            <v>121</v>
          </cell>
          <cell r="B76" t="str">
            <v>نورهان رمضان</v>
          </cell>
        </row>
        <row r="77">
          <cell r="A77">
            <v>39</v>
          </cell>
          <cell r="B77" t="str">
            <v>نورهان حسن</v>
          </cell>
        </row>
        <row r="78">
          <cell r="A78">
            <v>114</v>
          </cell>
          <cell r="B78" t="str">
            <v>منى توفيق</v>
          </cell>
        </row>
        <row r="79">
          <cell r="A79">
            <v>1053</v>
          </cell>
          <cell r="B79" t="str">
            <v>ايمان حمدى</v>
          </cell>
        </row>
        <row r="80">
          <cell r="A80">
            <v>823</v>
          </cell>
          <cell r="B80" t="str">
            <v xml:space="preserve">ولاء عادل </v>
          </cell>
          <cell r="C80" t="str">
            <v>غير متفرغ</v>
          </cell>
        </row>
        <row r="81">
          <cell r="A81">
            <v>1446</v>
          </cell>
          <cell r="B81" t="str">
            <v>روضة جابر</v>
          </cell>
        </row>
        <row r="82">
          <cell r="A82">
            <v>1032</v>
          </cell>
          <cell r="B82" t="str">
            <v>محمد رشدى</v>
          </cell>
          <cell r="C82" t="str">
            <v>غير متفرغ</v>
          </cell>
        </row>
        <row r="83">
          <cell r="A83">
            <v>499</v>
          </cell>
          <cell r="B83" t="str">
            <v>ايهاب محمد ابراهيم</v>
          </cell>
          <cell r="C83" t="str">
            <v>غير متفرغ</v>
          </cell>
        </row>
        <row r="84">
          <cell r="A84">
            <v>701</v>
          </cell>
          <cell r="B84" t="str">
            <v>على سلامة</v>
          </cell>
        </row>
        <row r="85">
          <cell r="A85">
            <v>1114</v>
          </cell>
          <cell r="B85" t="str">
            <v>محمد عبد الحليم</v>
          </cell>
          <cell r="C85" t="str">
            <v>غير متفرغ</v>
          </cell>
        </row>
        <row r="86">
          <cell r="A86">
            <v>1084</v>
          </cell>
          <cell r="B86" t="str">
            <v>محمد مسعد</v>
          </cell>
        </row>
        <row r="87">
          <cell r="A87">
            <v>1394</v>
          </cell>
          <cell r="B87" t="str">
            <v>محمد رضا السيد</v>
          </cell>
          <cell r="C87" t="str">
            <v>غير متفرغ</v>
          </cell>
        </row>
        <row r="88">
          <cell r="A88">
            <v>1460</v>
          </cell>
          <cell r="B88" t="str">
            <v>أحمد جابر</v>
          </cell>
          <cell r="C88" t="str">
            <v>غير متفرغ</v>
          </cell>
        </row>
        <row r="89">
          <cell r="A89">
            <v>1458</v>
          </cell>
          <cell r="B89" t="str">
            <v>محمد سعد</v>
          </cell>
        </row>
        <row r="90">
          <cell r="A90">
            <v>1496</v>
          </cell>
          <cell r="B90" t="str">
            <v>احمد بيومى</v>
          </cell>
          <cell r="C90" t="str">
            <v>غير متفرغ</v>
          </cell>
        </row>
        <row r="91">
          <cell r="A91">
            <v>496</v>
          </cell>
          <cell r="B91" t="str">
            <v>وليد ابراهيم</v>
          </cell>
        </row>
        <row r="92">
          <cell r="A92">
            <v>1489</v>
          </cell>
          <cell r="B92" t="str">
            <v xml:space="preserve">شريف محمد </v>
          </cell>
        </row>
        <row r="93">
          <cell r="A93">
            <v>353</v>
          </cell>
          <cell r="B93" t="str">
            <v>منال صلاح</v>
          </cell>
        </row>
        <row r="94">
          <cell r="A94">
            <v>320</v>
          </cell>
          <cell r="B94" t="str">
            <v>م/منى محمد أحمد</v>
          </cell>
        </row>
        <row r="95">
          <cell r="A95">
            <v>502</v>
          </cell>
          <cell r="B95" t="str">
            <v>شوزان محمد</v>
          </cell>
        </row>
        <row r="96">
          <cell r="A96">
            <v>242</v>
          </cell>
          <cell r="B96" t="str">
            <v xml:space="preserve">دعاء مسعد </v>
          </cell>
        </row>
        <row r="97">
          <cell r="A97">
            <v>1301</v>
          </cell>
          <cell r="B97" t="str">
            <v>راندا صلاح</v>
          </cell>
          <cell r="C97" t="str">
            <v>غير متفرغ</v>
          </cell>
        </row>
        <row r="98">
          <cell r="A98">
            <v>390</v>
          </cell>
          <cell r="B98" t="str">
            <v>فاطمة حامد محمد</v>
          </cell>
        </row>
        <row r="99">
          <cell r="A99">
            <v>1456</v>
          </cell>
          <cell r="B99" t="str">
            <v>ناهد عبد المقصود على</v>
          </cell>
        </row>
        <row r="100">
          <cell r="A100">
            <v>1468</v>
          </cell>
          <cell r="B100" t="str">
            <v>آية محمد سعد</v>
          </cell>
        </row>
        <row r="101">
          <cell r="A101">
            <v>1475</v>
          </cell>
          <cell r="B101" t="str">
            <v>مها عبد المعطى</v>
          </cell>
        </row>
        <row r="102">
          <cell r="A102">
            <v>1471</v>
          </cell>
          <cell r="B102" t="str">
            <v>هدير رمضان</v>
          </cell>
        </row>
        <row r="103">
          <cell r="A103">
            <v>344</v>
          </cell>
          <cell r="B103" t="str">
            <v>انجى محمد على</v>
          </cell>
        </row>
        <row r="104">
          <cell r="A104">
            <v>1461</v>
          </cell>
          <cell r="B104" t="str">
            <v xml:space="preserve">منى رزق منصور </v>
          </cell>
        </row>
        <row r="105">
          <cell r="A105">
            <v>1174</v>
          </cell>
          <cell r="B105" t="str">
            <v>أحلام محمود</v>
          </cell>
        </row>
        <row r="106">
          <cell r="A106">
            <v>126</v>
          </cell>
          <cell r="B106" t="str">
            <v>مروة محمود</v>
          </cell>
        </row>
        <row r="107">
          <cell r="A107">
            <v>123</v>
          </cell>
          <cell r="B107" t="str">
            <v>نعمة سعد</v>
          </cell>
        </row>
        <row r="108">
          <cell r="A108">
            <v>330</v>
          </cell>
          <cell r="B108" t="str">
            <v>نور الهدى شعبان</v>
          </cell>
        </row>
        <row r="109">
          <cell r="A109">
            <v>387</v>
          </cell>
          <cell r="B109" t="str">
            <v>تهانى أحمد</v>
          </cell>
        </row>
        <row r="110">
          <cell r="A110">
            <v>128</v>
          </cell>
          <cell r="B110" t="str">
            <v>هند فتحى</v>
          </cell>
        </row>
        <row r="111">
          <cell r="A111">
            <v>372</v>
          </cell>
          <cell r="B111" t="str">
            <v>زينب محمد رفعت</v>
          </cell>
          <cell r="C111" t="str">
            <v>7AM:3PM</v>
          </cell>
        </row>
        <row r="112">
          <cell r="A112">
            <v>706</v>
          </cell>
          <cell r="B112" t="str">
            <v>سميرة السيد عوض</v>
          </cell>
        </row>
        <row r="113">
          <cell r="A113">
            <v>700</v>
          </cell>
          <cell r="B113" t="str">
            <v>نهلة محمود عبد اللطيف</v>
          </cell>
        </row>
        <row r="114">
          <cell r="A114">
            <v>1418</v>
          </cell>
          <cell r="B114" t="str">
            <v>نشوى السيد</v>
          </cell>
        </row>
        <row r="115">
          <cell r="A115">
            <v>130</v>
          </cell>
          <cell r="B115" t="str">
            <v>رشا عصام</v>
          </cell>
        </row>
        <row r="116">
          <cell r="A116">
            <v>376</v>
          </cell>
          <cell r="B116" t="str">
            <v>بسنت جابر</v>
          </cell>
        </row>
        <row r="117">
          <cell r="A117">
            <v>36</v>
          </cell>
          <cell r="B117" t="str">
            <v xml:space="preserve"> نيفين ابراهيم</v>
          </cell>
        </row>
        <row r="118">
          <cell r="A118">
            <v>475</v>
          </cell>
          <cell r="B118" t="str">
            <v>ايمان فاروق</v>
          </cell>
        </row>
        <row r="119">
          <cell r="A119">
            <v>422</v>
          </cell>
          <cell r="B119" t="str">
            <v>وائل عبد اللطيف</v>
          </cell>
        </row>
        <row r="120">
          <cell r="A120">
            <v>117</v>
          </cell>
          <cell r="B120" t="str">
            <v>سولا سعد</v>
          </cell>
        </row>
        <row r="121">
          <cell r="A121">
            <v>261</v>
          </cell>
          <cell r="B121" t="str">
            <v>أحمد متولى</v>
          </cell>
        </row>
        <row r="122">
          <cell r="A122">
            <v>260</v>
          </cell>
          <cell r="B122" t="str">
            <v>أحمد محمد محمود</v>
          </cell>
        </row>
        <row r="123">
          <cell r="A123">
            <v>255</v>
          </cell>
          <cell r="B123" t="str">
            <v>محمد جمال</v>
          </cell>
        </row>
        <row r="124">
          <cell r="A124">
            <v>188</v>
          </cell>
          <cell r="B124" t="str">
            <v>ايمان محمد عبد المنعم</v>
          </cell>
        </row>
        <row r="125">
          <cell r="A125">
            <v>262</v>
          </cell>
          <cell r="B125" t="str">
            <v>سعاد سمير</v>
          </cell>
        </row>
        <row r="126">
          <cell r="A126">
            <v>1510</v>
          </cell>
          <cell r="B126" t="str">
            <v>احمد محمد ابراهيم</v>
          </cell>
        </row>
        <row r="127">
          <cell r="A127">
            <v>125</v>
          </cell>
          <cell r="B127" t="str">
            <v>زينب صبحى عبد الروؤف</v>
          </cell>
        </row>
        <row r="128">
          <cell r="A128">
            <v>643</v>
          </cell>
          <cell r="B128" t="str">
            <v xml:space="preserve">ايمان محمد على </v>
          </cell>
          <cell r="C128" t="str">
            <v>غير متفرغ</v>
          </cell>
        </row>
        <row r="129">
          <cell r="A129">
            <v>1233</v>
          </cell>
          <cell r="B129" t="str">
            <v>سلوى فتحى</v>
          </cell>
          <cell r="C129" t="str">
            <v>غير متفرغ</v>
          </cell>
        </row>
        <row r="130">
          <cell r="A130">
            <v>1260</v>
          </cell>
          <cell r="B130" t="str">
            <v>سمر محمد عبد السلام</v>
          </cell>
          <cell r="C130" t="str">
            <v>غير متفرغ</v>
          </cell>
        </row>
        <row r="131">
          <cell r="A131">
            <v>1369</v>
          </cell>
          <cell r="B131" t="str">
            <v>ايمان محمد محمود</v>
          </cell>
          <cell r="C131" t="str">
            <v>غير متفرغ</v>
          </cell>
        </row>
        <row r="132">
          <cell r="A132">
            <v>1406</v>
          </cell>
          <cell r="B132" t="str">
            <v>مروه سمير محمد</v>
          </cell>
          <cell r="C132" t="str">
            <v>غير متفرغ</v>
          </cell>
        </row>
        <row r="133">
          <cell r="A133">
            <v>1419</v>
          </cell>
          <cell r="B133" t="str">
            <v>دينا محمد</v>
          </cell>
        </row>
        <row r="134">
          <cell r="A134">
            <v>1414</v>
          </cell>
          <cell r="B134" t="str">
            <v>يسرا مصطفى محمد</v>
          </cell>
        </row>
        <row r="135">
          <cell r="A135">
            <v>1455</v>
          </cell>
          <cell r="B135" t="str">
            <v>وفاء محمد رمضان</v>
          </cell>
        </row>
        <row r="136">
          <cell r="A136">
            <v>1467</v>
          </cell>
          <cell r="B136" t="str">
            <v xml:space="preserve">السيده سيد أحمد </v>
          </cell>
        </row>
        <row r="137">
          <cell r="A137">
            <v>181</v>
          </cell>
          <cell r="B137" t="str">
            <v xml:space="preserve">عبد السلام حلفايه </v>
          </cell>
          <cell r="C137" t="str">
            <v>غير متفرغ</v>
          </cell>
        </row>
        <row r="138">
          <cell r="A138">
            <v>1253</v>
          </cell>
          <cell r="B138" t="str">
            <v>محمد عبد العظيم اليمانى</v>
          </cell>
          <cell r="C138" t="str">
            <v>غير متفرغ</v>
          </cell>
        </row>
        <row r="139">
          <cell r="A139">
            <v>1425</v>
          </cell>
          <cell r="B139" t="str">
            <v>محمود فتحى محمود</v>
          </cell>
        </row>
        <row r="140">
          <cell r="A140">
            <v>1055</v>
          </cell>
          <cell r="B140" t="str">
            <v>سمر عبد العزيز حسن</v>
          </cell>
        </row>
        <row r="141">
          <cell r="A141">
            <v>259</v>
          </cell>
          <cell r="B141" t="str">
            <v xml:space="preserve">سهام حسن </v>
          </cell>
        </row>
        <row r="142">
          <cell r="A142">
            <v>369</v>
          </cell>
          <cell r="B142" t="str">
            <v>كريم محمد محمد</v>
          </cell>
        </row>
        <row r="143">
          <cell r="A143">
            <v>1514</v>
          </cell>
          <cell r="B143" t="str">
            <v>ايه رمضان عبد النبى</v>
          </cell>
        </row>
        <row r="144">
          <cell r="A144">
            <v>124</v>
          </cell>
          <cell r="B144" t="str">
            <v>جهاد فريد السيد</v>
          </cell>
        </row>
      </sheetData>
      <sheetData sheetId="3" refreshError="1"/>
      <sheetData sheetId="4" refreshError="1"/>
      <sheetData sheetId="5" refreshError="1"/>
      <sheetData sheetId="6"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List"/>
      <sheetName val="Doctor analysis "/>
      <sheetName val="Competitive advantage Tools"/>
      <sheetName val="Online Competitor Analysis"/>
      <sheetName val="Content Calender"/>
      <sheetName val="Marketing Offer Form "/>
      <sheetName val="Call Center Offer Form "/>
      <sheetName val="SEO Execution Form "/>
      <sheetName val="Digital Decision Form"/>
      <sheetName val="AB Testing Form"/>
      <sheetName val="Campaign Production  Report"/>
      <sheetName val="BD-Quality High Level"/>
    </sheetNames>
    <sheetDataSet>
      <sheetData sheetId="0"/>
      <sheetData sheetId="1"/>
      <sheetData sheetId="2"/>
      <sheetData sheetId="3"/>
      <sheetData sheetId="4"/>
      <sheetData sheetId="5"/>
      <sheetData sheetId="6"/>
      <sheetData sheetId="7"/>
      <sheetData sheetId="8"/>
      <sheetData sheetId="9">
        <row r="10">
          <cell r="D10">
            <v>15000</v>
          </cell>
          <cell r="E10">
            <v>10</v>
          </cell>
          <cell r="G10">
            <v>6.6666666666666664E-4</v>
          </cell>
          <cell r="J10">
            <v>2.1074822612495415E-4</v>
          </cell>
        </row>
        <row r="11">
          <cell r="D11">
            <v>8000</v>
          </cell>
          <cell r="E11">
            <v>400</v>
          </cell>
          <cell r="G11">
            <v>0.05</v>
          </cell>
          <cell r="J11">
            <v>2.436698586202241E-3</v>
          </cell>
        </row>
        <row r="20">
          <cell r="D20">
            <v>-20.170671131659976</v>
          </cell>
        </row>
        <row r="22">
          <cell r="D22">
            <v>8.8608739873608823E-91</v>
          </cell>
        </row>
      </sheetData>
      <sheetData sheetId="10"/>
      <sheetData sheetId="1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3)"/>
      <sheetName val="CAPEX"/>
      <sheetName val="ASH"/>
      <sheetName val="Sheet5"/>
      <sheetName val="lost oportunities"/>
      <sheetName val="Sheet1"/>
      <sheetName val="General  (4)"/>
      <sheetName val="Draft"/>
      <sheetName val="General__(3)1"/>
      <sheetName val="lost_oportunities1"/>
      <sheetName val="General__(4)1"/>
      <sheetName val="General__(3)"/>
      <sheetName val="lost_oportunities"/>
      <sheetName val="General__(4)"/>
      <sheetName val="General__(3)2"/>
      <sheetName val="lost_oportunities2"/>
      <sheetName val="General__(4)2"/>
      <sheetName val="General__(3)6"/>
      <sheetName val="lost_oportunities6"/>
      <sheetName val="General__(4)6"/>
      <sheetName val="General__(3)3"/>
      <sheetName val="lost_oportunities3"/>
      <sheetName val="General__(4)3"/>
      <sheetName val="General__(3)4"/>
      <sheetName val="lost_oportunities4"/>
      <sheetName val="General__(4)4"/>
      <sheetName val="General__(3)5"/>
      <sheetName val="lost_oportunities5"/>
      <sheetName val="General__(4)5"/>
      <sheetName val="General__(3)7"/>
      <sheetName val="lost_oportunities7"/>
      <sheetName val="General__(4)7"/>
      <sheetName val="General__(3)8"/>
      <sheetName val="lost_oportunities8"/>
      <sheetName val="General__(4)8"/>
      <sheetName val="General__(3)9"/>
      <sheetName val="lost_oportunities9"/>
      <sheetName val="General__(4)9"/>
      <sheetName val="General__(3)10"/>
      <sheetName val="lost_oportunities10"/>
      <sheetName val="General__(4)10"/>
      <sheetName val="General__(3)11"/>
      <sheetName val="lost_oportunities11"/>
      <sheetName val="General__(4)11"/>
      <sheetName val="General__(3)12"/>
      <sheetName val="lost_oportunities12"/>
      <sheetName val="General__(4)12"/>
      <sheetName val="Calendar"/>
      <sheetName val="purchasing and store"/>
      <sheetName val=""/>
      <sheetName val="Sheet6"/>
      <sheetName val="Sheet2"/>
    </sheetNames>
    <definedNames>
      <definedName name="DFJDJ" refersTo="#REF!"/>
      <definedName name="End_Bal" refersTo="#REF!" sheetId="0"/>
      <definedName name="FJEY" refersTo="#REF!"/>
      <definedName name="Full_Print" refersTo="#REF!" sheetId="0"/>
      <definedName name="GF" refersTo="#REF!"/>
      <definedName name="GFJGDJ" refersTo="#REF!"/>
      <definedName name="Interest_Rate" refersTo="#REF!" sheetId="0"/>
      <definedName name="Last_Row" refersTo="#REF!" sheetId="0"/>
      <definedName name="Loan_Amount" refersTo="#REF!" sheetId="0"/>
      <definedName name="Loan_Start" refersTo="#REF!" sheetId="0"/>
      <definedName name="Loan_Years" refersTo="#REF!" sheetId="0"/>
    </defined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sheetData sheetId="49" refreshError="1"/>
      <sheetData sheetId="50" refreshError="1"/>
      <sheetData sheetId="5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finance sheet"/>
      <sheetName val="Sheet1_(2)1"/>
      <sheetName val="finance_sheet1"/>
      <sheetName val="Sheet1_(2)"/>
      <sheetName val="finance_sheet"/>
      <sheetName val="finance_sheet2"/>
      <sheetName val="Sheet1_(2)2"/>
      <sheetName val="finance_sheet7"/>
      <sheetName val="Sheet1_(2)6"/>
      <sheetName val="finance_sheet3"/>
      <sheetName val="Sheet1_(2)3"/>
      <sheetName val="finance_sheet4"/>
      <sheetName val="Sheet1_(2)4"/>
      <sheetName val="finance_sheet5"/>
      <sheetName val="Sheet1_(2)5"/>
      <sheetName val="finance_sheet6"/>
      <sheetName val="finance_sheet8"/>
      <sheetName val="finance_sheet9"/>
      <sheetName val="Sheet1_(2)7"/>
      <sheetName val="finance_sheet10"/>
      <sheetName val="Sheet1_(2)8"/>
      <sheetName val="Sheet1_(2)9"/>
      <sheetName val="finance_sheet11"/>
      <sheetName val="Sheet1_(2)10"/>
      <sheetName val="finance_sheet12"/>
      <sheetName val="Sheet1_(2)11"/>
      <sheetName val="finance_sheet13"/>
      <sheetName val="Sheet1_(2)12"/>
      <sheetName val="finance_sheet14"/>
      <sheetName val="finance_sheet15"/>
      <sheetName val="Lists"/>
    </sheetNames>
    <definedNames>
      <definedName name="Interest_Rate" refersTo="#REF!"/>
      <definedName name="Loan_Amount" refersTo="#REF!"/>
      <definedName name="Loan_Start" refersTo="#REF!"/>
      <definedName name="Loan_Years" refersTo="#REF!"/>
    </defined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KW"/>
      <sheetName val="FWZ"/>
      <sheetName val="LCH"/>
      <sheetName val="SNB"/>
      <sheetName val="HJH"/>
      <sheetName val="JDC"/>
      <sheetName val="ytd edied non used ksa"/>
    </sheetNames>
    <definedNames>
      <definedName name="Interest_Rate" refersTo="#REF!"/>
      <definedName name="Loan_Amount" refersTo="#REF!"/>
      <definedName name="Loan_Start" refersTo="#REF!"/>
      <definedName name="Loan_Years" refersTo="#REF!"/>
    </defined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e Costi"/>
      <sheetName val="Costi Fissi"/>
      <sheetName val="Costi Variabili"/>
      <sheetName val="Sheet2"/>
      <sheetName val="Totale_Costi1"/>
      <sheetName val="Costi_Fissi1"/>
      <sheetName val="Costi_Variabili1"/>
      <sheetName val="Totale_Costi"/>
      <sheetName val="Costi_Fissi"/>
      <sheetName val="Costi_Variabili"/>
      <sheetName val="Totale_Costi2"/>
      <sheetName val="Costi_Fissi2"/>
      <sheetName val="Costi_Variabili2"/>
      <sheetName val="KSA"/>
      <sheetName val="over view"/>
      <sheetName val="HJH"/>
      <sheetName val="Sheet1"/>
      <sheetName val="HJH OVERVIEW "/>
      <sheetName val="  target per Specialty  "/>
      <sheetName val="AKW"/>
      <sheetName val="OPD Analysis  (2)"/>
      <sheetName val="ADC"/>
      <sheetName val="Polyclinic "/>
      <sheetName val="Totale_Costi6"/>
      <sheetName val="Costi_Fissi6"/>
      <sheetName val="Costi_Variabili6"/>
      <sheetName val="over_view2"/>
      <sheetName val="HJH_OVERVIEW_2"/>
      <sheetName val="__target_per_Specialty__2"/>
      <sheetName val="OPD_Analysis__(2)2"/>
      <sheetName val="Polyclinic_2"/>
      <sheetName val="Totale_Costi3"/>
      <sheetName val="Costi_Fissi3"/>
      <sheetName val="Costi_Variabili3"/>
      <sheetName val="Totale_Costi4"/>
      <sheetName val="Costi_Fissi4"/>
      <sheetName val="Costi_Variabili4"/>
      <sheetName val="over_view"/>
      <sheetName val="HJH_OVERVIEW_"/>
      <sheetName val="__target_per_Specialty__"/>
      <sheetName val="OPD_Analysis__(2)"/>
      <sheetName val="Polyclinic_"/>
      <sheetName val="Totale_Costi5"/>
      <sheetName val="Costi_Fissi5"/>
      <sheetName val="Costi_Variabili5"/>
      <sheetName val="over_view1"/>
      <sheetName val="HJH_OVERVIEW_1"/>
      <sheetName val="__target_per_Specialty__1"/>
      <sheetName val="OPD_Analysis__(2)1"/>
      <sheetName val="Polyclinic_1"/>
      <sheetName val="Totale_Costi7"/>
      <sheetName val="Costi_Fissi7"/>
      <sheetName val="Costi_Variabili7"/>
      <sheetName val="over_view3"/>
      <sheetName val="HJH_OVERVIEW_3"/>
      <sheetName val="__target_per_Specialty__3"/>
      <sheetName val="OPD_Analysis__(2)3"/>
      <sheetName val="Polyclinic_3"/>
      <sheetName val="Totale_Costi8"/>
      <sheetName val="Costi_Fissi8"/>
      <sheetName val="Costi_Variabili8"/>
      <sheetName val="over_view4"/>
      <sheetName val="HJH_OVERVIEW_4"/>
      <sheetName val="__target_per_Specialty__4"/>
      <sheetName val="OPD_Analysis__(2)4"/>
      <sheetName val="Polyclinic_4"/>
      <sheetName val="Totale_Costi9"/>
      <sheetName val="Costi_Fissi9"/>
      <sheetName val="Costi_Variabili9"/>
      <sheetName val="over_view5"/>
      <sheetName val="HJH_OVERVIEW_5"/>
      <sheetName val="__target_per_Specialty__5"/>
      <sheetName val="OPD_Analysis__(2)5"/>
      <sheetName val="Polyclinic_5"/>
      <sheetName val="Totale_Costi10"/>
      <sheetName val="Costi_Fissi10"/>
      <sheetName val="Costi_Variabili10"/>
      <sheetName val="over_view6"/>
      <sheetName val="HJH_OVERVIEW_6"/>
      <sheetName val="__target_per_Specialty__6"/>
      <sheetName val="OPD_Analysis__(2)6"/>
      <sheetName val="Polyclinic_6"/>
      <sheetName val="Totale_Costi11"/>
      <sheetName val="Costi_Fissi11"/>
      <sheetName val="Costi_Variabili11"/>
      <sheetName val="over_view7"/>
      <sheetName val="HJH_OVERVIEW_7"/>
      <sheetName val="__target_per_Specialty__7"/>
      <sheetName val="OPD_Analysis__(2)7"/>
      <sheetName val="Polyclinic_7"/>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e Costi"/>
      <sheetName val="Costi Fissi"/>
      <sheetName val="Costi Variabili"/>
    </sheetNames>
    <sheetDataSet>
      <sheetData sheetId="0"/>
      <sheetData sheetId="1"/>
      <sheetData sheetId="2"/>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am Structure"/>
      <sheetName val="Exceptional JDC 55% - LCHT 155%"/>
      <sheetName val="Sheet1"/>
      <sheetName val="jdc"/>
      <sheetName val="lecheate"/>
      <sheetName val="Companies Break Down"/>
      <sheetName val="Companies activties"/>
      <sheetName val="Telesales"/>
      <sheetName val="Budget"/>
      <sheetName val="HAITHAM final Ins Plan 2014"/>
      <sheetName val="Costi Variabili"/>
      <sheetName val="KSA"/>
      <sheetName val="over view"/>
      <sheetName val="HJH"/>
      <sheetName val="HJH OVERVIEW "/>
      <sheetName val="  target per Specialty  "/>
      <sheetName val="AKW"/>
      <sheetName val="OPD Analysis  (2)"/>
      <sheetName val="ADC"/>
      <sheetName val="Polyclinic "/>
      <sheetName val="Team_Structure1"/>
      <sheetName val="Exceptional_JDC_55%_-_LCHT_1551"/>
      <sheetName val="Companies_Break_Down1"/>
      <sheetName val="Companies_activties1"/>
      <sheetName val="HAITHAM_final_Ins_Plan_20141"/>
      <sheetName val="Costi_Variabili1"/>
      <sheetName val="over_view1"/>
      <sheetName val="HJH_OVERVIEW_1"/>
      <sheetName val="__target_per_Specialty__1"/>
      <sheetName val="OPD_Analysis__(2)1"/>
      <sheetName val="Polyclinic_1"/>
      <sheetName val="Team_Structure"/>
      <sheetName val="Exceptional_JDC_55%_-_LCHT_155%"/>
      <sheetName val="Companies_Break_Down"/>
      <sheetName val="Companies_activties"/>
      <sheetName val="HAITHAM_final_Ins_Plan_2014"/>
      <sheetName val="Costi_Variabili"/>
      <sheetName val="over_view"/>
      <sheetName val="HJH_OVERVIEW_"/>
      <sheetName val="__target_per_Specialty__"/>
      <sheetName val="OPD_Analysis__(2)"/>
      <sheetName val="Polyclinic_"/>
      <sheetName val="HAITHAM_final_Ins_Plan_20142"/>
      <sheetName val="Team_Structure2"/>
      <sheetName val="Exceptional_JDC_55%_-_LCHT_1552"/>
      <sheetName val="Companies_Break_Down2"/>
      <sheetName val="Companies_activties2"/>
      <sheetName val="Costi_Variabili2"/>
      <sheetName val="over_view2"/>
      <sheetName val="HJH_OVERVIEW_2"/>
      <sheetName val="__target_per_Specialty__2"/>
      <sheetName val="OPD_Analysis__(2)2"/>
      <sheetName val="Polyclinic_2"/>
      <sheetName val="HAITHAM_final_Ins_Plan_20147"/>
      <sheetName val="Team_Structure6"/>
      <sheetName val="Exceptional_JDC_55%_-_LCHT_1556"/>
      <sheetName val="Companies_Break_Down6"/>
      <sheetName val="Companies_activties6"/>
      <sheetName val="Costi_Variabili6"/>
      <sheetName val="over_view6"/>
      <sheetName val="HJH_OVERVIEW_6"/>
      <sheetName val="__target_per_Specialty__6"/>
      <sheetName val="OPD_Analysis__(2)6"/>
      <sheetName val="Polyclinic_6"/>
      <sheetName val="HAITHAM_final_Ins_Plan_20143"/>
      <sheetName val="Team_Structure3"/>
      <sheetName val="Exceptional_JDC_55%_-_LCHT_1553"/>
      <sheetName val="Companies_Break_Down3"/>
      <sheetName val="Companies_activties3"/>
      <sheetName val="Costi_Variabili3"/>
      <sheetName val="over_view3"/>
      <sheetName val="HJH_OVERVIEW_3"/>
      <sheetName val="__target_per_Specialty__3"/>
      <sheetName val="OPD_Analysis__(2)3"/>
      <sheetName val="Polyclinic_3"/>
      <sheetName val="HAITHAM_final_Ins_Plan_20144"/>
      <sheetName val="Team_Structure4"/>
      <sheetName val="Exceptional_JDC_55%_-_LCHT_1554"/>
      <sheetName val="Companies_Break_Down4"/>
      <sheetName val="Companies_activties4"/>
      <sheetName val="Costi_Variabili4"/>
      <sheetName val="over_view4"/>
      <sheetName val="HJH_OVERVIEW_4"/>
      <sheetName val="__target_per_Specialty__4"/>
      <sheetName val="OPD_Analysis__(2)4"/>
      <sheetName val="Polyclinic_4"/>
      <sheetName val="HAITHAM_final_Ins_Plan_20145"/>
      <sheetName val="Team_Structure5"/>
      <sheetName val="Exceptional_JDC_55%_-_LCHT_1555"/>
      <sheetName val="Companies_Break_Down5"/>
      <sheetName val="Companies_activties5"/>
      <sheetName val="Costi_Variabili5"/>
      <sheetName val="over_view5"/>
      <sheetName val="HJH_OVERVIEW_5"/>
      <sheetName val="__target_per_Specialty__5"/>
      <sheetName val="OPD_Analysis__(2)5"/>
      <sheetName val="Polyclinic_5"/>
      <sheetName val="HAITHAM_final_Ins_Plan_20146"/>
      <sheetName val="HAITHAM_final_Ins_Plan_20148"/>
      <sheetName val="HAITHAM_final_Ins_Plan_20149"/>
      <sheetName val="HAITHAM_final_Ins_Plan_201410"/>
      <sheetName val="Team_Structure7"/>
      <sheetName val="Exceptional_JDC_55%_-_LCHT_1557"/>
      <sheetName val="Companies_Break_Down7"/>
      <sheetName val="Companies_activties7"/>
      <sheetName val="Costi_Variabili7"/>
      <sheetName val="over_view7"/>
      <sheetName val="HJH_OVERVIEW_7"/>
      <sheetName val="__target_per_Specialty__7"/>
      <sheetName val="OPD_Analysis__(2)7"/>
      <sheetName val="Polyclinic_7"/>
      <sheetName val="Team_Structure8"/>
      <sheetName val="Exceptional_JDC_55%_-_LCHT_1558"/>
      <sheetName val="Companies_Break_Down8"/>
      <sheetName val="Companies_activties8"/>
      <sheetName val="HAITHAM_final_Ins_Plan_201411"/>
      <sheetName val="Costi_Variabili8"/>
      <sheetName val="over_view8"/>
      <sheetName val="HJH_OVERVIEW_8"/>
      <sheetName val="__target_per_Specialty__8"/>
      <sheetName val="OPD_Analysis__(2)8"/>
      <sheetName val="Polyclinic_8"/>
      <sheetName val="Team_Structure9"/>
      <sheetName val="Exceptional_JDC_55%_-_LCHT_1559"/>
      <sheetName val="Companies_Break_Down9"/>
      <sheetName val="Companies_activties9"/>
      <sheetName val="HAITHAM_final_Ins_Plan_201412"/>
      <sheetName val="Costi_Variabili9"/>
      <sheetName val="over_view9"/>
      <sheetName val="HJH_OVERVIEW_9"/>
      <sheetName val="__target_per_Specialty__9"/>
      <sheetName val="OPD_Analysis__(2)9"/>
      <sheetName val="Polyclinic_9"/>
      <sheetName val="Team_Structure10"/>
      <sheetName val="Exceptional_JDC_55%_-_LCHT_1510"/>
      <sheetName val="Companies_Break_Down10"/>
      <sheetName val="Companies_activties10"/>
      <sheetName val="HAITHAM_final_Ins_Plan_201413"/>
      <sheetName val="Costi_Variabili10"/>
      <sheetName val="over_view10"/>
      <sheetName val="HJH_OVERVIEW_10"/>
      <sheetName val="__target_per_Specialty__10"/>
      <sheetName val="OPD_Analysis__(2)10"/>
      <sheetName val="Polyclinic_10"/>
      <sheetName val="Team_Structure11"/>
      <sheetName val="Exceptional_JDC_55%_-_LCHT_1511"/>
      <sheetName val="Companies_Break_Down11"/>
      <sheetName val="Companies_activties11"/>
      <sheetName val="HAITHAM_final_Ins_Plan_201414"/>
      <sheetName val="Costi_Variabili11"/>
      <sheetName val="over_view11"/>
      <sheetName val="HJH_OVERVIEW_11"/>
      <sheetName val="__target_per_Specialty__11"/>
      <sheetName val="OPD_Analysis__(2)11"/>
      <sheetName val="Polyclinic_11"/>
    </sheetNames>
    <definedNames>
      <definedName name="Data.Top.Left"/>
    </definedNames>
    <sheetDataSet>
      <sheetData sheetId="0"/>
      <sheetData sheetId="1">
        <row r="55">
          <cell r="G55">
            <v>32934004.206233695</v>
          </cell>
        </row>
      </sheetData>
      <sheetData sheetId="2"/>
      <sheetData sheetId="3"/>
      <sheetData sheetId="4"/>
      <sheetData sheetId="5"/>
      <sheetData sheetId="6"/>
      <sheetData sheetId="7"/>
      <sheetData sheetId="8"/>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row r="55">
          <cell r="G55">
            <v>32934004.206233695</v>
          </cell>
        </row>
      </sheetData>
      <sheetData sheetId="22"/>
      <sheetData sheetId="23"/>
      <sheetData sheetId="24"/>
      <sheetData sheetId="25"/>
      <sheetData sheetId="26"/>
      <sheetData sheetId="27"/>
      <sheetData sheetId="28"/>
      <sheetData sheetId="29"/>
      <sheetData sheetId="30"/>
      <sheetData sheetId="31"/>
      <sheetData sheetId="32">
        <row r="55">
          <cell r="G55">
            <v>32934004.206233695</v>
          </cell>
        </row>
      </sheetData>
      <sheetData sheetId="33"/>
      <sheetData sheetId="34"/>
      <sheetData sheetId="35"/>
      <sheetData sheetId="36"/>
      <sheetData sheetId="37"/>
      <sheetData sheetId="38"/>
      <sheetData sheetId="39"/>
      <sheetData sheetId="40"/>
      <sheetData sheetId="41"/>
      <sheetData sheetId="42"/>
      <sheetData sheetId="43"/>
      <sheetData sheetId="44">
        <row r="55">
          <cell r="G55">
            <v>32934004.206233695</v>
          </cell>
        </row>
      </sheetData>
      <sheetData sheetId="45"/>
      <sheetData sheetId="46"/>
      <sheetData sheetId="47"/>
      <sheetData sheetId="48"/>
      <sheetData sheetId="49"/>
      <sheetData sheetId="50"/>
      <sheetData sheetId="51"/>
      <sheetData sheetId="52"/>
      <sheetData sheetId="53"/>
      <sheetData sheetId="54"/>
      <sheetData sheetId="55">
        <row r="55">
          <cell r="G55">
            <v>32934004.206233695</v>
          </cell>
        </row>
      </sheetData>
      <sheetData sheetId="56"/>
      <sheetData sheetId="57"/>
      <sheetData sheetId="58"/>
      <sheetData sheetId="59"/>
      <sheetData sheetId="60"/>
      <sheetData sheetId="61"/>
      <sheetData sheetId="62"/>
      <sheetData sheetId="63"/>
      <sheetData sheetId="64"/>
      <sheetData sheetId="65"/>
      <sheetData sheetId="66">
        <row r="55">
          <cell r="G55">
            <v>32934004.206233695</v>
          </cell>
        </row>
      </sheetData>
      <sheetData sheetId="67"/>
      <sheetData sheetId="68"/>
      <sheetData sheetId="69"/>
      <sheetData sheetId="70"/>
      <sheetData sheetId="71"/>
      <sheetData sheetId="72"/>
      <sheetData sheetId="73"/>
      <sheetData sheetId="74"/>
      <sheetData sheetId="75"/>
      <sheetData sheetId="76"/>
      <sheetData sheetId="77">
        <row r="55">
          <cell r="G55">
            <v>32934004.206233695</v>
          </cell>
        </row>
      </sheetData>
      <sheetData sheetId="78"/>
      <sheetData sheetId="79"/>
      <sheetData sheetId="80"/>
      <sheetData sheetId="81"/>
      <sheetData sheetId="82"/>
      <sheetData sheetId="83"/>
      <sheetData sheetId="84"/>
      <sheetData sheetId="85"/>
      <sheetData sheetId="86"/>
      <sheetData sheetId="87"/>
      <sheetData sheetId="88">
        <row r="55">
          <cell r="G55">
            <v>32934004.206233695</v>
          </cell>
        </row>
      </sheetData>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row r="55">
          <cell r="G55">
            <v>32934004.206233695</v>
          </cell>
        </row>
      </sheetData>
      <sheetData sheetId="103"/>
      <sheetData sheetId="104"/>
      <sheetData sheetId="105"/>
      <sheetData sheetId="106"/>
      <sheetData sheetId="107"/>
      <sheetData sheetId="108"/>
      <sheetData sheetId="109"/>
      <sheetData sheetId="110"/>
      <sheetData sheetId="111"/>
      <sheetData sheetId="112">
        <row r="55">
          <cell r="G55">
            <v>32934004.206233695</v>
          </cell>
        </row>
      </sheetData>
      <sheetData sheetId="113"/>
      <sheetData sheetId="114"/>
      <sheetData sheetId="115"/>
      <sheetData sheetId="116"/>
      <sheetData sheetId="117"/>
      <sheetData sheetId="118"/>
      <sheetData sheetId="119"/>
      <sheetData sheetId="120"/>
      <sheetData sheetId="121"/>
      <sheetData sheetId="122"/>
      <sheetData sheetId="123">
        <row r="55">
          <cell r="G55">
            <v>32934004.206233695</v>
          </cell>
        </row>
      </sheetData>
      <sheetData sheetId="124"/>
      <sheetData sheetId="125"/>
      <sheetData sheetId="126"/>
      <sheetData sheetId="127"/>
      <sheetData sheetId="128"/>
      <sheetData sheetId="129"/>
      <sheetData sheetId="130"/>
      <sheetData sheetId="131"/>
      <sheetData sheetId="132"/>
      <sheetData sheetId="133"/>
      <sheetData sheetId="134">
        <row r="55">
          <cell r="G55">
            <v>32934004.206233695</v>
          </cell>
        </row>
      </sheetData>
      <sheetData sheetId="135"/>
      <sheetData sheetId="136"/>
      <sheetData sheetId="137"/>
      <sheetData sheetId="138"/>
      <sheetData sheetId="139"/>
      <sheetData sheetId="140"/>
      <sheetData sheetId="141"/>
      <sheetData sheetId="142"/>
      <sheetData sheetId="143"/>
      <sheetData sheetId="144"/>
      <sheetData sheetId="145">
        <row r="55">
          <cell r="G55">
            <v>32934004.206233695</v>
          </cell>
        </row>
      </sheetData>
      <sheetData sheetId="146"/>
      <sheetData sheetId="147"/>
      <sheetData sheetId="148"/>
      <sheetData sheetId="149"/>
      <sheetData sheetId="150"/>
      <sheetData sheetId="151"/>
      <sheetData sheetId="152"/>
      <sheetData sheetId="153"/>
      <sheetData sheetId="154"/>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am Structure"/>
      <sheetName val="Exceptional JDC 55% - LCHT 155%"/>
      <sheetName val="Sheet1"/>
      <sheetName val="jdc"/>
      <sheetName val="lecheate"/>
      <sheetName val="Companies Break Down"/>
      <sheetName val="Companies activties"/>
      <sheetName val="Telesales"/>
      <sheetName val="Budget"/>
      <sheetName val="HAITHAM final Ins Plan 2014"/>
      <sheetName val="Costi Variabili"/>
      <sheetName val="KSA"/>
      <sheetName val="over view"/>
      <sheetName val="HJH"/>
      <sheetName val="HJH OVERVIEW "/>
      <sheetName val="  target per Specialty  "/>
      <sheetName val="AKW"/>
      <sheetName val="OPD Analysis  (2)"/>
      <sheetName val="ADC"/>
      <sheetName val="Polyclinic "/>
      <sheetName val="Team_Structure1"/>
      <sheetName val="Exceptional_JDC_55%_-_LCHT_1551"/>
      <sheetName val="Companies_Break_Down1"/>
      <sheetName val="Companies_activties1"/>
      <sheetName val="HAITHAM_final_Ins_Plan_20141"/>
      <sheetName val="Costi_Variabili1"/>
      <sheetName val="over_view1"/>
      <sheetName val="HJH_OVERVIEW_1"/>
      <sheetName val="__target_per_Specialty__1"/>
      <sheetName val="OPD_Analysis__(2)1"/>
      <sheetName val="Polyclinic_1"/>
      <sheetName val="Team_Structure"/>
      <sheetName val="Exceptional_JDC_55%_-_LCHT_155%"/>
      <sheetName val="Companies_Break_Down"/>
      <sheetName val="Companies_activties"/>
      <sheetName val="HAITHAM_final_Ins_Plan_2014"/>
      <sheetName val="Costi_Variabili"/>
      <sheetName val="over_view"/>
      <sheetName val="HJH_OVERVIEW_"/>
      <sheetName val="__target_per_Specialty__"/>
      <sheetName val="OPD_Analysis__(2)"/>
      <sheetName val="Polyclinic_"/>
      <sheetName val="HAITHAM_final_Ins_Plan_20142"/>
      <sheetName val="Team_Structure2"/>
      <sheetName val="Exceptional_JDC_55%_-_LCHT_1552"/>
      <sheetName val="Companies_Break_Down2"/>
      <sheetName val="Companies_activties2"/>
      <sheetName val="Costi_Variabili2"/>
      <sheetName val="over_view2"/>
      <sheetName val="HJH_OVERVIEW_2"/>
      <sheetName val="__target_per_Specialty__2"/>
      <sheetName val="OPD_Analysis__(2)2"/>
      <sheetName val="Polyclinic_2"/>
      <sheetName val="HAITHAM_final_Ins_Plan_20147"/>
      <sheetName val="Team_Structure6"/>
      <sheetName val="Exceptional_JDC_55%_-_LCHT_1556"/>
      <sheetName val="Companies_Break_Down6"/>
      <sheetName val="Companies_activties6"/>
      <sheetName val="Costi_Variabili6"/>
      <sheetName val="over_view6"/>
      <sheetName val="HJH_OVERVIEW_6"/>
      <sheetName val="__target_per_Specialty__6"/>
      <sheetName val="OPD_Analysis__(2)6"/>
      <sheetName val="Polyclinic_6"/>
      <sheetName val="HAITHAM_final_Ins_Plan_20143"/>
      <sheetName val="Team_Structure3"/>
      <sheetName val="Exceptional_JDC_55%_-_LCHT_1553"/>
      <sheetName val="Companies_Break_Down3"/>
      <sheetName val="Companies_activties3"/>
      <sheetName val="Costi_Variabili3"/>
      <sheetName val="over_view3"/>
      <sheetName val="HJH_OVERVIEW_3"/>
      <sheetName val="__target_per_Specialty__3"/>
      <sheetName val="OPD_Analysis__(2)3"/>
      <sheetName val="Polyclinic_3"/>
      <sheetName val="HAITHAM_final_Ins_Plan_20144"/>
      <sheetName val="Team_Structure4"/>
      <sheetName val="Exceptional_JDC_55%_-_LCHT_1554"/>
      <sheetName val="Companies_Break_Down4"/>
      <sheetName val="Companies_activties4"/>
      <sheetName val="Costi_Variabili4"/>
      <sheetName val="over_view4"/>
      <sheetName val="HJH_OVERVIEW_4"/>
      <sheetName val="__target_per_Specialty__4"/>
      <sheetName val="OPD_Analysis__(2)4"/>
      <sheetName val="Polyclinic_4"/>
      <sheetName val="HAITHAM_final_Ins_Plan_20145"/>
      <sheetName val="Team_Structure5"/>
      <sheetName val="Exceptional_JDC_55%_-_LCHT_1555"/>
      <sheetName val="Companies_Break_Down5"/>
      <sheetName val="Companies_activties5"/>
      <sheetName val="Costi_Variabili5"/>
      <sheetName val="over_view5"/>
      <sheetName val="HJH_OVERVIEW_5"/>
      <sheetName val="__target_per_Specialty__5"/>
      <sheetName val="OPD_Analysis__(2)5"/>
      <sheetName val="Polyclinic_5"/>
      <sheetName val="HAITHAM_final_Ins_Plan_20146"/>
      <sheetName val="HAITHAM_final_Ins_Plan_20148"/>
      <sheetName val="HAITHAM_final_Ins_Plan_20149"/>
      <sheetName val="HAITHAM_final_Ins_Plan_201410"/>
      <sheetName val="Team_Structure7"/>
      <sheetName val="Exceptional_JDC_55%_-_LCHT_1557"/>
      <sheetName val="Companies_Break_Down7"/>
      <sheetName val="Companies_activties7"/>
      <sheetName val="Costi_Variabili7"/>
      <sheetName val="over_view7"/>
      <sheetName val="HJH_OVERVIEW_7"/>
      <sheetName val="__target_per_Specialty__7"/>
      <sheetName val="OPD_Analysis__(2)7"/>
      <sheetName val="Polyclinic_7"/>
      <sheetName val="Team_Structure8"/>
      <sheetName val="Exceptional_JDC_55%_-_LCHT_1558"/>
      <sheetName val="Companies_Break_Down8"/>
      <sheetName val="Companies_activties8"/>
      <sheetName val="HAITHAM_final_Ins_Plan_201411"/>
      <sheetName val="Costi_Variabili8"/>
      <sheetName val="over_view8"/>
      <sheetName val="HJH_OVERVIEW_8"/>
      <sheetName val="__target_per_Specialty__8"/>
      <sheetName val="OPD_Analysis__(2)8"/>
      <sheetName val="Polyclinic_8"/>
      <sheetName val="Team_Structure9"/>
      <sheetName val="Exceptional_JDC_55%_-_LCHT_1559"/>
      <sheetName val="Companies_Break_Down9"/>
      <sheetName val="Companies_activties9"/>
      <sheetName val="HAITHAM_final_Ins_Plan_201412"/>
      <sheetName val="Costi_Variabili9"/>
      <sheetName val="over_view9"/>
      <sheetName val="HJH_OVERVIEW_9"/>
      <sheetName val="__target_per_Specialty__9"/>
      <sheetName val="OPD_Analysis__(2)9"/>
      <sheetName val="Polyclinic_9"/>
      <sheetName val="Team_Structure10"/>
      <sheetName val="Exceptional_JDC_55%_-_LCHT_1510"/>
      <sheetName val="Companies_Break_Down10"/>
      <sheetName val="Companies_activties10"/>
      <sheetName val="HAITHAM_final_Ins_Plan_201413"/>
      <sheetName val="Costi_Variabili10"/>
      <sheetName val="over_view10"/>
      <sheetName val="HJH_OVERVIEW_10"/>
      <sheetName val="__target_per_Specialty__10"/>
      <sheetName val="OPD_Analysis__(2)10"/>
      <sheetName val="Polyclinic_10"/>
      <sheetName val="Team_Structure11"/>
      <sheetName val="Exceptional_JDC_55%_-_LCHT_1511"/>
      <sheetName val="Companies_Break_Down11"/>
      <sheetName val="Companies_activties11"/>
      <sheetName val="HAITHAM_final_Ins_Plan_201414"/>
      <sheetName val="Costi_Variabili11"/>
      <sheetName val="over_view11"/>
      <sheetName val="HJH_OVERVIEW_11"/>
      <sheetName val="__target_per_Specialty__11"/>
      <sheetName val="OPD_Analysis__(2)11"/>
      <sheetName val="Polyclinic_11"/>
    </sheetNames>
    <definedNames>
      <definedName name="Data.Top.Left"/>
      <definedName name="Macro1"/>
      <definedName name="Macro2"/>
    </definedNames>
    <sheetDataSet>
      <sheetData sheetId="0"/>
      <sheetData sheetId="1">
        <row r="55">
          <cell r="G55">
            <v>32934004.206233695</v>
          </cell>
        </row>
      </sheetData>
      <sheetData sheetId="2"/>
      <sheetData sheetId="3"/>
      <sheetData sheetId="4"/>
      <sheetData sheetId="5"/>
      <sheetData sheetId="6"/>
      <sheetData sheetId="7"/>
      <sheetData sheetId="8"/>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row r="55">
          <cell r="G55">
            <v>32934004.206233695</v>
          </cell>
        </row>
      </sheetData>
      <sheetData sheetId="22"/>
      <sheetData sheetId="23"/>
      <sheetData sheetId="24"/>
      <sheetData sheetId="25"/>
      <sheetData sheetId="26"/>
      <sheetData sheetId="27"/>
      <sheetData sheetId="28"/>
      <sheetData sheetId="29"/>
      <sheetData sheetId="30"/>
      <sheetData sheetId="31"/>
      <sheetData sheetId="32">
        <row r="55">
          <cell r="G55">
            <v>32934004.206233695</v>
          </cell>
        </row>
      </sheetData>
      <sheetData sheetId="33"/>
      <sheetData sheetId="34"/>
      <sheetData sheetId="35"/>
      <sheetData sheetId="36"/>
      <sheetData sheetId="37"/>
      <sheetData sheetId="38"/>
      <sheetData sheetId="39"/>
      <sheetData sheetId="40"/>
      <sheetData sheetId="41"/>
      <sheetData sheetId="42"/>
      <sheetData sheetId="43"/>
      <sheetData sheetId="44">
        <row r="55">
          <cell r="G55">
            <v>32934004.206233695</v>
          </cell>
        </row>
      </sheetData>
      <sheetData sheetId="45"/>
      <sheetData sheetId="46"/>
      <sheetData sheetId="47"/>
      <sheetData sheetId="48"/>
      <sheetData sheetId="49"/>
      <sheetData sheetId="50"/>
      <sheetData sheetId="51"/>
      <sheetData sheetId="52"/>
      <sheetData sheetId="53"/>
      <sheetData sheetId="54"/>
      <sheetData sheetId="55">
        <row r="55">
          <cell r="G55">
            <v>32934004.206233695</v>
          </cell>
        </row>
      </sheetData>
      <sheetData sheetId="56"/>
      <sheetData sheetId="57"/>
      <sheetData sheetId="58"/>
      <sheetData sheetId="59"/>
      <sheetData sheetId="60"/>
      <sheetData sheetId="61"/>
      <sheetData sheetId="62"/>
      <sheetData sheetId="63"/>
      <sheetData sheetId="64"/>
      <sheetData sheetId="65"/>
      <sheetData sheetId="66">
        <row r="55">
          <cell r="G55">
            <v>32934004.206233695</v>
          </cell>
        </row>
      </sheetData>
      <sheetData sheetId="67"/>
      <sheetData sheetId="68"/>
      <sheetData sheetId="69"/>
      <sheetData sheetId="70"/>
      <sheetData sheetId="71"/>
      <sheetData sheetId="72"/>
      <sheetData sheetId="73"/>
      <sheetData sheetId="74"/>
      <sheetData sheetId="75"/>
      <sheetData sheetId="76"/>
      <sheetData sheetId="77">
        <row r="55">
          <cell r="G55">
            <v>32934004.206233695</v>
          </cell>
        </row>
      </sheetData>
      <sheetData sheetId="78"/>
      <sheetData sheetId="79"/>
      <sheetData sheetId="80"/>
      <sheetData sheetId="81"/>
      <sheetData sheetId="82"/>
      <sheetData sheetId="83"/>
      <sheetData sheetId="84"/>
      <sheetData sheetId="85"/>
      <sheetData sheetId="86"/>
      <sheetData sheetId="87"/>
      <sheetData sheetId="88">
        <row r="55">
          <cell r="G55">
            <v>32934004.206233695</v>
          </cell>
        </row>
      </sheetData>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row r="55">
          <cell r="G55">
            <v>32934004.206233695</v>
          </cell>
        </row>
      </sheetData>
      <sheetData sheetId="103"/>
      <sheetData sheetId="104"/>
      <sheetData sheetId="105"/>
      <sheetData sheetId="106"/>
      <sheetData sheetId="107"/>
      <sheetData sheetId="108"/>
      <sheetData sheetId="109"/>
      <sheetData sheetId="110"/>
      <sheetData sheetId="111"/>
      <sheetData sheetId="112">
        <row r="55">
          <cell r="G55">
            <v>32934004.206233695</v>
          </cell>
        </row>
      </sheetData>
      <sheetData sheetId="113"/>
      <sheetData sheetId="114"/>
      <sheetData sheetId="115"/>
      <sheetData sheetId="116"/>
      <sheetData sheetId="117"/>
      <sheetData sheetId="118"/>
      <sheetData sheetId="119"/>
      <sheetData sheetId="120"/>
      <sheetData sheetId="121"/>
      <sheetData sheetId="122"/>
      <sheetData sheetId="123">
        <row r="55">
          <cell r="G55">
            <v>32934004.206233695</v>
          </cell>
        </row>
      </sheetData>
      <sheetData sheetId="124"/>
      <sheetData sheetId="125"/>
      <sheetData sheetId="126"/>
      <sheetData sheetId="127"/>
      <sheetData sheetId="128"/>
      <sheetData sheetId="129"/>
      <sheetData sheetId="130"/>
      <sheetData sheetId="131"/>
      <sheetData sheetId="132"/>
      <sheetData sheetId="133"/>
      <sheetData sheetId="134">
        <row r="55">
          <cell r="G55">
            <v>32934004.206233695</v>
          </cell>
        </row>
      </sheetData>
      <sheetData sheetId="135"/>
      <sheetData sheetId="136"/>
      <sheetData sheetId="137"/>
      <sheetData sheetId="138"/>
      <sheetData sheetId="139"/>
      <sheetData sheetId="140"/>
      <sheetData sheetId="141"/>
      <sheetData sheetId="142"/>
      <sheetData sheetId="143"/>
      <sheetData sheetId="144"/>
      <sheetData sheetId="145">
        <row r="55">
          <cell r="G55">
            <v>32934004.206233695</v>
          </cell>
        </row>
      </sheetData>
      <sheetData sheetId="146"/>
      <sheetData sheetId="147"/>
      <sheetData sheetId="148"/>
      <sheetData sheetId="149"/>
      <sheetData sheetId="150"/>
      <sheetData sheetId="151"/>
      <sheetData sheetId="152"/>
      <sheetData sheetId="153"/>
      <sheetData sheetId="154"/>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All"/>
      <sheetName val="Data"/>
      <sheetName val="Sheet13"/>
      <sheetName val="Contracts Extract Dec 2016"/>
      <sheetName val="Sheet6"/>
      <sheetName val="Bupa"/>
      <sheetName val="NCCI"/>
      <sheetName val="Broker plan"/>
      <sheetName val="Sheet1"/>
      <sheetName val="Sheet17"/>
      <sheetName val="BE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F2">
            <v>42714</v>
          </cell>
        </row>
        <row r="3">
          <cell r="F3">
            <v>42715</v>
          </cell>
        </row>
        <row r="4">
          <cell r="F4">
            <v>42716</v>
          </cell>
        </row>
        <row r="5">
          <cell r="F5">
            <v>42717</v>
          </cell>
        </row>
        <row r="6">
          <cell r="F6">
            <v>42718</v>
          </cell>
        </row>
        <row r="7">
          <cell r="F7">
            <v>42719</v>
          </cell>
        </row>
        <row r="8">
          <cell r="F8">
            <v>42720</v>
          </cell>
        </row>
        <row r="9">
          <cell r="F9">
            <v>42721</v>
          </cell>
        </row>
        <row r="10">
          <cell r="F10">
            <v>42722</v>
          </cell>
        </row>
        <row r="11">
          <cell r="F11">
            <v>42723</v>
          </cell>
        </row>
        <row r="12">
          <cell r="F12">
            <v>42724</v>
          </cell>
        </row>
        <row r="13">
          <cell r="F13">
            <v>42725</v>
          </cell>
        </row>
        <row r="14">
          <cell r="F14">
            <v>42726</v>
          </cell>
        </row>
        <row r="15">
          <cell r="F15">
            <v>42727</v>
          </cell>
        </row>
        <row r="16">
          <cell r="F16">
            <v>42728</v>
          </cell>
        </row>
        <row r="17">
          <cell r="F17">
            <v>42729</v>
          </cell>
        </row>
        <row r="18">
          <cell r="F18">
            <v>42730</v>
          </cell>
        </row>
        <row r="19">
          <cell r="F19">
            <v>42731</v>
          </cell>
        </row>
        <row r="20">
          <cell r="F20">
            <v>42732</v>
          </cell>
        </row>
        <row r="21">
          <cell r="F21">
            <v>42733</v>
          </cell>
        </row>
        <row r="22">
          <cell r="F22">
            <v>42734</v>
          </cell>
        </row>
        <row r="23">
          <cell r="F23">
            <v>42735</v>
          </cell>
        </row>
        <row r="24">
          <cell r="F24">
            <v>42736</v>
          </cell>
        </row>
        <row r="25">
          <cell r="F25">
            <v>42737</v>
          </cell>
        </row>
        <row r="26">
          <cell r="F26">
            <v>42738</v>
          </cell>
        </row>
        <row r="27">
          <cell r="F27">
            <v>42739</v>
          </cell>
        </row>
        <row r="28">
          <cell r="F28">
            <v>42740</v>
          </cell>
        </row>
        <row r="29">
          <cell r="F29">
            <v>42741</v>
          </cell>
        </row>
        <row r="30">
          <cell r="F30">
            <v>42742</v>
          </cell>
        </row>
        <row r="31">
          <cell r="F31">
            <v>42743</v>
          </cell>
        </row>
        <row r="32">
          <cell r="F32">
            <v>42744</v>
          </cell>
        </row>
        <row r="33">
          <cell r="F33">
            <v>42745</v>
          </cell>
        </row>
        <row r="34">
          <cell r="F34">
            <v>42746</v>
          </cell>
        </row>
        <row r="35">
          <cell r="F35">
            <v>42747</v>
          </cell>
        </row>
        <row r="36">
          <cell r="F36">
            <v>42748</v>
          </cell>
        </row>
        <row r="37">
          <cell r="F37">
            <v>42749</v>
          </cell>
        </row>
        <row r="38">
          <cell r="F38">
            <v>42750</v>
          </cell>
        </row>
        <row r="39">
          <cell r="F39">
            <v>42751</v>
          </cell>
        </row>
        <row r="40">
          <cell r="F40">
            <v>42752</v>
          </cell>
        </row>
        <row r="41">
          <cell r="F41">
            <v>42753</v>
          </cell>
        </row>
        <row r="42">
          <cell r="F42">
            <v>42754</v>
          </cell>
        </row>
        <row r="43">
          <cell r="F43">
            <v>42755</v>
          </cell>
        </row>
        <row r="44">
          <cell r="F44">
            <v>42756</v>
          </cell>
        </row>
        <row r="45">
          <cell r="F45">
            <v>42757</v>
          </cell>
        </row>
        <row r="46">
          <cell r="F46">
            <v>42758</v>
          </cell>
        </row>
        <row r="47">
          <cell r="F47">
            <v>42759</v>
          </cell>
        </row>
        <row r="48">
          <cell r="F48">
            <v>42760</v>
          </cell>
        </row>
        <row r="49">
          <cell r="F49">
            <v>42761</v>
          </cell>
        </row>
        <row r="50">
          <cell r="F50">
            <v>42762</v>
          </cell>
        </row>
        <row r="51">
          <cell r="F51">
            <v>42763</v>
          </cell>
        </row>
        <row r="52">
          <cell r="F52">
            <v>42764</v>
          </cell>
        </row>
        <row r="53">
          <cell r="F53">
            <v>42765</v>
          </cell>
        </row>
        <row r="54">
          <cell r="F54">
            <v>42766</v>
          </cell>
        </row>
        <row r="55">
          <cell r="F55">
            <v>42767</v>
          </cell>
        </row>
        <row r="56">
          <cell r="F56">
            <v>42768</v>
          </cell>
        </row>
        <row r="57">
          <cell r="F57">
            <v>42769</v>
          </cell>
        </row>
        <row r="58">
          <cell r="F58">
            <v>42770</v>
          </cell>
        </row>
        <row r="59">
          <cell r="F59">
            <v>42771</v>
          </cell>
        </row>
        <row r="60">
          <cell r="F60">
            <v>42772</v>
          </cell>
        </row>
        <row r="61">
          <cell r="F61">
            <v>42773</v>
          </cell>
        </row>
        <row r="62">
          <cell r="F62">
            <v>42774</v>
          </cell>
        </row>
        <row r="63">
          <cell r="F63">
            <v>42775</v>
          </cell>
        </row>
        <row r="64">
          <cell r="F64">
            <v>42776</v>
          </cell>
        </row>
        <row r="65">
          <cell r="F65">
            <v>42777</v>
          </cell>
        </row>
        <row r="66">
          <cell r="F66">
            <v>42778</v>
          </cell>
        </row>
        <row r="67">
          <cell r="F67">
            <v>42779</v>
          </cell>
        </row>
        <row r="68">
          <cell r="F68">
            <v>42780</v>
          </cell>
        </row>
        <row r="69">
          <cell r="F69">
            <v>42781</v>
          </cell>
        </row>
        <row r="70">
          <cell r="F70">
            <v>42782</v>
          </cell>
        </row>
        <row r="71">
          <cell r="F71">
            <v>42783</v>
          </cell>
        </row>
        <row r="72">
          <cell r="F72">
            <v>42784</v>
          </cell>
        </row>
        <row r="73">
          <cell r="F73">
            <v>42785</v>
          </cell>
        </row>
        <row r="74">
          <cell r="F74">
            <v>42786</v>
          </cell>
        </row>
        <row r="75">
          <cell r="F75">
            <v>42787</v>
          </cell>
        </row>
        <row r="76">
          <cell r="F76">
            <v>42788</v>
          </cell>
        </row>
        <row r="77">
          <cell r="F77">
            <v>42789</v>
          </cell>
        </row>
        <row r="78">
          <cell r="F78">
            <v>42790</v>
          </cell>
        </row>
        <row r="79">
          <cell r="F79">
            <v>42791</v>
          </cell>
        </row>
        <row r="80">
          <cell r="F80">
            <v>42792</v>
          </cell>
        </row>
        <row r="81">
          <cell r="F81">
            <v>42793</v>
          </cell>
        </row>
        <row r="82">
          <cell r="F82">
            <v>42794</v>
          </cell>
        </row>
        <row r="83">
          <cell r="F83">
            <v>42795</v>
          </cell>
        </row>
        <row r="84">
          <cell r="F84">
            <v>42796</v>
          </cell>
        </row>
        <row r="85">
          <cell r="F85">
            <v>42797</v>
          </cell>
        </row>
        <row r="86">
          <cell r="F86">
            <v>42798</v>
          </cell>
        </row>
        <row r="87">
          <cell r="F87">
            <v>42799</v>
          </cell>
        </row>
        <row r="88">
          <cell r="F88">
            <v>42800</v>
          </cell>
        </row>
        <row r="89">
          <cell r="F89">
            <v>42801</v>
          </cell>
        </row>
        <row r="90">
          <cell r="F90">
            <v>42802</v>
          </cell>
        </row>
        <row r="91">
          <cell r="F91">
            <v>42803</v>
          </cell>
        </row>
        <row r="92">
          <cell r="F92">
            <v>42804</v>
          </cell>
        </row>
        <row r="93">
          <cell r="F93">
            <v>42805</v>
          </cell>
        </row>
        <row r="94">
          <cell r="F94">
            <v>42806</v>
          </cell>
        </row>
        <row r="95">
          <cell r="F95">
            <v>42807</v>
          </cell>
        </row>
        <row r="96">
          <cell r="F96">
            <v>42808</v>
          </cell>
        </row>
        <row r="97">
          <cell r="F97">
            <v>42809</v>
          </cell>
        </row>
        <row r="98">
          <cell r="F98">
            <v>42810</v>
          </cell>
        </row>
        <row r="99">
          <cell r="F99">
            <v>42811</v>
          </cell>
        </row>
        <row r="100">
          <cell r="F100">
            <v>42812</v>
          </cell>
        </row>
        <row r="101">
          <cell r="F101">
            <v>42813</v>
          </cell>
        </row>
        <row r="102">
          <cell r="F102">
            <v>42814</v>
          </cell>
        </row>
        <row r="103">
          <cell r="F103">
            <v>42815</v>
          </cell>
        </row>
        <row r="104">
          <cell r="F104">
            <v>42816</v>
          </cell>
        </row>
        <row r="105">
          <cell r="F105">
            <v>42817</v>
          </cell>
        </row>
        <row r="106">
          <cell r="F106">
            <v>42818</v>
          </cell>
        </row>
        <row r="107">
          <cell r="F107">
            <v>42819</v>
          </cell>
        </row>
        <row r="108">
          <cell r="F108">
            <v>42820</v>
          </cell>
        </row>
        <row r="109">
          <cell r="F109">
            <v>42821</v>
          </cell>
        </row>
        <row r="110">
          <cell r="F110">
            <v>42822</v>
          </cell>
        </row>
        <row r="111">
          <cell r="F111">
            <v>42823</v>
          </cell>
        </row>
        <row r="112">
          <cell r="F112">
            <v>42824</v>
          </cell>
        </row>
        <row r="113">
          <cell r="F113">
            <v>42825</v>
          </cell>
        </row>
      </sheetData>
      <sheetData sheetId="1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rea Quality Manager"/>
      <sheetName val="P&amp;F  KPI tree"/>
      <sheetName val="Objective Form-AMH"/>
      <sheetName val="objective Form- Function "/>
      <sheetName val="Objective  complaince "/>
      <sheetName val="objective e Report "/>
      <sheetName val="Meeting Report "/>
      <sheetName val="meeting audit criteria "/>
      <sheetName val="Decision list"/>
      <sheetName val="Meetings for Decision list act."/>
      <sheetName val="Content Plan "/>
      <sheetName val="Content Report"/>
      <sheetName val="project Report "/>
      <sheetName val="project checklist "/>
      <sheetName val="Quality Manager"/>
      <sheetName val="Quality Supervisor"/>
      <sheetName val="Quality Senior Specialist"/>
      <sheetName val="Quality Specialist"/>
      <sheetName val="Lists"/>
      <sheetName val="help"/>
    </sheetNames>
    <sheetDataSet>
      <sheetData sheetId="0"/>
      <sheetData sheetId="1"/>
      <sheetData sheetId="2"/>
      <sheetData sheetId="3"/>
      <sheetData sheetId="4"/>
      <sheetData sheetId="5"/>
      <sheetData sheetId="6"/>
      <sheetData sheetId="7"/>
      <sheetData sheetId="8"/>
      <sheetData sheetId="9">
        <row r="2">
          <cell r="Y2" t="str">
            <v>Hiring</v>
          </cell>
        </row>
        <row r="3">
          <cell r="Y3" t="str">
            <v>Firing</v>
          </cell>
        </row>
        <row r="4">
          <cell r="Y4" t="str">
            <v>Promotion</v>
          </cell>
        </row>
        <row r="5">
          <cell r="Y5" t="str">
            <v>Downgrading</v>
          </cell>
        </row>
        <row r="6">
          <cell r="Y6" t="str">
            <v>Remuneration</v>
          </cell>
        </row>
        <row r="7">
          <cell r="Y7" t="str">
            <v>Deduction</v>
          </cell>
        </row>
        <row r="8">
          <cell r="Y8" t="str">
            <v>Training</v>
          </cell>
        </row>
        <row r="9">
          <cell r="Y9" t="str">
            <v>Bounce System Creation</v>
          </cell>
        </row>
        <row r="10">
          <cell r="Y10" t="str">
            <v>Bounce System Modification</v>
          </cell>
        </row>
        <row r="11">
          <cell r="Y11" t="str">
            <v>Change / Create Assumption</v>
          </cell>
        </row>
        <row r="12">
          <cell r="Y12" t="str">
            <v>Change / Create Target</v>
          </cell>
        </row>
        <row r="13">
          <cell r="Y13" t="str">
            <v>Project Launching</v>
          </cell>
        </row>
        <row r="14">
          <cell r="Y14" t="str">
            <v>Project Holding</v>
          </cell>
        </row>
        <row r="15">
          <cell r="Y15" t="str">
            <v>Cost Saving</v>
          </cell>
        </row>
      </sheetData>
      <sheetData sheetId="10"/>
      <sheetData sheetId="11"/>
      <sheetData sheetId="12"/>
      <sheetData sheetId="13"/>
      <sheetData sheetId="14"/>
      <sheetData sheetId="15"/>
      <sheetData sheetId="16"/>
      <sheetData sheetId="17"/>
      <sheetData sheetId="18" refreshError="1"/>
      <sheetData sheetId="19"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mp;F KPI Tree"/>
      <sheetName val="Objective Form-Hospital"/>
      <sheetName val="Objective Form -Function"/>
      <sheetName val="ST.Compliance Form"/>
      <sheetName val="Strat. Obj. Monitoring Report "/>
      <sheetName val="Content Plan"/>
      <sheetName val="Content Report"/>
      <sheetName val="project checklist "/>
      <sheetName val="project Report "/>
      <sheetName val="Detailed Audit Grid - Meeting"/>
      <sheetName val="Meeting Performance Report "/>
      <sheetName val="Decision list Report "/>
      <sheetName val="Report submission form "/>
      <sheetName val="Employee Report submission "/>
      <sheetName val="Sheet17"/>
    </sheetNames>
    <sheetDataSet>
      <sheetData sheetId="0"/>
      <sheetData sheetId="1"/>
      <sheetData sheetId="2"/>
      <sheetData sheetId="3"/>
      <sheetData sheetId="4"/>
      <sheetData sheetId="5"/>
      <sheetData sheetId="6"/>
      <sheetData sheetId="7"/>
      <sheetData sheetId="8"/>
      <sheetData sheetId="9"/>
      <sheetData sheetId="10"/>
      <sheetData sheetId="11">
        <row r="87">
          <cell r="B87" t="str">
            <v>Bounce System Creation</v>
          </cell>
        </row>
        <row r="88">
          <cell r="B88" t="str">
            <v>Bounce System Modification</v>
          </cell>
        </row>
        <row r="89">
          <cell r="B89" t="str">
            <v>Change / Create Assumption</v>
          </cell>
        </row>
        <row r="90">
          <cell r="B90" t="str">
            <v>Change / Create Target</v>
          </cell>
        </row>
        <row r="91">
          <cell r="B91" t="str">
            <v>Cost Saving</v>
          </cell>
        </row>
        <row r="92">
          <cell r="B92" t="str">
            <v>Deduction</v>
          </cell>
        </row>
        <row r="93">
          <cell r="B93" t="str">
            <v>Downgrading</v>
          </cell>
        </row>
        <row r="94">
          <cell r="B94" t="str">
            <v>Firing</v>
          </cell>
        </row>
        <row r="95">
          <cell r="B95" t="str">
            <v>Hiring</v>
          </cell>
        </row>
        <row r="96">
          <cell r="B96" t="str">
            <v>Project Holding</v>
          </cell>
        </row>
        <row r="97">
          <cell r="B97" t="str">
            <v>Project Launching</v>
          </cell>
        </row>
        <row r="98">
          <cell r="B98" t="str">
            <v>Promotion</v>
          </cell>
        </row>
        <row r="99">
          <cell r="B99" t="str">
            <v>Remuneration</v>
          </cell>
        </row>
        <row r="100">
          <cell r="B100" t="str">
            <v>Training</v>
          </cell>
        </row>
      </sheetData>
      <sheetData sheetId="12"/>
      <sheetData sheetId="13"/>
      <sheetData sheetId="14"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mp;F KPI Tree"/>
      <sheetName val="Objective Form-Hospital"/>
      <sheetName val="Pivot"/>
      <sheetName val="Objective Form -Function"/>
      <sheetName val="ST.Compliance Form"/>
      <sheetName val="Strat. Obj. Monitoring Report "/>
      <sheetName val="Content Plan"/>
      <sheetName val="Content Report"/>
      <sheetName val="project checklist "/>
      <sheetName val="project Report "/>
      <sheetName val="Meeting Performance Report "/>
      <sheetName val="Decision list Report "/>
      <sheetName val="Meeting Checklist"/>
      <sheetName val="NCR - Meeting Audit"/>
      <sheetName val="meeting audit criteria "/>
      <sheetName val="Report submission form "/>
      <sheetName val="Employee Report submission "/>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H1" t="str">
            <v>HR</v>
          </cell>
          <cell r="I1" t="str">
            <v xml:space="preserve">Quality </v>
          </cell>
          <cell r="J1" t="str">
            <v>Planning_Monitoring</v>
          </cell>
          <cell r="K1" t="str">
            <v>Strategy_Office_Planning_Follow_up</v>
          </cell>
          <cell r="L1" t="str">
            <v>Sales_Marketing</v>
          </cell>
          <cell r="M1" t="str">
            <v>SupplyChain</v>
          </cell>
          <cell r="N1" t="str">
            <v>Finance</v>
          </cell>
          <cell r="O1" t="str">
            <v>Biomedical</v>
          </cell>
          <cell r="P1" t="str">
            <v>IT</v>
          </cell>
          <cell r="Q1" t="str">
            <v>Maintenance</v>
          </cell>
          <cell r="R1" t="str">
            <v>Medical</v>
          </cell>
          <cell r="S1" t="str">
            <v>CRM</v>
          </cell>
        </row>
        <row r="34">
          <cell r="A34" t="str">
            <v xml:space="preserve">Done </v>
          </cell>
        </row>
        <row r="35">
          <cell r="A35" t="str">
            <v>Not Done</v>
          </cell>
        </row>
        <row r="36">
          <cell r="A36" t="str">
            <v>In progress</v>
          </cell>
        </row>
        <row r="37">
          <cell r="A37" t="str">
            <v>Hold</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come"/>
      <sheetName val="Fixed Costs"/>
      <sheetName val="Variable Costs"/>
      <sheetName val="Total Project Cost"/>
      <sheetName val="BEP"/>
      <sheetName val="ORIX"/>
      <sheetName val="MRI Study"/>
      <sheetName val="MRI  study 2012"/>
      <sheetName val="Fixed_Costs1"/>
      <sheetName val="Variable_Costs1"/>
      <sheetName val="Total_Project_Cost1"/>
      <sheetName val="MRI_Study1"/>
      <sheetName val="MRI__study_20121"/>
      <sheetName val="Fixed_Costs"/>
      <sheetName val="Variable_Costs"/>
      <sheetName val="Total_Project_Cost"/>
      <sheetName val="MRI_Study"/>
      <sheetName val="MRI__study_2012"/>
      <sheetName val="Fixed_Costs2"/>
      <sheetName val="Variable_Costs2"/>
      <sheetName val="Total_Project_Cost2"/>
      <sheetName val="MRI_Study2"/>
      <sheetName val="MRI__study_20122"/>
      <sheetName val="Fixed_Costs6"/>
      <sheetName val="Variable_Costs6"/>
      <sheetName val="Total_Project_Cost6"/>
      <sheetName val="MRI_Study6"/>
      <sheetName val="MRI__study_20126"/>
      <sheetName val="Fixed_Costs3"/>
      <sheetName val="Variable_Costs3"/>
      <sheetName val="Total_Project_Cost3"/>
      <sheetName val="MRI_Study3"/>
      <sheetName val="MRI__study_20123"/>
      <sheetName val="Fixed_Costs4"/>
      <sheetName val="Variable_Costs4"/>
      <sheetName val="Total_Project_Cost4"/>
      <sheetName val="MRI_Study4"/>
      <sheetName val="MRI__study_20124"/>
      <sheetName val="Fixed_Costs5"/>
      <sheetName val="Variable_Costs5"/>
      <sheetName val="Total_Project_Cost5"/>
      <sheetName val="MRI_Study5"/>
      <sheetName val="MRI__study_20125"/>
      <sheetName val="Fixed_Costs7"/>
      <sheetName val="Variable_Costs7"/>
      <sheetName val="Total_Project_Cost7"/>
      <sheetName val="MRI_Study7"/>
      <sheetName val="MRI__study_20127"/>
      <sheetName val="Fixed_Costs8"/>
      <sheetName val="Variable_Costs8"/>
      <sheetName val="Total_Project_Cost8"/>
      <sheetName val="MRI_Study8"/>
      <sheetName val="MRI__study_20128"/>
      <sheetName val="Fixed_Costs9"/>
      <sheetName val="Variable_Costs9"/>
      <sheetName val="Total_Project_Cost9"/>
      <sheetName val="MRI_Study9"/>
      <sheetName val="MRI__study_20129"/>
      <sheetName val="Fixed_Costs10"/>
      <sheetName val="Variable_Costs10"/>
      <sheetName val="Total_Project_Cost10"/>
      <sheetName val="MRI_Study10"/>
      <sheetName val="MRI__study_201210"/>
      <sheetName val="Fixed_Costs11"/>
      <sheetName val="Variable_Costs11"/>
      <sheetName val="Total_Project_Cost11"/>
      <sheetName val="MRI_Study11"/>
      <sheetName val="MRI__study_201211"/>
      <sheetName val="Fixed_Costs12"/>
      <sheetName val="Variable_Costs12"/>
      <sheetName val="Total_Project_Cost12"/>
      <sheetName val="MRI_Study12"/>
      <sheetName val="MRI__study_201212"/>
      <sheetName val="Decision list Report "/>
    </sheet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BEP"/>
      <sheetName val="Meetings for Decision list act."/>
    </sheetNames>
    <sheetDataSet>
      <sheetData sheetId="0" refreshError="1"/>
      <sheetData sheetId="1" refreshError="1"/>
      <sheetData sheetId="2"/>
      <sheetData sheetId="3" refreshError="1"/>
      <sheetData sheetId="4"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Calendar"/>
      <sheetName val="KSA"/>
      <sheetName val="over view"/>
      <sheetName val="Digital Volume Contribution "/>
      <sheetName val="HJH"/>
      <sheetName val="Payment Type "/>
      <sheetName val="HJH OVERVIEW "/>
      <sheetName val="AKW"/>
      <sheetName val="OPD Analysis  (2)"/>
      <sheetName val="ADC"/>
      <sheetName val="Polyclinic "/>
      <sheetName val="Sheet3"/>
      <sheetName val="over_view2"/>
      <sheetName val="Digital_Volume_Contribution_2"/>
      <sheetName val="Payment_Type_2"/>
      <sheetName val="HJH_OVERVIEW_2"/>
      <sheetName val="OPD_Analysis__(2)2"/>
      <sheetName val="Polyclinic_2"/>
      <sheetName val="over_view"/>
      <sheetName val="Digital_Volume_Contribution_"/>
      <sheetName val="Payment_Type_"/>
      <sheetName val="HJH_OVERVIEW_"/>
      <sheetName val="OPD_Analysis__(2)"/>
      <sheetName val="Polyclinic_"/>
      <sheetName val="over_view1"/>
      <sheetName val="Digital_Volume_Contribution_1"/>
      <sheetName val="Payment_Type_1"/>
      <sheetName val="HJH_OVERVIEW_1"/>
      <sheetName val="OPD_Analysis__(2)1"/>
      <sheetName val="Polyclinic_1"/>
      <sheetName val="over_view3"/>
      <sheetName val="Digital_Volume_Contribution_3"/>
      <sheetName val="Payment_Type_3"/>
      <sheetName val="HJH_OVERVIEW_3"/>
      <sheetName val="OPD_Analysis__(2)3"/>
      <sheetName val="Polyclinic_3"/>
      <sheetName val="over_view4"/>
      <sheetName val="Digital_Volume_Contribution_4"/>
      <sheetName val="Payment_Type_4"/>
      <sheetName val="HJH_OVERVIEW_4"/>
      <sheetName val="OPD_Analysis__(2)4"/>
      <sheetName val="Polyclinic_4"/>
      <sheetName val="over_view5"/>
      <sheetName val="Digital_Volume_Contribution_5"/>
      <sheetName val="Payment_Type_5"/>
      <sheetName val="HJH_OVERVIEW_5"/>
      <sheetName val="OPD_Analysis__(2)5"/>
      <sheetName val="Polyclinic_5"/>
      <sheetName val="over_view6"/>
      <sheetName val="Digital_Volume_Contribution_6"/>
      <sheetName val="Payment_Type_6"/>
      <sheetName val="HJH_OVERVIEW_6"/>
      <sheetName val="OPD_Analysis__(2)6"/>
      <sheetName val="Polyclinic_6"/>
      <sheetName val="over_view7"/>
      <sheetName val="Digital_Volume_Contribution_7"/>
      <sheetName val="Payment_Type_7"/>
      <sheetName val="HJH_OVERVIEW_7"/>
      <sheetName val="OPD_Analysis__(2)7"/>
      <sheetName val="Polyclinic_7"/>
      <sheetName val="List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sheetName val="Cash flow"/>
      <sheetName val="ER"/>
      <sheetName val="External &amp; Outpatient"/>
      <sheetName val="Inpatient"/>
      <sheetName val="Cath lab"/>
      <sheetName val="ASH Target"/>
      <sheetName val="ASSH TARget"/>
      <sheetName val="Drugs"/>
      <sheetName val="operational exp."/>
      <sheetName val="Expenses"/>
      <sheetName val="Taxes"/>
      <sheetName val="Markting Exp."/>
      <sheetName val="H.R Plan"/>
      <sheetName val="Revenue"/>
      <sheetName val="Loan Amortization Schedule"/>
      <sheetName val="Sheet6"/>
      <sheetName val="Calender"/>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8">
          <cell r="C18">
            <v>3300000</v>
          </cell>
        </row>
        <row r="19">
          <cell r="C19">
            <v>3142640.0588940498</v>
          </cell>
        </row>
        <row r="20">
          <cell r="C20">
            <v>2979772.5198493912</v>
          </cell>
        </row>
        <row r="21">
          <cell r="C21">
            <v>2811204.6169381696</v>
          </cell>
        </row>
        <row r="22">
          <cell r="C22">
            <v>2636736.837425055</v>
          </cell>
        </row>
        <row r="23">
          <cell r="C23">
            <v>2456162.6856289813</v>
          </cell>
        </row>
        <row r="24">
          <cell r="C24">
            <v>2269268.4385200455</v>
          </cell>
        </row>
        <row r="25">
          <cell r="C25">
            <v>2075832.8927622968</v>
          </cell>
        </row>
        <row r="26">
          <cell r="C26">
            <v>1875627.1029030269</v>
          </cell>
        </row>
        <row r="27">
          <cell r="C27">
            <v>1668414.1103986825</v>
          </cell>
        </row>
        <row r="28">
          <cell r="C28">
            <v>1453948.6631566861</v>
          </cell>
        </row>
        <row r="29">
          <cell r="C29">
            <v>1231976.9252612197</v>
          </cell>
        </row>
        <row r="30">
          <cell r="C30">
            <v>1002236.1765394121</v>
          </cell>
        </row>
        <row r="31">
          <cell r="C31">
            <v>764454.50161234126</v>
          </cell>
        </row>
        <row r="32">
          <cell r="C32">
            <v>518350.46806282288</v>
          </cell>
        </row>
        <row r="33">
          <cell r="C33">
            <v>263632.79333907133</v>
          </cell>
        </row>
        <row r="34">
          <cell r="C34">
            <v>0</v>
          </cell>
        </row>
        <row r="35">
          <cell r="C35">
            <v>0</v>
          </cell>
        </row>
        <row r="36">
          <cell r="C36">
            <v>0</v>
          </cell>
        </row>
        <row r="37">
          <cell r="C37">
            <v>0</v>
          </cell>
        </row>
        <row r="38">
          <cell r="C38">
            <v>0</v>
          </cell>
        </row>
        <row r="39">
          <cell r="C39">
            <v>0</v>
          </cell>
        </row>
        <row r="40">
          <cell r="C40">
            <v>0</v>
          </cell>
        </row>
        <row r="41">
          <cell r="C41">
            <v>0</v>
          </cell>
        </row>
        <row r="42">
          <cell r="C42">
            <v>0</v>
          </cell>
        </row>
        <row r="43">
          <cell r="C43">
            <v>0</v>
          </cell>
        </row>
        <row r="44">
          <cell r="C44">
            <v>0</v>
          </cell>
        </row>
        <row r="45">
          <cell r="C45">
            <v>0</v>
          </cell>
        </row>
        <row r="46">
          <cell r="C46">
            <v>0</v>
          </cell>
        </row>
        <row r="47">
          <cell r="C47">
            <v>0</v>
          </cell>
        </row>
        <row r="48">
          <cell r="C48">
            <v>0</v>
          </cell>
        </row>
        <row r="49">
          <cell r="C49">
            <v>0</v>
          </cell>
        </row>
        <row r="50">
          <cell r="C50">
            <v>0</v>
          </cell>
        </row>
        <row r="51">
          <cell r="C51">
            <v>0</v>
          </cell>
        </row>
        <row r="52">
          <cell r="C52">
            <v>0</v>
          </cell>
        </row>
        <row r="53">
          <cell r="C53">
            <v>0</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row r="188">
          <cell r="C188">
            <v>0</v>
          </cell>
        </row>
        <row r="189">
          <cell r="C189">
            <v>0</v>
          </cell>
        </row>
        <row r="190">
          <cell r="C190">
            <v>0</v>
          </cell>
        </row>
        <row r="191">
          <cell r="C191">
            <v>0</v>
          </cell>
        </row>
        <row r="192">
          <cell r="C192">
            <v>0</v>
          </cell>
        </row>
        <row r="193">
          <cell r="C193">
            <v>0</v>
          </cell>
        </row>
        <row r="194">
          <cell r="C194">
            <v>0</v>
          </cell>
        </row>
        <row r="195">
          <cell r="C195">
            <v>0</v>
          </cell>
        </row>
        <row r="196">
          <cell r="C196">
            <v>0</v>
          </cell>
        </row>
        <row r="197">
          <cell r="C197">
            <v>0</v>
          </cell>
        </row>
        <row r="198">
          <cell r="C198">
            <v>0</v>
          </cell>
        </row>
        <row r="199">
          <cell r="C199">
            <v>0</v>
          </cell>
        </row>
        <row r="200">
          <cell r="C200">
            <v>0</v>
          </cell>
        </row>
        <row r="201">
          <cell r="C201">
            <v>0</v>
          </cell>
        </row>
        <row r="202">
          <cell r="C202">
            <v>0</v>
          </cell>
        </row>
        <row r="203">
          <cell r="C203">
            <v>0</v>
          </cell>
        </row>
        <row r="204">
          <cell r="C204">
            <v>0</v>
          </cell>
        </row>
        <row r="205">
          <cell r="C205">
            <v>0</v>
          </cell>
        </row>
        <row r="206">
          <cell r="C206">
            <v>0</v>
          </cell>
        </row>
        <row r="207">
          <cell r="C207">
            <v>0</v>
          </cell>
        </row>
        <row r="208">
          <cell r="C208">
            <v>0</v>
          </cell>
        </row>
        <row r="209">
          <cell r="C209">
            <v>0</v>
          </cell>
        </row>
        <row r="210">
          <cell r="C210">
            <v>0</v>
          </cell>
        </row>
        <row r="211">
          <cell r="C211">
            <v>0</v>
          </cell>
        </row>
        <row r="212">
          <cell r="C212">
            <v>0</v>
          </cell>
        </row>
        <row r="213">
          <cell r="C213">
            <v>0</v>
          </cell>
        </row>
        <row r="214">
          <cell r="C214">
            <v>0</v>
          </cell>
        </row>
        <row r="215">
          <cell r="C215">
            <v>0</v>
          </cell>
        </row>
        <row r="216">
          <cell r="C216">
            <v>0</v>
          </cell>
        </row>
        <row r="217">
          <cell r="C217">
            <v>0</v>
          </cell>
        </row>
        <row r="218">
          <cell r="C218">
            <v>0</v>
          </cell>
        </row>
        <row r="219">
          <cell r="C219">
            <v>0</v>
          </cell>
        </row>
        <row r="220">
          <cell r="C220">
            <v>0</v>
          </cell>
        </row>
        <row r="221">
          <cell r="C221">
            <v>0</v>
          </cell>
        </row>
        <row r="222">
          <cell r="C222">
            <v>0</v>
          </cell>
        </row>
        <row r="223">
          <cell r="C223">
            <v>0</v>
          </cell>
        </row>
        <row r="224">
          <cell r="C224">
            <v>0</v>
          </cell>
        </row>
        <row r="225">
          <cell r="C225">
            <v>0</v>
          </cell>
        </row>
        <row r="226">
          <cell r="C226">
            <v>0</v>
          </cell>
        </row>
        <row r="227">
          <cell r="C227">
            <v>0</v>
          </cell>
        </row>
        <row r="228">
          <cell r="C228">
            <v>0</v>
          </cell>
        </row>
        <row r="229">
          <cell r="C229">
            <v>0</v>
          </cell>
        </row>
        <row r="230">
          <cell r="C230">
            <v>0</v>
          </cell>
        </row>
        <row r="231">
          <cell r="C231">
            <v>0</v>
          </cell>
        </row>
        <row r="232">
          <cell r="C232">
            <v>0</v>
          </cell>
        </row>
        <row r="233">
          <cell r="C233">
            <v>0</v>
          </cell>
        </row>
        <row r="234">
          <cell r="C234">
            <v>0</v>
          </cell>
        </row>
        <row r="235">
          <cell r="C235">
            <v>0</v>
          </cell>
        </row>
        <row r="236">
          <cell r="C236">
            <v>0</v>
          </cell>
        </row>
        <row r="237">
          <cell r="C237">
            <v>0</v>
          </cell>
        </row>
        <row r="238">
          <cell r="C238">
            <v>0</v>
          </cell>
        </row>
        <row r="239">
          <cell r="C239">
            <v>0</v>
          </cell>
        </row>
        <row r="240">
          <cell r="C240">
            <v>0</v>
          </cell>
        </row>
        <row r="241">
          <cell r="C241">
            <v>0</v>
          </cell>
        </row>
        <row r="242">
          <cell r="C242">
            <v>0</v>
          </cell>
        </row>
        <row r="243">
          <cell r="C243">
            <v>0</v>
          </cell>
        </row>
        <row r="244">
          <cell r="C244">
            <v>0</v>
          </cell>
        </row>
        <row r="245">
          <cell r="C245">
            <v>0</v>
          </cell>
        </row>
        <row r="246">
          <cell r="C246">
            <v>0</v>
          </cell>
        </row>
        <row r="247">
          <cell r="C247">
            <v>0</v>
          </cell>
        </row>
        <row r="248">
          <cell r="C248">
            <v>0</v>
          </cell>
        </row>
        <row r="249">
          <cell r="C249">
            <v>0</v>
          </cell>
        </row>
        <row r="250">
          <cell r="C250">
            <v>0</v>
          </cell>
        </row>
        <row r="251">
          <cell r="C251">
            <v>0</v>
          </cell>
        </row>
        <row r="252">
          <cell r="C252">
            <v>0</v>
          </cell>
        </row>
        <row r="253">
          <cell r="C253">
            <v>0</v>
          </cell>
        </row>
        <row r="254">
          <cell r="C254">
            <v>0</v>
          </cell>
        </row>
        <row r="255">
          <cell r="C255">
            <v>0</v>
          </cell>
        </row>
        <row r="256">
          <cell r="C256">
            <v>0</v>
          </cell>
        </row>
        <row r="257">
          <cell r="C257">
            <v>0</v>
          </cell>
        </row>
        <row r="258">
          <cell r="C258">
            <v>0</v>
          </cell>
        </row>
        <row r="259">
          <cell r="C259">
            <v>0</v>
          </cell>
        </row>
        <row r="260">
          <cell r="C260">
            <v>0</v>
          </cell>
        </row>
        <row r="261">
          <cell r="C261">
            <v>0</v>
          </cell>
        </row>
        <row r="262">
          <cell r="C262">
            <v>0</v>
          </cell>
        </row>
        <row r="263">
          <cell r="C263">
            <v>0</v>
          </cell>
        </row>
        <row r="264">
          <cell r="C264">
            <v>0</v>
          </cell>
        </row>
        <row r="265">
          <cell r="C265">
            <v>0</v>
          </cell>
        </row>
        <row r="266">
          <cell r="C266">
            <v>0</v>
          </cell>
        </row>
        <row r="267">
          <cell r="C267">
            <v>0</v>
          </cell>
        </row>
        <row r="268">
          <cell r="C268">
            <v>0</v>
          </cell>
        </row>
        <row r="269">
          <cell r="C269">
            <v>0</v>
          </cell>
        </row>
        <row r="270">
          <cell r="C270">
            <v>0</v>
          </cell>
        </row>
        <row r="271">
          <cell r="C271">
            <v>0</v>
          </cell>
        </row>
        <row r="272">
          <cell r="C272">
            <v>0</v>
          </cell>
        </row>
        <row r="273">
          <cell r="C273">
            <v>0</v>
          </cell>
        </row>
        <row r="274">
          <cell r="C274">
            <v>0</v>
          </cell>
        </row>
        <row r="275">
          <cell r="C275">
            <v>0</v>
          </cell>
        </row>
        <row r="276">
          <cell r="C276">
            <v>0</v>
          </cell>
        </row>
        <row r="277">
          <cell r="C277">
            <v>0</v>
          </cell>
        </row>
        <row r="278">
          <cell r="C278">
            <v>0</v>
          </cell>
        </row>
        <row r="279">
          <cell r="C279">
            <v>0</v>
          </cell>
        </row>
        <row r="280">
          <cell r="C280">
            <v>0</v>
          </cell>
        </row>
        <row r="281">
          <cell r="C281">
            <v>0</v>
          </cell>
        </row>
        <row r="282">
          <cell r="C282">
            <v>0</v>
          </cell>
        </row>
        <row r="283">
          <cell r="C283">
            <v>0</v>
          </cell>
        </row>
        <row r="284">
          <cell r="C284">
            <v>0</v>
          </cell>
        </row>
        <row r="285">
          <cell r="C285">
            <v>0</v>
          </cell>
        </row>
        <row r="286">
          <cell r="C286">
            <v>0</v>
          </cell>
        </row>
        <row r="287">
          <cell r="C287">
            <v>0</v>
          </cell>
        </row>
        <row r="288">
          <cell r="C288">
            <v>0</v>
          </cell>
        </row>
        <row r="289">
          <cell r="C289">
            <v>0</v>
          </cell>
        </row>
        <row r="290">
          <cell r="C290">
            <v>0</v>
          </cell>
        </row>
        <row r="291">
          <cell r="C291">
            <v>0</v>
          </cell>
        </row>
        <row r="292">
          <cell r="C292">
            <v>0</v>
          </cell>
        </row>
        <row r="293">
          <cell r="C293">
            <v>0</v>
          </cell>
        </row>
        <row r="294">
          <cell r="C294">
            <v>0</v>
          </cell>
        </row>
        <row r="295">
          <cell r="C295">
            <v>0</v>
          </cell>
        </row>
        <row r="296">
          <cell r="C296">
            <v>0</v>
          </cell>
        </row>
        <row r="297">
          <cell r="C297">
            <v>0</v>
          </cell>
        </row>
        <row r="298">
          <cell r="C298">
            <v>0</v>
          </cell>
        </row>
        <row r="299">
          <cell r="C299">
            <v>0</v>
          </cell>
        </row>
        <row r="300">
          <cell r="C300">
            <v>0</v>
          </cell>
        </row>
        <row r="301">
          <cell r="C301">
            <v>0</v>
          </cell>
        </row>
        <row r="302">
          <cell r="C302">
            <v>0</v>
          </cell>
        </row>
        <row r="303">
          <cell r="C303">
            <v>0</v>
          </cell>
        </row>
        <row r="304">
          <cell r="C304">
            <v>0</v>
          </cell>
        </row>
        <row r="305">
          <cell r="C305">
            <v>0</v>
          </cell>
        </row>
        <row r="306">
          <cell r="C306">
            <v>0</v>
          </cell>
        </row>
        <row r="307">
          <cell r="C307">
            <v>0</v>
          </cell>
        </row>
        <row r="308">
          <cell r="C308">
            <v>0</v>
          </cell>
        </row>
        <row r="309">
          <cell r="C309">
            <v>0</v>
          </cell>
        </row>
        <row r="310">
          <cell r="C310">
            <v>0</v>
          </cell>
        </row>
        <row r="311">
          <cell r="C311">
            <v>0</v>
          </cell>
        </row>
        <row r="312">
          <cell r="C312">
            <v>0</v>
          </cell>
        </row>
        <row r="313">
          <cell r="C313">
            <v>0</v>
          </cell>
        </row>
        <row r="314">
          <cell r="C314">
            <v>0</v>
          </cell>
        </row>
        <row r="315">
          <cell r="C315">
            <v>0</v>
          </cell>
        </row>
        <row r="316">
          <cell r="C316">
            <v>0</v>
          </cell>
        </row>
        <row r="317">
          <cell r="C317">
            <v>0</v>
          </cell>
        </row>
        <row r="318">
          <cell r="C318">
            <v>0</v>
          </cell>
        </row>
        <row r="319">
          <cell r="C319">
            <v>0</v>
          </cell>
        </row>
        <row r="320">
          <cell r="C320">
            <v>0</v>
          </cell>
        </row>
        <row r="321">
          <cell r="C321">
            <v>0</v>
          </cell>
        </row>
        <row r="322">
          <cell r="C322">
            <v>0</v>
          </cell>
        </row>
        <row r="323">
          <cell r="C323">
            <v>0</v>
          </cell>
        </row>
        <row r="324">
          <cell r="C324">
            <v>0</v>
          </cell>
        </row>
        <row r="325">
          <cell r="C325">
            <v>0</v>
          </cell>
        </row>
        <row r="326">
          <cell r="C326">
            <v>0</v>
          </cell>
        </row>
        <row r="327">
          <cell r="C327">
            <v>0</v>
          </cell>
        </row>
        <row r="328">
          <cell r="C328">
            <v>0</v>
          </cell>
        </row>
        <row r="329">
          <cell r="C329">
            <v>0</v>
          </cell>
        </row>
        <row r="330">
          <cell r="C330">
            <v>0</v>
          </cell>
        </row>
        <row r="331">
          <cell r="C331">
            <v>0</v>
          </cell>
        </row>
        <row r="332">
          <cell r="C332">
            <v>0</v>
          </cell>
        </row>
        <row r="333">
          <cell r="C333">
            <v>0</v>
          </cell>
        </row>
        <row r="334">
          <cell r="C334">
            <v>0</v>
          </cell>
        </row>
        <row r="335">
          <cell r="C335">
            <v>0</v>
          </cell>
        </row>
        <row r="336">
          <cell r="C336">
            <v>0</v>
          </cell>
        </row>
        <row r="337">
          <cell r="C337">
            <v>0</v>
          </cell>
        </row>
        <row r="338">
          <cell r="C338">
            <v>0</v>
          </cell>
        </row>
        <row r="339">
          <cell r="C339">
            <v>0</v>
          </cell>
        </row>
        <row r="340">
          <cell r="C340">
            <v>0</v>
          </cell>
        </row>
        <row r="341">
          <cell r="C341">
            <v>0</v>
          </cell>
        </row>
        <row r="342">
          <cell r="C342">
            <v>0</v>
          </cell>
        </row>
        <row r="343">
          <cell r="C343">
            <v>0</v>
          </cell>
        </row>
        <row r="344">
          <cell r="C344">
            <v>0</v>
          </cell>
        </row>
        <row r="345">
          <cell r="C345">
            <v>0</v>
          </cell>
        </row>
        <row r="346">
          <cell r="C346">
            <v>0</v>
          </cell>
        </row>
        <row r="347">
          <cell r="C347">
            <v>0</v>
          </cell>
        </row>
        <row r="348">
          <cell r="C348">
            <v>0</v>
          </cell>
        </row>
        <row r="349">
          <cell r="C349">
            <v>0</v>
          </cell>
        </row>
        <row r="350">
          <cell r="C350">
            <v>0</v>
          </cell>
        </row>
        <row r="351">
          <cell r="C351">
            <v>0</v>
          </cell>
        </row>
        <row r="352">
          <cell r="C352">
            <v>0</v>
          </cell>
        </row>
        <row r="353">
          <cell r="C353">
            <v>0</v>
          </cell>
        </row>
        <row r="354">
          <cell r="C354">
            <v>0</v>
          </cell>
        </row>
        <row r="355">
          <cell r="C355">
            <v>0</v>
          </cell>
        </row>
        <row r="356">
          <cell r="C356">
            <v>0</v>
          </cell>
        </row>
        <row r="357">
          <cell r="C357">
            <v>0</v>
          </cell>
        </row>
        <row r="358">
          <cell r="C358">
            <v>0</v>
          </cell>
        </row>
        <row r="359">
          <cell r="C359">
            <v>0</v>
          </cell>
        </row>
        <row r="360">
          <cell r="C360">
            <v>0</v>
          </cell>
        </row>
        <row r="361">
          <cell r="C361">
            <v>0</v>
          </cell>
        </row>
        <row r="362">
          <cell r="C362">
            <v>0</v>
          </cell>
        </row>
        <row r="363">
          <cell r="C363">
            <v>0</v>
          </cell>
        </row>
        <row r="364">
          <cell r="C364">
            <v>0</v>
          </cell>
        </row>
        <row r="365">
          <cell r="C365">
            <v>0</v>
          </cell>
        </row>
        <row r="366">
          <cell r="C366">
            <v>0</v>
          </cell>
        </row>
        <row r="367">
          <cell r="C367">
            <v>0</v>
          </cell>
        </row>
        <row r="368">
          <cell r="C368">
            <v>0</v>
          </cell>
        </row>
        <row r="369">
          <cell r="C369">
            <v>0</v>
          </cell>
        </row>
        <row r="370">
          <cell r="C370">
            <v>0</v>
          </cell>
        </row>
        <row r="371">
          <cell r="C371">
            <v>0</v>
          </cell>
        </row>
        <row r="372">
          <cell r="C372">
            <v>0</v>
          </cell>
        </row>
        <row r="373">
          <cell r="C373">
            <v>0</v>
          </cell>
        </row>
        <row r="374">
          <cell r="C374">
            <v>0</v>
          </cell>
        </row>
        <row r="375">
          <cell r="C375">
            <v>0</v>
          </cell>
        </row>
        <row r="376">
          <cell r="C376">
            <v>0</v>
          </cell>
        </row>
        <row r="377">
          <cell r="C377">
            <v>0</v>
          </cell>
        </row>
        <row r="378">
          <cell r="C378">
            <v>0</v>
          </cell>
        </row>
        <row r="379">
          <cell r="C379">
            <v>0</v>
          </cell>
        </row>
        <row r="380">
          <cell r="C380">
            <v>0</v>
          </cell>
        </row>
        <row r="381">
          <cell r="C381">
            <v>0</v>
          </cell>
        </row>
        <row r="382">
          <cell r="C382">
            <v>0</v>
          </cell>
        </row>
        <row r="383">
          <cell r="C383">
            <v>0</v>
          </cell>
        </row>
        <row r="384">
          <cell r="C384">
            <v>0</v>
          </cell>
        </row>
        <row r="385">
          <cell r="C385">
            <v>0</v>
          </cell>
        </row>
        <row r="386">
          <cell r="C386">
            <v>0</v>
          </cell>
        </row>
        <row r="387">
          <cell r="C387">
            <v>0</v>
          </cell>
        </row>
        <row r="388">
          <cell r="C388">
            <v>0</v>
          </cell>
        </row>
        <row r="389">
          <cell r="C389">
            <v>0</v>
          </cell>
        </row>
        <row r="390">
          <cell r="C390">
            <v>0</v>
          </cell>
        </row>
        <row r="391">
          <cell r="C391">
            <v>0</v>
          </cell>
        </row>
        <row r="392">
          <cell r="C392">
            <v>0</v>
          </cell>
        </row>
        <row r="393">
          <cell r="C393">
            <v>0</v>
          </cell>
        </row>
        <row r="394">
          <cell r="C394">
            <v>0</v>
          </cell>
        </row>
        <row r="395">
          <cell r="C395">
            <v>0</v>
          </cell>
        </row>
        <row r="396">
          <cell r="C396">
            <v>0</v>
          </cell>
        </row>
        <row r="397">
          <cell r="C397">
            <v>0</v>
          </cell>
        </row>
        <row r="398">
          <cell r="C398">
            <v>0</v>
          </cell>
        </row>
        <row r="399">
          <cell r="C399">
            <v>0</v>
          </cell>
        </row>
        <row r="400">
          <cell r="C400">
            <v>0</v>
          </cell>
        </row>
        <row r="401">
          <cell r="C401">
            <v>0</v>
          </cell>
        </row>
        <row r="402">
          <cell r="C402">
            <v>0</v>
          </cell>
        </row>
        <row r="403">
          <cell r="C403">
            <v>0</v>
          </cell>
        </row>
        <row r="404">
          <cell r="C404">
            <v>0</v>
          </cell>
        </row>
        <row r="405">
          <cell r="C405">
            <v>0</v>
          </cell>
        </row>
        <row r="406">
          <cell r="C406">
            <v>0</v>
          </cell>
        </row>
        <row r="407">
          <cell r="C407">
            <v>0</v>
          </cell>
        </row>
        <row r="408">
          <cell r="C408">
            <v>0</v>
          </cell>
        </row>
        <row r="409">
          <cell r="C409">
            <v>0</v>
          </cell>
        </row>
        <row r="410">
          <cell r="C410">
            <v>0</v>
          </cell>
        </row>
        <row r="411">
          <cell r="C411">
            <v>0</v>
          </cell>
        </row>
        <row r="412">
          <cell r="C412">
            <v>0</v>
          </cell>
        </row>
        <row r="413">
          <cell r="C413">
            <v>0</v>
          </cell>
        </row>
        <row r="414">
          <cell r="C414">
            <v>0</v>
          </cell>
        </row>
        <row r="415">
          <cell r="C415">
            <v>0</v>
          </cell>
        </row>
        <row r="416">
          <cell r="C416">
            <v>0</v>
          </cell>
        </row>
        <row r="417">
          <cell r="C417">
            <v>0</v>
          </cell>
        </row>
        <row r="418">
          <cell r="C418">
            <v>0</v>
          </cell>
        </row>
        <row r="419">
          <cell r="C419">
            <v>0</v>
          </cell>
        </row>
        <row r="420">
          <cell r="C420">
            <v>0</v>
          </cell>
        </row>
        <row r="421">
          <cell r="C421">
            <v>0</v>
          </cell>
        </row>
        <row r="422">
          <cell r="C422">
            <v>0</v>
          </cell>
        </row>
        <row r="423">
          <cell r="C423">
            <v>0</v>
          </cell>
        </row>
        <row r="424">
          <cell r="C424">
            <v>0</v>
          </cell>
        </row>
        <row r="425">
          <cell r="C425">
            <v>0</v>
          </cell>
        </row>
        <row r="426">
          <cell r="C426">
            <v>0</v>
          </cell>
        </row>
        <row r="427">
          <cell r="C427">
            <v>0</v>
          </cell>
        </row>
        <row r="428">
          <cell r="C428">
            <v>0</v>
          </cell>
        </row>
        <row r="429">
          <cell r="C429">
            <v>0</v>
          </cell>
        </row>
        <row r="430">
          <cell r="C430">
            <v>0</v>
          </cell>
        </row>
        <row r="431">
          <cell r="C431">
            <v>0</v>
          </cell>
        </row>
        <row r="432">
          <cell r="C432">
            <v>0</v>
          </cell>
        </row>
        <row r="433">
          <cell r="C433">
            <v>0</v>
          </cell>
        </row>
        <row r="434">
          <cell r="C434">
            <v>0</v>
          </cell>
        </row>
        <row r="435">
          <cell r="C435">
            <v>0</v>
          </cell>
        </row>
        <row r="436">
          <cell r="C436">
            <v>0</v>
          </cell>
        </row>
        <row r="437">
          <cell r="C437">
            <v>0</v>
          </cell>
        </row>
        <row r="438">
          <cell r="C438">
            <v>0</v>
          </cell>
        </row>
        <row r="439">
          <cell r="C439">
            <v>0</v>
          </cell>
        </row>
        <row r="440">
          <cell r="C440">
            <v>0</v>
          </cell>
        </row>
        <row r="441">
          <cell r="C441">
            <v>0</v>
          </cell>
        </row>
        <row r="442">
          <cell r="C442">
            <v>0</v>
          </cell>
        </row>
        <row r="443">
          <cell r="C443">
            <v>0</v>
          </cell>
        </row>
        <row r="444">
          <cell r="C444">
            <v>0</v>
          </cell>
        </row>
        <row r="445">
          <cell r="C445">
            <v>0</v>
          </cell>
        </row>
        <row r="446">
          <cell r="C446">
            <v>0</v>
          </cell>
        </row>
        <row r="447">
          <cell r="C447">
            <v>0</v>
          </cell>
        </row>
        <row r="448">
          <cell r="C448">
            <v>0</v>
          </cell>
        </row>
        <row r="449">
          <cell r="C449">
            <v>0</v>
          </cell>
        </row>
        <row r="450">
          <cell r="C450">
            <v>0</v>
          </cell>
        </row>
        <row r="451">
          <cell r="C451">
            <v>0</v>
          </cell>
        </row>
        <row r="452">
          <cell r="C452">
            <v>0</v>
          </cell>
        </row>
        <row r="453">
          <cell r="C453">
            <v>0</v>
          </cell>
        </row>
        <row r="454">
          <cell r="C454">
            <v>0</v>
          </cell>
        </row>
        <row r="455">
          <cell r="C455">
            <v>0</v>
          </cell>
        </row>
        <row r="456">
          <cell r="C456">
            <v>0</v>
          </cell>
        </row>
        <row r="457">
          <cell r="C457">
            <v>0</v>
          </cell>
        </row>
        <row r="458">
          <cell r="C458">
            <v>0</v>
          </cell>
        </row>
        <row r="459">
          <cell r="C459">
            <v>0</v>
          </cell>
        </row>
        <row r="460">
          <cell r="C460">
            <v>0</v>
          </cell>
        </row>
        <row r="461">
          <cell r="C461">
            <v>0</v>
          </cell>
        </row>
        <row r="462">
          <cell r="C462">
            <v>0</v>
          </cell>
        </row>
        <row r="463">
          <cell r="C463">
            <v>0</v>
          </cell>
        </row>
        <row r="464">
          <cell r="C464">
            <v>0</v>
          </cell>
        </row>
        <row r="465">
          <cell r="C465">
            <v>0</v>
          </cell>
        </row>
        <row r="466">
          <cell r="C466">
            <v>0</v>
          </cell>
        </row>
        <row r="467">
          <cell r="C467">
            <v>0</v>
          </cell>
        </row>
        <row r="468">
          <cell r="C468">
            <v>0</v>
          </cell>
        </row>
        <row r="469">
          <cell r="C469">
            <v>0</v>
          </cell>
        </row>
        <row r="470">
          <cell r="C470">
            <v>0</v>
          </cell>
        </row>
        <row r="471">
          <cell r="C471">
            <v>0</v>
          </cell>
        </row>
        <row r="472">
          <cell r="C472">
            <v>0</v>
          </cell>
        </row>
        <row r="473">
          <cell r="C473">
            <v>0</v>
          </cell>
        </row>
        <row r="474">
          <cell r="C474">
            <v>0</v>
          </cell>
        </row>
        <row r="475">
          <cell r="C475">
            <v>0</v>
          </cell>
        </row>
        <row r="476">
          <cell r="C476">
            <v>0</v>
          </cell>
        </row>
        <row r="477">
          <cell r="C477">
            <v>0</v>
          </cell>
        </row>
        <row r="478">
          <cell r="C478">
            <v>0</v>
          </cell>
        </row>
        <row r="479">
          <cell r="C479">
            <v>0</v>
          </cell>
        </row>
        <row r="480">
          <cell r="C480">
            <v>0</v>
          </cell>
        </row>
        <row r="481">
          <cell r="C481">
            <v>0</v>
          </cell>
        </row>
        <row r="482">
          <cell r="C482">
            <v>0</v>
          </cell>
        </row>
        <row r="483">
          <cell r="C483">
            <v>0</v>
          </cell>
        </row>
        <row r="484">
          <cell r="C484">
            <v>0</v>
          </cell>
        </row>
        <row r="485">
          <cell r="C485">
            <v>0</v>
          </cell>
        </row>
        <row r="486">
          <cell r="C486">
            <v>0</v>
          </cell>
        </row>
        <row r="487">
          <cell r="C487">
            <v>0</v>
          </cell>
        </row>
        <row r="488">
          <cell r="C488">
            <v>0</v>
          </cell>
        </row>
        <row r="489">
          <cell r="C489">
            <v>0</v>
          </cell>
        </row>
        <row r="490">
          <cell r="C490">
            <v>0</v>
          </cell>
        </row>
        <row r="491">
          <cell r="C491">
            <v>0</v>
          </cell>
        </row>
        <row r="492">
          <cell r="C492">
            <v>0</v>
          </cell>
        </row>
        <row r="493">
          <cell r="C493">
            <v>0</v>
          </cell>
        </row>
        <row r="494">
          <cell r="C494">
            <v>0</v>
          </cell>
        </row>
        <row r="495">
          <cell r="C495">
            <v>0</v>
          </cell>
        </row>
        <row r="496">
          <cell r="C496">
            <v>0</v>
          </cell>
        </row>
        <row r="497">
          <cell r="C497">
            <v>0</v>
          </cell>
        </row>
      </sheetData>
      <sheetData sheetId="16" refreshError="1"/>
      <sheetData sheetId="17"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unity"/>
      <sheetName val="الادارات المساعدة"/>
      <sheetName val="المدرين"/>
      <sheetName val="infection control"/>
      <sheetName val="security"/>
      <sheetName val="الحركة"/>
      <sheetName val="السلامة و الصحة المهنية"/>
      <sheetName val="الصيانة"/>
      <sheetName val="استقبال العيادات"/>
      <sheetName val="التسويق"/>
      <sheetName val="تمريض"/>
      <sheetName val="عيادات"/>
      <sheetName val="الادارة التمريضية"/>
      <sheetName val="التعقييم"/>
      <sheetName val="الداخلى"/>
      <sheetName val="الطوارىء"/>
      <sheetName val="العمليات"/>
      <sheetName val="العناية"/>
      <sheetName val="عنايةى الاطفال"/>
      <sheetName val="IT"/>
      <sheetName val="Accounting"/>
      <sheetName val="pharmacy"/>
      <sheetName val="hospitality"/>
      <sheetName val="medical record"/>
      <sheetName val="lab"/>
      <sheetName val="duty manager"/>
      <sheetName val="medical managers"/>
      <sheetName val="purchasing and store"/>
      <sheetName val="HR"/>
      <sheetName val="ALL"/>
      <sheetName val="Data"/>
      <sheetName val="Final Sheet "/>
      <sheetName val="تاخير 20"/>
      <sheetName val="عدد ايام الغيابات"/>
      <sheetName val="60"/>
      <sheetName val="الاجازات المرضى "/>
      <sheetName val="Sheet2"/>
      <sheetName val="Sheet1"/>
      <sheetName val="الادارات_المساعدة1"/>
      <sheetName val="infection_control1"/>
      <sheetName val="السلامة_و_الصحة_المهنية1"/>
      <sheetName val="استقبال_العيادات1"/>
      <sheetName val="الادارة_التمريضية1"/>
      <sheetName val="عنايةى_الاطفال1"/>
      <sheetName val="medical_record1"/>
      <sheetName val="duty_manager1"/>
      <sheetName val="medical_managers1"/>
      <sheetName val="purchasing_and_store1"/>
      <sheetName val="Final_Sheet_1"/>
      <sheetName val="تاخير_201"/>
      <sheetName val="عدد_ايام_الغيابات1"/>
      <sheetName val="الاجازات_المرضى_1"/>
      <sheetName val="الادارات_المساعدة"/>
      <sheetName val="infection_control"/>
      <sheetName val="السلامة_و_الصحة_المهنية"/>
      <sheetName val="استقبال_العيادات"/>
      <sheetName val="الادارة_التمريضية"/>
      <sheetName val="عنايةى_الاطفال"/>
      <sheetName val="medical_record"/>
      <sheetName val="duty_manager"/>
      <sheetName val="medical_managers"/>
      <sheetName val="purchasing_and_store"/>
      <sheetName val="Final_Sheet_"/>
      <sheetName val="تاخير_20"/>
      <sheetName val="عدد_ايام_الغيابات"/>
      <sheetName val="الاجازات_المرضى_"/>
      <sheetName val="الادارات_المساعدة2"/>
      <sheetName val="infection_control2"/>
      <sheetName val="السلامة_و_الصحة_المهنية2"/>
      <sheetName val="استقبال_العيادات2"/>
      <sheetName val="الادارة_التمريضية2"/>
      <sheetName val="عنايةى_الاطفال2"/>
      <sheetName val="medical_record2"/>
      <sheetName val="duty_manager2"/>
      <sheetName val="medical_managers2"/>
      <sheetName val="purchasing_and_store2"/>
      <sheetName val="Final_Sheet_2"/>
      <sheetName val="تاخير_202"/>
      <sheetName val="عدد_ايام_الغيابات2"/>
      <sheetName val="الاجازات_المرضى_2"/>
      <sheetName val="KSA"/>
      <sheetName val="over view"/>
      <sheetName val="Digital Volume Contribution "/>
      <sheetName val="HJH"/>
      <sheetName val="Payment Type "/>
      <sheetName val="HJH OVERVIEW "/>
      <sheetName val="AKW"/>
      <sheetName val="OPD Analysis  (2)"/>
      <sheetName val="ADC"/>
      <sheetName val="Polyclinic "/>
      <sheetName val="  target per Specialty  "/>
      <sheetName val="Target per Doctor "/>
      <sheetName val="OPD BI "/>
      <sheetName val="IP BI "/>
      <sheetName val="OPD Comparision "/>
      <sheetName val="OPD Comparision  (2)"/>
      <sheetName val="IP Specialty "/>
      <sheetName val="IP payment type "/>
      <sheetName val="Companies "/>
      <sheetName val="Cash Contract "/>
      <sheetName val="OPD Exclusive Contrubiation "/>
      <sheetName val="IP Exclusive Contrubiotion "/>
      <sheetName val="Services "/>
      <sheetName val="Sheet3"/>
      <sheetName val="Procedure Analysis "/>
      <sheetName val="No of Service per Patient"/>
      <sheetName val="OPD Analysis  (3)"/>
      <sheetName val="Sheet4"/>
      <sheetName val="Medical Record "/>
      <sheetName val="الادارات_المساعدة3"/>
      <sheetName val="infection_control3"/>
      <sheetName val="السلامة_و_الصحة_المهنية3"/>
      <sheetName val="استقبال_العيادات3"/>
      <sheetName val="الادارة_التمريضية3"/>
      <sheetName val="عنايةى_الاطفال3"/>
      <sheetName val="medical_record3"/>
      <sheetName val="duty_manager3"/>
      <sheetName val="medical_managers3"/>
      <sheetName val="purchasing_and_store3"/>
      <sheetName val="Final_Sheet_3"/>
      <sheetName val="تاخير_203"/>
      <sheetName val="عدد_ايام_الغيابات3"/>
      <sheetName val="الاجازات_المرضى_3"/>
      <sheetName val="over_view"/>
      <sheetName val="Digital_Volume_Contribution_"/>
      <sheetName val="Payment_Type_"/>
      <sheetName val="HJH_OVERVIEW_"/>
      <sheetName val="OPD_Analysis__(2)"/>
      <sheetName val="Polyclinic_"/>
      <sheetName val="__target_per_Specialty__"/>
      <sheetName val="Target_per_Doctor_"/>
      <sheetName val="OPD_BI_"/>
      <sheetName val="IP_BI_"/>
      <sheetName val="OPD_Comparision_"/>
      <sheetName val="OPD_Comparision__(2)"/>
      <sheetName val="IP_Specialty_"/>
      <sheetName val="IP_payment_type_"/>
      <sheetName val="Companies_"/>
      <sheetName val="Cash_Contract_"/>
      <sheetName val="OPD_Exclusive_Contrubiation_"/>
      <sheetName val="IP_Exclusive_Contrubiotion_"/>
      <sheetName val="Services_"/>
      <sheetName val="Procedure_Analysis_"/>
      <sheetName val="No_of_Service_per_Patient"/>
      <sheetName val="OPD_Analysis__(3)"/>
      <sheetName val="Medical_Record_"/>
      <sheetName val="الادارات_المساعدة4"/>
      <sheetName val="infection_control4"/>
      <sheetName val="السلامة_و_الصحة_المهنية4"/>
      <sheetName val="استقبال_العيادات4"/>
      <sheetName val="الادارة_التمريضية4"/>
      <sheetName val="عنايةى_الاطفال4"/>
      <sheetName val="medical_record4"/>
      <sheetName val="duty_manager4"/>
      <sheetName val="medical_managers4"/>
      <sheetName val="purchasing_and_store4"/>
      <sheetName val="Final_Sheet_4"/>
      <sheetName val="تاخير_204"/>
      <sheetName val="عدد_ايام_الغيابات4"/>
      <sheetName val="الاجازات_المرضى_4"/>
      <sheetName val="over_view1"/>
      <sheetName val="Digital_Volume_Contribution_1"/>
      <sheetName val="Payment_Type_1"/>
      <sheetName val="HJH_OVERVIEW_1"/>
      <sheetName val="OPD_Analysis__(2)1"/>
      <sheetName val="Polyclinic_1"/>
      <sheetName val="__target_per_Specialty__1"/>
      <sheetName val="Target_per_Doctor_1"/>
      <sheetName val="OPD_BI_1"/>
      <sheetName val="IP_BI_1"/>
      <sheetName val="OPD_Comparision_1"/>
      <sheetName val="OPD_Comparision__(2)1"/>
      <sheetName val="IP_Specialty_1"/>
      <sheetName val="IP_payment_type_1"/>
      <sheetName val="Companies_1"/>
      <sheetName val="Cash_Contract_1"/>
      <sheetName val="OPD_Exclusive_Contrubiation_1"/>
      <sheetName val="IP_Exclusive_Contrubiotion_1"/>
      <sheetName val="Services_1"/>
      <sheetName val="Procedure_Analysis_1"/>
      <sheetName val="No_of_Service_per_Patient1"/>
      <sheetName val="OPD_Analysis__(3)1"/>
      <sheetName val="Medical_Record_1"/>
      <sheetName val="الادارات_المساعدة5"/>
      <sheetName val="infection_control5"/>
      <sheetName val="السلامة_و_الصحة_المهنية5"/>
      <sheetName val="استقبال_العيادات5"/>
      <sheetName val="الادارة_التمريضية5"/>
      <sheetName val="عنايةى_الاطفال5"/>
      <sheetName val="medical_record5"/>
      <sheetName val="duty_manager5"/>
      <sheetName val="medical_managers5"/>
      <sheetName val="purchasing_and_store5"/>
      <sheetName val="Final_Sheet_5"/>
      <sheetName val="تاخير_205"/>
      <sheetName val="عدد_ايام_الغيابات5"/>
      <sheetName val="الاجازات_المرضى_5"/>
      <sheetName val="over_view2"/>
      <sheetName val="Digital_Volume_Contribution_2"/>
      <sheetName val="Payment_Type_2"/>
      <sheetName val="HJH_OVERVIEW_2"/>
      <sheetName val="OPD_Analysis__(2)2"/>
      <sheetName val="Polyclinic_2"/>
      <sheetName val="__target_per_Specialty__2"/>
      <sheetName val="Target_per_Doctor_2"/>
      <sheetName val="OPD_BI_2"/>
      <sheetName val="IP_BI_2"/>
      <sheetName val="OPD_Comparision_2"/>
      <sheetName val="OPD_Comparision__(2)2"/>
      <sheetName val="IP_Specialty_2"/>
      <sheetName val="IP_payment_type_2"/>
      <sheetName val="Companies_2"/>
      <sheetName val="Cash_Contract_2"/>
      <sheetName val="OPD_Exclusive_Contrubiation_2"/>
      <sheetName val="IP_Exclusive_Contrubiotion_2"/>
      <sheetName val="Services_2"/>
      <sheetName val="Procedure_Analysis_2"/>
      <sheetName val="No_of_Service_per_Patient2"/>
      <sheetName val="OPD_Analysis__(3)2"/>
      <sheetName val="Medical_Record_2"/>
      <sheetName val="الادارات_المساعدة6"/>
      <sheetName val="infection_control6"/>
      <sheetName val="السلامة_و_الصحة_المهنية6"/>
      <sheetName val="استقبال_العيادات6"/>
      <sheetName val="الادارة_التمريضية6"/>
      <sheetName val="عنايةى_الاطفال6"/>
      <sheetName val="medical_record6"/>
      <sheetName val="duty_manager6"/>
      <sheetName val="medical_managers6"/>
      <sheetName val="purchasing_and_store6"/>
      <sheetName val="Final_Sheet_6"/>
      <sheetName val="تاخير_206"/>
      <sheetName val="عدد_ايام_الغيابات6"/>
      <sheetName val="الاجازات_المرضى_6"/>
      <sheetName val="over_view3"/>
      <sheetName val="Digital_Volume_Contribution_3"/>
      <sheetName val="Payment_Type_3"/>
      <sheetName val="HJH_OVERVIEW_3"/>
      <sheetName val="OPD_Analysis__(2)3"/>
      <sheetName val="Polyclinic_3"/>
      <sheetName val="__target_per_Specialty__3"/>
      <sheetName val="Target_per_Doctor_3"/>
      <sheetName val="OPD_BI_3"/>
      <sheetName val="IP_BI_3"/>
      <sheetName val="OPD_Comparision_3"/>
      <sheetName val="OPD_Comparision__(2)3"/>
      <sheetName val="IP_Specialty_3"/>
      <sheetName val="IP_payment_type_3"/>
      <sheetName val="Companies_3"/>
      <sheetName val="Cash_Contract_3"/>
      <sheetName val="OPD_Exclusive_Contrubiation_3"/>
      <sheetName val="IP_Exclusive_Contrubiotion_3"/>
      <sheetName val="Services_3"/>
      <sheetName val="Procedure_Analysis_3"/>
      <sheetName val="No_of_Service_per_Patient3"/>
      <sheetName val="OPD_Analysis__(3)3"/>
      <sheetName val="Medical_Record_3"/>
      <sheetName val="BE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1">
          <cell r="E1">
            <v>41424</v>
          </cell>
        </row>
      </sheetData>
      <sheetData sheetId="32"/>
      <sheetData sheetId="33"/>
      <sheetData sheetId="34"/>
      <sheetData sheetId="35"/>
      <sheetData sheetId="36"/>
      <sheetData sheetId="37"/>
      <sheetData sheetId="38">
        <row r="1">
          <cell r="E1">
            <v>0</v>
          </cell>
        </row>
      </sheetData>
      <sheetData sheetId="39"/>
      <sheetData sheetId="40"/>
      <sheetData sheetId="41"/>
      <sheetData sheetId="42"/>
      <sheetData sheetId="43"/>
      <sheetData sheetId="44"/>
      <sheetData sheetId="45"/>
      <sheetData sheetId="46"/>
      <sheetData sheetId="47">
        <row r="1">
          <cell r="E1">
            <v>41424</v>
          </cell>
        </row>
      </sheetData>
      <sheetData sheetId="48">
        <row r="1">
          <cell r="E1">
            <v>41424</v>
          </cell>
        </row>
      </sheetData>
      <sheetData sheetId="49">
        <row r="1">
          <cell r="E1">
            <v>41424</v>
          </cell>
        </row>
      </sheetData>
      <sheetData sheetId="50"/>
      <sheetData sheetId="51">
        <row r="1">
          <cell r="E1">
            <v>0</v>
          </cell>
        </row>
      </sheetData>
      <sheetData sheetId="52"/>
      <sheetData sheetId="53"/>
      <sheetData sheetId="54"/>
      <sheetData sheetId="55"/>
      <sheetData sheetId="56"/>
      <sheetData sheetId="57"/>
      <sheetData sheetId="58"/>
      <sheetData sheetId="59"/>
      <sheetData sheetId="60"/>
      <sheetData sheetId="61">
        <row r="1">
          <cell r="E1">
            <v>0</v>
          </cell>
        </row>
      </sheetData>
      <sheetData sheetId="62">
        <row r="1">
          <cell r="E1">
            <v>41424</v>
          </cell>
        </row>
      </sheetData>
      <sheetData sheetId="63">
        <row r="1">
          <cell r="E1">
            <v>41424</v>
          </cell>
        </row>
      </sheetData>
      <sheetData sheetId="64">
        <row r="1">
          <cell r="E1">
            <v>41424</v>
          </cell>
        </row>
      </sheetData>
      <sheetData sheetId="65"/>
      <sheetData sheetId="66"/>
      <sheetData sheetId="67">
        <row r="1">
          <cell r="E1">
            <v>0</v>
          </cell>
        </row>
      </sheetData>
      <sheetData sheetId="68"/>
      <sheetData sheetId="69"/>
      <sheetData sheetId="70"/>
      <sheetData sheetId="71"/>
      <sheetData sheetId="72"/>
      <sheetData sheetId="73"/>
      <sheetData sheetId="74"/>
      <sheetData sheetId="75">
        <row r="1">
          <cell r="E1">
            <v>41424</v>
          </cell>
        </row>
      </sheetData>
      <sheetData sheetId="76">
        <row r="1">
          <cell r="E1">
            <v>41424</v>
          </cell>
        </row>
      </sheetData>
      <sheetData sheetId="77">
        <row r="1">
          <cell r="E1">
            <v>41424</v>
          </cell>
        </row>
      </sheetData>
      <sheetData sheetId="78">
        <row r="1">
          <cell r="E1">
            <v>41424</v>
          </cell>
        </row>
      </sheetData>
      <sheetData sheetId="79"/>
      <sheetData sheetId="80">
        <row r="1">
          <cell r="E1">
            <v>0</v>
          </cell>
        </row>
      </sheetData>
      <sheetData sheetId="81"/>
      <sheetData sheetId="82"/>
      <sheetData sheetId="83"/>
      <sheetData sheetId="84"/>
      <sheetData sheetId="85"/>
      <sheetData sheetId="86"/>
      <sheetData sheetId="87"/>
      <sheetData sheetId="88"/>
      <sheetData sheetId="89">
        <row r="1">
          <cell r="E1">
            <v>41424</v>
          </cell>
        </row>
      </sheetData>
      <sheetData sheetId="90">
        <row r="1">
          <cell r="E1">
            <v>0</v>
          </cell>
        </row>
      </sheetData>
      <sheetData sheetId="91">
        <row r="1">
          <cell r="E1">
            <v>41424</v>
          </cell>
        </row>
      </sheetData>
      <sheetData sheetId="92">
        <row r="1">
          <cell r="E1">
            <v>41424</v>
          </cell>
        </row>
      </sheetData>
      <sheetData sheetId="93">
        <row r="1">
          <cell r="E1">
            <v>0</v>
          </cell>
        </row>
      </sheetData>
      <sheetData sheetId="94"/>
      <sheetData sheetId="95"/>
      <sheetData sheetId="96">
        <row r="1">
          <cell r="E1">
            <v>0</v>
          </cell>
        </row>
      </sheetData>
      <sheetData sheetId="97"/>
      <sheetData sheetId="98"/>
      <sheetData sheetId="99"/>
      <sheetData sheetId="100"/>
      <sheetData sheetId="101"/>
      <sheetData sheetId="102"/>
      <sheetData sheetId="103">
        <row r="1">
          <cell r="E1">
            <v>0</v>
          </cell>
        </row>
      </sheetData>
      <sheetData sheetId="104">
        <row r="1">
          <cell r="E1">
            <v>41424</v>
          </cell>
        </row>
      </sheetData>
      <sheetData sheetId="105">
        <row r="1">
          <cell r="E1">
            <v>41424</v>
          </cell>
        </row>
      </sheetData>
      <sheetData sheetId="106">
        <row r="1">
          <cell r="E1">
            <v>41424</v>
          </cell>
        </row>
      </sheetData>
      <sheetData sheetId="107"/>
      <sheetData sheetId="108"/>
      <sheetData sheetId="109"/>
      <sheetData sheetId="110"/>
      <sheetData sheetId="111"/>
      <sheetData sheetId="112"/>
      <sheetData sheetId="113"/>
      <sheetData sheetId="114"/>
      <sheetData sheetId="115"/>
      <sheetData sheetId="116"/>
      <sheetData sheetId="117"/>
      <sheetData sheetId="118"/>
      <sheetData sheetId="119">
        <row r="1">
          <cell r="E1">
            <v>41424</v>
          </cell>
        </row>
      </sheetData>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row r="1">
          <cell r="E1">
            <v>41424</v>
          </cell>
        </row>
      </sheetData>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row r="1">
          <cell r="E1">
            <v>41424</v>
          </cell>
        </row>
      </sheetData>
      <sheetData sheetId="194"/>
      <sheetData sheetId="195"/>
      <sheetData sheetId="196"/>
      <sheetData sheetId="197"/>
      <sheetData sheetId="198"/>
      <sheetData sheetId="199"/>
      <sheetData sheetId="200"/>
      <sheetData sheetId="201"/>
      <sheetData sheetId="202"/>
      <sheetData sheetId="203">
        <row r="1">
          <cell r="E1">
            <v>0</v>
          </cell>
        </row>
      </sheetData>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row r="1">
          <cell r="E1">
            <v>41424</v>
          </cell>
        </row>
      </sheetData>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ality_Manager"/>
      <sheetName val="List"/>
      <sheetName val="Calender"/>
    </sheetNames>
    <sheetDataSet>
      <sheetData sheetId="0"/>
      <sheetData sheetId="1">
        <row r="1">
          <cell r="B1" t="str">
            <v>Passed</v>
          </cell>
        </row>
        <row r="2">
          <cell r="B2" t="str">
            <v>Waiting Offer</v>
          </cell>
        </row>
        <row r="3">
          <cell r="B3" t="str">
            <v>Rejected</v>
          </cell>
        </row>
        <row r="4">
          <cell r="B4" t="str">
            <v>Second Interview</v>
          </cell>
        </row>
      </sheetData>
      <sheetData sheetId="2"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 per dept, cash &amp; credit"/>
      <sheetName val="Summary"/>
      <sheetName val="Services per dept , cash &amp; cred"/>
    </sheetNames>
    <definedNames>
      <definedName name="Interest_Rate"/>
      <definedName name="Loan_Amount"/>
      <definedName name="Loan_Start"/>
      <definedName name="Loan_Years"/>
    </definedNames>
    <sheetDataSet>
      <sheetData sheetId="0" refreshError="1"/>
      <sheetData sheetId="1" refreshError="1"/>
      <sheetData sheetId="2"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PS"/>
      <sheetName val="Bank_Codes"/>
      <sheetName val="Cal"/>
      <sheetName val="File_Reference"/>
      <sheetName val="Sheet1"/>
      <sheetName val="SUMMARY BANKS"/>
      <sheetName val="Data"/>
    </sheetNames>
    <sheetDataSet>
      <sheetData sheetId="0">
        <row r="6">
          <cell r="E6" t="str">
            <v>WKSA_171226_189</v>
          </cell>
        </row>
      </sheetData>
      <sheetData sheetId="1"/>
      <sheetData sheetId="2"/>
      <sheetData sheetId="3"/>
      <sheetData sheetId="4" refreshError="1"/>
      <sheetData sheetId="5" refreshError="1"/>
      <sheetData sheetId="6"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KSA"/>
      <sheetName val="over view"/>
      <sheetName val="Sheet1"/>
      <sheetName val="HJH"/>
      <sheetName val="HJH OVERVIEW "/>
      <sheetName val="  target per Specialty  "/>
      <sheetName val="AKW"/>
      <sheetName val="OPD Analysis  (2)"/>
      <sheetName val="ADC"/>
      <sheetName val="Polyclinic "/>
      <sheetName val="Target per Doctor "/>
      <sheetName val="OPD BI "/>
      <sheetName val="IP BI "/>
      <sheetName val="OPD Comparision "/>
      <sheetName val="OPD Comparision  (2)"/>
      <sheetName val="IP Specialty "/>
      <sheetName val="IP payment type "/>
      <sheetName val="Companies "/>
      <sheetName val="Cash Contract "/>
      <sheetName val="OPD Exclusive Contrubiation "/>
      <sheetName val="Digital Volume Contribution "/>
      <sheetName val="Payment Type "/>
      <sheetName val="Medical Record "/>
      <sheetName val="IP Exclusive Contrubiotion "/>
      <sheetName val="Services "/>
      <sheetName val="Sheet3"/>
      <sheetName val="Procedure Analysis "/>
      <sheetName val="No of Service per Patient"/>
      <sheetName val="OPD Analysis  (3)"/>
      <sheetName val="Sheet4"/>
      <sheetName val="over_view2"/>
      <sheetName val="HJH_OVERVIEW_2"/>
      <sheetName val="__target_per_Specialty__2"/>
      <sheetName val="OPD_Analysis__(2)2"/>
      <sheetName val="Polyclinic_2"/>
      <sheetName val="Target_per_Doctor_2"/>
      <sheetName val="OPD_BI_2"/>
      <sheetName val="IP_BI_2"/>
      <sheetName val="OPD_Comparision_2"/>
      <sheetName val="OPD_Comparision__(2)2"/>
      <sheetName val="IP_Specialty_2"/>
      <sheetName val="IP_payment_type_2"/>
      <sheetName val="Companies_2"/>
      <sheetName val="Cash_Contract_2"/>
      <sheetName val="OPD_Exclusive_Contrubiation_2"/>
      <sheetName val="Digital_Volume_Contribution_2"/>
      <sheetName val="Payment_Type_2"/>
      <sheetName val="Medical_Record_2"/>
      <sheetName val="IP_Exclusive_Contrubiotion_2"/>
      <sheetName val="Services_2"/>
      <sheetName val="Procedure_Analysis_2"/>
      <sheetName val="No_of_Service_per_Patient2"/>
      <sheetName val="OPD_Analysis__(3)2"/>
      <sheetName val="over_view"/>
      <sheetName val="HJH_OVERVIEW_"/>
      <sheetName val="__target_per_Specialty__"/>
      <sheetName val="OPD_Analysis__(2)"/>
      <sheetName val="Polyclinic_"/>
      <sheetName val="Target_per_Doctor_"/>
      <sheetName val="OPD_BI_"/>
      <sheetName val="IP_BI_"/>
      <sheetName val="OPD_Comparision_"/>
      <sheetName val="OPD_Comparision__(2)"/>
      <sheetName val="IP_Specialty_"/>
      <sheetName val="IP_payment_type_"/>
      <sheetName val="Companies_"/>
      <sheetName val="Cash_Contract_"/>
      <sheetName val="OPD_Exclusive_Contrubiation_"/>
      <sheetName val="Digital_Volume_Contribution_"/>
      <sheetName val="Payment_Type_"/>
      <sheetName val="Medical_Record_"/>
      <sheetName val="IP_Exclusive_Contrubiotion_"/>
      <sheetName val="Services_"/>
      <sheetName val="Procedure_Analysis_"/>
      <sheetName val="No_of_Service_per_Patient"/>
      <sheetName val="OPD_Analysis__(3)"/>
      <sheetName val="over_view1"/>
      <sheetName val="HJH_OVERVIEW_1"/>
      <sheetName val="__target_per_Specialty__1"/>
      <sheetName val="OPD_Analysis__(2)1"/>
      <sheetName val="Polyclinic_1"/>
      <sheetName val="Target_per_Doctor_1"/>
      <sheetName val="OPD_BI_1"/>
      <sheetName val="IP_BI_1"/>
      <sheetName val="OPD_Comparision_1"/>
      <sheetName val="OPD_Comparision__(2)1"/>
      <sheetName val="IP_Specialty_1"/>
      <sheetName val="IP_payment_type_1"/>
      <sheetName val="Companies_1"/>
      <sheetName val="Cash_Contract_1"/>
      <sheetName val="OPD_Exclusive_Contrubiation_1"/>
      <sheetName val="Digital_Volume_Contribution_1"/>
      <sheetName val="Payment_Type_1"/>
      <sheetName val="Medical_Record_1"/>
      <sheetName val="IP_Exclusive_Contrubiotion_1"/>
      <sheetName val="Services_1"/>
      <sheetName val="Procedure_Analysis_1"/>
      <sheetName val="No_of_Service_per_Patient1"/>
      <sheetName val="OPD_Analysis__(3)1"/>
      <sheetName val="over_view3"/>
      <sheetName val="HJH_OVERVIEW_3"/>
      <sheetName val="__target_per_Specialty__3"/>
      <sheetName val="OPD_Analysis__(2)3"/>
      <sheetName val="Polyclinic_3"/>
      <sheetName val="Target_per_Doctor_3"/>
      <sheetName val="OPD_BI_3"/>
      <sheetName val="IP_BI_3"/>
      <sheetName val="OPD_Comparision_3"/>
      <sheetName val="OPD_Comparision__(2)3"/>
      <sheetName val="IP_Specialty_3"/>
      <sheetName val="IP_payment_type_3"/>
      <sheetName val="Companies_3"/>
      <sheetName val="Cash_Contract_3"/>
      <sheetName val="OPD_Exclusive_Contrubiation_3"/>
      <sheetName val="Digital_Volume_Contribution_3"/>
      <sheetName val="Payment_Type_3"/>
      <sheetName val="Medical_Record_3"/>
      <sheetName val="IP_Exclusive_Contrubiotion_3"/>
      <sheetName val="Services_3"/>
      <sheetName val="Procedure_Analysis_3"/>
      <sheetName val="No_of_Service_per_Patient3"/>
      <sheetName val="OPD_Analysis__(3)3"/>
      <sheetName val="over_view4"/>
      <sheetName val="HJH_OVERVIEW_4"/>
      <sheetName val="__target_per_Specialty__4"/>
      <sheetName val="OPD_Analysis__(2)4"/>
      <sheetName val="Polyclinic_4"/>
      <sheetName val="Target_per_Doctor_4"/>
      <sheetName val="OPD_BI_4"/>
      <sheetName val="IP_BI_4"/>
      <sheetName val="OPD_Comparision_4"/>
      <sheetName val="OPD_Comparision__(2)4"/>
      <sheetName val="IP_Specialty_4"/>
      <sheetName val="IP_payment_type_4"/>
      <sheetName val="Companies_4"/>
      <sheetName val="Cash_Contract_4"/>
      <sheetName val="OPD_Exclusive_Contrubiation_4"/>
      <sheetName val="Digital_Volume_Contribution_4"/>
      <sheetName val="Payment_Type_4"/>
      <sheetName val="Medical_Record_4"/>
      <sheetName val="IP_Exclusive_Contrubiotion_4"/>
      <sheetName val="Services_4"/>
      <sheetName val="Procedure_Analysis_4"/>
      <sheetName val="No_of_Service_per_Patient4"/>
      <sheetName val="OPD_Analysis__(3)4"/>
      <sheetName val="over_view5"/>
      <sheetName val="HJH_OVERVIEW_5"/>
      <sheetName val="__target_per_Specialty__5"/>
      <sheetName val="OPD_Analysis__(2)5"/>
      <sheetName val="Polyclinic_5"/>
      <sheetName val="Target_per_Doctor_5"/>
      <sheetName val="OPD_BI_5"/>
      <sheetName val="IP_BI_5"/>
      <sheetName val="OPD_Comparision_5"/>
      <sheetName val="OPD_Comparision__(2)5"/>
      <sheetName val="IP_Specialty_5"/>
      <sheetName val="IP_payment_type_5"/>
      <sheetName val="Companies_5"/>
      <sheetName val="Cash_Contract_5"/>
      <sheetName val="OPD_Exclusive_Contrubiation_5"/>
      <sheetName val="Digital_Volume_Contribution_5"/>
      <sheetName val="Payment_Type_5"/>
      <sheetName val="Medical_Record_5"/>
      <sheetName val="IP_Exclusive_Contrubiotion_5"/>
      <sheetName val="Services_5"/>
      <sheetName val="Procedure_Analysis_5"/>
      <sheetName val="No_of_Service_per_Patient5"/>
      <sheetName val="OPD_Analysis__(3)5"/>
      <sheetName val="over_view6"/>
      <sheetName val="HJH_OVERVIEW_6"/>
      <sheetName val="__target_per_Specialty__6"/>
      <sheetName val="OPD_Analysis__(2)6"/>
      <sheetName val="Polyclinic_6"/>
      <sheetName val="Target_per_Doctor_6"/>
      <sheetName val="OPD_BI_6"/>
      <sheetName val="IP_BI_6"/>
      <sheetName val="OPD_Comparision_6"/>
      <sheetName val="OPD_Comparision__(2)6"/>
      <sheetName val="IP_Specialty_6"/>
      <sheetName val="IP_payment_type_6"/>
      <sheetName val="Companies_6"/>
      <sheetName val="Cash_Contract_6"/>
      <sheetName val="OPD_Exclusive_Contrubiation_6"/>
      <sheetName val="Digital_Volume_Contribution_6"/>
      <sheetName val="Payment_Type_6"/>
      <sheetName val="Medical_Record_6"/>
      <sheetName val="IP_Exclusive_Contrubiotion_6"/>
      <sheetName val="Services_6"/>
      <sheetName val="Procedure_Analysis_6"/>
      <sheetName val="No_of_Service_per_Patient6"/>
      <sheetName val="OPD_Analysis__(3)6"/>
      <sheetName val="over_view7"/>
      <sheetName val="HJH_OVERVIEW_7"/>
      <sheetName val="__target_per_Specialty__7"/>
      <sheetName val="OPD_Analysis__(2)7"/>
      <sheetName val="Polyclinic_7"/>
      <sheetName val="Target_per_Doctor_7"/>
      <sheetName val="OPD_BI_7"/>
      <sheetName val="IP_BI_7"/>
      <sheetName val="OPD_Comparision_7"/>
      <sheetName val="OPD_Comparision__(2)7"/>
      <sheetName val="IP_Specialty_7"/>
      <sheetName val="IP_payment_type_7"/>
      <sheetName val="Companies_7"/>
      <sheetName val="Cash_Contract_7"/>
      <sheetName val="OPD_Exclusive_Contrubiation_7"/>
      <sheetName val="Digital_Volume_Contribution_7"/>
      <sheetName val="Payment_Type_7"/>
      <sheetName val="Medical_Record_7"/>
      <sheetName val="IP_Exclusive_Contrubiotion_7"/>
      <sheetName val="Services_7"/>
      <sheetName val="Procedure_Analysis_7"/>
      <sheetName val="No_of_Service_per_Patient7"/>
      <sheetName val="OPD_Analysis__(3)7"/>
      <sheetName val="target 2014 delta team"/>
    </sheetNames>
    <sheetDataSet>
      <sheetData sheetId="0" refreshError="1"/>
      <sheetData sheetId="1" refreshError="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s>
    <sheetDataSet>
      <sheetData sheetId="0" refreshError="1"/>
      <sheetData sheetId="1" refreshError="1"/>
      <sheetData sheetId="2"/>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Data"/>
      <sheetName val="Lists"/>
      <sheetName val="budget"/>
    </sheetNames>
    <sheetDataSet>
      <sheetData sheetId="0"/>
      <sheetData sheetId="1"/>
      <sheetData sheetId="2"/>
      <sheetData sheetId="3"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s>
    <sheetDataSet>
      <sheetData sheetId="0" refreshError="1"/>
      <sheetData sheetId="1" refreshError="1"/>
      <sheetData sheetId="2"/>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tors"/>
      <sheetName val="March Summary"/>
      <sheetName val="April Summary"/>
      <sheetName val="Sheet3"/>
      <sheetName val="May Summary"/>
      <sheetName val="Doctors Summary"/>
      <sheetName val="Summary Feb"/>
      <sheetName val="New Factor"/>
      <sheetName val="Actual Raw-Data"/>
      <sheetName val="Sheet2"/>
      <sheetName val="Target Raw-Data"/>
      <sheetName val="Sheet4"/>
      <sheetName val="Dec Summary"/>
      <sheetName val="Summary"/>
      <sheetName val="Sheet1"/>
      <sheetName val="1"/>
      <sheetName val="Previous Grade"/>
      <sheetName val="Sheet5"/>
      <sheetName val="Grade Trend"/>
      <sheetName val="Sheet8"/>
      <sheetName val="Sheet7"/>
      <sheetName val="Sheet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ايام الدنيا"/>
      <sheetName val="التاخيرات"/>
      <sheetName val="ايام_الدنيا"/>
      <sheetName val="KSA"/>
      <sheetName val="over view"/>
      <sheetName val="Digital Volume Contribution "/>
      <sheetName val="HJH"/>
      <sheetName val="Payment Type "/>
      <sheetName val="HJH OVERVIEW "/>
      <sheetName val="AKW"/>
      <sheetName val="OPD Analysis  (2)"/>
      <sheetName val="ADC"/>
      <sheetName val="Polyclinic "/>
      <sheetName val="Sheet1"/>
      <sheetName val="  target per Specialty  "/>
      <sheetName val="Medical Record "/>
      <sheetName val="ايام_الدنيا1"/>
      <sheetName val="over_view"/>
      <sheetName val="Digital_Volume_Contribution_"/>
      <sheetName val="Payment_Type_"/>
      <sheetName val="HJH_OVERVIEW_"/>
      <sheetName val="OPD_Analysis__(2)"/>
      <sheetName val="Polyclinic_"/>
      <sheetName val="__target_per_Specialty__"/>
      <sheetName val="Medical_Record_"/>
      <sheetName val="ايام_الدنيا2"/>
      <sheetName val="over_view1"/>
      <sheetName val="Digital_Volume_Contribution_1"/>
      <sheetName val="Payment_Type_1"/>
      <sheetName val="HJH_OVERVIEW_1"/>
      <sheetName val="OPD_Analysis__(2)1"/>
      <sheetName val="Polyclinic_1"/>
      <sheetName val="__target_per_Specialty__1"/>
      <sheetName val="Medical_Record_1"/>
      <sheetName val="المستشفى"/>
    </sheetNames>
    <sheetDataSet>
      <sheetData sheetId="0"/>
      <sheetData sheetId="1">
        <row r="2">
          <cell r="U2">
            <v>4.2349537037037033E-2</v>
          </cell>
        </row>
      </sheetData>
      <sheetData sheetId="2"/>
      <sheetData sheetId="3">
        <row r="2">
          <cell r="U2">
            <v>4.2349537037037033E-2</v>
          </cell>
        </row>
      </sheetData>
      <sheetData sheetId="4">
        <row r="2">
          <cell r="U2">
            <v>4.2349537037037033E-2</v>
          </cell>
        </row>
      </sheetData>
      <sheetData sheetId="5"/>
      <sheetData sheetId="6"/>
      <sheetData sheetId="7"/>
      <sheetData sheetId="8"/>
      <sheetData sheetId="9"/>
      <sheetData sheetId="10"/>
      <sheetData sheetId="11"/>
      <sheetData sheetId="12"/>
      <sheetData sheetId="13"/>
      <sheetData sheetId="14" refreshError="1"/>
      <sheetData sheetId="15">
        <row r="2">
          <cell r="U2">
            <v>4.2349537037037033E-2</v>
          </cell>
        </row>
      </sheetData>
      <sheetData sheetId="16">
        <row r="2">
          <cell r="U2">
            <v>4.2349537037037033E-2</v>
          </cell>
        </row>
      </sheetData>
      <sheetData sheetId="17">
        <row r="2">
          <cell r="U2">
            <v>4.2349537037037033E-2</v>
          </cell>
        </row>
      </sheetData>
      <sheetData sheetId="18"/>
      <sheetData sheetId="19"/>
      <sheetData sheetId="20"/>
      <sheetData sheetId="21"/>
      <sheetData sheetId="22"/>
      <sheetData sheetId="23"/>
      <sheetData sheetId="24"/>
      <sheetData sheetId="25"/>
      <sheetData sheetId="26">
        <row r="2">
          <cell r="U2">
            <v>4.2349537037037033E-2</v>
          </cell>
        </row>
      </sheetData>
      <sheetData sheetId="27"/>
      <sheetData sheetId="28"/>
      <sheetData sheetId="29"/>
      <sheetData sheetId="30"/>
      <sheetData sheetId="31"/>
      <sheetData sheetId="32"/>
      <sheetData sheetId="33"/>
      <sheetData sheetId="34"/>
      <sheetData sheetId="35"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D # (2)"/>
      <sheetName val="Sheet2"/>
      <sheetName val="Friday clinic"/>
      <sheetName val="OPD_#_(2)1"/>
      <sheetName val="Friday_clinic1"/>
      <sheetName val="OPD_#_(2)"/>
      <sheetName val="Friday_clinic"/>
      <sheetName val="Friday_clinic2"/>
      <sheetName val="OPD_#_(2)2"/>
      <sheetName val="Friday_clinic7"/>
      <sheetName val="OPD_#_(2)6"/>
      <sheetName val="Friday_clinic3"/>
      <sheetName val="OPD_#_(2)3"/>
      <sheetName val="Friday_clinic4"/>
      <sheetName val="OPD_#_(2)4"/>
      <sheetName val="Friday_clinic5"/>
      <sheetName val="OPD_#_(2)5"/>
      <sheetName val="Friday_clinic6"/>
      <sheetName val="Friday_clinic8"/>
      <sheetName val="Friday_clinic9"/>
      <sheetName val="OPD_#_(2)7"/>
      <sheetName val="Friday_clinic10"/>
      <sheetName val="OPD_#_(2)8"/>
      <sheetName val="OPD_#_(2)9"/>
      <sheetName val="Friday_clinic11"/>
      <sheetName val="OPD_#_(2)10"/>
      <sheetName val="Friday_clinic12"/>
      <sheetName val="OPD_#_(2)11"/>
      <sheetName val="Friday_clinic13"/>
      <sheetName val="OPD_#_(2)12"/>
      <sheetName val="Friday_clinic14"/>
      <sheetName val="Friday_clinic15"/>
    </sheetNames>
    <definedNames>
      <definedName name="Interest_Rate" refersTo="#REF!"/>
      <definedName name="Loan_Amount" refersTo="#REF!"/>
      <definedName name="Loan_Start" refersTo="#REF!"/>
      <definedName name="Loan_Years" refersTo="#REF!"/>
    </defined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Dashboard"/>
      <sheetName val="Detailed M. Report"/>
      <sheetName val="Daily Report"/>
      <sheetName val="Audit Plan"/>
      <sheetName val="ICU"/>
      <sheetName val="NICU"/>
      <sheetName val="PICU"/>
      <sheetName val="Cath lab"/>
      <sheetName val="CCU"/>
      <sheetName val="Endoscopy"/>
      <sheetName val="IP"/>
      <sheetName val="OR"/>
      <sheetName val="CA Sheet"/>
      <sheetName val="Master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Any year calendar1"/>
      <sheetName val="Any_year_calendar1"/>
      <sheetName val="Any_year_calendar11"/>
      <sheetName val="Any_year_calendar12"/>
    </sheetNames>
    <sheetDataSet>
      <sheetData sheetId="0">
        <row r="3">
          <cell r="X3">
            <v>2014</v>
          </cell>
        </row>
      </sheetData>
      <sheetData sheetId="1" refreshError="1"/>
      <sheetData sheetId="2"/>
      <sheetData sheetId="3"/>
      <sheetData sheetId="4"/>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Any year calendar1"/>
      <sheetName val="Any_year_calendar1"/>
      <sheetName val="Any_year_calendar11"/>
      <sheetName val="Any_year_calendar12"/>
    </sheetNames>
    <sheetDataSet>
      <sheetData sheetId="0">
        <row r="3">
          <cell r="X3">
            <v>2014</v>
          </cell>
        </row>
      </sheetData>
      <sheetData sheetId="1" refreshError="1"/>
      <sheetData sheetId="2"/>
      <sheetData sheetId="3"/>
      <sheetData sheetId="4"/>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rief"/>
      <sheetName val="CRM"/>
      <sheetName val="Commuinty "/>
      <sheetName val="Digital"/>
      <sheetName val="Sheet1"/>
      <sheetName val="AKW-"/>
      <sheetName val="Ref"/>
      <sheetName val="AKW Weekly Brief from  22 to 28"/>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KAMAL 2012"/>
      <sheetName val="Master Sheet"/>
    </sheetNames>
    <sheetDataSet>
      <sheetData sheetId="0">
        <row r="2">
          <cell r="F2" t="str">
            <v>ADVANTAN  20GM CREAM</v>
          </cell>
        </row>
        <row r="3">
          <cell r="F3" t="str">
            <v>ADVANTAN  20GM OINTMENT</v>
          </cell>
        </row>
        <row r="4">
          <cell r="F4" t="str">
            <v>AZOPT EYE DROPS 1% 5 ML</v>
          </cell>
        </row>
        <row r="5">
          <cell r="F5" t="str">
            <v>BRUFEN 400MG TABLETS</v>
          </cell>
        </row>
        <row r="6">
          <cell r="F6" t="str">
            <v>BRUFEN 600 MG  30TAB</v>
          </cell>
        </row>
        <row r="7">
          <cell r="F7" t="str">
            <v>CLIMEN TABLETS</v>
          </cell>
        </row>
        <row r="8">
          <cell r="F8" t="str">
            <v>CYCLOGYL EYE DROPS</v>
          </cell>
        </row>
        <row r="9">
          <cell r="F9" t="str">
            <v>DUOTRAV EYE DROPS</v>
          </cell>
        </row>
        <row r="10">
          <cell r="F10" t="str">
            <v>ENSURE  400 G POWDER</v>
          </cell>
        </row>
        <row r="11">
          <cell r="F11" t="str">
            <v>GASTROGRAFIN  100ML VIAL</v>
          </cell>
        </row>
        <row r="12">
          <cell r="F12" t="str">
            <v>GLYCERYL TRINITRATE 50MG/10ML (HOSPIRA)</v>
          </cell>
        </row>
        <row r="13">
          <cell r="F13" t="str">
            <v>GYNERA TAB.</v>
          </cell>
        </row>
        <row r="14">
          <cell r="F14" t="str">
            <v>KLACID 125 MG/5 ML 60 ML SUSPENSION</v>
          </cell>
        </row>
        <row r="15">
          <cell r="F15" t="str">
            <v>KLACID 500MG 14TAB</v>
          </cell>
        </row>
        <row r="16">
          <cell r="F16" t="str">
            <v>KLACID XL 500MG 14/TAB</v>
          </cell>
        </row>
        <row r="17">
          <cell r="F17" t="str">
            <v>LACRYVISC EYE GEL</v>
          </cell>
        </row>
        <row r="18">
          <cell r="F18" t="str">
            <v>LEVOPHED AMPEULS</v>
          </cell>
        </row>
        <row r="19">
          <cell r="F19" t="str">
            <v>LOGYNON 21' TAB.</v>
          </cell>
        </row>
        <row r="20">
          <cell r="F20" t="str">
            <v>MAXITROL EYE DOPS 5 ML</v>
          </cell>
        </row>
        <row r="21">
          <cell r="F21" t="str">
            <v>MAXITROL EYE OINTMENT</v>
          </cell>
        </row>
        <row r="22">
          <cell r="F22" t="str">
            <v>MICROLUT 0.03 MG TAB.</v>
          </cell>
        </row>
        <row r="23">
          <cell r="F23" t="str">
            <v>MIRENA INTRAUTERINE SYSTEM</v>
          </cell>
        </row>
        <row r="24">
          <cell r="F24" t="str">
            <v>MYDFRIN EYE DROPS</v>
          </cell>
        </row>
        <row r="25">
          <cell r="F25" t="str">
            <v>NAPHCON-A EYE DROPS</v>
          </cell>
        </row>
        <row r="26">
          <cell r="F26" t="str">
            <v>NEBIDO 1000MG INJ</v>
          </cell>
        </row>
        <row r="27">
          <cell r="F27" t="str">
            <v>NOVA-T INTRA-UTERINE DEVICE</v>
          </cell>
        </row>
        <row r="28">
          <cell r="F28" t="str">
            <v>PATANOL EYE DROPS</v>
          </cell>
        </row>
        <row r="29">
          <cell r="F29" t="str">
            <v>PEDIALYTE SOLUTION</v>
          </cell>
        </row>
        <row r="30">
          <cell r="F30" t="str">
            <v>PHENYTOIN INJ 250MG/5ML (HOSPIRA)</v>
          </cell>
        </row>
        <row r="31">
          <cell r="F31" t="str">
            <v>PRIMOLUT - N TAB.</v>
          </cell>
        </row>
        <row r="32">
          <cell r="F32" t="str">
            <v>PROGYLUTONE 2 MG TAB</v>
          </cell>
        </row>
        <row r="33">
          <cell r="F33" t="str">
            <v>PROLUTON - DEPOT 250 MG AMP</v>
          </cell>
        </row>
        <row r="34">
          <cell r="F34" t="str">
            <v>PROVIRON 25 MG TAB</v>
          </cell>
        </row>
        <row r="35">
          <cell r="F35" t="str">
            <v>PROXEN 250 MG TAB</v>
          </cell>
        </row>
        <row r="36">
          <cell r="F36" t="str">
            <v>PROXEN 500 MG TAB</v>
          </cell>
        </row>
        <row r="37">
          <cell r="F37" t="str">
            <v>SIMILAC  NEOSURE  MILK 370GM</v>
          </cell>
        </row>
        <row r="38">
          <cell r="F38" t="str">
            <v>SIMILAC 1 400G MILK POWDER</v>
          </cell>
        </row>
        <row r="39">
          <cell r="F39" t="str">
            <v>SIMILAC 1 900GM MILK POWDER</v>
          </cell>
        </row>
        <row r="40">
          <cell r="F40" t="str">
            <v>SIMILAC 2 GAIN 400GM  MILK POWDER</v>
          </cell>
        </row>
        <row r="41">
          <cell r="F41" t="str">
            <v>SIMILAC 3 GAIN PLUS  400G MILK POWDER</v>
          </cell>
        </row>
        <row r="42">
          <cell r="F42" t="str">
            <v>SIMILAC ADVANCE   I Q PLUS 59ML RTF.</v>
          </cell>
        </row>
        <row r="43">
          <cell r="F43" t="str">
            <v>SIMILAC MOM 400G</v>
          </cell>
        </row>
        <row r="44">
          <cell r="F44" t="str">
            <v>SIMILAC PEDIASURE 400GM MILK POWDER</v>
          </cell>
        </row>
        <row r="45">
          <cell r="F45" t="str">
            <v>SIMILAC TOTAL COMFORT 360GM POWDER</v>
          </cell>
        </row>
        <row r="46">
          <cell r="F46" t="str">
            <v>STERIMAR PHYS. WATER SOL. 100 ML</v>
          </cell>
        </row>
        <row r="47">
          <cell r="F47" t="str">
            <v>SURVANTA 25 MG 1 VIAL</v>
          </cell>
        </row>
        <row r="48">
          <cell r="F48" t="str">
            <v>SYSTANE EYE DROPS</v>
          </cell>
        </row>
        <row r="49">
          <cell r="F49" t="str">
            <v>TEARS NATURAL EYE DROPS</v>
          </cell>
        </row>
        <row r="50">
          <cell r="F50" t="str">
            <v>TEARS NATURAL FREE EYE DROPS</v>
          </cell>
        </row>
        <row r="51">
          <cell r="F51" t="str">
            <v>TESTOVIRON - DEPOT. 250 MG</v>
          </cell>
        </row>
        <row r="52">
          <cell r="F52" t="str">
            <v>TOBRADEX EYE DROPS</v>
          </cell>
        </row>
        <row r="53">
          <cell r="F53" t="str">
            <v>TOBRADEX EYE OINT 3.5 G</v>
          </cell>
        </row>
        <row r="54">
          <cell r="F54" t="str">
            <v>TOBREX EYE DROPS 5 ML</v>
          </cell>
        </row>
        <row r="55">
          <cell r="F55" t="str">
            <v>TOBREX EYE OINTMENT 3.5</v>
          </cell>
        </row>
        <row r="56">
          <cell r="F56" t="str">
            <v>TRAMAL 50 MG CAP</v>
          </cell>
        </row>
        <row r="57">
          <cell r="F57" t="str">
            <v>TRAMAL AMP 100 MG  OF 2 ML</v>
          </cell>
        </row>
        <row r="58">
          <cell r="F58" t="str">
            <v>TRAVATAN 0.004% EYE DROPS</v>
          </cell>
        </row>
        <row r="59">
          <cell r="F59" t="str">
            <v>TRAVOCORT CREAM</v>
          </cell>
        </row>
        <row r="60">
          <cell r="F60" t="str">
            <v>ULTRAVIST 370  100ML VIAL</v>
          </cell>
        </row>
        <row r="61">
          <cell r="F61" t="str">
            <v>ULTRAVIST 370 50ML VIAL</v>
          </cell>
        </row>
        <row r="62">
          <cell r="F62" t="str">
            <v>VEXOL 1% EYEDROPS</v>
          </cell>
        </row>
        <row r="63">
          <cell r="F63" t="str">
            <v>VIGAMOX  EYE  DROPS</v>
          </cell>
        </row>
        <row r="64">
          <cell r="F64" t="str">
            <v>YASMIN TAB PK/21</v>
          </cell>
        </row>
      </sheetData>
      <sheetData sheetId="1"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Calendar"/>
      <sheetName val="KSA"/>
      <sheetName val="over view"/>
      <sheetName val="Digital Volume Contribution "/>
      <sheetName val="HJH"/>
      <sheetName val="Payment Type "/>
      <sheetName val="HJH OVERVIEW "/>
      <sheetName val="AKW"/>
      <sheetName val="OPD Analysis  (2)"/>
      <sheetName val="ADC"/>
      <sheetName val="Polyclinic "/>
      <sheetName val="Sheet3"/>
      <sheetName val="over_view2"/>
      <sheetName val="Digital_Volume_Contribution_2"/>
      <sheetName val="Payment_Type_2"/>
      <sheetName val="HJH_OVERVIEW_2"/>
      <sheetName val="OPD_Analysis__(2)2"/>
      <sheetName val="Polyclinic_2"/>
      <sheetName val="over_view"/>
      <sheetName val="Digital_Volume_Contribution_"/>
      <sheetName val="Payment_Type_"/>
      <sheetName val="HJH_OVERVIEW_"/>
      <sheetName val="OPD_Analysis__(2)"/>
      <sheetName val="Polyclinic_"/>
      <sheetName val="over_view1"/>
      <sheetName val="Digital_Volume_Contribution_1"/>
      <sheetName val="Payment_Type_1"/>
      <sheetName val="HJH_OVERVIEW_1"/>
      <sheetName val="OPD_Analysis__(2)1"/>
      <sheetName val="Polyclinic_1"/>
      <sheetName val="over_view3"/>
      <sheetName val="Digital_Volume_Contribution_3"/>
      <sheetName val="Payment_Type_3"/>
      <sheetName val="HJH_OVERVIEW_3"/>
      <sheetName val="OPD_Analysis__(2)3"/>
      <sheetName val="Polyclinic_3"/>
      <sheetName val="over_view4"/>
      <sheetName val="Digital_Volume_Contribution_4"/>
      <sheetName val="Payment_Type_4"/>
      <sheetName val="HJH_OVERVIEW_4"/>
      <sheetName val="OPD_Analysis__(2)4"/>
      <sheetName val="Polyclinic_4"/>
      <sheetName val="over_view5"/>
      <sheetName val="Digital_Volume_Contribution_5"/>
      <sheetName val="Payment_Type_5"/>
      <sheetName val="HJH_OVERVIEW_5"/>
      <sheetName val="OPD_Analysis__(2)5"/>
      <sheetName val="Polyclinic_5"/>
      <sheetName val="over_view6"/>
      <sheetName val="Digital_Volume_Contribution_6"/>
      <sheetName val="Payment_Type_6"/>
      <sheetName val="HJH_OVERVIEW_6"/>
      <sheetName val="OPD_Analysis__(2)6"/>
      <sheetName val="Polyclinic_6"/>
      <sheetName val="over_view7"/>
      <sheetName val="Digital_Volume_Contribution_7"/>
      <sheetName val="Payment_Type_7"/>
      <sheetName val="HJH_OVERVIEW_7"/>
      <sheetName val="OPD_Analysis__(2)7"/>
      <sheetName val="Polyclinic_7"/>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an"/>
      <sheetName val="Feb"/>
      <sheetName val="February "/>
      <sheetName val="MAR"/>
      <sheetName val="MAY"/>
      <sheetName val="jun"/>
      <sheetName val="jul"/>
      <sheetName val="AUG"/>
      <sheetName val="SEP"/>
      <sheetName val="OCT"/>
      <sheetName val="Sheet1"/>
      <sheetName val="Sheet2"/>
    </sheetNames>
    <sheetDataSet>
      <sheetData sheetId="0"/>
      <sheetData sheetId="1"/>
      <sheetData sheetId="2"/>
      <sheetData sheetId="3">
        <row r="2">
          <cell r="G2" t="str">
            <v>Activity</v>
          </cell>
        </row>
        <row r="3">
          <cell r="G3" t="str">
            <v>Event</v>
          </cell>
        </row>
        <row r="4">
          <cell r="G4" t="str">
            <v>Visit</v>
          </cell>
        </row>
        <row r="5">
          <cell r="G5" t="str">
            <v>Absent</v>
          </cell>
        </row>
      </sheetData>
      <sheetData sheetId="4"/>
      <sheetData sheetId="5"/>
      <sheetData sheetId="6"/>
      <sheetData sheetId="7"/>
      <sheetData sheetId="8"/>
      <sheetData sheetId="9"/>
      <sheetData sheetId="10"/>
      <sheetData sheetId="1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maa"/>
      <sheetName val="Taher "/>
      <sheetName val="karem."/>
      <sheetName val="Gabr"/>
      <sheetName val="Barakat"/>
      <sheetName val="Nour "/>
      <sheetName val="May"/>
      <sheetName val="Sheet8"/>
    </sheetNames>
    <sheetDataSet>
      <sheetData sheetId="0"/>
      <sheetData sheetId="1"/>
      <sheetData sheetId="2">
        <row r="2">
          <cell r="G2" t="str">
            <v>Activity</v>
          </cell>
        </row>
        <row r="3">
          <cell r="G3" t="str">
            <v>Event</v>
          </cell>
        </row>
        <row r="4">
          <cell r="G4" t="str">
            <v>Double  event</v>
          </cell>
        </row>
        <row r="5">
          <cell r="G5" t="str">
            <v>Visit</v>
          </cell>
        </row>
        <row r="6">
          <cell r="G6" t="str">
            <v>NEW account</v>
          </cell>
        </row>
      </sheetData>
      <sheetData sheetId="3"/>
      <sheetData sheetId="4"/>
      <sheetData sheetId="5"/>
      <sheetData sheetId="6"/>
      <sheetData sheetId="7"/>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dication Data Entry"/>
      <sheetName val="Printable Weekly Schedule"/>
      <sheetName val="Medication Setup"/>
      <sheetName val="Medication schedule1"/>
    </sheetNames>
    <sheetDataSet>
      <sheetData sheetId="0" refreshError="1"/>
      <sheetData sheetId="1" refreshError="1"/>
      <sheetData sheetId="2"/>
      <sheetData sheetId="3"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s>
    <sheetDataSet>
      <sheetData sheetId="0" refreshError="1"/>
      <sheetData sheetId="1" refreshError="1"/>
      <sheetData sheetId="2"/>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Rev. fixed"/>
      <sheetName val="Rev.  vir"/>
      <sheetName val="Rev. in fixed"/>
      <sheetName val="Rev. in Vir"/>
      <sheetName val="Target (2)"/>
      <sheetName val="rev. IN"/>
      <sheetName val="Item Month &amp; week"/>
      <sheetName val="item"/>
      <sheetName val="Google"/>
      <sheetName val="FaceBook"/>
      <sheetName val="Snap"/>
      <sheetName val="Twi"/>
      <sheetName val="Day"/>
      <sheetName val="Week"/>
      <sheetName val="Month"/>
      <sheetName val="Month MTD"/>
      <sheetName val="cel day"/>
      <sheetName val="Item da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ow r="88">
          <cell r="C88" t="str">
            <v xml:space="preserve"> T Budget</v>
          </cell>
        </row>
      </sheetData>
      <sheetData sheetId="17" refreshError="1"/>
      <sheetData sheetId="18">
        <row r="2">
          <cell r="M2">
            <v>507</v>
          </cell>
          <cell r="S2">
            <v>44</v>
          </cell>
          <cell r="AE2">
            <v>30</v>
          </cell>
        </row>
        <row r="8">
          <cell r="O8" t="str">
            <v>ALL</v>
          </cell>
          <cell r="U8" t="str">
            <v>ALL</v>
          </cell>
          <cell r="AB8" t="str">
            <v>ALL</v>
          </cell>
        </row>
      </sheetData>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sheetName val="Cash flow"/>
      <sheetName val="ER"/>
      <sheetName val="External &amp; Outpatient"/>
      <sheetName val="Inpatient"/>
      <sheetName val="Cath lab"/>
      <sheetName val="ASH Target"/>
      <sheetName val="ASSH TARget"/>
      <sheetName val="Drugs"/>
      <sheetName val="operational exp."/>
      <sheetName val="Expenses"/>
      <sheetName val="Taxes"/>
      <sheetName val="Markting Exp."/>
      <sheetName val="H.R Plan"/>
      <sheetName val="Revenue"/>
      <sheetName val="Loan Amortization Schedule"/>
      <sheetName val="Sheet6"/>
      <sheetName val="Sheet2"/>
      <sheetName val="Calend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Loan Amortization Schedule</v>
          </cell>
        </row>
        <row r="4">
          <cell r="B4" t="str">
            <v>Enter values</v>
          </cell>
          <cell r="H4" t="str">
            <v>Loan summary</v>
          </cell>
        </row>
        <row r="5">
          <cell r="C5" t="str">
            <v>Loan amount</v>
          </cell>
          <cell r="D5">
            <v>3300000</v>
          </cell>
          <cell r="I5" t="str">
            <v>Scheduled payment</v>
          </cell>
          <cell r="J5">
            <v>272859.94110595033</v>
          </cell>
        </row>
        <row r="6">
          <cell r="C6" t="str">
            <v>Annual interest rate</v>
          </cell>
          <cell r="D6">
            <v>0.14000000000000001</v>
          </cell>
          <cell r="I6" t="str">
            <v>Scheduled number of payments</v>
          </cell>
          <cell r="J6">
            <v>16</v>
          </cell>
        </row>
        <row r="7">
          <cell r="C7" t="str">
            <v>Loan period in years</v>
          </cell>
          <cell r="D7">
            <v>4</v>
          </cell>
          <cell r="I7" t="str">
            <v>Actual number of payments</v>
          </cell>
          <cell r="J7">
            <v>16</v>
          </cell>
        </row>
        <row r="8">
          <cell r="C8" t="str">
            <v>Number of payments per year</v>
          </cell>
          <cell r="D8">
            <v>4</v>
          </cell>
          <cell r="I8" t="str">
            <v>Total early payments</v>
          </cell>
          <cell r="J8">
            <v>0</v>
          </cell>
        </row>
        <row r="9">
          <cell r="C9" t="str">
            <v>Start date of loan</v>
          </cell>
          <cell r="D9">
            <v>40238</v>
          </cell>
          <cell r="I9" t="str">
            <v>Total interest</v>
          </cell>
          <cell r="J9">
            <v>1065759.0576951939</v>
          </cell>
        </row>
        <row r="10">
          <cell r="C10" t="str">
            <v>Optional extra payments</v>
          </cell>
        </row>
        <row r="12">
          <cell r="B12" t="str">
            <v>Lender name:</v>
          </cell>
        </row>
        <row r="16">
          <cell r="A16" t="str">
            <v>Pmt. No.</v>
          </cell>
          <cell r="B16" t="str">
            <v>Payment Date</v>
          </cell>
          <cell r="C16" t="str">
            <v>Beginning Balance</v>
          </cell>
          <cell r="D16" t="str">
            <v>Scheduled Payment</v>
          </cell>
          <cell r="E16" t="str">
            <v>Extra Payment</v>
          </cell>
          <cell r="F16" t="str">
            <v>Total Payment</v>
          </cell>
          <cell r="G16" t="str">
            <v>Principal</v>
          </cell>
          <cell r="H16" t="str">
            <v>Interest</v>
          </cell>
          <cell r="I16" t="str">
            <v>Ending Balance</v>
          </cell>
          <cell r="J16" t="str">
            <v>Cumulative Interest</v>
          </cell>
        </row>
        <row r="18">
          <cell r="A18">
            <v>1</v>
          </cell>
          <cell r="B18">
            <v>40330</v>
          </cell>
          <cell r="C18">
            <v>3300000</v>
          </cell>
          <cell r="D18">
            <v>272859.94110595033</v>
          </cell>
          <cell r="E18">
            <v>0</v>
          </cell>
          <cell r="F18">
            <v>272859.94110595033</v>
          </cell>
          <cell r="G18">
            <v>157359.94110595033</v>
          </cell>
          <cell r="H18">
            <v>115500.00000000001</v>
          </cell>
          <cell r="I18">
            <v>3142640.0588940498</v>
          </cell>
          <cell r="J18">
            <v>115500.00000000001</v>
          </cell>
        </row>
        <row r="19">
          <cell r="A19">
            <v>2</v>
          </cell>
          <cell r="B19">
            <v>40422</v>
          </cell>
          <cell r="C19">
            <v>3142640.0588940498</v>
          </cell>
          <cell r="D19">
            <v>272859.94110595033</v>
          </cell>
          <cell r="E19">
            <v>0</v>
          </cell>
          <cell r="F19">
            <v>272859.94110595033</v>
          </cell>
          <cell r="G19">
            <v>162867.5390446586</v>
          </cell>
          <cell r="H19">
            <v>109992.40206129175</v>
          </cell>
          <cell r="I19">
            <v>2979772.5198493912</v>
          </cell>
          <cell r="J19">
            <v>225492.40206129177</v>
          </cell>
        </row>
        <row r="20">
          <cell r="A20">
            <v>3</v>
          </cell>
          <cell r="B20">
            <v>40513</v>
          </cell>
          <cell r="C20">
            <v>2979772.5198493912</v>
          </cell>
          <cell r="D20">
            <v>272859.94110595033</v>
          </cell>
          <cell r="E20">
            <v>0</v>
          </cell>
          <cell r="F20">
            <v>272859.94110595033</v>
          </cell>
          <cell r="G20">
            <v>168567.90291122164</v>
          </cell>
          <cell r="H20">
            <v>104292.0381947287</v>
          </cell>
          <cell r="I20">
            <v>2811204.6169381696</v>
          </cell>
          <cell r="J20">
            <v>329784.44025602046</v>
          </cell>
        </row>
        <row r="21">
          <cell r="A21">
            <v>4</v>
          </cell>
          <cell r="B21">
            <v>40603</v>
          </cell>
          <cell r="C21">
            <v>2811204.6169381696</v>
          </cell>
          <cell r="D21">
            <v>272859.94110595033</v>
          </cell>
          <cell r="E21">
            <v>0</v>
          </cell>
          <cell r="F21">
            <v>272859.94110595033</v>
          </cell>
          <cell r="G21">
            <v>174467.77951311439</v>
          </cell>
          <cell r="H21">
            <v>98392.161592835939</v>
          </cell>
          <cell r="I21">
            <v>2636736.837425055</v>
          </cell>
          <cell r="J21">
            <v>428176.60184885643</v>
          </cell>
        </row>
        <row r="22">
          <cell r="A22">
            <v>5</v>
          </cell>
          <cell r="B22">
            <v>40695</v>
          </cell>
          <cell r="C22">
            <v>2636736.837425055</v>
          </cell>
          <cell r="D22">
            <v>272859.94110595033</v>
          </cell>
          <cell r="E22">
            <v>0</v>
          </cell>
          <cell r="F22">
            <v>272859.94110595033</v>
          </cell>
          <cell r="G22">
            <v>180574.15179607342</v>
          </cell>
          <cell r="H22">
            <v>92285.789309876927</v>
          </cell>
          <cell r="I22">
            <v>2456162.6856289813</v>
          </cell>
          <cell r="J22">
            <v>520462.39115873334</v>
          </cell>
        </row>
        <row r="23">
          <cell r="A23">
            <v>6</v>
          </cell>
          <cell r="B23">
            <v>40787</v>
          </cell>
          <cell r="C23">
            <v>2456162.6856289813</v>
          </cell>
          <cell r="D23">
            <v>272859.94110595033</v>
          </cell>
          <cell r="E23">
            <v>0</v>
          </cell>
          <cell r="F23">
            <v>272859.94110595033</v>
          </cell>
          <cell r="G23">
            <v>186894.24710893596</v>
          </cell>
          <cell r="H23">
            <v>85965.693997014358</v>
          </cell>
          <cell r="I23">
            <v>2269268.4385200455</v>
          </cell>
          <cell r="J23">
            <v>606428.08515574771</v>
          </cell>
        </row>
        <row r="24">
          <cell r="A24">
            <v>7</v>
          </cell>
          <cell r="B24">
            <v>40878</v>
          </cell>
          <cell r="C24">
            <v>2269268.4385200455</v>
          </cell>
          <cell r="D24">
            <v>272859.94110595033</v>
          </cell>
          <cell r="E24">
            <v>0</v>
          </cell>
          <cell r="F24">
            <v>272859.94110595033</v>
          </cell>
          <cell r="G24">
            <v>193435.54575774874</v>
          </cell>
          <cell r="H24">
            <v>79424.395348201593</v>
          </cell>
          <cell r="I24">
            <v>2075832.8927622968</v>
          </cell>
          <cell r="J24">
            <v>685852.48050394934</v>
          </cell>
        </row>
        <row r="25">
          <cell r="A25">
            <v>8</v>
          </cell>
          <cell r="B25">
            <v>40969</v>
          </cell>
          <cell r="C25">
            <v>2075832.8927622968</v>
          </cell>
          <cell r="D25">
            <v>272859.94110595033</v>
          </cell>
          <cell r="E25">
            <v>0</v>
          </cell>
          <cell r="F25">
            <v>272859.94110595033</v>
          </cell>
          <cell r="G25">
            <v>200205.78985926992</v>
          </cell>
          <cell r="H25">
            <v>72654.151246680398</v>
          </cell>
          <cell r="I25">
            <v>1875627.1029030269</v>
          </cell>
          <cell r="J25">
            <v>758506.63175062975</v>
          </cell>
        </row>
        <row r="26">
          <cell r="A26">
            <v>9</v>
          </cell>
          <cell r="B26">
            <v>41061</v>
          </cell>
          <cell r="C26">
            <v>1875627.1029030269</v>
          </cell>
          <cell r="D26">
            <v>272859.94110595033</v>
          </cell>
          <cell r="E26">
            <v>0</v>
          </cell>
          <cell r="F26">
            <v>272859.94110595033</v>
          </cell>
          <cell r="G26">
            <v>207212.99250434438</v>
          </cell>
          <cell r="H26">
            <v>65646.948601605953</v>
          </cell>
          <cell r="I26">
            <v>1668414.1103986825</v>
          </cell>
          <cell r="J26">
            <v>824153.5803522357</v>
          </cell>
        </row>
        <row r="27">
          <cell r="A27">
            <v>10</v>
          </cell>
          <cell r="B27">
            <v>41153</v>
          </cell>
          <cell r="C27">
            <v>1668414.1103986825</v>
          </cell>
          <cell r="D27">
            <v>272859.94110595033</v>
          </cell>
          <cell r="E27">
            <v>0</v>
          </cell>
          <cell r="F27">
            <v>272859.94110595033</v>
          </cell>
          <cell r="G27">
            <v>214465.44724199644</v>
          </cell>
          <cell r="H27">
            <v>58394.493863953896</v>
          </cell>
          <cell r="I27">
            <v>1453948.6631566861</v>
          </cell>
          <cell r="J27">
            <v>882548.07421618956</v>
          </cell>
        </row>
        <row r="28">
          <cell r="A28">
            <v>11</v>
          </cell>
          <cell r="B28">
            <v>41244</v>
          </cell>
          <cell r="C28">
            <v>1453948.6631566861</v>
          </cell>
          <cell r="D28">
            <v>272859.94110595033</v>
          </cell>
          <cell r="E28">
            <v>0</v>
          </cell>
          <cell r="F28">
            <v>272859.94110595033</v>
          </cell>
          <cell r="G28">
            <v>221971.73789546633</v>
          </cell>
          <cell r="H28">
            <v>50888.203210484018</v>
          </cell>
          <cell r="I28">
            <v>1231976.9252612197</v>
          </cell>
          <cell r="J28">
            <v>933436.27742667357</v>
          </cell>
        </row>
        <row r="29">
          <cell r="A29">
            <v>12</v>
          </cell>
          <cell r="B29">
            <v>41334</v>
          </cell>
          <cell r="C29">
            <v>1231976.9252612197</v>
          </cell>
          <cell r="D29">
            <v>272859.94110595033</v>
          </cell>
          <cell r="E29">
            <v>0</v>
          </cell>
          <cell r="F29">
            <v>272859.94110595033</v>
          </cell>
          <cell r="G29">
            <v>229740.74872180764</v>
          </cell>
          <cell r="H29">
            <v>43119.192384142698</v>
          </cell>
          <cell r="I29">
            <v>1002236.1765394121</v>
          </cell>
          <cell r="J29">
            <v>976555.46981081623</v>
          </cell>
        </row>
        <row r="30">
          <cell r="A30">
            <v>13</v>
          </cell>
          <cell r="B30">
            <v>41426</v>
          </cell>
          <cell r="C30">
            <v>1002236.1765394121</v>
          </cell>
          <cell r="D30">
            <v>272859.94110595033</v>
          </cell>
          <cell r="E30">
            <v>0</v>
          </cell>
          <cell r="F30">
            <v>272859.94110595033</v>
          </cell>
          <cell r="G30">
            <v>237781.67492707091</v>
          </cell>
          <cell r="H30">
            <v>35078.266178879428</v>
          </cell>
          <cell r="I30">
            <v>764454.50161234126</v>
          </cell>
          <cell r="J30">
            <v>1011633.7359896956</v>
          </cell>
        </row>
        <row r="31">
          <cell r="A31">
            <v>14</v>
          </cell>
          <cell r="B31">
            <v>41518</v>
          </cell>
          <cell r="C31">
            <v>764454.50161234126</v>
          </cell>
          <cell r="D31">
            <v>272859.94110595033</v>
          </cell>
          <cell r="E31">
            <v>0</v>
          </cell>
          <cell r="F31">
            <v>272859.94110595033</v>
          </cell>
          <cell r="G31">
            <v>246104.03354951838</v>
          </cell>
          <cell r="H31">
            <v>26755.907556431946</v>
          </cell>
          <cell r="I31">
            <v>518350.46806282288</v>
          </cell>
          <cell r="J31">
            <v>1038389.6435461276</v>
          </cell>
        </row>
        <row r="32">
          <cell r="A32">
            <v>15</v>
          </cell>
          <cell r="B32">
            <v>41609</v>
          </cell>
          <cell r="C32">
            <v>518350.46806282288</v>
          </cell>
          <cell r="D32">
            <v>272859.94110595033</v>
          </cell>
          <cell r="E32">
            <v>0</v>
          </cell>
          <cell r="F32">
            <v>272859.94110595033</v>
          </cell>
          <cell r="G32">
            <v>254717.67472375152</v>
          </cell>
          <cell r="H32">
            <v>18142.266382198803</v>
          </cell>
          <cell r="I32">
            <v>263632.79333907133</v>
          </cell>
          <cell r="J32">
            <v>1056531.9099283265</v>
          </cell>
        </row>
        <row r="33">
          <cell r="A33">
            <v>16</v>
          </cell>
          <cell r="B33">
            <v>41699</v>
          </cell>
          <cell r="C33">
            <v>263632.79333907133</v>
          </cell>
          <cell r="D33">
            <v>272859.94110595033</v>
          </cell>
          <cell r="E33">
            <v>0</v>
          </cell>
          <cell r="F33">
            <v>263632.79333907133</v>
          </cell>
          <cell r="G33">
            <v>254405.64557220382</v>
          </cell>
          <cell r="H33">
            <v>9227.1477668674979</v>
          </cell>
          <cell r="I33">
            <v>0</v>
          </cell>
          <cell r="J33">
            <v>1065759.0576951939</v>
          </cell>
        </row>
        <row r="34">
          <cell r="A34">
            <v>17</v>
          </cell>
          <cell r="B34">
            <v>41791</v>
          </cell>
          <cell r="C34">
            <v>0</v>
          </cell>
          <cell r="D34">
            <v>272859.94110595033</v>
          </cell>
          <cell r="E34">
            <v>0</v>
          </cell>
          <cell r="F34">
            <v>0</v>
          </cell>
          <cell r="G34">
            <v>0</v>
          </cell>
          <cell r="H34">
            <v>0</v>
          </cell>
          <cell r="I34">
            <v>0</v>
          </cell>
          <cell r="J34">
            <v>1065759.0576951939</v>
          </cell>
        </row>
        <row r="35">
          <cell r="A35">
            <v>18</v>
          </cell>
          <cell r="B35">
            <v>41883</v>
          </cell>
          <cell r="C35">
            <v>0</v>
          </cell>
          <cell r="D35">
            <v>272859.94110595033</v>
          </cell>
          <cell r="E35">
            <v>0</v>
          </cell>
          <cell r="F35">
            <v>0</v>
          </cell>
          <cell r="G35">
            <v>0</v>
          </cell>
          <cell r="H35">
            <v>0</v>
          </cell>
          <cell r="I35">
            <v>0</v>
          </cell>
          <cell r="J35">
            <v>1065759.0576951939</v>
          </cell>
        </row>
        <row r="36">
          <cell r="A36">
            <v>19</v>
          </cell>
          <cell r="B36">
            <v>41974</v>
          </cell>
          <cell r="C36">
            <v>0</v>
          </cell>
          <cell r="D36">
            <v>272859.94110595033</v>
          </cell>
          <cell r="E36">
            <v>0</v>
          </cell>
          <cell r="F36">
            <v>0</v>
          </cell>
          <cell r="G36">
            <v>0</v>
          </cell>
          <cell r="H36">
            <v>0</v>
          </cell>
          <cell r="I36">
            <v>0</v>
          </cell>
          <cell r="J36">
            <v>1065759.0576951939</v>
          </cell>
        </row>
        <row r="37">
          <cell r="A37">
            <v>20</v>
          </cell>
          <cell r="B37">
            <v>42064</v>
          </cell>
          <cell r="C37">
            <v>0</v>
          </cell>
          <cell r="D37">
            <v>272859.94110595033</v>
          </cell>
          <cell r="E37">
            <v>0</v>
          </cell>
          <cell r="F37">
            <v>0</v>
          </cell>
          <cell r="G37">
            <v>0</v>
          </cell>
          <cell r="H37">
            <v>0</v>
          </cell>
          <cell r="I37">
            <v>0</v>
          </cell>
          <cell r="J37">
            <v>1065759.0576951939</v>
          </cell>
        </row>
        <row r="38">
          <cell r="A38">
            <v>21</v>
          </cell>
          <cell r="B38">
            <v>42156</v>
          </cell>
          <cell r="C38">
            <v>0</v>
          </cell>
          <cell r="D38">
            <v>272859.94110595033</v>
          </cell>
          <cell r="E38">
            <v>0</v>
          </cell>
          <cell r="F38">
            <v>0</v>
          </cell>
          <cell r="G38">
            <v>0</v>
          </cell>
          <cell r="H38">
            <v>0</v>
          </cell>
          <cell r="I38">
            <v>0</v>
          </cell>
          <cell r="J38">
            <v>1065759.0576951939</v>
          </cell>
        </row>
        <row r="39">
          <cell r="A39">
            <v>22</v>
          </cell>
          <cell r="B39">
            <v>42248</v>
          </cell>
          <cell r="C39">
            <v>0</v>
          </cell>
          <cell r="D39">
            <v>272859.94110595033</v>
          </cell>
          <cell r="E39">
            <v>0</v>
          </cell>
          <cell r="F39">
            <v>0</v>
          </cell>
          <cell r="G39">
            <v>0</v>
          </cell>
          <cell r="H39">
            <v>0</v>
          </cell>
          <cell r="I39">
            <v>0</v>
          </cell>
          <cell r="J39">
            <v>1065759.0576951939</v>
          </cell>
        </row>
        <row r="40">
          <cell r="A40">
            <v>23</v>
          </cell>
          <cell r="B40">
            <v>42339</v>
          </cell>
          <cell r="C40">
            <v>0</v>
          </cell>
          <cell r="D40">
            <v>272859.94110595033</v>
          </cell>
          <cell r="E40">
            <v>0</v>
          </cell>
          <cell r="F40">
            <v>0</v>
          </cell>
          <cell r="G40">
            <v>0</v>
          </cell>
          <cell r="H40">
            <v>0</v>
          </cell>
          <cell r="I40">
            <v>0</v>
          </cell>
          <cell r="J40">
            <v>1065759.0576951939</v>
          </cell>
        </row>
        <row r="41">
          <cell r="A41">
            <v>24</v>
          </cell>
          <cell r="B41">
            <v>42430</v>
          </cell>
          <cell r="C41">
            <v>0</v>
          </cell>
          <cell r="D41">
            <v>272859.94110595033</v>
          </cell>
          <cell r="E41">
            <v>0</v>
          </cell>
          <cell r="F41">
            <v>0</v>
          </cell>
          <cell r="G41">
            <v>0</v>
          </cell>
          <cell r="H41">
            <v>0</v>
          </cell>
          <cell r="I41">
            <v>0</v>
          </cell>
          <cell r="J41">
            <v>1065759.0576951939</v>
          </cell>
        </row>
        <row r="42">
          <cell r="A42">
            <v>25</v>
          </cell>
          <cell r="B42">
            <v>42522</v>
          </cell>
          <cell r="C42">
            <v>0</v>
          </cell>
          <cell r="D42">
            <v>272859.94110595033</v>
          </cell>
          <cell r="E42">
            <v>0</v>
          </cell>
          <cell r="F42">
            <v>0</v>
          </cell>
          <cell r="G42">
            <v>0</v>
          </cell>
          <cell r="H42">
            <v>0</v>
          </cell>
          <cell r="I42">
            <v>0</v>
          </cell>
          <cell r="J42">
            <v>1065759.0576951939</v>
          </cell>
        </row>
        <row r="43">
          <cell r="A43">
            <v>26</v>
          </cell>
          <cell r="B43">
            <v>42614</v>
          </cell>
          <cell r="C43">
            <v>0</v>
          </cell>
          <cell r="D43">
            <v>272859.94110595033</v>
          </cell>
          <cell r="E43">
            <v>0</v>
          </cell>
          <cell r="F43">
            <v>0</v>
          </cell>
          <cell r="G43">
            <v>0</v>
          </cell>
          <cell r="H43">
            <v>0</v>
          </cell>
          <cell r="I43">
            <v>0</v>
          </cell>
          <cell r="J43">
            <v>1065759.0576951939</v>
          </cell>
        </row>
        <row r="44">
          <cell r="A44">
            <v>27</v>
          </cell>
          <cell r="B44">
            <v>42705</v>
          </cell>
          <cell r="C44">
            <v>0</v>
          </cell>
          <cell r="D44">
            <v>272859.94110595033</v>
          </cell>
          <cell r="E44">
            <v>0</v>
          </cell>
          <cell r="F44">
            <v>0</v>
          </cell>
          <cell r="G44">
            <v>0</v>
          </cell>
          <cell r="H44">
            <v>0</v>
          </cell>
          <cell r="I44">
            <v>0</v>
          </cell>
          <cell r="J44">
            <v>1065759.0576951939</v>
          </cell>
        </row>
        <row r="45">
          <cell r="A45">
            <v>28</v>
          </cell>
          <cell r="B45">
            <v>42795</v>
          </cell>
          <cell r="C45">
            <v>0</v>
          </cell>
          <cell r="D45">
            <v>272859.94110595033</v>
          </cell>
          <cell r="E45">
            <v>0</v>
          </cell>
          <cell r="F45">
            <v>0</v>
          </cell>
          <cell r="G45">
            <v>0</v>
          </cell>
          <cell r="H45">
            <v>0</v>
          </cell>
          <cell r="I45">
            <v>0</v>
          </cell>
          <cell r="J45">
            <v>1065759.0576951939</v>
          </cell>
        </row>
        <row r="46">
          <cell r="A46">
            <v>29</v>
          </cell>
          <cell r="B46">
            <v>42887</v>
          </cell>
          <cell r="C46">
            <v>0</v>
          </cell>
          <cell r="D46">
            <v>272859.94110595033</v>
          </cell>
          <cell r="E46">
            <v>0</v>
          </cell>
          <cell r="F46">
            <v>0</v>
          </cell>
          <cell r="G46">
            <v>0</v>
          </cell>
          <cell r="H46">
            <v>0</v>
          </cell>
          <cell r="I46">
            <v>0</v>
          </cell>
          <cell r="J46">
            <v>1065759.0576951939</v>
          </cell>
        </row>
        <row r="47">
          <cell r="A47">
            <v>30</v>
          </cell>
          <cell r="B47">
            <v>42979</v>
          </cell>
          <cell r="C47">
            <v>0</v>
          </cell>
          <cell r="D47">
            <v>272859.94110595033</v>
          </cell>
          <cell r="E47">
            <v>0</v>
          </cell>
          <cell r="F47">
            <v>0</v>
          </cell>
          <cell r="G47">
            <v>0</v>
          </cell>
          <cell r="H47">
            <v>0</v>
          </cell>
          <cell r="I47">
            <v>0</v>
          </cell>
          <cell r="J47">
            <v>1065759.0576951939</v>
          </cell>
        </row>
        <row r="48">
          <cell r="A48">
            <v>31</v>
          </cell>
          <cell r="B48">
            <v>43070</v>
          </cell>
          <cell r="C48">
            <v>0</v>
          </cell>
          <cell r="D48">
            <v>272859.94110595033</v>
          </cell>
          <cell r="E48">
            <v>0</v>
          </cell>
          <cell r="F48">
            <v>0</v>
          </cell>
          <cell r="G48">
            <v>0</v>
          </cell>
          <cell r="H48">
            <v>0</v>
          </cell>
          <cell r="I48">
            <v>0</v>
          </cell>
          <cell r="J48">
            <v>1065759.0576951939</v>
          </cell>
        </row>
        <row r="49">
          <cell r="A49">
            <v>32</v>
          </cell>
          <cell r="B49">
            <v>43160</v>
          </cell>
          <cell r="C49">
            <v>0</v>
          </cell>
          <cell r="D49">
            <v>272859.94110595033</v>
          </cell>
          <cell r="E49">
            <v>0</v>
          </cell>
          <cell r="F49">
            <v>0</v>
          </cell>
          <cell r="G49">
            <v>0</v>
          </cell>
          <cell r="H49">
            <v>0</v>
          </cell>
          <cell r="I49">
            <v>0</v>
          </cell>
          <cell r="J49">
            <v>1065759.0576951939</v>
          </cell>
        </row>
        <row r="50">
          <cell r="A50">
            <v>33</v>
          </cell>
          <cell r="B50">
            <v>43252</v>
          </cell>
          <cell r="C50">
            <v>0</v>
          </cell>
          <cell r="D50">
            <v>272859.94110595033</v>
          </cell>
          <cell r="E50">
            <v>0</v>
          </cell>
          <cell r="F50">
            <v>0</v>
          </cell>
          <cell r="G50">
            <v>0</v>
          </cell>
          <cell r="H50">
            <v>0</v>
          </cell>
          <cell r="I50">
            <v>0</v>
          </cell>
          <cell r="J50">
            <v>1065759.0576951939</v>
          </cell>
        </row>
        <row r="51">
          <cell r="A51">
            <v>34</v>
          </cell>
          <cell r="B51">
            <v>43344</v>
          </cell>
          <cell r="C51">
            <v>0</v>
          </cell>
          <cell r="D51">
            <v>272859.94110595033</v>
          </cell>
          <cell r="E51">
            <v>0</v>
          </cell>
          <cell r="F51">
            <v>0</v>
          </cell>
          <cell r="G51">
            <v>0</v>
          </cell>
          <cell r="H51">
            <v>0</v>
          </cell>
          <cell r="I51">
            <v>0</v>
          </cell>
          <cell r="J51">
            <v>1065759.0576951939</v>
          </cell>
        </row>
        <row r="52">
          <cell r="A52">
            <v>35</v>
          </cell>
          <cell r="B52">
            <v>43435</v>
          </cell>
          <cell r="C52">
            <v>0</v>
          </cell>
          <cell r="D52">
            <v>272859.94110595033</v>
          </cell>
          <cell r="E52">
            <v>0</v>
          </cell>
          <cell r="F52">
            <v>0</v>
          </cell>
          <cell r="G52">
            <v>0</v>
          </cell>
          <cell r="H52">
            <v>0</v>
          </cell>
          <cell r="I52">
            <v>0</v>
          </cell>
          <cell r="J52">
            <v>1065759.0576951939</v>
          </cell>
        </row>
        <row r="53">
          <cell r="A53">
            <v>36</v>
          </cell>
          <cell r="B53">
            <v>43525</v>
          </cell>
          <cell r="C53">
            <v>0</v>
          </cell>
          <cell r="D53">
            <v>272859.94110595033</v>
          </cell>
          <cell r="E53">
            <v>0</v>
          </cell>
          <cell r="F53">
            <v>0</v>
          </cell>
          <cell r="G53">
            <v>0</v>
          </cell>
          <cell r="H53">
            <v>0</v>
          </cell>
          <cell r="I53">
            <v>0</v>
          </cell>
          <cell r="J53">
            <v>1065759.0576951939</v>
          </cell>
        </row>
        <row r="54">
          <cell r="A54">
            <v>37</v>
          </cell>
          <cell r="B54">
            <v>43617</v>
          </cell>
          <cell r="C54">
            <v>0</v>
          </cell>
          <cell r="D54">
            <v>272859.94110595033</v>
          </cell>
          <cell r="E54">
            <v>0</v>
          </cell>
          <cell r="F54">
            <v>0</v>
          </cell>
          <cell r="G54">
            <v>0</v>
          </cell>
          <cell r="H54">
            <v>0</v>
          </cell>
          <cell r="I54">
            <v>0</v>
          </cell>
          <cell r="J54">
            <v>1065759.0576951939</v>
          </cell>
        </row>
        <row r="55">
          <cell r="A55">
            <v>38</v>
          </cell>
          <cell r="B55">
            <v>43709</v>
          </cell>
          <cell r="C55">
            <v>0</v>
          </cell>
          <cell r="D55">
            <v>272859.94110595033</v>
          </cell>
          <cell r="E55">
            <v>0</v>
          </cell>
          <cell r="F55">
            <v>0</v>
          </cell>
          <cell r="G55">
            <v>0</v>
          </cell>
          <cell r="H55">
            <v>0</v>
          </cell>
          <cell r="I55">
            <v>0</v>
          </cell>
          <cell r="J55">
            <v>1065759.0576951939</v>
          </cell>
        </row>
        <row r="56">
          <cell r="A56">
            <v>39</v>
          </cell>
          <cell r="B56">
            <v>43800</v>
          </cell>
          <cell r="C56">
            <v>0</v>
          </cell>
          <cell r="D56">
            <v>272859.94110595033</v>
          </cell>
          <cell r="E56">
            <v>0</v>
          </cell>
          <cell r="F56">
            <v>0</v>
          </cell>
          <cell r="G56">
            <v>0</v>
          </cell>
          <cell r="H56">
            <v>0</v>
          </cell>
          <cell r="I56">
            <v>0</v>
          </cell>
          <cell r="J56">
            <v>1065759.0576951939</v>
          </cell>
        </row>
        <row r="57">
          <cell r="A57">
            <v>40</v>
          </cell>
          <cell r="B57">
            <v>43891</v>
          </cell>
          <cell r="C57">
            <v>0</v>
          </cell>
          <cell r="D57">
            <v>272859.94110595033</v>
          </cell>
          <cell r="E57">
            <v>0</v>
          </cell>
          <cell r="F57">
            <v>0</v>
          </cell>
          <cell r="G57">
            <v>0</v>
          </cell>
          <cell r="H57">
            <v>0</v>
          </cell>
          <cell r="I57">
            <v>0</v>
          </cell>
          <cell r="J57">
            <v>1065759.0576951939</v>
          </cell>
        </row>
        <row r="58">
          <cell r="A58">
            <v>41</v>
          </cell>
          <cell r="B58">
            <v>43983</v>
          </cell>
          <cell r="C58">
            <v>0</v>
          </cell>
          <cell r="D58">
            <v>272859.94110595033</v>
          </cell>
          <cell r="E58">
            <v>0</v>
          </cell>
          <cell r="F58">
            <v>0</v>
          </cell>
          <cell r="G58">
            <v>0</v>
          </cell>
          <cell r="H58">
            <v>0</v>
          </cell>
          <cell r="I58">
            <v>0</v>
          </cell>
          <cell r="J58">
            <v>1065759.0576951939</v>
          </cell>
        </row>
        <row r="59">
          <cell r="A59">
            <v>42</v>
          </cell>
          <cell r="B59">
            <v>44075</v>
          </cell>
          <cell r="C59">
            <v>0</v>
          </cell>
          <cell r="D59">
            <v>272859.94110595033</v>
          </cell>
          <cell r="E59">
            <v>0</v>
          </cell>
          <cell r="F59">
            <v>0</v>
          </cell>
          <cell r="G59">
            <v>0</v>
          </cell>
          <cell r="H59">
            <v>0</v>
          </cell>
          <cell r="I59">
            <v>0</v>
          </cell>
          <cell r="J59">
            <v>1065759.0576951939</v>
          </cell>
        </row>
        <row r="60">
          <cell r="A60">
            <v>43</v>
          </cell>
          <cell r="B60">
            <v>44166</v>
          </cell>
          <cell r="C60">
            <v>0</v>
          </cell>
          <cell r="D60">
            <v>272859.94110595033</v>
          </cell>
          <cell r="E60">
            <v>0</v>
          </cell>
          <cell r="F60">
            <v>0</v>
          </cell>
          <cell r="G60">
            <v>0</v>
          </cell>
          <cell r="H60">
            <v>0</v>
          </cell>
          <cell r="I60">
            <v>0</v>
          </cell>
          <cell r="J60">
            <v>1065759.0576951939</v>
          </cell>
        </row>
        <row r="61">
          <cell r="A61">
            <v>44</v>
          </cell>
          <cell r="B61">
            <v>44256</v>
          </cell>
          <cell r="C61">
            <v>0</v>
          </cell>
          <cell r="D61">
            <v>272859.94110595033</v>
          </cell>
          <cell r="E61">
            <v>0</v>
          </cell>
          <cell r="F61">
            <v>0</v>
          </cell>
          <cell r="G61">
            <v>0</v>
          </cell>
          <cell r="H61">
            <v>0</v>
          </cell>
          <cell r="I61">
            <v>0</v>
          </cell>
          <cell r="J61">
            <v>1065759.0576951939</v>
          </cell>
        </row>
        <row r="62">
          <cell r="A62">
            <v>45</v>
          </cell>
          <cell r="B62">
            <v>44348</v>
          </cell>
          <cell r="C62">
            <v>0</v>
          </cell>
          <cell r="D62">
            <v>272859.94110595033</v>
          </cell>
          <cell r="E62">
            <v>0</v>
          </cell>
          <cell r="F62">
            <v>0</v>
          </cell>
          <cell r="G62">
            <v>0</v>
          </cell>
          <cell r="H62">
            <v>0</v>
          </cell>
          <cell r="I62">
            <v>0</v>
          </cell>
          <cell r="J62">
            <v>1065759.0576951939</v>
          </cell>
        </row>
        <row r="63">
          <cell r="A63">
            <v>46</v>
          </cell>
          <cell r="B63">
            <v>44440</v>
          </cell>
          <cell r="C63">
            <v>0</v>
          </cell>
          <cell r="D63">
            <v>272859.94110595033</v>
          </cell>
          <cell r="E63">
            <v>0</v>
          </cell>
          <cell r="F63">
            <v>0</v>
          </cell>
          <cell r="G63">
            <v>0</v>
          </cell>
          <cell r="H63">
            <v>0</v>
          </cell>
          <cell r="I63">
            <v>0</v>
          </cell>
          <cell r="J63">
            <v>1065759.0576951939</v>
          </cell>
        </row>
        <row r="64">
          <cell r="A64">
            <v>47</v>
          </cell>
          <cell r="B64">
            <v>44531</v>
          </cell>
          <cell r="C64">
            <v>0</v>
          </cell>
          <cell r="D64">
            <v>272859.94110595033</v>
          </cell>
          <cell r="E64">
            <v>0</v>
          </cell>
          <cell r="F64">
            <v>0</v>
          </cell>
          <cell r="G64">
            <v>0</v>
          </cell>
          <cell r="H64">
            <v>0</v>
          </cell>
          <cell r="I64">
            <v>0</v>
          </cell>
          <cell r="J64">
            <v>1065759.0576951939</v>
          </cell>
        </row>
        <row r="65">
          <cell r="A65">
            <v>48</v>
          </cell>
          <cell r="B65">
            <v>44621</v>
          </cell>
          <cell r="C65">
            <v>0</v>
          </cell>
          <cell r="D65">
            <v>272859.94110595033</v>
          </cell>
          <cell r="E65">
            <v>0</v>
          </cell>
          <cell r="F65">
            <v>0</v>
          </cell>
          <cell r="G65">
            <v>0</v>
          </cell>
          <cell r="H65">
            <v>0</v>
          </cell>
          <cell r="I65">
            <v>0</v>
          </cell>
          <cell r="J65">
            <v>1065759.0576951939</v>
          </cell>
        </row>
        <row r="66">
          <cell r="A66">
            <v>49</v>
          </cell>
          <cell r="B66">
            <v>44713</v>
          </cell>
          <cell r="C66">
            <v>0</v>
          </cell>
          <cell r="D66">
            <v>272859.94110595033</v>
          </cell>
          <cell r="E66">
            <v>0</v>
          </cell>
          <cell r="F66">
            <v>0</v>
          </cell>
          <cell r="G66">
            <v>0</v>
          </cell>
          <cell r="H66">
            <v>0</v>
          </cell>
          <cell r="I66">
            <v>0</v>
          </cell>
          <cell r="J66">
            <v>1065759.0576951939</v>
          </cell>
        </row>
        <row r="67">
          <cell r="A67">
            <v>50</v>
          </cell>
          <cell r="B67">
            <v>44805</v>
          </cell>
          <cell r="C67">
            <v>0</v>
          </cell>
          <cell r="D67">
            <v>272859.94110595033</v>
          </cell>
          <cell r="E67">
            <v>0</v>
          </cell>
          <cell r="F67">
            <v>0</v>
          </cell>
          <cell r="G67">
            <v>0</v>
          </cell>
          <cell r="H67">
            <v>0</v>
          </cell>
          <cell r="I67">
            <v>0</v>
          </cell>
          <cell r="J67">
            <v>1065759.0576951939</v>
          </cell>
        </row>
        <row r="68">
          <cell r="A68">
            <v>51</v>
          </cell>
          <cell r="B68">
            <v>44896</v>
          </cell>
          <cell r="C68">
            <v>0</v>
          </cell>
          <cell r="D68">
            <v>272859.94110595033</v>
          </cell>
          <cell r="E68">
            <v>0</v>
          </cell>
          <cell r="F68">
            <v>0</v>
          </cell>
          <cell r="G68">
            <v>0</v>
          </cell>
          <cell r="H68">
            <v>0</v>
          </cell>
          <cell r="I68">
            <v>0</v>
          </cell>
          <cell r="J68">
            <v>1065759.0576951939</v>
          </cell>
        </row>
        <row r="69">
          <cell r="A69">
            <v>52</v>
          </cell>
          <cell r="B69">
            <v>44986</v>
          </cell>
          <cell r="C69">
            <v>0</v>
          </cell>
          <cell r="D69">
            <v>272859.94110595033</v>
          </cell>
          <cell r="E69">
            <v>0</v>
          </cell>
          <cell r="F69">
            <v>0</v>
          </cell>
          <cell r="G69">
            <v>0</v>
          </cell>
          <cell r="H69">
            <v>0</v>
          </cell>
          <cell r="I69">
            <v>0</v>
          </cell>
          <cell r="J69">
            <v>1065759.0576951939</v>
          </cell>
        </row>
        <row r="70">
          <cell r="A70">
            <v>53</v>
          </cell>
          <cell r="B70">
            <v>45078</v>
          </cell>
          <cell r="C70">
            <v>0</v>
          </cell>
          <cell r="D70">
            <v>272859.94110595033</v>
          </cell>
          <cell r="E70">
            <v>0</v>
          </cell>
          <cell r="F70">
            <v>0</v>
          </cell>
          <cell r="G70">
            <v>0</v>
          </cell>
          <cell r="H70">
            <v>0</v>
          </cell>
          <cell r="I70">
            <v>0</v>
          </cell>
          <cell r="J70">
            <v>1065759.0576951939</v>
          </cell>
        </row>
        <row r="71">
          <cell r="A71">
            <v>54</v>
          </cell>
          <cell r="B71">
            <v>45170</v>
          </cell>
          <cell r="C71">
            <v>0</v>
          </cell>
          <cell r="D71">
            <v>272859.94110595033</v>
          </cell>
          <cell r="E71">
            <v>0</v>
          </cell>
          <cell r="F71">
            <v>0</v>
          </cell>
          <cell r="G71">
            <v>0</v>
          </cell>
          <cell r="H71">
            <v>0</v>
          </cell>
          <cell r="I71">
            <v>0</v>
          </cell>
          <cell r="J71">
            <v>1065759.0576951939</v>
          </cell>
        </row>
        <row r="72">
          <cell r="A72">
            <v>55</v>
          </cell>
          <cell r="B72">
            <v>45261</v>
          </cell>
          <cell r="C72">
            <v>0</v>
          </cell>
          <cell r="D72">
            <v>272859.94110595033</v>
          </cell>
          <cell r="E72">
            <v>0</v>
          </cell>
          <cell r="F72">
            <v>0</v>
          </cell>
          <cell r="G72">
            <v>0</v>
          </cell>
          <cell r="H72">
            <v>0</v>
          </cell>
          <cell r="I72">
            <v>0</v>
          </cell>
          <cell r="J72">
            <v>1065759.0576951939</v>
          </cell>
        </row>
        <row r="73">
          <cell r="A73">
            <v>56</v>
          </cell>
          <cell r="B73">
            <v>45352</v>
          </cell>
          <cell r="C73">
            <v>0</v>
          </cell>
          <cell r="D73">
            <v>272859.94110595033</v>
          </cell>
          <cell r="E73">
            <v>0</v>
          </cell>
          <cell r="F73">
            <v>0</v>
          </cell>
          <cell r="G73">
            <v>0</v>
          </cell>
          <cell r="H73">
            <v>0</v>
          </cell>
          <cell r="I73">
            <v>0</v>
          </cell>
          <cell r="J73">
            <v>1065759.0576951939</v>
          </cell>
        </row>
        <row r="74">
          <cell r="A74">
            <v>57</v>
          </cell>
          <cell r="B74">
            <v>45444</v>
          </cell>
          <cell r="C74">
            <v>0</v>
          </cell>
          <cell r="D74">
            <v>272859.94110595033</v>
          </cell>
          <cell r="E74">
            <v>0</v>
          </cell>
          <cell r="F74">
            <v>0</v>
          </cell>
          <cell r="G74">
            <v>0</v>
          </cell>
          <cell r="H74">
            <v>0</v>
          </cell>
          <cell r="I74">
            <v>0</v>
          </cell>
          <cell r="J74">
            <v>1065759.0576951939</v>
          </cell>
        </row>
        <row r="75">
          <cell r="A75">
            <v>58</v>
          </cell>
          <cell r="B75">
            <v>45536</v>
          </cell>
          <cell r="C75">
            <v>0</v>
          </cell>
          <cell r="D75">
            <v>272859.94110595033</v>
          </cell>
          <cell r="E75">
            <v>0</v>
          </cell>
          <cell r="F75">
            <v>0</v>
          </cell>
          <cell r="G75">
            <v>0</v>
          </cell>
          <cell r="H75">
            <v>0</v>
          </cell>
          <cell r="I75">
            <v>0</v>
          </cell>
          <cell r="J75">
            <v>1065759.0576951939</v>
          </cell>
        </row>
        <row r="76">
          <cell r="A76">
            <v>59</v>
          </cell>
          <cell r="B76">
            <v>45627</v>
          </cell>
          <cell r="C76">
            <v>0</v>
          </cell>
          <cell r="D76">
            <v>272859.94110595033</v>
          </cell>
          <cell r="E76">
            <v>0</v>
          </cell>
          <cell r="F76">
            <v>0</v>
          </cell>
          <cell r="G76">
            <v>0</v>
          </cell>
          <cell r="H76">
            <v>0</v>
          </cell>
          <cell r="I76">
            <v>0</v>
          </cell>
          <cell r="J76">
            <v>1065759.0576951939</v>
          </cell>
        </row>
        <row r="77">
          <cell r="A77">
            <v>60</v>
          </cell>
          <cell r="B77">
            <v>45717</v>
          </cell>
          <cell r="C77">
            <v>0</v>
          </cell>
          <cell r="D77">
            <v>272859.94110595033</v>
          </cell>
          <cell r="E77">
            <v>0</v>
          </cell>
          <cell r="F77">
            <v>0</v>
          </cell>
          <cell r="G77">
            <v>0</v>
          </cell>
          <cell r="H77">
            <v>0</v>
          </cell>
          <cell r="I77">
            <v>0</v>
          </cell>
          <cell r="J77">
            <v>1065759.0576951939</v>
          </cell>
        </row>
        <row r="78">
          <cell r="A78">
            <v>61</v>
          </cell>
          <cell r="B78">
            <v>45809</v>
          </cell>
          <cell r="C78">
            <v>0</v>
          </cell>
          <cell r="D78">
            <v>272859.94110595033</v>
          </cell>
          <cell r="E78">
            <v>0</v>
          </cell>
          <cell r="F78">
            <v>0</v>
          </cell>
          <cell r="G78">
            <v>0</v>
          </cell>
          <cell r="H78">
            <v>0</v>
          </cell>
          <cell r="I78">
            <v>0</v>
          </cell>
          <cell r="J78">
            <v>1065759.0576951939</v>
          </cell>
        </row>
        <row r="79">
          <cell r="A79">
            <v>62</v>
          </cell>
          <cell r="B79">
            <v>45901</v>
          </cell>
          <cell r="C79">
            <v>0</v>
          </cell>
          <cell r="D79">
            <v>272859.94110595033</v>
          </cell>
          <cell r="E79">
            <v>0</v>
          </cell>
          <cell r="F79">
            <v>0</v>
          </cell>
          <cell r="G79">
            <v>0</v>
          </cell>
          <cell r="H79">
            <v>0</v>
          </cell>
          <cell r="I79">
            <v>0</v>
          </cell>
          <cell r="J79">
            <v>1065759.0576951939</v>
          </cell>
        </row>
        <row r="80">
          <cell r="A80">
            <v>63</v>
          </cell>
          <cell r="B80">
            <v>45992</v>
          </cell>
          <cell r="C80">
            <v>0</v>
          </cell>
          <cell r="D80">
            <v>272859.94110595033</v>
          </cell>
          <cell r="E80">
            <v>0</v>
          </cell>
          <cell r="F80">
            <v>0</v>
          </cell>
          <cell r="G80">
            <v>0</v>
          </cell>
          <cell r="H80">
            <v>0</v>
          </cell>
          <cell r="I80">
            <v>0</v>
          </cell>
          <cell r="J80">
            <v>1065759.0576951939</v>
          </cell>
        </row>
        <row r="81">
          <cell r="A81">
            <v>64</v>
          </cell>
          <cell r="B81">
            <v>46082</v>
          </cell>
          <cell r="C81">
            <v>0</v>
          </cell>
          <cell r="D81">
            <v>272859.94110595033</v>
          </cell>
          <cell r="E81">
            <v>0</v>
          </cell>
          <cell r="F81">
            <v>0</v>
          </cell>
          <cell r="G81">
            <v>0</v>
          </cell>
          <cell r="H81">
            <v>0</v>
          </cell>
          <cell r="I81">
            <v>0</v>
          </cell>
          <cell r="J81">
            <v>1065759.0576951939</v>
          </cell>
        </row>
        <row r="82">
          <cell r="A82">
            <v>65</v>
          </cell>
          <cell r="B82">
            <v>46174</v>
          </cell>
          <cell r="C82">
            <v>0</v>
          </cell>
          <cell r="D82">
            <v>272859.94110595033</v>
          </cell>
          <cell r="E82">
            <v>0</v>
          </cell>
          <cell r="F82">
            <v>0</v>
          </cell>
          <cell r="G82">
            <v>0</v>
          </cell>
          <cell r="H82">
            <v>0</v>
          </cell>
          <cell r="I82">
            <v>0</v>
          </cell>
          <cell r="J82">
            <v>1065759.0576951939</v>
          </cell>
        </row>
        <row r="83">
          <cell r="A83">
            <v>66</v>
          </cell>
          <cell r="B83">
            <v>46266</v>
          </cell>
          <cell r="C83">
            <v>0</v>
          </cell>
          <cell r="D83">
            <v>272859.94110595033</v>
          </cell>
          <cell r="E83">
            <v>0</v>
          </cell>
          <cell r="F83">
            <v>0</v>
          </cell>
          <cell r="G83">
            <v>0</v>
          </cell>
          <cell r="H83">
            <v>0</v>
          </cell>
          <cell r="I83">
            <v>0</v>
          </cell>
          <cell r="J83">
            <v>1065759.0576951939</v>
          </cell>
        </row>
        <row r="84">
          <cell r="A84">
            <v>67</v>
          </cell>
          <cell r="B84">
            <v>46357</v>
          </cell>
          <cell r="C84">
            <v>0</v>
          </cell>
          <cell r="D84">
            <v>272859.94110595033</v>
          </cell>
          <cell r="E84">
            <v>0</v>
          </cell>
          <cell r="F84">
            <v>0</v>
          </cell>
          <cell r="G84">
            <v>0</v>
          </cell>
          <cell r="H84">
            <v>0</v>
          </cell>
          <cell r="I84">
            <v>0</v>
          </cell>
          <cell r="J84">
            <v>1065759.0576951939</v>
          </cell>
        </row>
        <row r="85">
          <cell r="A85">
            <v>68</v>
          </cell>
          <cell r="B85">
            <v>46447</v>
          </cell>
          <cell r="C85">
            <v>0</v>
          </cell>
          <cell r="D85">
            <v>272859.94110595033</v>
          </cell>
          <cell r="E85">
            <v>0</v>
          </cell>
          <cell r="F85">
            <v>0</v>
          </cell>
          <cell r="G85">
            <v>0</v>
          </cell>
          <cell r="H85">
            <v>0</v>
          </cell>
          <cell r="I85">
            <v>0</v>
          </cell>
          <cell r="J85">
            <v>1065759.0576951939</v>
          </cell>
        </row>
        <row r="86">
          <cell r="A86">
            <v>69</v>
          </cell>
          <cell r="B86">
            <v>46539</v>
          </cell>
          <cell r="C86">
            <v>0</v>
          </cell>
          <cell r="D86">
            <v>272859.94110595033</v>
          </cell>
          <cell r="E86">
            <v>0</v>
          </cell>
          <cell r="F86">
            <v>0</v>
          </cell>
          <cell r="G86">
            <v>0</v>
          </cell>
          <cell r="H86">
            <v>0</v>
          </cell>
          <cell r="I86">
            <v>0</v>
          </cell>
          <cell r="J86">
            <v>1065759.0576951939</v>
          </cell>
        </row>
        <row r="87">
          <cell r="A87">
            <v>70</v>
          </cell>
          <cell r="B87">
            <v>46631</v>
          </cell>
          <cell r="C87">
            <v>0</v>
          </cell>
          <cell r="D87">
            <v>272859.94110595033</v>
          </cell>
          <cell r="E87">
            <v>0</v>
          </cell>
          <cell r="F87">
            <v>0</v>
          </cell>
          <cell r="G87">
            <v>0</v>
          </cell>
          <cell r="H87">
            <v>0</v>
          </cell>
          <cell r="I87">
            <v>0</v>
          </cell>
          <cell r="J87">
            <v>1065759.0576951939</v>
          </cell>
        </row>
        <row r="88">
          <cell r="A88">
            <v>71</v>
          </cell>
          <cell r="B88">
            <v>46722</v>
          </cell>
          <cell r="C88">
            <v>0</v>
          </cell>
          <cell r="D88">
            <v>272859.94110595033</v>
          </cell>
          <cell r="E88">
            <v>0</v>
          </cell>
          <cell r="F88">
            <v>0</v>
          </cell>
          <cell r="G88">
            <v>0</v>
          </cell>
          <cell r="H88">
            <v>0</v>
          </cell>
          <cell r="I88">
            <v>0</v>
          </cell>
          <cell r="J88">
            <v>1065759.0576951939</v>
          </cell>
        </row>
        <row r="89">
          <cell r="A89">
            <v>72</v>
          </cell>
          <cell r="B89">
            <v>46813</v>
          </cell>
          <cell r="C89">
            <v>0</v>
          </cell>
          <cell r="D89">
            <v>272859.94110595033</v>
          </cell>
          <cell r="E89">
            <v>0</v>
          </cell>
          <cell r="F89">
            <v>0</v>
          </cell>
          <cell r="G89">
            <v>0</v>
          </cell>
          <cell r="H89">
            <v>0</v>
          </cell>
          <cell r="I89">
            <v>0</v>
          </cell>
          <cell r="J89">
            <v>1065759.0576951939</v>
          </cell>
        </row>
        <row r="90">
          <cell r="A90">
            <v>73</v>
          </cell>
          <cell r="B90">
            <v>46905</v>
          </cell>
          <cell r="C90">
            <v>0</v>
          </cell>
          <cell r="D90">
            <v>272859.94110595033</v>
          </cell>
          <cell r="E90">
            <v>0</v>
          </cell>
          <cell r="F90">
            <v>0</v>
          </cell>
          <cell r="G90">
            <v>0</v>
          </cell>
          <cell r="H90">
            <v>0</v>
          </cell>
          <cell r="I90">
            <v>0</v>
          </cell>
          <cell r="J90">
            <v>1065759.0576951939</v>
          </cell>
        </row>
        <row r="91">
          <cell r="A91">
            <v>74</v>
          </cell>
          <cell r="B91">
            <v>46997</v>
          </cell>
          <cell r="C91">
            <v>0</v>
          </cell>
          <cell r="D91">
            <v>272859.94110595033</v>
          </cell>
          <cell r="E91">
            <v>0</v>
          </cell>
          <cell r="F91">
            <v>0</v>
          </cell>
          <cell r="G91">
            <v>0</v>
          </cell>
          <cell r="H91">
            <v>0</v>
          </cell>
          <cell r="I91">
            <v>0</v>
          </cell>
          <cell r="J91">
            <v>1065759.0576951939</v>
          </cell>
        </row>
        <row r="92">
          <cell r="A92">
            <v>75</v>
          </cell>
          <cell r="B92">
            <v>47088</v>
          </cell>
          <cell r="C92">
            <v>0</v>
          </cell>
          <cell r="D92">
            <v>272859.94110595033</v>
          </cell>
          <cell r="E92">
            <v>0</v>
          </cell>
          <cell r="F92">
            <v>0</v>
          </cell>
          <cell r="G92">
            <v>0</v>
          </cell>
          <cell r="H92">
            <v>0</v>
          </cell>
          <cell r="I92">
            <v>0</v>
          </cell>
          <cell r="J92">
            <v>1065759.0576951939</v>
          </cell>
        </row>
        <row r="93">
          <cell r="A93">
            <v>76</v>
          </cell>
          <cell r="B93">
            <v>47178</v>
          </cell>
          <cell r="C93">
            <v>0</v>
          </cell>
          <cell r="D93">
            <v>272859.94110595033</v>
          </cell>
          <cell r="E93">
            <v>0</v>
          </cell>
          <cell r="F93">
            <v>0</v>
          </cell>
          <cell r="G93">
            <v>0</v>
          </cell>
          <cell r="H93">
            <v>0</v>
          </cell>
          <cell r="I93">
            <v>0</v>
          </cell>
          <cell r="J93">
            <v>1065759.0576951939</v>
          </cell>
        </row>
        <row r="94">
          <cell r="A94">
            <v>77</v>
          </cell>
          <cell r="B94">
            <v>47270</v>
          </cell>
          <cell r="C94">
            <v>0</v>
          </cell>
          <cell r="D94">
            <v>272859.94110595033</v>
          </cell>
          <cell r="E94">
            <v>0</v>
          </cell>
          <cell r="F94">
            <v>0</v>
          </cell>
          <cell r="G94">
            <v>0</v>
          </cell>
          <cell r="H94">
            <v>0</v>
          </cell>
          <cell r="I94">
            <v>0</v>
          </cell>
          <cell r="J94">
            <v>1065759.0576951939</v>
          </cell>
        </row>
        <row r="95">
          <cell r="A95">
            <v>78</v>
          </cell>
          <cell r="B95">
            <v>47362</v>
          </cell>
          <cell r="C95">
            <v>0</v>
          </cell>
          <cell r="D95">
            <v>272859.94110595033</v>
          </cell>
          <cell r="E95">
            <v>0</v>
          </cell>
          <cell r="F95">
            <v>0</v>
          </cell>
          <cell r="G95">
            <v>0</v>
          </cell>
          <cell r="H95">
            <v>0</v>
          </cell>
          <cell r="I95">
            <v>0</v>
          </cell>
          <cell r="J95">
            <v>1065759.0576951939</v>
          </cell>
        </row>
        <row r="96">
          <cell r="A96">
            <v>79</v>
          </cell>
          <cell r="B96">
            <v>47453</v>
          </cell>
          <cell r="C96">
            <v>0</v>
          </cell>
          <cell r="D96">
            <v>272859.94110595033</v>
          </cell>
          <cell r="E96">
            <v>0</v>
          </cell>
          <cell r="F96">
            <v>0</v>
          </cell>
          <cell r="G96">
            <v>0</v>
          </cell>
          <cell r="H96">
            <v>0</v>
          </cell>
          <cell r="I96">
            <v>0</v>
          </cell>
          <cell r="J96">
            <v>1065759.0576951939</v>
          </cell>
        </row>
        <row r="97">
          <cell r="A97">
            <v>80</v>
          </cell>
          <cell r="B97">
            <v>47543</v>
          </cell>
          <cell r="C97">
            <v>0</v>
          </cell>
          <cell r="D97">
            <v>272859.94110595033</v>
          </cell>
          <cell r="E97">
            <v>0</v>
          </cell>
          <cell r="F97">
            <v>0</v>
          </cell>
          <cell r="G97">
            <v>0</v>
          </cell>
          <cell r="H97">
            <v>0</v>
          </cell>
          <cell r="I97">
            <v>0</v>
          </cell>
          <cell r="J97">
            <v>1065759.0576951939</v>
          </cell>
        </row>
        <row r="98">
          <cell r="A98">
            <v>81</v>
          </cell>
          <cell r="B98">
            <v>47635</v>
          </cell>
          <cell r="C98">
            <v>0</v>
          </cell>
          <cell r="D98">
            <v>272859.94110595033</v>
          </cell>
          <cell r="E98">
            <v>0</v>
          </cell>
          <cell r="F98">
            <v>0</v>
          </cell>
          <cell r="G98">
            <v>0</v>
          </cell>
          <cell r="H98">
            <v>0</v>
          </cell>
          <cell r="I98">
            <v>0</v>
          </cell>
          <cell r="J98">
            <v>1065759.0576951939</v>
          </cell>
        </row>
        <row r="99">
          <cell r="A99">
            <v>82</v>
          </cell>
          <cell r="B99">
            <v>47727</v>
          </cell>
          <cell r="C99">
            <v>0</v>
          </cell>
          <cell r="D99">
            <v>272859.94110595033</v>
          </cell>
          <cell r="E99">
            <v>0</v>
          </cell>
          <cell r="F99">
            <v>0</v>
          </cell>
          <cell r="G99">
            <v>0</v>
          </cell>
          <cell r="H99">
            <v>0</v>
          </cell>
          <cell r="I99">
            <v>0</v>
          </cell>
          <cell r="J99">
            <v>1065759.0576951939</v>
          </cell>
        </row>
        <row r="100">
          <cell r="A100">
            <v>83</v>
          </cell>
          <cell r="B100">
            <v>47818</v>
          </cell>
          <cell r="C100">
            <v>0</v>
          </cell>
          <cell r="D100">
            <v>272859.94110595033</v>
          </cell>
          <cell r="E100">
            <v>0</v>
          </cell>
          <cell r="F100">
            <v>0</v>
          </cell>
          <cell r="G100">
            <v>0</v>
          </cell>
          <cell r="H100">
            <v>0</v>
          </cell>
          <cell r="I100">
            <v>0</v>
          </cell>
          <cell r="J100">
            <v>1065759.0576951939</v>
          </cell>
        </row>
        <row r="101">
          <cell r="A101">
            <v>84</v>
          </cell>
          <cell r="B101">
            <v>47908</v>
          </cell>
          <cell r="C101">
            <v>0</v>
          </cell>
          <cell r="D101">
            <v>272859.94110595033</v>
          </cell>
          <cell r="E101">
            <v>0</v>
          </cell>
          <cell r="F101">
            <v>0</v>
          </cell>
          <cell r="G101">
            <v>0</v>
          </cell>
          <cell r="H101">
            <v>0</v>
          </cell>
          <cell r="I101">
            <v>0</v>
          </cell>
          <cell r="J101">
            <v>1065759.0576951939</v>
          </cell>
        </row>
        <row r="102">
          <cell r="A102">
            <v>85</v>
          </cell>
          <cell r="B102">
            <v>48000</v>
          </cell>
          <cell r="C102">
            <v>0</v>
          </cell>
          <cell r="D102">
            <v>272859.94110595033</v>
          </cell>
          <cell r="E102">
            <v>0</v>
          </cell>
          <cell r="F102">
            <v>0</v>
          </cell>
          <cell r="G102">
            <v>0</v>
          </cell>
          <cell r="H102">
            <v>0</v>
          </cell>
          <cell r="I102">
            <v>0</v>
          </cell>
          <cell r="J102">
            <v>1065759.0576951939</v>
          </cell>
        </row>
        <row r="103">
          <cell r="A103">
            <v>86</v>
          </cell>
          <cell r="B103">
            <v>48092</v>
          </cell>
          <cell r="C103">
            <v>0</v>
          </cell>
          <cell r="D103">
            <v>272859.94110595033</v>
          </cell>
          <cell r="E103">
            <v>0</v>
          </cell>
          <cell r="F103">
            <v>0</v>
          </cell>
          <cell r="G103">
            <v>0</v>
          </cell>
          <cell r="H103">
            <v>0</v>
          </cell>
          <cell r="I103">
            <v>0</v>
          </cell>
          <cell r="J103">
            <v>1065759.0576951939</v>
          </cell>
        </row>
        <row r="104">
          <cell r="A104">
            <v>87</v>
          </cell>
          <cell r="B104">
            <v>48183</v>
          </cell>
          <cell r="C104">
            <v>0</v>
          </cell>
          <cell r="D104">
            <v>272859.94110595033</v>
          </cell>
          <cell r="E104">
            <v>0</v>
          </cell>
          <cell r="F104">
            <v>0</v>
          </cell>
          <cell r="G104">
            <v>0</v>
          </cell>
          <cell r="H104">
            <v>0</v>
          </cell>
          <cell r="I104">
            <v>0</v>
          </cell>
          <cell r="J104">
            <v>1065759.0576951939</v>
          </cell>
        </row>
        <row r="105">
          <cell r="A105">
            <v>88</v>
          </cell>
          <cell r="B105">
            <v>48274</v>
          </cell>
          <cell r="C105">
            <v>0</v>
          </cell>
          <cell r="D105">
            <v>272859.94110595033</v>
          </cell>
          <cell r="E105">
            <v>0</v>
          </cell>
          <cell r="F105">
            <v>0</v>
          </cell>
          <cell r="G105">
            <v>0</v>
          </cell>
          <cell r="H105">
            <v>0</v>
          </cell>
          <cell r="I105">
            <v>0</v>
          </cell>
          <cell r="J105">
            <v>1065759.0576951939</v>
          </cell>
        </row>
        <row r="106">
          <cell r="A106">
            <v>89</v>
          </cell>
          <cell r="B106">
            <v>48366</v>
          </cell>
          <cell r="C106">
            <v>0</v>
          </cell>
          <cell r="D106">
            <v>272859.94110595033</v>
          </cell>
          <cell r="E106">
            <v>0</v>
          </cell>
          <cell r="F106">
            <v>0</v>
          </cell>
          <cell r="G106">
            <v>0</v>
          </cell>
          <cell r="H106">
            <v>0</v>
          </cell>
          <cell r="I106">
            <v>0</v>
          </cell>
          <cell r="J106">
            <v>1065759.0576951939</v>
          </cell>
        </row>
        <row r="107">
          <cell r="A107">
            <v>90</v>
          </cell>
          <cell r="B107">
            <v>48458</v>
          </cell>
          <cell r="C107">
            <v>0</v>
          </cell>
          <cell r="D107">
            <v>272859.94110595033</v>
          </cell>
          <cell r="E107">
            <v>0</v>
          </cell>
          <cell r="F107">
            <v>0</v>
          </cell>
          <cell r="G107">
            <v>0</v>
          </cell>
          <cell r="H107">
            <v>0</v>
          </cell>
          <cell r="I107">
            <v>0</v>
          </cell>
          <cell r="J107">
            <v>1065759.0576951939</v>
          </cell>
        </row>
        <row r="108">
          <cell r="A108">
            <v>91</v>
          </cell>
          <cell r="B108">
            <v>48549</v>
          </cell>
          <cell r="C108">
            <v>0</v>
          </cell>
          <cell r="D108">
            <v>272859.94110595033</v>
          </cell>
          <cell r="E108">
            <v>0</v>
          </cell>
          <cell r="F108">
            <v>0</v>
          </cell>
          <cell r="G108">
            <v>0</v>
          </cell>
          <cell r="H108">
            <v>0</v>
          </cell>
          <cell r="I108">
            <v>0</v>
          </cell>
          <cell r="J108">
            <v>1065759.0576951939</v>
          </cell>
        </row>
        <row r="109">
          <cell r="A109">
            <v>92</v>
          </cell>
          <cell r="B109">
            <v>48639</v>
          </cell>
          <cell r="C109">
            <v>0</v>
          </cell>
          <cell r="D109">
            <v>272859.94110595033</v>
          </cell>
          <cell r="E109">
            <v>0</v>
          </cell>
          <cell r="F109">
            <v>0</v>
          </cell>
          <cell r="G109">
            <v>0</v>
          </cell>
          <cell r="H109">
            <v>0</v>
          </cell>
          <cell r="I109">
            <v>0</v>
          </cell>
          <cell r="J109">
            <v>1065759.0576951939</v>
          </cell>
        </row>
        <row r="110">
          <cell r="A110">
            <v>93</v>
          </cell>
          <cell r="B110">
            <v>48731</v>
          </cell>
          <cell r="C110">
            <v>0</v>
          </cell>
          <cell r="D110">
            <v>272859.94110595033</v>
          </cell>
          <cell r="E110">
            <v>0</v>
          </cell>
          <cell r="F110">
            <v>0</v>
          </cell>
          <cell r="G110">
            <v>0</v>
          </cell>
          <cell r="H110">
            <v>0</v>
          </cell>
          <cell r="I110">
            <v>0</v>
          </cell>
          <cell r="J110">
            <v>1065759.0576951939</v>
          </cell>
        </row>
        <row r="111">
          <cell r="A111">
            <v>94</v>
          </cell>
          <cell r="B111">
            <v>48823</v>
          </cell>
          <cell r="C111">
            <v>0</v>
          </cell>
          <cell r="D111">
            <v>272859.94110595033</v>
          </cell>
          <cell r="E111">
            <v>0</v>
          </cell>
          <cell r="F111">
            <v>0</v>
          </cell>
          <cell r="G111">
            <v>0</v>
          </cell>
          <cell r="H111">
            <v>0</v>
          </cell>
          <cell r="I111">
            <v>0</v>
          </cell>
          <cell r="J111">
            <v>1065759.0576951939</v>
          </cell>
        </row>
        <row r="112">
          <cell r="A112">
            <v>95</v>
          </cell>
          <cell r="B112">
            <v>48914</v>
          </cell>
          <cell r="C112">
            <v>0</v>
          </cell>
          <cell r="D112">
            <v>272859.94110595033</v>
          </cell>
          <cell r="E112">
            <v>0</v>
          </cell>
          <cell r="F112">
            <v>0</v>
          </cell>
          <cell r="G112">
            <v>0</v>
          </cell>
          <cell r="H112">
            <v>0</v>
          </cell>
          <cell r="I112">
            <v>0</v>
          </cell>
          <cell r="J112">
            <v>1065759.0576951939</v>
          </cell>
        </row>
        <row r="113">
          <cell r="A113">
            <v>96</v>
          </cell>
          <cell r="B113">
            <v>49004</v>
          </cell>
          <cell r="C113">
            <v>0</v>
          </cell>
          <cell r="D113">
            <v>272859.94110595033</v>
          </cell>
          <cell r="E113">
            <v>0</v>
          </cell>
          <cell r="F113">
            <v>0</v>
          </cell>
          <cell r="G113">
            <v>0</v>
          </cell>
          <cell r="H113">
            <v>0</v>
          </cell>
          <cell r="I113">
            <v>0</v>
          </cell>
          <cell r="J113">
            <v>1065759.0576951939</v>
          </cell>
        </row>
        <row r="114">
          <cell r="A114">
            <v>97</v>
          </cell>
          <cell r="B114">
            <v>49096</v>
          </cell>
          <cell r="C114">
            <v>0</v>
          </cell>
          <cell r="D114">
            <v>272859.94110595033</v>
          </cell>
          <cell r="E114">
            <v>0</v>
          </cell>
          <cell r="F114">
            <v>0</v>
          </cell>
          <cell r="G114">
            <v>0</v>
          </cell>
          <cell r="H114">
            <v>0</v>
          </cell>
          <cell r="I114">
            <v>0</v>
          </cell>
          <cell r="J114">
            <v>1065759.0576951939</v>
          </cell>
        </row>
        <row r="115">
          <cell r="A115">
            <v>98</v>
          </cell>
          <cell r="B115">
            <v>49188</v>
          </cell>
          <cell r="C115">
            <v>0</v>
          </cell>
          <cell r="D115">
            <v>272859.94110595033</v>
          </cell>
          <cell r="E115">
            <v>0</v>
          </cell>
          <cell r="F115">
            <v>0</v>
          </cell>
          <cell r="G115">
            <v>0</v>
          </cell>
          <cell r="H115">
            <v>0</v>
          </cell>
          <cell r="I115">
            <v>0</v>
          </cell>
          <cell r="J115">
            <v>1065759.0576951939</v>
          </cell>
        </row>
        <row r="116">
          <cell r="A116">
            <v>99</v>
          </cell>
          <cell r="B116">
            <v>49279</v>
          </cell>
          <cell r="C116">
            <v>0</v>
          </cell>
          <cell r="D116">
            <v>272859.94110595033</v>
          </cell>
          <cell r="E116">
            <v>0</v>
          </cell>
          <cell r="F116">
            <v>0</v>
          </cell>
          <cell r="G116">
            <v>0</v>
          </cell>
          <cell r="H116">
            <v>0</v>
          </cell>
          <cell r="I116">
            <v>0</v>
          </cell>
          <cell r="J116">
            <v>1065759.0576951939</v>
          </cell>
        </row>
        <row r="117">
          <cell r="A117">
            <v>100</v>
          </cell>
          <cell r="B117">
            <v>49369</v>
          </cell>
          <cell r="C117">
            <v>0</v>
          </cell>
          <cell r="D117">
            <v>272859.94110595033</v>
          </cell>
          <cell r="E117">
            <v>0</v>
          </cell>
          <cell r="F117">
            <v>0</v>
          </cell>
          <cell r="G117">
            <v>0</v>
          </cell>
          <cell r="H117">
            <v>0</v>
          </cell>
          <cell r="I117">
            <v>0</v>
          </cell>
          <cell r="J117">
            <v>1065759.0576951939</v>
          </cell>
        </row>
        <row r="118">
          <cell r="A118">
            <v>101</v>
          </cell>
          <cell r="B118">
            <v>49461</v>
          </cell>
          <cell r="C118">
            <v>0</v>
          </cell>
          <cell r="D118">
            <v>272859.94110595033</v>
          </cell>
          <cell r="E118">
            <v>0</v>
          </cell>
          <cell r="F118">
            <v>0</v>
          </cell>
          <cell r="G118">
            <v>0</v>
          </cell>
          <cell r="H118">
            <v>0</v>
          </cell>
          <cell r="I118">
            <v>0</v>
          </cell>
          <cell r="J118">
            <v>1065759.0576951939</v>
          </cell>
        </row>
        <row r="119">
          <cell r="A119">
            <v>102</v>
          </cell>
          <cell r="B119">
            <v>49553</v>
          </cell>
          <cell r="C119">
            <v>0</v>
          </cell>
          <cell r="D119">
            <v>272859.94110595033</v>
          </cell>
          <cell r="E119">
            <v>0</v>
          </cell>
          <cell r="F119">
            <v>0</v>
          </cell>
          <cell r="G119">
            <v>0</v>
          </cell>
          <cell r="H119">
            <v>0</v>
          </cell>
          <cell r="I119">
            <v>0</v>
          </cell>
          <cell r="J119">
            <v>1065759.0576951939</v>
          </cell>
        </row>
        <row r="120">
          <cell r="A120">
            <v>103</v>
          </cell>
          <cell r="B120">
            <v>49644</v>
          </cell>
          <cell r="C120">
            <v>0</v>
          </cell>
          <cell r="D120">
            <v>272859.94110595033</v>
          </cell>
          <cell r="E120">
            <v>0</v>
          </cell>
          <cell r="F120">
            <v>0</v>
          </cell>
          <cell r="G120">
            <v>0</v>
          </cell>
          <cell r="H120">
            <v>0</v>
          </cell>
          <cell r="I120">
            <v>0</v>
          </cell>
          <cell r="J120">
            <v>1065759.0576951939</v>
          </cell>
        </row>
        <row r="121">
          <cell r="A121">
            <v>104</v>
          </cell>
          <cell r="B121">
            <v>49735</v>
          </cell>
          <cell r="C121">
            <v>0</v>
          </cell>
          <cell r="D121">
            <v>272859.94110595033</v>
          </cell>
          <cell r="E121">
            <v>0</v>
          </cell>
          <cell r="F121">
            <v>0</v>
          </cell>
          <cell r="G121">
            <v>0</v>
          </cell>
          <cell r="H121">
            <v>0</v>
          </cell>
          <cell r="I121">
            <v>0</v>
          </cell>
          <cell r="J121">
            <v>1065759.0576951939</v>
          </cell>
        </row>
        <row r="122">
          <cell r="A122">
            <v>105</v>
          </cell>
          <cell r="B122">
            <v>49827</v>
          </cell>
          <cell r="C122">
            <v>0</v>
          </cell>
          <cell r="D122">
            <v>272859.94110595033</v>
          </cell>
          <cell r="E122">
            <v>0</v>
          </cell>
          <cell r="F122">
            <v>0</v>
          </cell>
          <cell r="G122">
            <v>0</v>
          </cell>
          <cell r="H122">
            <v>0</v>
          </cell>
          <cell r="I122">
            <v>0</v>
          </cell>
          <cell r="J122">
            <v>1065759.0576951939</v>
          </cell>
        </row>
        <row r="123">
          <cell r="A123">
            <v>106</v>
          </cell>
          <cell r="B123">
            <v>49919</v>
          </cell>
          <cell r="C123">
            <v>0</v>
          </cell>
          <cell r="D123">
            <v>272859.94110595033</v>
          </cell>
          <cell r="E123">
            <v>0</v>
          </cell>
          <cell r="F123">
            <v>0</v>
          </cell>
          <cell r="G123">
            <v>0</v>
          </cell>
          <cell r="H123">
            <v>0</v>
          </cell>
          <cell r="I123">
            <v>0</v>
          </cell>
          <cell r="J123">
            <v>1065759.0576951939</v>
          </cell>
        </row>
        <row r="124">
          <cell r="A124">
            <v>107</v>
          </cell>
          <cell r="B124">
            <v>50010</v>
          </cell>
          <cell r="C124">
            <v>0</v>
          </cell>
          <cell r="D124">
            <v>272859.94110595033</v>
          </cell>
          <cell r="E124">
            <v>0</v>
          </cell>
          <cell r="F124">
            <v>0</v>
          </cell>
          <cell r="G124">
            <v>0</v>
          </cell>
          <cell r="H124">
            <v>0</v>
          </cell>
          <cell r="I124">
            <v>0</v>
          </cell>
          <cell r="J124">
            <v>1065759.0576951939</v>
          </cell>
        </row>
        <row r="125">
          <cell r="A125">
            <v>108</v>
          </cell>
          <cell r="B125">
            <v>50100</v>
          </cell>
          <cell r="C125">
            <v>0</v>
          </cell>
          <cell r="D125">
            <v>272859.94110595033</v>
          </cell>
          <cell r="E125">
            <v>0</v>
          </cell>
          <cell r="F125">
            <v>0</v>
          </cell>
          <cell r="G125">
            <v>0</v>
          </cell>
          <cell r="H125">
            <v>0</v>
          </cell>
          <cell r="I125">
            <v>0</v>
          </cell>
          <cell r="J125">
            <v>1065759.0576951939</v>
          </cell>
        </row>
        <row r="126">
          <cell r="A126">
            <v>109</v>
          </cell>
          <cell r="B126">
            <v>50192</v>
          </cell>
          <cell r="C126">
            <v>0</v>
          </cell>
          <cell r="D126">
            <v>272859.94110595033</v>
          </cell>
          <cell r="E126">
            <v>0</v>
          </cell>
          <cell r="F126">
            <v>0</v>
          </cell>
          <cell r="G126">
            <v>0</v>
          </cell>
          <cell r="H126">
            <v>0</v>
          </cell>
          <cell r="I126">
            <v>0</v>
          </cell>
          <cell r="J126">
            <v>1065759.0576951939</v>
          </cell>
        </row>
        <row r="127">
          <cell r="A127">
            <v>110</v>
          </cell>
          <cell r="B127">
            <v>50284</v>
          </cell>
          <cell r="C127">
            <v>0</v>
          </cell>
          <cell r="D127">
            <v>272859.94110595033</v>
          </cell>
          <cell r="E127">
            <v>0</v>
          </cell>
          <cell r="F127">
            <v>0</v>
          </cell>
          <cell r="G127">
            <v>0</v>
          </cell>
          <cell r="H127">
            <v>0</v>
          </cell>
          <cell r="I127">
            <v>0</v>
          </cell>
          <cell r="J127">
            <v>1065759.0576951939</v>
          </cell>
        </row>
        <row r="128">
          <cell r="A128">
            <v>111</v>
          </cell>
          <cell r="B128">
            <v>50375</v>
          </cell>
          <cell r="C128">
            <v>0</v>
          </cell>
          <cell r="D128">
            <v>272859.94110595033</v>
          </cell>
          <cell r="E128">
            <v>0</v>
          </cell>
          <cell r="F128">
            <v>0</v>
          </cell>
          <cell r="G128">
            <v>0</v>
          </cell>
          <cell r="H128">
            <v>0</v>
          </cell>
          <cell r="I128">
            <v>0</v>
          </cell>
          <cell r="J128">
            <v>1065759.0576951939</v>
          </cell>
        </row>
        <row r="129">
          <cell r="A129">
            <v>112</v>
          </cell>
          <cell r="B129">
            <v>50465</v>
          </cell>
          <cell r="C129">
            <v>0</v>
          </cell>
          <cell r="D129">
            <v>272859.94110595033</v>
          </cell>
          <cell r="E129">
            <v>0</v>
          </cell>
          <cell r="F129">
            <v>0</v>
          </cell>
          <cell r="G129">
            <v>0</v>
          </cell>
          <cell r="H129">
            <v>0</v>
          </cell>
          <cell r="I129">
            <v>0</v>
          </cell>
          <cell r="J129">
            <v>1065759.0576951939</v>
          </cell>
        </row>
        <row r="130">
          <cell r="A130">
            <v>113</v>
          </cell>
          <cell r="B130">
            <v>50557</v>
          </cell>
          <cell r="C130">
            <v>0</v>
          </cell>
          <cell r="D130">
            <v>272859.94110595033</v>
          </cell>
          <cell r="E130">
            <v>0</v>
          </cell>
          <cell r="F130">
            <v>0</v>
          </cell>
          <cell r="G130">
            <v>0</v>
          </cell>
          <cell r="H130">
            <v>0</v>
          </cell>
          <cell r="I130">
            <v>0</v>
          </cell>
          <cell r="J130">
            <v>1065759.0576951939</v>
          </cell>
        </row>
        <row r="131">
          <cell r="A131">
            <v>114</v>
          </cell>
          <cell r="B131">
            <v>50649</v>
          </cell>
          <cell r="C131">
            <v>0</v>
          </cell>
          <cell r="D131">
            <v>272859.94110595033</v>
          </cell>
          <cell r="E131">
            <v>0</v>
          </cell>
          <cell r="F131">
            <v>0</v>
          </cell>
          <cell r="G131">
            <v>0</v>
          </cell>
          <cell r="H131">
            <v>0</v>
          </cell>
          <cell r="I131">
            <v>0</v>
          </cell>
          <cell r="J131">
            <v>1065759.0576951939</v>
          </cell>
        </row>
        <row r="132">
          <cell r="A132">
            <v>115</v>
          </cell>
          <cell r="B132">
            <v>50740</v>
          </cell>
          <cell r="C132">
            <v>0</v>
          </cell>
          <cell r="D132">
            <v>272859.94110595033</v>
          </cell>
          <cell r="E132">
            <v>0</v>
          </cell>
          <cell r="F132">
            <v>0</v>
          </cell>
          <cell r="G132">
            <v>0</v>
          </cell>
          <cell r="H132">
            <v>0</v>
          </cell>
          <cell r="I132">
            <v>0</v>
          </cell>
          <cell r="J132">
            <v>1065759.0576951939</v>
          </cell>
        </row>
        <row r="133">
          <cell r="A133">
            <v>116</v>
          </cell>
          <cell r="B133">
            <v>50830</v>
          </cell>
          <cell r="C133">
            <v>0</v>
          </cell>
          <cell r="D133">
            <v>272859.94110595033</v>
          </cell>
          <cell r="E133">
            <v>0</v>
          </cell>
          <cell r="F133">
            <v>0</v>
          </cell>
          <cell r="G133">
            <v>0</v>
          </cell>
          <cell r="H133">
            <v>0</v>
          </cell>
          <cell r="I133">
            <v>0</v>
          </cell>
          <cell r="J133">
            <v>1065759.0576951939</v>
          </cell>
        </row>
        <row r="134">
          <cell r="A134">
            <v>117</v>
          </cell>
          <cell r="B134">
            <v>50922</v>
          </cell>
          <cell r="C134">
            <v>0</v>
          </cell>
          <cell r="D134">
            <v>272859.94110595033</v>
          </cell>
          <cell r="E134">
            <v>0</v>
          </cell>
          <cell r="F134">
            <v>0</v>
          </cell>
          <cell r="G134">
            <v>0</v>
          </cell>
          <cell r="H134">
            <v>0</v>
          </cell>
          <cell r="I134">
            <v>0</v>
          </cell>
          <cell r="J134">
            <v>1065759.0576951939</v>
          </cell>
        </row>
        <row r="135">
          <cell r="A135">
            <v>118</v>
          </cell>
          <cell r="B135">
            <v>51014</v>
          </cell>
          <cell r="C135">
            <v>0</v>
          </cell>
          <cell r="D135">
            <v>272859.94110595033</v>
          </cell>
          <cell r="E135">
            <v>0</v>
          </cell>
          <cell r="F135">
            <v>0</v>
          </cell>
          <cell r="G135">
            <v>0</v>
          </cell>
          <cell r="H135">
            <v>0</v>
          </cell>
          <cell r="I135">
            <v>0</v>
          </cell>
          <cell r="J135">
            <v>1065759.0576951939</v>
          </cell>
        </row>
        <row r="136">
          <cell r="A136">
            <v>119</v>
          </cell>
          <cell r="B136">
            <v>51105</v>
          </cell>
          <cell r="C136">
            <v>0</v>
          </cell>
          <cell r="D136">
            <v>272859.94110595033</v>
          </cell>
          <cell r="E136">
            <v>0</v>
          </cell>
          <cell r="F136">
            <v>0</v>
          </cell>
          <cell r="G136">
            <v>0</v>
          </cell>
          <cell r="H136">
            <v>0</v>
          </cell>
          <cell r="I136">
            <v>0</v>
          </cell>
          <cell r="J136">
            <v>1065759.0576951939</v>
          </cell>
        </row>
        <row r="137">
          <cell r="A137">
            <v>120</v>
          </cell>
          <cell r="B137">
            <v>51196</v>
          </cell>
          <cell r="C137">
            <v>0</v>
          </cell>
          <cell r="D137">
            <v>272859.94110595033</v>
          </cell>
          <cell r="E137">
            <v>0</v>
          </cell>
          <cell r="F137">
            <v>0</v>
          </cell>
          <cell r="G137">
            <v>0</v>
          </cell>
          <cell r="H137">
            <v>0</v>
          </cell>
          <cell r="I137">
            <v>0</v>
          </cell>
          <cell r="J137">
            <v>1065759.0576951939</v>
          </cell>
        </row>
        <row r="138">
          <cell r="A138">
            <v>121</v>
          </cell>
          <cell r="B138">
            <v>51288</v>
          </cell>
          <cell r="C138">
            <v>0</v>
          </cell>
          <cell r="D138">
            <v>272859.94110595033</v>
          </cell>
          <cell r="E138">
            <v>0</v>
          </cell>
          <cell r="F138">
            <v>0</v>
          </cell>
          <cell r="G138">
            <v>0</v>
          </cell>
          <cell r="H138">
            <v>0</v>
          </cell>
          <cell r="I138">
            <v>0</v>
          </cell>
          <cell r="J138">
            <v>1065759.0576951939</v>
          </cell>
        </row>
        <row r="139">
          <cell r="A139">
            <v>122</v>
          </cell>
          <cell r="B139">
            <v>51380</v>
          </cell>
          <cell r="C139">
            <v>0</v>
          </cell>
          <cell r="D139">
            <v>272859.94110595033</v>
          </cell>
          <cell r="E139">
            <v>0</v>
          </cell>
          <cell r="F139">
            <v>0</v>
          </cell>
          <cell r="G139">
            <v>0</v>
          </cell>
          <cell r="H139">
            <v>0</v>
          </cell>
          <cell r="I139">
            <v>0</v>
          </cell>
          <cell r="J139">
            <v>1065759.0576951939</v>
          </cell>
        </row>
        <row r="140">
          <cell r="A140">
            <v>123</v>
          </cell>
          <cell r="B140">
            <v>51471</v>
          </cell>
          <cell r="C140">
            <v>0</v>
          </cell>
          <cell r="D140">
            <v>272859.94110595033</v>
          </cell>
          <cell r="E140">
            <v>0</v>
          </cell>
          <cell r="F140">
            <v>0</v>
          </cell>
          <cell r="G140">
            <v>0</v>
          </cell>
          <cell r="H140">
            <v>0</v>
          </cell>
          <cell r="I140">
            <v>0</v>
          </cell>
          <cell r="J140">
            <v>1065759.0576951939</v>
          </cell>
        </row>
        <row r="141">
          <cell r="A141">
            <v>124</v>
          </cell>
          <cell r="B141">
            <v>51561</v>
          </cell>
          <cell r="C141">
            <v>0</v>
          </cell>
          <cell r="D141">
            <v>272859.94110595033</v>
          </cell>
          <cell r="E141">
            <v>0</v>
          </cell>
          <cell r="F141">
            <v>0</v>
          </cell>
          <cell r="G141">
            <v>0</v>
          </cell>
          <cell r="H141">
            <v>0</v>
          </cell>
          <cell r="I141">
            <v>0</v>
          </cell>
          <cell r="J141">
            <v>1065759.0576951939</v>
          </cell>
        </row>
        <row r="142">
          <cell r="A142">
            <v>125</v>
          </cell>
          <cell r="B142">
            <v>51653</v>
          </cell>
          <cell r="C142">
            <v>0</v>
          </cell>
          <cell r="D142">
            <v>272859.94110595033</v>
          </cell>
          <cell r="E142">
            <v>0</v>
          </cell>
          <cell r="F142">
            <v>0</v>
          </cell>
          <cell r="G142">
            <v>0</v>
          </cell>
          <cell r="H142">
            <v>0</v>
          </cell>
          <cell r="I142">
            <v>0</v>
          </cell>
          <cell r="J142">
            <v>1065759.0576951939</v>
          </cell>
        </row>
        <row r="143">
          <cell r="A143">
            <v>126</v>
          </cell>
          <cell r="B143">
            <v>51745</v>
          </cell>
          <cell r="C143">
            <v>0</v>
          </cell>
          <cell r="D143">
            <v>272859.94110595033</v>
          </cell>
          <cell r="E143">
            <v>0</v>
          </cell>
          <cell r="F143">
            <v>0</v>
          </cell>
          <cell r="G143">
            <v>0</v>
          </cell>
          <cell r="H143">
            <v>0</v>
          </cell>
          <cell r="I143">
            <v>0</v>
          </cell>
          <cell r="J143">
            <v>1065759.0576951939</v>
          </cell>
        </row>
        <row r="144">
          <cell r="A144">
            <v>127</v>
          </cell>
          <cell r="B144">
            <v>51836</v>
          </cell>
          <cell r="C144">
            <v>0</v>
          </cell>
          <cell r="D144">
            <v>272859.94110595033</v>
          </cell>
          <cell r="E144">
            <v>0</v>
          </cell>
          <cell r="F144">
            <v>0</v>
          </cell>
          <cell r="G144">
            <v>0</v>
          </cell>
          <cell r="H144">
            <v>0</v>
          </cell>
          <cell r="I144">
            <v>0</v>
          </cell>
          <cell r="J144">
            <v>1065759.0576951939</v>
          </cell>
        </row>
        <row r="145">
          <cell r="A145">
            <v>128</v>
          </cell>
          <cell r="B145">
            <v>51926</v>
          </cell>
          <cell r="C145">
            <v>0</v>
          </cell>
          <cell r="D145">
            <v>272859.94110595033</v>
          </cell>
          <cell r="E145">
            <v>0</v>
          </cell>
          <cell r="F145">
            <v>0</v>
          </cell>
          <cell r="G145">
            <v>0</v>
          </cell>
          <cell r="H145">
            <v>0</v>
          </cell>
          <cell r="I145">
            <v>0</v>
          </cell>
          <cell r="J145">
            <v>1065759.0576951939</v>
          </cell>
        </row>
        <row r="146">
          <cell r="A146">
            <v>129</v>
          </cell>
          <cell r="B146">
            <v>52018</v>
          </cell>
          <cell r="C146">
            <v>0</v>
          </cell>
          <cell r="D146">
            <v>272859.94110595033</v>
          </cell>
          <cell r="E146">
            <v>0</v>
          </cell>
          <cell r="F146">
            <v>0</v>
          </cell>
          <cell r="G146">
            <v>0</v>
          </cell>
          <cell r="H146">
            <v>0</v>
          </cell>
          <cell r="I146">
            <v>0</v>
          </cell>
          <cell r="J146">
            <v>1065759.0576951939</v>
          </cell>
        </row>
        <row r="147">
          <cell r="A147">
            <v>130</v>
          </cell>
          <cell r="B147">
            <v>52110</v>
          </cell>
          <cell r="C147">
            <v>0</v>
          </cell>
          <cell r="D147">
            <v>272859.94110595033</v>
          </cell>
          <cell r="E147">
            <v>0</v>
          </cell>
          <cell r="F147">
            <v>0</v>
          </cell>
          <cell r="G147">
            <v>0</v>
          </cell>
          <cell r="H147">
            <v>0</v>
          </cell>
          <cell r="I147">
            <v>0</v>
          </cell>
          <cell r="J147">
            <v>1065759.0576951939</v>
          </cell>
        </row>
        <row r="148">
          <cell r="A148">
            <v>131</v>
          </cell>
          <cell r="B148">
            <v>52201</v>
          </cell>
          <cell r="C148">
            <v>0</v>
          </cell>
          <cell r="D148">
            <v>272859.94110595033</v>
          </cell>
          <cell r="E148">
            <v>0</v>
          </cell>
          <cell r="F148">
            <v>0</v>
          </cell>
          <cell r="G148">
            <v>0</v>
          </cell>
          <cell r="H148">
            <v>0</v>
          </cell>
          <cell r="I148">
            <v>0</v>
          </cell>
          <cell r="J148">
            <v>1065759.0576951939</v>
          </cell>
        </row>
        <row r="149">
          <cell r="A149">
            <v>132</v>
          </cell>
          <cell r="B149">
            <v>52291</v>
          </cell>
          <cell r="C149">
            <v>0</v>
          </cell>
          <cell r="D149">
            <v>272859.94110595033</v>
          </cell>
          <cell r="E149">
            <v>0</v>
          </cell>
          <cell r="F149">
            <v>0</v>
          </cell>
          <cell r="G149">
            <v>0</v>
          </cell>
          <cell r="H149">
            <v>0</v>
          </cell>
          <cell r="I149">
            <v>0</v>
          </cell>
          <cell r="J149">
            <v>1065759.0576951939</v>
          </cell>
        </row>
        <row r="150">
          <cell r="A150">
            <v>133</v>
          </cell>
          <cell r="B150">
            <v>52383</v>
          </cell>
          <cell r="C150">
            <v>0</v>
          </cell>
          <cell r="D150">
            <v>272859.94110595033</v>
          </cell>
          <cell r="E150">
            <v>0</v>
          </cell>
          <cell r="F150">
            <v>0</v>
          </cell>
          <cell r="G150">
            <v>0</v>
          </cell>
          <cell r="H150">
            <v>0</v>
          </cell>
          <cell r="I150">
            <v>0</v>
          </cell>
          <cell r="J150">
            <v>1065759.0576951939</v>
          </cell>
        </row>
        <row r="151">
          <cell r="A151">
            <v>134</v>
          </cell>
          <cell r="B151">
            <v>52475</v>
          </cell>
          <cell r="C151">
            <v>0</v>
          </cell>
          <cell r="D151">
            <v>272859.94110595033</v>
          </cell>
          <cell r="E151">
            <v>0</v>
          </cell>
          <cell r="F151">
            <v>0</v>
          </cell>
          <cell r="G151">
            <v>0</v>
          </cell>
          <cell r="H151">
            <v>0</v>
          </cell>
          <cell r="I151">
            <v>0</v>
          </cell>
          <cell r="J151">
            <v>1065759.0576951939</v>
          </cell>
        </row>
        <row r="152">
          <cell r="A152">
            <v>135</v>
          </cell>
          <cell r="B152">
            <v>52566</v>
          </cell>
          <cell r="C152">
            <v>0</v>
          </cell>
          <cell r="D152">
            <v>272859.94110595033</v>
          </cell>
          <cell r="E152">
            <v>0</v>
          </cell>
          <cell r="F152">
            <v>0</v>
          </cell>
          <cell r="G152">
            <v>0</v>
          </cell>
          <cell r="H152">
            <v>0</v>
          </cell>
          <cell r="I152">
            <v>0</v>
          </cell>
          <cell r="J152">
            <v>1065759.0576951939</v>
          </cell>
        </row>
        <row r="153">
          <cell r="A153">
            <v>136</v>
          </cell>
          <cell r="B153">
            <v>52657</v>
          </cell>
          <cell r="C153">
            <v>0</v>
          </cell>
          <cell r="D153">
            <v>272859.94110595033</v>
          </cell>
          <cell r="E153">
            <v>0</v>
          </cell>
          <cell r="F153">
            <v>0</v>
          </cell>
          <cell r="G153">
            <v>0</v>
          </cell>
          <cell r="H153">
            <v>0</v>
          </cell>
          <cell r="I153">
            <v>0</v>
          </cell>
          <cell r="J153">
            <v>1065759.0576951939</v>
          </cell>
        </row>
        <row r="154">
          <cell r="A154">
            <v>137</v>
          </cell>
          <cell r="B154">
            <v>52749</v>
          </cell>
          <cell r="C154">
            <v>0</v>
          </cell>
          <cell r="D154">
            <v>272859.94110595033</v>
          </cell>
          <cell r="E154">
            <v>0</v>
          </cell>
          <cell r="F154">
            <v>0</v>
          </cell>
          <cell r="G154">
            <v>0</v>
          </cell>
          <cell r="H154">
            <v>0</v>
          </cell>
          <cell r="I154">
            <v>0</v>
          </cell>
          <cell r="J154">
            <v>1065759.0576951939</v>
          </cell>
        </row>
        <row r="155">
          <cell r="A155">
            <v>138</v>
          </cell>
          <cell r="B155">
            <v>52841</v>
          </cell>
          <cell r="C155">
            <v>0</v>
          </cell>
          <cell r="D155">
            <v>272859.94110595033</v>
          </cell>
          <cell r="E155">
            <v>0</v>
          </cell>
          <cell r="F155">
            <v>0</v>
          </cell>
          <cell r="G155">
            <v>0</v>
          </cell>
          <cell r="H155">
            <v>0</v>
          </cell>
          <cell r="I155">
            <v>0</v>
          </cell>
          <cell r="J155">
            <v>1065759.0576951939</v>
          </cell>
        </row>
        <row r="156">
          <cell r="A156">
            <v>139</v>
          </cell>
          <cell r="B156">
            <v>52932</v>
          </cell>
          <cell r="C156">
            <v>0</v>
          </cell>
          <cell r="D156">
            <v>272859.94110595033</v>
          </cell>
          <cell r="E156">
            <v>0</v>
          </cell>
          <cell r="F156">
            <v>0</v>
          </cell>
          <cell r="G156">
            <v>0</v>
          </cell>
          <cell r="H156">
            <v>0</v>
          </cell>
          <cell r="I156">
            <v>0</v>
          </cell>
          <cell r="J156">
            <v>1065759.0576951939</v>
          </cell>
        </row>
        <row r="157">
          <cell r="A157">
            <v>140</v>
          </cell>
          <cell r="B157">
            <v>53022</v>
          </cell>
          <cell r="C157">
            <v>0</v>
          </cell>
          <cell r="D157">
            <v>272859.94110595033</v>
          </cell>
          <cell r="E157">
            <v>0</v>
          </cell>
          <cell r="F157">
            <v>0</v>
          </cell>
          <cell r="G157">
            <v>0</v>
          </cell>
          <cell r="H157">
            <v>0</v>
          </cell>
          <cell r="I157">
            <v>0</v>
          </cell>
          <cell r="J157">
            <v>1065759.0576951939</v>
          </cell>
        </row>
        <row r="158">
          <cell r="A158">
            <v>141</v>
          </cell>
          <cell r="B158">
            <v>53114</v>
          </cell>
          <cell r="C158">
            <v>0</v>
          </cell>
          <cell r="D158">
            <v>272859.94110595033</v>
          </cell>
          <cell r="E158">
            <v>0</v>
          </cell>
          <cell r="F158">
            <v>0</v>
          </cell>
          <cell r="G158">
            <v>0</v>
          </cell>
          <cell r="H158">
            <v>0</v>
          </cell>
          <cell r="I158">
            <v>0</v>
          </cell>
          <cell r="J158">
            <v>1065759.0576951939</v>
          </cell>
        </row>
        <row r="159">
          <cell r="A159">
            <v>142</v>
          </cell>
          <cell r="B159">
            <v>53206</v>
          </cell>
          <cell r="C159">
            <v>0</v>
          </cell>
          <cell r="D159">
            <v>272859.94110595033</v>
          </cell>
          <cell r="E159">
            <v>0</v>
          </cell>
          <cell r="F159">
            <v>0</v>
          </cell>
          <cell r="G159">
            <v>0</v>
          </cell>
          <cell r="H159">
            <v>0</v>
          </cell>
          <cell r="I159">
            <v>0</v>
          </cell>
          <cell r="J159">
            <v>1065759.0576951939</v>
          </cell>
        </row>
        <row r="160">
          <cell r="A160">
            <v>143</v>
          </cell>
          <cell r="B160">
            <v>53297</v>
          </cell>
          <cell r="C160">
            <v>0</v>
          </cell>
          <cell r="D160">
            <v>272859.94110595033</v>
          </cell>
          <cell r="E160">
            <v>0</v>
          </cell>
          <cell r="F160">
            <v>0</v>
          </cell>
          <cell r="G160">
            <v>0</v>
          </cell>
          <cell r="H160">
            <v>0</v>
          </cell>
          <cell r="I160">
            <v>0</v>
          </cell>
          <cell r="J160">
            <v>1065759.0576951939</v>
          </cell>
        </row>
        <row r="161">
          <cell r="A161">
            <v>144</v>
          </cell>
          <cell r="B161">
            <v>53387</v>
          </cell>
          <cell r="C161">
            <v>0</v>
          </cell>
          <cell r="D161">
            <v>272859.94110595033</v>
          </cell>
          <cell r="E161">
            <v>0</v>
          </cell>
          <cell r="F161">
            <v>0</v>
          </cell>
          <cell r="G161">
            <v>0</v>
          </cell>
          <cell r="H161">
            <v>0</v>
          </cell>
          <cell r="I161">
            <v>0</v>
          </cell>
          <cell r="J161">
            <v>1065759.0576951939</v>
          </cell>
        </row>
        <row r="162">
          <cell r="A162">
            <v>145</v>
          </cell>
          <cell r="B162">
            <v>53479</v>
          </cell>
          <cell r="C162">
            <v>0</v>
          </cell>
          <cell r="D162">
            <v>272859.94110595033</v>
          </cell>
          <cell r="E162">
            <v>0</v>
          </cell>
          <cell r="F162">
            <v>0</v>
          </cell>
          <cell r="G162">
            <v>0</v>
          </cell>
          <cell r="H162">
            <v>0</v>
          </cell>
          <cell r="I162">
            <v>0</v>
          </cell>
          <cell r="J162">
            <v>1065759.0576951939</v>
          </cell>
        </row>
        <row r="163">
          <cell r="A163">
            <v>146</v>
          </cell>
          <cell r="B163">
            <v>53571</v>
          </cell>
          <cell r="C163">
            <v>0</v>
          </cell>
          <cell r="D163">
            <v>272859.94110595033</v>
          </cell>
          <cell r="E163">
            <v>0</v>
          </cell>
          <cell r="F163">
            <v>0</v>
          </cell>
          <cell r="G163">
            <v>0</v>
          </cell>
          <cell r="H163">
            <v>0</v>
          </cell>
          <cell r="I163">
            <v>0</v>
          </cell>
          <cell r="J163">
            <v>1065759.0576951939</v>
          </cell>
        </row>
        <row r="164">
          <cell r="A164">
            <v>147</v>
          </cell>
          <cell r="B164">
            <v>53662</v>
          </cell>
          <cell r="C164">
            <v>0</v>
          </cell>
          <cell r="D164">
            <v>272859.94110595033</v>
          </cell>
          <cell r="E164">
            <v>0</v>
          </cell>
          <cell r="F164">
            <v>0</v>
          </cell>
          <cell r="G164">
            <v>0</v>
          </cell>
          <cell r="H164">
            <v>0</v>
          </cell>
          <cell r="I164">
            <v>0</v>
          </cell>
          <cell r="J164">
            <v>1065759.0576951939</v>
          </cell>
        </row>
        <row r="165">
          <cell r="A165">
            <v>148</v>
          </cell>
          <cell r="B165">
            <v>53752</v>
          </cell>
          <cell r="C165">
            <v>0</v>
          </cell>
          <cell r="D165">
            <v>272859.94110595033</v>
          </cell>
          <cell r="E165">
            <v>0</v>
          </cell>
          <cell r="F165">
            <v>0</v>
          </cell>
          <cell r="G165">
            <v>0</v>
          </cell>
          <cell r="H165">
            <v>0</v>
          </cell>
          <cell r="I165">
            <v>0</v>
          </cell>
          <cell r="J165">
            <v>1065759.0576951939</v>
          </cell>
        </row>
        <row r="166">
          <cell r="A166">
            <v>149</v>
          </cell>
          <cell r="B166">
            <v>53844</v>
          </cell>
          <cell r="C166">
            <v>0</v>
          </cell>
          <cell r="D166">
            <v>272859.94110595033</v>
          </cell>
          <cell r="E166">
            <v>0</v>
          </cell>
          <cell r="F166">
            <v>0</v>
          </cell>
          <cell r="G166">
            <v>0</v>
          </cell>
          <cell r="H166">
            <v>0</v>
          </cell>
          <cell r="I166">
            <v>0</v>
          </cell>
          <cell r="J166">
            <v>1065759.0576951939</v>
          </cell>
        </row>
        <row r="167">
          <cell r="A167">
            <v>150</v>
          </cell>
          <cell r="B167">
            <v>53936</v>
          </cell>
          <cell r="C167">
            <v>0</v>
          </cell>
          <cell r="D167">
            <v>272859.94110595033</v>
          </cell>
          <cell r="E167">
            <v>0</v>
          </cell>
          <cell r="F167">
            <v>0</v>
          </cell>
          <cell r="G167">
            <v>0</v>
          </cell>
          <cell r="H167">
            <v>0</v>
          </cell>
          <cell r="I167">
            <v>0</v>
          </cell>
          <cell r="J167">
            <v>1065759.0576951939</v>
          </cell>
        </row>
        <row r="168">
          <cell r="A168">
            <v>151</v>
          </cell>
          <cell r="B168">
            <v>54027</v>
          </cell>
          <cell r="C168">
            <v>0</v>
          </cell>
          <cell r="D168">
            <v>272859.94110595033</v>
          </cell>
          <cell r="E168">
            <v>0</v>
          </cell>
          <cell r="F168">
            <v>0</v>
          </cell>
          <cell r="G168">
            <v>0</v>
          </cell>
          <cell r="H168">
            <v>0</v>
          </cell>
          <cell r="I168">
            <v>0</v>
          </cell>
          <cell r="J168">
            <v>1065759.0576951939</v>
          </cell>
        </row>
        <row r="169">
          <cell r="A169">
            <v>152</v>
          </cell>
          <cell r="B169">
            <v>54118</v>
          </cell>
          <cell r="C169">
            <v>0</v>
          </cell>
          <cell r="D169">
            <v>272859.94110595033</v>
          </cell>
          <cell r="E169">
            <v>0</v>
          </cell>
          <cell r="F169">
            <v>0</v>
          </cell>
          <cell r="G169">
            <v>0</v>
          </cell>
          <cell r="H169">
            <v>0</v>
          </cell>
          <cell r="I169">
            <v>0</v>
          </cell>
          <cell r="J169">
            <v>1065759.0576951939</v>
          </cell>
        </row>
        <row r="170">
          <cell r="A170">
            <v>153</v>
          </cell>
          <cell r="B170">
            <v>54210</v>
          </cell>
          <cell r="C170">
            <v>0</v>
          </cell>
          <cell r="D170">
            <v>272859.94110595033</v>
          </cell>
          <cell r="E170">
            <v>0</v>
          </cell>
          <cell r="F170">
            <v>0</v>
          </cell>
          <cell r="G170">
            <v>0</v>
          </cell>
          <cell r="H170">
            <v>0</v>
          </cell>
          <cell r="I170">
            <v>0</v>
          </cell>
          <cell r="J170">
            <v>1065759.0576951939</v>
          </cell>
        </row>
        <row r="171">
          <cell r="A171">
            <v>154</v>
          </cell>
          <cell r="B171">
            <v>54302</v>
          </cell>
          <cell r="C171">
            <v>0</v>
          </cell>
          <cell r="D171">
            <v>272859.94110595033</v>
          </cell>
          <cell r="E171">
            <v>0</v>
          </cell>
          <cell r="F171">
            <v>0</v>
          </cell>
          <cell r="G171">
            <v>0</v>
          </cell>
          <cell r="H171">
            <v>0</v>
          </cell>
          <cell r="I171">
            <v>0</v>
          </cell>
          <cell r="J171">
            <v>1065759.0576951939</v>
          </cell>
        </row>
        <row r="172">
          <cell r="A172">
            <v>155</v>
          </cell>
          <cell r="B172">
            <v>54393</v>
          </cell>
          <cell r="C172">
            <v>0</v>
          </cell>
          <cell r="D172">
            <v>272859.94110595033</v>
          </cell>
          <cell r="E172">
            <v>0</v>
          </cell>
          <cell r="F172">
            <v>0</v>
          </cell>
          <cell r="G172">
            <v>0</v>
          </cell>
          <cell r="H172">
            <v>0</v>
          </cell>
          <cell r="I172">
            <v>0</v>
          </cell>
          <cell r="J172">
            <v>1065759.0576951939</v>
          </cell>
        </row>
        <row r="173">
          <cell r="A173">
            <v>156</v>
          </cell>
          <cell r="B173">
            <v>54483</v>
          </cell>
          <cell r="C173">
            <v>0</v>
          </cell>
          <cell r="D173">
            <v>272859.94110595033</v>
          </cell>
          <cell r="E173">
            <v>0</v>
          </cell>
          <cell r="F173">
            <v>0</v>
          </cell>
          <cell r="G173">
            <v>0</v>
          </cell>
          <cell r="H173">
            <v>0</v>
          </cell>
          <cell r="I173">
            <v>0</v>
          </cell>
          <cell r="J173">
            <v>1065759.0576951939</v>
          </cell>
        </row>
        <row r="174">
          <cell r="A174">
            <v>157</v>
          </cell>
          <cell r="B174">
            <v>54575</v>
          </cell>
          <cell r="C174">
            <v>0</v>
          </cell>
          <cell r="D174">
            <v>272859.94110595033</v>
          </cell>
          <cell r="E174">
            <v>0</v>
          </cell>
          <cell r="F174">
            <v>0</v>
          </cell>
          <cell r="G174">
            <v>0</v>
          </cell>
          <cell r="H174">
            <v>0</v>
          </cell>
          <cell r="I174">
            <v>0</v>
          </cell>
          <cell r="J174">
            <v>1065759.0576951939</v>
          </cell>
        </row>
        <row r="175">
          <cell r="A175">
            <v>158</v>
          </cell>
          <cell r="B175">
            <v>54667</v>
          </cell>
          <cell r="C175">
            <v>0</v>
          </cell>
          <cell r="D175">
            <v>272859.94110595033</v>
          </cell>
          <cell r="E175">
            <v>0</v>
          </cell>
          <cell r="F175">
            <v>0</v>
          </cell>
          <cell r="G175">
            <v>0</v>
          </cell>
          <cell r="H175">
            <v>0</v>
          </cell>
          <cell r="I175">
            <v>0</v>
          </cell>
          <cell r="J175">
            <v>1065759.0576951939</v>
          </cell>
        </row>
        <row r="176">
          <cell r="A176">
            <v>159</v>
          </cell>
          <cell r="B176">
            <v>54758</v>
          </cell>
          <cell r="C176">
            <v>0</v>
          </cell>
          <cell r="D176">
            <v>272859.94110595033</v>
          </cell>
          <cell r="E176">
            <v>0</v>
          </cell>
          <cell r="F176">
            <v>0</v>
          </cell>
          <cell r="G176">
            <v>0</v>
          </cell>
          <cell r="H176">
            <v>0</v>
          </cell>
          <cell r="I176">
            <v>0</v>
          </cell>
          <cell r="J176">
            <v>1065759.0576951939</v>
          </cell>
        </row>
        <row r="177">
          <cell r="A177">
            <v>160</v>
          </cell>
          <cell r="B177">
            <v>54848</v>
          </cell>
          <cell r="C177">
            <v>0</v>
          </cell>
          <cell r="D177">
            <v>272859.94110595033</v>
          </cell>
          <cell r="E177">
            <v>0</v>
          </cell>
          <cell r="F177">
            <v>0</v>
          </cell>
          <cell r="G177">
            <v>0</v>
          </cell>
          <cell r="H177">
            <v>0</v>
          </cell>
          <cell r="I177">
            <v>0</v>
          </cell>
          <cell r="J177">
            <v>1065759.0576951939</v>
          </cell>
        </row>
        <row r="178">
          <cell r="A178">
            <v>161</v>
          </cell>
          <cell r="B178">
            <v>54940</v>
          </cell>
          <cell r="C178">
            <v>0</v>
          </cell>
          <cell r="D178">
            <v>272859.94110595033</v>
          </cell>
          <cell r="E178">
            <v>0</v>
          </cell>
          <cell r="F178">
            <v>0</v>
          </cell>
          <cell r="G178">
            <v>0</v>
          </cell>
          <cell r="H178">
            <v>0</v>
          </cell>
          <cell r="I178">
            <v>0</v>
          </cell>
          <cell r="J178">
            <v>1065759.0576951939</v>
          </cell>
        </row>
        <row r="179">
          <cell r="A179">
            <v>162</v>
          </cell>
          <cell r="B179">
            <v>55032</v>
          </cell>
          <cell r="C179">
            <v>0</v>
          </cell>
          <cell r="D179">
            <v>272859.94110595033</v>
          </cell>
          <cell r="E179">
            <v>0</v>
          </cell>
          <cell r="F179">
            <v>0</v>
          </cell>
          <cell r="G179">
            <v>0</v>
          </cell>
          <cell r="H179">
            <v>0</v>
          </cell>
          <cell r="I179">
            <v>0</v>
          </cell>
          <cell r="J179">
            <v>1065759.0576951939</v>
          </cell>
        </row>
        <row r="180">
          <cell r="A180">
            <v>163</v>
          </cell>
          <cell r="B180">
            <v>55123</v>
          </cell>
          <cell r="C180">
            <v>0</v>
          </cell>
          <cell r="D180">
            <v>272859.94110595033</v>
          </cell>
          <cell r="E180">
            <v>0</v>
          </cell>
          <cell r="F180">
            <v>0</v>
          </cell>
          <cell r="G180">
            <v>0</v>
          </cell>
          <cell r="H180">
            <v>0</v>
          </cell>
          <cell r="I180">
            <v>0</v>
          </cell>
          <cell r="J180">
            <v>1065759.0576951939</v>
          </cell>
        </row>
        <row r="181">
          <cell r="A181">
            <v>164</v>
          </cell>
          <cell r="B181">
            <v>55213</v>
          </cell>
          <cell r="C181">
            <v>0</v>
          </cell>
          <cell r="D181">
            <v>272859.94110595033</v>
          </cell>
          <cell r="E181">
            <v>0</v>
          </cell>
          <cell r="F181">
            <v>0</v>
          </cell>
          <cell r="G181">
            <v>0</v>
          </cell>
          <cell r="H181">
            <v>0</v>
          </cell>
          <cell r="I181">
            <v>0</v>
          </cell>
          <cell r="J181">
            <v>1065759.0576951939</v>
          </cell>
        </row>
        <row r="182">
          <cell r="A182">
            <v>165</v>
          </cell>
          <cell r="B182">
            <v>55305</v>
          </cell>
          <cell r="C182">
            <v>0</v>
          </cell>
          <cell r="D182">
            <v>272859.94110595033</v>
          </cell>
          <cell r="E182">
            <v>0</v>
          </cell>
          <cell r="F182">
            <v>0</v>
          </cell>
          <cell r="G182">
            <v>0</v>
          </cell>
          <cell r="H182">
            <v>0</v>
          </cell>
          <cell r="I182">
            <v>0</v>
          </cell>
          <cell r="J182">
            <v>1065759.0576951939</v>
          </cell>
        </row>
        <row r="183">
          <cell r="A183">
            <v>166</v>
          </cell>
          <cell r="B183">
            <v>55397</v>
          </cell>
          <cell r="C183">
            <v>0</v>
          </cell>
          <cell r="D183">
            <v>272859.94110595033</v>
          </cell>
          <cell r="E183">
            <v>0</v>
          </cell>
          <cell r="F183">
            <v>0</v>
          </cell>
          <cell r="G183">
            <v>0</v>
          </cell>
          <cell r="H183">
            <v>0</v>
          </cell>
          <cell r="I183">
            <v>0</v>
          </cell>
          <cell r="J183">
            <v>1065759.0576951939</v>
          </cell>
        </row>
        <row r="184">
          <cell r="A184">
            <v>167</v>
          </cell>
          <cell r="B184">
            <v>55488</v>
          </cell>
          <cell r="C184">
            <v>0</v>
          </cell>
          <cell r="D184">
            <v>272859.94110595033</v>
          </cell>
          <cell r="E184">
            <v>0</v>
          </cell>
          <cell r="F184">
            <v>0</v>
          </cell>
          <cell r="G184">
            <v>0</v>
          </cell>
          <cell r="H184">
            <v>0</v>
          </cell>
          <cell r="I184">
            <v>0</v>
          </cell>
          <cell r="J184">
            <v>1065759.0576951939</v>
          </cell>
        </row>
        <row r="185">
          <cell r="A185">
            <v>168</v>
          </cell>
          <cell r="B185">
            <v>55579</v>
          </cell>
          <cell r="C185">
            <v>0</v>
          </cell>
          <cell r="D185">
            <v>272859.94110595033</v>
          </cell>
          <cell r="E185">
            <v>0</v>
          </cell>
          <cell r="F185">
            <v>0</v>
          </cell>
          <cell r="G185">
            <v>0</v>
          </cell>
          <cell r="H185">
            <v>0</v>
          </cell>
          <cell r="I185">
            <v>0</v>
          </cell>
          <cell r="J185">
            <v>1065759.0576951939</v>
          </cell>
        </row>
        <row r="186">
          <cell r="A186">
            <v>169</v>
          </cell>
          <cell r="B186">
            <v>55671</v>
          </cell>
          <cell r="C186">
            <v>0</v>
          </cell>
          <cell r="D186">
            <v>272859.94110595033</v>
          </cell>
          <cell r="E186">
            <v>0</v>
          </cell>
          <cell r="F186">
            <v>0</v>
          </cell>
          <cell r="G186">
            <v>0</v>
          </cell>
          <cell r="H186">
            <v>0</v>
          </cell>
          <cell r="I186">
            <v>0</v>
          </cell>
          <cell r="J186">
            <v>1065759.0576951939</v>
          </cell>
        </row>
        <row r="187">
          <cell r="A187">
            <v>170</v>
          </cell>
          <cell r="B187">
            <v>55763</v>
          </cell>
          <cell r="C187">
            <v>0</v>
          </cell>
          <cell r="D187">
            <v>272859.94110595033</v>
          </cell>
          <cell r="E187">
            <v>0</v>
          </cell>
          <cell r="F187">
            <v>0</v>
          </cell>
          <cell r="G187">
            <v>0</v>
          </cell>
          <cell r="H187">
            <v>0</v>
          </cell>
          <cell r="I187">
            <v>0</v>
          </cell>
          <cell r="J187">
            <v>1065759.0576951939</v>
          </cell>
        </row>
        <row r="188">
          <cell r="A188">
            <v>171</v>
          </cell>
          <cell r="B188">
            <v>55854</v>
          </cell>
          <cell r="C188">
            <v>0</v>
          </cell>
          <cell r="D188">
            <v>272859.94110595033</v>
          </cell>
          <cell r="E188">
            <v>0</v>
          </cell>
          <cell r="F188">
            <v>0</v>
          </cell>
          <cell r="G188">
            <v>0</v>
          </cell>
          <cell r="H188">
            <v>0</v>
          </cell>
          <cell r="I188">
            <v>0</v>
          </cell>
          <cell r="J188">
            <v>1065759.0576951939</v>
          </cell>
        </row>
        <row r="189">
          <cell r="A189">
            <v>172</v>
          </cell>
          <cell r="B189">
            <v>55944</v>
          </cell>
          <cell r="C189">
            <v>0</v>
          </cell>
          <cell r="D189">
            <v>272859.94110595033</v>
          </cell>
          <cell r="E189">
            <v>0</v>
          </cell>
          <cell r="F189">
            <v>0</v>
          </cell>
          <cell r="G189">
            <v>0</v>
          </cell>
          <cell r="H189">
            <v>0</v>
          </cell>
          <cell r="I189">
            <v>0</v>
          </cell>
          <cell r="J189">
            <v>1065759.0576951939</v>
          </cell>
        </row>
        <row r="190">
          <cell r="A190">
            <v>173</v>
          </cell>
          <cell r="B190">
            <v>56036</v>
          </cell>
          <cell r="C190">
            <v>0</v>
          </cell>
          <cell r="D190">
            <v>272859.94110595033</v>
          </cell>
          <cell r="E190">
            <v>0</v>
          </cell>
          <cell r="F190">
            <v>0</v>
          </cell>
          <cell r="G190">
            <v>0</v>
          </cell>
          <cell r="H190">
            <v>0</v>
          </cell>
          <cell r="I190">
            <v>0</v>
          </cell>
          <cell r="J190">
            <v>1065759.0576951939</v>
          </cell>
        </row>
        <row r="191">
          <cell r="A191">
            <v>174</v>
          </cell>
          <cell r="B191">
            <v>56128</v>
          </cell>
          <cell r="C191">
            <v>0</v>
          </cell>
          <cell r="D191">
            <v>272859.94110595033</v>
          </cell>
          <cell r="E191">
            <v>0</v>
          </cell>
          <cell r="F191">
            <v>0</v>
          </cell>
          <cell r="G191">
            <v>0</v>
          </cell>
          <cell r="H191">
            <v>0</v>
          </cell>
          <cell r="I191">
            <v>0</v>
          </cell>
          <cell r="J191">
            <v>1065759.0576951939</v>
          </cell>
        </row>
        <row r="192">
          <cell r="A192">
            <v>175</v>
          </cell>
          <cell r="B192">
            <v>56219</v>
          </cell>
          <cell r="C192">
            <v>0</v>
          </cell>
          <cell r="D192">
            <v>272859.94110595033</v>
          </cell>
          <cell r="E192">
            <v>0</v>
          </cell>
          <cell r="F192">
            <v>0</v>
          </cell>
          <cell r="G192">
            <v>0</v>
          </cell>
          <cell r="H192">
            <v>0</v>
          </cell>
          <cell r="I192">
            <v>0</v>
          </cell>
          <cell r="J192">
            <v>1065759.0576951939</v>
          </cell>
        </row>
        <row r="193">
          <cell r="A193">
            <v>176</v>
          </cell>
          <cell r="B193">
            <v>56309</v>
          </cell>
          <cell r="C193">
            <v>0</v>
          </cell>
          <cell r="D193">
            <v>272859.94110595033</v>
          </cell>
          <cell r="E193">
            <v>0</v>
          </cell>
          <cell r="F193">
            <v>0</v>
          </cell>
          <cell r="G193">
            <v>0</v>
          </cell>
          <cell r="H193">
            <v>0</v>
          </cell>
          <cell r="I193">
            <v>0</v>
          </cell>
          <cell r="J193">
            <v>1065759.0576951939</v>
          </cell>
        </row>
        <row r="194">
          <cell r="A194">
            <v>177</v>
          </cell>
          <cell r="B194">
            <v>56401</v>
          </cell>
          <cell r="C194">
            <v>0</v>
          </cell>
          <cell r="D194">
            <v>272859.94110595033</v>
          </cell>
          <cell r="E194">
            <v>0</v>
          </cell>
          <cell r="F194">
            <v>0</v>
          </cell>
          <cell r="G194">
            <v>0</v>
          </cell>
          <cell r="H194">
            <v>0</v>
          </cell>
          <cell r="I194">
            <v>0</v>
          </cell>
          <cell r="J194">
            <v>1065759.0576951939</v>
          </cell>
        </row>
        <row r="195">
          <cell r="A195">
            <v>178</v>
          </cell>
          <cell r="B195">
            <v>56493</v>
          </cell>
          <cell r="C195">
            <v>0</v>
          </cell>
          <cell r="D195">
            <v>272859.94110595033</v>
          </cell>
          <cell r="E195">
            <v>0</v>
          </cell>
          <cell r="F195">
            <v>0</v>
          </cell>
          <cell r="G195">
            <v>0</v>
          </cell>
          <cell r="H195">
            <v>0</v>
          </cell>
          <cell r="I195">
            <v>0</v>
          </cell>
          <cell r="J195">
            <v>1065759.0576951939</v>
          </cell>
        </row>
        <row r="196">
          <cell r="A196">
            <v>179</v>
          </cell>
          <cell r="B196">
            <v>56584</v>
          </cell>
          <cell r="C196">
            <v>0</v>
          </cell>
          <cell r="D196">
            <v>272859.94110595033</v>
          </cell>
          <cell r="E196">
            <v>0</v>
          </cell>
          <cell r="F196">
            <v>0</v>
          </cell>
          <cell r="G196">
            <v>0</v>
          </cell>
          <cell r="H196">
            <v>0</v>
          </cell>
          <cell r="I196">
            <v>0</v>
          </cell>
          <cell r="J196">
            <v>1065759.0576951939</v>
          </cell>
        </row>
        <row r="197">
          <cell r="A197">
            <v>180</v>
          </cell>
          <cell r="B197">
            <v>56674</v>
          </cell>
          <cell r="C197">
            <v>0</v>
          </cell>
          <cell r="D197">
            <v>272859.94110595033</v>
          </cell>
          <cell r="E197">
            <v>0</v>
          </cell>
          <cell r="F197">
            <v>0</v>
          </cell>
          <cell r="G197">
            <v>0</v>
          </cell>
          <cell r="H197">
            <v>0</v>
          </cell>
          <cell r="I197">
            <v>0</v>
          </cell>
          <cell r="J197">
            <v>1065759.0576951939</v>
          </cell>
        </row>
        <row r="198">
          <cell r="A198">
            <v>181</v>
          </cell>
          <cell r="B198">
            <v>56766</v>
          </cell>
          <cell r="C198">
            <v>0</v>
          </cell>
          <cell r="D198">
            <v>272859.94110595033</v>
          </cell>
          <cell r="E198">
            <v>0</v>
          </cell>
          <cell r="F198">
            <v>0</v>
          </cell>
          <cell r="G198">
            <v>0</v>
          </cell>
          <cell r="H198">
            <v>0</v>
          </cell>
          <cell r="I198">
            <v>0</v>
          </cell>
          <cell r="J198">
            <v>1065759.0576951939</v>
          </cell>
        </row>
        <row r="199">
          <cell r="A199">
            <v>182</v>
          </cell>
          <cell r="B199">
            <v>56858</v>
          </cell>
          <cell r="C199">
            <v>0</v>
          </cell>
          <cell r="D199">
            <v>272859.94110595033</v>
          </cell>
          <cell r="E199">
            <v>0</v>
          </cell>
          <cell r="F199">
            <v>0</v>
          </cell>
          <cell r="G199">
            <v>0</v>
          </cell>
          <cell r="H199">
            <v>0</v>
          </cell>
          <cell r="I199">
            <v>0</v>
          </cell>
          <cell r="J199">
            <v>1065759.0576951939</v>
          </cell>
        </row>
        <row r="200">
          <cell r="A200">
            <v>183</v>
          </cell>
          <cell r="B200">
            <v>56949</v>
          </cell>
          <cell r="C200">
            <v>0</v>
          </cell>
          <cell r="D200">
            <v>272859.94110595033</v>
          </cell>
          <cell r="E200">
            <v>0</v>
          </cell>
          <cell r="F200">
            <v>0</v>
          </cell>
          <cell r="G200">
            <v>0</v>
          </cell>
          <cell r="H200">
            <v>0</v>
          </cell>
          <cell r="I200">
            <v>0</v>
          </cell>
          <cell r="J200">
            <v>1065759.0576951939</v>
          </cell>
        </row>
        <row r="201">
          <cell r="A201">
            <v>184</v>
          </cell>
          <cell r="B201">
            <v>57040</v>
          </cell>
          <cell r="C201">
            <v>0</v>
          </cell>
          <cell r="D201">
            <v>272859.94110595033</v>
          </cell>
          <cell r="E201">
            <v>0</v>
          </cell>
          <cell r="F201">
            <v>0</v>
          </cell>
          <cell r="G201">
            <v>0</v>
          </cell>
          <cell r="H201">
            <v>0</v>
          </cell>
          <cell r="I201">
            <v>0</v>
          </cell>
          <cell r="J201">
            <v>1065759.0576951939</v>
          </cell>
        </row>
        <row r="202">
          <cell r="A202">
            <v>185</v>
          </cell>
          <cell r="B202">
            <v>57132</v>
          </cell>
          <cell r="C202">
            <v>0</v>
          </cell>
          <cell r="D202">
            <v>272859.94110595033</v>
          </cell>
          <cell r="E202">
            <v>0</v>
          </cell>
          <cell r="F202">
            <v>0</v>
          </cell>
          <cell r="G202">
            <v>0</v>
          </cell>
          <cell r="H202">
            <v>0</v>
          </cell>
          <cell r="I202">
            <v>0</v>
          </cell>
          <cell r="J202">
            <v>1065759.0576951939</v>
          </cell>
        </row>
        <row r="203">
          <cell r="A203">
            <v>186</v>
          </cell>
          <cell r="B203">
            <v>57224</v>
          </cell>
          <cell r="C203">
            <v>0</v>
          </cell>
          <cell r="D203">
            <v>272859.94110595033</v>
          </cell>
          <cell r="E203">
            <v>0</v>
          </cell>
          <cell r="F203">
            <v>0</v>
          </cell>
          <cell r="G203">
            <v>0</v>
          </cell>
          <cell r="H203">
            <v>0</v>
          </cell>
          <cell r="I203">
            <v>0</v>
          </cell>
          <cell r="J203">
            <v>1065759.0576951939</v>
          </cell>
        </row>
        <row r="204">
          <cell r="A204">
            <v>187</v>
          </cell>
          <cell r="B204">
            <v>57315</v>
          </cell>
          <cell r="C204">
            <v>0</v>
          </cell>
          <cell r="D204">
            <v>272859.94110595033</v>
          </cell>
          <cell r="E204">
            <v>0</v>
          </cell>
          <cell r="F204">
            <v>0</v>
          </cell>
          <cell r="G204">
            <v>0</v>
          </cell>
          <cell r="H204">
            <v>0</v>
          </cell>
          <cell r="I204">
            <v>0</v>
          </cell>
          <cell r="J204">
            <v>1065759.0576951939</v>
          </cell>
        </row>
        <row r="205">
          <cell r="A205">
            <v>188</v>
          </cell>
          <cell r="B205">
            <v>57405</v>
          </cell>
          <cell r="C205">
            <v>0</v>
          </cell>
          <cell r="D205">
            <v>272859.94110595033</v>
          </cell>
          <cell r="E205">
            <v>0</v>
          </cell>
          <cell r="F205">
            <v>0</v>
          </cell>
          <cell r="G205">
            <v>0</v>
          </cell>
          <cell r="H205">
            <v>0</v>
          </cell>
          <cell r="I205">
            <v>0</v>
          </cell>
          <cell r="J205">
            <v>1065759.0576951939</v>
          </cell>
        </row>
        <row r="206">
          <cell r="A206">
            <v>189</v>
          </cell>
          <cell r="B206">
            <v>57497</v>
          </cell>
          <cell r="C206">
            <v>0</v>
          </cell>
          <cell r="D206">
            <v>272859.94110595033</v>
          </cell>
          <cell r="E206">
            <v>0</v>
          </cell>
          <cell r="F206">
            <v>0</v>
          </cell>
          <cell r="G206">
            <v>0</v>
          </cell>
          <cell r="H206">
            <v>0</v>
          </cell>
          <cell r="I206">
            <v>0</v>
          </cell>
          <cell r="J206">
            <v>1065759.0576951939</v>
          </cell>
        </row>
        <row r="207">
          <cell r="A207">
            <v>190</v>
          </cell>
          <cell r="B207">
            <v>57589</v>
          </cell>
          <cell r="C207">
            <v>0</v>
          </cell>
          <cell r="D207">
            <v>272859.94110595033</v>
          </cell>
          <cell r="E207">
            <v>0</v>
          </cell>
          <cell r="F207">
            <v>0</v>
          </cell>
          <cell r="G207">
            <v>0</v>
          </cell>
          <cell r="H207">
            <v>0</v>
          </cell>
          <cell r="I207">
            <v>0</v>
          </cell>
          <cell r="J207">
            <v>1065759.0576951939</v>
          </cell>
        </row>
        <row r="208">
          <cell r="A208">
            <v>191</v>
          </cell>
          <cell r="B208">
            <v>57680</v>
          </cell>
          <cell r="C208">
            <v>0</v>
          </cell>
          <cell r="D208">
            <v>272859.94110595033</v>
          </cell>
          <cell r="E208">
            <v>0</v>
          </cell>
          <cell r="F208">
            <v>0</v>
          </cell>
          <cell r="G208">
            <v>0</v>
          </cell>
          <cell r="H208">
            <v>0</v>
          </cell>
          <cell r="I208">
            <v>0</v>
          </cell>
          <cell r="J208">
            <v>1065759.0576951939</v>
          </cell>
        </row>
        <row r="209">
          <cell r="A209">
            <v>192</v>
          </cell>
          <cell r="B209">
            <v>57770</v>
          </cell>
          <cell r="C209">
            <v>0</v>
          </cell>
          <cell r="D209">
            <v>272859.94110595033</v>
          </cell>
          <cell r="E209">
            <v>0</v>
          </cell>
          <cell r="F209">
            <v>0</v>
          </cell>
          <cell r="G209">
            <v>0</v>
          </cell>
          <cell r="H209">
            <v>0</v>
          </cell>
          <cell r="I209">
            <v>0</v>
          </cell>
          <cell r="J209">
            <v>1065759.0576951939</v>
          </cell>
        </row>
        <row r="210">
          <cell r="A210">
            <v>193</v>
          </cell>
          <cell r="B210">
            <v>57862</v>
          </cell>
          <cell r="C210">
            <v>0</v>
          </cell>
          <cell r="D210">
            <v>272859.94110595033</v>
          </cell>
          <cell r="E210">
            <v>0</v>
          </cell>
          <cell r="F210">
            <v>0</v>
          </cell>
          <cell r="G210">
            <v>0</v>
          </cell>
          <cell r="H210">
            <v>0</v>
          </cell>
          <cell r="I210">
            <v>0</v>
          </cell>
          <cell r="J210">
            <v>1065759.0576951939</v>
          </cell>
        </row>
        <row r="211">
          <cell r="A211">
            <v>194</v>
          </cell>
          <cell r="B211">
            <v>57954</v>
          </cell>
          <cell r="C211">
            <v>0</v>
          </cell>
          <cell r="D211">
            <v>272859.94110595033</v>
          </cell>
          <cell r="E211">
            <v>0</v>
          </cell>
          <cell r="F211">
            <v>0</v>
          </cell>
          <cell r="G211">
            <v>0</v>
          </cell>
          <cell r="H211">
            <v>0</v>
          </cell>
          <cell r="I211">
            <v>0</v>
          </cell>
          <cell r="J211">
            <v>1065759.0576951939</v>
          </cell>
        </row>
        <row r="212">
          <cell r="A212">
            <v>195</v>
          </cell>
          <cell r="B212">
            <v>58045</v>
          </cell>
          <cell r="C212">
            <v>0</v>
          </cell>
          <cell r="D212">
            <v>272859.94110595033</v>
          </cell>
          <cell r="E212">
            <v>0</v>
          </cell>
          <cell r="F212">
            <v>0</v>
          </cell>
          <cell r="G212">
            <v>0</v>
          </cell>
          <cell r="H212">
            <v>0</v>
          </cell>
          <cell r="I212">
            <v>0</v>
          </cell>
          <cell r="J212">
            <v>1065759.0576951939</v>
          </cell>
        </row>
        <row r="213">
          <cell r="A213">
            <v>196</v>
          </cell>
          <cell r="B213">
            <v>58135</v>
          </cell>
          <cell r="C213">
            <v>0</v>
          </cell>
          <cell r="D213">
            <v>272859.94110595033</v>
          </cell>
          <cell r="E213">
            <v>0</v>
          </cell>
          <cell r="F213">
            <v>0</v>
          </cell>
          <cell r="G213">
            <v>0</v>
          </cell>
          <cell r="H213">
            <v>0</v>
          </cell>
          <cell r="I213">
            <v>0</v>
          </cell>
          <cell r="J213">
            <v>1065759.0576951939</v>
          </cell>
        </row>
        <row r="214">
          <cell r="A214">
            <v>197</v>
          </cell>
          <cell r="B214">
            <v>58227</v>
          </cell>
          <cell r="C214">
            <v>0</v>
          </cell>
          <cell r="D214">
            <v>272859.94110595033</v>
          </cell>
          <cell r="E214">
            <v>0</v>
          </cell>
          <cell r="F214">
            <v>0</v>
          </cell>
          <cell r="G214">
            <v>0</v>
          </cell>
          <cell r="H214">
            <v>0</v>
          </cell>
          <cell r="I214">
            <v>0</v>
          </cell>
          <cell r="J214">
            <v>1065759.0576951939</v>
          </cell>
        </row>
        <row r="215">
          <cell r="A215">
            <v>198</v>
          </cell>
          <cell r="B215">
            <v>58319</v>
          </cell>
          <cell r="C215">
            <v>0</v>
          </cell>
          <cell r="D215">
            <v>272859.94110595033</v>
          </cell>
          <cell r="E215">
            <v>0</v>
          </cell>
          <cell r="F215">
            <v>0</v>
          </cell>
          <cell r="G215">
            <v>0</v>
          </cell>
          <cell r="H215">
            <v>0</v>
          </cell>
          <cell r="I215">
            <v>0</v>
          </cell>
          <cell r="J215">
            <v>1065759.0576951939</v>
          </cell>
        </row>
        <row r="216">
          <cell r="A216">
            <v>199</v>
          </cell>
          <cell r="B216">
            <v>58410</v>
          </cell>
          <cell r="C216">
            <v>0</v>
          </cell>
          <cell r="D216">
            <v>272859.94110595033</v>
          </cell>
          <cell r="E216">
            <v>0</v>
          </cell>
          <cell r="F216">
            <v>0</v>
          </cell>
          <cell r="G216">
            <v>0</v>
          </cell>
          <cell r="H216">
            <v>0</v>
          </cell>
          <cell r="I216">
            <v>0</v>
          </cell>
          <cell r="J216">
            <v>1065759.0576951939</v>
          </cell>
        </row>
        <row r="217">
          <cell r="A217">
            <v>200</v>
          </cell>
          <cell r="B217">
            <v>58501</v>
          </cell>
          <cell r="C217">
            <v>0</v>
          </cell>
          <cell r="D217">
            <v>272859.94110595033</v>
          </cell>
          <cell r="E217">
            <v>0</v>
          </cell>
          <cell r="F217">
            <v>0</v>
          </cell>
          <cell r="G217">
            <v>0</v>
          </cell>
          <cell r="H217">
            <v>0</v>
          </cell>
          <cell r="I217">
            <v>0</v>
          </cell>
          <cell r="J217">
            <v>1065759.0576951939</v>
          </cell>
        </row>
        <row r="218">
          <cell r="A218">
            <v>201</v>
          </cell>
          <cell r="B218">
            <v>58593</v>
          </cell>
          <cell r="C218">
            <v>0</v>
          </cell>
          <cell r="D218">
            <v>272859.94110595033</v>
          </cell>
          <cell r="E218">
            <v>0</v>
          </cell>
          <cell r="F218">
            <v>0</v>
          </cell>
          <cell r="G218">
            <v>0</v>
          </cell>
          <cell r="H218">
            <v>0</v>
          </cell>
          <cell r="I218">
            <v>0</v>
          </cell>
          <cell r="J218">
            <v>1065759.0576951939</v>
          </cell>
        </row>
        <row r="219">
          <cell r="A219">
            <v>202</v>
          </cell>
          <cell r="B219">
            <v>58685</v>
          </cell>
          <cell r="C219">
            <v>0</v>
          </cell>
          <cell r="D219">
            <v>272859.94110595033</v>
          </cell>
          <cell r="E219">
            <v>0</v>
          </cell>
          <cell r="F219">
            <v>0</v>
          </cell>
          <cell r="G219">
            <v>0</v>
          </cell>
          <cell r="H219">
            <v>0</v>
          </cell>
          <cell r="I219">
            <v>0</v>
          </cell>
          <cell r="J219">
            <v>1065759.0576951939</v>
          </cell>
        </row>
        <row r="220">
          <cell r="A220">
            <v>203</v>
          </cell>
          <cell r="B220">
            <v>58776</v>
          </cell>
          <cell r="C220">
            <v>0</v>
          </cell>
          <cell r="D220">
            <v>272859.94110595033</v>
          </cell>
          <cell r="E220">
            <v>0</v>
          </cell>
          <cell r="F220">
            <v>0</v>
          </cell>
          <cell r="G220">
            <v>0</v>
          </cell>
          <cell r="H220">
            <v>0</v>
          </cell>
          <cell r="I220">
            <v>0</v>
          </cell>
          <cell r="J220">
            <v>1065759.0576951939</v>
          </cell>
        </row>
        <row r="221">
          <cell r="A221">
            <v>204</v>
          </cell>
          <cell r="B221">
            <v>58866</v>
          </cell>
          <cell r="C221">
            <v>0</v>
          </cell>
          <cell r="D221">
            <v>272859.94110595033</v>
          </cell>
          <cell r="E221">
            <v>0</v>
          </cell>
          <cell r="F221">
            <v>0</v>
          </cell>
          <cell r="G221">
            <v>0</v>
          </cell>
          <cell r="H221">
            <v>0</v>
          </cell>
          <cell r="I221">
            <v>0</v>
          </cell>
          <cell r="J221">
            <v>1065759.0576951939</v>
          </cell>
        </row>
        <row r="222">
          <cell r="A222">
            <v>205</v>
          </cell>
          <cell r="B222">
            <v>58958</v>
          </cell>
          <cell r="C222">
            <v>0</v>
          </cell>
          <cell r="D222">
            <v>272859.94110595033</v>
          </cell>
          <cell r="E222">
            <v>0</v>
          </cell>
          <cell r="F222">
            <v>0</v>
          </cell>
          <cell r="G222">
            <v>0</v>
          </cell>
          <cell r="H222">
            <v>0</v>
          </cell>
          <cell r="I222">
            <v>0</v>
          </cell>
          <cell r="J222">
            <v>1065759.0576951939</v>
          </cell>
        </row>
        <row r="223">
          <cell r="A223">
            <v>206</v>
          </cell>
          <cell r="B223">
            <v>59050</v>
          </cell>
          <cell r="C223">
            <v>0</v>
          </cell>
          <cell r="D223">
            <v>272859.94110595033</v>
          </cell>
          <cell r="E223">
            <v>0</v>
          </cell>
          <cell r="F223">
            <v>0</v>
          </cell>
          <cell r="G223">
            <v>0</v>
          </cell>
          <cell r="H223">
            <v>0</v>
          </cell>
          <cell r="I223">
            <v>0</v>
          </cell>
          <cell r="J223">
            <v>1065759.0576951939</v>
          </cell>
        </row>
        <row r="224">
          <cell r="A224">
            <v>207</v>
          </cell>
          <cell r="B224">
            <v>59141</v>
          </cell>
          <cell r="C224">
            <v>0</v>
          </cell>
          <cell r="D224">
            <v>272859.94110595033</v>
          </cell>
          <cell r="E224">
            <v>0</v>
          </cell>
          <cell r="F224">
            <v>0</v>
          </cell>
          <cell r="G224">
            <v>0</v>
          </cell>
          <cell r="H224">
            <v>0</v>
          </cell>
          <cell r="I224">
            <v>0</v>
          </cell>
          <cell r="J224">
            <v>1065759.0576951939</v>
          </cell>
        </row>
        <row r="225">
          <cell r="A225">
            <v>208</v>
          </cell>
          <cell r="B225">
            <v>59231</v>
          </cell>
          <cell r="C225">
            <v>0</v>
          </cell>
          <cell r="D225">
            <v>272859.94110595033</v>
          </cell>
          <cell r="E225">
            <v>0</v>
          </cell>
          <cell r="F225">
            <v>0</v>
          </cell>
          <cell r="G225">
            <v>0</v>
          </cell>
          <cell r="H225">
            <v>0</v>
          </cell>
          <cell r="I225">
            <v>0</v>
          </cell>
          <cell r="J225">
            <v>1065759.0576951939</v>
          </cell>
        </row>
        <row r="226">
          <cell r="A226">
            <v>209</v>
          </cell>
          <cell r="B226">
            <v>59323</v>
          </cell>
          <cell r="C226">
            <v>0</v>
          </cell>
          <cell r="D226">
            <v>272859.94110595033</v>
          </cell>
          <cell r="E226">
            <v>0</v>
          </cell>
          <cell r="F226">
            <v>0</v>
          </cell>
          <cell r="G226">
            <v>0</v>
          </cell>
          <cell r="H226">
            <v>0</v>
          </cell>
          <cell r="I226">
            <v>0</v>
          </cell>
          <cell r="J226">
            <v>1065759.0576951939</v>
          </cell>
        </row>
        <row r="227">
          <cell r="A227">
            <v>210</v>
          </cell>
          <cell r="B227">
            <v>59415</v>
          </cell>
          <cell r="C227">
            <v>0</v>
          </cell>
          <cell r="D227">
            <v>272859.94110595033</v>
          </cell>
          <cell r="E227">
            <v>0</v>
          </cell>
          <cell r="F227">
            <v>0</v>
          </cell>
          <cell r="G227">
            <v>0</v>
          </cell>
          <cell r="H227">
            <v>0</v>
          </cell>
          <cell r="I227">
            <v>0</v>
          </cell>
          <cell r="J227">
            <v>1065759.0576951939</v>
          </cell>
        </row>
        <row r="228">
          <cell r="A228">
            <v>211</v>
          </cell>
          <cell r="B228">
            <v>59506</v>
          </cell>
          <cell r="C228">
            <v>0</v>
          </cell>
          <cell r="D228">
            <v>272859.94110595033</v>
          </cell>
          <cell r="E228">
            <v>0</v>
          </cell>
          <cell r="F228">
            <v>0</v>
          </cell>
          <cell r="G228">
            <v>0</v>
          </cell>
          <cell r="H228">
            <v>0</v>
          </cell>
          <cell r="I228">
            <v>0</v>
          </cell>
          <cell r="J228">
            <v>1065759.0576951939</v>
          </cell>
        </row>
        <row r="229">
          <cell r="A229">
            <v>212</v>
          </cell>
          <cell r="B229">
            <v>59596</v>
          </cell>
          <cell r="C229">
            <v>0</v>
          </cell>
          <cell r="D229">
            <v>272859.94110595033</v>
          </cell>
          <cell r="E229">
            <v>0</v>
          </cell>
          <cell r="F229">
            <v>0</v>
          </cell>
          <cell r="G229">
            <v>0</v>
          </cell>
          <cell r="H229">
            <v>0</v>
          </cell>
          <cell r="I229">
            <v>0</v>
          </cell>
          <cell r="J229">
            <v>1065759.0576951939</v>
          </cell>
        </row>
        <row r="230">
          <cell r="A230">
            <v>213</v>
          </cell>
          <cell r="B230">
            <v>59688</v>
          </cell>
          <cell r="C230">
            <v>0</v>
          </cell>
          <cell r="D230">
            <v>272859.94110595033</v>
          </cell>
          <cell r="E230">
            <v>0</v>
          </cell>
          <cell r="F230">
            <v>0</v>
          </cell>
          <cell r="G230">
            <v>0</v>
          </cell>
          <cell r="H230">
            <v>0</v>
          </cell>
          <cell r="I230">
            <v>0</v>
          </cell>
          <cell r="J230">
            <v>1065759.0576951939</v>
          </cell>
        </row>
        <row r="231">
          <cell r="A231">
            <v>214</v>
          </cell>
          <cell r="B231">
            <v>59780</v>
          </cell>
          <cell r="C231">
            <v>0</v>
          </cell>
          <cell r="D231">
            <v>272859.94110595033</v>
          </cell>
          <cell r="E231">
            <v>0</v>
          </cell>
          <cell r="F231">
            <v>0</v>
          </cell>
          <cell r="G231">
            <v>0</v>
          </cell>
          <cell r="H231">
            <v>0</v>
          </cell>
          <cell r="I231">
            <v>0</v>
          </cell>
          <cell r="J231">
            <v>1065759.0576951939</v>
          </cell>
        </row>
        <row r="232">
          <cell r="A232">
            <v>215</v>
          </cell>
          <cell r="B232">
            <v>59871</v>
          </cell>
          <cell r="C232">
            <v>0</v>
          </cell>
          <cell r="D232">
            <v>272859.94110595033</v>
          </cell>
          <cell r="E232">
            <v>0</v>
          </cell>
          <cell r="F232">
            <v>0</v>
          </cell>
          <cell r="G232">
            <v>0</v>
          </cell>
          <cell r="H232">
            <v>0</v>
          </cell>
          <cell r="I232">
            <v>0</v>
          </cell>
          <cell r="J232">
            <v>1065759.0576951939</v>
          </cell>
        </row>
        <row r="233">
          <cell r="A233">
            <v>216</v>
          </cell>
          <cell r="B233">
            <v>59962</v>
          </cell>
          <cell r="C233">
            <v>0</v>
          </cell>
          <cell r="D233">
            <v>272859.94110595033</v>
          </cell>
          <cell r="E233">
            <v>0</v>
          </cell>
          <cell r="F233">
            <v>0</v>
          </cell>
          <cell r="G233">
            <v>0</v>
          </cell>
          <cell r="H233">
            <v>0</v>
          </cell>
          <cell r="I233">
            <v>0</v>
          </cell>
          <cell r="J233">
            <v>1065759.0576951939</v>
          </cell>
        </row>
        <row r="234">
          <cell r="A234">
            <v>217</v>
          </cell>
          <cell r="B234">
            <v>60054</v>
          </cell>
          <cell r="C234">
            <v>0</v>
          </cell>
          <cell r="D234">
            <v>272859.94110595033</v>
          </cell>
          <cell r="E234">
            <v>0</v>
          </cell>
          <cell r="F234">
            <v>0</v>
          </cell>
          <cell r="G234">
            <v>0</v>
          </cell>
          <cell r="H234">
            <v>0</v>
          </cell>
          <cell r="I234">
            <v>0</v>
          </cell>
          <cell r="J234">
            <v>1065759.0576951939</v>
          </cell>
        </row>
        <row r="235">
          <cell r="A235">
            <v>218</v>
          </cell>
          <cell r="B235">
            <v>60146</v>
          </cell>
          <cell r="C235">
            <v>0</v>
          </cell>
          <cell r="D235">
            <v>272859.94110595033</v>
          </cell>
          <cell r="E235">
            <v>0</v>
          </cell>
          <cell r="F235">
            <v>0</v>
          </cell>
          <cell r="G235">
            <v>0</v>
          </cell>
          <cell r="H235">
            <v>0</v>
          </cell>
          <cell r="I235">
            <v>0</v>
          </cell>
          <cell r="J235">
            <v>1065759.0576951939</v>
          </cell>
        </row>
        <row r="236">
          <cell r="A236">
            <v>219</v>
          </cell>
          <cell r="B236">
            <v>60237</v>
          </cell>
          <cell r="C236">
            <v>0</v>
          </cell>
          <cell r="D236">
            <v>272859.94110595033</v>
          </cell>
          <cell r="E236">
            <v>0</v>
          </cell>
          <cell r="F236">
            <v>0</v>
          </cell>
          <cell r="G236">
            <v>0</v>
          </cell>
          <cell r="H236">
            <v>0</v>
          </cell>
          <cell r="I236">
            <v>0</v>
          </cell>
          <cell r="J236">
            <v>1065759.0576951939</v>
          </cell>
        </row>
        <row r="237">
          <cell r="A237">
            <v>220</v>
          </cell>
          <cell r="B237">
            <v>60327</v>
          </cell>
          <cell r="C237">
            <v>0</v>
          </cell>
          <cell r="D237">
            <v>272859.94110595033</v>
          </cell>
          <cell r="E237">
            <v>0</v>
          </cell>
          <cell r="F237">
            <v>0</v>
          </cell>
          <cell r="G237">
            <v>0</v>
          </cell>
          <cell r="H237">
            <v>0</v>
          </cell>
          <cell r="I237">
            <v>0</v>
          </cell>
          <cell r="J237">
            <v>1065759.0576951939</v>
          </cell>
        </row>
        <row r="238">
          <cell r="A238">
            <v>221</v>
          </cell>
          <cell r="B238">
            <v>60419</v>
          </cell>
          <cell r="C238">
            <v>0</v>
          </cell>
          <cell r="D238">
            <v>272859.94110595033</v>
          </cell>
          <cell r="E238">
            <v>0</v>
          </cell>
          <cell r="F238">
            <v>0</v>
          </cell>
          <cell r="G238">
            <v>0</v>
          </cell>
          <cell r="H238">
            <v>0</v>
          </cell>
          <cell r="I238">
            <v>0</v>
          </cell>
          <cell r="J238">
            <v>1065759.0576951939</v>
          </cell>
        </row>
        <row r="239">
          <cell r="A239">
            <v>222</v>
          </cell>
          <cell r="B239">
            <v>60511</v>
          </cell>
          <cell r="C239">
            <v>0</v>
          </cell>
          <cell r="D239">
            <v>272859.94110595033</v>
          </cell>
          <cell r="E239">
            <v>0</v>
          </cell>
          <cell r="F239">
            <v>0</v>
          </cell>
          <cell r="G239">
            <v>0</v>
          </cell>
          <cell r="H239">
            <v>0</v>
          </cell>
          <cell r="I239">
            <v>0</v>
          </cell>
          <cell r="J239">
            <v>1065759.0576951939</v>
          </cell>
        </row>
        <row r="240">
          <cell r="A240">
            <v>223</v>
          </cell>
          <cell r="B240">
            <v>60602</v>
          </cell>
          <cell r="C240">
            <v>0</v>
          </cell>
          <cell r="D240">
            <v>272859.94110595033</v>
          </cell>
          <cell r="E240">
            <v>0</v>
          </cell>
          <cell r="F240">
            <v>0</v>
          </cell>
          <cell r="G240">
            <v>0</v>
          </cell>
          <cell r="H240">
            <v>0</v>
          </cell>
          <cell r="I240">
            <v>0</v>
          </cell>
          <cell r="J240">
            <v>1065759.0576951939</v>
          </cell>
        </row>
        <row r="241">
          <cell r="A241">
            <v>224</v>
          </cell>
          <cell r="B241">
            <v>60692</v>
          </cell>
          <cell r="C241">
            <v>0</v>
          </cell>
          <cell r="D241">
            <v>272859.94110595033</v>
          </cell>
          <cell r="E241">
            <v>0</v>
          </cell>
          <cell r="F241">
            <v>0</v>
          </cell>
          <cell r="G241">
            <v>0</v>
          </cell>
          <cell r="H241">
            <v>0</v>
          </cell>
          <cell r="I241">
            <v>0</v>
          </cell>
          <cell r="J241">
            <v>1065759.0576951939</v>
          </cell>
        </row>
        <row r="242">
          <cell r="A242">
            <v>225</v>
          </cell>
          <cell r="B242">
            <v>60784</v>
          </cell>
          <cell r="C242">
            <v>0</v>
          </cell>
          <cell r="D242">
            <v>272859.94110595033</v>
          </cell>
          <cell r="E242">
            <v>0</v>
          </cell>
          <cell r="F242">
            <v>0</v>
          </cell>
          <cell r="G242">
            <v>0</v>
          </cell>
          <cell r="H242">
            <v>0</v>
          </cell>
          <cell r="I242">
            <v>0</v>
          </cell>
          <cell r="J242">
            <v>1065759.0576951939</v>
          </cell>
        </row>
        <row r="243">
          <cell r="A243">
            <v>226</v>
          </cell>
          <cell r="B243">
            <v>60876</v>
          </cell>
          <cell r="C243">
            <v>0</v>
          </cell>
          <cell r="D243">
            <v>272859.94110595033</v>
          </cell>
          <cell r="E243">
            <v>0</v>
          </cell>
          <cell r="F243">
            <v>0</v>
          </cell>
          <cell r="G243">
            <v>0</v>
          </cell>
          <cell r="H243">
            <v>0</v>
          </cell>
          <cell r="I243">
            <v>0</v>
          </cell>
          <cell r="J243">
            <v>1065759.0576951939</v>
          </cell>
        </row>
        <row r="244">
          <cell r="A244">
            <v>227</v>
          </cell>
          <cell r="B244">
            <v>60967</v>
          </cell>
          <cell r="C244">
            <v>0</v>
          </cell>
          <cell r="D244">
            <v>272859.94110595033</v>
          </cell>
          <cell r="E244">
            <v>0</v>
          </cell>
          <cell r="F244">
            <v>0</v>
          </cell>
          <cell r="G244">
            <v>0</v>
          </cell>
          <cell r="H244">
            <v>0</v>
          </cell>
          <cell r="I244">
            <v>0</v>
          </cell>
          <cell r="J244">
            <v>1065759.0576951939</v>
          </cell>
        </row>
        <row r="245">
          <cell r="A245">
            <v>228</v>
          </cell>
          <cell r="B245">
            <v>61057</v>
          </cell>
          <cell r="C245">
            <v>0</v>
          </cell>
          <cell r="D245">
            <v>272859.94110595033</v>
          </cell>
          <cell r="E245">
            <v>0</v>
          </cell>
          <cell r="F245">
            <v>0</v>
          </cell>
          <cell r="G245">
            <v>0</v>
          </cell>
          <cell r="H245">
            <v>0</v>
          </cell>
          <cell r="I245">
            <v>0</v>
          </cell>
          <cell r="J245">
            <v>1065759.0576951939</v>
          </cell>
        </row>
        <row r="246">
          <cell r="A246">
            <v>229</v>
          </cell>
          <cell r="B246">
            <v>61149</v>
          </cell>
          <cell r="C246">
            <v>0</v>
          </cell>
          <cell r="D246">
            <v>272859.94110595033</v>
          </cell>
          <cell r="E246">
            <v>0</v>
          </cell>
          <cell r="F246">
            <v>0</v>
          </cell>
          <cell r="G246">
            <v>0</v>
          </cell>
          <cell r="H246">
            <v>0</v>
          </cell>
          <cell r="I246">
            <v>0</v>
          </cell>
          <cell r="J246">
            <v>1065759.0576951939</v>
          </cell>
        </row>
        <row r="247">
          <cell r="A247">
            <v>230</v>
          </cell>
          <cell r="B247">
            <v>61241</v>
          </cell>
          <cell r="C247">
            <v>0</v>
          </cell>
          <cell r="D247">
            <v>272859.94110595033</v>
          </cell>
          <cell r="E247">
            <v>0</v>
          </cell>
          <cell r="F247">
            <v>0</v>
          </cell>
          <cell r="G247">
            <v>0</v>
          </cell>
          <cell r="H247">
            <v>0</v>
          </cell>
          <cell r="I247">
            <v>0</v>
          </cell>
          <cell r="J247">
            <v>1065759.0576951939</v>
          </cell>
        </row>
        <row r="248">
          <cell r="A248">
            <v>231</v>
          </cell>
          <cell r="B248">
            <v>61332</v>
          </cell>
          <cell r="C248">
            <v>0</v>
          </cell>
          <cell r="D248">
            <v>272859.94110595033</v>
          </cell>
          <cell r="E248">
            <v>0</v>
          </cell>
          <cell r="F248">
            <v>0</v>
          </cell>
          <cell r="G248">
            <v>0</v>
          </cell>
          <cell r="H248">
            <v>0</v>
          </cell>
          <cell r="I248">
            <v>0</v>
          </cell>
          <cell r="J248">
            <v>1065759.0576951939</v>
          </cell>
        </row>
        <row r="249">
          <cell r="A249">
            <v>232</v>
          </cell>
          <cell r="B249">
            <v>61423</v>
          </cell>
          <cell r="C249">
            <v>0</v>
          </cell>
          <cell r="D249">
            <v>272859.94110595033</v>
          </cell>
          <cell r="E249">
            <v>0</v>
          </cell>
          <cell r="F249">
            <v>0</v>
          </cell>
          <cell r="G249">
            <v>0</v>
          </cell>
          <cell r="H249">
            <v>0</v>
          </cell>
          <cell r="I249">
            <v>0</v>
          </cell>
          <cell r="J249">
            <v>1065759.0576951939</v>
          </cell>
        </row>
        <row r="250">
          <cell r="A250">
            <v>233</v>
          </cell>
          <cell r="B250">
            <v>61515</v>
          </cell>
          <cell r="C250">
            <v>0</v>
          </cell>
          <cell r="D250">
            <v>272859.94110595033</v>
          </cell>
          <cell r="E250">
            <v>0</v>
          </cell>
          <cell r="F250">
            <v>0</v>
          </cell>
          <cell r="G250">
            <v>0</v>
          </cell>
          <cell r="H250">
            <v>0</v>
          </cell>
          <cell r="I250">
            <v>0</v>
          </cell>
          <cell r="J250">
            <v>1065759.0576951939</v>
          </cell>
        </row>
        <row r="251">
          <cell r="A251">
            <v>234</v>
          </cell>
          <cell r="B251">
            <v>61607</v>
          </cell>
          <cell r="C251">
            <v>0</v>
          </cell>
          <cell r="D251">
            <v>272859.94110595033</v>
          </cell>
          <cell r="E251">
            <v>0</v>
          </cell>
          <cell r="F251">
            <v>0</v>
          </cell>
          <cell r="G251">
            <v>0</v>
          </cell>
          <cell r="H251">
            <v>0</v>
          </cell>
          <cell r="I251">
            <v>0</v>
          </cell>
          <cell r="J251">
            <v>1065759.0576951939</v>
          </cell>
        </row>
        <row r="252">
          <cell r="A252">
            <v>235</v>
          </cell>
          <cell r="B252">
            <v>61698</v>
          </cell>
          <cell r="C252">
            <v>0</v>
          </cell>
          <cell r="D252">
            <v>272859.94110595033</v>
          </cell>
          <cell r="E252">
            <v>0</v>
          </cell>
          <cell r="F252">
            <v>0</v>
          </cell>
          <cell r="G252">
            <v>0</v>
          </cell>
          <cell r="H252">
            <v>0</v>
          </cell>
          <cell r="I252">
            <v>0</v>
          </cell>
          <cell r="J252">
            <v>1065759.0576951939</v>
          </cell>
        </row>
        <row r="253">
          <cell r="A253">
            <v>236</v>
          </cell>
          <cell r="B253">
            <v>61788</v>
          </cell>
          <cell r="C253">
            <v>0</v>
          </cell>
          <cell r="D253">
            <v>272859.94110595033</v>
          </cell>
          <cell r="E253">
            <v>0</v>
          </cell>
          <cell r="F253">
            <v>0</v>
          </cell>
          <cell r="G253">
            <v>0</v>
          </cell>
          <cell r="H253">
            <v>0</v>
          </cell>
          <cell r="I253">
            <v>0</v>
          </cell>
          <cell r="J253">
            <v>1065759.0576951939</v>
          </cell>
        </row>
        <row r="254">
          <cell r="A254">
            <v>237</v>
          </cell>
          <cell r="B254">
            <v>61880</v>
          </cell>
          <cell r="C254">
            <v>0</v>
          </cell>
          <cell r="D254">
            <v>272859.94110595033</v>
          </cell>
          <cell r="E254">
            <v>0</v>
          </cell>
          <cell r="F254">
            <v>0</v>
          </cell>
          <cell r="G254">
            <v>0</v>
          </cell>
          <cell r="H254">
            <v>0</v>
          </cell>
          <cell r="I254">
            <v>0</v>
          </cell>
          <cell r="J254">
            <v>1065759.0576951939</v>
          </cell>
        </row>
        <row r="255">
          <cell r="A255">
            <v>238</v>
          </cell>
          <cell r="B255">
            <v>61972</v>
          </cell>
          <cell r="C255">
            <v>0</v>
          </cell>
          <cell r="D255">
            <v>272859.94110595033</v>
          </cell>
          <cell r="E255">
            <v>0</v>
          </cell>
          <cell r="F255">
            <v>0</v>
          </cell>
          <cell r="G255">
            <v>0</v>
          </cell>
          <cell r="H255">
            <v>0</v>
          </cell>
          <cell r="I255">
            <v>0</v>
          </cell>
          <cell r="J255">
            <v>1065759.0576951939</v>
          </cell>
        </row>
        <row r="256">
          <cell r="A256">
            <v>239</v>
          </cell>
          <cell r="B256">
            <v>62063</v>
          </cell>
          <cell r="C256">
            <v>0</v>
          </cell>
          <cell r="D256">
            <v>272859.94110595033</v>
          </cell>
          <cell r="E256">
            <v>0</v>
          </cell>
          <cell r="F256">
            <v>0</v>
          </cell>
          <cell r="G256">
            <v>0</v>
          </cell>
          <cell r="H256">
            <v>0</v>
          </cell>
          <cell r="I256">
            <v>0</v>
          </cell>
          <cell r="J256">
            <v>1065759.0576951939</v>
          </cell>
        </row>
        <row r="257">
          <cell r="A257">
            <v>240</v>
          </cell>
          <cell r="B257">
            <v>62153</v>
          </cell>
          <cell r="C257">
            <v>0</v>
          </cell>
          <cell r="D257">
            <v>272859.94110595033</v>
          </cell>
          <cell r="E257">
            <v>0</v>
          </cell>
          <cell r="F257">
            <v>0</v>
          </cell>
          <cell r="G257">
            <v>0</v>
          </cell>
          <cell r="H257">
            <v>0</v>
          </cell>
          <cell r="I257">
            <v>0</v>
          </cell>
          <cell r="J257">
            <v>1065759.0576951939</v>
          </cell>
        </row>
        <row r="258">
          <cell r="A258">
            <v>241</v>
          </cell>
          <cell r="B258">
            <v>62245</v>
          </cell>
          <cell r="C258">
            <v>0</v>
          </cell>
          <cell r="D258">
            <v>272859.94110595033</v>
          </cell>
          <cell r="E258">
            <v>0</v>
          </cell>
          <cell r="F258">
            <v>0</v>
          </cell>
          <cell r="G258">
            <v>0</v>
          </cell>
          <cell r="H258">
            <v>0</v>
          </cell>
          <cell r="I258">
            <v>0</v>
          </cell>
          <cell r="J258">
            <v>1065759.0576951939</v>
          </cell>
        </row>
        <row r="259">
          <cell r="A259">
            <v>242</v>
          </cell>
          <cell r="B259">
            <v>62337</v>
          </cell>
          <cell r="C259">
            <v>0</v>
          </cell>
          <cell r="D259">
            <v>272859.94110595033</v>
          </cell>
          <cell r="E259">
            <v>0</v>
          </cell>
          <cell r="F259">
            <v>0</v>
          </cell>
          <cell r="G259">
            <v>0</v>
          </cell>
          <cell r="H259">
            <v>0</v>
          </cell>
          <cell r="I259">
            <v>0</v>
          </cell>
          <cell r="J259">
            <v>1065759.0576951939</v>
          </cell>
        </row>
        <row r="260">
          <cell r="A260">
            <v>243</v>
          </cell>
          <cell r="B260">
            <v>62428</v>
          </cell>
          <cell r="C260">
            <v>0</v>
          </cell>
          <cell r="D260">
            <v>272859.94110595033</v>
          </cell>
          <cell r="E260">
            <v>0</v>
          </cell>
          <cell r="F260">
            <v>0</v>
          </cell>
          <cell r="G260">
            <v>0</v>
          </cell>
          <cell r="H260">
            <v>0</v>
          </cell>
          <cell r="I260">
            <v>0</v>
          </cell>
          <cell r="J260">
            <v>1065759.0576951939</v>
          </cell>
        </row>
        <row r="261">
          <cell r="A261">
            <v>244</v>
          </cell>
          <cell r="B261">
            <v>62518</v>
          </cell>
          <cell r="C261">
            <v>0</v>
          </cell>
          <cell r="D261">
            <v>272859.94110595033</v>
          </cell>
          <cell r="E261">
            <v>0</v>
          </cell>
          <cell r="F261">
            <v>0</v>
          </cell>
          <cell r="G261">
            <v>0</v>
          </cell>
          <cell r="H261">
            <v>0</v>
          </cell>
          <cell r="I261">
            <v>0</v>
          </cell>
          <cell r="J261">
            <v>1065759.0576951939</v>
          </cell>
        </row>
        <row r="262">
          <cell r="A262">
            <v>245</v>
          </cell>
          <cell r="B262">
            <v>62610</v>
          </cell>
          <cell r="C262">
            <v>0</v>
          </cell>
          <cell r="D262">
            <v>272859.94110595033</v>
          </cell>
          <cell r="E262">
            <v>0</v>
          </cell>
          <cell r="F262">
            <v>0</v>
          </cell>
          <cell r="G262">
            <v>0</v>
          </cell>
          <cell r="H262">
            <v>0</v>
          </cell>
          <cell r="I262">
            <v>0</v>
          </cell>
          <cell r="J262">
            <v>1065759.0576951939</v>
          </cell>
        </row>
        <row r="263">
          <cell r="A263">
            <v>246</v>
          </cell>
          <cell r="B263">
            <v>62702</v>
          </cell>
          <cell r="C263">
            <v>0</v>
          </cell>
          <cell r="D263">
            <v>272859.94110595033</v>
          </cell>
          <cell r="E263">
            <v>0</v>
          </cell>
          <cell r="F263">
            <v>0</v>
          </cell>
          <cell r="G263">
            <v>0</v>
          </cell>
          <cell r="H263">
            <v>0</v>
          </cell>
          <cell r="I263">
            <v>0</v>
          </cell>
          <cell r="J263">
            <v>1065759.0576951939</v>
          </cell>
        </row>
        <row r="264">
          <cell r="A264">
            <v>247</v>
          </cell>
          <cell r="B264">
            <v>62793</v>
          </cell>
          <cell r="C264">
            <v>0</v>
          </cell>
          <cell r="D264">
            <v>272859.94110595033</v>
          </cell>
          <cell r="E264">
            <v>0</v>
          </cell>
          <cell r="F264">
            <v>0</v>
          </cell>
          <cell r="G264">
            <v>0</v>
          </cell>
          <cell r="H264">
            <v>0</v>
          </cell>
          <cell r="I264">
            <v>0</v>
          </cell>
          <cell r="J264">
            <v>1065759.0576951939</v>
          </cell>
        </row>
        <row r="265">
          <cell r="A265">
            <v>248</v>
          </cell>
          <cell r="B265">
            <v>62884</v>
          </cell>
          <cell r="C265">
            <v>0</v>
          </cell>
          <cell r="D265">
            <v>272859.94110595033</v>
          </cell>
          <cell r="E265">
            <v>0</v>
          </cell>
          <cell r="F265">
            <v>0</v>
          </cell>
          <cell r="G265">
            <v>0</v>
          </cell>
          <cell r="H265">
            <v>0</v>
          </cell>
          <cell r="I265">
            <v>0</v>
          </cell>
          <cell r="J265">
            <v>1065759.0576951939</v>
          </cell>
        </row>
        <row r="266">
          <cell r="A266">
            <v>249</v>
          </cell>
          <cell r="B266">
            <v>62976</v>
          </cell>
          <cell r="C266">
            <v>0</v>
          </cell>
          <cell r="D266">
            <v>272859.94110595033</v>
          </cell>
          <cell r="E266">
            <v>0</v>
          </cell>
          <cell r="F266">
            <v>0</v>
          </cell>
          <cell r="G266">
            <v>0</v>
          </cell>
          <cell r="H266">
            <v>0</v>
          </cell>
          <cell r="I266">
            <v>0</v>
          </cell>
          <cell r="J266">
            <v>1065759.0576951939</v>
          </cell>
        </row>
        <row r="267">
          <cell r="A267">
            <v>250</v>
          </cell>
          <cell r="B267">
            <v>63068</v>
          </cell>
          <cell r="C267">
            <v>0</v>
          </cell>
          <cell r="D267">
            <v>272859.94110595033</v>
          </cell>
          <cell r="E267">
            <v>0</v>
          </cell>
          <cell r="F267">
            <v>0</v>
          </cell>
          <cell r="G267">
            <v>0</v>
          </cell>
          <cell r="H267">
            <v>0</v>
          </cell>
          <cell r="I267">
            <v>0</v>
          </cell>
          <cell r="J267">
            <v>1065759.0576951939</v>
          </cell>
        </row>
        <row r="268">
          <cell r="A268">
            <v>251</v>
          </cell>
          <cell r="B268">
            <v>63159</v>
          </cell>
          <cell r="C268">
            <v>0</v>
          </cell>
          <cell r="D268">
            <v>272859.94110595033</v>
          </cell>
          <cell r="E268">
            <v>0</v>
          </cell>
          <cell r="F268">
            <v>0</v>
          </cell>
          <cell r="G268">
            <v>0</v>
          </cell>
          <cell r="H268">
            <v>0</v>
          </cell>
          <cell r="I268">
            <v>0</v>
          </cell>
          <cell r="J268">
            <v>1065759.0576951939</v>
          </cell>
        </row>
        <row r="269">
          <cell r="A269">
            <v>252</v>
          </cell>
          <cell r="B269">
            <v>63249</v>
          </cell>
          <cell r="C269">
            <v>0</v>
          </cell>
          <cell r="D269">
            <v>272859.94110595033</v>
          </cell>
          <cell r="E269">
            <v>0</v>
          </cell>
          <cell r="F269">
            <v>0</v>
          </cell>
          <cell r="G269">
            <v>0</v>
          </cell>
          <cell r="H269">
            <v>0</v>
          </cell>
          <cell r="I269">
            <v>0</v>
          </cell>
          <cell r="J269">
            <v>1065759.0576951939</v>
          </cell>
        </row>
        <row r="270">
          <cell r="A270">
            <v>253</v>
          </cell>
          <cell r="B270">
            <v>63341</v>
          </cell>
          <cell r="C270">
            <v>0</v>
          </cell>
          <cell r="D270">
            <v>272859.94110595033</v>
          </cell>
          <cell r="E270">
            <v>0</v>
          </cell>
          <cell r="F270">
            <v>0</v>
          </cell>
          <cell r="G270">
            <v>0</v>
          </cell>
          <cell r="H270">
            <v>0</v>
          </cell>
          <cell r="I270">
            <v>0</v>
          </cell>
          <cell r="J270">
            <v>1065759.0576951939</v>
          </cell>
        </row>
        <row r="271">
          <cell r="A271">
            <v>254</v>
          </cell>
          <cell r="B271">
            <v>63433</v>
          </cell>
          <cell r="C271">
            <v>0</v>
          </cell>
          <cell r="D271">
            <v>272859.94110595033</v>
          </cell>
          <cell r="E271">
            <v>0</v>
          </cell>
          <cell r="F271">
            <v>0</v>
          </cell>
          <cell r="G271">
            <v>0</v>
          </cell>
          <cell r="H271">
            <v>0</v>
          </cell>
          <cell r="I271">
            <v>0</v>
          </cell>
          <cell r="J271">
            <v>1065759.0576951939</v>
          </cell>
        </row>
        <row r="272">
          <cell r="A272">
            <v>255</v>
          </cell>
          <cell r="B272">
            <v>63524</v>
          </cell>
          <cell r="C272">
            <v>0</v>
          </cell>
          <cell r="D272">
            <v>272859.94110595033</v>
          </cell>
          <cell r="E272">
            <v>0</v>
          </cell>
          <cell r="F272">
            <v>0</v>
          </cell>
          <cell r="G272">
            <v>0</v>
          </cell>
          <cell r="H272">
            <v>0</v>
          </cell>
          <cell r="I272">
            <v>0</v>
          </cell>
          <cell r="J272">
            <v>1065759.0576951939</v>
          </cell>
        </row>
        <row r="273">
          <cell r="A273">
            <v>256</v>
          </cell>
          <cell r="B273">
            <v>63614</v>
          </cell>
          <cell r="C273">
            <v>0</v>
          </cell>
          <cell r="D273">
            <v>272859.94110595033</v>
          </cell>
          <cell r="E273">
            <v>0</v>
          </cell>
          <cell r="F273">
            <v>0</v>
          </cell>
          <cell r="G273">
            <v>0</v>
          </cell>
          <cell r="H273">
            <v>0</v>
          </cell>
          <cell r="I273">
            <v>0</v>
          </cell>
          <cell r="J273">
            <v>1065759.0576951939</v>
          </cell>
        </row>
        <row r="274">
          <cell r="A274">
            <v>257</v>
          </cell>
          <cell r="B274">
            <v>63706</v>
          </cell>
          <cell r="C274">
            <v>0</v>
          </cell>
          <cell r="D274">
            <v>272859.94110595033</v>
          </cell>
          <cell r="E274">
            <v>0</v>
          </cell>
          <cell r="F274">
            <v>0</v>
          </cell>
          <cell r="G274">
            <v>0</v>
          </cell>
          <cell r="H274">
            <v>0</v>
          </cell>
          <cell r="I274">
            <v>0</v>
          </cell>
          <cell r="J274">
            <v>1065759.0576951939</v>
          </cell>
        </row>
        <row r="275">
          <cell r="A275">
            <v>258</v>
          </cell>
          <cell r="B275">
            <v>63798</v>
          </cell>
          <cell r="C275">
            <v>0</v>
          </cell>
          <cell r="D275">
            <v>272859.94110595033</v>
          </cell>
          <cell r="E275">
            <v>0</v>
          </cell>
          <cell r="F275">
            <v>0</v>
          </cell>
          <cell r="G275">
            <v>0</v>
          </cell>
          <cell r="H275">
            <v>0</v>
          </cell>
          <cell r="I275">
            <v>0</v>
          </cell>
          <cell r="J275">
            <v>1065759.0576951939</v>
          </cell>
        </row>
        <row r="276">
          <cell r="A276">
            <v>259</v>
          </cell>
          <cell r="B276">
            <v>63889</v>
          </cell>
          <cell r="C276">
            <v>0</v>
          </cell>
          <cell r="D276">
            <v>272859.94110595033</v>
          </cell>
          <cell r="E276">
            <v>0</v>
          </cell>
          <cell r="F276">
            <v>0</v>
          </cell>
          <cell r="G276">
            <v>0</v>
          </cell>
          <cell r="H276">
            <v>0</v>
          </cell>
          <cell r="I276">
            <v>0</v>
          </cell>
          <cell r="J276">
            <v>1065759.0576951939</v>
          </cell>
        </row>
        <row r="277">
          <cell r="A277">
            <v>260</v>
          </cell>
          <cell r="B277">
            <v>63979</v>
          </cell>
          <cell r="C277">
            <v>0</v>
          </cell>
          <cell r="D277">
            <v>272859.94110595033</v>
          </cell>
          <cell r="E277">
            <v>0</v>
          </cell>
          <cell r="F277">
            <v>0</v>
          </cell>
          <cell r="G277">
            <v>0</v>
          </cell>
          <cell r="H277">
            <v>0</v>
          </cell>
          <cell r="I277">
            <v>0</v>
          </cell>
          <cell r="J277">
            <v>1065759.0576951939</v>
          </cell>
        </row>
        <row r="278">
          <cell r="A278">
            <v>261</v>
          </cell>
          <cell r="B278">
            <v>64071</v>
          </cell>
          <cell r="C278">
            <v>0</v>
          </cell>
          <cell r="D278">
            <v>272859.94110595033</v>
          </cell>
          <cell r="E278">
            <v>0</v>
          </cell>
          <cell r="F278">
            <v>0</v>
          </cell>
          <cell r="G278">
            <v>0</v>
          </cell>
          <cell r="H278">
            <v>0</v>
          </cell>
          <cell r="I278">
            <v>0</v>
          </cell>
          <cell r="J278">
            <v>1065759.0576951939</v>
          </cell>
        </row>
        <row r="279">
          <cell r="A279">
            <v>262</v>
          </cell>
          <cell r="B279">
            <v>64163</v>
          </cell>
          <cell r="C279">
            <v>0</v>
          </cell>
          <cell r="D279">
            <v>272859.94110595033</v>
          </cell>
          <cell r="E279">
            <v>0</v>
          </cell>
          <cell r="F279">
            <v>0</v>
          </cell>
          <cell r="G279">
            <v>0</v>
          </cell>
          <cell r="H279">
            <v>0</v>
          </cell>
          <cell r="I279">
            <v>0</v>
          </cell>
          <cell r="J279">
            <v>1065759.0576951939</v>
          </cell>
        </row>
        <row r="280">
          <cell r="A280">
            <v>263</v>
          </cell>
          <cell r="B280">
            <v>64254</v>
          </cell>
          <cell r="C280">
            <v>0</v>
          </cell>
          <cell r="D280">
            <v>272859.94110595033</v>
          </cell>
          <cell r="E280">
            <v>0</v>
          </cell>
          <cell r="F280">
            <v>0</v>
          </cell>
          <cell r="G280">
            <v>0</v>
          </cell>
          <cell r="H280">
            <v>0</v>
          </cell>
          <cell r="I280">
            <v>0</v>
          </cell>
          <cell r="J280">
            <v>1065759.0576951939</v>
          </cell>
        </row>
        <row r="281">
          <cell r="A281">
            <v>264</v>
          </cell>
          <cell r="B281">
            <v>64345</v>
          </cell>
          <cell r="C281">
            <v>0</v>
          </cell>
          <cell r="D281">
            <v>272859.94110595033</v>
          </cell>
          <cell r="E281">
            <v>0</v>
          </cell>
          <cell r="F281">
            <v>0</v>
          </cell>
          <cell r="G281">
            <v>0</v>
          </cell>
          <cell r="H281">
            <v>0</v>
          </cell>
          <cell r="I281">
            <v>0</v>
          </cell>
          <cell r="J281">
            <v>1065759.0576951939</v>
          </cell>
        </row>
        <row r="282">
          <cell r="A282">
            <v>265</v>
          </cell>
          <cell r="B282">
            <v>64437</v>
          </cell>
          <cell r="C282">
            <v>0</v>
          </cell>
          <cell r="D282">
            <v>272859.94110595033</v>
          </cell>
          <cell r="E282">
            <v>0</v>
          </cell>
          <cell r="F282">
            <v>0</v>
          </cell>
          <cell r="G282">
            <v>0</v>
          </cell>
          <cell r="H282">
            <v>0</v>
          </cell>
          <cell r="I282">
            <v>0</v>
          </cell>
          <cell r="J282">
            <v>1065759.0576951939</v>
          </cell>
        </row>
        <row r="283">
          <cell r="A283">
            <v>266</v>
          </cell>
          <cell r="B283">
            <v>64529</v>
          </cell>
          <cell r="C283">
            <v>0</v>
          </cell>
          <cell r="D283">
            <v>272859.94110595033</v>
          </cell>
          <cell r="E283">
            <v>0</v>
          </cell>
          <cell r="F283">
            <v>0</v>
          </cell>
          <cell r="G283">
            <v>0</v>
          </cell>
          <cell r="H283">
            <v>0</v>
          </cell>
          <cell r="I283">
            <v>0</v>
          </cell>
          <cell r="J283">
            <v>1065759.0576951939</v>
          </cell>
        </row>
        <row r="284">
          <cell r="A284">
            <v>267</v>
          </cell>
          <cell r="B284">
            <v>64620</v>
          </cell>
          <cell r="C284">
            <v>0</v>
          </cell>
          <cell r="D284">
            <v>272859.94110595033</v>
          </cell>
          <cell r="E284">
            <v>0</v>
          </cell>
          <cell r="F284">
            <v>0</v>
          </cell>
          <cell r="G284">
            <v>0</v>
          </cell>
          <cell r="H284">
            <v>0</v>
          </cell>
          <cell r="I284">
            <v>0</v>
          </cell>
          <cell r="J284">
            <v>1065759.0576951939</v>
          </cell>
        </row>
        <row r="285">
          <cell r="A285">
            <v>268</v>
          </cell>
          <cell r="B285">
            <v>64710</v>
          </cell>
          <cell r="C285">
            <v>0</v>
          </cell>
          <cell r="D285">
            <v>272859.94110595033</v>
          </cell>
          <cell r="E285">
            <v>0</v>
          </cell>
          <cell r="F285">
            <v>0</v>
          </cell>
          <cell r="G285">
            <v>0</v>
          </cell>
          <cell r="H285">
            <v>0</v>
          </cell>
          <cell r="I285">
            <v>0</v>
          </cell>
          <cell r="J285">
            <v>1065759.0576951939</v>
          </cell>
        </row>
        <row r="286">
          <cell r="A286">
            <v>269</v>
          </cell>
          <cell r="B286">
            <v>64802</v>
          </cell>
          <cell r="C286">
            <v>0</v>
          </cell>
          <cell r="D286">
            <v>272859.94110595033</v>
          </cell>
          <cell r="E286">
            <v>0</v>
          </cell>
          <cell r="F286">
            <v>0</v>
          </cell>
          <cell r="G286">
            <v>0</v>
          </cell>
          <cell r="H286">
            <v>0</v>
          </cell>
          <cell r="I286">
            <v>0</v>
          </cell>
          <cell r="J286">
            <v>1065759.0576951939</v>
          </cell>
        </row>
        <row r="287">
          <cell r="A287">
            <v>270</v>
          </cell>
          <cell r="B287">
            <v>64894</v>
          </cell>
          <cell r="C287">
            <v>0</v>
          </cell>
          <cell r="D287">
            <v>272859.94110595033</v>
          </cell>
          <cell r="E287">
            <v>0</v>
          </cell>
          <cell r="F287">
            <v>0</v>
          </cell>
          <cell r="G287">
            <v>0</v>
          </cell>
          <cell r="H287">
            <v>0</v>
          </cell>
          <cell r="I287">
            <v>0</v>
          </cell>
          <cell r="J287">
            <v>1065759.0576951939</v>
          </cell>
        </row>
        <row r="288">
          <cell r="A288">
            <v>271</v>
          </cell>
          <cell r="B288">
            <v>64985</v>
          </cell>
          <cell r="C288">
            <v>0</v>
          </cell>
          <cell r="D288">
            <v>272859.94110595033</v>
          </cell>
          <cell r="E288">
            <v>0</v>
          </cell>
          <cell r="F288">
            <v>0</v>
          </cell>
          <cell r="G288">
            <v>0</v>
          </cell>
          <cell r="H288">
            <v>0</v>
          </cell>
          <cell r="I288">
            <v>0</v>
          </cell>
          <cell r="J288">
            <v>1065759.0576951939</v>
          </cell>
        </row>
        <row r="289">
          <cell r="A289">
            <v>272</v>
          </cell>
          <cell r="B289">
            <v>65075</v>
          </cell>
          <cell r="C289">
            <v>0</v>
          </cell>
          <cell r="D289">
            <v>272859.94110595033</v>
          </cell>
          <cell r="E289">
            <v>0</v>
          </cell>
          <cell r="F289">
            <v>0</v>
          </cell>
          <cell r="G289">
            <v>0</v>
          </cell>
          <cell r="H289">
            <v>0</v>
          </cell>
          <cell r="I289">
            <v>0</v>
          </cell>
          <cell r="J289">
            <v>1065759.0576951939</v>
          </cell>
        </row>
        <row r="290">
          <cell r="A290">
            <v>273</v>
          </cell>
          <cell r="B290">
            <v>65167</v>
          </cell>
          <cell r="C290">
            <v>0</v>
          </cell>
          <cell r="D290">
            <v>272859.94110595033</v>
          </cell>
          <cell r="E290">
            <v>0</v>
          </cell>
          <cell r="F290">
            <v>0</v>
          </cell>
          <cell r="G290">
            <v>0</v>
          </cell>
          <cell r="H290">
            <v>0</v>
          </cell>
          <cell r="I290">
            <v>0</v>
          </cell>
          <cell r="J290">
            <v>1065759.0576951939</v>
          </cell>
        </row>
        <row r="291">
          <cell r="A291">
            <v>274</v>
          </cell>
          <cell r="B291">
            <v>65259</v>
          </cell>
          <cell r="C291">
            <v>0</v>
          </cell>
          <cell r="D291">
            <v>272859.94110595033</v>
          </cell>
          <cell r="E291">
            <v>0</v>
          </cell>
          <cell r="F291">
            <v>0</v>
          </cell>
          <cell r="G291">
            <v>0</v>
          </cell>
          <cell r="H291">
            <v>0</v>
          </cell>
          <cell r="I291">
            <v>0</v>
          </cell>
          <cell r="J291">
            <v>1065759.0576951939</v>
          </cell>
        </row>
        <row r="292">
          <cell r="A292">
            <v>275</v>
          </cell>
          <cell r="B292">
            <v>65350</v>
          </cell>
          <cell r="C292">
            <v>0</v>
          </cell>
          <cell r="D292">
            <v>272859.94110595033</v>
          </cell>
          <cell r="E292">
            <v>0</v>
          </cell>
          <cell r="F292">
            <v>0</v>
          </cell>
          <cell r="G292">
            <v>0</v>
          </cell>
          <cell r="H292">
            <v>0</v>
          </cell>
          <cell r="I292">
            <v>0</v>
          </cell>
          <cell r="J292">
            <v>1065759.0576951939</v>
          </cell>
        </row>
        <row r="293">
          <cell r="A293">
            <v>276</v>
          </cell>
          <cell r="B293">
            <v>65440</v>
          </cell>
          <cell r="C293">
            <v>0</v>
          </cell>
          <cell r="D293">
            <v>272859.94110595033</v>
          </cell>
          <cell r="E293">
            <v>0</v>
          </cell>
          <cell r="F293">
            <v>0</v>
          </cell>
          <cell r="G293">
            <v>0</v>
          </cell>
          <cell r="H293">
            <v>0</v>
          </cell>
          <cell r="I293">
            <v>0</v>
          </cell>
          <cell r="J293">
            <v>1065759.0576951939</v>
          </cell>
        </row>
        <row r="294">
          <cell r="A294">
            <v>277</v>
          </cell>
          <cell r="B294">
            <v>65532</v>
          </cell>
          <cell r="C294">
            <v>0</v>
          </cell>
          <cell r="D294">
            <v>272859.94110595033</v>
          </cell>
          <cell r="E294">
            <v>0</v>
          </cell>
          <cell r="F294">
            <v>0</v>
          </cell>
          <cell r="G294">
            <v>0</v>
          </cell>
          <cell r="H294">
            <v>0</v>
          </cell>
          <cell r="I294">
            <v>0</v>
          </cell>
          <cell r="J294">
            <v>1065759.0576951939</v>
          </cell>
        </row>
        <row r="295">
          <cell r="A295">
            <v>278</v>
          </cell>
          <cell r="B295">
            <v>65624</v>
          </cell>
          <cell r="C295">
            <v>0</v>
          </cell>
          <cell r="D295">
            <v>272859.94110595033</v>
          </cell>
          <cell r="E295">
            <v>0</v>
          </cell>
          <cell r="F295">
            <v>0</v>
          </cell>
          <cell r="G295">
            <v>0</v>
          </cell>
          <cell r="H295">
            <v>0</v>
          </cell>
          <cell r="I295">
            <v>0</v>
          </cell>
          <cell r="J295">
            <v>1065759.0576951939</v>
          </cell>
        </row>
        <row r="296">
          <cell r="A296">
            <v>279</v>
          </cell>
          <cell r="B296">
            <v>65715</v>
          </cell>
          <cell r="C296">
            <v>0</v>
          </cell>
          <cell r="D296">
            <v>272859.94110595033</v>
          </cell>
          <cell r="E296">
            <v>0</v>
          </cell>
          <cell r="F296">
            <v>0</v>
          </cell>
          <cell r="G296">
            <v>0</v>
          </cell>
          <cell r="H296">
            <v>0</v>
          </cell>
          <cell r="I296">
            <v>0</v>
          </cell>
          <cell r="J296">
            <v>1065759.0576951939</v>
          </cell>
        </row>
        <row r="297">
          <cell r="A297">
            <v>280</v>
          </cell>
          <cell r="B297">
            <v>65806</v>
          </cell>
          <cell r="C297">
            <v>0</v>
          </cell>
          <cell r="D297">
            <v>272859.94110595033</v>
          </cell>
          <cell r="E297">
            <v>0</v>
          </cell>
          <cell r="F297">
            <v>0</v>
          </cell>
          <cell r="G297">
            <v>0</v>
          </cell>
          <cell r="H297">
            <v>0</v>
          </cell>
          <cell r="I297">
            <v>0</v>
          </cell>
          <cell r="J297">
            <v>1065759.0576951939</v>
          </cell>
        </row>
        <row r="298">
          <cell r="A298">
            <v>281</v>
          </cell>
          <cell r="B298">
            <v>65898</v>
          </cell>
          <cell r="C298">
            <v>0</v>
          </cell>
          <cell r="D298">
            <v>272859.94110595033</v>
          </cell>
          <cell r="E298">
            <v>0</v>
          </cell>
          <cell r="F298">
            <v>0</v>
          </cell>
          <cell r="G298">
            <v>0</v>
          </cell>
          <cell r="H298">
            <v>0</v>
          </cell>
          <cell r="I298">
            <v>0</v>
          </cell>
          <cell r="J298">
            <v>1065759.0576951939</v>
          </cell>
        </row>
        <row r="299">
          <cell r="A299">
            <v>282</v>
          </cell>
          <cell r="B299">
            <v>65990</v>
          </cell>
          <cell r="C299">
            <v>0</v>
          </cell>
          <cell r="D299">
            <v>272859.94110595033</v>
          </cell>
          <cell r="E299">
            <v>0</v>
          </cell>
          <cell r="F299">
            <v>0</v>
          </cell>
          <cell r="G299">
            <v>0</v>
          </cell>
          <cell r="H299">
            <v>0</v>
          </cell>
          <cell r="I299">
            <v>0</v>
          </cell>
          <cell r="J299">
            <v>1065759.0576951939</v>
          </cell>
        </row>
        <row r="300">
          <cell r="A300">
            <v>283</v>
          </cell>
          <cell r="B300">
            <v>66081</v>
          </cell>
          <cell r="C300">
            <v>0</v>
          </cell>
          <cell r="D300">
            <v>272859.94110595033</v>
          </cell>
          <cell r="E300">
            <v>0</v>
          </cell>
          <cell r="F300">
            <v>0</v>
          </cell>
          <cell r="G300">
            <v>0</v>
          </cell>
          <cell r="H300">
            <v>0</v>
          </cell>
          <cell r="I300">
            <v>0</v>
          </cell>
          <cell r="J300">
            <v>1065759.0576951939</v>
          </cell>
        </row>
        <row r="301">
          <cell r="A301">
            <v>284</v>
          </cell>
          <cell r="B301">
            <v>66171</v>
          </cell>
          <cell r="C301">
            <v>0</v>
          </cell>
          <cell r="D301">
            <v>272859.94110595033</v>
          </cell>
          <cell r="E301">
            <v>0</v>
          </cell>
          <cell r="F301">
            <v>0</v>
          </cell>
          <cell r="G301">
            <v>0</v>
          </cell>
          <cell r="H301">
            <v>0</v>
          </cell>
          <cell r="I301">
            <v>0</v>
          </cell>
          <cell r="J301">
            <v>1065759.0576951939</v>
          </cell>
        </row>
        <row r="302">
          <cell r="A302">
            <v>285</v>
          </cell>
          <cell r="B302">
            <v>66263</v>
          </cell>
          <cell r="C302">
            <v>0</v>
          </cell>
          <cell r="D302">
            <v>272859.94110595033</v>
          </cell>
          <cell r="E302">
            <v>0</v>
          </cell>
          <cell r="F302">
            <v>0</v>
          </cell>
          <cell r="G302">
            <v>0</v>
          </cell>
          <cell r="H302">
            <v>0</v>
          </cell>
          <cell r="I302">
            <v>0</v>
          </cell>
          <cell r="J302">
            <v>1065759.0576951939</v>
          </cell>
        </row>
        <row r="303">
          <cell r="A303">
            <v>286</v>
          </cell>
          <cell r="B303">
            <v>66355</v>
          </cell>
          <cell r="C303">
            <v>0</v>
          </cell>
          <cell r="D303">
            <v>272859.94110595033</v>
          </cell>
          <cell r="E303">
            <v>0</v>
          </cell>
          <cell r="F303">
            <v>0</v>
          </cell>
          <cell r="G303">
            <v>0</v>
          </cell>
          <cell r="H303">
            <v>0</v>
          </cell>
          <cell r="I303">
            <v>0</v>
          </cell>
          <cell r="J303">
            <v>1065759.0576951939</v>
          </cell>
        </row>
        <row r="304">
          <cell r="A304">
            <v>287</v>
          </cell>
          <cell r="B304">
            <v>66446</v>
          </cell>
          <cell r="C304">
            <v>0</v>
          </cell>
          <cell r="D304">
            <v>272859.94110595033</v>
          </cell>
          <cell r="E304">
            <v>0</v>
          </cell>
          <cell r="F304">
            <v>0</v>
          </cell>
          <cell r="G304">
            <v>0</v>
          </cell>
          <cell r="H304">
            <v>0</v>
          </cell>
          <cell r="I304">
            <v>0</v>
          </cell>
          <cell r="J304">
            <v>1065759.0576951939</v>
          </cell>
        </row>
        <row r="305">
          <cell r="A305">
            <v>288</v>
          </cell>
          <cell r="B305">
            <v>66536</v>
          </cell>
          <cell r="C305">
            <v>0</v>
          </cell>
          <cell r="D305">
            <v>272859.94110595033</v>
          </cell>
          <cell r="E305">
            <v>0</v>
          </cell>
          <cell r="F305">
            <v>0</v>
          </cell>
          <cell r="G305">
            <v>0</v>
          </cell>
          <cell r="H305">
            <v>0</v>
          </cell>
          <cell r="I305">
            <v>0</v>
          </cell>
          <cell r="J305">
            <v>1065759.0576951939</v>
          </cell>
        </row>
        <row r="306">
          <cell r="A306">
            <v>289</v>
          </cell>
          <cell r="B306">
            <v>66628</v>
          </cell>
          <cell r="C306">
            <v>0</v>
          </cell>
          <cell r="D306">
            <v>272859.94110595033</v>
          </cell>
          <cell r="E306">
            <v>0</v>
          </cell>
          <cell r="F306">
            <v>0</v>
          </cell>
          <cell r="G306">
            <v>0</v>
          </cell>
          <cell r="H306">
            <v>0</v>
          </cell>
          <cell r="I306">
            <v>0</v>
          </cell>
          <cell r="J306">
            <v>1065759.0576951939</v>
          </cell>
        </row>
        <row r="307">
          <cell r="A307">
            <v>290</v>
          </cell>
          <cell r="B307">
            <v>66720</v>
          </cell>
          <cell r="C307">
            <v>0</v>
          </cell>
          <cell r="D307">
            <v>272859.94110595033</v>
          </cell>
          <cell r="E307">
            <v>0</v>
          </cell>
          <cell r="F307">
            <v>0</v>
          </cell>
          <cell r="G307">
            <v>0</v>
          </cell>
          <cell r="H307">
            <v>0</v>
          </cell>
          <cell r="I307">
            <v>0</v>
          </cell>
          <cell r="J307">
            <v>1065759.0576951939</v>
          </cell>
        </row>
        <row r="308">
          <cell r="A308">
            <v>291</v>
          </cell>
          <cell r="B308">
            <v>66811</v>
          </cell>
          <cell r="C308">
            <v>0</v>
          </cell>
          <cell r="D308">
            <v>272859.94110595033</v>
          </cell>
          <cell r="E308">
            <v>0</v>
          </cell>
          <cell r="F308">
            <v>0</v>
          </cell>
          <cell r="G308">
            <v>0</v>
          </cell>
          <cell r="H308">
            <v>0</v>
          </cell>
          <cell r="I308">
            <v>0</v>
          </cell>
          <cell r="J308">
            <v>1065759.0576951939</v>
          </cell>
        </row>
        <row r="309">
          <cell r="A309">
            <v>292</v>
          </cell>
          <cell r="B309">
            <v>66901</v>
          </cell>
          <cell r="C309">
            <v>0</v>
          </cell>
          <cell r="D309">
            <v>272859.94110595033</v>
          </cell>
          <cell r="E309">
            <v>0</v>
          </cell>
          <cell r="F309">
            <v>0</v>
          </cell>
          <cell r="G309">
            <v>0</v>
          </cell>
          <cell r="H309">
            <v>0</v>
          </cell>
          <cell r="I309">
            <v>0</v>
          </cell>
          <cell r="J309">
            <v>1065759.0576951939</v>
          </cell>
        </row>
        <row r="310">
          <cell r="A310">
            <v>293</v>
          </cell>
          <cell r="B310">
            <v>66993</v>
          </cell>
          <cell r="C310">
            <v>0</v>
          </cell>
          <cell r="D310">
            <v>272859.94110595033</v>
          </cell>
          <cell r="E310">
            <v>0</v>
          </cell>
          <cell r="F310">
            <v>0</v>
          </cell>
          <cell r="G310">
            <v>0</v>
          </cell>
          <cell r="H310">
            <v>0</v>
          </cell>
          <cell r="I310">
            <v>0</v>
          </cell>
          <cell r="J310">
            <v>1065759.0576951939</v>
          </cell>
        </row>
        <row r="311">
          <cell r="A311">
            <v>294</v>
          </cell>
          <cell r="B311">
            <v>67085</v>
          </cell>
          <cell r="C311">
            <v>0</v>
          </cell>
          <cell r="D311">
            <v>272859.94110595033</v>
          </cell>
          <cell r="E311">
            <v>0</v>
          </cell>
          <cell r="F311">
            <v>0</v>
          </cell>
          <cell r="G311">
            <v>0</v>
          </cell>
          <cell r="H311">
            <v>0</v>
          </cell>
          <cell r="I311">
            <v>0</v>
          </cell>
          <cell r="J311">
            <v>1065759.0576951939</v>
          </cell>
        </row>
        <row r="312">
          <cell r="A312">
            <v>295</v>
          </cell>
          <cell r="B312">
            <v>67176</v>
          </cell>
          <cell r="C312">
            <v>0</v>
          </cell>
          <cell r="D312">
            <v>272859.94110595033</v>
          </cell>
          <cell r="E312">
            <v>0</v>
          </cell>
          <cell r="F312">
            <v>0</v>
          </cell>
          <cell r="G312">
            <v>0</v>
          </cell>
          <cell r="H312">
            <v>0</v>
          </cell>
          <cell r="I312">
            <v>0</v>
          </cell>
          <cell r="J312">
            <v>1065759.0576951939</v>
          </cell>
        </row>
        <row r="313">
          <cell r="A313">
            <v>296</v>
          </cell>
          <cell r="B313">
            <v>67267</v>
          </cell>
          <cell r="C313">
            <v>0</v>
          </cell>
          <cell r="D313">
            <v>272859.94110595033</v>
          </cell>
          <cell r="E313">
            <v>0</v>
          </cell>
          <cell r="F313">
            <v>0</v>
          </cell>
          <cell r="G313">
            <v>0</v>
          </cell>
          <cell r="H313">
            <v>0</v>
          </cell>
          <cell r="I313">
            <v>0</v>
          </cell>
          <cell r="J313">
            <v>1065759.0576951939</v>
          </cell>
        </row>
        <row r="314">
          <cell r="A314">
            <v>297</v>
          </cell>
          <cell r="B314">
            <v>67359</v>
          </cell>
          <cell r="C314">
            <v>0</v>
          </cell>
          <cell r="D314">
            <v>272859.94110595033</v>
          </cell>
          <cell r="E314">
            <v>0</v>
          </cell>
          <cell r="F314">
            <v>0</v>
          </cell>
          <cell r="G314">
            <v>0</v>
          </cell>
          <cell r="H314">
            <v>0</v>
          </cell>
          <cell r="I314">
            <v>0</v>
          </cell>
          <cell r="J314">
            <v>1065759.0576951939</v>
          </cell>
        </row>
        <row r="315">
          <cell r="A315">
            <v>298</v>
          </cell>
          <cell r="B315">
            <v>67451</v>
          </cell>
          <cell r="C315">
            <v>0</v>
          </cell>
          <cell r="D315">
            <v>272859.94110595033</v>
          </cell>
          <cell r="E315">
            <v>0</v>
          </cell>
          <cell r="F315">
            <v>0</v>
          </cell>
          <cell r="G315">
            <v>0</v>
          </cell>
          <cell r="H315">
            <v>0</v>
          </cell>
          <cell r="I315">
            <v>0</v>
          </cell>
          <cell r="J315">
            <v>1065759.0576951939</v>
          </cell>
        </row>
        <row r="316">
          <cell r="A316">
            <v>299</v>
          </cell>
          <cell r="B316">
            <v>67542</v>
          </cell>
          <cell r="C316">
            <v>0</v>
          </cell>
          <cell r="D316">
            <v>272859.94110595033</v>
          </cell>
          <cell r="E316">
            <v>0</v>
          </cell>
          <cell r="F316">
            <v>0</v>
          </cell>
          <cell r="G316">
            <v>0</v>
          </cell>
          <cell r="H316">
            <v>0</v>
          </cell>
          <cell r="I316">
            <v>0</v>
          </cell>
          <cell r="J316">
            <v>1065759.0576951939</v>
          </cell>
        </row>
        <row r="317">
          <cell r="A317">
            <v>300</v>
          </cell>
          <cell r="B317">
            <v>67632</v>
          </cell>
          <cell r="C317">
            <v>0</v>
          </cell>
          <cell r="D317">
            <v>272859.94110595033</v>
          </cell>
          <cell r="E317">
            <v>0</v>
          </cell>
          <cell r="F317">
            <v>0</v>
          </cell>
          <cell r="G317">
            <v>0</v>
          </cell>
          <cell r="H317">
            <v>0</v>
          </cell>
          <cell r="I317">
            <v>0</v>
          </cell>
          <cell r="J317">
            <v>1065759.0576951939</v>
          </cell>
        </row>
        <row r="318">
          <cell r="A318">
            <v>301</v>
          </cell>
          <cell r="B318">
            <v>67724</v>
          </cell>
          <cell r="C318">
            <v>0</v>
          </cell>
          <cell r="D318">
            <v>272859.94110595033</v>
          </cell>
          <cell r="E318">
            <v>0</v>
          </cell>
          <cell r="F318">
            <v>0</v>
          </cell>
          <cell r="G318">
            <v>0</v>
          </cell>
          <cell r="H318">
            <v>0</v>
          </cell>
          <cell r="I318">
            <v>0</v>
          </cell>
          <cell r="J318">
            <v>1065759.0576951939</v>
          </cell>
        </row>
        <row r="319">
          <cell r="A319">
            <v>302</v>
          </cell>
          <cell r="B319">
            <v>67816</v>
          </cell>
          <cell r="C319">
            <v>0</v>
          </cell>
          <cell r="D319">
            <v>272859.94110595033</v>
          </cell>
          <cell r="E319">
            <v>0</v>
          </cell>
          <cell r="F319">
            <v>0</v>
          </cell>
          <cell r="G319">
            <v>0</v>
          </cell>
          <cell r="H319">
            <v>0</v>
          </cell>
          <cell r="I319">
            <v>0</v>
          </cell>
          <cell r="J319">
            <v>1065759.0576951939</v>
          </cell>
        </row>
        <row r="320">
          <cell r="A320">
            <v>303</v>
          </cell>
          <cell r="B320">
            <v>67907</v>
          </cell>
          <cell r="C320">
            <v>0</v>
          </cell>
          <cell r="D320">
            <v>272859.94110595033</v>
          </cell>
          <cell r="E320">
            <v>0</v>
          </cell>
          <cell r="F320">
            <v>0</v>
          </cell>
          <cell r="G320">
            <v>0</v>
          </cell>
          <cell r="H320">
            <v>0</v>
          </cell>
          <cell r="I320">
            <v>0</v>
          </cell>
          <cell r="J320">
            <v>1065759.0576951939</v>
          </cell>
        </row>
        <row r="321">
          <cell r="A321">
            <v>304</v>
          </cell>
          <cell r="B321">
            <v>67997</v>
          </cell>
          <cell r="C321">
            <v>0</v>
          </cell>
          <cell r="D321">
            <v>272859.94110595033</v>
          </cell>
          <cell r="E321">
            <v>0</v>
          </cell>
          <cell r="F321">
            <v>0</v>
          </cell>
          <cell r="G321">
            <v>0</v>
          </cell>
          <cell r="H321">
            <v>0</v>
          </cell>
          <cell r="I321">
            <v>0</v>
          </cell>
          <cell r="J321">
            <v>1065759.0576951939</v>
          </cell>
        </row>
        <row r="322">
          <cell r="A322">
            <v>305</v>
          </cell>
          <cell r="B322">
            <v>68089</v>
          </cell>
          <cell r="C322">
            <v>0</v>
          </cell>
          <cell r="D322">
            <v>272859.94110595033</v>
          </cell>
          <cell r="E322">
            <v>0</v>
          </cell>
          <cell r="F322">
            <v>0</v>
          </cell>
          <cell r="G322">
            <v>0</v>
          </cell>
          <cell r="H322">
            <v>0</v>
          </cell>
          <cell r="I322">
            <v>0</v>
          </cell>
          <cell r="J322">
            <v>1065759.0576951939</v>
          </cell>
        </row>
        <row r="323">
          <cell r="A323">
            <v>306</v>
          </cell>
          <cell r="B323">
            <v>68181</v>
          </cell>
          <cell r="C323">
            <v>0</v>
          </cell>
          <cell r="D323">
            <v>272859.94110595033</v>
          </cell>
          <cell r="E323">
            <v>0</v>
          </cell>
          <cell r="F323">
            <v>0</v>
          </cell>
          <cell r="G323">
            <v>0</v>
          </cell>
          <cell r="H323">
            <v>0</v>
          </cell>
          <cell r="I323">
            <v>0</v>
          </cell>
          <cell r="J323">
            <v>1065759.0576951939</v>
          </cell>
        </row>
        <row r="324">
          <cell r="A324">
            <v>307</v>
          </cell>
          <cell r="B324">
            <v>68272</v>
          </cell>
          <cell r="C324">
            <v>0</v>
          </cell>
          <cell r="D324">
            <v>272859.94110595033</v>
          </cell>
          <cell r="E324">
            <v>0</v>
          </cell>
          <cell r="F324">
            <v>0</v>
          </cell>
          <cell r="G324">
            <v>0</v>
          </cell>
          <cell r="H324">
            <v>0</v>
          </cell>
          <cell r="I324">
            <v>0</v>
          </cell>
          <cell r="J324">
            <v>1065759.0576951939</v>
          </cell>
        </row>
        <row r="325">
          <cell r="A325">
            <v>308</v>
          </cell>
          <cell r="B325">
            <v>68362</v>
          </cell>
          <cell r="C325">
            <v>0</v>
          </cell>
          <cell r="D325">
            <v>272859.94110595033</v>
          </cell>
          <cell r="E325">
            <v>0</v>
          </cell>
          <cell r="F325">
            <v>0</v>
          </cell>
          <cell r="G325">
            <v>0</v>
          </cell>
          <cell r="H325">
            <v>0</v>
          </cell>
          <cell r="I325">
            <v>0</v>
          </cell>
          <cell r="J325">
            <v>1065759.0576951939</v>
          </cell>
        </row>
        <row r="326">
          <cell r="A326">
            <v>309</v>
          </cell>
          <cell r="B326">
            <v>68454</v>
          </cell>
          <cell r="C326">
            <v>0</v>
          </cell>
          <cell r="D326">
            <v>272859.94110595033</v>
          </cell>
          <cell r="E326">
            <v>0</v>
          </cell>
          <cell r="F326">
            <v>0</v>
          </cell>
          <cell r="G326">
            <v>0</v>
          </cell>
          <cell r="H326">
            <v>0</v>
          </cell>
          <cell r="I326">
            <v>0</v>
          </cell>
          <cell r="J326">
            <v>1065759.0576951939</v>
          </cell>
        </row>
        <row r="327">
          <cell r="A327">
            <v>310</v>
          </cell>
          <cell r="B327">
            <v>68546</v>
          </cell>
          <cell r="C327">
            <v>0</v>
          </cell>
          <cell r="D327">
            <v>272859.94110595033</v>
          </cell>
          <cell r="E327">
            <v>0</v>
          </cell>
          <cell r="F327">
            <v>0</v>
          </cell>
          <cell r="G327">
            <v>0</v>
          </cell>
          <cell r="H327">
            <v>0</v>
          </cell>
          <cell r="I327">
            <v>0</v>
          </cell>
          <cell r="J327">
            <v>1065759.0576951939</v>
          </cell>
        </row>
        <row r="328">
          <cell r="A328">
            <v>311</v>
          </cell>
          <cell r="B328">
            <v>68637</v>
          </cell>
          <cell r="C328">
            <v>0</v>
          </cell>
          <cell r="D328">
            <v>272859.94110595033</v>
          </cell>
          <cell r="E328">
            <v>0</v>
          </cell>
          <cell r="F328">
            <v>0</v>
          </cell>
          <cell r="G328">
            <v>0</v>
          </cell>
          <cell r="H328">
            <v>0</v>
          </cell>
          <cell r="I328">
            <v>0</v>
          </cell>
          <cell r="J328">
            <v>1065759.0576951939</v>
          </cell>
        </row>
        <row r="329">
          <cell r="A329">
            <v>312</v>
          </cell>
          <cell r="B329">
            <v>68728</v>
          </cell>
          <cell r="C329">
            <v>0</v>
          </cell>
          <cell r="D329">
            <v>272859.94110595033</v>
          </cell>
          <cell r="E329">
            <v>0</v>
          </cell>
          <cell r="F329">
            <v>0</v>
          </cell>
          <cell r="G329">
            <v>0</v>
          </cell>
          <cell r="H329">
            <v>0</v>
          </cell>
          <cell r="I329">
            <v>0</v>
          </cell>
          <cell r="J329">
            <v>1065759.0576951939</v>
          </cell>
        </row>
        <row r="330">
          <cell r="A330">
            <v>313</v>
          </cell>
          <cell r="B330">
            <v>68820</v>
          </cell>
          <cell r="C330">
            <v>0</v>
          </cell>
          <cell r="D330">
            <v>272859.94110595033</v>
          </cell>
          <cell r="E330">
            <v>0</v>
          </cell>
          <cell r="F330">
            <v>0</v>
          </cell>
          <cell r="G330">
            <v>0</v>
          </cell>
          <cell r="H330">
            <v>0</v>
          </cell>
          <cell r="I330">
            <v>0</v>
          </cell>
          <cell r="J330">
            <v>1065759.0576951939</v>
          </cell>
        </row>
        <row r="331">
          <cell r="A331">
            <v>314</v>
          </cell>
          <cell r="B331">
            <v>68912</v>
          </cell>
          <cell r="C331">
            <v>0</v>
          </cell>
          <cell r="D331">
            <v>272859.94110595033</v>
          </cell>
          <cell r="E331">
            <v>0</v>
          </cell>
          <cell r="F331">
            <v>0</v>
          </cell>
          <cell r="G331">
            <v>0</v>
          </cell>
          <cell r="H331">
            <v>0</v>
          </cell>
          <cell r="I331">
            <v>0</v>
          </cell>
          <cell r="J331">
            <v>1065759.0576951939</v>
          </cell>
        </row>
        <row r="332">
          <cell r="A332">
            <v>315</v>
          </cell>
          <cell r="B332">
            <v>69003</v>
          </cell>
          <cell r="C332">
            <v>0</v>
          </cell>
          <cell r="D332">
            <v>272859.94110595033</v>
          </cell>
          <cell r="E332">
            <v>0</v>
          </cell>
          <cell r="F332">
            <v>0</v>
          </cell>
          <cell r="G332">
            <v>0</v>
          </cell>
          <cell r="H332">
            <v>0</v>
          </cell>
          <cell r="I332">
            <v>0</v>
          </cell>
          <cell r="J332">
            <v>1065759.0576951939</v>
          </cell>
        </row>
        <row r="333">
          <cell r="A333">
            <v>316</v>
          </cell>
          <cell r="B333">
            <v>69093</v>
          </cell>
          <cell r="C333">
            <v>0</v>
          </cell>
          <cell r="D333">
            <v>272859.94110595033</v>
          </cell>
          <cell r="E333">
            <v>0</v>
          </cell>
          <cell r="F333">
            <v>0</v>
          </cell>
          <cell r="G333">
            <v>0</v>
          </cell>
          <cell r="H333">
            <v>0</v>
          </cell>
          <cell r="I333">
            <v>0</v>
          </cell>
          <cell r="J333">
            <v>1065759.0576951939</v>
          </cell>
        </row>
        <row r="334">
          <cell r="A334">
            <v>317</v>
          </cell>
          <cell r="B334">
            <v>69185</v>
          </cell>
          <cell r="C334">
            <v>0</v>
          </cell>
          <cell r="D334">
            <v>272859.94110595033</v>
          </cell>
          <cell r="E334">
            <v>0</v>
          </cell>
          <cell r="F334">
            <v>0</v>
          </cell>
          <cell r="G334">
            <v>0</v>
          </cell>
          <cell r="H334">
            <v>0</v>
          </cell>
          <cell r="I334">
            <v>0</v>
          </cell>
          <cell r="J334">
            <v>1065759.0576951939</v>
          </cell>
        </row>
        <row r="335">
          <cell r="A335">
            <v>318</v>
          </cell>
          <cell r="B335">
            <v>69277</v>
          </cell>
          <cell r="C335">
            <v>0</v>
          </cell>
          <cell r="D335">
            <v>272859.94110595033</v>
          </cell>
          <cell r="E335">
            <v>0</v>
          </cell>
          <cell r="F335">
            <v>0</v>
          </cell>
          <cell r="G335">
            <v>0</v>
          </cell>
          <cell r="H335">
            <v>0</v>
          </cell>
          <cell r="I335">
            <v>0</v>
          </cell>
          <cell r="J335">
            <v>1065759.0576951939</v>
          </cell>
        </row>
        <row r="336">
          <cell r="A336">
            <v>319</v>
          </cell>
          <cell r="B336">
            <v>69368</v>
          </cell>
          <cell r="C336">
            <v>0</v>
          </cell>
          <cell r="D336">
            <v>272859.94110595033</v>
          </cell>
          <cell r="E336">
            <v>0</v>
          </cell>
          <cell r="F336">
            <v>0</v>
          </cell>
          <cell r="G336">
            <v>0</v>
          </cell>
          <cell r="H336">
            <v>0</v>
          </cell>
          <cell r="I336">
            <v>0</v>
          </cell>
          <cell r="J336">
            <v>1065759.0576951939</v>
          </cell>
        </row>
        <row r="337">
          <cell r="A337">
            <v>320</v>
          </cell>
          <cell r="B337">
            <v>69458</v>
          </cell>
          <cell r="C337">
            <v>0</v>
          </cell>
          <cell r="D337">
            <v>272859.94110595033</v>
          </cell>
          <cell r="E337">
            <v>0</v>
          </cell>
          <cell r="F337">
            <v>0</v>
          </cell>
          <cell r="G337">
            <v>0</v>
          </cell>
          <cell r="H337">
            <v>0</v>
          </cell>
          <cell r="I337">
            <v>0</v>
          </cell>
          <cell r="J337">
            <v>1065759.0576951939</v>
          </cell>
        </row>
        <row r="338">
          <cell r="A338">
            <v>321</v>
          </cell>
          <cell r="B338">
            <v>69550</v>
          </cell>
          <cell r="C338">
            <v>0</v>
          </cell>
          <cell r="D338">
            <v>272859.94110595033</v>
          </cell>
          <cell r="E338">
            <v>0</v>
          </cell>
          <cell r="F338">
            <v>0</v>
          </cell>
          <cell r="G338">
            <v>0</v>
          </cell>
          <cell r="H338">
            <v>0</v>
          </cell>
          <cell r="I338">
            <v>0</v>
          </cell>
          <cell r="J338">
            <v>1065759.0576951939</v>
          </cell>
        </row>
        <row r="339">
          <cell r="A339">
            <v>322</v>
          </cell>
          <cell r="B339">
            <v>69642</v>
          </cell>
          <cell r="C339">
            <v>0</v>
          </cell>
          <cell r="D339">
            <v>272859.94110595033</v>
          </cell>
          <cell r="E339">
            <v>0</v>
          </cell>
          <cell r="F339">
            <v>0</v>
          </cell>
          <cell r="G339">
            <v>0</v>
          </cell>
          <cell r="H339">
            <v>0</v>
          </cell>
          <cell r="I339">
            <v>0</v>
          </cell>
          <cell r="J339">
            <v>1065759.0576951939</v>
          </cell>
        </row>
        <row r="340">
          <cell r="A340">
            <v>323</v>
          </cell>
          <cell r="B340">
            <v>69733</v>
          </cell>
          <cell r="C340">
            <v>0</v>
          </cell>
          <cell r="D340">
            <v>272859.94110595033</v>
          </cell>
          <cell r="E340">
            <v>0</v>
          </cell>
          <cell r="F340">
            <v>0</v>
          </cell>
          <cell r="G340">
            <v>0</v>
          </cell>
          <cell r="H340">
            <v>0</v>
          </cell>
          <cell r="I340">
            <v>0</v>
          </cell>
          <cell r="J340">
            <v>1065759.0576951939</v>
          </cell>
        </row>
        <row r="341">
          <cell r="A341">
            <v>324</v>
          </cell>
          <cell r="B341">
            <v>69823</v>
          </cell>
          <cell r="C341">
            <v>0</v>
          </cell>
          <cell r="D341">
            <v>272859.94110595033</v>
          </cell>
          <cell r="E341">
            <v>0</v>
          </cell>
          <cell r="F341">
            <v>0</v>
          </cell>
          <cell r="G341">
            <v>0</v>
          </cell>
          <cell r="H341">
            <v>0</v>
          </cell>
          <cell r="I341">
            <v>0</v>
          </cell>
          <cell r="J341">
            <v>1065759.0576951939</v>
          </cell>
        </row>
        <row r="342">
          <cell r="A342">
            <v>325</v>
          </cell>
          <cell r="B342">
            <v>69915</v>
          </cell>
          <cell r="C342">
            <v>0</v>
          </cell>
          <cell r="D342">
            <v>272859.94110595033</v>
          </cell>
          <cell r="E342">
            <v>0</v>
          </cell>
          <cell r="F342">
            <v>0</v>
          </cell>
          <cell r="G342">
            <v>0</v>
          </cell>
          <cell r="H342">
            <v>0</v>
          </cell>
          <cell r="I342">
            <v>0</v>
          </cell>
          <cell r="J342">
            <v>1065759.0576951939</v>
          </cell>
        </row>
        <row r="343">
          <cell r="A343">
            <v>326</v>
          </cell>
          <cell r="B343">
            <v>70007</v>
          </cell>
          <cell r="C343">
            <v>0</v>
          </cell>
          <cell r="D343">
            <v>272859.94110595033</v>
          </cell>
          <cell r="E343">
            <v>0</v>
          </cell>
          <cell r="F343">
            <v>0</v>
          </cell>
          <cell r="G343">
            <v>0</v>
          </cell>
          <cell r="H343">
            <v>0</v>
          </cell>
          <cell r="I343">
            <v>0</v>
          </cell>
          <cell r="J343">
            <v>1065759.0576951939</v>
          </cell>
        </row>
        <row r="344">
          <cell r="A344">
            <v>327</v>
          </cell>
          <cell r="B344">
            <v>70098</v>
          </cell>
          <cell r="C344">
            <v>0</v>
          </cell>
          <cell r="D344">
            <v>272859.94110595033</v>
          </cell>
          <cell r="E344">
            <v>0</v>
          </cell>
          <cell r="F344">
            <v>0</v>
          </cell>
          <cell r="G344">
            <v>0</v>
          </cell>
          <cell r="H344">
            <v>0</v>
          </cell>
          <cell r="I344">
            <v>0</v>
          </cell>
          <cell r="J344">
            <v>1065759.0576951939</v>
          </cell>
        </row>
        <row r="345">
          <cell r="A345">
            <v>328</v>
          </cell>
          <cell r="B345">
            <v>70189</v>
          </cell>
          <cell r="C345">
            <v>0</v>
          </cell>
          <cell r="D345">
            <v>272859.94110595033</v>
          </cell>
          <cell r="E345">
            <v>0</v>
          </cell>
          <cell r="F345">
            <v>0</v>
          </cell>
          <cell r="G345">
            <v>0</v>
          </cell>
          <cell r="H345">
            <v>0</v>
          </cell>
          <cell r="I345">
            <v>0</v>
          </cell>
          <cell r="J345">
            <v>1065759.0576951939</v>
          </cell>
        </row>
        <row r="346">
          <cell r="A346">
            <v>329</v>
          </cell>
          <cell r="B346">
            <v>70281</v>
          </cell>
          <cell r="C346">
            <v>0</v>
          </cell>
          <cell r="D346">
            <v>272859.94110595033</v>
          </cell>
          <cell r="E346">
            <v>0</v>
          </cell>
          <cell r="F346">
            <v>0</v>
          </cell>
          <cell r="G346">
            <v>0</v>
          </cell>
          <cell r="H346">
            <v>0</v>
          </cell>
          <cell r="I346">
            <v>0</v>
          </cell>
          <cell r="J346">
            <v>1065759.0576951939</v>
          </cell>
        </row>
        <row r="347">
          <cell r="A347">
            <v>330</v>
          </cell>
          <cell r="B347">
            <v>70373</v>
          </cell>
          <cell r="C347">
            <v>0</v>
          </cell>
          <cell r="D347">
            <v>272859.94110595033</v>
          </cell>
          <cell r="E347">
            <v>0</v>
          </cell>
          <cell r="F347">
            <v>0</v>
          </cell>
          <cell r="G347">
            <v>0</v>
          </cell>
          <cell r="H347">
            <v>0</v>
          </cell>
          <cell r="I347">
            <v>0</v>
          </cell>
          <cell r="J347">
            <v>1065759.0576951939</v>
          </cell>
        </row>
        <row r="348">
          <cell r="A348">
            <v>331</v>
          </cell>
          <cell r="B348">
            <v>70464</v>
          </cell>
          <cell r="C348">
            <v>0</v>
          </cell>
          <cell r="D348">
            <v>272859.94110595033</v>
          </cell>
          <cell r="E348">
            <v>0</v>
          </cell>
          <cell r="F348">
            <v>0</v>
          </cell>
          <cell r="G348">
            <v>0</v>
          </cell>
          <cell r="H348">
            <v>0</v>
          </cell>
          <cell r="I348">
            <v>0</v>
          </cell>
          <cell r="J348">
            <v>1065759.0576951939</v>
          </cell>
        </row>
        <row r="349">
          <cell r="A349">
            <v>332</v>
          </cell>
          <cell r="B349">
            <v>70554</v>
          </cell>
          <cell r="C349">
            <v>0</v>
          </cell>
          <cell r="D349">
            <v>272859.94110595033</v>
          </cell>
          <cell r="E349">
            <v>0</v>
          </cell>
          <cell r="F349">
            <v>0</v>
          </cell>
          <cell r="G349">
            <v>0</v>
          </cell>
          <cell r="H349">
            <v>0</v>
          </cell>
          <cell r="I349">
            <v>0</v>
          </cell>
          <cell r="J349">
            <v>1065759.0576951939</v>
          </cell>
        </row>
        <row r="350">
          <cell r="A350">
            <v>333</v>
          </cell>
          <cell r="B350">
            <v>70646</v>
          </cell>
          <cell r="C350">
            <v>0</v>
          </cell>
          <cell r="D350">
            <v>272859.94110595033</v>
          </cell>
          <cell r="E350">
            <v>0</v>
          </cell>
          <cell r="F350">
            <v>0</v>
          </cell>
          <cell r="G350">
            <v>0</v>
          </cell>
          <cell r="H350">
            <v>0</v>
          </cell>
          <cell r="I350">
            <v>0</v>
          </cell>
          <cell r="J350">
            <v>1065759.0576951939</v>
          </cell>
        </row>
        <row r="351">
          <cell r="A351">
            <v>334</v>
          </cell>
          <cell r="B351">
            <v>70738</v>
          </cell>
          <cell r="C351">
            <v>0</v>
          </cell>
          <cell r="D351">
            <v>272859.94110595033</v>
          </cell>
          <cell r="E351">
            <v>0</v>
          </cell>
          <cell r="F351">
            <v>0</v>
          </cell>
          <cell r="G351">
            <v>0</v>
          </cell>
          <cell r="H351">
            <v>0</v>
          </cell>
          <cell r="I351">
            <v>0</v>
          </cell>
          <cell r="J351">
            <v>1065759.0576951939</v>
          </cell>
        </row>
        <row r="352">
          <cell r="A352">
            <v>335</v>
          </cell>
          <cell r="B352">
            <v>70829</v>
          </cell>
          <cell r="C352">
            <v>0</v>
          </cell>
          <cell r="D352">
            <v>272859.94110595033</v>
          </cell>
          <cell r="E352">
            <v>0</v>
          </cell>
          <cell r="F352">
            <v>0</v>
          </cell>
          <cell r="G352">
            <v>0</v>
          </cell>
          <cell r="H352">
            <v>0</v>
          </cell>
          <cell r="I352">
            <v>0</v>
          </cell>
          <cell r="J352">
            <v>1065759.0576951939</v>
          </cell>
        </row>
        <row r="353">
          <cell r="A353">
            <v>336</v>
          </cell>
          <cell r="B353">
            <v>70919</v>
          </cell>
          <cell r="C353">
            <v>0</v>
          </cell>
          <cell r="D353">
            <v>272859.94110595033</v>
          </cell>
          <cell r="E353">
            <v>0</v>
          </cell>
          <cell r="F353">
            <v>0</v>
          </cell>
          <cell r="G353">
            <v>0</v>
          </cell>
          <cell r="H353">
            <v>0</v>
          </cell>
          <cell r="I353">
            <v>0</v>
          </cell>
          <cell r="J353">
            <v>1065759.0576951939</v>
          </cell>
        </row>
        <row r="354">
          <cell r="A354">
            <v>337</v>
          </cell>
          <cell r="B354">
            <v>71011</v>
          </cell>
          <cell r="C354">
            <v>0</v>
          </cell>
          <cell r="D354">
            <v>272859.94110595033</v>
          </cell>
          <cell r="E354">
            <v>0</v>
          </cell>
          <cell r="F354">
            <v>0</v>
          </cell>
          <cell r="G354">
            <v>0</v>
          </cell>
          <cell r="H354">
            <v>0</v>
          </cell>
          <cell r="I354">
            <v>0</v>
          </cell>
          <cell r="J354">
            <v>1065759.0576951939</v>
          </cell>
        </row>
        <row r="355">
          <cell r="A355">
            <v>338</v>
          </cell>
          <cell r="B355">
            <v>71103</v>
          </cell>
          <cell r="C355">
            <v>0</v>
          </cell>
          <cell r="D355">
            <v>272859.94110595033</v>
          </cell>
          <cell r="E355">
            <v>0</v>
          </cell>
          <cell r="F355">
            <v>0</v>
          </cell>
          <cell r="G355">
            <v>0</v>
          </cell>
          <cell r="H355">
            <v>0</v>
          </cell>
          <cell r="I355">
            <v>0</v>
          </cell>
          <cell r="J355">
            <v>1065759.0576951939</v>
          </cell>
        </row>
        <row r="356">
          <cell r="A356">
            <v>339</v>
          </cell>
          <cell r="B356">
            <v>71194</v>
          </cell>
          <cell r="C356">
            <v>0</v>
          </cell>
          <cell r="D356">
            <v>272859.94110595033</v>
          </cell>
          <cell r="E356">
            <v>0</v>
          </cell>
          <cell r="F356">
            <v>0</v>
          </cell>
          <cell r="G356">
            <v>0</v>
          </cell>
          <cell r="H356">
            <v>0</v>
          </cell>
          <cell r="I356">
            <v>0</v>
          </cell>
          <cell r="J356">
            <v>1065759.0576951939</v>
          </cell>
        </row>
        <row r="357">
          <cell r="A357">
            <v>340</v>
          </cell>
          <cell r="B357">
            <v>71284</v>
          </cell>
          <cell r="C357">
            <v>0</v>
          </cell>
          <cell r="D357">
            <v>272859.94110595033</v>
          </cell>
          <cell r="E357">
            <v>0</v>
          </cell>
          <cell r="F357">
            <v>0</v>
          </cell>
          <cell r="G357">
            <v>0</v>
          </cell>
          <cell r="H357">
            <v>0</v>
          </cell>
          <cell r="I357">
            <v>0</v>
          </cell>
          <cell r="J357">
            <v>1065759.0576951939</v>
          </cell>
        </row>
        <row r="358">
          <cell r="A358">
            <v>341</v>
          </cell>
          <cell r="B358">
            <v>71376</v>
          </cell>
          <cell r="C358">
            <v>0</v>
          </cell>
          <cell r="D358">
            <v>272859.94110595033</v>
          </cell>
          <cell r="E358">
            <v>0</v>
          </cell>
          <cell r="F358">
            <v>0</v>
          </cell>
          <cell r="G358">
            <v>0</v>
          </cell>
          <cell r="H358">
            <v>0</v>
          </cell>
          <cell r="I358">
            <v>0</v>
          </cell>
          <cell r="J358">
            <v>1065759.0576951939</v>
          </cell>
        </row>
        <row r="359">
          <cell r="A359">
            <v>342</v>
          </cell>
          <cell r="B359">
            <v>71468</v>
          </cell>
          <cell r="C359">
            <v>0</v>
          </cell>
          <cell r="D359">
            <v>272859.94110595033</v>
          </cell>
          <cell r="E359">
            <v>0</v>
          </cell>
          <cell r="F359">
            <v>0</v>
          </cell>
          <cell r="G359">
            <v>0</v>
          </cell>
          <cell r="H359">
            <v>0</v>
          </cell>
          <cell r="I359">
            <v>0</v>
          </cell>
          <cell r="J359">
            <v>1065759.0576951939</v>
          </cell>
        </row>
        <row r="360">
          <cell r="A360">
            <v>343</v>
          </cell>
          <cell r="B360">
            <v>71559</v>
          </cell>
          <cell r="C360">
            <v>0</v>
          </cell>
          <cell r="D360">
            <v>272859.94110595033</v>
          </cell>
          <cell r="E360">
            <v>0</v>
          </cell>
          <cell r="F360">
            <v>0</v>
          </cell>
          <cell r="G360">
            <v>0</v>
          </cell>
          <cell r="H360">
            <v>0</v>
          </cell>
          <cell r="I360">
            <v>0</v>
          </cell>
          <cell r="J360">
            <v>1065759.0576951939</v>
          </cell>
        </row>
        <row r="361">
          <cell r="A361">
            <v>344</v>
          </cell>
          <cell r="B361">
            <v>71650</v>
          </cell>
          <cell r="C361">
            <v>0</v>
          </cell>
          <cell r="D361">
            <v>272859.94110595033</v>
          </cell>
          <cell r="E361">
            <v>0</v>
          </cell>
          <cell r="F361">
            <v>0</v>
          </cell>
          <cell r="G361">
            <v>0</v>
          </cell>
          <cell r="H361">
            <v>0</v>
          </cell>
          <cell r="I361">
            <v>0</v>
          </cell>
          <cell r="J361">
            <v>1065759.0576951939</v>
          </cell>
        </row>
        <row r="362">
          <cell r="A362">
            <v>345</v>
          </cell>
          <cell r="B362">
            <v>71742</v>
          </cell>
          <cell r="C362">
            <v>0</v>
          </cell>
          <cell r="D362">
            <v>272859.94110595033</v>
          </cell>
          <cell r="E362">
            <v>0</v>
          </cell>
          <cell r="F362">
            <v>0</v>
          </cell>
          <cell r="G362">
            <v>0</v>
          </cell>
          <cell r="H362">
            <v>0</v>
          </cell>
          <cell r="I362">
            <v>0</v>
          </cell>
          <cell r="J362">
            <v>1065759.0576951939</v>
          </cell>
        </row>
        <row r="363">
          <cell r="A363">
            <v>346</v>
          </cell>
          <cell r="B363">
            <v>71834</v>
          </cell>
          <cell r="C363">
            <v>0</v>
          </cell>
          <cell r="D363">
            <v>272859.94110595033</v>
          </cell>
          <cell r="E363">
            <v>0</v>
          </cell>
          <cell r="F363">
            <v>0</v>
          </cell>
          <cell r="G363">
            <v>0</v>
          </cell>
          <cell r="H363">
            <v>0</v>
          </cell>
          <cell r="I363">
            <v>0</v>
          </cell>
          <cell r="J363">
            <v>1065759.0576951939</v>
          </cell>
        </row>
        <row r="364">
          <cell r="A364">
            <v>347</v>
          </cell>
          <cell r="B364">
            <v>71925</v>
          </cell>
          <cell r="C364">
            <v>0</v>
          </cell>
          <cell r="D364">
            <v>272859.94110595033</v>
          </cell>
          <cell r="E364">
            <v>0</v>
          </cell>
          <cell r="F364">
            <v>0</v>
          </cell>
          <cell r="G364">
            <v>0</v>
          </cell>
          <cell r="H364">
            <v>0</v>
          </cell>
          <cell r="I364">
            <v>0</v>
          </cell>
          <cell r="J364">
            <v>1065759.0576951939</v>
          </cell>
        </row>
        <row r="365">
          <cell r="A365">
            <v>348</v>
          </cell>
          <cell r="B365">
            <v>72015</v>
          </cell>
          <cell r="C365">
            <v>0</v>
          </cell>
          <cell r="D365">
            <v>272859.94110595033</v>
          </cell>
          <cell r="E365">
            <v>0</v>
          </cell>
          <cell r="F365">
            <v>0</v>
          </cell>
          <cell r="G365">
            <v>0</v>
          </cell>
          <cell r="H365">
            <v>0</v>
          </cell>
          <cell r="I365">
            <v>0</v>
          </cell>
          <cell r="J365">
            <v>1065759.0576951939</v>
          </cell>
        </row>
        <row r="366">
          <cell r="A366">
            <v>349</v>
          </cell>
          <cell r="B366">
            <v>72107</v>
          </cell>
          <cell r="C366">
            <v>0</v>
          </cell>
          <cell r="D366">
            <v>272859.94110595033</v>
          </cell>
          <cell r="E366">
            <v>0</v>
          </cell>
          <cell r="F366">
            <v>0</v>
          </cell>
          <cell r="G366">
            <v>0</v>
          </cell>
          <cell r="H366">
            <v>0</v>
          </cell>
          <cell r="I366">
            <v>0</v>
          </cell>
          <cell r="J366">
            <v>1065759.0576951939</v>
          </cell>
        </row>
        <row r="367">
          <cell r="A367">
            <v>350</v>
          </cell>
          <cell r="B367">
            <v>72199</v>
          </cell>
          <cell r="C367">
            <v>0</v>
          </cell>
          <cell r="D367">
            <v>272859.94110595033</v>
          </cell>
          <cell r="E367">
            <v>0</v>
          </cell>
          <cell r="F367">
            <v>0</v>
          </cell>
          <cell r="G367">
            <v>0</v>
          </cell>
          <cell r="H367">
            <v>0</v>
          </cell>
          <cell r="I367">
            <v>0</v>
          </cell>
          <cell r="J367">
            <v>1065759.0576951939</v>
          </cell>
        </row>
        <row r="368">
          <cell r="A368">
            <v>351</v>
          </cell>
          <cell r="B368">
            <v>72290</v>
          </cell>
          <cell r="C368">
            <v>0</v>
          </cell>
          <cell r="D368">
            <v>272859.94110595033</v>
          </cell>
          <cell r="E368">
            <v>0</v>
          </cell>
          <cell r="F368">
            <v>0</v>
          </cell>
          <cell r="G368">
            <v>0</v>
          </cell>
          <cell r="H368">
            <v>0</v>
          </cell>
          <cell r="I368">
            <v>0</v>
          </cell>
          <cell r="J368">
            <v>1065759.0576951939</v>
          </cell>
        </row>
        <row r="369">
          <cell r="A369">
            <v>352</v>
          </cell>
          <cell r="B369">
            <v>72380</v>
          </cell>
          <cell r="C369">
            <v>0</v>
          </cell>
          <cell r="D369">
            <v>272859.94110595033</v>
          </cell>
          <cell r="E369">
            <v>0</v>
          </cell>
          <cell r="F369">
            <v>0</v>
          </cell>
          <cell r="G369">
            <v>0</v>
          </cell>
          <cell r="H369">
            <v>0</v>
          </cell>
          <cell r="I369">
            <v>0</v>
          </cell>
          <cell r="J369">
            <v>1065759.0576951939</v>
          </cell>
        </row>
        <row r="370">
          <cell r="A370">
            <v>353</v>
          </cell>
          <cell r="B370">
            <v>72472</v>
          </cell>
          <cell r="C370">
            <v>0</v>
          </cell>
          <cell r="D370">
            <v>272859.94110595033</v>
          </cell>
          <cell r="E370">
            <v>0</v>
          </cell>
          <cell r="F370">
            <v>0</v>
          </cell>
          <cell r="G370">
            <v>0</v>
          </cell>
          <cell r="H370">
            <v>0</v>
          </cell>
          <cell r="I370">
            <v>0</v>
          </cell>
          <cell r="J370">
            <v>1065759.0576951939</v>
          </cell>
        </row>
        <row r="371">
          <cell r="A371">
            <v>354</v>
          </cell>
          <cell r="B371">
            <v>72564</v>
          </cell>
          <cell r="C371">
            <v>0</v>
          </cell>
          <cell r="D371">
            <v>272859.94110595033</v>
          </cell>
          <cell r="E371">
            <v>0</v>
          </cell>
          <cell r="F371">
            <v>0</v>
          </cell>
          <cell r="G371">
            <v>0</v>
          </cell>
          <cell r="H371">
            <v>0</v>
          </cell>
          <cell r="I371">
            <v>0</v>
          </cell>
          <cell r="J371">
            <v>1065759.0576951939</v>
          </cell>
        </row>
        <row r="372">
          <cell r="A372">
            <v>355</v>
          </cell>
          <cell r="B372">
            <v>72655</v>
          </cell>
          <cell r="C372">
            <v>0</v>
          </cell>
          <cell r="D372">
            <v>272859.94110595033</v>
          </cell>
          <cell r="E372">
            <v>0</v>
          </cell>
          <cell r="F372">
            <v>0</v>
          </cell>
          <cell r="G372">
            <v>0</v>
          </cell>
          <cell r="H372">
            <v>0</v>
          </cell>
          <cell r="I372">
            <v>0</v>
          </cell>
          <cell r="J372">
            <v>1065759.0576951939</v>
          </cell>
        </row>
        <row r="373">
          <cell r="A373">
            <v>356</v>
          </cell>
          <cell r="B373">
            <v>72745</v>
          </cell>
          <cell r="C373">
            <v>0</v>
          </cell>
          <cell r="D373">
            <v>272859.94110595033</v>
          </cell>
          <cell r="E373">
            <v>0</v>
          </cell>
          <cell r="F373">
            <v>0</v>
          </cell>
          <cell r="G373">
            <v>0</v>
          </cell>
          <cell r="H373">
            <v>0</v>
          </cell>
          <cell r="I373">
            <v>0</v>
          </cell>
          <cell r="J373">
            <v>1065759.0576951939</v>
          </cell>
        </row>
        <row r="374">
          <cell r="A374">
            <v>357</v>
          </cell>
          <cell r="B374">
            <v>72837</v>
          </cell>
          <cell r="C374">
            <v>0</v>
          </cell>
          <cell r="D374">
            <v>272859.94110595033</v>
          </cell>
          <cell r="E374">
            <v>0</v>
          </cell>
          <cell r="F374">
            <v>0</v>
          </cell>
          <cell r="G374">
            <v>0</v>
          </cell>
          <cell r="H374">
            <v>0</v>
          </cell>
          <cell r="I374">
            <v>0</v>
          </cell>
          <cell r="J374">
            <v>1065759.0576951939</v>
          </cell>
        </row>
        <row r="375">
          <cell r="A375">
            <v>358</v>
          </cell>
          <cell r="B375">
            <v>72929</v>
          </cell>
          <cell r="C375">
            <v>0</v>
          </cell>
          <cell r="D375">
            <v>272859.94110595033</v>
          </cell>
          <cell r="E375">
            <v>0</v>
          </cell>
          <cell r="F375">
            <v>0</v>
          </cell>
          <cell r="G375">
            <v>0</v>
          </cell>
          <cell r="H375">
            <v>0</v>
          </cell>
          <cell r="I375">
            <v>0</v>
          </cell>
          <cell r="J375">
            <v>1065759.0576951939</v>
          </cell>
        </row>
        <row r="376">
          <cell r="A376">
            <v>359</v>
          </cell>
          <cell r="B376">
            <v>73020</v>
          </cell>
          <cell r="C376">
            <v>0</v>
          </cell>
          <cell r="D376">
            <v>272859.94110595033</v>
          </cell>
          <cell r="E376">
            <v>0</v>
          </cell>
          <cell r="F376">
            <v>0</v>
          </cell>
          <cell r="G376">
            <v>0</v>
          </cell>
          <cell r="H376">
            <v>0</v>
          </cell>
          <cell r="I376">
            <v>0</v>
          </cell>
          <cell r="J376">
            <v>1065759.0576951939</v>
          </cell>
        </row>
        <row r="377">
          <cell r="A377">
            <v>360</v>
          </cell>
          <cell r="B377">
            <v>73110</v>
          </cell>
          <cell r="C377">
            <v>0</v>
          </cell>
          <cell r="D377">
            <v>272859.94110595033</v>
          </cell>
          <cell r="E377">
            <v>0</v>
          </cell>
          <cell r="F377">
            <v>0</v>
          </cell>
          <cell r="G377">
            <v>0</v>
          </cell>
          <cell r="H377">
            <v>0</v>
          </cell>
          <cell r="I377">
            <v>0</v>
          </cell>
          <cell r="J377">
            <v>1065759.0576951939</v>
          </cell>
        </row>
        <row r="378">
          <cell r="A378">
            <v>361</v>
          </cell>
          <cell r="B378">
            <v>73202</v>
          </cell>
          <cell r="C378">
            <v>0</v>
          </cell>
          <cell r="D378">
            <v>272859.94110595033</v>
          </cell>
          <cell r="E378">
            <v>0</v>
          </cell>
          <cell r="F378">
            <v>0</v>
          </cell>
          <cell r="G378">
            <v>0</v>
          </cell>
          <cell r="H378">
            <v>0</v>
          </cell>
          <cell r="I378">
            <v>0</v>
          </cell>
          <cell r="J378">
            <v>1065759.0576951939</v>
          </cell>
        </row>
        <row r="379">
          <cell r="A379">
            <v>362</v>
          </cell>
          <cell r="B379">
            <v>73294</v>
          </cell>
          <cell r="C379">
            <v>0</v>
          </cell>
          <cell r="D379">
            <v>272859.94110595033</v>
          </cell>
          <cell r="E379">
            <v>0</v>
          </cell>
          <cell r="F379">
            <v>0</v>
          </cell>
          <cell r="G379">
            <v>0</v>
          </cell>
          <cell r="H379">
            <v>0</v>
          </cell>
          <cell r="I379">
            <v>0</v>
          </cell>
          <cell r="J379">
            <v>1065759.0576951939</v>
          </cell>
        </row>
        <row r="380">
          <cell r="A380">
            <v>363</v>
          </cell>
          <cell r="B380">
            <v>73385</v>
          </cell>
          <cell r="C380">
            <v>0</v>
          </cell>
          <cell r="D380">
            <v>272859.94110595033</v>
          </cell>
          <cell r="E380">
            <v>0</v>
          </cell>
          <cell r="F380">
            <v>0</v>
          </cell>
          <cell r="G380">
            <v>0</v>
          </cell>
          <cell r="H380">
            <v>0</v>
          </cell>
          <cell r="I380">
            <v>0</v>
          </cell>
          <cell r="J380">
            <v>1065759.0576951939</v>
          </cell>
        </row>
        <row r="381">
          <cell r="A381">
            <v>364</v>
          </cell>
          <cell r="B381">
            <v>73475</v>
          </cell>
          <cell r="C381">
            <v>0</v>
          </cell>
          <cell r="D381">
            <v>272859.94110595033</v>
          </cell>
          <cell r="E381">
            <v>0</v>
          </cell>
          <cell r="F381">
            <v>0</v>
          </cell>
          <cell r="G381">
            <v>0</v>
          </cell>
          <cell r="H381">
            <v>0</v>
          </cell>
          <cell r="I381">
            <v>0</v>
          </cell>
          <cell r="J381">
            <v>1065759.0576951939</v>
          </cell>
        </row>
        <row r="382">
          <cell r="A382">
            <v>365</v>
          </cell>
          <cell r="B382">
            <v>73567</v>
          </cell>
          <cell r="C382">
            <v>0</v>
          </cell>
          <cell r="D382">
            <v>272859.94110595033</v>
          </cell>
          <cell r="E382">
            <v>0</v>
          </cell>
          <cell r="F382">
            <v>0</v>
          </cell>
          <cell r="G382">
            <v>0</v>
          </cell>
          <cell r="H382">
            <v>0</v>
          </cell>
          <cell r="I382">
            <v>0</v>
          </cell>
          <cell r="J382">
            <v>1065759.0576951939</v>
          </cell>
        </row>
        <row r="383">
          <cell r="A383">
            <v>366</v>
          </cell>
          <cell r="B383">
            <v>73659</v>
          </cell>
          <cell r="C383">
            <v>0</v>
          </cell>
          <cell r="D383">
            <v>272859.94110595033</v>
          </cell>
          <cell r="E383">
            <v>0</v>
          </cell>
          <cell r="F383">
            <v>0</v>
          </cell>
          <cell r="G383">
            <v>0</v>
          </cell>
          <cell r="H383">
            <v>0</v>
          </cell>
          <cell r="I383">
            <v>0</v>
          </cell>
          <cell r="J383">
            <v>1065759.0576951939</v>
          </cell>
        </row>
        <row r="384">
          <cell r="A384">
            <v>367</v>
          </cell>
          <cell r="B384">
            <v>73750</v>
          </cell>
          <cell r="C384">
            <v>0</v>
          </cell>
          <cell r="D384">
            <v>272859.94110595033</v>
          </cell>
          <cell r="E384">
            <v>0</v>
          </cell>
          <cell r="F384">
            <v>0</v>
          </cell>
          <cell r="G384">
            <v>0</v>
          </cell>
          <cell r="H384">
            <v>0</v>
          </cell>
          <cell r="I384">
            <v>0</v>
          </cell>
          <cell r="J384">
            <v>1065759.0576951939</v>
          </cell>
        </row>
        <row r="385">
          <cell r="A385">
            <v>368</v>
          </cell>
          <cell r="B385">
            <v>73840</v>
          </cell>
          <cell r="C385">
            <v>0</v>
          </cell>
          <cell r="D385">
            <v>272859.94110595033</v>
          </cell>
          <cell r="E385">
            <v>0</v>
          </cell>
          <cell r="F385">
            <v>0</v>
          </cell>
          <cell r="G385">
            <v>0</v>
          </cell>
          <cell r="H385">
            <v>0</v>
          </cell>
          <cell r="I385">
            <v>0</v>
          </cell>
          <cell r="J385">
            <v>1065759.0576951939</v>
          </cell>
        </row>
        <row r="386">
          <cell r="A386">
            <v>369</v>
          </cell>
          <cell r="B386">
            <v>73932</v>
          </cell>
          <cell r="C386">
            <v>0</v>
          </cell>
          <cell r="D386">
            <v>272859.94110595033</v>
          </cell>
          <cell r="E386">
            <v>0</v>
          </cell>
          <cell r="F386">
            <v>0</v>
          </cell>
          <cell r="G386">
            <v>0</v>
          </cell>
          <cell r="H386">
            <v>0</v>
          </cell>
          <cell r="I386">
            <v>0</v>
          </cell>
          <cell r="J386">
            <v>1065759.0576951939</v>
          </cell>
        </row>
        <row r="387">
          <cell r="A387">
            <v>370</v>
          </cell>
          <cell r="B387">
            <v>74024</v>
          </cell>
          <cell r="C387">
            <v>0</v>
          </cell>
          <cell r="D387">
            <v>272859.94110595033</v>
          </cell>
          <cell r="E387">
            <v>0</v>
          </cell>
          <cell r="F387">
            <v>0</v>
          </cell>
          <cell r="G387">
            <v>0</v>
          </cell>
          <cell r="H387">
            <v>0</v>
          </cell>
          <cell r="I387">
            <v>0</v>
          </cell>
          <cell r="J387">
            <v>1065759.0576951939</v>
          </cell>
        </row>
        <row r="388">
          <cell r="A388">
            <v>371</v>
          </cell>
          <cell r="B388">
            <v>74115</v>
          </cell>
          <cell r="C388">
            <v>0</v>
          </cell>
          <cell r="D388">
            <v>272859.94110595033</v>
          </cell>
          <cell r="E388">
            <v>0</v>
          </cell>
          <cell r="F388">
            <v>0</v>
          </cell>
          <cell r="G388">
            <v>0</v>
          </cell>
          <cell r="H388">
            <v>0</v>
          </cell>
          <cell r="I388">
            <v>0</v>
          </cell>
          <cell r="J388">
            <v>1065759.0576951939</v>
          </cell>
        </row>
        <row r="389">
          <cell r="A389">
            <v>372</v>
          </cell>
          <cell r="B389">
            <v>74205</v>
          </cell>
          <cell r="C389">
            <v>0</v>
          </cell>
          <cell r="D389">
            <v>272859.94110595033</v>
          </cell>
          <cell r="E389">
            <v>0</v>
          </cell>
          <cell r="F389">
            <v>0</v>
          </cell>
          <cell r="G389">
            <v>0</v>
          </cell>
          <cell r="H389">
            <v>0</v>
          </cell>
          <cell r="I389">
            <v>0</v>
          </cell>
          <cell r="J389">
            <v>1065759.0576951939</v>
          </cell>
        </row>
        <row r="390">
          <cell r="A390">
            <v>373</v>
          </cell>
          <cell r="B390">
            <v>74297</v>
          </cell>
          <cell r="C390">
            <v>0</v>
          </cell>
          <cell r="D390">
            <v>272859.94110595033</v>
          </cell>
          <cell r="E390">
            <v>0</v>
          </cell>
          <cell r="F390">
            <v>0</v>
          </cell>
          <cell r="G390">
            <v>0</v>
          </cell>
          <cell r="H390">
            <v>0</v>
          </cell>
          <cell r="I390">
            <v>0</v>
          </cell>
          <cell r="J390">
            <v>1065759.0576951939</v>
          </cell>
        </row>
        <row r="391">
          <cell r="A391">
            <v>374</v>
          </cell>
          <cell r="B391">
            <v>74389</v>
          </cell>
          <cell r="C391">
            <v>0</v>
          </cell>
          <cell r="D391">
            <v>272859.94110595033</v>
          </cell>
          <cell r="E391">
            <v>0</v>
          </cell>
          <cell r="F391">
            <v>0</v>
          </cell>
          <cell r="G391">
            <v>0</v>
          </cell>
          <cell r="H391">
            <v>0</v>
          </cell>
          <cell r="I391">
            <v>0</v>
          </cell>
          <cell r="J391">
            <v>1065759.0576951939</v>
          </cell>
        </row>
        <row r="392">
          <cell r="A392">
            <v>375</v>
          </cell>
          <cell r="B392">
            <v>74480</v>
          </cell>
          <cell r="C392">
            <v>0</v>
          </cell>
          <cell r="D392">
            <v>272859.94110595033</v>
          </cell>
          <cell r="E392">
            <v>0</v>
          </cell>
          <cell r="F392">
            <v>0</v>
          </cell>
          <cell r="G392">
            <v>0</v>
          </cell>
          <cell r="H392">
            <v>0</v>
          </cell>
          <cell r="I392">
            <v>0</v>
          </cell>
          <cell r="J392">
            <v>1065759.0576951939</v>
          </cell>
        </row>
        <row r="393">
          <cell r="A393">
            <v>376</v>
          </cell>
          <cell r="B393">
            <v>74571</v>
          </cell>
          <cell r="C393">
            <v>0</v>
          </cell>
          <cell r="D393">
            <v>272859.94110595033</v>
          </cell>
          <cell r="E393">
            <v>0</v>
          </cell>
          <cell r="F393">
            <v>0</v>
          </cell>
          <cell r="G393">
            <v>0</v>
          </cell>
          <cell r="H393">
            <v>0</v>
          </cell>
          <cell r="I393">
            <v>0</v>
          </cell>
          <cell r="J393">
            <v>1065759.0576951939</v>
          </cell>
        </row>
        <row r="394">
          <cell r="A394">
            <v>377</v>
          </cell>
          <cell r="B394">
            <v>74663</v>
          </cell>
          <cell r="C394">
            <v>0</v>
          </cell>
          <cell r="D394">
            <v>272859.94110595033</v>
          </cell>
          <cell r="E394">
            <v>0</v>
          </cell>
          <cell r="F394">
            <v>0</v>
          </cell>
          <cell r="G394">
            <v>0</v>
          </cell>
          <cell r="H394">
            <v>0</v>
          </cell>
          <cell r="I394">
            <v>0</v>
          </cell>
          <cell r="J394">
            <v>1065759.0576951939</v>
          </cell>
        </row>
        <row r="395">
          <cell r="A395">
            <v>378</v>
          </cell>
          <cell r="B395">
            <v>74755</v>
          </cell>
          <cell r="C395">
            <v>0</v>
          </cell>
          <cell r="D395">
            <v>272859.94110595033</v>
          </cell>
          <cell r="E395">
            <v>0</v>
          </cell>
          <cell r="F395">
            <v>0</v>
          </cell>
          <cell r="G395">
            <v>0</v>
          </cell>
          <cell r="H395">
            <v>0</v>
          </cell>
          <cell r="I395">
            <v>0</v>
          </cell>
          <cell r="J395">
            <v>1065759.0576951939</v>
          </cell>
        </row>
        <row r="396">
          <cell r="A396">
            <v>379</v>
          </cell>
          <cell r="B396">
            <v>74846</v>
          </cell>
          <cell r="C396">
            <v>0</v>
          </cell>
          <cell r="D396">
            <v>272859.94110595033</v>
          </cell>
          <cell r="E396">
            <v>0</v>
          </cell>
          <cell r="F396">
            <v>0</v>
          </cell>
          <cell r="G396">
            <v>0</v>
          </cell>
          <cell r="H396">
            <v>0</v>
          </cell>
          <cell r="I396">
            <v>0</v>
          </cell>
          <cell r="J396">
            <v>1065759.0576951939</v>
          </cell>
        </row>
        <row r="397">
          <cell r="A397">
            <v>380</v>
          </cell>
          <cell r="B397">
            <v>74936</v>
          </cell>
          <cell r="C397">
            <v>0</v>
          </cell>
          <cell r="D397">
            <v>272859.94110595033</v>
          </cell>
          <cell r="E397">
            <v>0</v>
          </cell>
          <cell r="F397">
            <v>0</v>
          </cell>
          <cell r="G397">
            <v>0</v>
          </cell>
          <cell r="H397">
            <v>0</v>
          </cell>
          <cell r="I397">
            <v>0</v>
          </cell>
          <cell r="J397">
            <v>1065759.0576951939</v>
          </cell>
        </row>
        <row r="398">
          <cell r="A398">
            <v>381</v>
          </cell>
          <cell r="B398">
            <v>75028</v>
          </cell>
          <cell r="C398">
            <v>0</v>
          </cell>
          <cell r="D398">
            <v>272859.94110595033</v>
          </cell>
          <cell r="E398">
            <v>0</v>
          </cell>
          <cell r="F398">
            <v>0</v>
          </cell>
          <cell r="G398">
            <v>0</v>
          </cell>
          <cell r="H398">
            <v>0</v>
          </cell>
          <cell r="I398">
            <v>0</v>
          </cell>
          <cell r="J398">
            <v>1065759.0576951939</v>
          </cell>
        </row>
        <row r="399">
          <cell r="A399">
            <v>382</v>
          </cell>
          <cell r="B399">
            <v>75120</v>
          </cell>
          <cell r="C399">
            <v>0</v>
          </cell>
          <cell r="D399">
            <v>272859.94110595033</v>
          </cell>
          <cell r="E399">
            <v>0</v>
          </cell>
          <cell r="F399">
            <v>0</v>
          </cell>
          <cell r="G399">
            <v>0</v>
          </cell>
          <cell r="H399">
            <v>0</v>
          </cell>
          <cell r="I399">
            <v>0</v>
          </cell>
          <cell r="J399">
            <v>1065759.0576951939</v>
          </cell>
        </row>
        <row r="400">
          <cell r="A400">
            <v>383</v>
          </cell>
          <cell r="B400">
            <v>75211</v>
          </cell>
          <cell r="C400">
            <v>0</v>
          </cell>
          <cell r="D400">
            <v>272859.94110595033</v>
          </cell>
          <cell r="E400">
            <v>0</v>
          </cell>
          <cell r="F400">
            <v>0</v>
          </cell>
          <cell r="G400">
            <v>0</v>
          </cell>
          <cell r="H400">
            <v>0</v>
          </cell>
          <cell r="I400">
            <v>0</v>
          </cell>
          <cell r="J400">
            <v>1065759.0576951939</v>
          </cell>
        </row>
        <row r="401">
          <cell r="A401">
            <v>384</v>
          </cell>
          <cell r="B401">
            <v>75301</v>
          </cell>
          <cell r="C401">
            <v>0</v>
          </cell>
          <cell r="D401">
            <v>272859.94110595033</v>
          </cell>
          <cell r="E401">
            <v>0</v>
          </cell>
          <cell r="F401">
            <v>0</v>
          </cell>
          <cell r="G401">
            <v>0</v>
          </cell>
          <cell r="H401">
            <v>0</v>
          </cell>
          <cell r="I401">
            <v>0</v>
          </cell>
          <cell r="J401">
            <v>1065759.0576951939</v>
          </cell>
        </row>
        <row r="402">
          <cell r="A402">
            <v>385</v>
          </cell>
          <cell r="B402">
            <v>75393</v>
          </cell>
          <cell r="C402">
            <v>0</v>
          </cell>
          <cell r="D402">
            <v>272859.94110595033</v>
          </cell>
          <cell r="E402">
            <v>0</v>
          </cell>
          <cell r="F402">
            <v>0</v>
          </cell>
          <cell r="G402">
            <v>0</v>
          </cell>
          <cell r="H402">
            <v>0</v>
          </cell>
          <cell r="I402">
            <v>0</v>
          </cell>
          <cell r="J402">
            <v>1065759.0576951939</v>
          </cell>
        </row>
        <row r="403">
          <cell r="A403">
            <v>386</v>
          </cell>
          <cell r="B403">
            <v>75485</v>
          </cell>
          <cell r="C403">
            <v>0</v>
          </cell>
          <cell r="D403">
            <v>272859.94110595033</v>
          </cell>
          <cell r="E403">
            <v>0</v>
          </cell>
          <cell r="F403">
            <v>0</v>
          </cell>
          <cell r="G403">
            <v>0</v>
          </cell>
          <cell r="H403">
            <v>0</v>
          </cell>
          <cell r="I403">
            <v>0</v>
          </cell>
          <cell r="J403">
            <v>1065759.0576951939</v>
          </cell>
        </row>
        <row r="404">
          <cell r="A404">
            <v>387</v>
          </cell>
          <cell r="B404">
            <v>75576</v>
          </cell>
          <cell r="C404">
            <v>0</v>
          </cell>
          <cell r="D404">
            <v>272859.94110595033</v>
          </cell>
          <cell r="E404">
            <v>0</v>
          </cell>
          <cell r="F404">
            <v>0</v>
          </cell>
          <cell r="G404">
            <v>0</v>
          </cell>
          <cell r="H404">
            <v>0</v>
          </cell>
          <cell r="I404">
            <v>0</v>
          </cell>
          <cell r="J404">
            <v>1065759.0576951939</v>
          </cell>
        </row>
        <row r="405">
          <cell r="A405">
            <v>388</v>
          </cell>
          <cell r="B405">
            <v>75666</v>
          </cell>
          <cell r="C405">
            <v>0</v>
          </cell>
          <cell r="D405">
            <v>272859.94110595033</v>
          </cell>
          <cell r="E405">
            <v>0</v>
          </cell>
          <cell r="F405">
            <v>0</v>
          </cell>
          <cell r="G405">
            <v>0</v>
          </cell>
          <cell r="H405">
            <v>0</v>
          </cell>
          <cell r="I405">
            <v>0</v>
          </cell>
          <cell r="J405">
            <v>1065759.0576951939</v>
          </cell>
        </row>
        <row r="406">
          <cell r="A406">
            <v>389</v>
          </cell>
          <cell r="B406">
            <v>75758</v>
          </cell>
          <cell r="C406">
            <v>0</v>
          </cell>
          <cell r="D406">
            <v>272859.94110595033</v>
          </cell>
          <cell r="E406">
            <v>0</v>
          </cell>
          <cell r="F406">
            <v>0</v>
          </cell>
          <cell r="G406">
            <v>0</v>
          </cell>
          <cell r="H406">
            <v>0</v>
          </cell>
          <cell r="I406">
            <v>0</v>
          </cell>
          <cell r="J406">
            <v>1065759.0576951939</v>
          </cell>
        </row>
        <row r="407">
          <cell r="A407">
            <v>390</v>
          </cell>
          <cell r="B407">
            <v>75850</v>
          </cell>
          <cell r="C407">
            <v>0</v>
          </cell>
          <cell r="D407">
            <v>272859.94110595033</v>
          </cell>
          <cell r="E407">
            <v>0</v>
          </cell>
          <cell r="F407">
            <v>0</v>
          </cell>
          <cell r="G407">
            <v>0</v>
          </cell>
          <cell r="H407">
            <v>0</v>
          </cell>
          <cell r="I407">
            <v>0</v>
          </cell>
          <cell r="J407">
            <v>1065759.0576951939</v>
          </cell>
        </row>
        <row r="408">
          <cell r="A408">
            <v>391</v>
          </cell>
          <cell r="B408">
            <v>75941</v>
          </cell>
          <cell r="C408">
            <v>0</v>
          </cell>
          <cell r="D408">
            <v>272859.94110595033</v>
          </cell>
          <cell r="E408">
            <v>0</v>
          </cell>
          <cell r="F408">
            <v>0</v>
          </cell>
          <cell r="G408">
            <v>0</v>
          </cell>
          <cell r="H408">
            <v>0</v>
          </cell>
          <cell r="I408">
            <v>0</v>
          </cell>
          <cell r="J408">
            <v>1065759.0576951939</v>
          </cell>
        </row>
        <row r="409">
          <cell r="A409">
            <v>392</v>
          </cell>
          <cell r="B409">
            <v>76032</v>
          </cell>
          <cell r="C409">
            <v>0</v>
          </cell>
          <cell r="D409">
            <v>272859.94110595033</v>
          </cell>
          <cell r="E409">
            <v>0</v>
          </cell>
          <cell r="F409">
            <v>0</v>
          </cell>
          <cell r="G409">
            <v>0</v>
          </cell>
          <cell r="H409">
            <v>0</v>
          </cell>
          <cell r="I409">
            <v>0</v>
          </cell>
          <cell r="J409">
            <v>1065759.0576951939</v>
          </cell>
        </row>
        <row r="410">
          <cell r="A410">
            <v>393</v>
          </cell>
          <cell r="B410">
            <v>76124</v>
          </cell>
          <cell r="C410">
            <v>0</v>
          </cell>
          <cell r="D410">
            <v>272859.94110595033</v>
          </cell>
          <cell r="E410">
            <v>0</v>
          </cell>
          <cell r="F410">
            <v>0</v>
          </cell>
          <cell r="G410">
            <v>0</v>
          </cell>
          <cell r="H410">
            <v>0</v>
          </cell>
          <cell r="I410">
            <v>0</v>
          </cell>
          <cell r="J410">
            <v>1065759.0576951939</v>
          </cell>
        </row>
        <row r="411">
          <cell r="A411">
            <v>394</v>
          </cell>
          <cell r="B411">
            <v>76216</v>
          </cell>
          <cell r="C411">
            <v>0</v>
          </cell>
          <cell r="D411">
            <v>272859.94110595033</v>
          </cell>
          <cell r="E411">
            <v>0</v>
          </cell>
          <cell r="F411">
            <v>0</v>
          </cell>
          <cell r="G411">
            <v>0</v>
          </cell>
          <cell r="H411">
            <v>0</v>
          </cell>
          <cell r="I411">
            <v>0</v>
          </cell>
          <cell r="J411">
            <v>1065759.0576951939</v>
          </cell>
        </row>
        <row r="412">
          <cell r="A412">
            <v>395</v>
          </cell>
          <cell r="B412">
            <v>76307</v>
          </cell>
          <cell r="C412">
            <v>0</v>
          </cell>
          <cell r="D412">
            <v>272859.94110595033</v>
          </cell>
          <cell r="E412">
            <v>0</v>
          </cell>
          <cell r="F412">
            <v>0</v>
          </cell>
          <cell r="G412">
            <v>0</v>
          </cell>
          <cell r="H412">
            <v>0</v>
          </cell>
          <cell r="I412">
            <v>0</v>
          </cell>
          <cell r="J412">
            <v>1065759.0576951939</v>
          </cell>
        </row>
        <row r="413">
          <cell r="A413">
            <v>396</v>
          </cell>
          <cell r="B413">
            <v>76397</v>
          </cell>
          <cell r="C413">
            <v>0</v>
          </cell>
          <cell r="D413">
            <v>272859.94110595033</v>
          </cell>
          <cell r="E413">
            <v>0</v>
          </cell>
          <cell r="F413">
            <v>0</v>
          </cell>
          <cell r="G413">
            <v>0</v>
          </cell>
          <cell r="H413">
            <v>0</v>
          </cell>
          <cell r="I413">
            <v>0</v>
          </cell>
          <cell r="J413">
            <v>1065759.0576951939</v>
          </cell>
        </row>
        <row r="414">
          <cell r="A414">
            <v>397</v>
          </cell>
          <cell r="B414">
            <v>76489</v>
          </cell>
          <cell r="C414">
            <v>0</v>
          </cell>
          <cell r="D414">
            <v>272859.94110595033</v>
          </cell>
          <cell r="E414">
            <v>0</v>
          </cell>
          <cell r="F414">
            <v>0</v>
          </cell>
          <cell r="G414">
            <v>0</v>
          </cell>
          <cell r="H414">
            <v>0</v>
          </cell>
          <cell r="I414">
            <v>0</v>
          </cell>
          <cell r="J414">
            <v>1065759.0576951939</v>
          </cell>
        </row>
        <row r="415">
          <cell r="A415">
            <v>398</v>
          </cell>
          <cell r="B415">
            <v>76581</v>
          </cell>
          <cell r="C415">
            <v>0</v>
          </cell>
          <cell r="D415">
            <v>272859.94110595033</v>
          </cell>
          <cell r="E415">
            <v>0</v>
          </cell>
          <cell r="F415">
            <v>0</v>
          </cell>
          <cell r="G415">
            <v>0</v>
          </cell>
          <cell r="H415">
            <v>0</v>
          </cell>
          <cell r="I415">
            <v>0</v>
          </cell>
          <cell r="J415">
            <v>1065759.0576951939</v>
          </cell>
        </row>
        <row r="416">
          <cell r="A416">
            <v>399</v>
          </cell>
          <cell r="B416">
            <v>76672</v>
          </cell>
          <cell r="C416">
            <v>0</v>
          </cell>
          <cell r="D416">
            <v>272859.94110595033</v>
          </cell>
          <cell r="E416">
            <v>0</v>
          </cell>
          <cell r="F416">
            <v>0</v>
          </cell>
          <cell r="G416">
            <v>0</v>
          </cell>
          <cell r="H416">
            <v>0</v>
          </cell>
          <cell r="I416">
            <v>0</v>
          </cell>
          <cell r="J416">
            <v>1065759.0576951939</v>
          </cell>
        </row>
        <row r="417">
          <cell r="A417">
            <v>400</v>
          </cell>
          <cell r="B417">
            <v>76762</v>
          </cell>
          <cell r="C417">
            <v>0</v>
          </cell>
          <cell r="D417">
            <v>272859.94110595033</v>
          </cell>
          <cell r="E417">
            <v>0</v>
          </cell>
          <cell r="F417">
            <v>0</v>
          </cell>
          <cell r="G417">
            <v>0</v>
          </cell>
          <cell r="H417">
            <v>0</v>
          </cell>
          <cell r="I417">
            <v>0</v>
          </cell>
          <cell r="J417">
            <v>1065759.0576951939</v>
          </cell>
        </row>
        <row r="418">
          <cell r="A418">
            <v>401</v>
          </cell>
          <cell r="B418">
            <v>76854</v>
          </cell>
          <cell r="C418">
            <v>0</v>
          </cell>
          <cell r="D418">
            <v>272859.94110595033</v>
          </cell>
          <cell r="E418">
            <v>0</v>
          </cell>
          <cell r="F418">
            <v>0</v>
          </cell>
          <cell r="G418">
            <v>0</v>
          </cell>
          <cell r="H418">
            <v>0</v>
          </cell>
          <cell r="I418">
            <v>0</v>
          </cell>
          <cell r="J418">
            <v>1065759.0576951939</v>
          </cell>
        </row>
        <row r="419">
          <cell r="A419">
            <v>402</v>
          </cell>
          <cell r="B419">
            <v>76946</v>
          </cell>
          <cell r="C419">
            <v>0</v>
          </cell>
          <cell r="D419">
            <v>272859.94110595033</v>
          </cell>
          <cell r="E419">
            <v>0</v>
          </cell>
          <cell r="F419">
            <v>0</v>
          </cell>
          <cell r="G419">
            <v>0</v>
          </cell>
          <cell r="H419">
            <v>0</v>
          </cell>
          <cell r="I419">
            <v>0</v>
          </cell>
          <cell r="J419">
            <v>1065759.0576951939</v>
          </cell>
        </row>
        <row r="420">
          <cell r="A420">
            <v>403</v>
          </cell>
          <cell r="B420">
            <v>77037</v>
          </cell>
          <cell r="C420">
            <v>0</v>
          </cell>
          <cell r="D420">
            <v>272859.94110595033</v>
          </cell>
          <cell r="E420">
            <v>0</v>
          </cell>
          <cell r="F420">
            <v>0</v>
          </cell>
          <cell r="G420">
            <v>0</v>
          </cell>
          <cell r="H420">
            <v>0</v>
          </cell>
          <cell r="I420">
            <v>0</v>
          </cell>
          <cell r="J420">
            <v>1065759.0576951939</v>
          </cell>
        </row>
        <row r="421">
          <cell r="A421">
            <v>404</v>
          </cell>
          <cell r="B421">
            <v>77127</v>
          </cell>
          <cell r="C421">
            <v>0</v>
          </cell>
          <cell r="D421">
            <v>272859.94110595033</v>
          </cell>
          <cell r="E421">
            <v>0</v>
          </cell>
          <cell r="F421">
            <v>0</v>
          </cell>
          <cell r="G421">
            <v>0</v>
          </cell>
          <cell r="H421">
            <v>0</v>
          </cell>
          <cell r="I421">
            <v>0</v>
          </cell>
          <cell r="J421">
            <v>1065759.0576951939</v>
          </cell>
        </row>
        <row r="422">
          <cell r="A422">
            <v>405</v>
          </cell>
          <cell r="B422">
            <v>77219</v>
          </cell>
          <cell r="C422">
            <v>0</v>
          </cell>
          <cell r="D422">
            <v>272859.94110595033</v>
          </cell>
          <cell r="E422">
            <v>0</v>
          </cell>
          <cell r="F422">
            <v>0</v>
          </cell>
          <cell r="G422">
            <v>0</v>
          </cell>
          <cell r="H422">
            <v>0</v>
          </cell>
          <cell r="I422">
            <v>0</v>
          </cell>
          <cell r="J422">
            <v>1065759.0576951939</v>
          </cell>
        </row>
        <row r="423">
          <cell r="A423">
            <v>406</v>
          </cell>
          <cell r="B423">
            <v>77311</v>
          </cell>
          <cell r="C423">
            <v>0</v>
          </cell>
          <cell r="D423">
            <v>272859.94110595033</v>
          </cell>
          <cell r="E423">
            <v>0</v>
          </cell>
          <cell r="F423">
            <v>0</v>
          </cell>
          <cell r="G423">
            <v>0</v>
          </cell>
          <cell r="H423">
            <v>0</v>
          </cell>
          <cell r="I423">
            <v>0</v>
          </cell>
          <cell r="J423">
            <v>1065759.0576951939</v>
          </cell>
        </row>
        <row r="424">
          <cell r="A424">
            <v>407</v>
          </cell>
          <cell r="B424">
            <v>77402</v>
          </cell>
          <cell r="C424">
            <v>0</v>
          </cell>
          <cell r="D424">
            <v>272859.94110595033</v>
          </cell>
          <cell r="E424">
            <v>0</v>
          </cell>
          <cell r="F424">
            <v>0</v>
          </cell>
          <cell r="G424">
            <v>0</v>
          </cell>
          <cell r="H424">
            <v>0</v>
          </cell>
          <cell r="I424">
            <v>0</v>
          </cell>
          <cell r="J424">
            <v>1065759.0576951939</v>
          </cell>
        </row>
        <row r="425">
          <cell r="A425">
            <v>408</v>
          </cell>
          <cell r="B425">
            <v>77493</v>
          </cell>
          <cell r="C425">
            <v>0</v>
          </cell>
          <cell r="D425">
            <v>272859.94110595033</v>
          </cell>
          <cell r="E425">
            <v>0</v>
          </cell>
          <cell r="F425">
            <v>0</v>
          </cell>
          <cell r="G425">
            <v>0</v>
          </cell>
          <cell r="H425">
            <v>0</v>
          </cell>
          <cell r="I425">
            <v>0</v>
          </cell>
          <cell r="J425">
            <v>1065759.0576951939</v>
          </cell>
        </row>
        <row r="426">
          <cell r="A426">
            <v>409</v>
          </cell>
          <cell r="B426">
            <v>77585</v>
          </cell>
          <cell r="C426">
            <v>0</v>
          </cell>
          <cell r="D426">
            <v>272859.94110595033</v>
          </cell>
          <cell r="E426">
            <v>0</v>
          </cell>
          <cell r="F426">
            <v>0</v>
          </cell>
          <cell r="G426">
            <v>0</v>
          </cell>
          <cell r="H426">
            <v>0</v>
          </cell>
          <cell r="I426">
            <v>0</v>
          </cell>
          <cell r="J426">
            <v>1065759.0576951939</v>
          </cell>
        </row>
        <row r="427">
          <cell r="A427">
            <v>410</v>
          </cell>
          <cell r="B427">
            <v>77677</v>
          </cell>
          <cell r="C427">
            <v>0</v>
          </cell>
          <cell r="D427">
            <v>272859.94110595033</v>
          </cell>
          <cell r="E427">
            <v>0</v>
          </cell>
          <cell r="F427">
            <v>0</v>
          </cell>
          <cell r="G427">
            <v>0</v>
          </cell>
          <cell r="H427">
            <v>0</v>
          </cell>
          <cell r="I427">
            <v>0</v>
          </cell>
          <cell r="J427">
            <v>1065759.0576951939</v>
          </cell>
        </row>
        <row r="428">
          <cell r="A428">
            <v>411</v>
          </cell>
          <cell r="B428">
            <v>77768</v>
          </cell>
          <cell r="C428">
            <v>0</v>
          </cell>
          <cell r="D428">
            <v>272859.94110595033</v>
          </cell>
          <cell r="E428">
            <v>0</v>
          </cell>
          <cell r="F428">
            <v>0</v>
          </cell>
          <cell r="G428">
            <v>0</v>
          </cell>
          <cell r="H428">
            <v>0</v>
          </cell>
          <cell r="I428">
            <v>0</v>
          </cell>
          <cell r="J428">
            <v>1065759.0576951939</v>
          </cell>
        </row>
        <row r="429">
          <cell r="A429">
            <v>412</v>
          </cell>
          <cell r="B429">
            <v>77858</v>
          </cell>
          <cell r="C429">
            <v>0</v>
          </cell>
          <cell r="D429">
            <v>272859.94110595033</v>
          </cell>
          <cell r="E429">
            <v>0</v>
          </cell>
          <cell r="F429">
            <v>0</v>
          </cell>
          <cell r="G429">
            <v>0</v>
          </cell>
          <cell r="H429">
            <v>0</v>
          </cell>
          <cell r="I429">
            <v>0</v>
          </cell>
          <cell r="J429">
            <v>1065759.0576951939</v>
          </cell>
        </row>
        <row r="430">
          <cell r="A430">
            <v>413</v>
          </cell>
          <cell r="B430">
            <v>77950</v>
          </cell>
          <cell r="C430">
            <v>0</v>
          </cell>
          <cell r="D430">
            <v>272859.94110595033</v>
          </cell>
          <cell r="E430">
            <v>0</v>
          </cell>
          <cell r="F430">
            <v>0</v>
          </cell>
          <cell r="G430">
            <v>0</v>
          </cell>
          <cell r="H430">
            <v>0</v>
          </cell>
          <cell r="I430">
            <v>0</v>
          </cell>
          <cell r="J430">
            <v>1065759.0576951939</v>
          </cell>
        </row>
        <row r="431">
          <cell r="A431">
            <v>414</v>
          </cell>
          <cell r="B431">
            <v>78042</v>
          </cell>
          <cell r="C431">
            <v>0</v>
          </cell>
          <cell r="D431">
            <v>272859.94110595033</v>
          </cell>
          <cell r="E431">
            <v>0</v>
          </cell>
          <cell r="F431">
            <v>0</v>
          </cell>
          <cell r="G431">
            <v>0</v>
          </cell>
          <cell r="H431">
            <v>0</v>
          </cell>
          <cell r="I431">
            <v>0</v>
          </cell>
          <cell r="J431">
            <v>1065759.0576951939</v>
          </cell>
        </row>
        <row r="432">
          <cell r="A432">
            <v>415</v>
          </cell>
          <cell r="B432">
            <v>78133</v>
          </cell>
          <cell r="C432">
            <v>0</v>
          </cell>
          <cell r="D432">
            <v>272859.94110595033</v>
          </cell>
          <cell r="E432">
            <v>0</v>
          </cell>
          <cell r="F432">
            <v>0</v>
          </cell>
          <cell r="G432">
            <v>0</v>
          </cell>
          <cell r="H432">
            <v>0</v>
          </cell>
          <cell r="I432">
            <v>0</v>
          </cell>
          <cell r="J432">
            <v>1065759.0576951939</v>
          </cell>
        </row>
        <row r="433">
          <cell r="A433">
            <v>416</v>
          </cell>
          <cell r="B433">
            <v>78223</v>
          </cell>
          <cell r="C433">
            <v>0</v>
          </cell>
          <cell r="D433">
            <v>272859.94110595033</v>
          </cell>
          <cell r="E433">
            <v>0</v>
          </cell>
          <cell r="F433">
            <v>0</v>
          </cell>
          <cell r="G433">
            <v>0</v>
          </cell>
          <cell r="H433">
            <v>0</v>
          </cell>
          <cell r="I433">
            <v>0</v>
          </cell>
          <cell r="J433">
            <v>1065759.0576951939</v>
          </cell>
        </row>
        <row r="434">
          <cell r="A434">
            <v>417</v>
          </cell>
          <cell r="B434">
            <v>78315</v>
          </cell>
          <cell r="C434">
            <v>0</v>
          </cell>
          <cell r="D434">
            <v>272859.94110595033</v>
          </cell>
          <cell r="E434">
            <v>0</v>
          </cell>
          <cell r="F434">
            <v>0</v>
          </cell>
          <cell r="G434">
            <v>0</v>
          </cell>
          <cell r="H434">
            <v>0</v>
          </cell>
          <cell r="I434">
            <v>0</v>
          </cell>
          <cell r="J434">
            <v>1065759.0576951939</v>
          </cell>
        </row>
        <row r="435">
          <cell r="A435">
            <v>418</v>
          </cell>
          <cell r="B435">
            <v>78407</v>
          </cell>
          <cell r="C435">
            <v>0</v>
          </cell>
          <cell r="D435">
            <v>272859.94110595033</v>
          </cell>
          <cell r="E435">
            <v>0</v>
          </cell>
          <cell r="F435">
            <v>0</v>
          </cell>
          <cell r="G435">
            <v>0</v>
          </cell>
          <cell r="H435">
            <v>0</v>
          </cell>
          <cell r="I435">
            <v>0</v>
          </cell>
          <cell r="J435">
            <v>1065759.0576951939</v>
          </cell>
        </row>
        <row r="436">
          <cell r="A436">
            <v>419</v>
          </cell>
          <cell r="B436">
            <v>78498</v>
          </cell>
          <cell r="C436">
            <v>0</v>
          </cell>
          <cell r="D436">
            <v>272859.94110595033</v>
          </cell>
          <cell r="E436">
            <v>0</v>
          </cell>
          <cell r="F436">
            <v>0</v>
          </cell>
          <cell r="G436">
            <v>0</v>
          </cell>
          <cell r="H436">
            <v>0</v>
          </cell>
          <cell r="I436">
            <v>0</v>
          </cell>
          <cell r="J436">
            <v>1065759.0576951939</v>
          </cell>
        </row>
        <row r="437">
          <cell r="A437">
            <v>420</v>
          </cell>
          <cell r="B437">
            <v>78588</v>
          </cell>
          <cell r="C437">
            <v>0</v>
          </cell>
          <cell r="D437">
            <v>272859.94110595033</v>
          </cell>
          <cell r="E437">
            <v>0</v>
          </cell>
          <cell r="F437">
            <v>0</v>
          </cell>
          <cell r="G437">
            <v>0</v>
          </cell>
          <cell r="H437">
            <v>0</v>
          </cell>
          <cell r="I437">
            <v>0</v>
          </cell>
          <cell r="J437">
            <v>1065759.0576951939</v>
          </cell>
        </row>
        <row r="438">
          <cell r="A438">
            <v>421</v>
          </cell>
          <cell r="B438">
            <v>78680</v>
          </cell>
          <cell r="C438">
            <v>0</v>
          </cell>
          <cell r="D438">
            <v>272859.94110595033</v>
          </cell>
          <cell r="E438">
            <v>0</v>
          </cell>
          <cell r="F438">
            <v>0</v>
          </cell>
          <cell r="G438">
            <v>0</v>
          </cell>
          <cell r="H438">
            <v>0</v>
          </cell>
          <cell r="I438">
            <v>0</v>
          </cell>
          <cell r="J438">
            <v>1065759.0576951939</v>
          </cell>
        </row>
        <row r="439">
          <cell r="A439">
            <v>422</v>
          </cell>
          <cell r="B439">
            <v>78772</v>
          </cell>
          <cell r="C439">
            <v>0</v>
          </cell>
          <cell r="D439">
            <v>272859.94110595033</v>
          </cell>
          <cell r="E439">
            <v>0</v>
          </cell>
          <cell r="F439">
            <v>0</v>
          </cell>
          <cell r="G439">
            <v>0</v>
          </cell>
          <cell r="H439">
            <v>0</v>
          </cell>
          <cell r="I439">
            <v>0</v>
          </cell>
          <cell r="J439">
            <v>1065759.0576951939</v>
          </cell>
        </row>
        <row r="440">
          <cell r="A440">
            <v>423</v>
          </cell>
          <cell r="B440">
            <v>78863</v>
          </cell>
          <cell r="C440">
            <v>0</v>
          </cell>
          <cell r="D440">
            <v>272859.94110595033</v>
          </cell>
          <cell r="E440">
            <v>0</v>
          </cell>
          <cell r="F440">
            <v>0</v>
          </cell>
          <cell r="G440">
            <v>0</v>
          </cell>
          <cell r="H440">
            <v>0</v>
          </cell>
          <cell r="I440">
            <v>0</v>
          </cell>
          <cell r="J440">
            <v>1065759.0576951939</v>
          </cell>
        </row>
        <row r="441">
          <cell r="A441">
            <v>424</v>
          </cell>
          <cell r="B441">
            <v>78954</v>
          </cell>
          <cell r="C441">
            <v>0</v>
          </cell>
          <cell r="D441">
            <v>272859.94110595033</v>
          </cell>
          <cell r="E441">
            <v>0</v>
          </cell>
          <cell r="F441">
            <v>0</v>
          </cell>
          <cell r="G441">
            <v>0</v>
          </cell>
          <cell r="H441">
            <v>0</v>
          </cell>
          <cell r="I441">
            <v>0</v>
          </cell>
          <cell r="J441">
            <v>1065759.0576951939</v>
          </cell>
        </row>
        <row r="442">
          <cell r="A442">
            <v>425</v>
          </cell>
          <cell r="B442">
            <v>79046</v>
          </cell>
          <cell r="C442">
            <v>0</v>
          </cell>
          <cell r="D442">
            <v>272859.94110595033</v>
          </cell>
          <cell r="E442">
            <v>0</v>
          </cell>
          <cell r="F442">
            <v>0</v>
          </cell>
          <cell r="G442">
            <v>0</v>
          </cell>
          <cell r="H442">
            <v>0</v>
          </cell>
          <cell r="I442">
            <v>0</v>
          </cell>
          <cell r="J442">
            <v>1065759.0576951939</v>
          </cell>
        </row>
        <row r="443">
          <cell r="A443">
            <v>426</v>
          </cell>
          <cell r="B443">
            <v>79138</v>
          </cell>
          <cell r="C443">
            <v>0</v>
          </cell>
          <cell r="D443">
            <v>272859.94110595033</v>
          </cell>
          <cell r="E443">
            <v>0</v>
          </cell>
          <cell r="F443">
            <v>0</v>
          </cell>
          <cell r="G443">
            <v>0</v>
          </cell>
          <cell r="H443">
            <v>0</v>
          </cell>
          <cell r="I443">
            <v>0</v>
          </cell>
          <cell r="J443">
            <v>1065759.0576951939</v>
          </cell>
        </row>
        <row r="444">
          <cell r="A444">
            <v>427</v>
          </cell>
          <cell r="B444">
            <v>79229</v>
          </cell>
          <cell r="C444">
            <v>0</v>
          </cell>
          <cell r="D444">
            <v>272859.94110595033</v>
          </cell>
          <cell r="E444">
            <v>0</v>
          </cell>
          <cell r="F444">
            <v>0</v>
          </cell>
          <cell r="G444">
            <v>0</v>
          </cell>
          <cell r="H444">
            <v>0</v>
          </cell>
          <cell r="I444">
            <v>0</v>
          </cell>
          <cell r="J444">
            <v>1065759.0576951939</v>
          </cell>
        </row>
        <row r="445">
          <cell r="A445">
            <v>428</v>
          </cell>
          <cell r="B445">
            <v>79319</v>
          </cell>
          <cell r="C445">
            <v>0</v>
          </cell>
          <cell r="D445">
            <v>272859.94110595033</v>
          </cell>
          <cell r="E445">
            <v>0</v>
          </cell>
          <cell r="F445">
            <v>0</v>
          </cell>
          <cell r="G445">
            <v>0</v>
          </cell>
          <cell r="H445">
            <v>0</v>
          </cell>
          <cell r="I445">
            <v>0</v>
          </cell>
          <cell r="J445">
            <v>1065759.0576951939</v>
          </cell>
        </row>
        <row r="446">
          <cell r="A446">
            <v>429</v>
          </cell>
          <cell r="B446">
            <v>79411</v>
          </cell>
          <cell r="C446">
            <v>0</v>
          </cell>
          <cell r="D446">
            <v>272859.94110595033</v>
          </cell>
          <cell r="E446">
            <v>0</v>
          </cell>
          <cell r="F446">
            <v>0</v>
          </cell>
          <cell r="G446">
            <v>0</v>
          </cell>
          <cell r="H446">
            <v>0</v>
          </cell>
          <cell r="I446">
            <v>0</v>
          </cell>
          <cell r="J446">
            <v>1065759.0576951939</v>
          </cell>
        </row>
        <row r="447">
          <cell r="A447">
            <v>430</v>
          </cell>
          <cell r="B447">
            <v>79503</v>
          </cell>
          <cell r="C447">
            <v>0</v>
          </cell>
          <cell r="D447">
            <v>272859.94110595033</v>
          </cell>
          <cell r="E447">
            <v>0</v>
          </cell>
          <cell r="F447">
            <v>0</v>
          </cell>
          <cell r="G447">
            <v>0</v>
          </cell>
          <cell r="H447">
            <v>0</v>
          </cell>
          <cell r="I447">
            <v>0</v>
          </cell>
          <cell r="J447">
            <v>1065759.0576951939</v>
          </cell>
        </row>
        <row r="448">
          <cell r="A448">
            <v>431</v>
          </cell>
          <cell r="B448">
            <v>79594</v>
          </cell>
          <cell r="C448">
            <v>0</v>
          </cell>
          <cell r="D448">
            <v>272859.94110595033</v>
          </cell>
          <cell r="E448">
            <v>0</v>
          </cell>
          <cell r="F448">
            <v>0</v>
          </cell>
          <cell r="G448">
            <v>0</v>
          </cell>
          <cell r="H448">
            <v>0</v>
          </cell>
          <cell r="I448">
            <v>0</v>
          </cell>
          <cell r="J448">
            <v>1065759.0576951939</v>
          </cell>
        </row>
        <row r="449">
          <cell r="A449">
            <v>432</v>
          </cell>
          <cell r="B449">
            <v>79684</v>
          </cell>
          <cell r="C449">
            <v>0</v>
          </cell>
          <cell r="D449">
            <v>272859.94110595033</v>
          </cell>
          <cell r="E449">
            <v>0</v>
          </cell>
          <cell r="F449">
            <v>0</v>
          </cell>
          <cell r="G449">
            <v>0</v>
          </cell>
          <cell r="H449">
            <v>0</v>
          </cell>
          <cell r="I449">
            <v>0</v>
          </cell>
          <cell r="J449">
            <v>1065759.0576951939</v>
          </cell>
        </row>
        <row r="450">
          <cell r="A450">
            <v>433</v>
          </cell>
          <cell r="B450">
            <v>79776</v>
          </cell>
          <cell r="C450">
            <v>0</v>
          </cell>
          <cell r="D450">
            <v>272859.94110595033</v>
          </cell>
          <cell r="E450">
            <v>0</v>
          </cell>
          <cell r="F450">
            <v>0</v>
          </cell>
          <cell r="G450">
            <v>0</v>
          </cell>
          <cell r="H450">
            <v>0</v>
          </cell>
          <cell r="I450">
            <v>0</v>
          </cell>
          <cell r="J450">
            <v>1065759.0576951939</v>
          </cell>
        </row>
        <row r="451">
          <cell r="A451">
            <v>434</v>
          </cell>
          <cell r="B451">
            <v>79868</v>
          </cell>
          <cell r="C451">
            <v>0</v>
          </cell>
          <cell r="D451">
            <v>272859.94110595033</v>
          </cell>
          <cell r="E451">
            <v>0</v>
          </cell>
          <cell r="F451">
            <v>0</v>
          </cell>
          <cell r="G451">
            <v>0</v>
          </cell>
          <cell r="H451">
            <v>0</v>
          </cell>
          <cell r="I451">
            <v>0</v>
          </cell>
          <cell r="J451">
            <v>1065759.0576951939</v>
          </cell>
        </row>
        <row r="452">
          <cell r="A452">
            <v>435</v>
          </cell>
          <cell r="B452">
            <v>79959</v>
          </cell>
          <cell r="C452">
            <v>0</v>
          </cell>
          <cell r="D452">
            <v>272859.94110595033</v>
          </cell>
          <cell r="E452">
            <v>0</v>
          </cell>
          <cell r="F452">
            <v>0</v>
          </cell>
          <cell r="G452">
            <v>0</v>
          </cell>
          <cell r="H452">
            <v>0</v>
          </cell>
          <cell r="I452">
            <v>0</v>
          </cell>
          <cell r="J452">
            <v>1065759.0576951939</v>
          </cell>
        </row>
        <row r="453">
          <cell r="A453">
            <v>436</v>
          </cell>
          <cell r="B453">
            <v>80049</v>
          </cell>
          <cell r="C453">
            <v>0</v>
          </cell>
          <cell r="D453">
            <v>272859.94110595033</v>
          </cell>
          <cell r="E453">
            <v>0</v>
          </cell>
          <cell r="F453">
            <v>0</v>
          </cell>
          <cell r="G453">
            <v>0</v>
          </cell>
          <cell r="H453">
            <v>0</v>
          </cell>
          <cell r="I453">
            <v>0</v>
          </cell>
          <cell r="J453">
            <v>1065759.0576951939</v>
          </cell>
        </row>
        <row r="454">
          <cell r="A454">
            <v>437</v>
          </cell>
          <cell r="B454">
            <v>80141</v>
          </cell>
          <cell r="C454">
            <v>0</v>
          </cell>
          <cell r="D454">
            <v>272859.94110595033</v>
          </cell>
          <cell r="E454">
            <v>0</v>
          </cell>
          <cell r="F454">
            <v>0</v>
          </cell>
          <cell r="G454">
            <v>0</v>
          </cell>
          <cell r="H454">
            <v>0</v>
          </cell>
          <cell r="I454">
            <v>0</v>
          </cell>
          <cell r="J454">
            <v>1065759.0576951939</v>
          </cell>
        </row>
        <row r="455">
          <cell r="A455">
            <v>438</v>
          </cell>
          <cell r="B455">
            <v>80233</v>
          </cell>
          <cell r="C455">
            <v>0</v>
          </cell>
          <cell r="D455">
            <v>272859.94110595033</v>
          </cell>
          <cell r="E455">
            <v>0</v>
          </cell>
          <cell r="F455">
            <v>0</v>
          </cell>
          <cell r="G455">
            <v>0</v>
          </cell>
          <cell r="H455">
            <v>0</v>
          </cell>
          <cell r="I455">
            <v>0</v>
          </cell>
          <cell r="J455">
            <v>1065759.0576951939</v>
          </cell>
        </row>
        <row r="456">
          <cell r="A456">
            <v>439</v>
          </cell>
          <cell r="B456">
            <v>80324</v>
          </cell>
          <cell r="C456">
            <v>0</v>
          </cell>
          <cell r="D456">
            <v>272859.94110595033</v>
          </cell>
          <cell r="E456">
            <v>0</v>
          </cell>
          <cell r="F456">
            <v>0</v>
          </cell>
          <cell r="G456">
            <v>0</v>
          </cell>
          <cell r="H456">
            <v>0</v>
          </cell>
          <cell r="I456">
            <v>0</v>
          </cell>
          <cell r="J456">
            <v>1065759.0576951939</v>
          </cell>
        </row>
        <row r="457">
          <cell r="A457">
            <v>440</v>
          </cell>
          <cell r="B457">
            <v>80415</v>
          </cell>
          <cell r="C457">
            <v>0</v>
          </cell>
          <cell r="D457">
            <v>272859.94110595033</v>
          </cell>
          <cell r="E457">
            <v>0</v>
          </cell>
          <cell r="F457">
            <v>0</v>
          </cell>
          <cell r="G457">
            <v>0</v>
          </cell>
          <cell r="H457">
            <v>0</v>
          </cell>
          <cell r="I457">
            <v>0</v>
          </cell>
          <cell r="J457">
            <v>1065759.0576951939</v>
          </cell>
        </row>
        <row r="458">
          <cell r="A458">
            <v>441</v>
          </cell>
          <cell r="B458">
            <v>80507</v>
          </cell>
          <cell r="C458">
            <v>0</v>
          </cell>
          <cell r="D458">
            <v>272859.94110595033</v>
          </cell>
          <cell r="E458">
            <v>0</v>
          </cell>
          <cell r="F458">
            <v>0</v>
          </cell>
          <cell r="G458">
            <v>0</v>
          </cell>
          <cell r="H458">
            <v>0</v>
          </cell>
          <cell r="I458">
            <v>0</v>
          </cell>
          <cell r="J458">
            <v>1065759.0576951939</v>
          </cell>
        </row>
        <row r="459">
          <cell r="A459">
            <v>442</v>
          </cell>
          <cell r="B459">
            <v>80599</v>
          </cell>
          <cell r="C459">
            <v>0</v>
          </cell>
          <cell r="D459">
            <v>272859.94110595033</v>
          </cell>
          <cell r="E459">
            <v>0</v>
          </cell>
          <cell r="F459">
            <v>0</v>
          </cell>
          <cell r="G459">
            <v>0</v>
          </cell>
          <cell r="H459">
            <v>0</v>
          </cell>
          <cell r="I459">
            <v>0</v>
          </cell>
          <cell r="J459">
            <v>1065759.0576951939</v>
          </cell>
        </row>
        <row r="460">
          <cell r="A460">
            <v>443</v>
          </cell>
          <cell r="B460">
            <v>80690</v>
          </cell>
          <cell r="C460">
            <v>0</v>
          </cell>
          <cell r="D460">
            <v>272859.94110595033</v>
          </cell>
          <cell r="E460">
            <v>0</v>
          </cell>
          <cell r="F460">
            <v>0</v>
          </cell>
          <cell r="G460">
            <v>0</v>
          </cell>
          <cell r="H460">
            <v>0</v>
          </cell>
          <cell r="I460">
            <v>0</v>
          </cell>
          <cell r="J460">
            <v>1065759.0576951939</v>
          </cell>
        </row>
        <row r="461">
          <cell r="A461">
            <v>444</v>
          </cell>
          <cell r="B461">
            <v>80780</v>
          </cell>
          <cell r="C461">
            <v>0</v>
          </cell>
          <cell r="D461">
            <v>272859.94110595033</v>
          </cell>
          <cell r="E461">
            <v>0</v>
          </cell>
          <cell r="F461">
            <v>0</v>
          </cell>
          <cell r="G461">
            <v>0</v>
          </cell>
          <cell r="H461">
            <v>0</v>
          </cell>
          <cell r="I461">
            <v>0</v>
          </cell>
          <cell r="J461">
            <v>1065759.0576951939</v>
          </cell>
        </row>
        <row r="462">
          <cell r="A462">
            <v>445</v>
          </cell>
          <cell r="B462">
            <v>80872</v>
          </cell>
          <cell r="C462">
            <v>0</v>
          </cell>
          <cell r="D462">
            <v>272859.94110595033</v>
          </cell>
          <cell r="E462">
            <v>0</v>
          </cell>
          <cell r="F462">
            <v>0</v>
          </cell>
          <cell r="G462">
            <v>0</v>
          </cell>
          <cell r="H462">
            <v>0</v>
          </cell>
          <cell r="I462">
            <v>0</v>
          </cell>
          <cell r="J462">
            <v>1065759.0576951939</v>
          </cell>
        </row>
        <row r="463">
          <cell r="A463">
            <v>446</v>
          </cell>
          <cell r="B463">
            <v>80964</v>
          </cell>
          <cell r="C463">
            <v>0</v>
          </cell>
          <cell r="D463">
            <v>272859.94110595033</v>
          </cell>
          <cell r="E463">
            <v>0</v>
          </cell>
          <cell r="F463">
            <v>0</v>
          </cell>
          <cell r="G463">
            <v>0</v>
          </cell>
          <cell r="H463">
            <v>0</v>
          </cell>
          <cell r="I463">
            <v>0</v>
          </cell>
          <cell r="J463">
            <v>1065759.0576951939</v>
          </cell>
        </row>
        <row r="464">
          <cell r="A464">
            <v>447</v>
          </cell>
          <cell r="B464">
            <v>81055</v>
          </cell>
          <cell r="C464">
            <v>0</v>
          </cell>
          <cell r="D464">
            <v>272859.94110595033</v>
          </cell>
          <cell r="E464">
            <v>0</v>
          </cell>
          <cell r="F464">
            <v>0</v>
          </cell>
          <cell r="G464">
            <v>0</v>
          </cell>
          <cell r="H464">
            <v>0</v>
          </cell>
          <cell r="I464">
            <v>0</v>
          </cell>
          <cell r="J464">
            <v>1065759.0576951939</v>
          </cell>
        </row>
        <row r="465">
          <cell r="A465">
            <v>448</v>
          </cell>
          <cell r="B465">
            <v>81145</v>
          </cell>
          <cell r="C465">
            <v>0</v>
          </cell>
          <cell r="D465">
            <v>272859.94110595033</v>
          </cell>
          <cell r="E465">
            <v>0</v>
          </cell>
          <cell r="F465">
            <v>0</v>
          </cell>
          <cell r="G465">
            <v>0</v>
          </cell>
          <cell r="H465">
            <v>0</v>
          </cell>
          <cell r="I465">
            <v>0</v>
          </cell>
          <cell r="J465">
            <v>1065759.0576951939</v>
          </cell>
        </row>
        <row r="466">
          <cell r="A466">
            <v>449</v>
          </cell>
          <cell r="B466">
            <v>81237</v>
          </cell>
          <cell r="C466">
            <v>0</v>
          </cell>
          <cell r="D466">
            <v>272859.94110595033</v>
          </cell>
          <cell r="E466">
            <v>0</v>
          </cell>
          <cell r="F466">
            <v>0</v>
          </cell>
          <cell r="G466">
            <v>0</v>
          </cell>
          <cell r="H466">
            <v>0</v>
          </cell>
          <cell r="I466">
            <v>0</v>
          </cell>
          <cell r="J466">
            <v>1065759.0576951939</v>
          </cell>
        </row>
        <row r="467">
          <cell r="A467">
            <v>450</v>
          </cell>
          <cell r="B467">
            <v>81329</v>
          </cell>
          <cell r="C467">
            <v>0</v>
          </cell>
          <cell r="D467">
            <v>272859.94110595033</v>
          </cell>
          <cell r="E467">
            <v>0</v>
          </cell>
          <cell r="F467">
            <v>0</v>
          </cell>
          <cell r="G467">
            <v>0</v>
          </cell>
          <cell r="H467">
            <v>0</v>
          </cell>
          <cell r="I467">
            <v>0</v>
          </cell>
          <cell r="J467">
            <v>1065759.0576951939</v>
          </cell>
        </row>
        <row r="468">
          <cell r="A468">
            <v>451</v>
          </cell>
          <cell r="B468">
            <v>81420</v>
          </cell>
          <cell r="C468">
            <v>0</v>
          </cell>
          <cell r="D468">
            <v>272859.94110595033</v>
          </cell>
          <cell r="E468">
            <v>0</v>
          </cell>
          <cell r="F468">
            <v>0</v>
          </cell>
          <cell r="G468">
            <v>0</v>
          </cell>
          <cell r="H468">
            <v>0</v>
          </cell>
          <cell r="I468">
            <v>0</v>
          </cell>
          <cell r="J468">
            <v>1065759.0576951939</v>
          </cell>
        </row>
        <row r="469">
          <cell r="A469">
            <v>452</v>
          </cell>
          <cell r="B469">
            <v>81510</v>
          </cell>
          <cell r="C469">
            <v>0</v>
          </cell>
          <cell r="D469">
            <v>272859.94110595033</v>
          </cell>
          <cell r="E469">
            <v>0</v>
          </cell>
          <cell r="F469">
            <v>0</v>
          </cell>
          <cell r="G469">
            <v>0</v>
          </cell>
          <cell r="H469">
            <v>0</v>
          </cell>
          <cell r="I469">
            <v>0</v>
          </cell>
          <cell r="J469">
            <v>1065759.0576951939</v>
          </cell>
        </row>
        <row r="470">
          <cell r="A470">
            <v>453</v>
          </cell>
          <cell r="B470">
            <v>81602</v>
          </cell>
          <cell r="C470">
            <v>0</v>
          </cell>
          <cell r="D470">
            <v>272859.94110595033</v>
          </cell>
          <cell r="E470">
            <v>0</v>
          </cell>
          <cell r="F470">
            <v>0</v>
          </cell>
          <cell r="G470">
            <v>0</v>
          </cell>
          <cell r="H470">
            <v>0</v>
          </cell>
          <cell r="I470">
            <v>0</v>
          </cell>
          <cell r="J470">
            <v>1065759.0576951939</v>
          </cell>
        </row>
        <row r="471">
          <cell r="A471">
            <v>454</v>
          </cell>
          <cell r="B471">
            <v>81694</v>
          </cell>
          <cell r="C471">
            <v>0</v>
          </cell>
          <cell r="D471">
            <v>272859.94110595033</v>
          </cell>
          <cell r="E471">
            <v>0</v>
          </cell>
          <cell r="F471">
            <v>0</v>
          </cell>
          <cell r="G471">
            <v>0</v>
          </cell>
          <cell r="H471">
            <v>0</v>
          </cell>
          <cell r="I471">
            <v>0</v>
          </cell>
          <cell r="J471">
            <v>1065759.0576951939</v>
          </cell>
        </row>
        <row r="472">
          <cell r="A472">
            <v>455</v>
          </cell>
          <cell r="B472">
            <v>81785</v>
          </cell>
          <cell r="C472">
            <v>0</v>
          </cell>
          <cell r="D472">
            <v>272859.94110595033</v>
          </cell>
          <cell r="E472">
            <v>0</v>
          </cell>
          <cell r="F472">
            <v>0</v>
          </cell>
          <cell r="G472">
            <v>0</v>
          </cell>
          <cell r="H472">
            <v>0</v>
          </cell>
          <cell r="I472">
            <v>0</v>
          </cell>
          <cell r="J472">
            <v>1065759.0576951939</v>
          </cell>
        </row>
        <row r="473">
          <cell r="A473">
            <v>456</v>
          </cell>
          <cell r="B473">
            <v>81876</v>
          </cell>
          <cell r="C473">
            <v>0</v>
          </cell>
          <cell r="D473">
            <v>272859.94110595033</v>
          </cell>
          <cell r="E473">
            <v>0</v>
          </cell>
          <cell r="F473">
            <v>0</v>
          </cell>
          <cell r="G473">
            <v>0</v>
          </cell>
          <cell r="H473">
            <v>0</v>
          </cell>
          <cell r="I473">
            <v>0</v>
          </cell>
          <cell r="J473">
            <v>1065759.0576951939</v>
          </cell>
        </row>
        <row r="474">
          <cell r="A474">
            <v>457</v>
          </cell>
          <cell r="B474">
            <v>81968</v>
          </cell>
          <cell r="C474">
            <v>0</v>
          </cell>
          <cell r="D474">
            <v>272859.94110595033</v>
          </cell>
          <cell r="E474">
            <v>0</v>
          </cell>
          <cell r="F474">
            <v>0</v>
          </cell>
          <cell r="G474">
            <v>0</v>
          </cell>
          <cell r="H474">
            <v>0</v>
          </cell>
          <cell r="I474">
            <v>0</v>
          </cell>
          <cell r="J474">
            <v>1065759.0576951939</v>
          </cell>
        </row>
        <row r="475">
          <cell r="A475">
            <v>458</v>
          </cell>
          <cell r="B475">
            <v>82060</v>
          </cell>
          <cell r="C475">
            <v>0</v>
          </cell>
          <cell r="D475">
            <v>272859.94110595033</v>
          </cell>
          <cell r="E475">
            <v>0</v>
          </cell>
          <cell r="F475">
            <v>0</v>
          </cell>
          <cell r="G475">
            <v>0</v>
          </cell>
          <cell r="H475">
            <v>0</v>
          </cell>
          <cell r="I475">
            <v>0</v>
          </cell>
          <cell r="J475">
            <v>1065759.0576951939</v>
          </cell>
        </row>
        <row r="476">
          <cell r="A476">
            <v>459</v>
          </cell>
          <cell r="B476">
            <v>82151</v>
          </cell>
          <cell r="C476">
            <v>0</v>
          </cell>
          <cell r="D476">
            <v>272859.94110595033</v>
          </cell>
          <cell r="E476">
            <v>0</v>
          </cell>
          <cell r="F476">
            <v>0</v>
          </cell>
          <cell r="G476">
            <v>0</v>
          </cell>
          <cell r="H476">
            <v>0</v>
          </cell>
          <cell r="I476">
            <v>0</v>
          </cell>
          <cell r="J476">
            <v>1065759.0576951939</v>
          </cell>
        </row>
        <row r="477">
          <cell r="A477">
            <v>460</v>
          </cell>
          <cell r="B477">
            <v>82241</v>
          </cell>
          <cell r="C477">
            <v>0</v>
          </cell>
          <cell r="D477">
            <v>272859.94110595033</v>
          </cell>
          <cell r="E477">
            <v>0</v>
          </cell>
          <cell r="F477">
            <v>0</v>
          </cell>
          <cell r="G477">
            <v>0</v>
          </cell>
          <cell r="H477">
            <v>0</v>
          </cell>
          <cell r="I477">
            <v>0</v>
          </cell>
          <cell r="J477">
            <v>1065759.0576951939</v>
          </cell>
        </row>
        <row r="478">
          <cell r="A478">
            <v>461</v>
          </cell>
          <cell r="B478">
            <v>82333</v>
          </cell>
          <cell r="C478">
            <v>0</v>
          </cell>
          <cell r="D478">
            <v>272859.94110595033</v>
          </cell>
          <cell r="E478">
            <v>0</v>
          </cell>
          <cell r="F478">
            <v>0</v>
          </cell>
          <cell r="G478">
            <v>0</v>
          </cell>
          <cell r="H478">
            <v>0</v>
          </cell>
          <cell r="I478">
            <v>0</v>
          </cell>
          <cell r="J478">
            <v>1065759.0576951939</v>
          </cell>
        </row>
        <row r="479">
          <cell r="A479">
            <v>462</v>
          </cell>
          <cell r="B479">
            <v>82425</v>
          </cell>
          <cell r="C479">
            <v>0</v>
          </cell>
          <cell r="D479">
            <v>272859.94110595033</v>
          </cell>
          <cell r="E479">
            <v>0</v>
          </cell>
          <cell r="F479">
            <v>0</v>
          </cell>
          <cell r="G479">
            <v>0</v>
          </cell>
          <cell r="H479">
            <v>0</v>
          </cell>
          <cell r="I479">
            <v>0</v>
          </cell>
          <cell r="J479">
            <v>1065759.0576951939</v>
          </cell>
        </row>
        <row r="480">
          <cell r="A480">
            <v>463</v>
          </cell>
          <cell r="B480">
            <v>82516</v>
          </cell>
          <cell r="C480">
            <v>0</v>
          </cell>
          <cell r="D480">
            <v>272859.94110595033</v>
          </cell>
          <cell r="E480">
            <v>0</v>
          </cell>
          <cell r="F480">
            <v>0</v>
          </cell>
          <cell r="G480">
            <v>0</v>
          </cell>
          <cell r="H480">
            <v>0</v>
          </cell>
          <cell r="I480">
            <v>0</v>
          </cell>
          <cell r="J480">
            <v>1065759.0576951939</v>
          </cell>
        </row>
        <row r="481">
          <cell r="A481">
            <v>464</v>
          </cell>
          <cell r="B481">
            <v>82606</v>
          </cell>
          <cell r="C481">
            <v>0</v>
          </cell>
          <cell r="D481">
            <v>272859.94110595033</v>
          </cell>
          <cell r="E481">
            <v>0</v>
          </cell>
          <cell r="F481">
            <v>0</v>
          </cell>
          <cell r="G481">
            <v>0</v>
          </cell>
          <cell r="H481">
            <v>0</v>
          </cell>
          <cell r="I481">
            <v>0</v>
          </cell>
          <cell r="J481">
            <v>1065759.0576951939</v>
          </cell>
        </row>
        <row r="482">
          <cell r="A482">
            <v>465</v>
          </cell>
          <cell r="B482">
            <v>82698</v>
          </cell>
          <cell r="C482">
            <v>0</v>
          </cell>
          <cell r="D482">
            <v>272859.94110595033</v>
          </cell>
          <cell r="E482">
            <v>0</v>
          </cell>
          <cell r="F482">
            <v>0</v>
          </cell>
          <cell r="G482">
            <v>0</v>
          </cell>
          <cell r="H482">
            <v>0</v>
          </cell>
          <cell r="I482">
            <v>0</v>
          </cell>
          <cell r="J482">
            <v>1065759.0576951939</v>
          </cell>
        </row>
        <row r="483">
          <cell r="A483">
            <v>466</v>
          </cell>
          <cell r="B483">
            <v>82790</v>
          </cell>
          <cell r="C483">
            <v>0</v>
          </cell>
          <cell r="D483">
            <v>272859.94110595033</v>
          </cell>
          <cell r="E483">
            <v>0</v>
          </cell>
          <cell r="F483">
            <v>0</v>
          </cell>
          <cell r="G483">
            <v>0</v>
          </cell>
          <cell r="H483">
            <v>0</v>
          </cell>
          <cell r="I483">
            <v>0</v>
          </cell>
          <cell r="J483">
            <v>1065759.0576951939</v>
          </cell>
        </row>
        <row r="484">
          <cell r="A484">
            <v>467</v>
          </cell>
          <cell r="B484">
            <v>82881</v>
          </cell>
          <cell r="C484">
            <v>0</v>
          </cell>
          <cell r="D484">
            <v>272859.94110595033</v>
          </cell>
          <cell r="E484">
            <v>0</v>
          </cell>
          <cell r="F484">
            <v>0</v>
          </cell>
          <cell r="G484">
            <v>0</v>
          </cell>
          <cell r="H484">
            <v>0</v>
          </cell>
          <cell r="I484">
            <v>0</v>
          </cell>
          <cell r="J484">
            <v>1065759.0576951939</v>
          </cell>
        </row>
        <row r="485">
          <cell r="A485">
            <v>468</v>
          </cell>
          <cell r="B485">
            <v>82971</v>
          </cell>
          <cell r="C485">
            <v>0</v>
          </cell>
          <cell r="D485">
            <v>272859.94110595033</v>
          </cell>
          <cell r="E485">
            <v>0</v>
          </cell>
          <cell r="F485">
            <v>0</v>
          </cell>
          <cell r="G485">
            <v>0</v>
          </cell>
          <cell r="H485">
            <v>0</v>
          </cell>
          <cell r="I485">
            <v>0</v>
          </cell>
          <cell r="J485">
            <v>1065759.0576951939</v>
          </cell>
        </row>
        <row r="486">
          <cell r="A486">
            <v>469</v>
          </cell>
          <cell r="B486">
            <v>83063</v>
          </cell>
          <cell r="C486">
            <v>0</v>
          </cell>
          <cell r="D486">
            <v>272859.94110595033</v>
          </cell>
          <cell r="E486">
            <v>0</v>
          </cell>
          <cell r="F486">
            <v>0</v>
          </cell>
          <cell r="G486">
            <v>0</v>
          </cell>
          <cell r="H486">
            <v>0</v>
          </cell>
          <cell r="I486">
            <v>0</v>
          </cell>
          <cell r="J486">
            <v>1065759.0576951939</v>
          </cell>
        </row>
        <row r="487">
          <cell r="A487">
            <v>470</v>
          </cell>
          <cell r="B487">
            <v>83155</v>
          </cell>
          <cell r="C487">
            <v>0</v>
          </cell>
          <cell r="D487">
            <v>272859.94110595033</v>
          </cell>
          <cell r="E487">
            <v>0</v>
          </cell>
          <cell r="F487">
            <v>0</v>
          </cell>
          <cell r="G487">
            <v>0</v>
          </cell>
          <cell r="H487">
            <v>0</v>
          </cell>
          <cell r="I487">
            <v>0</v>
          </cell>
          <cell r="J487">
            <v>1065759.0576951939</v>
          </cell>
        </row>
        <row r="488">
          <cell r="A488">
            <v>471</v>
          </cell>
          <cell r="B488">
            <v>83246</v>
          </cell>
          <cell r="C488">
            <v>0</v>
          </cell>
          <cell r="D488">
            <v>272859.94110595033</v>
          </cell>
          <cell r="E488">
            <v>0</v>
          </cell>
          <cell r="F488">
            <v>0</v>
          </cell>
          <cell r="G488">
            <v>0</v>
          </cell>
          <cell r="H488">
            <v>0</v>
          </cell>
          <cell r="I488">
            <v>0</v>
          </cell>
          <cell r="J488">
            <v>1065759.0576951939</v>
          </cell>
        </row>
        <row r="489">
          <cell r="A489">
            <v>472</v>
          </cell>
          <cell r="B489">
            <v>83337</v>
          </cell>
          <cell r="C489">
            <v>0</v>
          </cell>
          <cell r="D489">
            <v>272859.94110595033</v>
          </cell>
          <cell r="E489">
            <v>0</v>
          </cell>
          <cell r="F489">
            <v>0</v>
          </cell>
          <cell r="G489">
            <v>0</v>
          </cell>
          <cell r="H489">
            <v>0</v>
          </cell>
          <cell r="I489">
            <v>0</v>
          </cell>
          <cell r="J489">
            <v>1065759.0576951939</v>
          </cell>
        </row>
        <row r="490">
          <cell r="A490">
            <v>473</v>
          </cell>
          <cell r="B490">
            <v>83429</v>
          </cell>
          <cell r="C490">
            <v>0</v>
          </cell>
          <cell r="D490">
            <v>272859.94110595033</v>
          </cell>
          <cell r="E490">
            <v>0</v>
          </cell>
          <cell r="F490">
            <v>0</v>
          </cell>
          <cell r="G490">
            <v>0</v>
          </cell>
          <cell r="H490">
            <v>0</v>
          </cell>
          <cell r="I490">
            <v>0</v>
          </cell>
          <cell r="J490">
            <v>1065759.0576951939</v>
          </cell>
        </row>
        <row r="491">
          <cell r="A491">
            <v>474</v>
          </cell>
          <cell r="B491">
            <v>83521</v>
          </cell>
          <cell r="C491">
            <v>0</v>
          </cell>
          <cell r="D491">
            <v>272859.94110595033</v>
          </cell>
          <cell r="E491">
            <v>0</v>
          </cell>
          <cell r="F491">
            <v>0</v>
          </cell>
          <cell r="G491">
            <v>0</v>
          </cell>
          <cell r="H491">
            <v>0</v>
          </cell>
          <cell r="I491">
            <v>0</v>
          </cell>
          <cell r="J491">
            <v>1065759.0576951939</v>
          </cell>
        </row>
        <row r="492">
          <cell r="A492">
            <v>475</v>
          </cell>
          <cell r="B492">
            <v>83612</v>
          </cell>
          <cell r="C492">
            <v>0</v>
          </cell>
          <cell r="D492">
            <v>272859.94110595033</v>
          </cell>
          <cell r="E492">
            <v>0</v>
          </cell>
          <cell r="F492">
            <v>0</v>
          </cell>
          <cell r="G492">
            <v>0</v>
          </cell>
          <cell r="H492">
            <v>0</v>
          </cell>
          <cell r="I492">
            <v>0</v>
          </cell>
          <cell r="J492">
            <v>1065759.0576951939</v>
          </cell>
        </row>
        <row r="493">
          <cell r="A493">
            <v>476</v>
          </cell>
          <cell r="B493">
            <v>83702</v>
          </cell>
          <cell r="C493">
            <v>0</v>
          </cell>
          <cell r="D493">
            <v>272859.94110595033</v>
          </cell>
          <cell r="E493">
            <v>0</v>
          </cell>
          <cell r="F493">
            <v>0</v>
          </cell>
          <cell r="G493">
            <v>0</v>
          </cell>
          <cell r="H493">
            <v>0</v>
          </cell>
          <cell r="I493">
            <v>0</v>
          </cell>
          <cell r="J493">
            <v>1065759.0576951939</v>
          </cell>
        </row>
        <row r="494">
          <cell r="A494">
            <v>477</v>
          </cell>
          <cell r="B494">
            <v>83794</v>
          </cell>
          <cell r="C494">
            <v>0</v>
          </cell>
          <cell r="D494">
            <v>272859.94110595033</v>
          </cell>
          <cell r="E494">
            <v>0</v>
          </cell>
          <cell r="F494">
            <v>0</v>
          </cell>
          <cell r="G494">
            <v>0</v>
          </cell>
          <cell r="H494">
            <v>0</v>
          </cell>
          <cell r="I494">
            <v>0</v>
          </cell>
          <cell r="J494">
            <v>1065759.0576951939</v>
          </cell>
        </row>
        <row r="495">
          <cell r="A495">
            <v>478</v>
          </cell>
          <cell r="B495">
            <v>83886</v>
          </cell>
          <cell r="C495">
            <v>0</v>
          </cell>
          <cell r="D495">
            <v>272859.94110595033</v>
          </cell>
          <cell r="E495">
            <v>0</v>
          </cell>
          <cell r="F495">
            <v>0</v>
          </cell>
          <cell r="G495">
            <v>0</v>
          </cell>
          <cell r="H495">
            <v>0</v>
          </cell>
          <cell r="I495">
            <v>0</v>
          </cell>
          <cell r="J495">
            <v>1065759.0576951939</v>
          </cell>
        </row>
        <row r="496">
          <cell r="A496">
            <v>479</v>
          </cell>
          <cell r="B496">
            <v>83977</v>
          </cell>
          <cell r="C496">
            <v>0</v>
          </cell>
          <cell r="D496">
            <v>272859.94110595033</v>
          </cell>
          <cell r="E496">
            <v>0</v>
          </cell>
          <cell r="F496">
            <v>0</v>
          </cell>
          <cell r="G496">
            <v>0</v>
          </cell>
          <cell r="H496">
            <v>0</v>
          </cell>
          <cell r="I496">
            <v>0</v>
          </cell>
          <cell r="J496">
            <v>1065759.0576951939</v>
          </cell>
        </row>
        <row r="497">
          <cell r="A497">
            <v>480</v>
          </cell>
          <cell r="B497">
            <v>84067</v>
          </cell>
          <cell r="C497">
            <v>0</v>
          </cell>
          <cell r="D497">
            <v>272859.94110595033</v>
          </cell>
          <cell r="E497">
            <v>0</v>
          </cell>
          <cell r="F497">
            <v>0</v>
          </cell>
          <cell r="G497">
            <v>0</v>
          </cell>
          <cell r="H497">
            <v>0</v>
          </cell>
          <cell r="I497">
            <v>0</v>
          </cell>
          <cell r="J497">
            <v>1065759.0576951939</v>
          </cell>
        </row>
      </sheetData>
      <sheetData sheetId="16" refreshError="1"/>
      <sheetData sheetId="17" refreshError="1"/>
      <sheetData sheetId="18"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Assistant Department"/>
      <sheetName val="Administration "/>
      <sheetName val="Marketing"/>
      <sheetName val="Nurse"/>
      <sheetName val="Financial"/>
      <sheetName val="Pharmacy"/>
      <sheetName val="Hospitality"/>
      <sheetName val="Medical"/>
      <sheetName val="Duty Managers"/>
      <sheetName val="HR"/>
      <sheetName val="Increes"/>
      <sheetName val="SMH Salary Increase (2)"/>
      <sheetName val="Assistant_Department"/>
      <sheetName val="Administration_"/>
      <sheetName val="Duty_Managers"/>
      <sheetName val="SMH_Salary_Increase_(2)"/>
      <sheetName val="KSA"/>
      <sheetName val="over view"/>
      <sheetName val="Digital Volume Contribution "/>
      <sheetName val="HJH"/>
      <sheetName val="Payment Type "/>
      <sheetName val="HJH OVERVIEW "/>
      <sheetName val="AKW"/>
      <sheetName val="OPD Analysis  (2)"/>
      <sheetName val="ADC"/>
      <sheetName val="Polyclinic "/>
      <sheetName val="Assistant_Department1"/>
      <sheetName val="Administration_1"/>
      <sheetName val="Duty_Managers1"/>
      <sheetName val="SMH_Salary_Increase_(2)1"/>
      <sheetName val="over_view"/>
      <sheetName val="Digital_Volume_Contribution_"/>
      <sheetName val="Payment_Type_"/>
      <sheetName val="HJH_OVERVIEW_"/>
      <sheetName val="OPD_Analysis__(2)"/>
      <sheetName val="Polyclinic_"/>
      <sheetName val="Assistant_Department2"/>
      <sheetName val="Administration_2"/>
      <sheetName val="Duty_Managers2"/>
      <sheetName val="SMH_Salary_Increase_(2)2"/>
      <sheetName val="over_view1"/>
      <sheetName val="Digital_Volume_Contribution_1"/>
      <sheetName val="Payment_Type_1"/>
      <sheetName val="HJH_OVERVIEW_1"/>
      <sheetName val="OPD_Analysis__(2)1"/>
      <sheetName val="Polyclinic_1"/>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كشف الرواتب"/>
      <sheetName val="الطباعة"/>
      <sheetName val="التوقيعات 2"/>
      <sheetName val="كشف_الرواتب1"/>
      <sheetName val="التوقيعات_21"/>
      <sheetName val="كشف_الرواتب"/>
      <sheetName val="التوقيعات_2"/>
      <sheetName val="كشف_الرواتب2"/>
      <sheetName val="التوقيعات_22"/>
      <sheetName val="KSA"/>
      <sheetName val="over view"/>
      <sheetName val="Digital Volume Contribution "/>
      <sheetName val="HJH"/>
      <sheetName val="Payment Type "/>
      <sheetName val="HJH OVERVIEW "/>
      <sheetName val="AKW"/>
      <sheetName val="OPD Analysis  (2)"/>
      <sheetName val="ADC"/>
      <sheetName val="Polyclinic "/>
      <sheetName val="Sheet1"/>
      <sheetName val="  target per Specialty  "/>
      <sheetName val="كشف_الرواتب6"/>
      <sheetName val="التوقيعات_26"/>
      <sheetName val="over_view2"/>
      <sheetName val="Digital_Volume_Contribution_2"/>
      <sheetName val="Payment_Type_2"/>
      <sheetName val="HJH_OVERVIEW_2"/>
      <sheetName val="OPD_Analysis__(2)2"/>
      <sheetName val="Polyclinic_2"/>
      <sheetName val="__target_per_Specialty__2"/>
      <sheetName val="كشف_الرواتب3"/>
      <sheetName val="التوقيعات_23"/>
      <sheetName val="كشف_الرواتب4"/>
      <sheetName val="التوقيعات_24"/>
      <sheetName val="over_view"/>
      <sheetName val="Digital_Volume_Contribution_"/>
      <sheetName val="Payment_Type_"/>
      <sheetName val="HJH_OVERVIEW_"/>
      <sheetName val="OPD_Analysis__(2)"/>
      <sheetName val="Polyclinic_"/>
      <sheetName val="__target_per_Specialty__"/>
      <sheetName val="كشف_الرواتب5"/>
      <sheetName val="التوقيعات_25"/>
      <sheetName val="over_view1"/>
      <sheetName val="Digital_Volume_Contribution_1"/>
      <sheetName val="Payment_Type_1"/>
      <sheetName val="HJH_OVERVIEW_1"/>
      <sheetName val="OPD_Analysis__(2)1"/>
      <sheetName val="Polyclinic_1"/>
      <sheetName val="__target_per_Specialty__1"/>
      <sheetName val="كشف_الرواتب7"/>
      <sheetName val="التوقيعات_27"/>
      <sheetName val="كشف_الرواتب8"/>
      <sheetName val="التوقيعات_28"/>
      <sheetName val="over_view3"/>
      <sheetName val="Digital_Volume_Contribution_3"/>
      <sheetName val="Payment_Type_3"/>
      <sheetName val="HJH_OVERVIEW_3"/>
      <sheetName val="OPD_Analysis__(2)3"/>
      <sheetName val="Polyclinic_3"/>
      <sheetName val="__target_per_Specialty__3"/>
      <sheetName val="كشف_الرواتب9"/>
      <sheetName val="التوقيعات_29"/>
      <sheetName val="over_view4"/>
      <sheetName val="Digital_Volume_Contribution_4"/>
      <sheetName val="Payment_Type_4"/>
      <sheetName val="HJH_OVERVIEW_4"/>
      <sheetName val="OPD_Analysis__(2)4"/>
      <sheetName val="Polyclinic_4"/>
      <sheetName val="__target_per_Specialty__4"/>
      <sheetName val="كشف_الرواتب10"/>
      <sheetName val="التوقيعات_210"/>
      <sheetName val="over_view5"/>
      <sheetName val="Digital_Volume_Contribution_5"/>
      <sheetName val="Payment_Type_5"/>
      <sheetName val="HJH_OVERVIEW_5"/>
      <sheetName val="OPD_Analysis__(2)5"/>
      <sheetName val="Polyclinic_5"/>
      <sheetName val="__target_per_Specialty__5"/>
      <sheetName val="كشف_الرواتب11"/>
      <sheetName val="التوقيعات_211"/>
      <sheetName val="over_view6"/>
      <sheetName val="Digital_Volume_Contribution_6"/>
      <sheetName val="Payment_Type_6"/>
      <sheetName val="HJH_OVERVIEW_6"/>
      <sheetName val="OPD_Analysis__(2)6"/>
      <sheetName val="Polyclinic_6"/>
      <sheetName val="__target_per_Specialty__6"/>
      <sheetName val="كشف_الرواتب12"/>
      <sheetName val="التوقيعات_212"/>
      <sheetName val="over_view7"/>
      <sheetName val="Digital_Volume_Contribution_7"/>
      <sheetName val="Payment_Type_7"/>
      <sheetName val="HJH_OVERVIEW_7"/>
      <sheetName val="OPD_Analysis__(2)7"/>
      <sheetName val="Polyclinic_7"/>
      <sheetName val="__target_per_Specialty__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 OF AR"/>
      <sheetName val="HJH"/>
      <sheetName val="JDC"/>
      <sheetName val="LCH"/>
    </sheetNames>
    <sheetDataSet>
      <sheetData sheetId="0">
        <row r="8">
          <cell r="A8" t="str">
            <v>ALAWAL BANK</v>
          </cell>
        </row>
        <row r="9">
          <cell r="A9" t="str">
            <v>ALRIYAD BANK</v>
          </cell>
        </row>
        <row r="10">
          <cell r="A10" t="str">
            <v>ELBELAD BANK</v>
          </cell>
        </row>
        <row r="11">
          <cell r="A11" t="str">
            <v>GIB BANK</v>
          </cell>
        </row>
        <row r="12">
          <cell r="A12" t="str">
            <v>JAZ HOS BANK</v>
          </cell>
        </row>
        <row r="13">
          <cell r="A13" t="str">
            <v>NCB BANK</v>
          </cell>
        </row>
        <row r="14">
          <cell r="A14" t="str">
            <v>SAFE</v>
          </cell>
        </row>
        <row r="15">
          <cell r="A15" t="str">
            <v>SAMBA</v>
          </cell>
        </row>
        <row r="16">
          <cell r="A16" t="str">
            <v>CHEQUE</v>
          </cell>
        </row>
        <row r="17">
          <cell r="A17" t="str">
            <v>INMA BANK - JDC</v>
          </cell>
        </row>
        <row r="18">
          <cell r="A18" t="str">
            <v>SFB BANK - LCH</v>
          </cell>
        </row>
        <row r="19">
          <cell r="A19" t="str">
            <v>ELRAJHI</v>
          </cell>
        </row>
      </sheetData>
      <sheetData sheetId="1" refreshError="1"/>
      <sheetData sheetId="2" refreshError="1"/>
      <sheetData sheetId="3"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f"/>
      <sheetName val="Sheet2"/>
      <sheetName val="Recruitment List &amp; Plan"/>
      <sheetName val="Summary Sheet"/>
      <sheetName val="Volume Contribution"/>
      <sheetName val="Medical SNB"/>
      <sheetName val="SNB Vacations"/>
      <sheetName val="Medical FWZ"/>
      <sheetName val="Medical FWZ222"/>
      <sheetName val="Community Events Plan"/>
      <sheetName val="Digital Marketing Plan "/>
      <sheetName val="Corporate sales"/>
      <sheetName val="CRM"/>
      <sheetName val="Inbound Call Center "/>
      <sheetName val="Ountbound Call Center"/>
      <sheetName val="Graphic Designers "/>
      <sheetName val="Content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1">
          <cell r="AA41">
            <v>198</v>
          </cell>
        </row>
      </sheetData>
      <sheetData sheetId="12" refreshError="1"/>
      <sheetData sheetId="13" refreshError="1"/>
      <sheetData sheetId="14" refreshError="1"/>
      <sheetData sheetId="15" refreshError="1"/>
      <sheetData sheetId="16"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and marekting "/>
      <sheetName val="group CRM director  "/>
      <sheetName val="techincal office manager "/>
      <sheetName val="job criteria"/>
    </sheetNames>
    <definedNames>
      <definedName name="Full_Print" refersTo="#REF!"/>
    </definedNames>
    <sheetDataSet>
      <sheetData sheetId="0"/>
      <sheetData sheetId="1"/>
      <sheetData sheetId="2"/>
      <sheetData sheetId="3"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
      <sheetName val="analysis"/>
      <sheetName val="report"/>
      <sheetName val="Activity"/>
      <sheetName val="Event log"/>
      <sheetName val="data"/>
      <sheetName val="source"/>
      <sheetName val="lists"/>
    </sheetNames>
    <sheetDataSet>
      <sheetData sheetId="0"/>
      <sheetData sheetId="1"/>
      <sheetData sheetId="2"/>
      <sheetData sheetId="3"/>
      <sheetData sheetId="4"/>
      <sheetData sheetId="5"/>
      <sheetData sheetId="6">
        <row r="2">
          <cell r="E2" t="str">
            <v>A</v>
          </cell>
        </row>
        <row r="3">
          <cell r="E3" t="str">
            <v>B</v>
          </cell>
        </row>
        <row r="4">
          <cell r="E4" t="str">
            <v>C</v>
          </cell>
        </row>
      </sheetData>
      <sheetData sheetId="7"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Book3"/>
      <sheetName val="1. Planning Assumptions Module"/>
      <sheetName val="Delta ASH Specialty Plan"/>
      <sheetName val="corporate break down Sep.2016"/>
      <sheetName val="كشف الرواتب"/>
      <sheetName val="q4"/>
      <sheetName val="Pivot"/>
      <sheetName val="Medical break down FEB 2018"/>
      <sheetName val="Q2"/>
      <sheetName val="Q2 Plan"/>
      <sheetName val="Co break down June .Alex"/>
      <sheetName val="ICU"/>
      <sheetName val="Analysis"/>
      <sheetName val="pivot ACH"/>
      <sheetName val="visiting "/>
      <sheetName val="Service rate"/>
      <sheetName val="New patients Q2"/>
      <sheetName val="Activities"/>
      <sheetName val="Financial Charts"/>
      <sheetName val="HJH Pivot"/>
      <sheetName val="ADC Pivot"/>
      <sheetName val="BU's Target"/>
      <sheetName val="Assigned Subs"/>
      <sheetName val="Sub Target"/>
      <sheetName val="SUb Data"/>
      <sheetName val="Sub Pivot"/>
      <sheetName val="Brief - HJH"/>
      <sheetName val="Brief - ADC"/>
      <sheetName val="Agents Target"/>
      <sheetName val="Budget"/>
      <sheetName val="Activity"/>
      <sheetName val="Activity Plan Details"/>
      <sheetName val="Activity Plan"/>
      <sheetName val="Events Details"/>
      <sheetName val="PMS"/>
      <sheetName val="Accounts Concl."/>
      <sheetName val="Acc. Conclusion"/>
      <sheetName val="Thraets"/>
      <sheetName val="SMH"/>
      <sheetName val="SMH (2)"/>
      <sheetName val="Till 31-07-2018"/>
      <sheetName val="Till 9-2018"/>
      <sheetName val="Sheet6"/>
      <sheetName val="feb"/>
      <sheetName val="Chart1"/>
      <sheetName val="HJH"/>
      <sheetName val="ADC"/>
      <sheetName val="FWZ&amp;SNB"/>
      <sheetName val="AKW"/>
      <sheetName val="MTD Achivement Dec 2018"/>
      <sheetName val="ASH Data"/>
      <sheetName val="Taget-Acc  Agent alex &amp;d till15"/>
      <sheetName val="Brief"/>
      <sheetName val="Procedures &amp; Serv. Utilization"/>
      <sheetName val="CoverPage"/>
      <sheetName val="Aug"/>
      <sheetName val="Regional Brief "/>
      <sheetName val="KSA call center"/>
      <sheetName val="JDC MTD -Income St."/>
      <sheetName val="LCH MTD -Income St."/>
      <sheetName val="I.S Forecast JDC"/>
      <sheetName val="I.S Forecast LCH "/>
      <sheetName val="Brief Assumption Cost Saving "/>
      <sheetName val="Vacation Salary"/>
      <sheetName val="JDC 2020"/>
      <sheetName val="LCH 2020"/>
      <sheetName val="PER week "/>
      <sheetName val="Bonus Sheet"/>
      <sheetName val="Deduction"/>
      <sheetName val="Overview"/>
      <sheetName val="Row Data"/>
      <sheetName val="Offers &amp; Hires Target"/>
      <sheetName val="Pivots"/>
      <sheetName val="Hiring Dates"/>
      <sheetName val="Referral "/>
      <sheetName val="JDC"/>
      <sheetName val="LCH"/>
      <sheetName val="Ash.Agent PMS"/>
      <sheetName val="Sales"/>
      <sheetName val="OPD"/>
      <sheetName val="Sheet6 (2)"/>
      <sheetName val="ER Spe"/>
      <sheetName val="OR"/>
      <sheetName val="ASH Brief"/>
      <sheetName val="Fixed Assets 2015"/>
      <sheetName val="Homecare Manager"/>
      <sheetName val="الشيكات المرتدة"/>
      <sheetName val="بيان الشيكات"/>
      <sheetName val="HR"/>
      <sheetName val="owssvr - 2021-11-09T150100.625"/>
      <sheetName val=" new policy"/>
      <sheetName val="KPI helper"/>
      <sheetName val="Decision list"/>
      <sheetName val="list of list"/>
      <sheetName val="DAMA OVR (meta data)"/>
      <sheetName val="DAMA analysis"/>
      <sheetName val="Append."/>
      <sheetName val="Chest pain"/>
      <sheetName val="Cut wound "/>
      <sheetName val="Destination from ER"/>
      <sheetName val="DAMA Indicators"/>
      <sheetName val="Retention  cases"/>
      <sheetName val="DAMA Overview"/>
      <sheetName val="DAMA Per ER DR"/>
      <sheetName val="DESTINATION"/>
      <sheetName val="Trend of diagnosi"/>
      <sheetName val="trends "/>
      <sheetName val="Delays Summary"/>
      <sheetName val="delays pivot"/>
      <sheetName val="delays."/>
      <sheetName val="Delays  analysis "/>
      <sheetName val="apologies pivot "/>
      <sheetName val="apologies"/>
      <sheetName val="APOLOGIES ANALYSIS"/>
      <sheetName val="Sheet9"/>
      <sheetName val="Sheet10"/>
      <sheetName val="ash doc list (2)"/>
    </sheetNames>
    <definedNames>
      <definedName name="End_Bal" sheetId="42"/>
    </defined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8">
          <cell r="D8">
            <v>2323</v>
          </cell>
        </row>
      </sheetData>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sheetData sheetId="67"/>
      <sheetData sheetId="68"/>
      <sheetData sheetId="69"/>
      <sheetData sheetId="70"/>
      <sheetData sheetId="71" refreshError="1"/>
      <sheetData sheetId="72"/>
      <sheetData sheetId="73"/>
      <sheetData sheetId="74"/>
      <sheetData sheetId="75"/>
      <sheetData sheetId="76"/>
      <sheetData sheetId="77"/>
      <sheetData sheetId="78"/>
      <sheetData sheetId="79" refreshError="1"/>
      <sheetData sheetId="80"/>
      <sheetData sheetId="81"/>
      <sheetData sheetId="82" refreshError="1"/>
      <sheetData sheetId="83" refreshError="1"/>
      <sheetData sheetId="84" refreshError="1"/>
      <sheetData sheetId="85"/>
      <sheetData sheetId="86" refreshError="1"/>
      <sheetData sheetId="87" refreshError="1"/>
      <sheetData sheetId="88" refreshError="1"/>
      <sheetData sheetId="89"/>
      <sheetData sheetId="90"/>
      <sheetData sheetId="91" refreshError="1"/>
      <sheetData sheetId="92" refreshError="1"/>
      <sheetData sheetId="93" refreshError="1"/>
      <sheetData sheetId="94" refreshError="1"/>
      <sheetData sheetId="95">
        <row r="5">
          <cell r="C5">
            <v>0.86</v>
          </cell>
        </row>
      </sheetData>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sh"/>
      <sheetName val="Plan"/>
      <sheetName val="Cost per Pt"/>
      <sheetName val="Cost %"/>
      <sheetName val="C.R"/>
      <sheetName val="Pivot"/>
      <sheetName val="Master"/>
      <sheetName val="Parameters"/>
      <sheetName val="Utilization"/>
      <sheetName val="Book3"/>
      <sheetName val="Sheet1"/>
      <sheetName val="Sheet2"/>
      <sheetName val="Sheet5"/>
      <sheetName val="Sheet3"/>
      <sheetName val=""/>
    </sheetNames>
    <definedNames>
      <definedName name="End_Bal"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dical Case Review"/>
      <sheetName val="% Medical Complaince "/>
      <sheetName val="Surgical Case Review"/>
      <sheetName val="Helper "/>
      <sheetName val=" %Surgical Complaince"/>
      <sheetName val="Dashboard daily &amp; Monthly"/>
      <sheetName val="Decision List "/>
    </sheetNames>
    <sheetDataSet>
      <sheetData sheetId="0"/>
      <sheetData sheetId="1"/>
      <sheetData sheetId="2"/>
      <sheetData sheetId="3">
        <row r="3">
          <cell r="F3" t="str">
            <v>Anesthesiology</v>
          </cell>
        </row>
        <row r="4">
          <cell r="F4" t="str">
            <v>Cardiothoracic</v>
          </cell>
        </row>
        <row r="5">
          <cell r="F5" t="str">
            <v>Cardiovascular Disease</v>
          </cell>
        </row>
        <row r="6">
          <cell r="F6" t="str">
            <v>Critical Care Medicine</v>
          </cell>
        </row>
        <row r="7">
          <cell r="F7" t="str">
            <v>Dermatology</v>
          </cell>
        </row>
        <row r="8">
          <cell r="F8" t="str">
            <v>Emergency Medicine</v>
          </cell>
        </row>
        <row r="9">
          <cell r="F9" t="str">
            <v>Endocrinology, Diabetes &amp; Metabolism Internal Medicine</v>
          </cell>
        </row>
        <row r="10">
          <cell r="F10" t="str">
            <v xml:space="preserve">Family Medicine </v>
          </cell>
        </row>
        <row r="11">
          <cell r="F11" t="str">
            <v>Gastroenterology</v>
          </cell>
        </row>
        <row r="12">
          <cell r="F12" t="str">
            <v>Geriatric Medicine</v>
          </cell>
        </row>
        <row r="13">
          <cell r="F13" t="str">
            <v>Hematology</v>
          </cell>
        </row>
        <row r="14">
          <cell r="F14" t="str">
            <v>Infectious Disease</v>
          </cell>
        </row>
        <row r="15">
          <cell r="F15" t="str">
            <v>Internal Medicine</v>
          </cell>
        </row>
        <row r="16">
          <cell r="F16" t="str">
            <v>Medical Toxicology Emergency Medicine</v>
          </cell>
        </row>
        <row r="17">
          <cell r="F17" t="str">
            <v>Neonatal-Perinatal Medicine Pediatrics</v>
          </cell>
        </row>
        <row r="18">
          <cell r="F18" t="str">
            <v>Nephrology Internal Medicine</v>
          </cell>
        </row>
        <row r="19">
          <cell r="F19" t="str">
            <v>Neurological Surgery</v>
          </cell>
        </row>
        <row r="20">
          <cell r="F20" t="str">
            <v>Neurology</v>
          </cell>
        </row>
        <row r="21">
          <cell r="F21" t="str">
            <v>Neurology</v>
          </cell>
        </row>
        <row r="22">
          <cell r="F22" t="str">
            <v>Nuclear Medicine</v>
          </cell>
        </row>
        <row r="23">
          <cell r="F23" t="str">
            <v>Obstetrics &amp; Gynecology</v>
          </cell>
        </row>
        <row r="24">
          <cell r="F24" t="str">
            <v>Obstetrics &amp; Gynecology</v>
          </cell>
        </row>
        <row r="25">
          <cell r="F25" t="str">
            <v>Oncology Internal Medicine</v>
          </cell>
        </row>
        <row r="26">
          <cell r="F26" t="str">
            <v>Ophthalmology</v>
          </cell>
        </row>
        <row r="27">
          <cell r="F27" t="str">
            <v>Orthopaedic Sports Medicine</v>
          </cell>
        </row>
        <row r="28">
          <cell r="F28" t="str">
            <v>Orthopaedic Surgery</v>
          </cell>
        </row>
        <row r="29">
          <cell r="F29" t="str">
            <v>Otolaryngology</v>
          </cell>
        </row>
        <row r="30">
          <cell r="F30" t="str">
            <v>Pain Medicine Anesthesiology</v>
          </cell>
        </row>
        <row r="31">
          <cell r="F31" t="str">
            <v>Pediatrics</v>
          </cell>
        </row>
        <row r="32">
          <cell r="F32" t="str">
            <v>Physical Medicine &amp; Rehabilitation</v>
          </cell>
        </row>
        <row r="33">
          <cell r="F33" t="str">
            <v>Plastic Surgery</v>
          </cell>
        </row>
        <row r="34">
          <cell r="F34" t="str">
            <v>Psychiatry</v>
          </cell>
        </row>
        <row r="35">
          <cell r="F35" t="str">
            <v>Psychiatry</v>
          </cell>
        </row>
        <row r="36">
          <cell r="F36" t="str">
            <v>Pulmonary Disease</v>
          </cell>
        </row>
        <row r="37">
          <cell r="F37" t="str">
            <v>Radiation Oncology</v>
          </cell>
        </row>
        <row r="38">
          <cell r="F38" t="str">
            <v>Radiology-Diagnostic</v>
          </cell>
        </row>
        <row r="39">
          <cell r="F39" t="str">
            <v>Radiology-Diagnostic</v>
          </cell>
        </row>
        <row r="40">
          <cell r="F40" t="str">
            <v>Rheumatology</v>
          </cell>
        </row>
        <row r="41">
          <cell r="F41" t="str">
            <v>Sleep Medicine</v>
          </cell>
        </row>
        <row r="42">
          <cell r="F42" t="str">
            <v>Surgery-General</v>
          </cell>
        </row>
        <row r="43">
          <cell r="F43" t="str">
            <v>Thoracic Surgery</v>
          </cell>
        </row>
        <row r="44">
          <cell r="F44" t="str">
            <v>Urology</v>
          </cell>
        </row>
      </sheetData>
      <sheetData sheetId="4"/>
      <sheetData sheetId="5"/>
      <sheetData sheetId="6"/>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BI HAT"/>
    </sheetNames>
    <sheetDataSet>
      <sheetData sheetId="0">
        <row r="13">
          <cell r="AD13">
            <v>2019</v>
          </cell>
        </row>
        <row r="19">
          <cell r="AD19">
            <v>7</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s>
    <sheetDataSet>
      <sheetData sheetId="0">
        <row r="13">
          <cell r="AD13">
            <v>2019</v>
          </cell>
        </row>
        <row r="19">
          <cell r="AD19">
            <v>7</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mote Area Total "/>
      <sheetName val="Remote Area"/>
      <sheetName val="Coaching Form"/>
      <sheetName val="Needs Criteria"/>
      <sheetName val="Compaigns-Activities"/>
      <sheetName val="Activities "/>
      <sheetName val="Remote_Area_Total_1"/>
      <sheetName val="Remote_Area1"/>
      <sheetName val="Coaching_Form1"/>
      <sheetName val="Needs_Criteria1"/>
      <sheetName val="Activities_1"/>
      <sheetName val="Remote_Area_Total_"/>
      <sheetName val="Remote_Area"/>
      <sheetName val="Coaching_Form"/>
      <sheetName val="Needs_Criteria"/>
      <sheetName val="Activities_"/>
      <sheetName val="Remote_Area_Total_2"/>
      <sheetName val="Remote_Area2"/>
      <sheetName val="Coaching_Form2"/>
      <sheetName val="Needs_Criteria2"/>
      <sheetName val="Activities_2"/>
      <sheetName val="Remote_Area_Total_6"/>
      <sheetName val="Remote_Area6"/>
      <sheetName val="Coaching_Form6"/>
      <sheetName val="Needs_Criteria6"/>
      <sheetName val="Activities_6"/>
      <sheetName val="Remote_Area_Total_3"/>
      <sheetName val="Remote_Area3"/>
      <sheetName val="Coaching_Form3"/>
      <sheetName val="Needs_Criteria3"/>
      <sheetName val="Activities_3"/>
      <sheetName val="Remote_Area_Total_4"/>
      <sheetName val="Remote_Area4"/>
      <sheetName val="Coaching_Form4"/>
      <sheetName val="Needs_Criteria4"/>
      <sheetName val="Activities_4"/>
      <sheetName val="Remote_Area_Total_5"/>
      <sheetName val="Remote_Area5"/>
      <sheetName val="Coaching_Form5"/>
      <sheetName val="Needs_Criteria5"/>
      <sheetName val="Activities_5"/>
      <sheetName val="Remote_Area_Total_7"/>
      <sheetName val="Remote_Area7"/>
      <sheetName val="Coaching_Form7"/>
      <sheetName val="Needs_Criteria7"/>
      <sheetName val="Activities_7"/>
      <sheetName val="Remote_Area_Total_8"/>
      <sheetName val="Remote_Area8"/>
      <sheetName val="Coaching_Form8"/>
      <sheetName val="Needs_Criteria8"/>
      <sheetName val="Activities_8"/>
      <sheetName val="Remote_Area_Total_9"/>
      <sheetName val="Remote_Area9"/>
      <sheetName val="Coaching_Form9"/>
      <sheetName val="Needs_Criteria9"/>
      <sheetName val="Activities_9"/>
      <sheetName val="Remote_Area_Total_10"/>
      <sheetName val="Remote_Area10"/>
      <sheetName val="Coaching_Form10"/>
      <sheetName val="Needs_Criteria10"/>
      <sheetName val="Activities_10"/>
      <sheetName val="Remote_Area_Total_11"/>
      <sheetName val="Remote_Area11"/>
      <sheetName val="Coaching_Form11"/>
      <sheetName val="Needs_Criteria11"/>
      <sheetName val="Activities_11"/>
      <sheetName val="Remote_Area_Total_12"/>
      <sheetName val="Remote_Area12"/>
      <sheetName val="Coaching_Form12"/>
      <sheetName val="Needs_Criteria12"/>
      <sheetName val="Activities_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Page summary"/>
      <sheetName val="Accout. break down Oct 31 .2016"/>
      <sheetName val="co.classification"/>
      <sheetName val="Growth &amp;decline account"/>
      <sheetName val="actual activities vs target"/>
      <sheetName val="Activities"/>
      <sheetName val="Agent PMS"/>
      <sheetName val="Corrective action"/>
      <sheetName val="Top 20 Accounts Needs"/>
      <sheetName val="Visits "/>
      <sheetName val="Corrective Actions ICU &amp; Cath"/>
      <sheetName val="ER action plan"/>
      <sheetName val="cath activity"/>
      <sheetName val="cath visits schedule "/>
      <sheetName val="coorrective action PICU &amp;ER "/>
      <sheetName val="Corrective action opd &amp;IPD"/>
      <sheetName val="Man power"/>
      <sheetName val="Co. b.down pr. month new targe "/>
      <sheetName val="Cover_Page1"/>
      <sheetName val="Page_summary1"/>
      <sheetName val="Accout__break_down_Oct_31__2011"/>
      <sheetName val="co_classification1"/>
      <sheetName val="Growth_&amp;decline_account1"/>
      <sheetName val="actual_activities_vs_target1"/>
      <sheetName val="Agent_PMS1"/>
      <sheetName val="Corrective_action1"/>
      <sheetName val="Top_20_Accounts_Needs1"/>
      <sheetName val="Visits_1"/>
      <sheetName val="Corrective_Actions_ICU_&amp;_Cath1"/>
      <sheetName val="ER_action_plan1"/>
      <sheetName val="cath_activity1"/>
      <sheetName val="cath_visits_schedule_1"/>
      <sheetName val="coorrective_action_PICU_&amp;ER_1"/>
      <sheetName val="Corrective_action_opd_&amp;IPD1"/>
      <sheetName val="Man_power1"/>
      <sheetName val="Co__b_down_pr__month_new_targe1"/>
      <sheetName val="Cover_Page"/>
      <sheetName val="Page_summary"/>
      <sheetName val="Accout__break_down_Oct_31__2016"/>
      <sheetName val="co_classification"/>
      <sheetName val="Growth_&amp;decline_account"/>
      <sheetName val="actual_activities_vs_target"/>
      <sheetName val="Agent_PMS"/>
      <sheetName val="Corrective_action"/>
      <sheetName val="Top_20_Accounts_Needs"/>
      <sheetName val="Visits_"/>
      <sheetName val="Corrective_Actions_ICU_&amp;_Cath"/>
      <sheetName val="ER_action_plan"/>
      <sheetName val="cath_activity"/>
      <sheetName val="cath_visits_schedule_"/>
      <sheetName val="coorrective_action_PICU_&amp;ER_"/>
      <sheetName val="Corrective_action_opd_&amp;IPD"/>
      <sheetName val="Man_power"/>
      <sheetName val="Co__b_down_pr__month_new_targe_"/>
      <sheetName val="Cover_Page2"/>
      <sheetName val="Page_summary2"/>
      <sheetName val="Accout__break_down_Oct_31__2012"/>
      <sheetName val="co_classification2"/>
      <sheetName val="Growth_&amp;decline_account2"/>
      <sheetName val="actual_activities_vs_target2"/>
      <sheetName val="Agent_PMS2"/>
      <sheetName val="Corrective_action2"/>
      <sheetName val="Top_20_Accounts_Needs2"/>
      <sheetName val="Visits_2"/>
      <sheetName val="Corrective_Actions_ICU_&amp;_Cath2"/>
      <sheetName val="ER_action_plan2"/>
      <sheetName val="cath_activity2"/>
      <sheetName val="cath_visits_schedule_2"/>
      <sheetName val="coorrective_action_PICU_&amp;ER_2"/>
      <sheetName val="Corrective_action_opd_&amp;IPD2"/>
      <sheetName val="Man_power2"/>
      <sheetName val="Co__b_down_pr__month_new_targe2"/>
      <sheetName val="Cover_Page6"/>
      <sheetName val="Page_summary6"/>
      <sheetName val="Accout__break_down_Oct_31__2017"/>
      <sheetName val="co_classification6"/>
      <sheetName val="Growth_&amp;decline_account6"/>
      <sheetName val="actual_activities_vs_target6"/>
      <sheetName val="Agent_PMS6"/>
      <sheetName val="Corrective_action6"/>
      <sheetName val="Top_20_Accounts_Needs6"/>
      <sheetName val="Visits_6"/>
      <sheetName val="Corrective_Actions_ICU_&amp;_Cath6"/>
      <sheetName val="ER_action_plan6"/>
      <sheetName val="cath_activity6"/>
      <sheetName val="cath_visits_schedule_6"/>
      <sheetName val="coorrective_action_PICU_&amp;ER_6"/>
      <sheetName val="Corrective_action_opd_&amp;IPD6"/>
      <sheetName val="Man_power6"/>
      <sheetName val="Co__b_down_pr__month_new_targe6"/>
      <sheetName val="Cover_Page3"/>
      <sheetName val="Page_summary3"/>
      <sheetName val="Accout__break_down_Oct_31__2013"/>
      <sheetName val="co_classification3"/>
      <sheetName val="Growth_&amp;decline_account3"/>
      <sheetName val="actual_activities_vs_target3"/>
      <sheetName val="Agent_PMS3"/>
      <sheetName val="Corrective_action3"/>
      <sheetName val="Top_20_Accounts_Needs3"/>
      <sheetName val="Visits_3"/>
      <sheetName val="Corrective_Actions_ICU_&amp;_Cath3"/>
      <sheetName val="ER_action_plan3"/>
      <sheetName val="cath_activity3"/>
      <sheetName val="cath_visits_schedule_3"/>
      <sheetName val="coorrective_action_PICU_&amp;ER_3"/>
      <sheetName val="Corrective_action_opd_&amp;IPD3"/>
      <sheetName val="Man_power3"/>
      <sheetName val="Co__b_down_pr__month_new_targe3"/>
      <sheetName val="Cover_Page4"/>
      <sheetName val="Page_summary4"/>
      <sheetName val="Accout__break_down_Oct_31__2014"/>
      <sheetName val="co_classification4"/>
      <sheetName val="Growth_&amp;decline_account4"/>
      <sheetName val="actual_activities_vs_target4"/>
      <sheetName val="Agent_PMS4"/>
      <sheetName val="Corrective_action4"/>
      <sheetName val="Top_20_Accounts_Needs4"/>
      <sheetName val="Visits_4"/>
      <sheetName val="Corrective_Actions_ICU_&amp;_Cath4"/>
      <sheetName val="ER_action_plan4"/>
      <sheetName val="cath_activity4"/>
      <sheetName val="cath_visits_schedule_4"/>
      <sheetName val="coorrective_action_PICU_&amp;ER_4"/>
      <sheetName val="Corrective_action_opd_&amp;IPD4"/>
      <sheetName val="Man_power4"/>
      <sheetName val="Co__b_down_pr__month_new_targe4"/>
      <sheetName val="Cover_Page5"/>
      <sheetName val="Page_summary5"/>
      <sheetName val="Accout__break_down_Oct_31__2015"/>
      <sheetName val="co_classification5"/>
      <sheetName val="Growth_&amp;decline_account5"/>
      <sheetName val="actual_activities_vs_target5"/>
      <sheetName val="Agent_PMS5"/>
      <sheetName val="Corrective_action5"/>
      <sheetName val="Top_20_Accounts_Needs5"/>
      <sheetName val="Visits_5"/>
      <sheetName val="Corrective_Actions_ICU_&amp;_Cath5"/>
      <sheetName val="ER_action_plan5"/>
      <sheetName val="cath_activity5"/>
      <sheetName val="cath_visits_schedule_5"/>
      <sheetName val="coorrective_action_PICU_&amp;ER_5"/>
      <sheetName val="Corrective_action_opd_&amp;IPD5"/>
      <sheetName val="Man_power5"/>
      <sheetName val="Co__b_down_pr__month_new_targe5"/>
      <sheetName val="Cover_Page7"/>
      <sheetName val="Page_summary7"/>
      <sheetName val="Accout__break_down_Oct_31__2018"/>
      <sheetName val="co_classification7"/>
      <sheetName val="Growth_&amp;decline_account7"/>
      <sheetName val="actual_activities_vs_target7"/>
      <sheetName val="Agent_PMS7"/>
      <sheetName val="Corrective_action7"/>
      <sheetName val="Top_20_Accounts_Needs7"/>
      <sheetName val="Visits_7"/>
      <sheetName val="Corrective_Actions_ICU_&amp;_Cath7"/>
      <sheetName val="ER_action_plan7"/>
      <sheetName val="cath_activity7"/>
      <sheetName val="cath_visits_schedule_7"/>
      <sheetName val="coorrective_action_PICU_&amp;ER_7"/>
      <sheetName val="Corrective_action_opd_&amp;IPD7"/>
      <sheetName val="Man_power7"/>
      <sheetName val="Co__b_down_pr__month_new_targe7"/>
      <sheetName val="Cover_Page8"/>
      <sheetName val="Page_summary8"/>
      <sheetName val="Accout__break_down_Oct_31__2019"/>
      <sheetName val="co_classification8"/>
      <sheetName val="Growth_&amp;decline_account8"/>
      <sheetName val="actual_activities_vs_target8"/>
      <sheetName val="Agent_PMS8"/>
      <sheetName val="Corrective_action8"/>
      <sheetName val="Top_20_Accounts_Needs8"/>
      <sheetName val="Visits_8"/>
      <sheetName val="Corrective_Actions_ICU_&amp;_Cath8"/>
      <sheetName val="ER_action_plan8"/>
      <sheetName val="cath_activity8"/>
      <sheetName val="cath_visits_schedule_8"/>
      <sheetName val="coorrective_action_PICU_&amp;ER_8"/>
      <sheetName val="Corrective_action_opd_&amp;IPD8"/>
      <sheetName val="Man_power8"/>
      <sheetName val="Co__b_down_pr__month_new_targe8"/>
      <sheetName val="Cover_Page9"/>
      <sheetName val="Page_summary9"/>
      <sheetName val="Accout__break_down_Oct_31__2010"/>
      <sheetName val="co_classification9"/>
      <sheetName val="Growth_&amp;decline_account9"/>
      <sheetName val="actual_activities_vs_target9"/>
      <sheetName val="Agent_PMS9"/>
      <sheetName val="Corrective_action9"/>
      <sheetName val="Top_20_Accounts_Needs9"/>
      <sheetName val="Visits_9"/>
      <sheetName val="Corrective_Actions_ICU_&amp;_Cath9"/>
      <sheetName val="ER_action_plan9"/>
      <sheetName val="cath_activity9"/>
      <sheetName val="cath_visits_schedule_9"/>
      <sheetName val="coorrective_action_PICU_&amp;ER_9"/>
      <sheetName val="Corrective_action_opd_&amp;IPD9"/>
      <sheetName val="Man_power9"/>
      <sheetName val="Co__b_down_pr__month_new_targe9"/>
      <sheetName val="Cover_Page10"/>
      <sheetName val="Page_summary10"/>
      <sheetName val="Accout__break_down_Oct_31__2020"/>
      <sheetName val="co_classification10"/>
      <sheetName val="Growth_&amp;decline_account10"/>
      <sheetName val="actual_activities_vs_target10"/>
      <sheetName val="Agent_PMS10"/>
      <sheetName val="Corrective_action10"/>
      <sheetName val="Top_20_Accounts_Needs10"/>
      <sheetName val="Visits_10"/>
      <sheetName val="Corrective_Actions_ICU_&amp;_Cath10"/>
      <sheetName val="ER_action_plan10"/>
      <sheetName val="cath_activity10"/>
      <sheetName val="cath_visits_schedule_10"/>
      <sheetName val="coorrective_action_PICU_&amp;ER_10"/>
      <sheetName val="Corrective_action_opd_&amp;IPD10"/>
      <sheetName val="Man_power10"/>
      <sheetName val="Co__b_down_pr__month_new_targ10"/>
      <sheetName val="Cover_Page11"/>
      <sheetName val="Page_summary11"/>
      <sheetName val="Accout__break_down_Oct_31__2021"/>
      <sheetName val="co_classification11"/>
      <sheetName val="Growth_&amp;decline_account11"/>
      <sheetName val="actual_activities_vs_target11"/>
      <sheetName val="Agent_PMS11"/>
      <sheetName val="Corrective_action11"/>
      <sheetName val="Top_20_Accounts_Needs11"/>
      <sheetName val="Visits_11"/>
      <sheetName val="Corrective_Actions_ICU_&amp;_Cath11"/>
      <sheetName val="ER_action_plan11"/>
      <sheetName val="cath_activity11"/>
      <sheetName val="cath_visits_schedule_11"/>
      <sheetName val="coorrective_action_PICU_&amp;ER_11"/>
      <sheetName val="Corrective_action_opd_&amp;IPD11"/>
      <sheetName val="Man_power11"/>
      <sheetName val="Co__b_down_pr__month_new_targ11"/>
      <sheetName val="Cover_Page12"/>
      <sheetName val="Page_summary12"/>
      <sheetName val="Accout__break_down_Oct_31__2022"/>
      <sheetName val="co_classification12"/>
      <sheetName val="Growth_&amp;decline_account12"/>
      <sheetName val="actual_activities_vs_target12"/>
      <sheetName val="Agent_PMS12"/>
      <sheetName val="Corrective_action12"/>
      <sheetName val="Top_20_Accounts_Needs12"/>
      <sheetName val="Visits_12"/>
      <sheetName val="Corrective_Actions_ICU_&amp;_Cath12"/>
      <sheetName val="ER_action_plan12"/>
      <sheetName val="cath_activity12"/>
      <sheetName val="cath_visits_schedule_12"/>
      <sheetName val="coorrective_action_PICU_&amp;ER_12"/>
      <sheetName val="Corrective_action_opd_&amp;IPD12"/>
      <sheetName val="Man_power12"/>
      <sheetName val="Co__b_down_pr__month_new_targ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reak Down"/>
      <sheetName val="Plan Action"/>
      <sheetName val="Action Plan"/>
      <sheetName val="Calendar"/>
      <sheetName val="events"/>
      <sheetName val="Visting Doctors Program"/>
      <sheetName val="Man Power"/>
      <sheetName val="ICU Clubs"/>
      <sheetName val="MM"/>
      <sheetName val="visting shedule"/>
      <sheetName val="Sheet2"/>
      <sheetName val="Monitoring Report"/>
      <sheetName val="ASH."/>
      <sheetName val="Pilot Un locked 2015 break down"/>
      <sheetName val="Calender"/>
      <sheetName val="Break_Down1"/>
      <sheetName val="Plan_Action1"/>
      <sheetName val="Action_Plan1"/>
      <sheetName val="Visting_Doctors_Program1"/>
      <sheetName val="Man_Power1"/>
      <sheetName val="ICU_Clubs1"/>
      <sheetName val="visting_shedule1"/>
      <sheetName val="Monitoring_Report1"/>
      <sheetName val="ASH_1"/>
      <sheetName val="Pilot_Un_locked_2015_break_dow1"/>
      <sheetName val="Break_Down"/>
      <sheetName val="Plan_Action"/>
      <sheetName val="Action_Plan"/>
      <sheetName val="Visting_Doctors_Program"/>
      <sheetName val="Man_Power"/>
      <sheetName val="ICU_Clubs"/>
      <sheetName val="visting_shedule"/>
      <sheetName val="Monitoring_Report"/>
      <sheetName val="ASH_"/>
      <sheetName val="Pilot_Un_locked_2015_break_down"/>
      <sheetName val="Break_Down2"/>
      <sheetName val="Plan_Action2"/>
      <sheetName val="Action_Plan2"/>
      <sheetName val="Visting_Doctors_Program2"/>
      <sheetName val="Man_Power2"/>
      <sheetName val="ICU_Clubs2"/>
      <sheetName val="visting_shedule2"/>
      <sheetName val="Monitoring_Report2"/>
      <sheetName val="ASH_2"/>
      <sheetName val="Pilot_Un_locked_2015_break_dow2"/>
      <sheetName val="Break_Down3"/>
      <sheetName val="Plan_Action3"/>
      <sheetName val="Action_Plan3"/>
      <sheetName val="Visting_Doctors_Program3"/>
      <sheetName val="Man_Power3"/>
      <sheetName val="ICU_Clubs3"/>
      <sheetName val="visting_shedule3"/>
      <sheetName val="Monitoring_Report3"/>
      <sheetName val="ASH_3"/>
      <sheetName val="Pilot_Un_locked_2015_break_dow3"/>
      <sheetName val="Break_Down4"/>
      <sheetName val="Plan_Action4"/>
      <sheetName val="Action_Plan4"/>
      <sheetName val="Visting_Doctors_Program4"/>
      <sheetName val="Man_Power4"/>
      <sheetName val="ICU_Clubs4"/>
      <sheetName val="visting_shedule4"/>
      <sheetName val="Monitoring_Report4"/>
      <sheetName val="ASH_4"/>
      <sheetName val="Pilot_Un_locked_2015_break_dow4"/>
      <sheetName val="Break_Down5"/>
      <sheetName val="Plan_Action5"/>
      <sheetName val="Action_Plan5"/>
      <sheetName val="Visting_Doctors_Program5"/>
      <sheetName val="Man_Power5"/>
      <sheetName val="ICU_Clubs5"/>
      <sheetName val="visting_shedule5"/>
      <sheetName val="Monitoring_Report5"/>
      <sheetName val="ASH_5"/>
      <sheetName val="Pilot_Un_locked_2015_break_dow5"/>
      <sheetName val="Break_Down6"/>
      <sheetName val="Plan_Action6"/>
      <sheetName val="Action_Plan6"/>
      <sheetName val="Visting_Doctors_Program6"/>
      <sheetName val="Man_Power6"/>
      <sheetName val="ICU_Clubs6"/>
      <sheetName val="visting_shedule6"/>
      <sheetName val="Monitoring_Report6"/>
      <sheetName val="ASH_6"/>
      <sheetName val="Pilot_Un_locked_2015_break_dow6"/>
      <sheetName val="Sheet1"/>
    </sheetNames>
    <sheetDataSet>
      <sheetData sheetId="0"/>
      <sheetData sheetId="1"/>
      <sheetData sheetId="2"/>
      <sheetData sheetId="3">
        <row r="2">
          <cell r="Z2">
            <v>2015</v>
          </cell>
        </row>
      </sheetData>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 REV"/>
      <sheetName val="DR consultation"/>
      <sheetName val="DR REV MTD"/>
      <sheetName val="DR REV MTD 2018"/>
      <sheetName val="DR REV 2019"/>
      <sheetName val="DR REV YTD 2018"/>
      <sheetName val="DR REV 2018 (2)"/>
      <sheetName val="Specialites growth"/>
      <sheetName val="Piv PH Rev"/>
      <sheetName val="SUMMARY"/>
      <sheetName val="30-12"/>
      <sheetName val="31-12"/>
      <sheetName val="03-01"/>
      <sheetName val="01-01"/>
      <sheetName val="02-01"/>
      <sheetName val="03-01 "/>
      <sheetName val="05-01"/>
      <sheetName val="06-01"/>
      <sheetName val="07-01"/>
      <sheetName val="08-01"/>
      <sheetName val="09-01"/>
      <sheetName val="10-01"/>
      <sheetName val="11-01"/>
      <sheetName val="12-01"/>
      <sheetName val="13-01"/>
      <sheetName val="14-01"/>
      <sheetName val="15-01"/>
      <sheetName val="16-01"/>
      <sheetName val="17-01"/>
      <sheetName val="18-01"/>
      <sheetName val="19-01"/>
      <sheetName val="20-01"/>
      <sheetName val="21-01"/>
      <sheetName val="22-01"/>
      <sheetName val="23-01"/>
      <sheetName val="24-01"/>
      <sheetName val="25-01"/>
      <sheetName val="26-01"/>
      <sheetName val="27-01"/>
      <sheetName val="28-01"/>
      <sheetName val="Monthly REV. DOC."/>
      <sheetName val="Monthly Target Cases"/>
      <sheetName val="Yearly REV. DOC"/>
      <sheetName val="Monthly Target Revenues"/>
      <sheetName val="Revenues"/>
      <sheetName val="Cases"/>
      <sheetName val="Monthly Target Cases (2)"/>
      <sheetName val="PH REVENUE"/>
      <sheetName val="PH REVENUE Pivots"/>
      <sheetName val="Treasury (31-12)"/>
      <sheetName val="Treasury (01-01)"/>
      <sheetName val="Sheet1"/>
      <sheetName val="Treasury (02-01)"/>
      <sheetName val="Treasury (03-01)"/>
      <sheetName val="Treasury (05-01)"/>
      <sheetName val="Treasury (06-01)"/>
      <sheetName val="Statement (31-12) (2)"/>
      <sheetName val="Treasury (07-01)"/>
      <sheetName val="Treasury (08-01)"/>
      <sheetName val="Treasury (09-01)"/>
      <sheetName val="Treasury (10-01)"/>
      <sheetName val="Treasury (11-01)"/>
      <sheetName val="Treasury (12-01)"/>
      <sheetName val="Treasury (13-01)"/>
      <sheetName val="Treasury (14-01)"/>
      <sheetName val="Treasury (15-01)"/>
      <sheetName val="Treasury (16-01)"/>
      <sheetName val="Treasury (17-01)"/>
      <sheetName val="Treasury (18-01)"/>
      <sheetName val="Treasury (19-01)"/>
      <sheetName val="Treasury (20-01)"/>
      <sheetName val="Treasury (21-01)"/>
      <sheetName val="Treasury (22-01)"/>
      <sheetName val="Treasury (23-01)"/>
      <sheetName val="Treasury (24-01)"/>
      <sheetName val="Treasury (25-01)"/>
      <sheetName val="Treasury (26-01)"/>
      <sheetName val="Treasury (27-01)"/>
      <sheetName val="Treasury (28-01)"/>
      <sheetName val="Statement (31-12)"/>
      <sheetName val="Statement (01-01)"/>
      <sheetName val="Statement (02-01)"/>
      <sheetName val="Statement (03-01)"/>
      <sheetName val="Statement (05-01)"/>
      <sheetName val="Statement (06-01)"/>
      <sheetName val="Statement (07-01)"/>
      <sheetName val="Statement (08-01)"/>
      <sheetName val="Statement (09-01)"/>
      <sheetName val="Statement (10-01)"/>
      <sheetName val="Statement (11-01)"/>
      <sheetName val="Statement (12-01)"/>
      <sheetName val="Statement (13-01)"/>
      <sheetName val="Statement (14-01)"/>
      <sheetName val="Statement (15-01)"/>
      <sheetName val="Statement (16-01)"/>
      <sheetName val="Statement (17-01)"/>
      <sheetName val="Statement (18-01)"/>
      <sheetName val="Statement (19-01)"/>
      <sheetName val="Statement (20-01)"/>
      <sheetName val="Statement (21-01)"/>
      <sheetName val="Statement (22-01)"/>
      <sheetName val="Statement (23-01)"/>
      <sheetName val="Statement (24-01)"/>
      <sheetName val="Statement (25-01)"/>
      <sheetName val="Statement (26-01)"/>
      <sheetName val="Statement (27-01)"/>
      <sheetName val="Statement (28-01)"/>
      <sheetName val="REV COM"/>
      <sheetName val="Companies"/>
      <sheetName val="COLLECTION"/>
      <sheetName val="MTD"/>
      <sheetName val="YTD"/>
      <sheetName val="Financial Charts"/>
      <sheetName val="EXPENSES"/>
      <sheetName val="Expenses.2018"/>
      <sheetName val="Expenses.2017"/>
      <sheetName val="Variance Analysis "/>
      <sheetName val="Variance Analysis2"/>
      <sheetName val="Budgeted"/>
      <sheetName val="Budgeted (2)"/>
      <sheetName val="JDC Discount Report"/>
      <sheetName val="JDC Daily Income Report Janu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D Summary (2)"/>
      <sheetName val="MTD Summary"/>
      <sheetName val="DTD Summary"/>
      <sheetName val="MTD Conclusion"/>
      <sheetName val="Supply Deficit"/>
      <sheetName val="Calcu"/>
      <sheetName val="Demand Deficit"/>
      <sheetName val="Plan DTD"/>
      <sheetName val="Overview"/>
      <sheetName val="MTD Summary (4)"/>
      <sheetName val="Cash-Credit Ratio"/>
      <sheetName val="Sheet1"/>
      <sheetName val="Daily Tracker"/>
      <sheetName val="Examination and Follow up"/>
      <sheetName val="MTD Piv"/>
      <sheetName val="MTD Piv (2)"/>
      <sheetName val="Plan MTD"/>
      <sheetName val="DTD Piv 1"/>
    </sheetNames>
    <sheetDataSet>
      <sheetData sheetId="0"/>
      <sheetData sheetId="1"/>
      <sheetData sheetId="2"/>
      <sheetData sheetId="3"/>
      <sheetData sheetId="4"/>
      <sheetData sheetId="5">
        <row r="18">
          <cell r="H18" t="str">
            <v>Actual</v>
          </cell>
          <cell r="J18" t="str">
            <v>Target</v>
          </cell>
        </row>
        <row r="19">
          <cell r="H19" t="str">
            <v>CPV</v>
          </cell>
          <cell r="J19" t="str">
            <v>CPV</v>
          </cell>
        </row>
        <row r="20">
          <cell r="G20" t="str">
            <v>Scaling</v>
          </cell>
          <cell r="H20">
            <v>204.07519801980195</v>
          </cell>
          <cell r="I20">
            <v>-115.21853873388253</v>
          </cell>
          <cell r="L20" t="str">
            <v>-115 | 64%</v>
          </cell>
        </row>
        <row r="22">
          <cell r="S22" t="str">
            <v>Actual</v>
          </cell>
          <cell r="T22" t="str">
            <v>Target</v>
          </cell>
        </row>
        <row r="23">
          <cell r="S23" t="str">
            <v>CPV</v>
          </cell>
          <cell r="T23" t="str">
            <v>CPV</v>
          </cell>
        </row>
        <row r="24">
          <cell r="R24" t="str">
            <v>HANEEN MOHAMMED ALI BASHEER</v>
          </cell>
          <cell r="S24">
            <v>141.12915014164301</v>
          </cell>
          <cell r="T24">
            <v>319.29373675368447</v>
          </cell>
          <cell r="W24" t="str">
            <v>44% | -178</v>
          </cell>
        </row>
        <row r="25">
          <cell r="R25" t="str">
            <v>YAZAN HAMMAM RAMADAN ALHARTANI</v>
          </cell>
          <cell r="S25">
            <v>255.95733870967754</v>
          </cell>
          <cell r="T25">
            <v>319.29373675368447</v>
          </cell>
          <cell r="W25" t="str">
            <v>80% | -63</v>
          </cell>
        </row>
        <row r="26">
          <cell r="R26" t="str">
            <v>MAHI MOHAMED ELSAYED KHALIL</v>
          </cell>
          <cell r="S26">
            <v>0</v>
          </cell>
          <cell r="T26" t="str">
            <v>-</v>
          </cell>
          <cell r="W26" t="str">
            <v>-</v>
          </cell>
        </row>
        <row r="27">
          <cell r="R27" t="str">
            <v>AMAL MOHAMMED ALI MAGHRABY</v>
          </cell>
          <cell r="S27">
            <v>326.45170542635645</v>
          </cell>
          <cell r="T27">
            <v>319.29373675368447</v>
          </cell>
          <cell r="W27" t="str">
            <v>102% | 7</v>
          </cell>
        </row>
        <row r="28">
          <cell r="R28" t="str">
            <v/>
          </cell>
          <cell r="S28" t="str">
            <v/>
          </cell>
          <cell r="T28" t="str">
            <v/>
          </cell>
          <cell r="W28" t="str">
            <v>-</v>
          </cell>
        </row>
        <row r="29">
          <cell r="R29" t="str">
            <v/>
          </cell>
          <cell r="S29" t="str">
            <v/>
          </cell>
          <cell r="T29" t="str">
            <v/>
          </cell>
          <cell r="W29" t="str">
            <v>-</v>
          </cell>
        </row>
      </sheetData>
      <sheetData sheetId="6"/>
      <sheetData sheetId="7"/>
      <sheetData sheetId="8"/>
      <sheetData sheetId="9">
        <row r="13">
          <cell r="S13" t="str">
            <v>Supply Deficit</v>
          </cell>
        </row>
      </sheetData>
      <sheetData sheetId="10"/>
      <sheetData sheetId="11"/>
      <sheetData sheetId="12"/>
      <sheetData sheetId="13"/>
      <sheetData sheetId="14"/>
      <sheetData sheetId="15"/>
      <sheetData sheetId="16"/>
      <sheetData sheetId="17"/>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Naser Mohamed Reda" refreshedDate="44660.405455671294" backgroundQuery="1" createdVersion="6" refreshedVersion="7" minRefreshableVersion="3" recordCount="0" supportSubquery="1" supportAdvancedDrill="1" xr:uid="{A25C7901-F5DD-4966-AD75-C4423DA8EB5B}">
  <cacheSource type="external" connectionId="1"/>
  <cacheFields count="18">
    <cacheField name="[Dim Date - Service Date].[DateHierarchy].[Year]" caption="Year" numFmtId="0" hierarchy="56" level="1">
      <sharedItems count="1">
        <s v="[Dim Date - Service Date].[DateHierarchy].[Year].&amp;[2022]" c="2022"/>
      </sharedItems>
    </cacheField>
    <cacheField name="[Dim Date - Service Date].[DateHierarchy].[Half Year]" caption="Half Year" numFmtId="0" hierarchy="56" level="2">
      <sharedItems count="1">
        <s v="[Dim Date - Service Date].[DateHierarchy].[Half Year].&amp;[Semester 1, 2022]" c="Semester 1, 2022"/>
      </sharedItems>
    </cacheField>
    <cacheField name="[Dim Date - Service Date].[DateHierarchy].[Quarter]" caption="Quarter" numFmtId="0" hierarchy="56" level="3">
      <sharedItems count="2">
        <s v="[Dim Date - Service Date].[DateHierarchy].[Quarter].&amp;[Quarter 2, 2022]" c="Quarter 2, 2022"/>
        <s v="[Dim Date - Service Date].[DateHierarchy].[Quarter].&amp;[Quarter 1, 2022]" u="1" c="Quarter 1, 2022"/>
      </sharedItems>
    </cacheField>
    <cacheField name="[Dim Date - Service Date].[DateHierarchy].[Month]" caption="Month" numFmtId="0" hierarchy="56" level="4">
      <sharedItems count="2">
        <s v="[Dim Date - Service Date].[DateHierarchy].[Month].&amp;[March 2022]" c="March 2022"/>
        <s v="[Dim Date - Service Date].[DateHierarchy].[Month].&amp;[February 2022]" u="1" c="February 2022"/>
      </sharedItems>
    </cacheField>
    <cacheField name="[Dim Date - Service Date].[DateHierarchy].[Day Name]" caption="Day Name" numFmtId="0" hierarchy="56" level="5">
      <sharedItems containsSemiMixedTypes="0" containsString="0"/>
    </cacheField>
    <cacheField name="[Dim Medical Department].[Medical Department Hierarchy].[Unified Medical Department Name]" caption="Unified Medical Department Name" numFmtId="0" hierarchy="168" level="1">
      <sharedItems containsSemiMixedTypes="0" containsString="0"/>
    </cacheField>
    <cacheField name="[Dim Medical Department].[Medical Department Hierarchy].[Medical Department Name]" caption="Medical Department Name" numFmtId="0" hierarchy="168" level="2">
      <sharedItems containsSemiMixedTypes="0" containsString="0"/>
    </cacheField>
    <cacheField name="[Dim Business Unit].[Business Unit Hierarchy].[Country Name]" caption="Country Name" numFmtId="0" hierarchy="15" level="1">
      <sharedItems containsSemiMixedTypes="0" containsString="0"/>
    </cacheField>
    <cacheField name="[Dim Business Unit].[Business Unit Hierarchy].[Business Unit Type Name]" caption="Business Unit Type Name" numFmtId="0" hierarchy="15" level="2">
      <sharedItems containsSemiMixedTypes="0" containsString="0"/>
    </cacheField>
    <cacheField name="[Dim Business Unit].[Business Unit Hierarchy].[Business Unit English Name]" caption="Business Unit English Name" numFmtId="0" hierarchy="15" level="3">
      <sharedItems containsSemiMixedTypes="0" containsString="0"/>
    </cacheField>
    <cacheField name="[Dim Doctor].[Specialty].[Specialty]" caption="Specialty" numFmtId="0" hierarchy="115" level="1">
      <sharedItems count="3">
        <s v="[Dim Doctor].[Specialty].&amp;" c=""/>
        <s v="[Dim Doctor].[Specialty].&amp;[Dental Services]" c="Dental Services"/>
        <s v="[Dim Doctor].[Specialty].&amp;[Cardiothoracic]" u="1" c="Cardiothoracic"/>
      </sharedItems>
    </cacheField>
    <cacheField name="[Dim Medical Department].[Unified Medical Department Name].[Unified Medical Department Name]" caption="Unified Medical Department Name" numFmtId="0" hierarchy="172" level="1">
      <sharedItems containsSemiMixedTypes="0" containsString="0"/>
    </cacheField>
    <cacheField name="[Measures].[No Of Cases]" caption="No Of Cases" numFmtId="0" hierarchy="3254" level="32767"/>
    <cacheField name="[Measures].[Total Revenue]" caption="Total Revenue" numFmtId="0" hierarchy="3253" level="32767"/>
    <cacheField name="[Dim Doctor].[Doctor Name].[Doctor Name]" caption="Doctor Name" numFmtId="0" hierarchy="111" level="1">
      <sharedItems count="58">
        <s v="[Dim Doctor].[Doctor Name].&amp;[ABDELHAMID MOHAMED ABDELHAMID YOUSIF]" c="ABDELHAMID MOHAMED ABDELHAMID YOUSIF"/>
        <s v="[Dim Doctor].[Doctor Name].&amp;[ADEL MOHAMED TAWFIK ABDELRAHMAN]" c="ADEL MOHAMED TAWFIK ABDELRAHMAN"/>
        <s v="[Dim Doctor].[Doctor Name].&amp;[Ahmed Mohamed Abdelrazek Mohamed]" c="Ahmed Mohamed Abdelrazek Mohamed"/>
        <s v="[Dim Doctor].[Doctor Name].&amp;[AMANI ALI ELHEFNI ABDELGHANI]" c="AMANI ALI ELHEFNI ABDELGHANI"/>
        <s v="[Dim Doctor].[Doctor Name].&amp;[Amany Hassan Elmansour Elhamamy]" c="Amany Hassan Elmansour Elhamamy"/>
        <s v="[Dim Doctor].[Doctor Name].&amp;[Amira Fathy Rafaat Abdelhamed]" c="Amira Fathy Rafaat Abdelhamed"/>
        <s v="[Dim Doctor].[Doctor Name].&amp;[Amira Screening Clinic]" c="Amira Screening Clinic"/>
        <s v="[Dim Doctor].[Doctor Name].&amp;[Asmaa Gumah Yousf Abdelmenem]" c="Asmaa Gumah Yousf Abdelmenem"/>
        <s v="[Dim Doctor].[Doctor Name].&amp;[clarity Lase Laser Doctor]" c="clarity Lase Laser Doctor"/>
        <s v="[Dim Doctor].[Doctor Name].&amp;[Doctor Amira HomeCare ER]" c="Doctor Amira HomeCare ER"/>
        <s v="[Dim Doctor].[Doctor Name].&amp;[DR SCREENING CLINIC]" c="DR SCREENING CLINIC"/>
        <s v="[Dim Doctor].[Doctor Name].&amp;[DR SNB Dental Screening]" c="DR SNB Dental Screening"/>
        <s v="[Dim Doctor].[Doctor Name].&amp;[Duetto Lase Laser Doctor]" c="Duetto Lase Laser Doctor"/>
        <s v="[Dim Doctor].[Doctor Name].&amp;[EIHAB ABDELSAMAD MOHAMED ALBADAWY]" c="EIHAB ABDELSAMAD MOHAMED ALBADAWY"/>
        <s v="[Dim Doctor].[Doctor Name].&amp;[Elham Gamal Eldeen Shaheen]" c="Elham Gamal Eldeen Shaheen"/>
        <s v="[Dim Doctor].[Doctor Name].&amp;[EMAN  FAROUK OSMAN  ELSAFTY]" c="EMAN  FAROUK OSMAN  ELSAFTY"/>
        <s v="[Dim Doctor].[Doctor Name].&amp;[Encurve Clinic Doctor]" c="Encurve Clinic Doctor"/>
        <s v="[Dim Doctor].[Doctor Name].&amp;[EX   EMERGENCY]" c="EX   EMERGENCY"/>
        <s v="[Dim Doctor].[Doctor Name].&amp;[EX.   DOCTOR ( OUT PATIENT )]" c="EX.   DOCTOR ( OUT PATIENT )"/>
        <s v="[Dim Doctor].[Doctor Name].&amp;[FATMAH ABDULRAHMAN ABDULLAH ASHY]" c="FATMAH ABDULRAHMAN ABDULLAH ASHY"/>
        <s v="[Dim Doctor].[Doctor Name].&amp;[Gentle lase Laser Doctor]" c="Gentle lase Laser Doctor"/>
        <s v="[Dim Doctor].[Doctor Name].&amp;[Ghada AbdelRahman Elsaid Al Mashad]" c="Ghada AbdelRahman Elsaid Al Mashad"/>
        <s v="[Dim Doctor].[Doctor Name].&amp;[Hend Waleed Mohammed Bahakeem]" c="Hend Waleed Mohammed Bahakeem"/>
        <s v="[Dim Doctor].[Doctor Name].&amp;[HOME   CARE]" c="HOME   CARE"/>
        <s v="[Dim Doctor].[Doctor Name].&amp;[HUDA ABDULLAH  ABUSANGA]" c="HUDA ABDULLAH  ABUSANGA"/>
        <s v="[Dim Doctor].[Doctor Name].&amp;[HUSSEIN MOHAMED ALI MOHAMED]" c="HUSSEIN MOHAMED ALI MOHAMED"/>
        <s v="[Dim Doctor].[Doctor Name].&amp;[IBRAHEM AHMED SAYED FARAJ]" c="IBRAHEM AHMED SAYED FARAJ"/>
        <s v="[Dim Doctor].[Doctor Name].&amp;[KHALID ABDUALAZYZ ABULLATTIF ABDUALTEF]" c="KHALID ABDUALAZYZ ABULLATTIF ABDUALTEF"/>
        <s v="[Dim Doctor].[Doctor Name].&amp;[Lab Clinic Doctor]" c="Lab Clinic Doctor"/>
        <s v="[Dim Doctor].[Doctor Name].&amp;[LAMYAA MAHMOUD NASR ELKANANI]" c="LAMYAA MAHMOUD NASR ELKANANI"/>
        <s v="[Dim Doctor].[Doctor Name].&amp;[MAHMOUD ALI ALI ABOHASAN]" c="MAHMOUD ALI ALI ABOHASAN"/>
        <s v="[Dim Doctor].[Doctor Name].&amp;[MENNATALLAH ZAKARIA ZAKARIA ABDELGHAFOUR]" c="MENNATALLAH ZAKARIA ZAKARIA ABDELGHAFOUR"/>
        <s v="[Dim Doctor].[Doctor Name].&amp;[MOAMEN AHMED MOHAMED MEKAWY]" c="MOAMEN AHMED MOHAMED MEKAWY"/>
        <s v="[Dim Doctor].[Doctor Name].&amp;[MOHAMED ABDELWADOD ABDIN FADUL]" c="MOHAMED ABDELWADOD ABDIN FADUL"/>
        <s v="[Dim Doctor].[Doctor Name].&amp;[MOHAMED AHMED ISMAIL NASR]" c="MOHAMED AHMED ISMAIL NASR"/>
        <s v="[Dim Doctor].[Doctor Name].&amp;[Mohamed Mohamed Ibrahim Elkhayat]" c="Mohamed Mohamed Ibrahim Elkhayat"/>
        <s v="[Dim Doctor].[Doctor Name].&amp;[Mohamed Screening Clinic Clinic]" c="Mohamed Screening Clinic Clinic"/>
        <s v="[Dim Doctor].[Doctor Name].&amp;[MOHAMMED HASSAN EMAM NASSAR]" c="MOHAMMED HASSAN EMAM NASSAR"/>
        <s v="[Dim Doctor].[Doctor Name].&amp;[MONA MAHMOUD ABDULRAHMAN AL AWADI]" c="MONA MAHMOUD ABDULRAHMAN AL AWADI"/>
        <s v="[Dim Doctor].[Doctor Name].&amp;[Mosab Ibrahim Hassan Saleh]" c="Mosab Ibrahim Hassan Saleh"/>
        <s v="[Dim Doctor].[Doctor Name].&amp;[NABILA TAHA ALI SAFAN]" c="NABILA TAHA ALI SAFAN"/>
        <s v="[Dim Doctor].[Doctor Name].&amp;[NADA MOHAMED RATEB JAWISH]" c="NADA MOHAMED RATEB JAWISH"/>
        <s v="[Dim Doctor].[Doctor Name].&amp;[Not Specified]" c="Not Specified"/>
        <s v="[Dim Doctor].[Doctor Name].&amp;[NUHA ABUBAKER ABDULLAH ALKAFF]" c="NUHA ABUBAKER ABDULLAH ALKAFF"/>
        <s v="[Dim Doctor].[Doctor Name].&amp;[OSAMA AHMED BADAWY MOAWAD]" c="OSAMA AHMED BADAWY MOAWAD"/>
        <s v="[Dim Doctor].[Doctor Name].&amp;[Rabab Masoud AbdelWahed]" c="Rabab Masoud AbdelWahed"/>
        <s v="[Dim Doctor].[Doctor Name].&amp;[Raed Shabaan El Sayed Ali]" c="Raed Shabaan El Sayed Ali"/>
        <s v="[Dim Doctor].[Doctor Name].&amp;[Safa El said]" c="Safa El said"/>
        <s v="[Dim Doctor].[Doctor Name].&amp;[Samah Mohamed Megahed]" c="Samah Mohamed Megahed"/>
        <s v="[Dim Doctor].[Doctor Name].&amp;[Sarah Moustafa Hussein ElHomosany]" c="Sarah Moustafa Hussein ElHomosany"/>
        <s v="[Dim Doctor].[Doctor Name].&amp;[SHAIMAA ATTIA ABOUOUF NEGM]" c="SHAIMAA ATTIA ABOUOUF NEGM"/>
        <s v="[Dim Doctor].[Doctor Name].&amp;[SHERIFAY ABDUAEMED  TAHER]" c="SHERIFAY ABDUAEMED  TAHER"/>
        <s v="[Dim Doctor].[Doctor Name].&amp;[Soha Moneir Abedllatief Aboelleil]" c="Soha Moneir Abedllatief Aboelleil"/>
        <s v="[Dim Doctor].[Doctor Name].&amp;[TRAD KHALED A. ALSHADUKI]" c="TRAD KHALED A. ALSHADUKI"/>
        <s v="[Dim Doctor].[Doctor Name].&amp;[TRAD KHALED SCREENING]" c="TRAD KHALED SCREENING"/>
        <s v="[Dim Doctor].[Doctor Name].&amp;[Walaa Ahmed Elsadany]" c="Walaa Ahmed Elsadany"/>
        <s v="[Dim Doctor].[Doctor Name].&amp;[WALAA RAMADAN ABD ELSALHIN SAAD]" c="WALAA RAMADAN ABD ELSALHIN SAAD"/>
        <s v="[Dim Doctor].[Doctor Name].&amp;[YASMIN IBRAHIM ABDELWAHED AHMED]" c="YASMIN IBRAHIM ABDELWAHED AHMED"/>
      </sharedItems>
    </cacheField>
    <cacheField name="[Dim Doctor Procedure].[Specialty].[Specialty]" caption="Specialty" numFmtId="0" hierarchy="128" level="1">
      <sharedItems count="19">
        <s v="[Dim Doctor Procedure].[Specialty].&amp;[Emergency Room Services]" c="Emergency Room Services"/>
        <s v="[Dim Doctor Procedure].[Specialty].&amp;[Dental Services]" c="Dental Services"/>
        <s v="[Dim Doctor Procedure].[Specialty].&amp;[OBE &amp; GYN]" c="OBE &amp; GYN"/>
        <s v="[Dim Doctor Procedure].[Specialty].&amp;[Nutrition]" c="Nutrition"/>
        <s v="[Dim Doctor Procedure].[Specialty].&amp;[Internal Medicine]" c="Internal Medicine"/>
        <s v="[Dim Doctor Procedure].[Specialty].&amp;[cosmatology]" c="cosmatology"/>
        <s v="[Dim Doctor Procedure].[Specialty].&amp;[Dermatology]" c="Dermatology"/>
        <s v="[Dim Doctor Procedure].[Specialty].&amp;[Orthopedics]" c="Orthopedics"/>
        <s v="[Dim Doctor Procedure].[Specialty].&amp;[NEUROLOGY SPECIALIST]" c="NEUROLOGY SPECIALIST"/>
        <s v="[Dim Doctor Procedure].[Specialty].&amp;[Phonatics]" c="Phonatics"/>
        <s v="[Dim Doctor Procedure].[Specialty].&amp;[Physiotherapy]" c="Physiotherapy"/>
        <s v="[Dim Doctor Procedure].[Specialty].&amp;[Laboratory]" c="Laboratory"/>
        <s v="[Dim Doctor Procedure].[Specialty].&amp;[Clinical Pathology]" c="Clinical Pathology"/>
        <s v="[Dim Doctor Procedure].[Specialty].&amp;[Pediatrics]" c="Pediatrics"/>
        <s v="[Dim Doctor Procedure].[Specialty].&amp;[Ophthalmology]" c="Ophthalmology"/>
        <s v="[Dim Doctor Procedure].[Specialty].&amp;[E.N.T.]" c="E.N.T."/>
        <s v="[Dim Doctor Procedure].[Specialty].&amp;[Urology]" c="Urology"/>
        <s v="[Dim Doctor Procedure].[Specialty].&amp;[General Surgery]" c="General Surgery"/>
        <s v="[Dim Doctor Procedure].[Specialty].&amp;[Other]" c="Other"/>
      </sharedItems>
    </cacheField>
    <cacheField name="[Measures].[Cash Revenue]" caption="Cash Revenue" numFmtId="0" hierarchy="3244" level="32767"/>
    <cacheField name="[Measures].[Credit Revenue]" caption="Credit Revenue" numFmtId="0" hierarchy="3245" level="32767"/>
  </cacheFields>
  <cacheHierarchies count="3488">
    <cacheHierarchy uniqueName="[Dim Account].[Account Hierarchy]" caption="Account Hierarchy" defaultMemberUniqueName="[Dim Account].[Account Hierarchy].[All]" allUniqueName="[Dim Account].[Account Hierarchy].[All]" dimensionUniqueName="[Dim Account]" displayFolder="" count="0" unbalanced="0"/>
    <cacheHierarchy uniqueName="[Dim Account].[Account Key]" caption="Account Key" attribute="1" defaultMemberUniqueName="[Dim Account].[Account Key].[All]" allUniqueName="[Dim Account].[Account Key].[All]" dimensionUniqueName="[Dim Account]" displayFolder="" count="0" unbalanced="0"/>
    <cacheHierarchy uniqueName="[Dim Account].[Account Name]" caption="Account Name" attribute="1" defaultMemberUniqueName="[Dim Account].[Account Name].[All]" allUniqueName="[Dim Account].[Account Name].[All]" dimensionUniqueName="[Dim Account]" displayFolder="" count="0" unbalanced="0"/>
    <cacheHierarchy uniqueName="[Dim Account].[Account Type]" caption="Account Type" attribute="1" defaultMemberUniqueName="[Dim Account].[Account Type].[All]" allUniqueName="[Dim Account].[Account Type].[All]" dimensionUniqueName="[Dim Account]" displayFolder="" count="0" unbalanced="0"/>
    <cacheHierarchy uniqueName="[Dim Account].[Account Unified Name]" caption="Account Unified Name" attribute="1" defaultMemberUniqueName="[Dim Account].[Account Unified Name].[All]" allUniqueName="[Dim Account].[Account Unified Name].[All]" dimensionUniqueName="[Dim Account]" displayFolder="" count="0" unbalanced="0"/>
    <cacheHierarchy uniqueName="[Dim Account].[Contract Type]" caption="Contract Type" attribute="1" defaultMemberUniqueName="[Dim Account].[Contract Type].[All]" allUniqueName="[Dim Account].[Contract Type].[All]" dimensionUniqueName="[Dim Account]" displayFolder="" count="0" unbalanced="0"/>
    <cacheHierarchy uniqueName="[Dim Account].[Payment Type]" caption="Payment Type" attribute="1" defaultMemberUniqueName="[Dim Account].[Payment Type].[All]" allUniqueName="[Dim Account].[Payment Type].[All]" dimensionUniqueName="[Dim Account]" displayFolder="" count="0" unbalanced="0"/>
    <cacheHierarchy uniqueName="[Dim Account - Sub].[Sub Account Key]" caption="Sub Account Key" attribute="1" defaultMemberUniqueName="[Dim Account - Sub].[Sub Account Key].[All]" allUniqueName="[Dim Account - Sub].[Sub Account Key].[All]" dimensionUniqueName="[Dim Account - Sub]" displayFolder="" count="0" unbalanced="0"/>
    <cacheHierarchy uniqueName="[Dim Account - Sub].[Sub Account Name]" caption="Sub Account Name" attribute="1" defaultMemberUniqueName="[Dim Account - Sub].[Sub Account Name].[All]" allUniqueName="[Dim Account - Sub].[Sub Account Name].[All]" dimensionUniqueName="[Dim Account - Sub]" displayFolder="" count="0" unbalanced="0"/>
    <cacheHierarchy uniqueName="[Dim Account - Sub].[Sub Account Name Unified]" caption="Sub Account Name Unified" attribute="1" defaultMemberUniqueName="[Dim Account - Sub].[Sub Account Name Unified].[All]" allUniqueName="[Dim Account - Sub].[Sub Account Name Unified].[All]" dimensionUniqueName="[Dim Account - Sub]" displayFolder="" count="0" unbalanced="0"/>
    <cacheHierarchy uniqueName="[Dim Account - Sub].[Sub Account Referral]" caption="Sub Account Referral" attribute="1" defaultMemberUniqueName="[Dim Account - Sub].[Sub Account Referral].[All]" allUniqueName="[Dim Account - Sub].[Sub Account Referral].[All]" dimensionUniqueName="[Dim Account - Sub]" displayFolder="" count="0" unbalanced="0"/>
    <cacheHierarchy uniqueName="[Dim Account Status].[Account Status]" caption="Account Status" attribute="1" defaultMemberUniqueName="[Dim Account Status].[Account Status].[All]" allUniqueName="[Dim Account Status].[Account Status].[All]" dimensionUniqueName="[Dim Account Status]" displayFolder="" count="0" unbalanced="0"/>
    <cacheHierarchy uniqueName="[Dim Business Unit].[BU Short Name]" caption="BU Short Name" attribute="1" defaultMemberUniqueName="[Dim Business Unit].[BU Short Name].[All]" allUniqueName="[Dim Business Unit].[BU Short Name].[All]" dimensionUniqueName="[Dim Business Unit]" displayFolder="" count="0" unbalanced="0"/>
    <cacheHierarchy uniqueName="[Dim Business Unit].[Business Unit Arabic Name]" caption="Business Unit Arabic Name" attribute="1" defaultMemberUniqueName="[Dim Business Unit].[Business Unit Arabic Name].[All]" allUniqueName="[Dim Business Unit].[Business Unit Arabic Name].[All]" dimensionUniqueName="[Dim Business Unit]" displayFolder="" count="0" unbalanced="0"/>
    <cacheHierarchy uniqueName="[Dim Business Unit].[Business Unit English Name]" caption="Business Unit English Name" attribute="1" defaultMemberUniqueName="[Dim Business Unit].[Business Unit English Name].[All]" allUniqueName="[Dim Business Unit].[Business Unit English Name].[All]" dimensionUniqueName="[Dim Business Unit]" displayFolder="" count="0" unbalanced="0"/>
    <cacheHierarchy uniqueName="[Dim Business Unit].[Business Unit Hierarchy]" caption="Business Unit Hierarchy" defaultMemberUniqueName="[Dim Business Unit].[Business Unit Hierarchy].[All]" allUniqueName="[Dim Business Unit].[Business Unit Hierarchy].[All]" dimensionUniqueName="[Dim Business Unit]" displayFolder="" count="4" unbalanced="0">
      <fieldsUsage count="4">
        <fieldUsage x="-1"/>
        <fieldUsage x="7"/>
        <fieldUsage x="8"/>
        <fieldUsage x="9"/>
      </fieldsUsage>
    </cacheHierarchy>
    <cacheHierarchy uniqueName="[Dim Business Unit].[Business Unit Key]" caption="Business Unit Key" attribute="1" keyAttribute="1" defaultMemberUniqueName="[Dim Business Unit].[Business Unit Key].[All]" allUniqueName="[Dim Business Unit].[Business Unit Key].[All]" dimensionUniqueName="[Dim Business Unit]" displayFolder="" count="0" unbalanced="0"/>
    <cacheHierarchy uniqueName="[Dim Business Unit].[Business Unit Type Name]" caption="Business Unit Type Name" attribute="1" defaultMemberUniqueName="[Dim Business Unit].[Business Unit Type Name].[All]" allUniqueName="[Dim Business Unit].[Business Unit Type Name].[All]" dimensionUniqueName="[Dim Business Unit]" displayFolder="" count="0" unbalanced="0"/>
    <cacheHierarchy uniqueName="[Dim Business Unit].[Country Name]" caption="Country Name" attribute="1" defaultMemberUniqueName="[Dim Business Unit].[Country Name].[All]" allUniqueName="[Dim Business Unit].[Country Name].[All]" dimensionUniqueName="[Dim Business Unit]" displayFolder="" count="0" unbalanced="0"/>
    <cacheHierarchy uniqueName="[Dim Business Unit].[Currency Name]" caption="Currency Name" attribute="1" defaultMemberUniqueName="[Dim Business Unit].[Currency Name].[All]" allUniqueName="[Dim Business Unit].[Currency Name].[All]" dimensionUniqueName="[Dim Business Unit]" displayFolder="" count="0" unbalanced="0"/>
    <cacheHierarchy uniqueName="[Dim Contracts].[Account no]" caption="Account no" attribute="1" defaultMemberUniqueName="[Dim Contracts].[Account no].[All]" allUniqueName="[Dim Contracts].[Account no].[All]" dimensionUniqueName="[Dim Contracts]" displayFolder="" count="0" unbalanced="0"/>
    <cacheHierarchy uniqueName="[Dim Contracts].[Applies End]" caption="Applies End" attribute="1" defaultMemberUniqueName="[Dim Contracts].[Applies End].[All]" allUniqueName="[Dim Contracts].[Applies End].[All]" dimensionUniqueName="[Dim Contracts]" displayFolder="" count="0" unbalanced="0"/>
    <cacheHierarchy uniqueName="[Dim Contracts].[Applies Start]" caption="Applies Start" attribute="1" defaultMemberUniqueName="[Dim Contracts].[Applies Start].[All]" allUniqueName="[Dim Contracts].[Applies Start].[All]" dimensionUniqueName="[Dim Contracts]" displayFolder="" count="0" unbalanced="0"/>
    <cacheHierarchy uniqueName="[Dim Contracts].[Contract_No]" caption="Contract_No" attribute="1" defaultMemberUniqueName="[Dim Contracts].[Contract_No].[All]" allUniqueName="[Dim Contracts].[Contract_No].[All]" dimensionUniqueName="[Dim Contracts]" displayFolder="" count="0" unbalanced="0"/>
    <cacheHierarchy uniqueName="[Dim Contracts].[Description]" caption="Description" attribute="1" defaultMemberUniqueName="[Dim Contracts].[Description].[All]" allUniqueName="[Dim Contracts].[Description].[All]" dimensionUniqueName="[Dim Contracts]" displayFolder="" count="0" unbalanced="0"/>
    <cacheHierarchy uniqueName="[Dim Contracts].[Policy Code]" caption="Policy Code" attribute="1" defaultMemberUniqueName="[Dim Contracts].[Policy Code].[All]" allUniqueName="[Dim Contracts].[Policy Code].[All]" dimensionUniqueName="[Dim Contracts]" displayFolder="" count="0" unbalanced="0"/>
    <cacheHierarchy uniqueName="[Dim Currency].[Currency Name]" caption="Currency Name" attribute="1" defaultMemberUniqueName="[Dim Currency].[Currency Name].[All]" allUniqueName="[Dim Currency].[Currency Name].[All]" dimensionUniqueName="[Dim Currency]" displayFolder="" count="0" unbalanced="0"/>
    <cacheHierarchy uniqueName="[Dim Date - End Date].[Custom Week]" caption="Custom Week" attribute="1" time="1" defaultMemberUniqueName="[Dim Date - End Date].[Custom Week].[All]" allUniqueName="[Dim Date - End Date].[Custom Week].[All]" dimensionUniqueName="[Dim Date - End Date]" displayFolder="" count="0" unbalanced="0"/>
    <cacheHierarchy uniqueName="[Dim Date - End Date].[Date]" caption="Date" attribute="1" time="1" defaultMemberUniqueName="[Dim Date - End Date].[Date].[All]" allUniqueName="[Dim Date - End Date].[Date].[All]" dimensionUniqueName="[Dim Date - End Date]" displayFolder="" count="0" unbalanced="0"/>
    <cacheHierarchy uniqueName="[Dim Date - End Date].[DateHierarchy]" caption="DateHierarchy" time="1" defaultMemberUniqueName="[Dim Date - End Date].[DateHierarchy].[All]" allUniqueName="[Dim Date - End Date].[DateHierarchy].[All]" dimensionUniqueName="[Dim Date - End Date]" displayFolder="" count="0" unbalanced="0"/>
    <cacheHierarchy uniqueName="[Dim Date - End Date].[Day Name]" caption="Day Name" attribute="1" time="1" defaultMemberUniqueName="[Dim Date - End Date].[Day Name].[All]" allUniqueName="[Dim Date - End Date].[Day Name].[All]" dimensionUniqueName="[Dim Date - End Date]" displayFolder="" count="0" unbalanced="0"/>
    <cacheHierarchy uniqueName="[Dim Date - End Date].[Day Of Month]" caption="Day Of Month" attribute="1" time="1" defaultMemberUniqueName="[Dim Date - End Date].[Day Of Month].[All]" allUniqueName="[Dim Date - End Date].[Day Of Month].[All]" dimensionUniqueName="[Dim Date - End Date]" displayFolder="" count="0" unbalanced="0"/>
    <cacheHierarchy uniqueName="[Dim Date - End Date].[Day of Week]" caption="Day of Week" attribute="1" time="1" defaultMemberUniqueName="[Dim Date - End Date].[Day of Week].[All]" allUniqueName="[Dim Date - End Date].[Day of Week].[All]" dimensionUniqueName="[Dim Date - End Date]" displayFolder="" count="0" unbalanced="0"/>
    <cacheHierarchy uniqueName="[Dim Date - End Date].[Day of Year]" caption="Day of Year" attribute="1" time="1" defaultMemberUniqueName="[Dim Date - End Date].[Day of Year].[All]" allUniqueName="[Dim Date - End Date].[Day of Year].[All]" dimensionUniqueName="[Dim Date - End Date]" displayFolder="" count="0" unbalanced="0"/>
    <cacheHierarchy uniqueName="[Dim Date - End Date].[FormattedDate]" caption="FormattedDate" attribute="1" time="1" defaultMemberUniqueName="[Dim Date - End Date].[FormattedDate].[All]" allUniqueName="[Dim Date - End Date].[FormattedDate].[All]" dimensionUniqueName="[Dim Date - End Date]" displayFolder="" count="0" unbalanced="0"/>
    <cacheHierarchy uniqueName="[Dim Date - End Date].[Half Year Name]" caption="Half Year Name" attribute="1" time="1" defaultMemberUniqueName="[Dim Date - End Date].[Half Year Name].[All]" allUniqueName="[Dim Date - End Date].[Half Year Name].[All]" dimensionUniqueName="[Dim Date - End Date]" displayFolder="" count="0" unbalanced="0"/>
    <cacheHierarchy uniqueName="[Dim Date - End Date].[Hijri Date]" caption="Hijri Date" attribute="1" time="1" defaultMemberUniqueName="[Dim Date - End Date].[Hijri Date].[All]" allUniqueName="[Dim Date - End Date].[Hijri Date].[All]" dimensionUniqueName="[Dim Date - End Date]" displayFolder="" count="0" unbalanced="0"/>
    <cacheHierarchy uniqueName="[Dim Date - End Date].[Hijri Month]" caption="Hijri Month" attribute="1" time="1" defaultMemberUniqueName="[Dim Date - End Date].[Hijri Month].[All]" allUniqueName="[Dim Date - End Date].[Hijri Month].[All]" dimensionUniqueName="[Dim Date - End Date]" displayFolder="" count="0" unbalanced="0"/>
    <cacheHierarchy uniqueName="[Dim Date - End Date].[Hijri Quarter]" caption="Hijri Quarter" attribute="1" time="1" defaultMemberUniqueName="[Dim Date - End Date].[Hijri Quarter].[All]" allUniqueName="[Dim Date - End Date].[Hijri Quarter].[All]" dimensionUniqueName="[Dim Date - End Date]" displayFolder="" count="0" unbalanced="0"/>
    <cacheHierarchy uniqueName="[Dim Date - End Date].[Hijri Semester]" caption="Hijri Semester" attribute="1" time="1" defaultMemberUniqueName="[Dim Date - End Date].[Hijri Semester].[All]" allUniqueName="[Dim Date - End Date].[Hijri Semester].[All]" dimensionUniqueName="[Dim Date - End Date]" displayFolder="" count="0" unbalanced="0"/>
    <cacheHierarchy uniqueName="[Dim Date - End Date].[Hijri Year]" caption="Hijri Year" attribute="1" time="1" defaultMemberUniqueName="[Dim Date - End Date].[Hijri Year].[All]" allUniqueName="[Dim Date - End Date].[Hijri Year].[All]" dimensionUniqueName="[Dim Date - End Date]" displayFolder="" count="0" unbalanced="0"/>
    <cacheHierarchy uniqueName="[Dim Date - End Date].[HijriDateHierarchy]" caption="HijriDateHierarchy" time="1" defaultMemberUniqueName="[Dim Date - End Date].[HijriDateHierarchy].[All]" allUniqueName="[Dim Date - End Date].[HijriDateHierarchy].[All]" dimensionUniqueName="[Dim Date - End Date]" displayFolder="" count="0" unbalanced="0"/>
    <cacheHierarchy uniqueName="[Dim Date - End Date].[Month Name]" caption="Month Name" attribute="1" time="1" defaultMemberUniqueName="[Dim Date - End Date].[Month Name].[All]" allUniqueName="[Dim Date - End Date].[Month Name].[All]" dimensionUniqueName="[Dim Date - End Date]" displayFolder="" count="0" unbalanced="0"/>
    <cacheHierarchy uniqueName="[Dim Date - End Date].[Month Of Year]" caption="Month Of Year" attribute="1" time="1" defaultMemberUniqueName="[Dim Date - End Date].[Month Of Year].[All]" allUniqueName="[Dim Date - End Date].[Month Of Year].[All]" dimensionUniqueName="[Dim Date - End Date]" displayFolder="" count="0" unbalanced="0"/>
    <cacheHierarchy uniqueName="[Dim Date - End Date].[MonthOverTime]" caption="MonthOverTime" attribute="1" time="1" defaultMemberUniqueName="[Dim Date - End Date].[MonthOverTime].[All]" allUniqueName="[Dim Date - End Date].[MonthOverTime].[All]" dimensionUniqueName="[Dim Date - End Date]" displayFolder="" count="0" unbalanced="0"/>
    <cacheHierarchy uniqueName="[Dim Date - End Date].[Quarter Name]" caption="Quarter Name" attribute="1" time="1" defaultMemberUniqueName="[Dim Date - End Date].[Quarter Name].[All]" allUniqueName="[Dim Date - End Date].[Quarter Name].[All]" dimensionUniqueName="[Dim Date - End Date]" displayFolder="" count="0" unbalanced="0"/>
    <cacheHierarchy uniqueName="[Dim Date - End Date].[Quarter Of Year]" caption="Quarter Of Year" attribute="1" time="1" defaultMemberUniqueName="[Dim Date - End Date].[Quarter Of Year].[All]" allUniqueName="[Dim Date - End Date].[Quarter Of Year].[All]" dimensionUniqueName="[Dim Date - End Date]" displayFolder="" count="0" unbalanced="0"/>
    <cacheHierarchy uniqueName="[Dim Date - End Date].[Semester Of Year]" caption="Semester Of Year" attribute="1" time="1" defaultMemberUniqueName="[Dim Date - End Date].[Semester Of Year].[All]" allUniqueName="[Dim Date - End Date].[Semester Of Year].[All]" dimensionUniqueName="[Dim Date - End Date]" displayFolder="" count="0" unbalanced="0"/>
    <cacheHierarchy uniqueName="[Dim Date - End Date].[SemesterNameKey]" caption="SemesterNameKey" attribute="1" time="1" defaultMemberUniqueName="[Dim Date - End Date].[SemesterNameKey].[All]" allUniqueName="[Dim Date - End Date].[SemesterNameKey].[All]" dimensionUniqueName="[Dim Date - End Date]" displayFolder="" count="0" unbalanced="0"/>
    <cacheHierarchy uniqueName="[Dim Date - End Date].[Week]" caption="Week" attribute="1" time="1" defaultMemberUniqueName="[Dim Date - End Date].[Week].[All]" allUniqueName="[Dim Date - End Date].[Week].[All]" dimensionUniqueName="[Dim Date - End Date]" displayFolder="" count="0" unbalanced="0"/>
    <cacheHierarchy uniqueName="[Dim Date - End Date].[Week Of Year]" caption="Week Of Year" attribute="1" time="1" defaultMemberUniqueName="[Dim Date - End Date].[Week Of Year].[All]" allUniqueName="[Dim Date - End Date].[Week Of Year].[All]" dimensionUniqueName="[Dim Date - End Date]" displayFolder="" count="0" unbalanced="0"/>
    <cacheHierarchy uniqueName="[Dim Date - End Date].[WeeksHierarchy]" caption="WeeksHierarchy" time="1" defaultMemberUniqueName="[Dim Date - End Date].[WeeksHierarchy].[All]" allUniqueName="[Dim Date - End Date].[WeeksHierarchy].[All]" dimensionUniqueName="[Dim Date - End Date]" displayFolder="" count="0" unbalanced="0"/>
    <cacheHierarchy uniqueName="[Dim Date - End Date].[Year Name]" caption="Year Name" attribute="1" time="1" defaultMemberUniqueName="[Dim Date - End Date].[Year Name].[All]" allUniqueName="[Dim Date - End Date].[Year Name].[All]" dimensionUniqueName="[Dim Date - End Date]" displayFolder="" count="0" unbalanced="0"/>
    <cacheHierarchy uniqueName="[Dim Date - Occupancy Time].[Hours]" caption="Hours" attribute="1" defaultMemberUniqueName="[Dim Date - Occupancy Time].[Hours].[All]" allUniqueName="[Dim Date - Occupancy Time].[Hours].[All]" dimensionUniqueName="[Dim Date - Occupancy Time]" displayFolder="" count="0" unbalanced="0"/>
    <cacheHierarchy uniqueName="[Dim Date - Service Date].[Custom Week]" caption="Custom Week" attribute="1" time="1" defaultMemberUniqueName="[Dim Date - Service Date].[Custom Week].[All]" allUniqueName="[Dim Date - Service Date].[Custom Week].[All]" dimensionUniqueName="[Dim Date - Service Date]" displayFolder="" count="0" unbalanced="0"/>
    <cacheHierarchy uniqueName="[Dim Date - Service Date].[Date]" caption="Date" attribute="1" time="1" defaultMemberUniqueName="[Dim Date - Service Date].[Date].[All]" allUniqueName="[Dim Date - Service Date].[Date].[All]" dimensionUniqueName="[Dim Date - Service Date]" displayFolder="" count="0" unbalanced="0"/>
    <cacheHierarchy uniqueName="[Dim Date - Service Date].[DateHierarchy]" caption="DateHierarchy" time="1" defaultMemberUniqueName="[Dim Date - Service Date].[DateHierarchy].[All]" allUniqueName="[Dim Date - Service Date].[DateHierarchy].[All]" dimensionUniqueName="[Dim Date - Service Date]" displayFolder="" count="6" unbalanced="0">
      <fieldsUsage count="6">
        <fieldUsage x="-1"/>
        <fieldUsage x="0"/>
        <fieldUsage x="1"/>
        <fieldUsage x="2"/>
        <fieldUsage x="3"/>
        <fieldUsage x="4"/>
      </fieldsUsage>
    </cacheHierarchy>
    <cacheHierarchy uniqueName="[Dim Date - Service Date].[Day Name]" caption="Day Name" attribute="1" time="1" defaultMemberUniqueName="[Dim Date - Service Date].[Day Name].[All]" allUniqueName="[Dim Date - Service Date].[Day Name].[All]" dimensionUniqueName="[Dim Date - Service Date]" displayFolder="" count="0" unbalanced="0"/>
    <cacheHierarchy uniqueName="[Dim Date - Service Date].[Day Of Month]" caption="Day Of Month" attribute="1" time="1" defaultMemberUniqueName="[Dim Date - Service Date].[Day Of Month].[All]" allUniqueName="[Dim Date - Service Date].[Day Of Month].[All]" dimensionUniqueName="[Dim Date - Service Date]" displayFolder="" count="0" unbalanced="0"/>
    <cacheHierarchy uniqueName="[Dim Date - Service Date].[Day of Week]" caption="Day of Week" attribute="1" time="1" defaultMemberUniqueName="[Dim Date - Service Date].[Day of Week].[All]" allUniqueName="[Dim Date - Service Date].[Day of Week].[All]" dimensionUniqueName="[Dim Date - Service Date]" displayFolder="" count="0" unbalanced="0"/>
    <cacheHierarchy uniqueName="[Dim Date - Service Date].[Day of Year]" caption="Day of Year" attribute="1" time="1" defaultMemberUniqueName="[Dim Date - Service Date].[Day of Year].[All]" allUniqueName="[Dim Date - Service Date].[Day of Year].[All]" dimensionUniqueName="[Dim Date - Service Date]" displayFolder="" count="0" unbalanced="0"/>
    <cacheHierarchy uniqueName="[Dim Date - Service Date].[FormattedDate]" caption="FormattedDate" attribute="1" time="1" defaultMemberUniqueName="[Dim Date - Service Date].[FormattedDate].[All]" allUniqueName="[Dim Date - Service Date].[FormattedDate].[All]" dimensionUniqueName="[Dim Date - Service Date]" displayFolder="" count="0" unbalanced="0"/>
    <cacheHierarchy uniqueName="[Dim Date - Service Date].[FormattedDateHierarchy]" caption="FormattedDateHierarchy" time="1" defaultMemberUniqueName="[Dim Date - Service Date].[FormattedDateHierarchy].[All]" allUniqueName="[Dim Date - Service Date].[FormattedDateHierarchy].[All]" dimensionUniqueName="[Dim Date - Service Date]" displayFolder="" count="0" unbalanced="0"/>
    <cacheHierarchy uniqueName="[Dim Date - Service Date].[Half Year Name]" caption="Half Year Name" attribute="1" time="1" defaultMemberUniqueName="[Dim Date - Service Date].[Half Year Name].[All]" allUniqueName="[Dim Date - Service Date].[Half Year Name].[All]" dimensionUniqueName="[Dim Date - Service Date]" displayFolder="" count="0" unbalanced="0"/>
    <cacheHierarchy uniqueName="[Dim Date - Service Date].[Hijri Date]" caption="Hijri Date" attribute="1" time="1" defaultMemberUniqueName="[Dim Date - Service Date].[Hijri Date].[All]" allUniqueName="[Dim Date - Service Date].[Hijri Date].[All]" dimensionUniqueName="[Dim Date - Service Date]" displayFolder="" count="0" unbalanced="0"/>
    <cacheHierarchy uniqueName="[Dim Date - Service Date].[Hijri Month]" caption="Hijri Month" attribute="1" time="1" defaultMemberUniqueName="[Dim Date - Service Date].[Hijri Month].[All]" allUniqueName="[Dim Date - Service Date].[Hijri Month].[All]" dimensionUniqueName="[Dim Date - Service Date]" displayFolder="" count="0" unbalanced="0"/>
    <cacheHierarchy uniqueName="[Dim Date - Service Date].[Hijri Quarter]" caption="Hijri Quarter" attribute="1" time="1" defaultMemberUniqueName="[Dim Date - Service Date].[Hijri Quarter].[All]" allUniqueName="[Dim Date - Service Date].[Hijri Quarter].[All]" dimensionUniqueName="[Dim Date - Service Date]" displayFolder="" count="0" unbalanced="0"/>
    <cacheHierarchy uniqueName="[Dim Date - Service Date].[Hijri Semester]" caption="Hijri Semester" attribute="1" time="1" defaultMemberUniqueName="[Dim Date - Service Date].[Hijri Semester].[All]" allUniqueName="[Dim Date - Service Date].[Hijri Semester].[All]" dimensionUniqueName="[Dim Date - Service Date]" displayFolder="" count="0" unbalanced="0"/>
    <cacheHierarchy uniqueName="[Dim Date - Service Date].[Hijri Year]" caption="Hijri Year" attribute="1" time="1" defaultMemberUniqueName="[Dim Date - Service Date].[Hijri Year].[All]" allUniqueName="[Dim Date - Service Date].[Hijri Year].[All]" dimensionUniqueName="[Dim Date - Service Date]" displayFolder="" count="0" unbalanced="0"/>
    <cacheHierarchy uniqueName="[Dim Date - Service Date].[HijriDateHierarchy]" caption="HijriDateHierarchy" time="1" defaultMemberUniqueName="[Dim Date - Service Date].[HijriDateHierarchy].[All]" allUniqueName="[Dim Date - Service Date].[HijriDateHierarchy].[All]" dimensionUniqueName="[Dim Date - Service Date]" displayFolder="" count="0" unbalanced="0"/>
    <cacheHierarchy uniqueName="[Dim Date - Service Date].[Month Name]" caption="Month Name" attribute="1" time="1" defaultMemberUniqueName="[Dim Date - Service Date].[Month Name].[All]" allUniqueName="[Dim Date - Service Date].[Month Name].[All]" dimensionUniqueName="[Dim Date - Service Date]" displayFolder="" count="0" unbalanced="0"/>
    <cacheHierarchy uniqueName="[Dim Date - Service Date].[Month Of Year]" caption="Month Of Year" attribute="1" time="1" defaultMemberUniqueName="[Dim Date - Service Date].[Month Of Year].[All]" allUniqueName="[Dim Date - Service Date].[Month Of Year].[All]" dimensionUniqueName="[Dim Date - Service Date]" displayFolder="" count="0" unbalanced="0"/>
    <cacheHierarchy uniqueName="[Dim Date - Service Date].[MonthOverTime]" caption="MonthOverTime" attribute="1" time="1" defaultMemberUniqueName="[Dim Date - Service Date].[MonthOverTime].[All]" allUniqueName="[Dim Date - Service Date].[MonthOverTime].[All]" dimensionUniqueName="[Dim Date - Service Date]" displayFolder="" count="0" unbalanced="0"/>
    <cacheHierarchy uniqueName="[Dim Date - Service Date].[Quarter Name]" caption="Quarter Name" attribute="1" time="1" defaultMemberUniqueName="[Dim Date - Service Date].[Quarter Name].[All]" allUniqueName="[Dim Date - Service Date].[Quarter Name].[All]" dimensionUniqueName="[Dim Date - Service Date]" displayFolder="" count="0" unbalanced="0"/>
    <cacheHierarchy uniqueName="[Dim Date - Service Date].[Quarter Of Year]" caption="Quarter Of Year" attribute="1" time="1" defaultMemberUniqueName="[Dim Date - Service Date].[Quarter Of Year].[All]" allUniqueName="[Dim Date - Service Date].[Quarter Of Year].[All]" dimensionUniqueName="[Dim Date - Service Date]" displayFolder="" count="0" unbalanced="0"/>
    <cacheHierarchy uniqueName="[Dim Date - Service Date].[Semester Of Year]" caption="Semester Of Year" attribute="1" time="1" defaultMemberUniqueName="[Dim Date - Service Date].[Semester Of Year].[All]" allUniqueName="[Dim Date - Service Date].[Semester Of Year].[All]" dimensionUniqueName="[Dim Date - Service Date]" displayFolder="" count="0" unbalanced="0"/>
    <cacheHierarchy uniqueName="[Dim Date - Service Date].[Week]" caption="Week" attribute="1" time="1" defaultMemberUniqueName="[Dim Date - Service Date].[Week].[All]" allUniqueName="[Dim Date - Service Date].[Week].[All]" dimensionUniqueName="[Dim Date - Service Date]" displayFolder="" count="0" unbalanced="0"/>
    <cacheHierarchy uniqueName="[Dim Date - Service Date].[Week Of Year]" caption="Week Of Year" attribute="1" time="1" defaultMemberUniqueName="[Dim Date - Service Date].[Week Of Year].[All]" allUniqueName="[Dim Date - Service Date].[Week Of Year].[All]" dimensionUniqueName="[Dim Date - Service Date]" displayFolder="" count="0" unbalanced="0"/>
    <cacheHierarchy uniqueName="[Dim Date - Service Date].[WeeksHierarchy]" caption="WeeksHierarchy" time="1" defaultMemberUniqueName="[Dim Date - Service Date].[WeeksHierarchy].[All]" allUniqueName="[Dim Date - Service Date].[WeeksHierarchy].[All]" dimensionUniqueName="[Dim Date - Service Date]" displayFolder="" count="0" unbalanced="0"/>
    <cacheHierarchy uniqueName="[Dim Date - Service Date].[Year Name]" caption="Year Name" attribute="1" time="1" defaultMemberUniqueName="[Dim Date - Service Date].[Year Name].[All]" allUniqueName="[Dim Date - Service Date].[Year Name].[All]" dimensionUniqueName="[Dim Date - Service Date]" displayFolder="" count="0" unbalanced="0"/>
    <cacheHierarchy uniqueName="[Dim Date - Start Date].[Custom Week]" caption="Custom Week" attribute="1" time="1" defaultMemberUniqueName="[Dim Date - Start Date].[Custom Week].[All]" allUniqueName="[Dim Date - Start Date].[Custom Week].[All]" dimensionUniqueName="[Dim Date - Start Date]" displayFolder="" count="0" unbalanced="0"/>
    <cacheHierarchy uniqueName="[Dim Date - Start Date].[Date]" caption="Date" attribute="1" time="1" defaultMemberUniqueName="[Dim Date - Start Date].[Date].[All]" allUniqueName="[Dim Date - Start Date].[Date].[All]" dimensionUniqueName="[Dim Date - Start Date]" displayFolder="" count="0" unbalanced="0"/>
    <cacheHierarchy uniqueName="[Dim Date - Start Date].[DateHierarchy]" caption="DateHierarchy" time="1" defaultMemberUniqueName="[Dim Date - Start Date].[DateHierarchy].[All]" allUniqueName="[Dim Date - Start Date].[DateHierarchy].[All]" dimensionUniqueName="[Dim Date - Start Date]" displayFolder="" count="0" unbalanced="0"/>
    <cacheHierarchy uniqueName="[Dim Date - Start Date].[Day Name]" caption="Day Name" attribute="1" time="1" defaultMemberUniqueName="[Dim Date - Start Date].[Day Name].[All]" allUniqueName="[Dim Date - Start Date].[Day Name].[All]" dimensionUniqueName="[Dim Date - Start Date]" displayFolder="" count="0" unbalanced="0"/>
    <cacheHierarchy uniqueName="[Dim Date - Start Date].[Day Of Month]" caption="Day Of Month" attribute="1" time="1" defaultMemberUniqueName="[Dim Date - Start Date].[Day Of Month].[All]" allUniqueName="[Dim Date - Start Date].[Day Of Month].[All]" dimensionUniqueName="[Dim Date - Start Date]" displayFolder="" count="0" unbalanced="0"/>
    <cacheHierarchy uniqueName="[Dim Date - Start Date].[Day of Week]" caption="Day of Week" attribute="1" time="1" defaultMemberUniqueName="[Dim Date - Start Date].[Day of Week].[All]" allUniqueName="[Dim Date - Start Date].[Day of Week].[All]" dimensionUniqueName="[Dim Date - Start Date]" displayFolder="" count="0" unbalanced="0"/>
    <cacheHierarchy uniqueName="[Dim Date - Start Date].[Day of Year]" caption="Day of Year" attribute="1" time="1" defaultMemberUniqueName="[Dim Date - Start Date].[Day of Year].[All]" allUniqueName="[Dim Date - Start Date].[Day of Year].[All]" dimensionUniqueName="[Dim Date - Start Date]" displayFolder="" count="0" unbalanced="0"/>
    <cacheHierarchy uniqueName="[Dim Date - Start Date].[FormattedDate]" caption="FormattedDate" attribute="1" time="1" defaultMemberUniqueName="[Dim Date - Start Date].[FormattedDate].[All]" allUniqueName="[Dim Date - Start Date].[FormattedDate].[All]" dimensionUniqueName="[Dim Date - Start Date]" displayFolder="" count="0" unbalanced="0"/>
    <cacheHierarchy uniqueName="[Dim Date - Start Date].[Half Year Name]" caption="Half Year Name" attribute="1" time="1" defaultMemberUniqueName="[Dim Date - Start Date].[Half Year Name].[All]" allUniqueName="[Dim Date - Start Date].[Half Year Name].[All]" dimensionUniqueName="[Dim Date - Start Date]" displayFolder="" count="0" unbalanced="0"/>
    <cacheHierarchy uniqueName="[Dim Date - Start Date].[Hijri Date]" caption="Hijri Date" attribute="1" time="1" defaultMemberUniqueName="[Dim Date - Start Date].[Hijri Date].[All]" allUniqueName="[Dim Date - Start Date].[Hijri Date].[All]" dimensionUniqueName="[Dim Date - Start Date]" displayFolder="" count="0" unbalanced="0"/>
    <cacheHierarchy uniqueName="[Dim Date - Start Date].[Hijri Month]" caption="Hijri Month" attribute="1" time="1" defaultMemberUniqueName="[Dim Date - Start Date].[Hijri Month].[All]" allUniqueName="[Dim Date - Start Date].[Hijri Month].[All]" dimensionUniqueName="[Dim Date - Start Date]" displayFolder="" count="0" unbalanced="0"/>
    <cacheHierarchy uniqueName="[Dim Date - Start Date].[Hijri Quarter]" caption="Hijri Quarter" attribute="1" time="1" defaultMemberUniqueName="[Dim Date - Start Date].[Hijri Quarter].[All]" allUniqueName="[Dim Date - Start Date].[Hijri Quarter].[All]" dimensionUniqueName="[Dim Date - Start Date]" displayFolder="" count="0" unbalanced="0"/>
    <cacheHierarchy uniqueName="[Dim Date - Start Date].[Hijri Semester]" caption="Hijri Semester" attribute="1" time="1" defaultMemberUniqueName="[Dim Date - Start Date].[Hijri Semester].[All]" allUniqueName="[Dim Date - Start Date].[Hijri Semester].[All]" dimensionUniqueName="[Dim Date - Start Date]" displayFolder="" count="0" unbalanced="0"/>
    <cacheHierarchy uniqueName="[Dim Date - Start Date].[Hijri Year]" caption="Hijri Year" attribute="1" time="1" defaultMemberUniqueName="[Dim Date - Start Date].[Hijri Year].[All]" allUniqueName="[Dim Date - Start Date].[Hijri Year].[All]" dimensionUniqueName="[Dim Date - Start Date]" displayFolder="" count="0" unbalanced="0"/>
    <cacheHierarchy uniqueName="[Dim Date - Start Date].[HijriDateHierarchy]" caption="HijriDateHierarchy" time="1" defaultMemberUniqueName="[Dim Date - Start Date].[HijriDateHierarchy].[All]" allUniqueName="[Dim Date - Start Date].[HijriDateHierarchy].[All]" dimensionUniqueName="[Dim Date - Start Date]" displayFolder="" count="0" unbalanced="0"/>
    <cacheHierarchy uniqueName="[Dim Date - Start Date].[Month Name]" caption="Month Name" attribute="1" time="1" defaultMemberUniqueName="[Dim Date - Start Date].[Month Name].[All]" allUniqueName="[Dim Date - Start Date].[Month Name].[All]" dimensionUniqueName="[Dim Date - Start Date]" displayFolder="" count="0" unbalanced="0"/>
    <cacheHierarchy uniqueName="[Dim Date - Start Date].[Month Of Year]" caption="Month Of Year" attribute="1" time="1" defaultMemberUniqueName="[Dim Date - Start Date].[Month Of Year].[All]" allUniqueName="[Dim Date - Start Date].[Month Of Year].[All]" dimensionUniqueName="[Dim Date - Start Date]" displayFolder="" count="0" unbalanced="0"/>
    <cacheHierarchy uniqueName="[Dim Date - Start Date].[MonthOverTime]" caption="MonthOverTime" attribute="1" time="1" defaultMemberUniqueName="[Dim Date - Start Date].[MonthOverTime].[All]" allUniqueName="[Dim Date - Start Date].[MonthOverTime].[All]" dimensionUniqueName="[Dim Date - Start Date]" displayFolder="" count="0" unbalanced="0"/>
    <cacheHierarchy uniqueName="[Dim Date - Start Date].[Quarter Name]" caption="Quarter Name" attribute="1" time="1" defaultMemberUniqueName="[Dim Date - Start Date].[Quarter Name].[All]" allUniqueName="[Dim Date - Start Date].[Quarter Name].[All]" dimensionUniqueName="[Dim Date - Start Date]" displayFolder="" count="0" unbalanced="0"/>
    <cacheHierarchy uniqueName="[Dim Date - Start Date].[Quarter Of Year]" caption="Quarter Of Year" attribute="1" time="1" defaultMemberUniqueName="[Dim Date - Start Date].[Quarter Of Year].[All]" allUniqueName="[Dim Date - Start Date].[Quarter Of Year].[All]" dimensionUniqueName="[Dim Date - Start Date]" displayFolder="" count="0" unbalanced="0"/>
    <cacheHierarchy uniqueName="[Dim Date - Start Date].[Semester Of Year]" caption="Semester Of Year" attribute="1" time="1" defaultMemberUniqueName="[Dim Date - Start Date].[Semester Of Year].[All]" allUniqueName="[Dim Date - Start Date].[Semester Of Year].[All]" dimensionUniqueName="[Dim Date - Start Date]" displayFolder="" count="0" unbalanced="0"/>
    <cacheHierarchy uniqueName="[Dim Date - Start Date].[SemesterNameKey]" caption="SemesterNameKey" attribute="1" time="1" defaultMemberUniqueName="[Dim Date - Start Date].[SemesterNameKey].[All]" allUniqueName="[Dim Date - Start Date].[SemesterNameKey].[All]" dimensionUniqueName="[Dim Date - Start Date]" displayFolder="" count="0" unbalanced="0"/>
    <cacheHierarchy uniqueName="[Dim Date - Start Date].[Week]" caption="Week" attribute="1" time="1" defaultMemberUniqueName="[Dim Date - Start Date].[Week].[All]" allUniqueName="[Dim Date - Start Date].[Week].[All]" dimensionUniqueName="[Dim Date - Start Date]" displayFolder="" count="0" unbalanced="0"/>
    <cacheHierarchy uniqueName="[Dim Date - Start Date].[Week Of Year]" caption="Week Of Year" attribute="1" time="1" defaultMemberUniqueName="[Dim Date - Start Date].[Week Of Year].[All]" allUniqueName="[Dim Date - Start Date].[Week Of Year].[All]" dimensionUniqueName="[Dim Date - Start Date]" displayFolder="" count="0" unbalanced="0"/>
    <cacheHierarchy uniqueName="[Dim Date - Start Date].[WeeksHierarchy]" caption="WeeksHierarchy" time="1" defaultMemberUniqueName="[Dim Date - Start Date].[WeeksHierarchy].[All]" allUniqueName="[Dim Date - Start Date].[WeeksHierarchy].[All]" dimensionUniqueName="[Dim Date - Start Date]" displayFolder="" count="0" unbalanced="0"/>
    <cacheHierarchy uniqueName="[Dim Date - Start Date].[Year Name]" caption="Year Name" attribute="1" time="1" defaultMemberUniqueName="[Dim Date - Start Date].[Year Name].[All]" allUniqueName="[Dim Date - Start Date].[Year Name].[All]" dimensionUniqueName="[Dim Date - Start Date]" displayFolder="" count="0" unbalanced="0"/>
    <cacheHierarchy uniqueName="[Dim Diagnosis].[Diagnosis Category Name]" caption="Diagnosis Category Name" attribute="1" defaultMemberUniqueName="[Dim Diagnosis].[Diagnosis Category Name].[All]" allUniqueName="[Dim Diagnosis].[Diagnosis Category Name].[All]" dimensionUniqueName="[Dim Diagnosis]" displayFolder="" count="0" unbalanced="0"/>
    <cacheHierarchy uniqueName="[Dim Diagnosis].[Diagnosis Hierarchy]" caption="Diagnosis Hierarchy" defaultMemberUniqueName="[Dim Diagnosis].[Diagnosis Hierarchy].[All]" allUniqueName="[Dim Diagnosis].[Diagnosis Hierarchy].[All]" dimensionUniqueName="[Dim Diagnosis]" displayFolder="" count="0" unbalanced="0"/>
    <cacheHierarchy uniqueName="[Dim Diagnosis].[Diagnosis Name]" caption="Diagnosis Name" attribute="1" defaultMemberUniqueName="[Dim Diagnosis].[Diagnosis Name].[All]" allUniqueName="[Dim Diagnosis].[Diagnosis Name].[All]" dimensionUniqueName="[Dim Diagnosis]" displayFolder="" count="0" unbalanced="0"/>
    <cacheHierarchy uniqueName="[Dim Discharge Status].[Discharge Status Name]" caption="Discharge Status Name" attribute="1" defaultMemberUniqueName="[Dim Discharge Status].[Discharge Status Name].[All]" allUniqueName="[Dim Discharge Status].[Discharge Status Name].[All]" dimensionUniqueName="[Dim Discharge Status]" displayFolder="" count="0" unbalanced="0"/>
    <cacheHierarchy uniqueName="[Dim Doctor].[Degree Name]" caption="Degree Name" attribute="1" defaultMemberUniqueName="[Dim Doctor].[Degree Name].[All]" allUniqueName="[Dim Doctor].[Degree Name].[All]" dimensionUniqueName="[Dim Doctor]" displayFolder="" count="0" unbalanced="0"/>
    <cacheHierarchy uniqueName="[Dim Doctor].[Doctor Name]" caption="Doctor Name" attribute="1" defaultMemberUniqueName="[Dim Doctor].[Doctor Name].[All]" allUniqueName="[Dim Doctor].[Doctor Name].[All]" dimensionUniqueName="[Dim Doctor]" displayFolder="" count="2" unbalanced="0">
      <fieldsUsage count="2">
        <fieldUsage x="-1"/>
        <fieldUsage x="14"/>
      </fieldsUsage>
    </cacheHierarchy>
    <cacheHierarchy uniqueName="[Dim Doctor].[Doctor Type]" caption="Doctor Type" attribute="1" defaultMemberUniqueName="[Dim Doctor].[Doctor Type].[All]" allUniqueName="[Dim Doctor].[Doctor Type].[All]" dimensionUniqueName="[Dim Doctor]" displayFolder="" count="0" unbalanced="0"/>
    <cacheHierarchy uniqueName="[Dim Doctor].[Hiring Date]" caption="Hiring Date" attribute="1" defaultMemberUniqueName="[Dim Doctor].[Hiring Date].[All]" allUniqueName="[Dim Doctor].[Hiring Date].[All]" dimensionUniqueName="[Dim Doctor]" displayFolder="" count="0" unbalanced="0"/>
    <cacheHierarchy uniqueName="[Dim Doctor].[Shift]" caption="Shift" attribute="1" defaultMemberUniqueName="[Dim Doctor].[Shift].[All]" allUniqueName="[Dim Doctor].[Shift].[All]" dimensionUniqueName="[Dim Doctor]" displayFolder="" count="0" unbalanced="0"/>
    <cacheHierarchy uniqueName="[Dim Doctor].[Specialty]" caption="Specialty" attribute="1" defaultMemberUniqueName="[Dim Doctor].[Specialty].[All]" allUniqueName="[Dim Doctor].[Specialty].[All]" dimensionUniqueName="[Dim Doctor]" displayFolder="" count="2" unbalanced="0">
      <fieldsUsage count="2">
        <fieldUsage x="-1"/>
        <fieldUsage x="10"/>
      </fieldsUsage>
    </cacheHierarchy>
    <cacheHierarchy uniqueName="[Dim Doctor].[Specialty Hierarchy]" caption="Specialty Hierarchy" defaultMemberUniqueName="[Dim Doctor].[Specialty Hierarchy].[All]" allUniqueName="[Dim Doctor].[Specialty Hierarchy].[All]" dimensionUniqueName="[Dim Doctor]" displayFolder="" count="0" unbalanced="0"/>
    <cacheHierarchy uniqueName="[Dim Doctor].[Specialty key]" caption="Specialty key" attribute="1" defaultMemberUniqueName="[Dim Doctor].[Specialty key].[All]" allUniqueName="[Dim Doctor].[Specialty key].[All]" dimensionUniqueName="[Dim Doctor]" displayFolder="" count="0" unbalanced="0"/>
    <cacheHierarchy uniqueName="[Dim Doctor].[Specialty Name]" caption="Specialty Name" attribute="1" defaultMemberUniqueName="[Dim Doctor].[Specialty Name].[All]" allUniqueName="[Dim Doctor].[Specialty Name].[All]" dimensionUniqueName="[Dim Doctor]" displayFolder="" count="0" unbalanced="0"/>
    <cacheHierarchy uniqueName="[Dim Doctor].[Specialty Type]" caption="Specialty Type" attribute="1" defaultMemberUniqueName="[Dim Doctor].[Specialty Type].[All]" allUniqueName="[Dim Doctor].[Specialty Type].[All]" dimensionUniqueName="[Dim Doctor]" displayFolder="" count="0" unbalanced="0"/>
    <cacheHierarchy uniqueName="[Dim Doctor].[Staff Key]" caption="Staff Key" attribute="1" defaultMemberUniqueName="[Dim Doctor].[Staff Key].[All]" allUniqueName="[Dim Doctor].[Staff Key].[All]" dimensionUniqueName="[Dim Doctor]" displayFolder="" count="0" unbalanced="0"/>
    <cacheHierarchy uniqueName="[Dim Doctor].[Termination Date]" caption="Termination Date" attribute="1" defaultMemberUniqueName="[Dim Doctor].[Termination Date].[All]" allUniqueName="[Dim Doctor].[Termination Date].[All]" dimensionUniqueName="[Dim Doctor]" displayFolder="" count="0" unbalanced="0"/>
    <cacheHierarchy uniqueName="[Dim Doctor].[Unified Specialty Hierarchy]" caption="Unified Specialty Hierarchy" defaultMemberUniqueName="[Dim Doctor].[Unified Specialty Hierarchy].[All]" allUniqueName="[Dim Doctor].[Unified Specialty Hierarchy].[All]" dimensionUniqueName="[Dim Doctor]" displayFolder="" count="0" unbalanced="0"/>
    <cacheHierarchy uniqueName="[Dim Doctor Procedure].[Degree Name]" caption="Degree Name" attribute="1" defaultMemberUniqueName="[Dim Doctor Procedure].[Degree Name].[All]" allUniqueName="[Dim Doctor Procedure].[Degree Name].[All]" dimensionUniqueName="[Dim Doctor Procedure]" displayFolder="" count="0" unbalanced="0"/>
    <cacheHierarchy uniqueName="[Dim Doctor Procedure].[Doctor Name]" caption="Doctor Name" attribute="1" defaultMemberUniqueName="[Dim Doctor Procedure].[Doctor Name].[All]" allUniqueName="[Dim Doctor Procedure].[Doctor Name].[All]" dimensionUniqueName="[Dim Doctor Procedure]" displayFolder="" count="0" unbalanced="0"/>
    <cacheHierarchy uniqueName="[Dim Doctor Procedure].[Doctor Type]" caption="Doctor Type" attribute="1" defaultMemberUniqueName="[Dim Doctor Procedure].[Doctor Type].[All]" allUniqueName="[Dim Doctor Procedure].[Doctor Type].[All]" dimensionUniqueName="[Dim Doctor Procedure]" displayFolder="" count="0" unbalanced="0"/>
    <cacheHierarchy uniqueName="[Dim Doctor Procedure].[Hiring Date]" caption="Hiring Date" attribute="1" defaultMemberUniqueName="[Dim Doctor Procedure].[Hiring Date].[All]" allUniqueName="[Dim Doctor Procedure].[Hiring Date].[All]" dimensionUniqueName="[Dim Doctor Procedure]" displayFolder="" count="0" unbalanced="0"/>
    <cacheHierarchy uniqueName="[Dim Doctor Procedure].[Shift]" caption="Shift" attribute="1" defaultMemberUniqueName="[Dim Doctor Procedure].[Shift].[All]" allUniqueName="[Dim Doctor Procedure].[Shift].[All]" dimensionUniqueName="[Dim Doctor Procedure]" displayFolder="" count="0" unbalanced="0"/>
    <cacheHierarchy uniqueName="[Dim Doctor Procedure].[Specialty]" caption="Specialty" attribute="1" defaultMemberUniqueName="[Dim Doctor Procedure].[Specialty].[All]" allUniqueName="[Dim Doctor Procedure].[Specialty].[All]" dimensionUniqueName="[Dim Doctor Procedure]" displayFolder="" count="2" unbalanced="0">
      <fieldsUsage count="2">
        <fieldUsage x="-1"/>
        <fieldUsage x="15"/>
      </fieldsUsage>
    </cacheHierarchy>
    <cacheHierarchy uniqueName="[Dim Doctor Procedure].[Specialty Hierarchy]" caption="Specialty Hierarchy" defaultMemberUniqueName="[Dim Doctor Procedure].[Specialty Hierarchy].[All]" allUniqueName="[Dim Doctor Procedure].[Specialty Hierarchy].[All]" dimensionUniqueName="[Dim Doctor Procedure]" displayFolder="" count="0" unbalanced="0"/>
    <cacheHierarchy uniqueName="[Dim Doctor Procedure].[Specialty key]" caption="Specialty key" attribute="1" defaultMemberUniqueName="[Dim Doctor Procedure].[Specialty key].[All]" allUniqueName="[Dim Doctor Procedure].[Specialty key].[All]" dimensionUniqueName="[Dim Doctor Procedure]" displayFolder="" count="0" unbalanced="0"/>
    <cacheHierarchy uniqueName="[Dim Doctor Procedure].[Specialty Name]" caption="Specialty Name" attribute="1" defaultMemberUniqueName="[Dim Doctor Procedure].[Specialty Name].[All]" allUniqueName="[Dim Doctor Procedure].[Specialty Name].[All]" dimensionUniqueName="[Dim Doctor Procedure]" displayFolder="" count="0" unbalanced="0"/>
    <cacheHierarchy uniqueName="[Dim Doctor Procedure].[Specialty Type]" caption="Specialty Type" attribute="1" defaultMemberUniqueName="[Dim Doctor Procedure].[Specialty Type].[All]" allUniqueName="[Dim Doctor Procedure].[Specialty Type].[All]" dimensionUniqueName="[Dim Doctor Procedure]" displayFolder="" count="0" unbalanced="0"/>
    <cacheHierarchy uniqueName="[Dim Doctor Procedure].[Staff Key]" caption="Staff Key" attribute="1" defaultMemberUniqueName="[Dim Doctor Procedure].[Staff Key].[All]" allUniqueName="[Dim Doctor Procedure].[Staff Key].[All]" dimensionUniqueName="[Dim Doctor Procedure]" displayFolder="" count="0" unbalanced="0"/>
    <cacheHierarchy uniqueName="[Dim Doctor Procedure].[Termination Date]" caption="Termination Date" attribute="1" defaultMemberUniqueName="[Dim Doctor Procedure].[Termination Date].[All]" allUniqueName="[Dim Doctor Procedure].[Termination Date].[All]" dimensionUniqueName="[Dim Doctor Procedure]" displayFolder="" count="0" unbalanced="0"/>
    <cacheHierarchy uniqueName="[Dim Doctors Status].[Doctor Status]" caption="Doctor Status" attribute="1" defaultMemberUniqueName="[Dim Doctors Status].[Doctor Status].[All]" allUniqueName="[Dim Doctors Status].[Doctor Status].[All]" dimensionUniqueName="[Dim Doctors Status]" displayFolder="" count="0" unbalanced="0"/>
    <cacheHierarchy uniqueName="[Dim Employees].[BusinessUnitKey]" caption="BusinessUnitKey" attribute="1" defaultMemberUniqueName="[Dim Employees].[BusinessUnitKey].[All]" allUniqueName="[Dim Employees].[BusinessUnitKey].[All]" dimensionUniqueName="[Dim Employees]" displayFolder="" count="0" unbalanced="0"/>
    <cacheHierarchy uniqueName="[Dim Employees].[Department]" caption="Department" attribute="1" defaultMemberUniqueName="[Dim Employees].[Department].[All]" allUniqueName="[Dim Employees].[Department].[All]" dimensionUniqueName="[Dim Employees]" displayFolder="" count="0" unbalanced="0"/>
    <cacheHierarchy uniqueName="[Dim Employees].[EmployeeUserName]" caption="EmployeeUserName" attribute="1" defaultMemberUniqueName="[Dim Employees].[EmployeeUserName].[All]" allUniqueName="[Dim Employees].[EmployeeUserName].[All]" dimensionUniqueName="[Dim Employees]" displayFolder="" count="0" unbalanced="0"/>
    <cacheHierarchy uniqueName="[Dim Employees].[FullName]" caption="FullName" attribute="1" defaultMemberUniqueName="[Dim Employees].[FullName].[All]" allUniqueName="[Dim Employees].[FullName].[All]" dimensionUniqueName="[Dim Employees]" displayFolder="" count="0" unbalanced="0"/>
    <cacheHierarchy uniqueName="[Dim Employees].[IsDeleted]" caption="IsDeleted" attribute="1" defaultMemberUniqueName="[Dim Employees].[IsDeleted].[All]" allUniqueName="[Dim Employees].[IsDeleted].[All]" dimensionUniqueName="[Dim Employees]" displayFolder="" count="0" unbalanced="0"/>
    <cacheHierarchy uniqueName="[Dim Employees].[Job_Desc]" caption="Job_Desc" attribute="1" defaultMemberUniqueName="[Dim Employees].[Job_Desc].[All]" allUniqueName="[Dim Employees].[Job_Desc].[All]" dimensionUniqueName="[Dim Employees]" displayFolder="" count="0" unbalanced="0"/>
    <cacheHierarchy uniqueName="[Dim Employees].[ManagerFullName]" caption="ManagerFullName" attribute="1" defaultMemberUniqueName="[Dim Employees].[ManagerFullName].[All]" allUniqueName="[Dim Employees].[ManagerFullName].[All]" dimensionUniqueName="[Dim Employees]" displayFolder="" count="0" unbalanced="0"/>
    <cacheHierarchy uniqueName="[Dim Employees].[ManagerID]" caption="ManagerID" attribute="1" defaultMemberUniqueName="[Dim Employees].[ManagerID].[All]" allUniqueName="[Dim Employees].[ManagerID].[All]" dimensionUniqueName="[Dim Employees]" displayFolder="" count="0" unbalanced="0"/>
    <cacheHierarchy uniqueName="[Dim Employees].[managerlogin]" caption="managerlogin" attribute="1" defaultMemberUniqueName="[Dim Employees].[managerlogin].[All]" allUniqueName="[Dim Employees].[managerlogin].[All]" dimensionUniqueName="[Dim Employees]" displayFolder="" count="0" unbalanced="0"/>
    <cacheHierarchy uniqueName="[Dim Employees].[Organization]" caption="Organization" attribute="1" defaultMemberUniqueName="[Dim Employees].[Organization].[All]" allUniqueName="[Dim Employees].[Organization].[All]" dimensionUniqueName="[Dim Employees]" displayFolder="" count="0" unbalanced="0"/>
    <cacheHierarchy uniqueName="[Dim Episode].[Bill_Type]" caption="Bill_Type" attribute="1" defaultMemberUniqueName="[Dim Episode].[Bill_Type].[All]" allUniqueName="[Dim Episode].[Bill_Type].[All]" dimensionUniqueName="[Dim Episode]" displayFolder="" count="0" unbalanced="0"/>
    <cacheHierarchy uniqueName="[Dim Episode].[Cross Referral]" caption="Cross Referral" attribute="1" defaultMemberUniqueName="[Dim Episode].[Cross Referral].[All]" allUniqueName="[Dim Episode].[Cross Referral].[All]" dimensionUniqueName="[Dim Episode]" displayFolder="" count="0" unbalanced="0"/>
    <cacheHierarchy uniqueName="[Dim Episode].[Episode_key]" caption="Episode_key" attribute="1" defaultMemberUniqueName="[Dim Episode].[Episode_key].[All]" allUniqueName="[Dim Episode].[Episode_key].[All]" dimensionUniqueName="[Dim Episode]" displayFolder="" count="0" unbalanced="0"/>
    <cacheHierarchy uniqueName="[Dim Episode].[Patient Category]" caption="Patient Category" attribute="1" defaultMemberUniqueName="[Dim Episode].[Patient Category].[All]" allUniqueName="[Dim Episode].[Patient Category].[All]" dimensionUniqueName="[Dim Episode]" displayFolder="" count="0" unbalanced="0"/>
    <cacheHierarchy uniqueName="[Dim Episode].[Section]" caption="Section" attribute="1" defaultMemberUniqueName="[Dim Episode].[Section].[All]" allUniqueName="[Dim Episode].[Section].[All]" dimensionUniqueName="[Dim Episode]" displayFolder="" count="0" unbalanced="0"/>
    <cacheHierarchy uniqueName="[Dim Episode].[Source Of Business]" caption="Source Of Business" attribute="1" defaultMemberUniqueName="[Dim Episode].[Source Of Business].[All]" allUniqueName="[Dim Episode].[Source Of Business].[All]" dimensionUniqueName="[Dim Episode]" displayFolder="" count="0" unbalanced="0"/>
    <cacheHierarchy uniqueName="[Dim Episode Status].[Status]" caption="Status" attribute="1" defaultMemberUniqueName="[Dim Episode Status].[Status].[All]" allUniqueName="[Dim Episode Status].[Status].[All]" dimensionUniqueName="[Dim Episode Status]" displayFolder="" count="0" unbalanced="0"/>
    <cacheHierarchy uniqueName="[Dim Exclusive].[Exclusive]" caption="Exclusive" attribute="1" defaultMemberUniqueName="[Dim Exclusive].[Exclusive].[All]" allUniqueName="[Dim Exclusive].[Exclusive].[All]" dimensionUniqueName="[Dim Exclusive]" displayFolder="" count="0" unbalanced="0"/>
    <cacheHierarchy uniqueName="[Dim Hospital Structure].[Bed Class Hierarchy]" caption="Bed Class Hierarchy" defaultMemberUniqueName="[Dim Hospital Structure].[Bed Class Hierarchy].[All]" allUniqueName="[Dim Hospital Structure].[Bed Class Hierarchy].[All]" dimensionUniqueName="[Dim Hospital Structure]" displayFolder="" count="0" unbalanced="0"/>
    <cacheHierarchy uniqueName="[Dim Hospital Structure].[Bed Class Name]" caption="Bed Class Name" attribute="1" defaultMemberUniqueName="[Dim Hospital Structure].[Bed Class Name].[All]" allUniqueName="[Dim Hospital Structure].[Bed Class Name].[All]" dimensionUniqueName="[Dim Hospital Structure]" displayFolder="" count="0" unbalanced="0"/>
    <cacheHierarchy uniqueName="[Dim Hospital Structure].[Bed Name]" caption="Bed Name" attribute="1" defaultMemberUniqueName="[Dim Hospital Structure].[Bed Name].[All]" allUniqueName="[Dim Hospital Structure].[Bed Name].[All]" dimensionUniqueName="[Dim Hospital Structure]" displayFolder="" count="0" unbalanced="0"/>
    <cacheHierarchy uniqueName="[Dim Hospital Structure].[Branch Name]" caption="Branch Name" attribute="1" defaultMemberUniqueName="[Dim Hospital Structure].[Branch Name].[All]" allUniqueName="[Dim Hospital Structure].[Branch Name].[All]" dimensionUniqueName="[Dim Hospital Structure]" displayFolder="" count="0" unbalanced="0"/>
    <cacheHierarchy uniqueName="[Dim Hospital Structure].[Building Name]" caption="Building Name" attribute="1" defaultMemberUniqueName="[Dim Hospital Structure].[Building Name].[All]" allUniqueName="[Dim Hospital Structure].[Building Name].[All]" dimensionUniqueName="[Dim Hospital Structure]" displayFolder="" count="0" unbalanced="0"/>
    <cacheHierarchy uniqueName="[Dim Hospital Structure].[Floor Name]" caption="Floor Name" attribute="1" defaultMemberUniqueName="[Dim Hospital Structure].[Floor Name].[All]" allUniqueName="[Dim Hospital Structure].[Floor Name].[All]" dimensionUniqueName="[Dim Hospital Structure]" displayFolder="" count="0" unbalanced="0"/>
    <cacheHierarchy uniqueName="[Dim Hospital Structure].[Hospital Hierarchy]" caption="Hospital Hierarchy" defaultMemberUniqueName="[Dim Hospital Structure].[Hospital Hierarchy].[All]" allUniqueName="[Dim Hospital Structure].[Hospital Hierarchy].[All]" dimensionUniqueName="[Dim Hospital Structure]" displayFolder="" count="0" unbalanced="0"/>
    <cacheHierarchy uniqueName="[Dim Hospital Structure].[Location Type Name]" caption="Location Type Name" attribute="1" defaultMemberUniqueName="[Dim Hospital Structure].[Location Type Name].[All]" allUniqueName="[Dim Hospital Structure].[Location Type Name].[All]" dimensionUniqueName="[Dim Hospital Structure]" displayFolder="" count="0" unbalanced="0"/>
    <cacheHierarchy uniqueName="[Dim Hospital Structure].[Room Name]" caption="Room Name" attribute="1" defaultMemberUniqueName="[Dim Hospital Structure].[Room Name].[All]" allUniqueName="[Dim Hospital Structure].[Room Name].[All]" dimensionUniqueName="[Dim Hospital Structure]" displayFolder="" count="0" unbalanced="0"/>
    <cacheHierarchy uniqueName="[Dim Hospital Structure].[Specialty Name]" caption="Specialty Name" attribute="1" defaultMemberUniqueName="[Dim Hospital Structure].[Specialty Name].[All]" allUniqueName="[Dim Hospital Structure].[Specialty Name].[All]" dimensionUniqueName="[Dim Hospital Structure]" displayFolder="" count="0" unbalanced="0"/>
    <cacheHierarchy uniqueName="[Dim Hospital Structure].[Status Description]" caption="Status Description" attribute="1" defaultMemberUniqueName="[Dim Hospital Structure].[Status Description].[All]" allUniqueName="[Dim Hospital Structure].[Status Description].[All]" dimensionUniqueName="[Dim Hospital Structure]" displayFolder="" count="0" unbalanced="0"/>
    <cacheHierarchy uniqueName="[Dim Invoice].[Invoice No.]" caption="Invoice No." attribute="1" defaultMemberUniqueName="[Dim Invoice].[Invoice No.].[All]" allUniqueName="[Dim Invoice].[Invoice No.].[All]" dimensionUniqueName="[Dim Invoice]" displayFolder="" count="0" unbalanced="0"/>
    <cacheHierarchy uniqueName="[Dim Invoice].[Paid_For]" caption="Paid_For" attribute="1" defaultMemberUniqueName="[Dim Invoice].[Paid_For].[All]" allUniqueName="[Dim Invoice].[Paid_For].[All]" dimensionUniqueName="[Dim Invoice]" displayFolder="" count="0" unbalanced="0"/>
    <cacheHierarchy uniqueName="[Dim Medical Department].[MD Short Name]" caption="MD Short Name" attribute="1" defaultMemberUniqueName="[Dim Medical Department].[MD Short Name].[All]" allUniqueName="[Dim Medical Department].[MD Short Name].[All]" dimensionUniqueName="[Dim Medical Department]" displayFolder="" count="0" unbalanced="0"/>
    <cacheHierarchy uniqueName="[Dim Medical Department].[Medical Department Hierarchy]" caption="Medical Department Hierarchy" defaultMemberUniqueName="[Dim Medical Department].[Medical Department Hierarchy].[All]" allUniqueName="[Dim Medical Department].[Medical Department Hierarchy].[All]" dimensionUniqueName="[Dim Medical Department]" displayFolder="" count="3" unbalanced="0">
      <fieldsUsage count="3">
        <fieldUsage x="-1"/>
        <fieldUsage x="5"/>
        <fieldUsage x="6"/>
      </fieldsUsage>
    </cacheHierarchy>
    <cacheHierarchy uniqueName="[Dim Medical Department].[Medical Department Key]" caption="Medical Department Key" attribute="1" defaultMemberUniqueName="[Dim Medical Department].[Medical Department Key].[All]" allUniqueName="[Dim Medical Department].[Medical Department Key].[All]" dimensionUniqueName="[Dim Medical Department]" displayFolder="" count="0" unbalanced="0"/>
    <cacheHierarchy uniqueName="[Dim Medical Department].[Medical Department Name]" caption="Medical Department Name" attribute="1" defaultMemberUniqueName="[Dim Medical Department].[Medical Department Name].[All]" allUniqueName="[Dim Medical Department].[Medical Department Name].[All]" dimensionUniqueName="[Dim Medical Department]" displayFolder="" count="0" unbalanced="0"/>
    <cacheHierarchy uniqueName="[Dim Medical Department].[Medical Short Name Hierarchy]" caption="Medical Short Name Hierarchy" defaultMemberUniqueName="[Dim Medical Department].[Medical Short Name Hierarchy].[All]" allUniqueName="[Dim Medical Department].[Medical Short Name Hierarchy].[All]" dimensionUniqueName="[Dim Medical Department]" displayFolder="" count="0" unbalanced="0"/>
    <cacheHierarchy uniqueName="[Dim Medical Department].[Unified Medical Department Name]" caption="Unified Medical Department Name" attribute="1" defaultMemberUniqueName="[Dim Medical Department].[Unified Medical Department Name].[All]" allUniqueName="[Dim Medical Department].[Unified Medical Department Name].[All]" dimensionUniqueName="[Dim Medical Department]" displayFolder="" count="2" unbalanced="0">
      <fieldsUsage count="2">
        <fieldUsage x="-1"/>
        <fieldUsage x="11"/>
      </fieldsUsage>
    </cacheHierarchy>
    <cacheHierarchy uniqueName="[Dim Medical Department].[Unified Short Name]" caption="Unified Short Name" attribute="1" defaultMemberUniqueName="[Dim Medical Department].[Unified Short Name].[All]" allUniqueName="[Dim Medical Department].[Unified Short Name].[All]" dimensionUniqueName="[Dim Medical Department]" displayFolder="" count="0" unbalanced="0"/>
    <cacheHierarchy uniqueName="[Dim Notes].[Note]" caption="Note" attribute="1" defaultMemberUniqueName="[Dim Notes].[Note].[All]" allUniqueName="[Dim Notes].[Note].[All]" dimensionUniqueName="[Dim Notes]" displayFolder="" count="0" unbalanced="0"/>
    <cacheHierarchy uniqueName="[Dim Operation].[Operation Classification]" caption="Operation Classification" attribute="1" defaultMemberUniqueName="[Dim Operation].[Operation Classification].[All]" allUniqueName="[Dim Operation].[Operation Classification].[All]" dimensionUniqueName="[Dim Operation]" displayFolder="" count="0" unbalanced="0"/>
    <cacheHierarchy uniqueName="[Dim Operation].[Operation Hierarchy]" caption="Operation Hierarchy" defaultMemberUniqueName="[Dim Operation].[Operation Hierarchy].[All]" allUniqueName="[Dim Operation].[Operation Hierarchy].[All]" dimensionUniqueName="[Dim Operation]" displayFolder="" count="0" unbalanced="0"/>
    <cacheHierarchy uniqueName="[Dim Operation].[Operation Name]" caption="Operation Name" attribute="1" defaultMemberUniqueName="[Dim Operation].[Operation Name].[All]" allUniqueName="[Dim Operation].[Operation Name].[All]" dimensionUniqueName="[Dim Operation]" displayFolder="" count="0" unbalanced="0"/>
    <cacheHierarchy uniqueName="[Dim Operation].[Operation Type]" caption="Operation Type" attribute="1" defaultMemberUniqueName="[Dim Operation].[Operation Type].[All]" allUniqueName="[Dim Operation].[Operation Type].[All]" dimensionUniqueName="[Dim Operation]" displayFolder="" count="0" unbalanced="0"/>
    <cacheHierarchy uniqueName="[Dim Packages].[Package Category Name]" caption="Package Category Name" attribute="1" defaultMemberUniqueName="[Dim Packages].[Package Category Name].[All]" allUniqueName="[Dim Packages].[Package Category Name].[All]" dimensionUniqueName="[Dim Packages]" displayFolder="" count="0" unbalanced="0"/>
    <cacheHierarchy uniqueName="[Dim Packages].[Package Code]" caption="Package Code" attribute="1" defaultMemberUniqueName="[Dim Packages].[Package Code].[All]" allUniqueName="[Dim Packages].[Package Code].[All]" dimensionUniqueName="[Dim Packages]" displayFolder="" count="0" unbalanced="0"/>
    <cacheHierarchy uniqueName="[Dim Packages].[Package Group Name]" caption="Package Group Name" attribute="1" defaultMemberUniqueName="[Dim Packages].[Package Group Name].[All]" allUniqueName="[Dim Packages].[Package Group Name].[All]" dimensionUniqueName="[Dim Packages]" displayFolder="" count="0" unbalanced="0"/>
    <cacheHierarchy uniqueName="[Dim Packages].[Package Hierarchy]" caption="Package Hierarchy" defaultMemberUniqueName="[Dim Packages].[Package Hierarchy].[All]" allUniqueName="[Dim Packages].[Package Hierarchy].[All]" dimensionUniqueName="[Dim Packages]" displayFolder="" count="0" unbalanced="0"/>
    <cacheHierarchy uniqueName="[Dim Packages].[Package Key]" caption="Package Key" attribute="1" defaultMemberUniqueName="[Dim Packages].[Package Key].[All]" allUniqueName="[Dim Packages].[Package Key].[All]" dimensionUniqueName="[Dim Packages]" displayFolder="" count="0" unbalanced="0"/>
    <cacheHierarchy uniqueName="[Dim Packages].[Package Name]" caption="Package Name" attribute="1" defaultMemberUniqueName="[Dim Packages].[Package Name].[All]" allUniqueName="[Dim Packages].[Package Name].[All]" dimensionUniqueName="[Dim Packages]" displayFolder="" count="0" unbalanced="0"/>
    <cacheHierarchy uniqueName="[Dim Patient].[Age]" caption="Age" attribute="1" defaultMemberUniqueName="[Dim Patient].[Age].[All]" allUniqueName="[Dim Patient].[Age].[All]" dimensionUniqueName="[Dim Patient]" displayFolder="" count="0" unbalanced="0"/>
    <cacheHierarchy uniqueName="[Dim Patient].[Age Range]" caption="Age Range" attribute="1" defaultMemberUniqueName="[Dim Patient].[Age Range].[All]" allUniqueName="[Dim Patient].[Age Range].[All]" dimensionUniqueName="[Dim Patient]" displayFolder="" count="0" unbalanced="0"/>
    <cacheHierarchy uniqueName="[Dim Patient].[Created by]" caption="Created by" attribute="1" defaultMemberUniqueName="[Dim Patient].[Created by].[All]" allUniqueName="[Dim Patient].[Created by].[All]" dimensionUniqueName="[Dim Patient]" displayFolder="" count="0" unbalanced="0"/>
    <cacheHierarchy uniqueName="[Dim Patient].[Creation Date]" caption="Creation Date" attribute="1" defaultMemberUniqueName="[Dim Patient].[Creation Date].[All]" allUniqueName="[Dim Patient].[Creation Date].[All]" dimensionUniqueName="[Dim Patient]" displayFolder="" count="0" unbalanced="0"/>
    <cacheHierarchy uniqueName="[Dim Patient].[District Name]" caption="District Name" attribute="1" defaultMemberUniqueName="[Dim Patient].[District Name].[All]" allUniqueName="[Dim Patient].[District Name].[All]" dimensionUniqueName="[Dim Patient]" displayFolder="" count="0" unbalanced="0"/>
    <cacheHierarchy uniqueName="[Dim Patient].[File Number]" caption="File Number" attribute="1" defaultMemberUniqueName="[Dim Patient].[File Number].[All]" allUniqueName="[Dim Patient].[File Number].[All]" dimensionUniqueName="[Dim Patient]" displayFolder="" count="0" unbalanced="0"/>
    <cacheHierarchy uniqueName="[Dim Patient].[Gender Name]" caption="Gender Name" attribute="1" defaultMemberUniqueName="[Dim Patient].[Gender Name].[All]" allUniqueName="[Dim Patient].[Gender Name].[All]" dimensionUniqueName="[Dim Patient]" displayFolder="" count="0" unbalanced="0"/>
    <cacheHierarchy uniqueName="[Dim Patient].[ID Number]" caption="ID Number" attribute="1" defaultMemberUniqueName="[Dim Patient].[ID Number].[All]" allUniqueName="[Dim Patient].[ID Number].[All]" dimensionUniqueName="[Dim Patient]" displayFolder="" count="0" unbalanced="0"/>
    <cacheHierarchy uniqueName="[Dim Patient].[ID Type]" caption="ID Type" attribute="1" defaultMemberUniqueName="[Dim Patient].[ID Type].[All]" allUniqueName="[Dim Patient].[ID Type].[All]" dimensionUniqueName="[Dim Patient]" displayFolder="" count="0" unbalanced="0"/>
    <cacheHierarchy uniqueName="[Dim Patient].[Mobile Number]" caption="Mobile Number" attribute="1" defaultMemberUniqueName="[Dim Patient].[Mobile Number].[All]" allUniqueName="[Dim Patient].[Mobile Number].[All]" dimensionUniqueName="[Dim Patient]" displayFolder="" count="0" unbalanced="0"/>
    <cacheHierarchy uniqueName="[Dim Patient].[Mobile Number2]" caption="Mobile Number2" attribute="1" defaultMemberUniqueName="[Dim Patient].[Mobile Number2].[All]" allUniqueName="[Dim Patient].[Mobile Number2].[All]" dimensionUniqueName="[Dim Patient]" displayFolder="" count="0" unbalanced="0"/>
    <cacheHierarchy uniqueName="[Dim Patient].[Nationality Name]" caption="Nationality Name" attribute="1" defaultMemberUniqueName="[Dim Patient].[Nationality Name].[All]" allUniqueName="[Dim Patient].[Nationality Name].[All]" dimensionUniqueName="[Dim Patient]" displayFolder="" count="0" unbalanced="0"/>
    <cacheHierarchy uniqueName="[Dim Patient].[Patient Birthdate]" caption="Patient Birthdate" attribute="1" defaultMemberUniqueName="[Dim Patient].[Patient Birthdate].[All]" allUniqueName="[Dim Patient].[Patient Birthdate].[All]" dimensionUniqueName="[Dim Patient]" displayFolder="" count="0" unbalanced="0"/>
    <cacheHierarchy uniqueName="[Dim Patient].[Patient Code]" caption="Patient Code" attribute="1" defaultMemberUniqueName="[Dim Patient].[Patient Code].[All]" allUniqueName="[Dim Patient].[Patient Code].[All]" dimensionUniqueName="[Dim Patient]" displayFolder="" count="0" unbalanced="0"/>
    <cacheHierarchy uniqueName="[Dim Patient].[Patient Id]" caption="Patient Id" attribute="1" defaultMemberUniqueName="[Dim Patient].[Patient Id].[All]" allUniqueName="[Dim Patient].[Patient Id].[All]" dimensionUniqueName="[Dim Patient]" displayFolder="" count="0" unbalanced="0"/>
    <cacheHierarchy uniqueName="[Dim Patient].[Patient Name]" caption="Patient Name" attribute="1" defaultMemberUniqueName="[Dim Patient].[Patient Name].[All]" allUniqueName="[Dim Patient].[Patient Name].[All]" dimensionUniqueName="[Dim Patient]" displayFolder="" count="0" unbalanced="0"/>
    <cacheHierarchy uniqueName="[Dim Patient].[Patient Payment Type]" caption="Patient Payment Type" attribute="1" defaultMemberUniqueName="[Dim Patient].[Patient Payment Type].[All]" allUniqueName="[Dim Patient].[Patient Payment Type].[All]" dimensionUniqueName="[Dim Patient]" displayFolder="" count="0" unbalanced="0"/>
    <cacheHierarchy uniqueName="[Dim Patient].[Patient Retention]" caption="Patient Retention" attribute="1" defaultMemberUniqueName="[Dim Patient].[Patient Retention].[All]" allUniqueName="[Dim Patient].[Patient Retention].[All]" dimensionUniqueName="[Dim Patient]" displayFolder="" count="0" unbalanced="0"/>
    <cacheHierarchy uniqueName="[Dim Patient].[Phone 1]" caption="Phone 1" attribute="1" defaultMemberUniqueName="[Dim Patient].[Phone 1].[All]" allUniqueName="[Dim Patient].[Phone 1].[All]" dimensionUniqueName="[Dim Patient]" displayFolder="" count="0" unbalanced="0"/>
    <cacheHierarchy uniqueName="[Dim Patient].[Phone 2]" caption="Phone 2" attribute="1" defaultMemberUniqueName="[Dim Patient].[Phone 2].[All]" allUniqueName="[Dim Patient].[Phone 2].[All]" dimensionUniqueName="[Dim Patient]" displayFolder="" count="0" unbalanced="0"/>
    <cacheHierarchy uniqueName="[Dim Patient].[Phone 3]" caption="Phone 3" attribute="1" defaultMemberUniqueName="[Dim Patient].[Phone 3].[All]" allUniqueName="[Dim Patient].[Phone 3].[All]" dimensionUniqueName="[Dim Patient]" displayFolder="" count="0" unbalanced="0"/>
    <cacheHierarchy uniqueName="[Dim Patient].[PR SubCategory]" caption="PR SubCategory" attribute="1" defaultMemberUniqueName="[Dim Patient].[PR SubCategory].[All]" allUniqueName="[Dim Patient].[PR SubCategory].[All]" dimensionUniqueName="[Dim Patient]" displayFolder="" count="0" unbalanced="0"/>
    <cacheHierarchy uniqueName="[Dim Patient].[Province Name]" caption="Province Name" attribute="1" defaultMemberUniqueName="[Dim Patient].[Province Name].[All]" allUniqueName="[Dim Patient].[Province Name].[All]" dimensionUniqueName="[Dim Patient]" displayFolder="" count="0" unbalanced="0"/>
    <cacheHierarchy uniqueName="[Dim Patient].[Source Description]" caption="Source Description" attribute="1" defaultMemberUniqueName="[Dim Patient].[Source Description].[All]" allUniqueName="[Dim Patient].[Source Description].[All]" dimensionUniqueName="[Dim Patient]" displayFolder="" count="0" unbalanced="0"/>
    <cacheHierarchy uniqueName="[Dim Patient].[Source Of Business]" caption="Source Of Business" attribute="1" defaultMemberUniqueName="[Dim Patient].[Source Of Business].[All]" allUniqueName="[Dim Patient].[Source Of Business].[All]" dimensionUniqueName="[Dim Patient]" displayFolder="" count="0" unbalanced="0"/>
    <cacheHierarchy uniqueName="[Dim Patient Payment Status].[Status]" caption="Status" attribute="1" defaultMemberUniqueName="[Dim Patient Payment Status].[Status].[All]" allUniqueName="[Dim Patient Payment Status].[Status].[All]" dimensionUniqueName="[Dim Patient Payment Status]" displayFolder="" count="0" unbalanced="0"/>
    <cacheHierarchy uniqueName="[Dim Patient Status].[Patient Status]" caption="Patient Status" attribute="1" defaultMemberUniqueName="[Dim Patient Status].[Patient Status].[All]" allUniqueName="[Dim Patient Status].[Patient Status].[All]" dimensionUniqueName="[Dim Patient Status]" displayFolder="" count="0" unbalanced="0"/>
    <cacheHierarchy uniqueName="[Dim Readmission].[Readmission Desc]" caption="Readmission Desc" attribute="1" defaultMemberUniqueName="[Dim Readmission].[Readmission Desc].[All]" allUniqueName="[Dim Readmission].[Readmission Desc].[All]" dimensionUniqueName="[Dim Readmission]" displayFolder="" count="0" unbalanced="0"/>
    <cacheHierarchy uniqueName="[Dim Referral Source].[Case Type]" caption="Case Type" attribute="1" defaultMemberUniqueName="[Dim Referral Source].[Case Type].[All]" allUniqueName="[Dim Referral Source].[Case Type].[All]" dimensionUniqueName="[Dim Referral Source]" displayFolder="" count="0" unbalanced="0"/>
    <cacheHierarchy uniqueName="[Dim Referral Source].[Referral Source Hierarchy]" caption="Referral Source Hierarchy" defaultMemberUniqueName="[Dim Referral Source].[Referral Source Hierarchy].[All]" allUniqueName="[Dim Referral Source].[Referral Source Hierarchy].[All]" dimensionUniqueName="[Dim Referral Source]" displayFolder="" count="0" unbalanced="0"/>
    <cacheHierarchy uniqueName="[Dim Referral Source].[Referral Source Name]" caption="Referral Source Name" attribute="1" defaultMemberUniqueName="[Dim Referral Source].[Referral Source Name].[All]" allUniqueName="[Dim Referral Source].[Referral Source Name].[All]" dimensionUniqueName="[Dim Referral Source]" displayFolder="" count="0" unbalanced="0"/>
    <cacheHierarchy uniqueName="[Dim Referral Source].[Referral Source Unified Name]" caption="Referral Source Unified Name" attribute="1" defaultMemberUniqueName="[Dim Referral Source].[Referral Source Unified Name].[All]" allUniqueName="[Dim Referral Source].[Referral Source Unified Name].[All]" dimensionUniqueName="[Dim Referral Source]" displayFolder="" count="0" unbalanced="0"/>
    <cacheHierarchy uniqueName="[Dim Second Doctor].[Degree Name]" caption="Degree Name" attribute="1" defaultMemberUniqueName="[Dim Second Doctor].[Degree Name].[All]" allUniqueName="[Dim Second Doctor].[Degree Name].[All]" dimensionUniqueName="[Dim Second Doctor]" displayFolder="" count="0" unbalanced="0"/>
    <cacheHierarchy uniqueName="[Dim Second Doctor].[Doctor Name]" caption="Doctor Name" attribute="1" defaultMemberUniqueName="[Dim Second Doctor].[Doctor Name].[All]" allUniqueName="[Dim Second Doctor].[Doctor Name].[All]" dimensionUniqueName="[Dim Second Doctor]" displayFolder="" count="0" unbalanced="0"/>
    <cacheHierarchy uniqueName="[Dim Second Doctor].[Doctor Type]" caption="Doctor Type" attribute="1" defaultMemberUniqueName="[Dim Second Doctor].[Doctor Type].[All]" allUniqueName="[Dim Second Doctor].[Doctor Type].[All]" dimensionUniqueName="[Dim Second Doctor]" displayFolder="" count="0" unbalanced="0"/>
    <cacheHierarchy uniqueName="[Dim Second Doctor].[Hiring Date]" caption="Hiring Date" attribute="1" defaultMemberUniqueName="[Dim Second Doctor].[Hiring Date].[All]" allUniqueName="[Dim Second Doctor].[Hiring Date].[All]" dimensionUniqueName="[Dim Second Doctor]" displayFolder="" count="0" unbalanced="0"/>
    <cacheHierarchy uniqueName="[Dim Second Doctor].[Shift]" caption="Shift" attribute="1" defaultMemberUniqueName="[Dim Second Doctor].[Shift].[All]" allUniqueName="[Dim Second Doctor].[Shift].[All]" dimensionUniqueName="[Dim Second Doctor]" displayFolder="" count="0" unbalanced="0"/>
    <cacheHierarchy uniqueName="[Dim Second Doctor].[Specialty Hierarchy]" caption="Specialty Hierarchy" defaultMemberUniqueName="[Dim Second Doctor].[Specialty Hierarchy].[All]" allUniqueName="[Dim Second Doctor].[Specialty Hierarchy].[All]" dimensionUniqueName="[Dim Second Doctor]" displayFolder="" count="0" unbalanced="0"/>
    <cacheHierarchy uniqueName="[Dim Second Doctor].[Specialty key]" caption="Specialty key" attribute="1" defaultMemberUniqueName="[Dim Second Doctor].[Specialty key].[All]" allUniqueName="[Dim Second Doctor].[Specialty key].[All]" dimensionUniqueName="[Dim Second Doctor]" displayFolder="" count="0" unbalanced="0"/>
    <cacheHierarchy uniqueName="[Dim Second Doctor].[Specialty Name]" caption="Specialty Name" attribute="1" defaultMemberUniqueName="[Dim Second Doctor].[Specialty Name].[All]" allUniqueName="[Dim Second Doctor].[Specialty Name].[All]" dimensionUniqueName="[Dim Second Doctor]" displayFolder="" count="0" unbalanced="0"/>
    <cacheHierarchy uniqueName="[Dim Second Doctor].[Specialty Type]" caption="Specialty Type" attribute="1" defaultMemberUniqueName="[Dim Second Doctor].[Specialty Type].[All]" allUniqueName="[Dim Second Doctor].[Specialty Type].[All]" dimensionUniqueName="[Dim Second Doctor]" displayFolder="" count="0" unbalanced="0"/>
    <cacheHierarchy uniqueName="[Dim Second Doctor].[Termination Date]" caption="Termination Date" attribute="1" defaultMemberUniqueName="[Dim Second Doctor].[Termination Date].[All]" allUniqueName="[Dim Second Doctor].[Termination Date].[All]" dimensionUniqueName="[Dim Second Doctor]" displayFolder="" count="0" unbalanced="0"/>
    <cacheHierarchy uniqueName="[Dim Second Doctor].[Unified Specialty Name]" caption="Unified Specialty Name" attribute="1" defaultMemberUniqueName="[Dim Second Doctor].[Unified Specialty Name].[All]" allUniqueName="[Dim Second Doctor].[Unified Specialty Name].[All]" dimensionUniqueName="[Dim Second Doctor]" displayFolder="" count="0" unbalanced="0"/>
    <cacheHierarchy uniqueName="[Dim Service Location].[Location Type]" caption="Location Type" attribute="1" defaultMemberUniqueName="[Dim Service Location].[Location Type].[All]" allUniqueName="[Dim Service Location].[Location Type].[All]" dimensionUniqueName="[Dim Service Location]" displayFolder="" count="0" unbalanced="0"/>
    <cacheHierarchy uniqueName="[Dim Service Location].[Store Name Latin]" caption="Store Name Latin" attribute="1" defaultMemberUniqueName="[Dim Service Location].[Store Name Latin].[All]" allUniqueName="[Dim Service Location].[Store Name Latin].[All]" dimensionUniqueName="[Dim Service Location]" displayFolder="" count="0" unbalanced="0"/>
    <cacheHierarchy uniqueName="[Dim Services].[IOS User Code]" caption="IOS User Code" attribute="1" defaultMemberUniqueName="[Dim Services].[IOS User Code].[All]" allUniqueName="[Dim Services].[IOS User Code].[All]" dimensionUniqueName="[Dim Services]" displayFolder="" count="0" unbalanced="0"/>
    <cacheHierarchy uniqueName="[Dim Services].[Last Modified date]" caption="Last Modified date" attribute="1" defaultMemberUniqueName="[Dim Services].[Last Modified date].[All]" allUniqueName="[Dim Services].[Last Modified date].[All]" dimensionUniqueName="[Dim Services]" displayFolder="" count="0" unbalanced="0"/>
    <cacheHierarchy uniqueName="[Dim Services].[Procedure Category]" caption="Procedure Category" attribute="1" defaultMemberUniqueName="[Dim Services].[Procedure Category].[All]" allUniqueName="[Dim Services].[Procedure Category].[All]" dimensionUniqueName="[Dim Services]" displayFolder="" count="0" unbalanced="0"/>
    <cacheHierarchy uniqueName="[Dim Services].[Service Category Name]" caption="Service Category Name" attribute="1" defaultMemberUniqueName="[Dim Services].[Service Category Name].[All]" allUniqueName="[Dim Services].[Service Category Name].[All]" dimensionUniqueName="[Dim Services]" displayFolder="" count="0" unbalanced="0"/>
    <cacheHierarchy uniqueName="[Dim Services].[Service Category Unified Name]" caption="Service Category Unified Name" attribute="1" defaultMemberUniqueName="[Dim Services].[Service Category Unified Name].[All]" allUniqueName="[Dim Services].[Service Category Unified Name].[All]" dimensionUniqueName="[Dim Services]" displayFolder="" count="0" unbalanced="0"/>
    <cacheHierarchy uniqueName="[Dim Services].[Service Code]" caption="Service Code" attribute="1" defaultMemberUniqueName="[Dim Services].[Service Code].[All]" allUniqueName="[Dim Services].[Service Code].[All]" dimensionUniqueName="[Dim Services]" displayFolder="" count="0" unbalanced="0"/>
    <cacheHierarchy uniqueName="[Dim Services].[Service Group Name]" caption="Service Group Name" attribute="1" defaultMemberUniqueName="[Dim Services].[Service Group Name].[All]" allUniqueName="[Dim Services].[Service Group Name].[All]" dimensionUniqueName="[Dim Services]" displayFolder="" count="0" unbalanced="0"/>
    <cacheHierarchy uniqueName="[Dim Services].[Service Hierarchy]" caption="Service Hierarchy" defaultMemberUniqueName="[Dim Services].[Service Hierarchy].[All]" allUniqueName="[Dim Services].[Service Hierarchy].[All]" dimensionUniqueName="[Dim Services]" displayFolder="" count="0" unbalanced="0"/>
    <cacheHierarchy uniqueName="[Dim Services].[Service Key]" caption="Service Key" attribute="1" defaultMemberUniqueName="[Dim Services].[Service Key].[All]" allUniqueName="[Dim Services].[Service Key].[All]" dimensionUniqueName="[Dim Services]" displayFolder="" count="0" unbalanced="0"/>
    <cacheHierarchy uniqueName="[Dim Services].[Service Name]" caption="Service Name" attribute="1" defaultMemberUniqueName="[Dim Services].[Service Name].[All]" allUniqueName="[Dim Services].[Service Name].[All]" dimensionUniqueName="[Dim Services]" displayFolder="" count="0" unbalanced="0"/>
    <cacheHierarchy uniqueName="[Dim Services Status].[Service Status]" caption="Service Status" attribute="1" defaultMemberUniqueName="[Dim Services Status].[Service Status].[All]" allUniqueName="[Dim Services Status].[Service Status].[All]" dimensionUniqueName="[Dim Services Status]" displayFolder="" count="0" unbalanced="0"/>
    <cacheHierarchy uniqueName="[Beds].[Bed Class Name]" caption="Bed Class Name" attribute="1" defaultMemberUniqueName="[Beds].[Bed Class Name].[All]" allUniqueName="[Beds].[Bed Class Name].[All]" dimensionUniqueName="[Beds]" displayFolder="" count="0" unbalanced="0" hidden="1"/>
    <cacheHierarchy uniqueName="[Beds].[Bed Name]" caption="Bed Name" attribute="1" defaultMemberUniqueName="[Beds].[Bed Name].[All]" allUniqueName="[Beds].[Bed Name].[All]" dimensionUniqueName="[Beds]" displayFolder="" count="0" unbalanced="0" hidden="1"/>
    <cacheHierarchy uniqueName="[Beds].[Branch Name]" caption="Branch Name" attribute="1" defaultMemberUniqueName="[Beds].[Branch Name].[All]" allUniqueName="[Beds].[Branch Name].[All]" dimensionUniqueName="[Beds]" displayFolder="" count="0" unbalanced="0" hidden="1"/>
    <cacheHierarchy uniqueName="[Beds].[Building Name]" caption="Building Name" attribute="1" defaultMemberUniqueName="[Beds].[Building Name].[All]" allUniqueName="[Beds].[Building Name].[All]" dimensionUniqueName="[Beds]" displayFolder="" count="0" unbalanced="0" hidden="1"/>
    <cacheHierarchy uniqueName="[Beds].[Floor Name]" caption="Floor Name" attribute="1" defaultMemberUniqueName="[Beds].[Floor Name].[All]" allUniqueName="[Beds].[Floor Name].[All]" dimensionUniqueName="[Beds]" displayFolder="" count="0" unbalanced="0" hidden="1"/>
    <cacheHierarchy uniqueName="[Beds].[Location Type Name]" caption="Location Type Name" attribute="1" defaultMemberUniqueName="[Beds].[Location Type Name].[All]" allUniqueName="[Beds].[Location Type Name].[All]" dimensionUniqueName="[Beds]" displayFolder="" count="0" unbalanced="0" hidden="1"/>
    <cacheHierarchy uniqueName="[Beds].[Organization]" caption="Organization" attribute="1" defaultMemberUniqueName="[Beds].[Organization].[All]" allUniqueName="[Beds].[Organization].[All]" dimensionUniqueName="[Beds]" displayFolder="" count="0" unbalanced="0" hidden="1"/>
    <cacheHierarchy uniqueName="[Beds].[PKey_LevelOne]" caption="PKey_LevelOne" attribute="1" defaultMemberUniqueName="[Beds].[PKey_LevelOne].[All]" allUniqueName="[Beds].[PKey_LevelOne].[All]" dimensionUniqueName="[Beds]" displayFolder="" count="0" unbalanced="0" hidden="1"/>
    <cacheHierarchy uniqueName="[Beds].[Room Name]" caption="Room Name" attribute="1" defaultMemberUniqueName="[Beds].[Room Name].[All]" allUniqueName="[Beds].[Room Name].[All]" dimensionUniqueName="[Beds]" displayFolder="" count="0" unbalanced="0" hidden="1"/>
    <cacheHierarchy uniqueName="[Beds].[Specialty Name]" caption="Specialty Name" attribute="1" defaultMemberUniqueName="[Beds].[Specialty Name].[All]" allUniqueName="[Beds].[Specialty Name].[All]" dimensionUniqueName="[Beds]" displayFolder="" count="0" unbalanced="0" hidden="1"/>
    <cacheHierarchy uniqueName="[Beds].[Status]" caption="Status" attribute="1" defaultMemberUniqueName="[Beds].[Status].[All]" allUniqueName="[Beds].[Status].[All]" dimensionUniqueName="[Beds]" displayFolder="" count="0" unbalanced="0" hidden="1"/>
    <cacheHierarchy uniqueName="[Beds].[Status Description]" caption="Status Description" attribute="1" defaultMemberUniqueName="[Beds].[Status Description].[All]" allUniqueName="[Beds].[Status Description].[All]" dimensionUniqueName="[Beds]" displayFolder="" count="0" unbalanced="0" hidden="1"/>
    <cacheHierarchy uniqueName="[BridgeSpeciality].[PatternID]" caption="PatternID" attribute="1" defaultMemberUniqueName="[BridgeSpeciality].[PatternID].[All]" allUniqueName="[BridgeSpeciality].[PatternID].[All]" dimensionUniqueName="[BridgeSpeciality]" displayFolder="" count="0" unbalanced="0" hidden="1"/>
    <cacheHierarchy uniqueName="[BridgeSpeciality].[SpecialityID]" caption="SpecialityID" attribute="1" defaultMemberUniqueName="[BridgeSpeciality].[SpecialityID].[All]" allUniqueName="[BridgeSpeciality].[SpecialityID].[All]" dimensionUniqueName="[BridgeSpeciality]" displayFolder="" count="0" unbalanced="0" hidden="1"/>
    <cacheHierarchy uniqueName="[BridgeTags].[PatternID]" caption="PatternID" attribute="1" defaultMemberUniqueName="[BridgeTags].[PatternID].[All]" allUniqueName="[BridgeTags].[PatternID].[All]" dimensionUniqueName="[BridgeTags]" displayFolder="" count="0" unbalanced="0" hidden="1"/>
    <cacheHierarchy uniqueName="[BridgeTags].[TagKey]" caption="TagKey" attribute="1" defaultMemberUniqueName="[BridgeTags].[TagKey].[All]" allUniqueName="[BridgeTags].[TagKey].[All]" dimensionUniqueName="[BridgeTags]" displayFolder="" count="0" unbalanced="0" hidden="1"/>
    <cacheHierarchy uniqueName="[BridgeUserRoles].[RoleID]" caption="RoleID" attribute="1" defaultMemberUniqueName="[BridgeUserRoles].[RoleID].[All]" allUniqueName="[BridgeUserRoles].[RoleID].[All]" dimensionUniqueName="[BridgeUserRoles]" displayFolder="" count="0" unbalanced="0" hidden="1"/>
    <cacheHierarchy uniqueName="[BridgeUserRoles].[UserID]" caption="UserID" attribute="1" defaultMemberUniqueName="[BridgeUserRoles].[UserID].[All]" allUniqueName="[BridgeUserRoles].[UserID].[All]" dimensionUniqueName="[BridgeUserRoles]" displayFolder="" count="0" unbalanced="0" hidden="1"/>
    <cacheHierarchy uniqueName="[Dim Account].[Company_Code_Unified]" caption="Company_Code_Unified" attribute="1" defaultMemberUniqueName="[Dim Account].[Company_Code_Unified].[All]" allUniqueName="[Dim Account].[Company_Code_Unified].[All]" dimensionUniqueName="[Dim Account]" displayFolder="" count="0" unbalanced="0" hidden="1"/>
    <cacheHierarchy uniqueName="[Dim Account].[Company_Key]" caption="Company_Key" attribute="1" defaultMemberUniqueName="[Dim Account].[Company_Key].[All]" allUniqueName="[Dim Account].[Company_Key].[All]" dimensionUniqueName="[Dim Account]" displayFolder="" count="0" unbalanced="0" hidden="1"/>
    <cacheHierarchy uniqueName="[Dim Account].[net Volume Account]" caption="net Volume Account" attribute="1" defaultMemberUniqueName="[Dim Account].[net Volume Account].[All]" allUniqueName="[Dim Account].[net Volume Account].[All]" dimensionUniqueName="[Dim Account]" displayFolder="" count="0" unbalanced="0" hidden="1"/>
    <cacheHierarchy uniqueName="[Dim Account].[Organization_Key]" caption="Organization_Key" attribute="1" defaultMemberUniqueName="[Dim Account].[Organization_Key].[All]" allUniqueName="[Dim Account].[Organization_Key].[All]" dimensionUniqueName="[Dim Account]" displayFolder="" count="0" unbalanced="0" hidden="1"/>
    <cacheHierarchy uniqueName="[Dim Account - Sub].[Area]" caption="Area" attribute="1" defaultMemberUniqueName="[Dim Account - Sub].[Area].[All]" allUniqueName="[Dim Account - Sub].[Area].[All]" dimensionUniqueName="[Dim Account - Sub]" displayFolder="" count="0" unbalanced="0" hidden="1"/>
    <cacheHierarchy uniqueName="[Dim Account - Sub].[CommunityAccounts]" caption="CommunityAccounts" attribute="1" defaultMemberUniqueName="[Dim Account - Sub].[CommunityAccounts].[All]" allUniqueName="[Dim Account - Sub].[CommunityAccounts].[All]" dimensionUniqueName="[Dim Account - Sub]" displayFolder="" count="0" unbalanced="0" hidden="1"/>
    <cacheHierarchy uniqueName="[Dim Account - Sub].[Organization_Key]" caption="Organization_Key" attribute="1" defaultMemberUniqueName="[Dim Account - Sub].[Organization_Key].[All]" allUniqueName="[Dim Account - Sub].[Organization_Key].[All]" dimensionUniqueName="[Dim Account - Sub]" displayFolder="" count="0" unbalanced="0" hidden="1"/>
    <cacheHierarchy uniqueName="[Dim Account Status].[ID]" caption="ID" attribute="1" defaultMemberUniqueName="[Dim Account Status].[ID].[All]" allUniqueName="[Dim Account Status].[ID].[All]" dimensionUniqueName="[Dim Account Status]" displayFolder="" count="0" unbalanced="0" hidden="1"/>
    <cacheHierarchy uniqueName="[Dim Achievement For].[Achievement For]" caption="Achievement For" attribute="1" defaultMemberUniqueName="[Dim Achievement For].[Achievement For].[All]" allUniqueName="[Dim Achievement For].[Achievement For].[All]" dimensionUniqueName="[Dim Achievement For]" displayFolder="" count="0" unbalanced="0" hidden="1"/>
    <cacheHierarchy uniqueName="[Dim Achievement For].[ID]" caption="ID" attribute="1" defaultMemberUniqueName="[Dim Achievement For].[ID].[All]" allUniqueName="[Dim Achievement For].[ID].[All]" dimensionUniqueName="[Dim Achievement For]" displayFolder="" count="0" unbalanced="0" hidden="1"/>
    <cacheHierarchy uniqueName="[Dim Activity Priority].[CampaignActivity_Priority]" caption="CampaignActivity_Priority" attribute="1" defaultMemberUniqueName="[Dim Activity Priority].[CampaignActivity_Priority].[All]" allUniqueName="[Dim Activity Priority].[CampaignActivity_Priority].[All]" dimensionUniqueName="[Dim Activity Priority]" displayFolder="" count="0" unbalanced="0" hidden="1"/>
    <cacheHierarchy uniqueName="[Dim Activity Priority].[ID]" caption="ID" attribute="1" defaultMemberUniqueName="[Dim Activity Priority].[ID].[All]" allUniqueName="[Dim Activity Priority].[ID].[All]" dimensionUniqueName="[Dim Activity Priority]" displayFolder="" count="0" unbalanced="0" hidden="1"/>
    <cacheHierarchy uniqueName="[Dim Admin - Lab Rad].[Admin Email]" caption="Admin Email" attribute="1" defaultMemberUniqueName="[Dim Admin - Lab Rad].[Admin Email].[All]" allUniqueName="[Dim Admin - Lab Rad].[Admin Email].[All]" dimensionUniqueName="[Dim Admin - Lab Rad]" displayFolder="" count="0" unbalanced="0" hidden="1"/>
    <cacheHierarchy uniqueName="[Dim Admin - Lab Rad].[Admin Full Name]" caption="Admin Full Name" attribute="1" defaultMemberUniqueName="[Dim Admin - Lab Rad].[Admin Full Name].[All]" allUniqueName="[Dim Admin - Lab Rad].[Admin Full Name].[All]" dimensionUniqueName="[Dim Admin - Lab Rad]" displayFolder="" count="0" unbalanced="0" hidden="1"/>
    <cacheHierarchy uniqueName="[Dim Admin - Lab Rad].[Admin Key]" caption="Admin Key" attribute="1" defaultMemberUniqueName="[Dim Admin - Lab Rad].[Admin Key].[All]" allUniqueName="[Dim Admin - Lab Rad].[Admin Key].[All]" dimensionUniqueName="[Dim Admin - Lab Rad]" displayFolder="" count="0" unbalanced="0" hidden="1"/>
    <cacheHierarchy uniqueName="[Dim Admin - Lab Rad].[Admin User Name]" caption="Admin User Name" attribute="1" defaultMemberUniqueName="[Dim Admin - Lab Rad].[Admin User Name].[All]" allUniqueName="[Dim Admin - Lab Rad].[Admin User Name].[All]" dimensionUniqueName="[Dim Admin - Lab Rad]" displayFolder="" count="0" unbalanced="0" hidden="1"/>
    <cacheHierarchy uniqueName="[Dim Admission Reason].[REASON]" caption="REASON" attribute="1" defaultMemberUniqueName="[Dim Admission Reason].[REASON].[All]" allUniqueName="[Dim Admission Reason].[REASON].[All]" dimensionUniqueName="[Dim Admission Reason]" displayFolder="" count="0" unbalanced="0" hidden="1"/>
    <cacheHierarchy uniqueName="[Dim Admission Reason].[REASON_CODE]" caption="REASON_CODE" attribute="1" defaultMemberUniqueName="[Dim Admission Reason].[REASON_CODE].[All]" allUniqueName="[Dim Admission Reason].[REASON_CODE].[All]" dimensionUniqueName="[Dim Admission Reason]" displayFolder="" count="0" unbalanced="0" hidden="1"/>
    <cacheHierarchy uniqueName="[Dim Admission Status].[ID]" caption="ID" attribute="1" defaultMemberUniqueName="[Dim Admission Status].[ID].[All]" allUniqueName="[Dim Admission Status].[ID].[All]" dimensionUniqueName="[Dim Admission Status]" displayFolder="" count="0" unbalanced="0" hidden="1"/>
    <cacheHierarchy uniqueName="[Dim Admission Status].[Status]" caption="Status" attribute="1" defaultMemberUniqueName="[Dim Admission Status].[Status].[All]" allUniqueName="[Dim Admission Status].[Status].[All]" dimensionUniqueName="[Dim Admission Status]" displayFolder="" count="0" unbalanced="0" hidden="1"/>
    <cacheHierarchy uniqueName="[Dim Anesthetization Doctor].[Degree Name]" caption="Degree Name" attribute="1" defaultMemberUniqueName="[Dim Anesthetization Doctor].[Degree Name].[All]" allUniqueName="[Dim Anesthetization Doctor].[Degree Name].[All]" dimensionUniqueName="[Dim Anesthetization Doctor]" displayFolder="" count="0" unbalanced="0" hidden="1"/>
    <cacheHierarchy uniqueName="[Dim Anesthetization Doctor].[Doctor Name]" caption="Doctor Name" attribute="1" defaultMemberUniqueName="[Dim Anesthetization Doctor].[Doctor Name].[All]" allUniqueName="[Dim Anesthetization Doctor].[Doctor Name].[All]" dimensionUniqueName="[Dim Anesthetization Doctor]" displayFolder="" count="0" unbalanced="0" hidden="1"/>
    <cacheHierarchy uniqueName="[Dim Anesthetization Doctor].[Doctor Type]" caption="Doctor Type" attribute="1" defaultMemberUniqueName="[Dim Anesthetization Doctor].[Doctor Type].[All]" allUniqueName="[Dim Anesthetization Doctor].[Doctor Type].[All]" dimensionUniqueName="[Dim Anesthetization Doctor]" displayFolder="" count="0" unbalanced="0" hidden="1"/>
    <cacheHierarchy uniqueName="[Dim Anesthetization Doctor].[Hiring Date]" caption="Hiring Date" attribute="1" defaultMemberUniqueName="[Dim Anesthetization Doctor].[Hiring Date].[All]" allUniqueName="[Dim Anesthetization Doctor].[Hiring Date].[All]" dimensionUniqueName="[Dim Anesthetization Doctor]" displayFolder="" count="0" unbalanced="0" hidden="1"/>
    <cacheHierarchy uniqueName="[Dim Anesthetization Doctor].[Salary]" caption="Salary" attribute="1" defaultMemberUniqueName="[Dim Anesthetization Doctor].[Salary].[All]" allUniqueName="[Dim Anesthetization Doctor].[Salary].[All]" dimensionUniqueName="[Dim Anesthetization Doctor]" displayFolder="" count="0" unbalanced="0" hidden="1"/>
    <cacheHierarchy uniqueName="[Dim Anesthetization Doctor].[Shift]" caption="Shift" attribute="1" defaultMemberUniqueName="[Dim Anesthetization Doctor].[Shift].[All]" allUniqueName="[Dim Anesthetization Doctor].[Shift].[All]" dimensionUniqueName="[Dim Anesthetization Doctor]" displayFolder="" count="0" unbalanced="0" hidden="1"/>
    <cacheHierarchy uniqueName="[Dim Anesthetization Doctor].[Specialty]" caption="Specialty" attribute="1" defaultMemberUniqueName="[Dim Anesthetization Doctor].[Specialty].[All]" allUniqueName="[Dim Anesthetization Doctor].[Specialty].[All]" dimensionUniqueName="[Dim Anesthetization Doctor]" displayFolder="" count="0" unbalanced="0" hidden="1"/>
    <cacheHierarchy uniqueName="[Dim Anesthetization Doctor].[Specialty Hierarchy]" caption="Specialty Hierarchy" defaultMemberUniqueName="[Dim Anesthetization Doctor].[Specialty Hierarchy].[All]" allUniqueName="[Dim Anesthetization Doctor].[Specialty Hierarchy].[All]" dimensionUniqueName="[Dim Anesthetization Doctor]" displayFolder="" count="0" unbalanced="0" hidden="1"/>
    <cacheHierarchy uniqueName="[Dim Anesthetization Doctor].[Specialty key]" caption="Specialty key" attribute="1" defaultMemberUniqueName="[Dim Anesthetization Doctor].[Specialty key].[All]" allUniqueName="[Dim Anesthetization Doctor].[Specialty key].[All]" dimensionUniqueName="[Dim Anesthetization Doctor]" displayFolder="" count="0" unbalanced="0" hidden="1"/>
    <cacheHierarchy uniqueName="[Dim Anesthetization Doctor].[Specialty Name]" caption="Specialty Name" attribute="1" defaultMemberUniqueName="[Dim Anesthetization Doctor].[Specialty Name].[All]" allUniqueName="[Dim Anesthetization Doctor].[Specialty Name].[All]" dimensionUniqueName="[Dim Anesthetization Doctor]" displayFolder="" count="0" unbalanced="0" hidden="1"/>
    <cacheHierarchy uniqueName="[Dim Anesthetization Doctor].[Specialty Type]" caption="Specialty Type" attribute="1" defaultMemberUniqueName="[Dim Anesthetization Doctor].[Specialty Type].[All]" allUniqueName="[Dim Anesthetization Doctor].[Specialty Type].[All]" dimensionUniqueName="[Dim Anesthetization Doctor]" displayFolder="" count="0" unbalanced="0" hidden="1"/>
    <cacheHierarchy uniqueName="[Dim Anesthetization Doctor].[Staff Key]" caption="Staff Key" attribute="1" defaultMemberUniqueName="[Dim Anesthetization Doctor].[Staff Key].[All]" allUniqueName="[Dim Anesthetization Doctor].[Staff Key].[All]" dimensionUniqueName="[Dim Anesthetization Doctor]" displayFolder="" count="0" unbalanced="0" hidden="1"/>
    <cacheHierarchy uniqueName="[Dim Anesthetization Doctor].[Termination Date]" caption="Termination Date" attribute="1" defaultMemberUniqueName="[Dim Anesthetization Doctor].[Termination Date].[All]" allUniqueName="[Dim Anesthetization Doctor].[Termination Date].[All]" dimensionUniqueName="[Dim Anesthetization Doctor]" displayFolder="" count="0" unbalanced="0" hidden="1"/>
    <cacheHierarchy uniqueName="[Dim Anesthetization Doctor].[Unified Specialty Hierarchy]" caption="Unified Specialty Hierarchy" defaultMemberUniqueName="[Dim Anesthetization Doctor].[Unified Specialty Hierarchy].[All]" allUniqueName="[Dim Anesthetization Doctor].[Unified Specialty Hierarchy].[All]" dimensionUniqueName="[Dim Anesthetization Doctor]" displayFolder="" count="0" unbalanced="0" hidden="1"/>
    <cacheHierarchy uniqueName="[Dim Area].[Area Name]" caption="Area Name" attribute="1" defaultMemberUniqueName="[Dim Area].[Area Name].[All]" allUniqueName="[Dim Area].[Area Name].[All]" dimensionUniqueName="[Dim Area]" displayFolder="" count="0" unbalanced="0" hidden="1"/>
    <cacheHierarchy uniqueName="[Dim Area].[AreaID]" caption="AreaID" attribute="1" defaultMemberUniqueName="[Dim Area].[AreaID].[All]" allUniqueName="[Dim Area].[AreaID].[All]" dimensionUniqueName="[Dim Area]" displayFolder="" count="0" unbalanced="0" hidden="1"/>
    <cacheHierarchy uniqueName="[Dim Avaya Agents].[Agent Name]" caption="Agent Name" attribute="1" defaultMemberUniqueName="[Dim Avaya Agents].[Agent Name].[All]" allUniqueName="[Dim Avaya Agents].[Agent Name].[All]" dimensionUniqueName="[Dim Avaya Agents]" displayFolder="" count="0" unbalanced="0" hidden="1"/>
    <cacheHierarchy uniqueName="[Dim Avaya Agents].[Agent_ID]" caption="Agent_ID" attribute="1" defaultMemberUniqueName="[Dim Avaya Agents].[Agent_ID].[All]" allUniqueName="[Dim Avaya Agents].[Agent_ID].[All]" dimensionUniqueName="[Dim Avaya Agents]" displayFolder="" count="0" unbalanced="0" hidden="1"/>
    <cacheHierarchy uniqueName="[Dim Avaya Agents].[Split Name]" caption="Split Name" attribute="1" defaultMemberUniqueName="[Dim Avaya Agents].[Split Name].[All]" allUniqueName="[Dim Avaya Agents].[Split Name].[All]" dimensionUniqueName="[Dim Avaya Agents]" displayFolder="" count="0" unbalanced="0" hidden="1"/>
    <cacheHierarchy uniqueName="[Dim Avaya Business Units].[BU_ID]" caption="BU_ID" attribute="1" defaultMemberUniqueName="[Dim Avaya Business Units].[BU_ID].[All]" allUniqueName="[Dim Avaya Business Units].[BU_ID].[All]" dimensionUniqueName="[Dim Avaya Business Units]" displayFolder="" count="0" unbalanced="0" hidden="1"/>
    <cacheHierarchy uniqueName="[Dim Avaya Business Units].[Business Unit Name]" caption="Business Unit Name" attribute="1" defaultMemberUniqueName="[Dim Avaya Business Units].[Business Unit Name].[All]" allUniqueName="[Dim Avaya Business Units].[Business Unit Name].[All]" dimensionUniqueName="[Dim Avaya Business Units]" displayFolder="" count="0" unbalanced="0" hidden="1"/>
    <cacheHierarchy uniqueName="[Dim Avaya Call Priority Type].[CallPriority_Id]" caption="CallPriority_Id" attribute="1" defaultMemberUniqueName="[Dim Avaya Call Priority Type].[CallPriority_Id].[All]" allUniqueName="[Dim Avaya Call Priority Type].[CallPriority_Id].[All]" dimensionUniqueName="[Dim Avaya Call Priority Type]" displayFolder="" count="0" unbalanced="0" hidden="1"/>
    <cacheHierarchy uniqueName="[Dim Avaya Call Priority Type].[Type]" caption="Type" attribute="1" defaultMemberUniqueName="[Dim Avaya Call Priority Type].[Type].[All]" allUniqueName="[Dim Avaya Call Priority Type].[Type].[All]" dimensionUniqueName="[Dim Avaya Call Priority Type]" displayFolder="" count="0" unbalanced="0" hidden="1"/>
    <cacheHierarchy uniqueName="[Dim Avaya Call Release Status].[CallRelease_ID]" caption="CallRelease_ID" attribute="1" defaultMemberUniqueName="[Dim Avaya Call Release Status].[CallRelease_ID].[All]" allUniqueName="[Dim Avaya Call Release Status].[CallRelease_ID].[All]" dimensionUniqueName="[Dim Avaya Call Release Status]" displayFolder="" count="0" unbalanced="0" hidden="1"/>
    <cacheHierarchy uniqueName="[Dim Avaya Call Release Status].[Status]" caption="Status" attribute="1" defaultMemberUniqueName="[Dim Avaya Call Release Status].[Status].[All]" allUniqueName="[Dim Avaya Call Release Status].[Status].[All]" dimensionUniqueName="[Dim Avaya Call Release Status]" displayFolder="" count="0" unbalanced="0" hidden="1"/>
    <cacheHierarchy uniqueName="[Dim Avaya Call Type].[CallType_Id]" caption="CallType_Id" attribute="1" defaultMemberUniqueName="[Dim Avaya Call Type].[CallType_Id].[All]" allUniqueName="[Dim Avaya Call Type].[CallType_Id].[All]" dimensionUniqueName="[Dim Avaya Call Type]" displayFolder="" count="0" unbalanced="0" hidden="1"/>
    <cacheHierarchy uniqueName="[Dim Avaya Call Type].[Type]" caption="Type" attribute="1" defaultMemberUniqueName="[Dim Avaya Call Type].[Type].[All]" allUniqueName="[Dim Avaya Call Type].[Type].[All]" dimensionUniqueName="[Dim Avaya Call Type]" displayFolder="" count="0" unbalanced="0" hidden="1"/>
    <cacheHierarchy uniqueName="[Dim Avaya First VDN].[VDN Name]" caption="VDN Name" attribute="1" defaultMemberUniqueName="[Dim Avaya First VDN].[VDN Name].[All]" allUniqueName="[Dim Avaya First VDN].[VDN Name].[All]" dimensionUniqueName="[Dim Avaya First VDN]" displayFolder="" count="0" unbalanced="0" hidden="1"/>
    <cacheHierarchy uniqueName="[Dim Avaya First VDN].[VDN_ID]" caption="VDN_ID" attribute="1" defaultMemberUniqueName="[Dim Avaya First VDN].[VDN_ID].[All]" allUniqueName="[Dim Avaya First VDN].[VDN_ID].[All]" dimensionUniqueName="[Dim Avaya First VDN]" displayFolder="" count="0" unbalanced="0" hidden="1"/>
    <cacheHierarchy uniqueName="[Dim Avaya Group Call Status].[GroupCall_ID]" caption="GroupCall_ID" attribute="1" defaultMemberUniqueName="[Dim Avaya Group Call Status].[GroupCall_ID].[All]" allUniqueName="[Dim Avaya Group Call Status].[GroupCall_ID].[All]" dimensionUniqueName="[Dim Avaya Group Call Status]" displayFolder="" count="0" unbalanced="0" hidden="1"/>
    <cacheHierarchy uniqueName="[Dim Avaya Group Call Status].[Status]" caption="Status" attribute="1" defaultMemberUniqueName="[Dim Avaya Group Call Status].[Status].[All]" allUniqueName="[Dim Avaya Group Call Status].[Status].[All]" dimensionUniqueName="[Dim Avaya Group Call Status]" displayFolder="" count="0" unbalanced="0" hidden="1"/>
    <cacheHierarchy uniqueName="[Dim Avaya Last VDN].[VDN Name]" caption="VDN Name" attribute="1" defaultMemberUniqueName="[Dim Avaya Last VDN].[VDN Name].[All]" allUniqueName="[Dim Avaya Last VDN].[VDN Name].[All]" dimensionUniqueName="[Dim Avaya Last VDN]" displayFolder="" count="0" unbalanced="0" hidden="1"/>
    <cacheHierarchy uniqueName="[Dim Avaya Last VDN].[VDN_ID]" caption="VDN_ID" attribute="1" defaultMemberUniqueName="[Dim Avaya Last VDN].[VDN_ID].[All]" allUniqueName="[Dim Avaya Last VDN].[VDN_ID].[All]" dimensionUniqueName="[Dim Avaya Last VDN]" displayFolder="" count="0" unbalanced="0" hidden="1"/>
    <cacheHierarchy uniqueName="[Dim Avaya Phone Call].[caller]" caption="caller" attribute="1" defaultMemberUniqueName="[Dim Avaya Phone Call].[caller].[All]" allUniqueName="[Dim Avaya Phone Call].[caller].[All]" dimensionUniqueName="[Dim Avaya Phone Call]" displayFolder="" count="0" unbalanced="0" hidden="1"/>
    <cacheHierarchy uniqueName="[Dim Avaya Phone Call].[callid]" caption="callid" attribute="1" defaultMemberUniqueName="[Dim Avaya Phone Call].[callid].[All]" allUniqueName="[Dim Avaya Phone Call].[callid].[All]" dimensionUniqueName="[Dim Avaya Phone Call]" displayFolder="" count="0" unbalanced="0" hidden="1"/>
    <cacheHierarchy uniqueName="[Dim Avaya Phone Call].[PhoneCall_ID]" caption="PhoneCall_ID" attribute="1" defaultMemberUniqueName="[Dim Avaya Phone Call].[PhoneCall_ID].[All]" allUniqueName="[Dim Avaya Phone Call].[PhoneCall_ID].[All]" dimensionUniqueName="[Dim Avaya Phone Call]" displayFolder="" count="0" unbalanced="0" hidden="1"/>
    <cacheHierarchy uniqueName="[Dim Avaya Phone Call].[reciever]" caption="reciever" attribute="1" defaultMemberUniqueName="[Dim Avaya Phone Call].[reciever].[All]" allUniqueName="[Dim Avaya Phone Call].[reciever].[All]" dimensionUniqueName="[Dim Avaya Phone Call]" displayFolder="" count="0" unbalanced="0" hidden="1"/>
    <cacheHierarchy uniqueName="[Dim Avaya Phone Call].[transfere_Status]" caption="transfere_Status" attribute="1" defaultMemberUniqueName="[Dim Avaya Phone Call].[transfere_Status].[All]" allUniqueName="[Dim Avaya Phone Call].[transfere_Status].[All]" dimensionUniqueName="[Dim Avaya Phone Call]" displayFolder="" count="0" unbalanced="0" hidden="1"/>
    <cacheHierarchy uniqueName="[Dim Avaya Phone Call].[ucid]" caption="ucid" attribute="1" defaultMemberUniqueName="[Dim Avaya Phone Call].[ucid].[All]" allUniqueName="[Dim Avaya Phone Call].[ucid].[All]" dimensionUniqueName="[Dim Avaya Phone Call]" displayFolder="" count="0" unbalanced="0" hidden="1"/>
    <cacheHierarchy uniqueName="[Dim Avaya Second VDN].[VDN Name]" caption="VDN Name" attribute="1" defaultMemberUniqueName="[Dim Avaya Second VDN].[VDN Name].[All]" allUniqueName="[Dim Avaya Second VDN].[VDN Name].[All]" dimensionUniqueName="[Dim Avaya Second VDN]" displayFolder="" count="0" unbalanced="0" hidden="1"/>
    <cacheHierarchy uniqueName="[Dim Avaya Second VDN].[VDN_ID]" caption="VDN_ID" attribute="1" defaultMemberUniqueName="[Dim Avaya Second VDN].[VDN_ID].[All]" allUniqueName="[Dim Avaya Second VDN].[VDN_ID].[All]" dimensionUniqueName="[Dim Avaya Second VDN]" displayFolder="" count="0" unbalanced="0" hidden="1"/>
    <cacheHierarchy uniqueName="[Dim Avaya Third VDN].[VDN Name]" caption="VDN Name" attribute="1" defaultMemberUniqueName="[Dim Avaya Third VDN].[VDN Name].[All]" allUniqueName="[Dim Avaya Third VDN].[VDN Name].[All]" dimensionUniqueName="[Dim Avaya Third VDN]" displayFolder="" count="0" unbalanced="0" hidden="1"/>
    <cacheHierarchy uniqueName="[Dim Avaya Third VDN].[VDN_ID]" caption="VDN_ID" attribute="1" defaultMemberUniqueName="[Dim Avaya Third VDN].[VDN_ID].[All]" allUniqueName="[Dim Avaya Third VDN].[VDN_ID].[All]" dimensionUniqueName="[Dim Avaya Third VDN]" displayFolder="" count="0" unbalanced="0" hidden="1"/>
    <cacheHierarchy uniqueName="[Dim Avaya Transfer Details].[Transfer Date]" caption="Transfer Date" attribute="1" defaultMemberUniqueName="[Dim Avaya Transfer Details].[Transfer Date].[All]" allUniqueName="[Dim Avaya Transfer Details].[Transfer Date].[All]" dimensionUniqueName="[Dim Avaya Transfer Details]" displayFolder="" count="0" unbalanced="0" hidden="1"/>
    <cacheHierarchy uniqueName="[Dim Avaya Transfer Details].[Transfer Number]" caption="Transfer Number" attribute="1" defaultMemberUniqueName="[Dim Avaya Transfer Details].[Transfer Number].[All]" allUniqueName="[Dim Avaya Transfer Details].[Transfer Number].[All]" dimensionUniqueName="[Dim Avaya Transfer Details]" displayFolder="" count="0" unbalanced="0" hidden="1"/>
    <cacheHierarchy uniqueName="[Dim Avaya Transfer Details].[Transfer Time]" caption="Transfer Time" attribute="1" defaultMemberUniqueName="[Dim Avaya Transfer Details].[Transfer Time].[All]" allUniqueName="[Dim Avaya Transfer Details].[Transfer Time].[All]" dimensionUniqueName="[Dim Avaya Transfer Details]" displayFolder="" count="0" unbalanced="0" hidden="1"/>
    <cacheHierarchy uniqueName="[Dim Avaya Transfer Details].[transfer_ID]" caption="transfer_ID" attribute="1" defaultMemberUniqueName="[Dim Avaya Transfer Details].[transfer_ID].[All]" allUniqueName="[Dim Avaya Transfer Details].[transfer_ID].[All]" dimensionUniqueName="[Dim Avaya Transfer Details]" displayFolder="" count="0" unbalanced="0" hidden="1"/>
    <cacheHierarchy uniqueName="[Dim Avaya Trunk].[Trunk Name]" caption="Trunk Name" attribute="1" defaultMemberUniqueName="[Dim Avaya Trunk].[Trunk Name].[All]" allUniqueName="[Dim Avaya Trunk].[Trunk Name].[All]" dimensionUniqueName="[Dim Avaya Trunk]" displayFolder="" count="0" unbalanced="0" hidden="1"/>
    <cacheHierarchy uniqueName="[Dim Avaya Trunk].[Trunk_ID]" caption="Trunk_ID" attribute="1" defaultMemberUniqueName="[Dim Avaya Trunk].[Trunk_ID].[All]" allUniqueName="[Dim Avaya Trunk].[Trunk_ID].[All]" dimensionUniqueName="[Dim Avaya Trunk]" displayFolder="" count="0" unbalanced="0" hidden="1"/>
    <cacheHierarchy uniqueName="[Dim BaseLine].[BaselineDescription]" caption="BaselineDescription" attribute="1" defaultMemberUniqueName="[Dim BaseLine].[BaselineDescription].[All]" allUniqueName="[Dim BaseLine].[BaselineDescription].[All]" dimensionUniqueName="[Dim BaseLine]" displayFolder="" count="0" unbalanced="0" hidden="1"/>
    <cacheHierarchy uniqueName="[Dim BaseLine].[Baselinekey]" caption="Baselinekey" attribute="1" defaultMemberUniqueName="[Dim BaseLine].[Baselinekey].[All]" allUniqueName="[Dim BaseLine].[Baselinekey].[All]" dimensionUniqueName="[Dim BaseLine]" displayFolder="" count="0" unbalanced="0" hidden="1"/>
    <cacheHierarchy uniqueName="[Dim BaseLine].[Type]" caption="Type" attribute="1" defaultMemberUniqueName="[Dim BaseLine].[Type].[All]" allUniqueName="[Dim BaseLine].[Type].[All]" dimensionUniqueName="[Dim BaseLine]" displayFolder="" count="0" unbalanced="0" hidden="1"/>
    <cacheHierarchy uniqueName="[Dim BI Solutions].[BI Solution]" caption="BI Solution" attribute="1" defaultMemberUniqueName="[Dim BI Solutions].[BI Solution].[All]" allUniqueName="[Dim BI Solutions].[BI Solution].[All]" dimensionUniqueName="[Dim BI Solutions]" displayFolder="" count="0" unbalanced="0" hidden="1"/>
    <cacheHierarchy uniqueName="[Dim BI Solutions].[Server IP]" caption="Server IP" attribute="1" defaultMemberUniqueName="[Dim BI Solutions].[Server IP].[All]" allUniqueName="[Dim BI Solutions].[Server IP].[All]" dimensionUniqueName="[Dim BI Solutions]" displayFolder="" count="0" unbalanced="0" hidden="1"/>
    <cacheHierarchy uniqueName="[Dim BI Solutions].[Server Location]" caption="Server Location" attribute="1" defaultMemberUniqueName="[Dim BI Solutions].[Server Location].[All]" allUniqueName="[Dim BI Solutions].[Server Location].[All]" dimensionUniqueName="[Dim BI Solutions]" displayFolder="" count="0" unbalanced="0" hidden="1"/>
    <cacheHierarchy uniqueName="[Dim BI Solutions].[Server Name]" caption="Server Name" attribute="1" defaultMemberUniqueName="[Dim BI Solutions].[Server Name].[All]" allUniqueName="[Dim BI Solutions].[Server Name].[All]" dimensionUniqueName="[Dim BI Solutions]" displayFolder="" count="0" unbalanced="0" hidden="1"/>
    <cacheHierarchy uniqueName="[Dim BI Solutions].[Servers Hierarchy]" caption="Servers Hierarchy" defaultMemberUniqueName="[Dim BI Solutions].[Servers Hierarchy].[All]" allUniqueName="[Dim BI Solutions].[Servers Hierarchy].[All]" dimensionUniqueName="[Dim BI Solutions]" displayFolder="" count="0" unbalanced="0" hidden="1"/>
    <cacheHierarchy uniqueName="[Dim BI Solutions].[TBLKey]" caption="TBLKey" attribute="1" defaultMemberUniqueName="[Dim BI Solutions].[TBLKey].[All]" allUniqueName="[Dim BI Solutions].[TBLKey].[All]" dimensionUniqueName="[Dim BI Solutions]" displayFolder="" count="0" unbalanced="0" hidden="1"/>
    <cacheHierarchy uniqueName="[Dim BI Users].[Active User]" caption="Active User" attribute="1" defaultMemberUniqueName="[Dim BI Users].[Active User].[All]" allUniqueName="[Dim BI Users].[Active User].[All]" dimensionUniqueName="[Dim BI Users]" displayFolder="" count="0" unbalanced="0" hidden="1"/>
    <cacheHierarchy uniqueName="[Dim BI Users].[BI Team]" caption="BI Team" attribute="1" defaultMemberUniqueName="[Dim BI Users].[BI Team].[All]" allUniqueName="[Dim BI Users].[BI Team].[All]" dimensionUniqueName="[Dim BI Users]" displayFolder="" count="0" unbalanced="0" hidden="1"/>
    <cacheHierarchy uniqueName="[Dim BI Users].[Department]" caption="Department" attribute="1" defaultMemberUniqueName="[Dim BI Users].[Department].[All]" allUniqueName="[Dim BI Users].[Department].[All]" dimensionUniqueName="[Dim BI Users]" displayFolder="" count="0" unbalanced="0" hidden="1"/>
    <cacheHierarchy uniqueName="[Dim BI Users].[Employee Name]" caption="Employee Name" attribute="1" defaultMemberUniqueName="[Dim BI Users].[Employee Name].[All]" allUniqueName="[Dim BI Users].[Employee Name].[All]" dimensionUniqueName="[Dim BI Users]" displayFolder="" count="0" unbalanced="0" hidden="1"/>
    <cacheHierarchy uniqueName="[Dim BI Users].[Employee Title]" caption="Employee Title" attribute="1" defaultMemberUniqueName="[Dim BI Users].[Employee Title].[All]" allUniqueName="[Dim BI Users].[Employee Title].[All]" dimensionUniqueName="[Dim BI Users]" displayFolder="" count="0" unbalanced="0" hidden="1"/>
    <cacheHierarchy uniqueName="[Dim BI Users].[FirstName]" caption="FirstName" attribute="1" defaultMemberUniqueName="[Dim BI Users].[FirstName].[All]" allUniqueName="[Dim BI Users].[FirstName].[All]" dimensionUniqueName="[Dim BI Users]" displayFolder="" count="0" unbalanced="0" hidden="1"/>
    <cacheHierarchy uniqueName="[Dim BI Users].[Manager Name]" caption="Manager Name" attribute="1" defaultMemberUniqueName="[Dim BI Users].[Manager Name].[All]" allUniqueName="[Dim BI Users].[Manager Name].[All]" dimensionUniqueName="[Dim BI Users]" displayFolder="" count="0" unbalanced="0" hidden="1"/>
    <cacheHierarchy uniqueName="[Dim BI Users].[SurName]" caption="SurName" attribute="1" defaultMemberUniqueName="[Dim BI Users].[SurName].[All]" allUniqueName="[Dim BI Users].[SurName].[All]" dimensionUniqueName="[Dim BI Users]" displayFolder="" count="0" unbalanced="0" hidden="1"/>
    <cacheHierarchy uniqueName="[Dim BI Users].[User Name]" caption="User Name" attribute="1" defaultMemberUniqueName="[Dim BI Users].[User Name].[All]" allUniqueName="[Dim BI Users].[User Name].[All]" dimensionUniqueName="[Dim BI Users]" displayFolder="" count="0" unbalanced="0" hidden="1"/>
    <cacheHierarchy uniqueName="[Dim BI Users].[Users Hierarchy]" caption="Users Hierarchy" defaultMemberUniqueName="[Dim BI Users].[Users Hierarchy].[All]" allUniqueName="[Dim BI Users].[Users Hierarchy].[All]" dimensionUniqueName="[Dim BI Users]" displayFolder="" count="0" unbalanced="0" hidden="1"/>
    <cacheHierarchy uniqueName="[Dim Booking Lead].[Booking Lead name]" caption="Booking Lead name" attribute="1" defaultMemberUniqueName="[Dim Booking Lead].[Booking Lead name].[All]" allUniqueName="[Dim Booking Lead].[Booking Lead name].[All]" dimensionUniqueName="[Dim Booking Lead]" displayFolder="" count="0" unbalanced="0" hidden="1"/>
    <cacheHierarchy uniqueName="[Dim Booking Lead].[How_To_know]" caption="How_To_know" attribute="1" defaultMemberUniqueName="[Dim Booking Lead].[How_To_know].[All]" allUniqueName="[Dim Booking Lead].[How_To_know].[All]" dimensionUniqueName="[Dim Booking Lead]" displayFolder="" count="0" unbalanced="0" hidden="1"/>
    <cacheHierarchy uniqueName="[Dim Booking Lead].[Patient email]" caption="Patient email" attribute="1" defaultMemberUniqueName="[Dim Booking Lead].[Patient email].[All]" allUniqueName="[Dim Booking Lead].[Patient email].[All]" dimensionUniqueName="[Dim Booking Lead]" displayFolder="" count="0" unbalanced="0" hidden="1"/>
    <cacheHierarchy uniqueName="[Dim Booking Lead].[Patient Phone]" caption="Patient Phone" attribute="1" defaultMemberUniqueName="[Dim Booking Lead].[Patient Phone].[All]" allUniqueName="[Dim Booking Lead].[Patient Phone].[All]" dimensionUniqueName="[Dim Booking Lead]" displayFolder="" count="0" unbalanced="0" hidden="1"/>
    <cacheHierarchy uniqueName="[Dim Booking Lead].[Payment Type]" caption="Payment Type" attribute="1" defaultMemberUniqueName="[Dim Booking Lead].[Payment Type].[All]" allUniqueName="[Dim Booking Lead].[Payment Type].[All]" dimensionUniqueName="[Dim Booking Lead]" displayFolder="" count="0" unbalanced="0" hidden="1"/>
    <cacheHierarchy uniqueName="[Dim Booking Lead].[Request_ID]" caption="Request_ID" attribute="1" defaultMemberUniqueName="[Dim Booking Lead].[Request_ID].[All]" allUniqueName="[Dim Booking Lead].[Request_ID].[All]" dimensionUniqueName="[Dim Booking Lead]" displayFolder="" count="0" unbalanced="0" hidden="1"/>
    <cacheHierarchy uniqueName="[Dim Booking Lead].[System ID]" caption="System ID" attribute="1" defaultMemberUniqueName="[Dim Booking Lead].[System ID].[All]" allUniqueName="[Dim Booking Lead].[System ID].[All]" dimensionUniqueName="[Dim Booking Lead]" displayFolder="" count="0" unbalanced="0" hidden="1"/>
    <cacheHierarchy uniqueName="[Dim Booking Status].[Booking Status]" caption="Booking Status" attribute="1" defaultMemberUniqueName="[Dim Booking Status].[Booking Status].[All]" allUniqueName="[Dim Booking Status].[Booking Status].[All]" dimensionUniqueName="[Dim Booking Status]" displayFolder="" count="0" unbalanced="0" hidden="1"/>
    <cacheHierarchy uniqueName="[Dim Booking Status].[Booking Status (AR)]" caption="Booking Status (AR)" attribute="1" defaultMemberUniqueName="[Dim Booking Status].[Booking Status (AR)].[All]" allUniqueName="[Dim Booking Status].[Booking Status (AR)].[All]" dimensionUniqueName="[Dim Booking Status]" displayFolder="" count="0" unbalanced="0" hidden="1"/>
    <cacheHierarchy uniqueName="[Dim Booking Status].[BookingStatusKey]" caption="BookingStatusKey" attribute="1" defaultMemberUniqueName="[Dim Booking Status].[BookingStatusKey].[All]" allUniqueName="[Dim Booking Status].[BookingStatusKey].[All]" dimensionUniqueName="[Dim Booking Status]" displayFolder="" count="0" unbalanced="0" hidden="1"/>
    <cacheHierarchy uniqueName="[Dim Booking Types].[Appointment Classification]" caption="Appointment Classification" attribute="1" defaultMemberUniqueName="[Dim Booking Types].[Appointment Classification].[All]" allUniqueName="[Dim Booking Types].[Appointment Classification].[All]" dimensionUniqueName="[Dim Booking Types]" displayFolder="" count="0" unbalanced="0" hidden="1"/>
    <cacheHierarchy uniqueName="[Dim Booking Types].[BookingKey]" caption="BookingKey" attribute="1" defaultMemberUniqueName="[Dim Booking Types].[BookingKey].[All]" allUniqueName="[Dim Booking Types].[BookingKey].[All]" dimensionUniqueName="[Dim Booking Types]" displayFolder="" count="0" unbalanced="0" hidden="1"/>
    <cacheHierarchy uniqueName="[Dim Booking Types].[Payment Type]" caption="Payment Type" attribute="1" defaultMemberUniqueName="[Dim Booking Types].[Payment Type].[All]" allUniqueName="[Dim Booking Types].[Payment Type].[All]" dimensionUniqueName="[Dim Booking Types]" displayFolder="" count="0" unbalanced="0" hidden="1"/>
    <cacheHierarchy uniqueName="[Dim Booking Types].[Physician Dependent]" caption="Physician Dependent" attribute="1" defaultMemberUniqueName="[Dim Booking Types].[Physician Dependent].[All]" allUniqueName="[Dim Booking Types].[Physician Dependent].[All]" dimensionUniqueName="[Dim Booking Types]" displayFolder="" count="0" unbalanced="0" hidden="1"/>
    <cacheHierarchy uniqueName="[Dim Business Source].[Source Of Business]" caption="Source Of Business" attribute="1" defaultMemberUniqueName="[Dim Business Source].[Source Of Business].[All]" allUniqueName="[Dim Business Source].[Source Of Business].[All]" dimensionUniqueName="[Dim Business Source]" displayFolder="" count="0" unbalanced="0" hidden="1"/>
    <cacheHierarchy uniqueName="[Dim Business Source].[Uniquekey]" caption="Uniquekey" attribute="1" defaultMemberUniqueName="[Dim Business Source].[Uniquekey].[All]" allUniqueName="[Dim Business Source].[Uniquekey].[All]" dimensionUniqueName="[Dim Business Source]" displayFolder="" count="0" unbalanced="0" hidden="1"/>
    <cacheHierarchy uniqueName="[Dim Business Sources].[BusinessSourceKey]" caption="BusinessSourceKey" attribute="1" defaultMemberUniqueName="[Dim Business Sources].[BusinessSourceKey].[All]" allUniqueName="[Dim Business Sources].[BusinessSourceKey].[All]" dimensionUniqueName="[Dim Business Sources]" displayFolder="" count="0" unbalanced="0" hidden="1"/>
    <cacheHierarchy uniqueName="[Dim Business Sources].[Source Of Business (AR)]" caption="Source Of Business (AR)" attribute="1" defaultMemberUniqueName="[Dim Business Sources].[Source Of Business (AR)].[All]" allUniqueName="[Dim Business Sources].[Source Of Business (AR)].[All]" dimensionUniqueName="[Dim Business Sources]" displayFolder="" count="0" unbalanced="0" hidden="1"/>
    <cacheHierarchy uniqueName="[Dim Business Sources].[Source Of Business (EN)]" caption="Source Of Business (EN)" attribute="1" defaultMemberUniqueName="[Dim Business Sources].[Source Of Business (EN)].[All]" allUniqueName="[Dim Business Sources].[Source Of Business (EN)].[All]" dimensionUniqueName="[Dim Business Sources]" displayFolder="" count="0" unbalanced="0" hidden="1"/>
    <cacheHierarchy uniqueName="[Dim Business Unit].[Business Unit Unified Name]" caption="Business Unit Unified Name" attribute="1" defaultMemberUniqueName="[Dim Business Unit].[Business Unit Unified Name].[All]" allUniqueName="[Dim Business Unit].[Business Unit Unified Name].[All]" dimensionUniqueName="[Dim Business Unit]" displayFolder="" count="0" unbalanced="0" hidden="1"/>
    <cacheHierarchy uniqueName="[Dim Business Unit].[CountryKey]" caption="CountryKey" attribute="1" defaultMemberUniqueName="[Dim Business Unit].[CountryKey].[All]" allUniqueName="[Dim Business Unit].[CountryKey].[All]" dimensionUniqueName="[Dim Business Unit]" displayFolder="" count="0" unbalanced="0" hidden="1"/>
    <cacheHierarchy uniqueName="[Dim Business Unit].[MainCurrencyKey]" caption="MainCurrencyKey" attribute="1" defaultMemberUniqueName="[Dim Business Unit].[MainCurrencyKey].[All]" allUniqueName="[Dim Business Unit].[MainCurrencyKey].[All]" dimensionUniqueName="[Dim Business Unit]" displayFolder="" count="0" unbalanced="0" hidden="1"/>
    <cacheHierarchy uniqueName="[Dim Business Unit].[OrganizationTypeKey]" caption="OrganizationTypeKey" attribute="1" defaultMemberUniqueName="[Dim Business Unit].[OrganizationTypeKey].[All]" allUniqueName="[Dim Business Unit].[OrganizationTypeKey].[All]" dimensionUniqueName="[Dim Business Unit]" displayFolder="" count="0" unbalanced="0" hidden="1"/>
    <cacheHierarchy uniqueName="[Dim Call Center Agent].[Agent_ID]" caption="Agent_ID" attribute="1" defaultMemberUniqueName="[Dim Call Center Agent].[Agent_ID].[All]" allUniqueName="[Dim Call Center Agent].[Agent_ID].[All]" dimensionUniqueName="[Dim Call Center Agent]" displayFolder="" count="0" unbalanced="0" hidden="1"/>
    <cacheHierarchy uniqueName="[Dim Call Center Agent].[Call Center Agent]" caption="Call Center Agent" attribute="1" defaultMemberUniqueName="[Dim Call Center Agent].[Call Center Agent].[All]" allUniqueName="[Dim Call Center Agent].[Call Center Agent].[All]" dimensionUniqueName="[Dim Call Center Agent]" displayFolder="" count="0" unbalanced="0" hidden="1"/>
    <cacheHierarchy uniqueName="[Dim Call Center Agent].[CreatedOn]" caption="CreatedOn" attribute="1" defaultMemberUniqueName="[Dim Call Center Agent].[CreatedOn].[All]" allUniqueName="[Dim Call Center Agent].[CreatedOn].[All]" dimensionUniqueName="[Dim Call Center Agent]" displayFolder="" count="0" unbalanced="0" hidden="1"/>
    <cacheHierarchy uniqueName="[Dim Call Center Agent].[DomainName]" caption="DomainName" attribute="1" defaultMemberUniqueName="[Dim Call Center Agent].[DomainName].[All]" allUniqueName="[Dim Call Center Agent].[DomainName].[All]" dimensionUniqueName="[Dim Call Center Agent]" displayFolder="" count="0" unbalanced="0" hidden="1"/>
    <cacheHierarchy uniqueName="[Dim Call Center Agent].[InternalEMailAddress]" caption="InternalEMailAddress" attribute="1" defaultMemberUniqueName="[Dim Call Center Agent].[InternalEMailAddress].[All]" allUniqueName="[Dim Call Center Agent].[InternalEMailAddress].[All]" dimensionUniqueName="[Dim Call Center Agent]" displayFolder="" count="0" unbalanced="0" hidden="1"/>
    <cacheHierarchy uniqueName="[Dim Call Center Agent].[Title]" caption="Title" attribute="1" defaultMemberUniqueName="[Dim Call Center Agent].[Title].[All]" allUniqueName="[Dim Call Center Agent].[Title].[All]" dimensionUniqueName="[Dim Call Center Agent]" displayFolder="" count="0" unbalanced="0" hidden="1"/>
    <cacheHierarchy uniqueName="[Dim Campaign].[Age_Range]" caption="Age_Range" attribute="1" defaultMemberUniqueName="[Dim Campaign].[Age_Range].[All]" allUniqueName="[Dim Campaign].[Age_Range].[All]" dimensionUniqueName="[Dim Campaign]" displayFolder="" count="0" unbalanced="0" hidden="1"/>
    <cacheHierarchy uniqueName="[Dim Campaign].[Campaign_Code]" caption="Campaign_Code" attribute="1" defaultMemberUniqueName="[Dim Campaign].[Campaign_Code].[All]" allUniqueName="[Dim Campaign].[Campaign_Code].[All]" dimensionUniqueName="[Dim Campaign]" displayFolder="" count="0" unbalanced="0" hidden="1"/>
    <cacheHierarchy uniqueName="[Dim Campaign].[Campaign_CreationDate]" caption="Campaign_CreationDate" attribute="1" defaultMemberUniqueName="[Dim Campaign].[Campaign_CreationDate].[All]" allUniqueName="[Dim Campaign].[Campaign_CreationDate].[All]" dimensionUniqueName="[Dim Campaign]" displayFolder="" count="0" unbalanced="0" hidden="1"/>
    <cacheHierarchy uniqueName="[Dim Campaign].[Campaign_CreationTime]" caption="Campaign_CreationTime" attribute="1" defaultMemberUniqueName="[Dim Campaign].[Campaign_CreationTime].[All]" allUniqueName="[Dim Campaign].[Campaign_CreationTime].[All]" dimensionUniqueName="[Dim Campaign]" displayFolder="" count="0" unbalanced="0" hidden="1"/>
    <cacheHierarchy uniqueName="[Dim Campaign].[Campaign_ID]" caption="Campaign_ID" attribute="1" defaultMemberUniqueName="[Dim Campaign].[Campaign_ID].[All]" allUniqueName="[Dim Campaign].[Campaign_ID].[All]" dimensionUniqueName="[Dim Campaign]" displayFolder="" count="0" unbalanced="0" hidden="1"/>
    <cacheHierarchy uniqueName="[Dim Campaign].[Campaign_Name]" caption="Campaign_Name" attribute="1" defaultMemberUniqueName="[Dim Campaign].[Campaign_Name].[All]" allUniqueName="[Dim Campaign].[Campaign_Name].[All]" dimensionUniqueName="[Dim Campaign]" displayFolder="" count="0" unbalanced="0" hidden="1"/>
    <cacheHierarchy uniqueName="[Dim Campaign].[Campaign_TypeCode]" caption="Campaign_TypeCode" attribute="1" defaultMemberUniqueName="[Dim Campaign].[Campaign_TypeCode].[All]" allUniqueName="[Dim Campaign].[Campaign_TypeCode].[All]" dimensionUniqueName="[Dim Campaign]" displayFolder="" count="0" unbalanced="0" hidden="1"/>
    <cacheHierarchy uniqueName="[Dim Campaign].[Campaign_TypeName]" caption="Campaign_TypeName" attribute="1" defaultMemberUniqueName="[Dim Campaign].[Campaign_TypeName].[All]" allUniqueName="[Dim Campaign].[Campaign_TypeName].[All]" dimensionUniqueName="[Dim Campaign]" displayFolder="" count="0" unbalanced="0" hidden="1"/>
    <cacheHierarchy uniqueName="[Dim Campaign].[CampaignDescription]" caption="CampaignDescription" attribute="1" defaultMemberUniqueName="[Dim Campaign].[CampaignDescription].[All]" allUniqueName="[Dim Campaign].[CampaignDescription].[All]" dimensionUniqueName="[Dim Campaign]" displayFolder="" count="0" unbalanced="0" hidden="1"/>
    <cacheHierarchy uniqueName="[Dim Campaign].[City]" caption="City" attribute="1" defaultMemberUniqueName="[Dim Campaign].[City].[All]" allUniqueName="[Dim Campaign].[City].[All]" dimensionUniqueName="[Dim Campaign]" displayFolder="" count="0" unbalanced="0" hidden="1"/>
    <cacheHierarchy uniqueName="[Dim Campaign].[CreatedBy_Name]" caption="CreatedBy_Name" attribute="1" defaultMemberUniqueName="[Dim Campaign].[CreatedBy_Name].[All]" allUniqueName="[Dim Campaign].[CreatedBy_Name].[All]" dimensionUniqueName="[Dim Campaign]" displayFolder="" count="0" unbalanced="0" hidden="1"/>
    <cacheHierarchy uniqueName="[Dim Campaign].[Doctor]" caption="Doctor" attribute="1" defaultMemberUniqueName="[Dim Campaign].[Doctor].[All]" allUniqueName="[Dim Campaign].[Doctor].[All]" dimensionUniqueName="[Dim Campaign]" displayFolder="" count="0" unbalanced="0" hidden="1"/>
    <cacheHierarchy uniqueName="[Dim Campaign].[Financial_Type]" caption="Financial_Type" attribute="1" defaultMemberUniqueName="[Dim Campaign].[Financial_Type].[All]" allUniqueName="[Dim Campaign].[Financial_Type].[All]" dimensionUniqueName="[Dim Campaign]" displayFolder="" count="0" unbalanced="0" hidden="1"/>
    <cacheHierarchy uniqueName="[Dim Campaign].[Gender]" caption="Gender" attribute="1" defaultMemberUniqueName="[Dim Campaign].[Gender].[All]" allUniqueName="[Dim Campaign].[Gender].[All]" dimensionUniqueName="[Dim Campaign]" displayFolder="" count="0" unbalanced="0" hidden="1"/>
    <cacheHierarchy uniqueName="[Dim Campaign].[Job_Title]" caption="Job_Title" attribute="1" defaultMemberUniqueName="[Dim Campaign].[Job_Title].[All]" allUniqueName="[Dim Campaign].[Job_Title].[All]" dimensionUniqueName="[Dim Campaign]" displayFolder="" count="0" unbalanced="0" hidden="1"/>
    <cacheHierarchy uniqueName="[Dim Campaign].[ModifiedBy_Name]" caption="ModifiedBy_Name" attribute="1" defaultMemberUniqueName="[Dim Campaign].[ModifiedBy_Name].[All]" allUniqueName="[Dim Campaign].[ModifiedBy_Name].[All]" dimensionUniqueName="[Dim Campaign]" displayFolder="" count="0" unbalanced="0" hidden="1"/>
    <cacheHierarchy uniqueName="[Dim Campaign].[Nationality]" caption="Nationality" attribute="1" defaultMemberUniqueName="[Dim Campaign].[Nationality].[All]" allUniqueName="[Dim Campaign].[Nationality].[All]" dimensionUniqueName="[Dim Campaign]" displayFolder="" count="0" unbalanced="0" hidden="1"/>
    <cacheHierarchy uniqueName="[Dim Campaign].[Province]" caption="Province" attribute="1" defaultMemberUniqueName="[Dim Campaign].[Province].[All]" allUniqueName="[Dim Campaign].[Province].[All]" dimensionUniqueName="[Dim Campaign]" displayFolder="" count="0" unbalanced="0" hidden="1"/>
    <cacheHierarchy uniqueName="[Dim Campaign].[Social_Status]" caption="Social_Status" attribute="1" defaultMemberUniqueName="[Dim Campaign].[Social_Status].[All]" allUniqueName="[Dim Campaign].[Social_Status].[All]" dimensionUniqueName="[Dim Campaign]" displayFolder="" count="0" unbalanced="0" hidden="1"/>
    <cacheHierarchy uniqueName="[Dim Campaign].[Source Of Data]" caption="Source Of Data" attribute="1" defaultMemberUniqueName="[Dim Campaign].[Source Of Data].[All]" allUniqueName="[Dim Campaign].[Source Of Data].[All]" dimensionUniqueName="[Dim Campaign]" displayFolder="" count="0" unbalanced="0" hidden="1"/>
    <cacheHierarchy uniqueName="[Dim Campaign].[Specialty]" caption="Specialty" attribute="1" defaultMemberUniqueName="[Dim Campaign].[Specialty].[All]" allUniqueName="[Dim Campaign].[Specialty].[All]" dimensionUniqueName="[Dim Campaign]" displayFolder="" count="0" unbalanced="0" hidden="1"/>
    <cacheHierarchy uniqueName="[Dim Cancel Reasons].[AppointmentCancelReasonKey]" caption="AppointmentCancelReasonKey" attribute="1" defaultMemberUniqueName="[Dim Cancel Reasons].[AppointmentCancelReasonKey].[All]" allUniqueName="[Dim Cancel Reasons].[AppointmentCancelReasonKey].[All]" dimensionUniqueName="[Dim Cancel Reasons]" displayFolder="" count="0" unbalanced="0" hidden="1"/>
    <cacheHierarchy uniqueName="[Dim Cancel Reasons].[Cancel Reason (AR)]" caption="Cancel Reason (AR)" attribute="1" defaultMemberUniqueName="[Dim Cancel Reasons].[Cancel Reason (AR)].[All]" allUniqueName="[Dim Cancel Reasons].[Cancel Reason (AR)].[All]" dimensionUniqueName="[Dim Cancel Reasons]" displayFolder="" count="0" unbalanced="0" hidden="1"/>
    <cacheHierarchy uniqueName="[Dim Cancel Reasons].[Cancel Reason (EN)]" caption="Cancel Reason (EN)" attribute="1" defaultMemberUniqueName="[Dim Cancel Reasons].[Cancel Reason (EN)].[All]" allUniqueName="[Dim Cancel Reasons].[Cancel Reason (EN)].[All]" dimensionUniqueName="[Dim Cancel Reasons]" displayFolder="" count="0" unbalanced="0" hidden="1"/>
    <cacheHierarchy uniqueName="[Dim Cancellation And Modification Type].[ID]" caption="ID" attribute="1" defaultMemberUniqueName="[Dim Cancellation And Modification Type].[ID].[All]" allUniqueName="[Dim Cancellation And Modification Type].[ID].[All]" dimensionUniqueName="[Dim Cancellation And Modification Type]" displayFolder="" count="0" unbalanced="0" hidden="1"/>
    <cacheHierarchy uniqueName="[Dim Cancellation And Modification Type].[Type]" caption="Type" attribute="1" defaultMemberUniqueName="[Dim Cancellation And Modification Type].[Type].[All]" allUniqueName="[Dim Cancellation And Modification Type].[Type].[All]" dimensionUniqueName="[Dim Cancellation And Modification Type]" displayFolder="" count="0" unbalanced="0" hidden="1"/>
    <cacheHierarchy uniqueName="[Dim Cancellation Reasons].[Cancellation Reason]" caption="Cancellation Reason" attribute="1" defaultMemberUniqueName="[Dim Cancellation Reasons].[Cancellation Reason].[All]" allUniqueName="[Dim Cancellation Reasons].[Cancellation Reason].[All]" dimensionUniqueName="[Dim Cancellation Reasons]" displayFolder="" count="0" unbalanced="0" hidden="1"/>
    <cacheHierarchy uniqueName="[Dim Cancellation Reasons].[ID]" caption="ID" attribute="1" defaultMemberUniqueName="[Dim Cancellation Reasons].[ID].[All]" allUniqueName="[Dim Cancellation Reasons].[ID].[All]" dimensionUniqueName="[Dim Cancellation Reasons]" displayFolder="" count="0" unbalanced="0" hidden="1"/>
    <cacheHierarchy uniqueName="[Dim Capacity Status].[Capacity Status]" caption="Capacity Status" attribute="1" defaultMemberUniqueName="[Dim Capacity Status].[Capacity Status].[All]" allUniqueName="[Dim Capacity Status].[Capacity Status].[All]" dimensionUniqueName="[Dim Capacity Status]" displayFolder="" count="0" unbalanced="0" hidden="1"/>
    <cacheHierarchy uniqueName="[Dim Capacity Status].[SpaceStatusKey]" caption="SpaceStatusKey" attribute="1" defaultMemberUniqueName="[Dim Capacity Status].[SpaceStatusKey].[All]" allUniqueName="[Dim Capacity Status].[SpaceStatusKey].[All]" dimensionUniqueName="[Dim Capacity Status]" displayFolder="" count="0" unbalanced="0" hidden="1"/>
    <cacheHierarchy uniqueName="[Dim Categories].[Cat_ID]" caption="Cat_ID" attribute="1" defaultMemberUniqueName="[Dim Categories].[Cat_ID].[All]" allUniqueName="[Dim Categories].[Cat_ID].[All]" dimensionUniqueName="[Dim Categories]" displayFolder="" count="0" unbalanced="0" hidden="1"/>
    <cacheHierarchy uniqueName="[Dim Categories].[Category]" caption="Category" attribute="1" defaultMemberUniqueName="[Dim Categories].[Category].[All]" allUniqueName="[Dim Categories].[Category].[All]" dimensionUniqueName="[Dim Categories]" displayFolder="" count="0" unbalanced="0" hidden="1"/>
    <cacheHierarchy uniqueName="[Dim Categories].[Category Hierarchy]" caption="Category Hierarchy" defaultMemberUniqueName="[Dim Categories].[Category Hierarchy].[All]" allUniqueName="[Dim Categories].[Category Hierarchy].[All]" dimensionUniqueName="[Dim Categories]" displayFolder="" count="0" unbalanced="0" hidden="1"/>
    <cacheHierarchy uniqueName="[Dim Categories].[CategoryID]" caption="CategoryID" attribute="1" defaultMemberUniqueName="[Dim Categories].[CategoryID].[All]" allUniqueName="[Dim Categories].[CategoryID].[All]" dimensionUniqueName="[Dim Categories]" displayFolder="" count="0" unbalanced="0" hidden="1"/>
    <cacheHierarchy uniqueName="[Dim Categories].[SubCategory]" caption="SubCategory" attribute="1" defaultMemberUniqueName="[Dim Categories].[SubCategory].[All]" allUniqueName="[Dim Categories].[SubCategory].[All]" dimensionUniqueName="[Dim Categories]" displayFolder="" count="0" unbalanced="0" hidden="1"/>
    <cacheHierarchy uniqueName="[Dim Categories].[SubCategoryID]" caption="SubCategoryID" attribute="1" defaultMemberUniqueName="[Dim Categories].[SubCategoryID].[All]" allUniqueName="[Dim Categories].[SubCategoryID].[All]" dimensionUniqueName="[Dim Categories]" displayFolder="" count="0" unbalanced="0" hidden="1"/>
    <cacheHierarchy uniqueName="[Dim Clinic Apologies].[EffectKey]" caption="EffectKey" attribute="1" defaultMemberUniqueName="[Dim Clinic Apologies].[EffectKey].[All]" allUniqueName="[Dim Clinic Apologies].[EffectKey].[All]" dimensionUniqueName="[Dim Clinic Apologies]" displayFolder="" count="0" unbalanced="0" hidden="1"/>
    <cacheHierarchy uniqueName="[Dim Clinic Apologies].[Is Effected Clinic]" caption="Is Effected Clinic" attribute="1" defaultMemberUniqueName="[Dim Clinic Apologies].[Is Effected Clinic].[All]" allUniqueName="[Dim Clinic Apologies].[Is Effected Clinic].[All]" dimensionUniqueName="[Dim Clinic Apologies]" displayFolder="" count="0" unbalanced="0" hidden="1"/>
    <cacheHierarchy uniqueName="[Dim Clinic Status].[Clinic Ending Type]" caption="Clinic Ending Type" attribute="1" defaultMemberUniqueName="[Dim Clinic Status].[Clinic Ending Type].[All]" allUniqueName="[Dim Clinic Status].[Clinic Ending Type].[All]" dimensionUniqueName="[Dim Clinic Status]" displayFolder="" count="0" unbalanced="0" hidden="1"/>
    <cacheHierarchy uniqueName="[Dim Clinic Status].[Clinic Over Booking]" caption="Clinic Over Booking" attribute="1" defaultMemberUniqueName="[Dim Clinic Status].[Clinic Over Booking].[All]" allUniqueName="[Dim Clinic Status].[Clinic Over Booking].[All]" dimensionUniqueName="[Dim Clinic Status]" displayFolder="" count="0" unbalanced="0" hidden="1"/>
    <cacheHierarchy uniqueName="[Dim Clinic Status].[Clinic Type Name]" caption="Clinic Type Name" attribute="1" defaultMemberUniqueName="[Dim Clinic Status].[Clinic Type Name].[All]" allUniqueName="[Dim Clinic Status].[Clinic Type Name].[All]" dimensionUniqueName="[Dim Clinic Status]" displayFolder="" count="0" unbalanced="0" hidden="1"/>
    <cacheHierarchy uniqueName="[Dim Clinic Status].[PatternKey]" caption="PatternKey" attribute="1" defaultMemberUniqueName="[Dim Clinic Status].[PatternKey].[All]" allUniqueName="[Dim Clinic Status].[PatternKey].[All]" dimensionUniqueName="[Dim Clinic Status]" displayFolder="" count="0" unbalanced="0" hidden="1"/>
    <cacheHierarchy uniqueName="[Dim Clinic Status].[Queueing Model]" caption="Queueing Model" attribute="1" defaultMemberUniqueName="[Dim Clinic Status].[Queueing Model].[All]" allUniqueName="[Dim Clinic Status].[Queueing Model].[All]" dimensionUniqueName="[Dim Clinic Status]" displayFolder="" count="0" unbalanced="0" hidden="1"/>
    <cacheHierarchy uniqueName="[Dim Clinic Tags].[Tag Name (AR)]" caption="Tag Name (AR)" attribute="1" defaultMemberUniqueName="[Dim Clinic Tags].[Tag Name (AR)].[All]" allUniqueName="[Dim Clinic Tags].[Tag Name (AR)].[All]" dimensionUniqueName="[Dim Clinic Tags]" displayFolder="" count="0" unbalanced="0" hidden="1"/>
    <cacheHierarchy uniqueName="[Dim Clinic Tags].[Tag Name (EN)]" caption="Tag Name (EN)" attribute="1" defaultMemberUniqueName="[Dim Clinic Tags].[Tag Name (EN)].[All]" allUniqueName="[Dim Clinic Tags].[Tag Name (EN)].[All]" dimensionUniqueName="[Dim Clinic Tags]" displayFolder="" count="0" unbalanced="0" hidden="1"/>
    <cacheHierarchy uniqueName="[Dim Clinic Tags].[TagKey]" caption="TagKey" attribute="1" defaultMemberUniqueName="[Dim Clinic Tags].[TagKey].[All]" allUniqueName="[Dim Clinic Tags].[TagKey].[All]" dimensionUniqueName="[Dim Clinic Tags]" displayFolder="" count="0" unbalanced="0" hidden="1"/>
    <cacheHierarchy uniqueName="[Dim Closed By - Doctor].[Degree Name]" caption="Degree Name" attribute="1" defaultMemberUniqueName="[Dim Closed By - Doctor].[Degree Name].[All]" allUniqueName="[Dim Closed By - Doctor].[Degree Name].[All]" dimensionUniqueName="[Dim Closed By - Doctor]" displayFolder="" count="0" unbalanced="0" hidden="1"/>
    <cacheHierarchy uniqueName="[Dim Closed By - Doctor].[Doctor Name]" caption="Doctor Name" attribute="1" defaultMemberUniqueName="[Dim Closed By - Doctor].[Doctor Name].[All]" allUniqueName="[Dim Closed By - Doctor].[Doctor Name].[All]" dimensionUniqueName="[Dim Closed By - Doctor]" displayFolder="" count="0" unbalanced="0" hidden="1"/>
    <cacheHierarchy uniqueName="[Dim Closed By - Doctor].[Doctor Type]" caption="Doctor Type" attribute="1" defaultMemberUniqueName="[Dim Closed By - Doctor].[Doctor Type].[All]" allUniqueName="[Dim Closed By - Doctor].[Doctor Type].[All]" dimensionUniqueName="[Dim Closed By - Doctor]" displayFolder="" count="0" unbalanced="0" hidden="1"/>
    <cacheHierarchy uniqueName="[Dim Closed By - Doctor].[Hiring Date]" caption="Hiring Date" attribute="1" defaultMemberUniqueName="[Dim Closed By - Doctor].[Hiring Date].[All]" allUniqueName="[Dim Closed By - Doctor].[Hiring Date].[All]" dimensionUniqueName="[Dim Closed By - Doctor]" displayFolder="" count="0" unbalanced="0" hidden="1"/>
    <cacheHierarchy uniqueName="[Dim Closed By - Doctor].[Salary]" caption="Salary" attribute="1" defaultMemberUniqueName="[Dim Closed By - Doctor].[Salary].[All]" allUniqueName="[Dim Closed By - Doctor].[Salary].[All]" dimensionUniqueName="[Dim Closed By - Doctor]" displayFolder="" count="0" unbalanced="0" hidden="1"/>
    <cacheHierarchy uniqueName="[Dim Closed By - Doctor].[Shift]" caption="Shift" attribute="1" defaultMemberUniqueName="[Dim Closed By - Doctor].[Shift].[All]" allUniqueName="[Dim Closed By - Doctor].[Shift].[All]" dimensionUniqueName="[Dim Closed By - Doctor]" displayFolder="" count="0" unbalanced="0" hidden="1"/>
    <cacheHierarchy uniqueName="[Dim Closed By - Doctor].[Specialty]" caption="Specialty" attribute="1" defaultMemberUniqueName="[Dim Closed By - Doctor].[Specialty].[All]" allUniqueName="[Dim Closed By - Doctor].[Specialty].[All]" dimensionUniqueName="[Dim Closed By - Doctor]" displayFolder="" count="0" unbalanced="0" hidden="1"/>
    <cacheHierarchy uniqueName="[Dim Closed By - Doctor].[Specialty Hierarchy]" caption="Specialty Hierarchy" defaultMemberUniqueName="[Dim Closed By - Doctor].[Specialty Hierarchy].[All]" allUniqueName="[Dim Closed By - Doctor].[Specialty Hierarchy].[All]" dimensionUniqueName="[Dim Closed By - Doctor]" displayFolder="" count="0" unbalanced="0" hidden="1"/>
    <cacheHierarchy uniqueName="[Dim Closed By - Doctor].[Specialty key]" caption="Specialty key" attribute="1" defaultMemberUniqueName="[Dim Closed By - Doctor].[Specialty key].[All]" allUniqueName="[Dim Closed By - Doctor].[Specialty key].[All]" dimensionUniqueName="[Dim Closed By - Doctor]" displayFolder="" count="0" unbalanced="0" hidden="1"/>
    <cacheHierarchy uniqueName="[Dim Closed By - Doctor].[Specialty Name]" caption="Specialty Name" attribute="1" defaultMemberUniqueName="[Dim Closed By - Doctor].[Specialty Name].[All]" allUniqueName="[Dim Closed By - Doctor].[Specialty Name].[All]" dimensionUniqueName="[Dim Closed By - Doctor]" displayFolder="" count="0" unbalanced="0" hidden="1"/>
    <cacheHierarchy uniqueName="[Dim Closed By - Doctor].[Specialty Type]" caption="Specialty Type" attribute="1" defaultMemberUniqueName="[Dim Closed By - Doctor].[Specialty Type].[All]" allUniqueName="[Dim Closed By - Doctor].[Specialty Type].[All]" dimensionUniqueName="[Dim Closed By - Doctor]" displayFolder="" count="0" unbalanced="0" hidden="1"/>
    <cacheHierarchy uniqueName="[Dim Closed By - Doctor].[Staff Key]" caption="Staff Key" attribute="1" defaultMemberUniqueName="[Dim Closed By - Doctor].[Staff Key].[All]" allUniqueName="[Dim Closed By - Doctor].[Staff Key].[All]" dimensionUniqueName="[Dim Closed By - Doctor]" displayFolder="" count="0" unbalanced="0" hidden="1"/>
    <cacheHierarchy uniqueName="[Dim Closed By - Doctor].[Termination Date]" caption="Termination Date" attribute="1" defaultMemberUniqueName="[Dim Closed By - Doctor].[Termination Date].[All]" allUniqueName="[Dim Closed By - Doctor].[Termination Date].[All]" dimensionUniqueName="[Dim Closed By - Doctor]" displayFolder="" count="0" unbalanced="0" hidden="1"/>
    <cacheHierarchy uniqueName="[Dim Closed By - Doctor].[Unified Specialty Hierarchy]" caption="Unified Specialty Hierarchy" defaultMemberUniqueName="[Dim Closed By - Doctor].[Unified Specialty Hierarchy].[All]" allUniqueName="[Dim Closed By - Doctor].[Unified Specialty Hierarchy].[All]" dimensionUniqueName="[Dim Closed By - Doctor]" displayFolder="" count="0" unbalanced="0" hidden="1"/>
    <cacheHierarchy uniqueName="[Dim Closed By - Nurse].[Degree Name]" caption="Degree Name" attribute="1" defaultMemberUniqueName="[Dim Closed By - Nurse].[Degree Name].[All]" allUniqueName="[Dim Closed By - Nurse].[Degree Name].[All]" dimensionUniqueName="[Dim Closed By - Nurse]" displayFolder="" count="0" unbalanced="0" hidden="1"/>
    <cacheHierarchy uniqueName="[Dim Closed By - Nurse].[Doctor Name]" caption="Doctor Name" attribute="1" defaultMemberUniqueName="[Dim Closed By - Nurse].[Doctor Name].[All]" allUniqueName="[Dim Closed By - Nurse].[Doctor Name].[All]" dimensionUniqueName="[Dim Closed By - Nurse]" displayFolder="" count="0" unbalanced="0" hidden="1"/>
    <cacheHierarchy uniqueName="[Dim Closed By - Nurse].[Doctor Type]" caption="Doctor Type" attribute="1" defaultMemberUniqueName="[Dim Closed By - Nurse].[Doctor Type].[All]" allUniqueName="[Dim Closed By - Nurse].[Doctor Type].[All]" dimensionUniqueName="[Dim Closed By - Nurse]" displayFolder="" count="0" unbalanced="0" hidden="1"/>
    <cacheHierarchy uniqueName="[Dim Closed By - Nurse].[Hiring Date]" caption="Hiring Date" attribute="1" defaultMemberUniqueName="[Dim Closed By - Nurse].[Hiring Date].[All]" allUniqueName="[Dim Closed By - Nurse].[Hiring Date].[All]" dimensionUniqueName="[Dim Closed By - Nurse]" displayFolder="" count="0" unbalanced="0" hidden="1"/>
    <cacheHierarchy uniqueName="[Dim Closed By - Nurse].[Salary]" caption="Salary" attribute="1" defaultMemberUniqueName="[Dim Closed By - Nurse].[Salary].[All]" allUniqueName="[Dim Closed By - Nurse].[Salary].[All]" dimensionUniqueName="[Dim Closed By - Nurse]" displayFolder="" count="0" unbalanced="0" hidden="1"/>
    <cacheHierarchy uniqueName="[Dim Closed By - Nurse].[Shift]" caption="Shift" attribute="1" defaultMemberUniqueName="[Dim Closed By - Nurse].[Shift].[All]" allUniqueName="[Dim Closed By - Nurse].[Shift].[All]" dimensionUniqueName="[Dim Closed By - Nurse]" displayFolder="" count="0" unbalanced="0" hidden="1"/>
    <cacheHierarchy uniqueName="[Dim Closed By - Nurse].[Specialty]" caption="Specialty" attribute="1" defaultMemberUniqueName="[Dim Closed By - Nurse].[Specialty].[All]" allUniqueName="[Dim Closed By - Nurse].[Specialty].[All]" dimensionUniqueName="[Dim Closed By - Nurse]" displayFolder="" count="0" unbalanced="0" hidden="1"/>
    <cacheHierarchy uniqueName="[Dim Closed By - Nurse].[Specialty Hierarchy]" caption="Specialty Hierarchy" defaultMemberUniqueName="[Dim Closed By - Nurse].[Specialty Hierarchy].[All]" allUniqueName="[Dim Closed By - Nurse].[Specialty Hierarchy].[All]" dimensionUniqueName="[Dim Closed By - Nurse]" displayFolder="" count="0" unbalanced="0" hidden="1"/>
    <cacheHierarchy uniqueName="[Dim Closed By - Nurse].[Specialty key]" caption="Specialty key" attribute="1" defaultMemberUniqueName="[Dim Closed By - Nurse].[Specialty key].[All]" allUniqueName="[Dim Closed By - Nurse].[Specialty key].[All]" dimensionUniqueName="[Dim Closed By - Nurse]" displayFolder="" count="0" unbalanced="0" hidden="1"/>
    <cacheHierarchy uniqueName="[Dim Closed By - Nurse].[Specialty Name]" caption="Specialty Name" attribute="1" defaultMemberUniqueName="[Dim Closed By - Nurse].[Specialty Name].[All]" allUniqueName="[Dim Closed By - Nurse].[Specialty Name].[All]" dimensionUniqueName="[Dim Closed By - Nurse]" displayFolder="" count="0" unbalanced="0" hidden="1"/>
    <cacheHierarchy uniqueName="[Dim Closed By - Nurse].[Specialty Type]" caption="Specialty Type" attribute="1" defaultMemberUniqueName="[Dim Closed By - Nurse].[Specialty Type].[All]" allUniqueName="[Dim Closed By - Nurse].[Specialty Type].[All]" dimensionUniqueName="[Dim Closed By - Nurse]" displayFolder="" count="0" unbalanced="0" hidden="1"/>
    <cacheHierarchy uniqueName="[Dim Closed By - Nurse].[Staff Key]" caption="Staff Key" attribute="1" defaultMemberUniqueName="[Dim Closed By - Nurse].[Staff Key].[All]" allUniqueName="[Dim Closed By - Nurse].[Staff Key].[All]" dimensionUniqueName="[Dim Closed By - Nurse]" displayFolder="" count="0" unbalanced="0" hidden="1"/>
    <cacheHierarchy uniqueName="[Dim Closed By - Nurse].[Termination Date]" caption="Termination Date" attribute="1" defaultMemberUniqueName="[Dim Closed By - Nurse].[Termination Date].[All]" allUniqueName="[Dim Closed By - Nurse].[Termination Date].[All]" dimensionUniqueName="[Dim Closed By - Nurse]" displayFolder="" count="0" unbalanced="0" hidden="1"/>
    <cacheHierarchy uniqueName="[Dim Closed By - Nurse].[Unified Specialty Hierarchy]" caption="Unified Specialty Hierarchy" defaultMemberUniqueName="[Dim Closed By - Nurse].[Unified Specialty Hierarchy].[All]" allUniqueName="[Dim Closed By - Nurse].[Unified Specialty Hierarchy].[All]" dimensionUniqueName="[Dim Closed By - Nurse]" displayFolder="" count="0" unbalanced="0" hidden="1"/>
    <cacheHierarchy uniqueName="[Dim Collector - Lab Rad].[Code]" caption="Code" attribute="1" defaultMemberUniqueName="[Dim Collector - Lab Rad].[Code].[All]" allUniqueName="[Dim Collector - Lab Rad].[Code].[All]" dimensionUniqueName="[Dim Collector - Lab Rad]" displayFolder="" count="0" unbalanced="0" hidden="1"/>
    <cacheHierarchy uniqueName="[Dim Collector - Lab Rad].[Collector Arabic Name]" caption="Collector Arabic Name" attribute="1" defaultMemberUniqueName="[Dim Collector - Lab Rad].[Collector Arabic Name].[All]" allUniqueName="[Dim Collector - Lab Rad].[Collector Arabic Name].[All]" dimensionUniqueName="[Dim Collector - Lab Rad]" displayFolder="" count="0" unbalanced="0" hidden="1"/>
    <cacheHierarchy uniqueName="[Dim Collector - Lab Rad].[Collector Birthdate]" caption="Collector Birthdate" attribute="1" defaultMemberUniqueName="[Dim Collector - Lab Rad].[Collector Birthdate].[All]" allUniqueName="[Dim Collector - Lab Rad].[Collector Birthdate].[All]" dimensionUniqueName="[Dim Collector - Lab Rad]" displayFolder="" count="0" unbalanced="0" hidden="1"/>
    <cacheHierarchy uniqueName="[Dim Collector - Lab Rad].[Collector City]" caption="Collector City" attribute="1" defaultMemberUniqueName="[Dim Collector - Lab Rad].[Collector City].[All]" allUniqueName="[Dim Collector - Lab Rad].[Collector City].[All]" dimensionUniqueName="[Dim Collector - Lab Rad]" displayFolder="" count="0" unbalanced="0" hidden="1"/>
    <cacheHierarchy uniqueName="[Dim Collector - Lab Rad].[Collector Country]" caption="Collector Country" attribute="1" defaultMemberUniqueName="[Dim Collector - Lab Rad].[Collector Country].[All]" allUniqueName="[Dim Collector - Lab Rad].[Collector Country].[All]" dimensionUniqueName="[Dim Collector - Lab Rad]" displayFolder="" count="0" unbalanced="0" hidden="1"/>
    <cacheHierarchy uniqueName="[Dim Collector - Lab Rad].[Collector English Name]" caption="Collector English Name" attribute="1" defaultMemberUniqueName="[Dim Collector - Lab Rad].[Collector English Name].[All]" allUniqueName="[Dim Collector - Lab Rad].[Collector English Name].[All]" dimensionUniqueName="[Dim Collector - Lab Rad]" displayFolder="" count="0" unbalanced="0" hidden="1"/>
    <cacheHierarchy uniqueName="[Dim Collector - Lab Rad].[Collector Gender]" caption="Collector Gender" attribute="1" defaultMemberUniqueName="[Dim Collector - Lab Rad].[Collector Gender].[All]" allUniqueName="[Dim Collector - Lab Rad].[Collector Gender].[All]" dimensionUniqueName="[Dim Collector - Lab Rad]" displayFolder="" count="0" unbalanced="0" hidden="1"/>
    <cacheHierarchy uniqueName="[Dim Collector - Lab Rad].[Collector Job Title Arabic]" caption="Collector Job Title Arabic" attribute="1" defaultMemberUniqueName="[Dim Collector - Lab Rad].[Collector Job Title Arabic].[All]" allUniqueName="[Dim Collector - Lab Rad].[Collector Job Title Arabic].[All]" dimensionUniqueName="[Dim Collector - Lab Rad]" displayFolder="" count="0" unbalanced="0" hidden="1"/>
    <cacheHierarchy uniqueName="[Dim Collector - Lab Rad].[Collector Job Title English]" caption="Collector Job Title English" attribute="1" defaultMemberUniqueName="[Dim Collector - Lab Rad].[Collector Job Title English].[All]" allUniqueName="[Dim Collector - Lab Rad].[Collector Job Title English].[All]" dimensionUniqueName="[Dim Collector - Lab Rad]" displayFolder="" count="0" unbalanced="0" hidden="1"/>
    <cacheHierarchy uniqueName="[Dim Collector - Lab Rad].[Collector Key]" caption="Collector Key" attribute="1" defaultMemberUniqueName="[Dim Collector - Lab Rad].[Collector Key].[All]" allUniqueName="[Dim Collector - Lab Rad].[Collector Key].[All]" dimensionUniqueName="[Dim Collector - Lab Rad]" displayFolder="" count="0" unbalanced="0" hidden="1"/>
    <cacheHierarchy uniqueName="[Dim Collector - Lab Rad].[Collector Main Phone Number]" caption="Collector Main Phone Number" attribute="1" defaultMemberUniqueName="[Dim Collector - Lab Rad].[Collector Main Phone Number].[All]" allUniqueName="[Dim Collector - Lab Rad].[Collector Main Phone Number].[All]" dimensionUniqueName="[Dim Collector - Lab Rad]" displayFolder="" count="0" unbalanced="0" hidden="1"/>
    <cacheHierarchy uniqueName="[Dim Collector - Lab Rad].[Collector Marital Status]" caption="Collector Marital Status" attribute="1" defaultMemberUniqueName="[Dim Collector - Lab Rad].[Collector Marital Status].[All]" allUniqueName="[Dim Collector - Lab Rad].[Collector Marital Status].[All]" dimensionUniqueName="[Dim Collector - Lab Rad]" displayFolder="" count="0" unbalanced="0" hidden="1"/>
    <cacheHierarchy uniqueName="[Dim Collector - Lab Rad].[Collector Region]" caption="Collector Region" attribute="1" defaultMemberUniqueName="[Dim Collector - Lab Rad].[Collector Region].[All]" allUniqueName="[Dim Collector - Lab Rad].[Collector Region].[All]" dimensionUniqueName="[Dim Collector - Lab Rad]" displayFolder="" count="0" unbalanced="0" hidden="1"/>
    <cacheHierarchy uniqueName="[Dim Collector - Lab Rad].[Collector Religion]" caption="Collector Religion" attribute="1" defaultMemberUniqueName="[Dim Collector - Lab Rad].[Collector Religion].[All]" allUniqueName="[Dim Collector - Lab Rad].[Collector Religion].[All]" dimensionUniqueName="[Dim Collector - Lab Rad]" displayFolder="" count="0" unbalanced="0" hidden="1"/>
    <cacheHierarchy uniqueName="[Dim Collector - Lab Rad].[Collector Street]" caption="Collector Street" attribute="1" defaultMemberUniqueName="[Dim Collector - Lab Rad].[Collector Street].[All]" allUniqueName="[Dim Collector - Lab Rad].[Collector Street].[All]" dimensionUniqueName="[Dim Collector - Lab Rad]" displayFolder="" count="0" unbalanced="0" hidden="1"/>
    <cacheHierarchy uniqueName="[Dim Collector - Lab Rad].[Collector Termination Date]" caption="Collector Termination Date" attribute="1" defaultMemberUniqueName="[Dim Collector - Lab Rad].[Collector Termination Date].[All]" allUniqueName="[Dim Collector - Lab Rad].[Collector Termination Date].[All]" dimensionUniqueName="[Dim Collector - Lab Rad]" displayFolder="" count="0" unbalanced="0" hidden="1"/>
    <cacheHierarchy uniqueName="[Dim Confirmed By - Staff].[Degree Name]" caption="Degree Name" attribute="1" defaultMemberUniqueName="[Dim Confirmed By - Staff].[Degree Name].[All]" allUniqueName="[Dim Confirmed By - Staff].[Degree Name].[All]" dimensionUniqueName="[Dim Confirmed By - Staff]" displayFolder="" count="0" unbalanced="0" hidden="1"/>
    <cacheHierarchy uniqueName="[Dim Confirmed By - Staff].[Doctor Name]" caption="Doctor Name" attribute="1" defaultMemberUniqueName="[Dim Confirmed By - Staff].[Doctor Name].[All]" allUniqueName="[Dim Confirmed By - Staff].[Doctor Name].[All]" dimensionUniqueName="[Dim Confirmed By - Staff]" displayFolder="" count="0" unbalanced="0" hidden="1"/>
    <cacheHierarchy uniqueName="[Dim Confirmed By - Staff].[Doctor Type]" caption="Doctor Type" attribute="1" defaultMemberUniqueName="[Dim Confirmed By - Staff].[Doctor Type].[All]" allUniqueName="[Dim Confirmed By - Staff].[Doctor Type].[All]" dimensionUniqueName="[Dim Confirmed By - Staff]" displayFolder="" count="0" unbalanced="0" hidden="1"/>
    <cacheHierarchy uniqueName="[Dim Confirmed By - Staff].[Hiring Date]" caption="Hiring Date" attribute="1" defaultMemberUniqueName="[Dim Confirmed By - Staff].[Hiring Date].[All]" allUniqueName="[Dim Confirmed By - Staff].[Hiring Date].[All]" dimensionUniqueName="[Dim Confirmed By - Staff]" displayFolder="" count="0" unbalanced="0" hidden="1"/>
    <cacheHierarchy uniqueName="[Dim Confirmed By - Staff].[Salary]" caption="Salary" attribute="1" defaultMemberUniqueName="[Dim Confirmed By - Staff].[Salary].[All]" allUniqueName="[Dim Confirmed By - Staff].[Salary].[All]" dimensionUniqueName="[Dim Confirmed By - Staff]" displayFolder="" count="0" unbalanced="0" hidden="1"/>
    <cacheHierarchy uniqueName="[Dim Confirmed By - Staff].[Shift]" caption="Shift" attribute="1" defaultMemberUniqueName="[Dim Confirmed By - Staff].[Shift].[All]" allUniqueName="[Dim Confirmed By - Staff].[Shift].[All]" dimensionUniqueName="[Dim Confirmed By - Staff]" displayFolder="" count="0" unbalanced="0" hidden="1"/>
    <cacheHierarchy uniqueName="[Dim Confirmed By - Staff].[Specialty]" caption="Specialty" attribute="1" defaultMemberUniqueName="[Dim Confirmed By - Staff].[Specialty].[All]" allUniqueName="[Dim Confirmed By - Staff].[Specialty].[All]" dimensionUniqueName="[Dim Confirmed By - Staff]" displayFolder="" count="0" unbalanced="0" hidden="1"/>
    <cacheHierarchy uniqueName="[Dim Confirmed By - Staff].[Specialty Hierarchy]" caption="Specialty Hierarchy" defaultMemberUniqueName="[Dim Confirmed By - Staff].[Specialty Hierarchy].[All]" allUniqueName="[Dim Confirmed By - Staff].[Specialty Hierarchy].[All]" dimensionUniqueName="[Dim Confirmed By - Staff]" displayFolder="" count="0" unbalanced="0" hidden="1"/>
    <cacheHierarchy uniqueName="[Dim Confirmed By - Staff].[Specialty key]" caption="Specialty key" attribute="1" defaultMemberUniqueName="[Dim Confirmed By - Staff].[Specialty key].[All]" allUniqueName="[Dim Confirmed By - Staff].[Specialty key].[All]" dimensionUniqueName="[Dim Confirmed By - Staff]" displayFolder="" count="0" unbalanced="0" hidden="1"/>
    <cacheHierarchy uniqueName="[Dim Confirmed By - Staff].[Specialty Name]" caption="Specialty Name" attribute="1" defaultMemberUniqueName="[Dim Confirmed By - Staff].[Specialty Name].[All]" allUniqueName="[Dim Confirmed By - Staff].[Specialty Name].[All]" dimensionUniqueName="[Dim Confirmed By - Staff]" displayFolder="" count="0" unbalanced="0" hidden="1"/>
    <cacheHierarchy uniqueName="[Dim Confirmed By - Staff].[Specialty Type]" caption="Specialty Type" attribute="1" defaultMemberUniqueName="[Dim Confirmed By - Staff].[Specialty Type].[All]" allUniqueName="[Dim Confirmed By - Staff].[Specialty Type].[All]" dimensionUniqueName="[Dim Confirmed By - Staff]" displayFolder="" count="0" unbalanced="0" hidden="1"/>
    <cacheHierarchy uniqueName="[Dim Confirmed By - Staff].[Staff Key]" caption="Staff Key" attribute="1" defaultMemberUniqueName="[Dim Confirmed By - Staff].[Staff Key].[All]" allUniqueName="[Dim Confirmed By - Staff].[Staff Key].[All]" dimensionUniqueName="[Dim Confirmed By - Staff]" displayFolder="" count="0" unbalanced="0" hidden="1"/>
    <cacheHierarchy uniqueName="[Dim Confirmed By - Staff].[Termination Date]" caption="Termination Date" attribute="1" defaultMemberUniqueName="[Dim Confirmed By - Staff].[Termination Date].[All]" allUniqueName="[Dim Confirmed By - Staff].[Termination Date].[All]" dimensionUniqueName="[Dim Confirmed By - Staff]" displayFolder="" count="0" unbalanced="0" hidden="1"/>
    <cacheHierarchy uniqueName="[Dim Confirmed By - Staff].[Unified Specialty Hierarchy]" caption="Unified Specialty Hierarchy" defaultMemberUniqueName="[Dim Confirmed By - Staff].[Unified Specialty Hierarchy].[All]" allUniqueName="[Dim Confirmed By - Staff].[Unified Specialty Hierarchy].[All]" dimensionUniqueName="[Dim Confirmed By - Staff]" displayFolder="" count="0" unbalanced="0" hidden="1"/>
    <cacheHierarchy uniqueName="[Dim Converted Episode].[Converted]" caption="Converted" attribute="1" defaultMemberUniqueName="[Dim Converted Episode].[Converted].[All]" allUniqueName="[Dim Converted Episode].[Converted].[All]" dimensionUniqueName="[Dim Converted Episode]" displayFolder="" count="0" unbalanced="0" hidden="1"/>
    <cacheHierarchy uniqueName="[Dim Converted Episode].[FlagKey]" caption="FlagKey" attribute="1" defaultMemberUniqueName="[Dim Converted Episode].[FlagKey].[All]" allUniqueName="[Dim Converted Episode].[FlagKey].[All]" dimensionUniqueName="[Dim Converted Episode]" displayFolder="" count="0" unbalanced="0" hidden="1"/>
    <cacheHierarchy uniqueName="[Dim Creation Date - Modification Cancellation].[Custom Week]" caption="Custom Week" attribute="1" time="1" defaultMemberUniqueName="[Dim Creation Date - Modification Cancellation].[Custom Week].[All]" allUniqueName="[Dim Creation Date - Modification Cancellation].[Custom Week].[All]" dimensionUniqueName="[Dim Creation Date - Modification Cancellation]" displayFolder="" count="0" unbalanced="0" hidden="1"/>
    <cacheHierarchy uniqueName="[Dim Creation Date - Modification Cancellation].[Date]" caption="Date" attribute="1" time="1" defaultMemberUniqueName="[Dim Creation Date - Modification Cancellation].[Date].[All]" allUniqueName="[Dim Creation Date - Modification Cancellation].[Date].[All]" dimensionUniqueName="[Dim Creation Date - Modification Cancellation]" displayFolder="" count="0" unbalanced="0" hidden="1"/>
    <cacheHierarchy uniqueName="[Dim Creation Date - Modification Cancellation].[DateHierarchy]" caption="DateHierarchy" time="1" defaultMemberUniqueName="[Dim Creation Date - Modification Cancellation].[DateHierarchy].[All]" allUniqueName="[Dim Creation Date - Modification Cancellation].[DateHierarchy].[All]" dimensionUniqueName="[Dim Creation Date - Modification Cancellation]" displayFolder="" count="0" unbalanced="0" hidden="1"/>
    <cacheHierarchy uniqueName="[Dim Creation Date - Modification Cancellation].[DateKey]" caption="DateKey" attribute="1" time="1" defaultMemberUniqueName="[Dim Creation Date - Modification Cancellation].[DateKey].[All]" allUniqueName="[Dim Creation Date - Modification Cancellation].[DateKey].[All]" dimensionUniqueName="[Dim Creation Date - Modification Cancellation]" displayFolder="" count="0" unbalanced="0" hidden="1"/>
    <cacheHierarchy uniqueName="[Dim Creation Date - Modification Cancellation].[DateOld]" caption="DateOld" attribute="1" time="1" defaultMemberUniqueName="[Dim Creation Date - Modification Cancellation].[DateOld].[All]" allUniqueName="[Dim Creation Date - Modification Cancellation].[DateOld].[All]" dimensionUniqueName="[Dim Creation Date - Modification Cancellation]" displayFolder="" count="0" unbalanced="0" hidden="1"/>
    <cacheHierarchy uniqueName="[Dim Creation Date - Modification Cancellation].[Day Name]" caption="Day Name" attribute="1" time="1" defaultMemberUniqueName="[Dim Creation Date - Modification Cancellation].[Day Name].[All]" allUniqueName="[Dim Creation Date - Modification Cancellation].[Day Name].[All]" dimensionUniqueName="[Dim Creation Date - Modification Cancellation]" displayFolder="" count="0" unbalanced="0" hidden="1"/>
    <cacheHierarchy uniqueName="[Dim Creation Date - Modification Cancellation].[Day Of Month]" caption="Day Of Month" attribute="1" time="1" defaultMemberUniqueName="[Dim Creation Date - Modification Cancellation].[Day Of Month].[All]" allUniqueName="[Dim Creation Date - Modification Cancellation].[Day Of Month].[All]" dimensionUniqueName="[Dim Creation Date - Modification Cancellation]" displayFolder="" count="0" unbalanced="0" hidden="1"/>
    <cacheHierarchy uniqueName="[Dim Creation Date - Modification Cancellation].[Day of Week]" caption="Day of Week" attribute="1" time="1" defaultMemberUniqueName="[Dim Creation Date - Modification Cancellation].[Day of Week].[All]" allUniqueName="[Dim Creation Date - Modification Cancellation].[Day of Week].[All]" dimensionUniqueName="[Dim Creation Date - Modification Cancellation]" displayFolder="" count="0" unbalanced="0" hidden="1"/>
    <cacheHierarchy uniqueName="[Dim Creation Date - Modification Cancellation].[Day of Year]" caption="Day of Year" attribute="1" time="1" defaultMemberUniqueName="[Dim Creation Date - Modification Cancellation].[Day of Year].[All]" allUniqueName="[Dim Creation Date - Modification Cancellation].[Day of Year].[All]" dimensionUniqueName="[Dim Creation Date - Modification Cancellation]" displayFolder="" count="0" unbalanced="0" hidden="1"/>
    <cacheHierarchy uniqueName="[Dim Creation Date - Modification Cancellation].[DayKey]" caption="DayKey" attribute="1" time="1" defaultMemberUniqueName="[Dim Creation Date - Modification Cancellation].[DayKey].[All]" allUniqueName="[Dim Creation Date - Modification Cancellation].[DayKey].[All]" dimensionUniqueName="[Dim Creation Date - Modification Cancellation]" displayFolder="" count="0" unbalanced="0" hidden="1"/>
    <cacheHierarchy uniqueName="[Dim Creation Date - Modification Cancellation].[DayKey2]" caption="DayKey2" attribute="1" time="1" defaultMemberUniqueName="[Dim Creation Date - Modification Cancellation].[DayKey2].[All]" allUniqueName="[Dim Creation Date - Modification Cancellation].[DayKey2].[All]" dimensionUniqueName="[Dim Creation Date - Modification Cancellation]" displayFolder="" count="0" unbalanced="0" hidden="1"/>
    <cacheHierarchy uniqueName="[Dim Creation Date - Modification Cancellation].[DayofMonthKey]" caption="DayofMonthKey" attribute="1" time="1" defaultMemberUniqueName="[Dim Creation Date - Modification Cancellation].[DayofMonthKey].[All]" allUniqueName="[Dim Creation Date - Modification Cancellation].[DayofMonthKey].[All]" dimensionUniqueName="[Dim Creation Date - Modification Cancellation]" displayFolder="" count="0" unbalanced="0" hidden="1"/>
    <cacheHierarchy uniqueName="[Dim Creation Date - Modification Cancellation].[DayofWeekKey]" caption="DayofWeekKey" attribute="1" time="1" defaultMemberUniqueName="[Dim Creation Date - Modification Cancellation].[DayofWeekKey].[All]" allUniqueName="[Dim Creation Date - Modification Cancellation].[DayofWeekKey].[All]" dimensionUniqueName="[Dim Creation Date - Modification Cancellation]" displayFolder="" count="0" unbalanced="0" hidden="1"/>
    <cacheHierarchy uniqueName="[Dim Creation Date - Modification Cancellation].[DayofYearKey]" caption="DayofYearKey" attribute="1" time="1" defaultMemberUniqueName="[Dim Creation Date - Modification Cancellation].[DayofYearKey].[All]" allUniqueName="[Dim Creation Date - Modification Cancellation].[DayofYearKey].[All]" dimensionUniqueName="[Dim Creation Date - Modification Cancellation]" displayFolder="" count="0" unbalanced="0" hidden="1"/>
    <cacheHierarchy uniqueName="[Dim Creation Date - Modification Cancellation].[FormattedDate]" caption="FormattedDate" attribute="1" time="1" defaultMemberUniqueName="[Dim Creation Date - Modification Cancellation].[FormattedDate].[All]" allUniqueName="[Dim Creation Date - Modification Cancellation].[FormattedDate].[All]" dimensionUniqueName="[Dim Creation Date - Modification Cancellation]" displayFolder="" count="0" unbalanced="0" hidden="1"/>
    <cacheHierarchy uniqueName="[Dim Creation Date - Modification Cancellation].[Half Year Name]" caption="Half Year Name" attribute="1" time="1" defaultMemberUniqueName="[Dim Creation Date - Modification Cancellation].[Half Year Name].[All]" allUniqueName="[Dim Creation Date - Modification Cancellation].[Half Year Name].[All]" dimensionUniqueName="[Dim Creation Date - Modification Cancellation]" displayFolder="" count="0" unbalanced="0" hidden="1"/>
    <cacheHierarchy uniqueName="[Dim Creation Date - Modification Cancellation].[Hijri Date]" caption="Hijri Date" attribute="1" time="1" defaultMemberUniqueName="[Dim Creation Date - Modification Cancellation].[Hijri Date].[All]" allUniqueName="[Dim Creation Date - Modification Cancellation].[Hijri Date].[All]" dimensionUniqueName="[Dim Creation Date - Modification Cancellation]" displayFolder="" count="0" unbalanced="0" hidden="1"/>
    <cacheHierarchy uniqueName="[Dim Creation Date - Modification Cancellation].[Hijri Month]" caption="Hijri Month" attribute="1" time="1" defaultMemberUniqueName="[Dim Creation Date - Modification Cancellation].[Hijri Month].[All]" allUniqueName="[Dim Creation Date - Modification Cancellation].[Hijri Month].[All]" dimensionUniqueName="[Dim Creation Date - Modification Cancellation]" displayFolder="" count="0" unbalanced="0" hidden="1"/>
    <cacheHierarchy uniqueName="[Dim Creation Date - Modification Cancellation].[Hijri Quarter]" caption="Hijri Quarter" attribute="1" time="1" defaultMemberUniqueName="[Dim Creation Date - Modification Cancellation].[Hijri Quarter].[All]" allUniqueName="[Dim Creation Date - Modification Cancellation].[Hijri Quarter].[All]" dimensionUniqueName="[Dim Creation Date - Modification Cancellation]" displayFolder="" count="0" unbalanced="0" hidden="1"/>
    <cacheHierarchy uniqueName="[Dim Creation Date - Modification Cancellation].[Hijri Semester]" caption="Hijri Semester" attribute="1" time="1" defaultMemberUniqueName="[Dim Creation Date - Modification Cancellation].[Hijri Semester].[All]" allUniqueName="[Dim Creation Date - Modification Cancellation].[Hijri Semester].[All]" dimensionUniqueName="[Dim Creation Date - Modification Cancellation]" displayFolder="" count="0" unbalanced="0" hidden="1"/>
    <cacheHierarchy uniqueName="[Dim Creation Date - Modification Cancellation].[Hijri Year]" caption="Hijri Year" attribute="1" time="1" defaultMemberUniqueName="[Dim Creation Date - Modification Cancellation].[Hijri Year].[All]" allUniqueName="[Dim Creation Date - Modification Cancellation].[Hijri Year].[All]" dimensionUniqueName="[Dim Creation Date - Modification Cancellation]" displayFolder="" count="0" unbalanced="0" hidden="1"/>
    <cacheHierarchy uniqueName="[Dim Creation Date - Modification Cancellation].[HijriDateHierarchy]" caption="HijriDateHierarchy" time="1" defaultMemberUniqueName="[Dim Creation Date - Modification Cancellation].[HijriDateHierarchy].[All]" allUniqueName="[Dim Creation Date - Modification Cancellation].[HijriDateHierarchy].[All]" dimensionUniqueName="[Dim Creation Date - Modification Cancellation]" displayFolder="" count="0" unbalanced="0" hidden="1"/>
    <cacheHierarchy uniqueName="[Dim Creation Date - Modification Cancellation].[HijriDayKey]" caption="HijriDayKey" attribute="1" time="1" defaultMemberUniqueName="[Dim Creation Date - Modification Cancellation].[HijriDayKey].[All]" allUniqueName="[Dim Creation Date - Modification Cancellation].[HijriDayKey].[All]" dimensionUniqueName="[Dim Creation Date - Modification Cancellation]" displayFolder="" count="0" unbalanced="0" hidden="1"/>
    <cacheHierarchy uniqueName="[Dim Creation Date - Modification Cancellation].[HijriMonthKey]" caption="HijriMonthKey" attribute="1" time="1" defaultMemberUniqueName="[Dim Creation Date - Modification Cancellation].[HijriMonthKey].[All]" allUniqueName="[Dim Creation Date - Modification Cancellation].[HijriMonthKey].[All]" dimensionUniqueName="[Dim Creation Date - Modification Cancellation]" displayFolder="" count="0" unbalanced="0" hidden="1"/>
    <cacheHierarchy uniqueName="[Dim Creation Date - Modification Cancellation].[HijriQuarterKey]" caption="HijriQuarterKey" attribute="1" time="1" defaultMemberUniqueName="[Dim Creation Date - Modification Cancellation].[HijriQuarterKey].[All]" allUniqueName="[Dim Creation Date - Modification Cancellation].[HijriQuarterKey].[All]" dimensionUniqueName="[Dim Creation Date - Modification Cancellation]" displayFolder="" count="0" unbalanced="0" hidden="1"/>
    <cacheHierarchy uniqueName="[Dim Creation Date - Modification Cancellation].[HijriSemesterKey]" caption="HijriSemesterKey" attribute="1" time="1" defaultMemberUniqueName="[Dim Creation Date - Modification Cancellation].[HijriSemesterKey].[All]" allUniqueName="[Dim Creation Date - Modification Cancellation].[HijriSemesterKey].[All]" dimensionUniqueName="[Dim Creation Date - Modification Cancellation]" displayFolder="" count="0" unbalanced="0" hidden="1"/>
    <cacheHierarchy uniqueName="[Dim Creation Date - Modification Cancellation].[Month Name]" caption="Month Name" attribute="1" time="1" defaultMemberUniqueName="[Dim Creation Date - Modification Cancellation].[Month Name].[All]" allUniqueName="[Dim Creation Date - Modification Cancellation].[Month Name].[All]" dimensionUniqueName="[Dim Creation Date - Modification Cancellation]" displayFolder="" count="0" unbalanced="0" hidden="1"/>
    <cacheHierarchy uniqueName="[Dim Creation Date - Modification Cancellation].[Month Of Year]" caption="Month Of Year" attribute="1" time="1" defaultMemberUniqueName="[Dim Creation Date - Modification Cancellation].[Month Of Year].[All]" allUniqueName="[Dim Creation Date - Modification Cancellation].[Month Of Year].[All]" dimensionUniqueName="[Dim Creation Date - Modification Cancellation]" displayFolder="" count="0" unbalanced="0" hidden="1"/>
    <cacheHierarchy uniqueName="[Dim Creation Date - Modification Cancellation].[MonthKey]" caption="MonthKey" attribute="1" time="1" defaultMemberUniqueName="[Dim Creation Date - Modification Cancellation].[MonthKey].[All]" allUniqueName="[Dim Creation Date - Modification Cancellation].[MonthKey].[All]" dimensionUniqueName="[Dim Creation Date - Modification Cancellation]" displayFolder="" count="0" unbalanced="0" hidden="1"/>
    <cacheHierarchy uniqueName="[Dim Creation Date - Modification Cancellation].[MonthNameKey]" caption="MonthNameKey" attribute="1" time="1" defaultMemberUniqueName="[Dim Creation Date - Modification Cancellation].[MonthNameKey].[All]" allUniqueName="[Dim Creation Date - Modification Cancellation].[MonthNameKey].[All]" dimensionUniqueName="[Dim Creation Date - Modification Cancellation]" displayFolder="" count="0" unbalanced="0" hidden="1"/>
    <cacheHierarchy uniqueName="[Dim Creation Date - Modification Cancellation].[MonthOverTime]" caption="MonthOverTime" attribute="1" time="1" defaultMemberUniqueName="[Dim Creation Date - Modification Cancellation].[MonthOverTime].[All]" allUniqueName="[Dim Creation Date - Modification Cancellation].[MonthOverTime].[All]" dimensionUniqueName="[Dim Creation Date - Modification Cancellation]" displayFolder="" count="0" unbalanced="0" hidden="1"/>
    <cacheHierarchy uniqueName="[Dim Creation Date - Modification Cancellation].[PK_Date]" caption="PK_Date" attribute="1" time="1" keyAttribute="1" defaultMemberUniqueName="[Dim Creation Date - Modification Cancellation].[PK_Date].[All]" allUniqueName="[Dim Creation Date - Modification Cancellation].[PK_Date].[All]" dimensionUniqueName="[Dim Creation Date - Modification Cancellation]" displayFolder="" count="0" memberValueDatatype="7" unbalanced="0" hidden="1"/>
    <cacheHierarchy uniqueName="[Dim Creation Date - Modification Cancellation].[Quarter Name]" caption="Quarter Name" attribute="1" time="1" defaultMemberUniqueName="[Dim Creation Date - Modification Cancellation].[Quarter Name].[All]" allUniqueName="[Dim Creation Date - Modification Cancellation].[Quarter Name].[All]" dimensionUniqueName="[Dim Creation Date - Modification Cancellation]" displayFolder="" count="0" unbalanced="0" hidden="1"/>
    <cacheHierarchy uniqueName="[Dim Creation Date - Modification Cancellation].[Quarter Of Year]" caption="Quarter Of Year" attribute="1" time="1" defaultMemberUniqueName="[Dim Creation Date - Modification Cancellation].[Quarter Of Year].[All]" allUniqueName="[Dim Creation Date - Modification Cancellation].[Quarter Of Year].[All]" dimensionUniqueName="[Dim Creation Date - Modification Cancellation]" displayFolder="" count="0" unbalanced="0" hidden="1"/>
    <cacheHierarchy uniqueName="[Dim Creation Date - Modification Cancellation].[QuarterKey]" caption="QuarterKey" attribute="1" time="1" defaultMemberUniqueName="[Dim Creation Date - Modification Cancellation].[QuarterKey].[All]" allUniqueName="[Dim Creation Date - Modification Cancellation].[QuarterKey].[All]" dimensionUniqueName="[Dim Creation Date - Modification Cancellation]" displayFolder="" count="0" unbalanced="0" hidden="1"/>
    <cacheHierarchy uniqueName="[Dim Creation Date - Modification Cancellation].[Semester Of Year]" caption="Semester Of Year" attribute="1" time="1" defaultMemberUniqueName="[Dim Creation Date - Modification Cancellation].[Semester Of Year].[All]" allUniqueName="[Dim Creation Date - Modification Cancellation].[Semester Of Year].[All]" dimensionUniqueName="[Dim Creation Date - Modification Cancellation]" displayFolder="" count="0" unbalanced="0" hidden="1"/>
    <cacheHierarchy uniqueName="[Dim Creation Date - Modification Cancellation].[SemesterKey]" caption="SemesterKey" attribute="1" time="1" defaultMemberUniqueName="[Dim Creation Date - Modification Cancellation].[SemesterKey].[All]" allUniqueName="[Dim Creation Date - Modification Cancellation].[SemesterKey].[All]" dimensionUniqueName="[Dim Creation Date - Modification Cancellation]" displayFolder="" count="0" unbalanced="0" hidden="1"/>
    <cacheHierarchy uniqueName="[Dim Creation Date - Modification Cancellation].[SemesterNameKey]" caption="SemesterNameKey" attribute="1" time="1" defaultMemberUniqueName="[Dim Creation Date - Modification Cancellation].[SemesterNameKey].[All]" allUniqueName="[Dim Creation Date - Modification Cancellation].[SemesterNameKey].[All]" dimensionUniqueName="[Dim Creation Date - Modification Cancellation]" displayFolder="" count="0" unbalanced="0" hidden="1"/>
    <cacheHierarchy uniqueName="[Dim Creation Date - Modification Cancellation].[Week]" caption="Week" attribute="1" time="1" defaultMemberUniqueName="[Dim Creation Date - Modification Cancellation].[Week].[All]" allUniqueName="[Dim Creation Date - Modification Cancellation].[Week].[All]" dimensionUniqueName="[Dim Creation Date - Modification Cancellation]" displayFolder="" count="0" unbalanced="0" hidden="1"/>
    <cacheHierarchy uniqueName="[Dim Creation Date - Modification Cancellation].[Week Of Year]" caption="Week Of Year" attribute="1" time="1" defaultMemberUniqueName="[Dim Creation Date - Modification Cancellation].[Week Of Year].[All]" allUniqueName="[Dim Creation Date - Modification Cancellation].[Week Of Year].[All]" dimensionUniqueName="[Dim Creation Date - Modification Cancellation]" displayFolder="" count="0" unbalanced="0" hidden="1"/>
    <cacheHierarchy uniqueName="[Dim Creation Date - Modification Cancellation].[WeekKey]" caption="WeekKey" attribute="1" time="1" defaultMemberUniqueName="[Dim Creation Date - Modification Cancellation].[WeekKey].[All]" allUniqueName="[Dim Creation Date - Modification Cancellation].[WeekKey].[All]" dimensionUniqueName="[Dim Creation Date - Modification Cancellation]" displayFolder="" count="0" unbalanced="0" hidden="1"/>
    <cacheHierarchy uniqueName="[Dim Creation Date - Modification Cancellation].[WeeksHierarchy]" caption="WeeksHierarchy" time="1" defaultMemberUniqueName="[Dim Creation Date - Modification Cancellation].[WeeksHierarchy].[All]" allUniqueName="[Dim Creation Date - Modification Cancellation].[WeeksHierarchy].[All]" dimensionUniqueName="[Dim Creation Date - Modification Cancellation]" displayFolder="" count="0" unbalanced="0" hidden="1"/>
    <cacheHierarchy uniqueName="[Dim Creation Date - Modification Cancellation].[Year Name]" caption="Year Name" attribute="1" time="1" defaultMemberUniqueName="[Dim Creation Date - Modification Cancellation].[Year Name].[All]" allUniqueName="[Dim Creation Date - Modification Cancellation].[Year Name].[All]" dimensionUniqueName="[Dim Creation Date - Modification Cancellation]" displayFolder="" count="0" unbalanced="0" hidden="1"/>
    <cacheHierarchy uniqueName="[Dim Creation Date - Modification Cancellation].[YearMonthKey]" caption="YearMonthKey" attribute="1" time="1" defaultMemberUniqueName="[Dim Creation Date - Modification Cancellation].[YearMonthKey].[All]" allUniqueName="[Dim Creation Date - Modification Cancellation].[YearMonthKey].[All]" dimensionUniqueName="[Dim Creation Date - Modification Cancellation]" displayFolder="" count="0" unbalanced="0" hidden="1"/>
    <cacheHierarchy uniqueName="[Dim Creation Time - Modification Cancellation].[DayTimeBucket]" caption="DayTimeBucket" attribute="1" defaultMemberUniqueName="[Dim Creation Time - Modification Cancellation].[DayTimeBucket].[All]" allUniqueName="[Dim Creation Time - Modification Cancellation].[DayTimeBucket].[All]" dimensionUniqueName="[Dim Creation Time - Modification Cancellation]" displayFolder="" count="0" unbalanced="0" hidden="1"/>
    <cacheHierarchy uniqueName="[Dim Creation Time - Modification Cancellation].[DayTimeBucketGroupKey]" caption="DayTimeBucketGroupKey" attribute="1" defaultMemberUniqueName="[Dim Creation Time - Modification Cancellation].[DayTimeBucketGroupKey].[All]" allUniqueName="[Dim Creation Time - Modification Cancellation].[DayTimeBucketGroupKey].[All]" dimensionUniqueName="[Dim Creation Time - Modification Cancellation]" displayFolder="" count="0" unbalanced="0" hidden="1"/>
    <cacheHierarchy uniqueName="[Dim Creation Time - Modification Cancellation].[Hour24]" caption="Hour24" attribute="1" defaultMemberUniqueName="[Dim Creation Time - Modification Cancellation].[Hour24].[All]" allUniqueName="[Dim Creation Time - Modification Cancellation].[Hour24].[All]" dimensionUniqueName="[Dim Creation Time - Modification Cancellation]" displayFolder="" count="0" unbalanced="0" hidden="1"/>
    <cacheHierarchy uniqueName="[Dim Creation Time - Modification Cancellation].[HourlyBucket]" caption="HourlyBucket" attribute="1" defaultMemberUniqueName="[Dim Creation Time - Modification Cancellation].[HourlyBucket].[All]" allUniqueName="[Dim Creation Time - Modification Cancellation].[HourlyBucket].[All]" dimensionUniqueName="[Dim Creation Time - Modification Cancellation]" displayFolder="" count="0" unbalanced="0" hidden="1"/>
    <cacheHierarchy uniqueName="[Dim Creation Time - Modification Cancellation].[MinuteNumber]" caption="MinuteNumber" attribute="1" defaultMemberUniqueName="[Dim Creation Time - Modification Cancellation].[MinuteNumber].[All]" allUniqueName="[Dim Creation Time - Modification Cancellation].[MinuteNumber].[All]" dimensionUniqueName="[Dim Creation Time - Modification Cancellation]" displayFolder="" count="0" unbalanced="0" hidden="1"/>
    <cacheHierarchy uniqueName="[Dim Creation Time - Modification Cancellation].[SecondNumber]" caption="SecondNumber" attribute="1" defaultMemberUniqueName="[Dim Creation Time - Modification Cancellation].[SecondNumber].[All]" allUniqueName="[Dim Creation Time - Modification Cancellation].[SecondNumber].[All]" dimensionUniqueName="[Dim Creation Time - Modification Cancellation]" displayFolder="" count="0" unbalanced="0" hidden="1"/>
    <cacheHierarchy uniqueName="[Dim Creation Time - Modification Cancellation].[Time]" caption="Time" attribute="1" defaultMemberUniqueName="[Dim Creation Time - Modification Cancellation].[Time].[All]" allUniqueName="[Dim Creation Time - Modification Cancellation].[Time].[All]" dimensionUniqueName="[Dim Creation Time - Modification Cancellation]" displayFolder="" count="0" unbalanced="0" hidden="1"/>
    <cacheHierarchy uniqueName="[Dim Creation Time - Modification Cancellation].[TimeAltKey]" caption="TimeAltKey" attribute="1" defaultMemberUniqueName="[Dim Creation Time - Modification Cancellation].[TimeAltKey].[All]" allUniqueName="[Dim Creation Time - Modification Cancellation].[TimeAltKey].[All]" dimensionUniqueName="[Dim Creation Time - Modification Cancellation]" displayFolder="" count="0" unbalanced="0" hidden="1"/>
    <cacheHierarchy uniqueName="[Dim Creation Time - Modification Cancellation].[TimeInSecond]" caption="TimeInSecond" attribute="1" defaultMemberUniqueName="[Dim Creation Time - Modification Cancellation].[TimeInSecond].[All]" allUniqueName="[Dim Creation Time - Modification Cancellation].[TimeInSecond].[All]" dimensionUniqueName="[Dim Creation Time - Modification Cancellation]" displayFolder="" count="0" unbalanced="0" hidden="1"/>
    <cacheHierarchy uniqueName="[Dim Creation Time - Modification Cancellation].[TimeKey]" caption="TimeKey" attribute="1" defaultMemberUniqueName="[Dim Creation Time - Modification Cancellation].[TimeKey].[All]" allUniqueName="[Dim Creation Time - Modification Cancellation].[TimeKey].[All]" dimensionUniqueName="[Dim Creation Time - Modification Cancellation]" displayFolder="" count="0" unbalanced="0" hidden="1"/>
    <cacheHierarchy uniqueName="[Dim Currency].[Currency Short Name]" caption="Currency Short Name" attribute="1" defaultMemberUniqueName="[Dim Currency].[Currency Short Name].[All]" allUniqueName="[Dim Currency].[Currency Short Name].[All]" dimensionUniqueName="[Dim Currency]" displayFolder="" count="0" unbalanced="0" hidden="1"/>
    <cacheHierarchy uniqueName="[Dim Currency].[CurrencyKey]" caption="CurrencyKey" attribute="1" defaultMemberUniqueName="[Dim Currency].[CurrencyKey].[All]" allUniqueName="[Dim Currency].[CurrencyKey].[All]" dimensionUniqueName="[Dim Currency]" displayFolder="" count="0" unbalanced="0" hidden="1"/>
    <cacheHierarchy uniqueName="[Dim currency Bridge].[Currency Name]" caption="Currency Name" attribute="1" defaultMemberUniqueName="[Dim currency Bridge].[Currency Name].[All]" allUniqueName="[Dim currency Bridge].[Currency Name].[All]" dimensionUniqueName="[Dim currency Bridge]" displayFolder="" count="0" unbalanced="0" hidden="1"/>
    <cacheHierarchy uniqueName="[Dim currency Bridge].[Currency Short Name]" caption="Currency Short Name" attribute="1" defaultMemberUniqueName="[Dim currency Bridge].[Currency Short Name].[All]" allUniqueName="[Dim currency Bridge].[Currency Short Name].[All]" dimensionUniqueName="[Dim currency Bridge]" displayFolder="" count="0" unbalanced="0" hidden="1"/>
    <cacheHierarchy uniqueName="[Dim currency Bridge].[CurrencyKey]" caption="CurrencyKey" attribute="1" defaultMemberUniqueName="[Dim currency Bridge].[CurrencyKey].[All]" allUniqueName="[Dim currency Bridge].[CurrencyKey].[All]" dimensionUniqueName="[Dim currency Bridge]" displayFolder="" count="0" unbalanced="0" hidden="1"/>
    <cacheHierarchy uniqueName="[Dim Dashboards].[CreatedDate]" caption="CreatedDate" attribute="1" defaultMemberUniqueName="[Dim Dashboards].[CreatedDate].[All]" allUniqueName="[Dim Dashboards].[CreatedDate].[All]" dimensionUniqueName="[Dim Dashboards]" displayFolder="" count="0" unbalanced="0" hidden="1"/>
    <cacheHierarchy uniqueName="[Dim Dashboards].[Dashboard Deleted]" caption="Dashboard Deleted" attribute="1" defaultMemberUniqueName="[Dim Dashboards].[Dashboard Deleted].[All]" allUniqueName="[Dim Dashboards].[Dashboard Deleted].[All]" dimensionUniqueName="[Dim Dashboards]" displayFolder="" count="0" unbalanced="0" hidden="1"/>
    <cacheHierarchy uniqueName="[Dim Dashboards].[Dashboard Name]" caption="Dashboard Name" attribute="1" defaultMemberUniqueName="[Dim Dashboards].[Dashboard Name].[All]" allUniqueName="[Dim Dashboards].[Dashboard Name].[All]" dimensionUniqueName="[Dim Dashboards]" displayFolder="" count="0" unbalanced="0" hidden="1"/>
    <cacheHierarchy uniqueName="[Dim Dashboards].[Dashboard Size]" caption="Dashboard Size" attribute="1" defaultMemberUniqueName="[Dim Dashboards].[Dashboard Size].[All]" allUniqueName="[Dim Dashboards].[Dashboard Size].[All]" dimensionUniqueName="[Dim Dashboards]" displayFolder="" count="0" unbalanced="0" hidden="1"/>
    <cacheHierarchy uniqueName="[Dim Dashboards].[Dashboard Source]" caption="Dashboard Source" attribute="1" defaultMemberUniqueName="[Dim Dashboards].[Dashboard Source].[All]" allUniqueName="[Dim Dashboards].[Dashboard Source].[All]" dimensionUniqueName="[Dim Dashboards]" displayFolder="" count="0" unbalanced="0" hidden="1"/>
    <cacheHierarchy uniqueName="[Dim Dashboards].[Dashboard URL Path]" caption="Dashboard URL Path" attribute="1" defaultMemberUniqueName="[Dim Dashboards].[Dashboard URL Path].[All]" allUniqueName="[Dim Dashboards].[Dashboard URL Path].[All]" dimensionUniqueName="[Dim Dashboards]" displayFolder="" count="0" unbalanced="0" hidden="1"/>
    <cacheHierarchy uniqueName="[Dim Dashboards].[DashboardKey]" caption="DashboardKey" attribute="1" defaultMemberUniqueName="[Dim Dashboards].[DashboardKey].[All]" allUniqueName="[Dim Dashboards].[DashboardKey].[All]" dimensionUniqueName="[Dim Dashboards]" displayFolder="" count="0" unbalanced="0" hidden="1"/>
    <cacheHierarchy uniqueName="[Dim Dashboards].[ModifiedDate]" caption="ModifiedDate" attribute="1" defaultMemberUniqueName="[Dim Dashboards].[ModifiedDate].[All]" allUniqueName="[Dim Dashboards].[ModifiedDate].[All]" dimensionUniqueName="[Dim Dashboards]" displayFolder="" count="0" unbalanced="0" hidden="1"/>
    <cacheHierarchy uniqueName="[Dim Date - Admin Date].[Custom Week]" caption="Custom Week" attribute="1" time="1" defaultMemberUniqueName="[Dim Date - Admin Date].[Custom Week].[All]" allUniqueName="[Dim Date - Admin Date].[Custom Week].[All]" dimensionUniqueName="[Dim Date - Admin Date]" displayFolder="" count="0" unbalanced="0" hidden="1"/>
    <cacheHierarchy uniqueName="[Dim Date - Admin Date].[Date]" caption="Date" attribute="1" time="1" defaultMemberUniqueName="[Dim Date - Admin Date].[Date].[All]" allUniqueName="[Dim Date - Admin Date].[Date].[All]" dimensionUniqueName="[Dim Date - Admin Date]" displayFolder="" count="0" unbalanced="0" hidden="1"/>
    <cacheHierarchy uniqueName="[Dim Date - Admin Date].[DateHierarchy]" caption="DateHierarchy" time="1" defaultMemberUniqueName="[Dim Date - Admin Date].[DateHierarchy].[All]" allUniqueName="[Dim Date - Admin Date].[DateHierarchy].[All]" dimensionUniqueName="[Dim Date - Admin Date]" displayFolder="" count="0" unbalanced="0" hidden="1"/>
    <cacheHierarchy uniqueName="[Dim Date - Admin Date].[DateKey]" caption="DateKey" attribute="1" time="1" defaultMemberUniqueName="[Dim Date - Admin Date].[DateKey].[All]" allUniqueName="[Dim Date - Admin Date].[DateKey].[All]" dimensionUniqueName="[Dim Date - Admin Date]" displayFolder="" count="0" unbalanced="0" hidden="1"/>
    <cacheHierarchy uniqueName="[Dim Date - Admin Date].[DateOld]" caption="DateOld" attribute="1" time="1" defaultMemberUniqueName="[Dim Date - Admin Date].[DateOld].[All]" allUniqueName="[Dim Date - Admin Date].[DateOld].[All]" dimensionUniqueName="[Dim Date - Admin Date]" displayFolder="" count="0" unbalanced="0" hidden="1"/>
    <cacheHierarchy uniqueName="[Dim Date - Admin Date].[Day Name]" caption="Day Name" attribute="1" time="1" defaultMemberUniqueName="[Dim Date - Admin Date].[Day Name].[All]" allUniqueName="[Dim Date - Admin Date].[Day Name].[All]" dimensionUniqueName="[Dim Date - Admin Date]" displayFolder="" count="0" unbalanced="0" hidden="1"/>
    <cacheHierarchy uniqueName="[Dim Date - Admin Date].[Day Of Month]" caption="Day Of Month" attribute="1" time="1" defaultMemberUniqueName="[Dim Date - Admin Date].[Day Of Month].[All]" allUniqueName="[Dim Date - Admin Date].[Day Of Month].[All]" dimensionUniqueName="[Dim Date - Admin Date]" displayFolder="" count="0" unbalanced="0" hidden="1"/>
    <cacheHierarchy uniqueName="[Dim Date - Admin Date].[Day of Week]" caption="Day of Week" attribute="1" time="1" defaultMemberUniqueName="[Dim Date - Admin Date].[Day of Week].[All]" allUniqueName="[Dim Date - Admin Date].[Day of Week].[All]" dimensionUniqueName="[Dim Date - Admin Date]" displayFolder="" count="0" unbalanced="0" hidden="1"/>
    <cacheHierarchy uniqueName="[Dim Date - Admin Date].[Day of Year]" caption="Day of Year" attribute="1" time="1" defaultMemberUniqueName="[Dim Date - Admin Date].[Day of Year].[All]" allUniqueName="[Dim Date - Admin Date].[Day of Year].[All]" dimensionUniqueName="[Dim Date - Admin Date]" displayFolder="" count="0" unbalanced="0" hidden="1"/>
    <cacheHierarchy uniqueName="[Dim Date - Admin Date].[DayKey]" caption="DayKey" attribute="1" time="1" defaultMemberUniqueName="[Dim Date - Admin Date].[DayKey].[All]" allUniqueName="[Dim Date - Admin Date].[DayKey].[All]" dimensionUniqueName="[Dim Date - Admin Date]" displayFolder="" count="0" unbalanced="0" hidden="1"/>
    <cacheHierarchy uniqueName="[Dim Date - Admin Date].[DayKey2]" caption="DayKey2" attribute="1" time="1" defaultMemberUniqueName="[Dim Date - Admin Date].[DayKey2].[All]" allUniqueName="[Dim Date - Admin Date].[DayKey2].[All]" dimensionUniqueName="[Dim Date - Admin Date]" displayFolder="" count="0" unbalanced="0" hidden="1"/>
    <cacheHierarchy uniqueName="[Dim Date - Admin Date].[DayofMonthKey]" caption="DayofMonthKey" attribute="1" time="1" defaultMemberUniqueName="[Dim Date - Admin Date].[DayofMonthKey].[All]" allUniqueName="[Dim Date - Admin Date].[DayofMonthKey].[All]" dimensionUniqueName="[Dim Date - Admin Date]" displayFolder="" count="0" unbalanced="0" hidden="1"/>
    <cacheHierarchy uniqueName="[Dim Date - Admin Date].[DayofWeekKey]" caption="DayofWeekKey" attribute="1" time="1" defaultMemberUniqueName="[Dim Date - Admin Date].[DayofWeekKey].[All]" allUniqueName="[Dim Date - Admin Date].[DayofWeekKey].[All]" dimensionUniqueName="[Dim Date - Admin Date]" displayFolder="" count="0" unbalanced="0" hidden="1"/>
    <cacheHierarchy uniqueName="[Dim Date - Admin Date].[DayofYearKey]" caption="DayofYearKey" attribute="1" time="1" defaultMemberUniqueName="[Dim Date - Admin Date].[DayofYearKey].[All]" allUniqueName="[Dim Date - Admin Date].[DayofYearKey].[All]" dimensionUniqueName="[Dim Date - Admin Date]" displayFolder="" count="0" unbalanced="0" hidden="1"/>
    <cacheHierarchy uniqueName="[Dim Date - Admin Date].[FormattedDate]" caption="FormattedDate" attribute="1" time="1" defaultMemberUniqueName="[Dim Date - Admin Date].[FormattedDate].[All]" allUniqueName="[Dim Date - Admin Date].[FormattedDate].[All]" dimensionUniqueName="[Dim Date - Admin Date]" displayFolder="" count="0" unbalanced="0" hidden="1"/>
    <cacheHierarchy uniqueName="[Dim Date - Admin Date].[Half Year Name]" caption="Half Year Name" attribute="1" time="1" defaultMemberUniqueName="[Dim Date - Admin Date].[Half Year Name].[All]" allUniqueName="[Dim Date - Admin Date].[Half Year Name].[All]" dimensionUniqueName="[Dim Date - Admin Date]" displayFolder="" count="0" unbalanced="0" hidden="1"/>
    <cacheHierarchy uniqueName="[Dim Date - Admin Date].[Hijri Date]" caption="Hijri Date" attribute="1" time="1" defaultMemberUniqueName="[Dim Date - Admin Date].[Hijri Date].[All]" allUniqueName="[Dim Date - Admin Date].[Hijri Date].[All]" dimensionUniqueName="[Dim Date - Admin Date]" displayFolder="" count="0" unbalanced="0" hidden="1"/>
    <cacheHierarchy uniqueName="[Dim Date - Admin Date].[Hijri Month]" caption="Hijri Month" attribute="1" time="1" defaultMemberUniqueName="[Dim Date - Admin Date].[Hijri Month].[All]" allUniqueName="[Dim Date - Admin Date].[Hijri Month].[All]" dimensionUniqueName="[Dim Date - Admin Date]" displayFolder="" count="0" unbalanced="0" hidden="1"/>
    <cacheHierarchy uniqueName="[Dim Date - Admin Date].[Hijri Quarter]" caption="Hijri Quarter" attribute="1" time="1" defaultMemberUniqueName="[Dim Date - Admin Date].[Hijri Quarter].[All]" allUniqueName="[Dim Date - Admin Date].[Hijri Quarter].[All]" dimensionUniqueName="[Dim Date - Admin Date]" displayFolder="" count="0" unbalanced="0" hidden="1"/>
    <cacheHierarchy uniqueName="[Dim Date - Admin Date].[Hijri Semester]" caption="Hijri Semester" attribute="1" time="1" defaultMemberUniqueName="[Dim Date - Admin Date].[Hijri Semester].[All]" allUniqueName="[Dim Date - Admin Date].[Hijri Semester].[All]" dimensionUniqueName="[Dim Date - Admin Date]" displayFolder="" count="0" unbalanced="0" hidden="1"/>
    <cacheHierarchy uniqueName="[Dim Date - Admin Date].[Hijri Year]" caption="Hijri Year" attribute="1" time="1" defaultMemberUniqueName="[Dim Date - Admin Date].[Hijri Year].[All]" allUniqueName="[Dim Date - Admin Date].[Hijri Year].[All]" dimensionUniqueName="[Dim Date - Admin Date]" displayFolder="" count="0" unbalanced="0" hidden="1"/>
    <cacheHierarchy uniqueName="[Dim Date - Admin Date].[HijriDateHierarchy]" caption="HijriDateHierarchy" time="1" defaultMemberUniqueName="[Dim Date - Admin Date].[HijriDateHierarchy].[All]" allUniqueName="[Dim Date - Admin Date].[HijriDateHierarchy].[All]" dimensionUniqueName="[Dim Date - Admin Date]" displayFolder="" count="0" unbalanced="0" hidden="1"/>
    <cacheHierarchy uniqueName="[Dim Date - Admin Date].[HijriDayKey]" caption="HijriDayKey" attribute="1" time="1" defaultMemberUniqueName="[Dim Date - Admin Date].[HijriDayKey].[All]" allUniqueName="[Dim Date - Admin Date].[HijriDayKey].[All]" dimensionUniqueName="[Dim Date - Admin Date]" displayFolder="" count="0" unbalanced="0" hidden="1"/>
    <cacheHierarchy uniqueName="[Dim Date - Admin Date].[HijriMonthKey]" caption="HijriMonthKey" attribute="1" time="1" defaultMemberUniqueName="[Dim Date - Admin Date].[HijriMonthKey].[All]" allUniqueName="[Dim Date - Admin Date].[HijriMonthKey].[All]" dimensionUniqueName="[Dim Date - Admin Date]" displayFolder="" count="0" unbalanced="0" hidden="1"/>
    <cacheHierarchy uniqueName="[Dim Date - Admin Date].[HijriQuarterKey]" caption="HijriQuarterKey" attribute="1" time="1" defaultMemberUniqueName="[Dim Date - Admin Date].[HijriQuarterKey].[All]" allUniqueName="[Dim Date - Admin Date].[HijriQuarterKey].[All]" dimensionUniqueName="[Dim Date - Admin Date]" displayFolder="" count="0" unbalanced="0" hidden="1"/>
    <cacheHierarchy uniqueName="[Dim Date - Admin Date].[HijriSemesterKey]" caption="HijriSemesterKey" attribute="1" time="1" defaultMemberUniqueName="[Dim Date - Admin Date].[HijriSemesterKey].[All]" allUniqueName="[Dim Date - Admin Date].[HijriSemesterKey].[All]" dimensionUniqueName="[Dim Date - Admin Date]" displayFolder="" count="0" unbalanced="0" hidden="1"/>
    <cacheHierarchy uniqueName="[Dim Date - Admin Date].[Month Name]" caption="Month Name" attribute="1" time="1" defaultMemberUniqueName="[Dim Date - Admin Date].[Month Name].[All]" allUniqueName="[Dim Date - Admin Date].[Month Name].[All]" dimensionUniqueName="[Dim Date - Admin Date]" displayFolder="" count="0" unbalanced="0" hidden="1"/>
    <cacheHierarchy uniqueName="[Dim Date - Admin Date].[Month Of Year]" caption="Month Of Year" attribute="1" time="1" defaultMemberUniqueName="[Dim Date - Admin Date].[Month Of Year].[All]" allUniqueName="[Dim Date - Admin Date].[Month Of Year].[All]" dimensionUniqueName="[Dim Date - Admin Date]" displayFolder="" count="0" unbalanced="0" hidden="1"/>
    <cacheHierarchy uniqueName="[Dim Date - Admin Date].[MonthKey]" caption="MonthKey" attribute="1" time="1" defaultMemberUniqueName="[Dim Date - Admin Date].[MonthKey].[All]" allUniqueName="[Dim Date - Admin Date].[MonthKey].[All]" dimensionUniqueName="[Dim Date - Admin Date]" displayFolder="" count="0" unbalanced="0" hidden="1"/>
    <cacheHierarchy uniqueName="[Dim Date - Admin Date].[MonthNameKey]" caption="MonthNameKey" attribute="1" time="1" defaultMemberUniqueName="[Dim Date - Admin Date].[MonthNameKey].[All]" allUniqueName="[Dim Date - Admin Date].[MonthNameKey].[All]" dimensionUniqueName="[Dim Date - Admin Date]" displayFolder="" count="0" unbalanced="0" hidden="1"/>
    <cacheHierarchy uniqueName="[Dim Date - Admin Date].[MonthOverTime]" caption="MonthOverTime" attribute="1" time="1" defaultMemberUniqueName="[Dim Date - Admin Date].[MonthOverTime].[All]" allUniqueName="[Dim Date - Admin Date].[MonthOverTime].[All]" dimensionUniqueName="[Dim Date - Admin Date]" displayFolder="" count="0" unbalanced="0" hidden="1"/>
    <cacheHierarchy uniqueName="[Dim Date - Admin Date].[PK_Date]" caption="PK_Date" attribute="1" time="1" keyAttribute="1" defaultMemberUniqueName="[Dim Date - Admin Date].[PK_Date].[All]" allUniqueName="[Dim Date - Admin Date].[PK_Date].[All]" dimensionUniqueName="[Dim Date - Admin Date]" displayFolder="" count="0" memberValueDatatype="7" unbalanced="0" hidden="1"/>
    <cacheHierarchy uniqueName="[Dim Date - Admin Date].[Quarter Name]" caption="Quarter Name" attribute="1" time="1" defaultMemberUniqueName="[Dim Date - Admin Date].[Quarter Name].[All]" allUniqueName="[Dim Date - Admin Date].[Quarter Name].[All]" dimensionUniqueName="[Dim Date - Admin Date]" displayFolder="" count="0" unbalanced="0" hidden="1"/>
    <cacheHierarchy uniqueName="[Dim Date - Admin Date].[Quarter Of Year]" caption="Quarter Of Year" attribute="1" time="1" defaultMemberUniqueName="[Dim Date - Admin Date].[Quarter Of Year].[All]" allUniqueName="[Dim Date - Admin Date].[Quarter Of Year].[All]" dimensionUniqueName="[Dim Date - Admin Date]" displayFolder="" count="0" unbalanced="0" hidden="1"/>
    <cacheHierarchy uniqueName="[Dim Date - Admin Date].[QuarterKey]" caption="QuarterKey" attribute="1" time="1" defaultMemberUniqueName="[Dim Date - Admin Date].[QuarterKey].[All]" allUniqueName="[Dim Date - Admin Date].[QuarterKey].[All]" dimensionUniqueName="[Dim Date - Admin Date]" displayFolder="" count="0" unbalanced="0" hidden="1"/>
    <cacheHierarchy uniqueName="[Dim Date - Admin Date].[Semester Of Year]" caption="Semester Of Year" attribute="1" time="1" defaultMemberUniqueName="[Dim Date - Admin Date].[Semester Of Year].[All]" allUniqueName="[Dim Date - Admin Date].[Semester Of Year].[All]" dimensionUniqueName="[Dim Date - Admin Date]" displayFolder="" count="0" unbalanced="0" hidden="1"/>
    <cacheHierarchy uniqueName="[Dim Date - Admin Date].[SemesterKey]" caption="SemesterKey" attribute="1" time="1" defaultMemberUniqueName="[Dim Date - Admin Date].[SemesterKey].[All]" allUniqueName="[Dim Date - Admin Date].[SemesterKey].[All]" dimensionUniqueName="[Dim Date - Admin Date]" displayFolder="" count="0" unbalanced="0" hidden="1"/>
    <cacheHierarchy uniqueName="[Dim Date - Admin Date].[SemesterNameKey]" caption="SemesterNameKey" attribute="1" time="1" defaultMemberUniqueName="[Dim Date - Admin Date].[SemesterNameKey].[All]" allUniqueName="[Dim Date - Admin Date].[SemesterNameKey].[All]" dimensionUniqueName="[Dim Date - Admin Date]" displayFolder="" count="0" unbalanced="0" hidden="1"/>
    <cacheHierarchy uniqueName="[Dim Date - Admin Date].[Week]" caption="Week" attribute="1" time="1" defaultMemberUniqueName="[Dim Date - Admin Date].[Week].[All]" allUniqueName="[Dim Date - Admin Date].[Week].[All]" dimensionUniqueName="[Dim Date - Admin Date]" displayFolder="" count="0" unbalanced="0" hidden="1"/>
    <cacheHierarchy uniqueName="[Dim Date - Admin Date].[Week Of Year]" caption="Week Of Year" attribute="1" time="1" defaultMemberUniqueName="[Dim Date - Admin Date].[Week Of Year].[All]" allUniqueName="[Dim Date - Admin Date].[Week Of Year].[All]" dimensionUniqueName="[Dim Date - Admin Date]" displayFolder="" count="0" unbalanced="0" hidden="1"/>
    <cacheHierarchy uniqueName="[Dim Date - Admin Date].[WeekKey]" caption="WeekKey" attribute="1" time="1" defaultMemberUniqueName="[Dim Date - Admin Date].[WeekKey].[All]" allUniqueName="[Dim Date - Admin Date].[WeekKey].[All]" dimensionUniqueName="[Dim Date - Admin Date]" displayFolder="" count="0" unbalanced="0" hidden="1"/>
    <cacheHierarchy uniqueName="[Dim Date - Admin Date].[WeeksHierarchy]" caption="WeeksHierarchy" time="1" defaultMemberUniqueName="[Dim Date - Admin Date].[WeeksHierarchy].[All]" allUniqueName="[Dim Date - Admin Date].[WeeksHierarchy].[All]" dimensionUniqueName="[Dim Date - Admin Date]" displayFolder="" count="0" unbalanced="0" hidden="1"/>
    <cacheHierarchy uniqueName="[Dim Date - Admin Date].[Year Name]" caption="Year Name" attribute="1" time="1" defaultMemberUniqueName="[Dim Date - Admin Date].[Year Name].[All]" allUniqueName="[Dim Date - Admin Date].[Year Name].[All]" dimensionUniqueName="[Dim Date - Admin Date]" displayFolder="" count="0" unbalanced="0" hidden="1"/>
    <cacheHierarchy uniqueName="[Dim Date - Admin Date].[YearMonthKey]" caption="YearMonthKey" attribute="1" time="1" defaultMemberUniqueName="[Dim Date - Admin Date].[YearMonthKey].[All]" allUniqueName="[Dim Date - Admin Date].[YearMonthKey].[All]" dimensionUniqueName="[Dim Date - Admin Date]" displayFolder="" count="0" unbalanced="0" hidden="1"/>
    <cacheHierarchy uniqueName="[Dim Date - Admin Time].[DayTimeBucket]" caption="DayTimeBucket" attribute="1" defaultMemberUniqueName="[Dim Date - Admin Time].[DayTimeBucket].[All]" allUniqueName="[Dim Date - Admin Time].[DayTimeBucket].[All]" dimensionUniqueName="[Dim Date - Admin Time]" displayFolder="" count="0" unbalanced="0" hidden="1"/>
    <cacheHierarchy uniqueName="[Dim Date - Admin Time].[DayTimeBucketGroupKey]" caption="DayTimeBucketGroupKey" attribute="1" defaultMemberUniqueName="[Dim Date - Admin Time].[DayTimeBucketGroupKey].[All]" allUniqueName="[Dim Date - Admin Time].[DayTimeBucketGroupKey].[All]" dimensionUniqueName="[Dim Date - Admin Time]" displayFolder="" count="0" unbalanced="0" hidden="1"/>
    <cacheHierarchy uniqueName="[Dim Date - Admin Time].[Hour30]" caption="Hour30" attribute="1" defaultMemberUniqueName="[Dim Date - Admin Time].[Hour30].[All]" allUniqueName="[Dim Date - Admin Time].[Hour30].[All]" dimensionUniqueName="[Dim Date - Admin Time]" displayFolder="" count="0" unbalanced="0" hidden="1"/>
    <cacheHierarchy uniqueName="[Dim Date - Admin Time].[HourlyBucket]" caption="HourlyBucket" attribute="1" defaultMemberUniqueName="[Dim Date - Admin Time].[HourlyBucket].[All]" allUniqueName="[Dim Date - Admin Time].[HourlyBucket].[All]" dimensionUniqueName="[Dim Date - Admin Time]" displayFolder="" count="0" unbalanced="0" hidden="1"/>
    <cacheHierarchy uniqueName="[Dim Date - Admin Time].[MinuteNumber]" caption="MinuteNumber" attribute="1" defaultMemberUniqueName="[Dim Date - Admin Time].[MinuteNumber].[All]" allUniqueName="[Dim Date - Admin Time].[MinuteNumber].[All]" dimensionUniqueName="[Dim Date - Admin Time]" displayFolder="" count="0" unbalanced="0" hidden="1"/>
    <cacheHierarchy uniqueName="[Dim Date - Admin Time].[SecondNumber]" caption="SecondNumber" attribute="1" defaultMemberUniqueName="[Dim Date - Admin Time].[SecondNumber].[All]" allUniqueName="[Dim Date - Admin Time].[SecondNumber].[All]" dimensionUniqueName="[Dim Date - Admin Time]" displayFolder="" count="0" unbalanced="0" hidden="1"/>
    <cacheHierarchy uniqueName="[Dim Date - Admin Time].[Time]" caption="Time" attribute="1" defaultMemberUniqueName="[Dim Date - Admin Time].[Time].[All]" allUniqueName="[Dim Date - Admin Time].[Time].[All]" dimensionUniqueName="[Dim Date - Admin Time]" displayFolder="" count="0" unbalanced="0" hidden="1"/>
    <cacheHierarchy uniqueName="[Dim Date - Admin Time].[TimeAltKey]" caption="TimeAltKey" attribute="1" defaultMemberUniqueName="[Dim Date - Admin Time].[TimeAltKey].[All]" allUniqueName="[Dim Date - Admin Time].[TimeAltKey].[All]" dimensionUniqueName="[Dim Date - Admin Time]" displayFolder="" count="0" unbalanced="0" hidden="1"/>
    <cacheHierarchy uniqueName="[Dim Date - Admin Time].[TimeInSecond]" caption="TimeInSecond" attribute="1" defaultMemberUniqueName="[Dim Date - Admin Time].[TimeInSecond].[All]" allUniqueName="[Dim Date - Admin Time].[TimeInSecond].[All]" dimensionUniqueName="[Dim Date - Admin Time]" displayFolder="" count="0" unbalanced="0" hidden="1"/>
    <cacheHierarchy uniqueName="[Dim Date - Admin Time].[TimeKey]" caption="TimeKey" attribute="1" defaultMemberUniqueName="[Dim Date - Admin Time].[TimeKey].[All]" allUniqueName="[Dim Date - Admin Time].[TimeKey].[All]" dimensionUniqueName="[Dim Date - Admin Time]" displayFolder="" count="0" unbalanced="0" hidden="1"/>
    <cacheHierarchy uniqueName="[Dim Date - Admit Date].[Custom Week]" caption="Custom Week" attribute="1" time="1" defaultMemberUniqueName="[Dim Date - Admit Date].[Custom Week].[All]" allUniqueName="[Dim Date - Admit Date].[Custom Week].[All]" dimensionUniqueName="[Dim Date - Admit Date]" displayFolder="" count="0" unbalanced="0" hidden="1"/>
    <cacheHierarchy uniqueName="[Dim Date - Admit Date].[Date]" caption="Date" attribute="1" time="1" defaultMemberUniqueName="[Dim Date - Admit Date].[Date].[All]" allUniqueName="[Dim Date - Admit Date].[Date].[All]" dimensionUniqueName="[Dim Date - Admit Date]" displayFolder="" count="0" unbalanced="0" hidden="1"/>
    <cacheHierarchy uniqueName="[Dim Date - Admit Date].[DateHierarchy]" caption="DateHierarchy" time="1" defaultMemberUniqueName="[Dim Date - Admit Date].[DateHierarchy].[All]" allUniqueName="[Dim Date - Admit Date].[DateHierarchy].[All]" dimensionUniqueName="[Dim Date - Admit Date]" displayFolder="" count="0" unbalanced="0" hidden="1"/>
    <cacheHierarchy uniqueName="[Dim Date - Admit Date].[DateKey]" caption="DateKey" attribute="1" time="1" defaultMemberUniqueName="[Dim Date - Admit Date].[DateKey].[All]" allUniqueName="[Dim Date - Admit Date].[DateKey].[All]" dimensionUniqueName="[Dim Date - Admit Date]" displayFolder="" count="0" unbalanced="0" hidden="1"/>
    <cacheHierarchy uniqueName="[Dim Date - Admit Date].[DateOld]" caption="DateOld" attribute="1" time="1" defaultMemberUniqueName="[Dim Date - Admit Date].[DateOld].[All]" allUniqueName="[Dim Date - Admit Date].[DateOld].[All]" dimensionUniqueName="[Dim Date - Admit Date]" displayFolder="" count="0" unbalanced="0" hidden="1"/>
    <cacheHierarchy uniqueName="[Dim Date - Admit Date].[Day Name]" caption="Day Name" attribute="1" time="1" defaultMemberUniqueName="[Dim Date - Admit Date].[Day Name].[All]" allUniqueName="[Dim Date - Admit Date].[Day Name].[All]" dimensionUniqueName="[Dim Date - Admit Date]" displayFolder="" count="0" unbalanced="0" hidden="1"/>
    <cacheHierarchy uniqueName="[Dim Date - Admit Date].[Day Of Month]" caption="Day Of Month" attribute="1" time="1" defaultMemberUniqueName="[Dim Date - Admit Date].[Day Of Month].[All]" allUniqueName="[Dim Date - Admit Date].[Day Of Month].[All]" dimensionUniqueName="[Dim Date - Admit Date]" displayFolder="" count="0" unbalanced="0" hidden="1"/>
    <cacheHierarchy uniqueName="[Dim Date - Admit Date].[Day of Week]" caption="Day of Week" attribute="1" time="1" defaultMemberUniqueName="[Dim Date - Admit Date].[Day of Week].[All]" allUniqueName="[Dim Date - Admit Date].[Day of Week].[All]" dimensionUniqueName="[Dim Date - Admit Date]" displayFolder="" count="0" unbalanced="0" hidden="1"/>
    <cacheHierarchy uniqueName="[Dim Date - Admit Date].[Day of Year]" caption="Day of Year" attribute="1" time="1" defaultMemberUniqueName="[Dim Date - Admit Date].[Day of Year].[All]" allUniqueName="[Dim Date - Admit Date].[Day of Year].[All]" dimensionUniqueName="[Dim Date - Admit Date]" displayFolder="" count="0" unbalanced="0" hidden="1"/>
    <cacheHierarchy uniqueName="[Dim Date - Admit Date].[DayKey]" caption="DayKey" attribute="1" time="1" defaultMemberUniqueName="[Dim Date - Admit Date].[DayKey].[All]" allUniqueName="[Dim Date - Admit Date].[DayKey].[All]" dimensionUniqueName="[Dim Date - Admit Date]" displayFolder="" count="0" unbalanced="0" hidden="1"/>
    <cacheHierarchy uniqueName="[Dim Date - Admit Date].[DayKey2]" caption="DayKey2" attribute="1" time="1" defaultMemberUniqueName="[Dim Date - Admit Date].[DayKey2].[All]" allUniqueName="[Dim Date - Admit Date].[DayKey2].[All]" dimensionUniqueName="[Dim Date - Admit Date]" displayFolder="" count="0" unbalanced="0" hidden="1"/>
    <cacheHierarchy uniqueName="[Dim Date - Admit Date].[DayofMonthKey]" caption="DayofMonthKey" attribute="1" time="1" defaultMemberUniqueName="[Dim Date - Admit Date].[DayofMonthKey].[All]" allUniqueName="[Dim Date - Admit Date].[DayofMonthKey].[All]" dimensionUniqueName="[Dim Date - Admit Date]" displayFolder="" count="0" unbalanced="0" hidden="1"/>
    <cacheHierarchy uniqueName="[Dim Date - Admit Date].[DayofWeekKey]" caption="DayofWeekKey" attribute="1" time="1" defaultMemberUniqueName="[Dim Date - Admit Date].[DayofWeekKey].[All]" allUniqueName="[Dim Date - Admit Date].[DayofWeekKey].[All]" dimensionUniqueName="[Dim Date - Admit Date]" displayFolder="" count="0" unbalanced="0" hidden="1"/>
    <cacheHierarchy uniqueName="[Dim Date - Admit Date].[DayofYearKey]" caption="DayofYearKey" attribute="1" time="1" defaultMemberUniqueName="[Dim Date - Admit Date].[DayofYearKey].[All]" allUniqueName="[Dim Date - Admit Date].[DayofYearKey].[All]" dimensionUniqueName="[Dim Date - Admit Date]" displayFolder="" count="0" unbalanced="0" hidden="1"/>
    <cacheHierarchy uniqueName="[Dim Date - Admit Date].[FormattedDate]" caption="FormattedDate" attribute="1" time="1" defaultMemberUniqueName="[Dim Date - Admit Date].[FormattedDate].[All]" allUniqueName="[Dim Date - Admit Date].[FormattedDate].[All]" dimensionUniqueName="[Dim Date - Admit Date]" displayFolder="" count="0" unbalanced="0" hidden="1"/>
    <cacheHierarchy uniqueName="[Dim Date - Admit Date].[Half Year Name]" caption="Half Year Name" attribute="1" time="1" defaultMemberUniqueName="[Dim Date - Admit Date].[Half Year Name].[All]" allUniqueName="[Dim Date - Admit Date].[Half Year Name].[All]" dimensionUniqueName="[Dim Date - Admit Date]" displayFolder="" count="0" unbalanced="0" hidden="1"/>
    <cacheHierarchy uniqueName="[Dim Date - Admit Date].[Hijri Date]" caption="Hijri Date" attribute="1" time="1" defaultMemberUniqueName="[Dim Date - Admit Date].[Hijri Date].[All]" allUniqueName="[Dim Date - Admit Date].[Hijri Date].[All]" dimensionUniqueName="[Dim Date - Admit Date]" displayFolder="" count="0" unbalanced="0" hidden="1"/>
    <cacheHierarchy uniqueName="[Dim Date - Admit Date].[Hijri Month]" caption="Hijri Month" attribute="1" time="1" defaultMemberUniqueName="[Dim Date - Admit Date].[Hijri Month].[All]" allUniqueName="[Dim Date - Admit Date].[Hijri Month].[All]" dimensionUniqueName="[Dim Date - Admit Date]" displayFolder="" count="0" unbalanced="0" hidden="1"/>
    <cacheHierarchy uniqueName="[Dim Date - Admit Date].[Hijri Quarter]" caption="Hijri Quarter" attribute="1" time="1" defaultMemberUniqueName="[Dim Date - Admit Date].[Hijri Quarter].[All]" allUniqueName="[Dim Date - Admit Date].[Hijri Quarter].[All]" dimensionUniqueName="[Dim Date - Admit Date]" displayFolder="" count="0" unbalanced="0" hidden="1"/>
    <cacheHierarchy uniqueName="[Dim Date - Admit Date].[Hijri Semester]" caption="Hijri Semester" attribute="1" time="1" defaultMemberUniqueName="[Dim Date - Admit Date].[Hijri Semester].[All]" allUniqueName="[Dim Date - Admit Date].[Hijri Semester].[All]" dimensionUniqueName="[Dim Date - Admit Date]" displayFolder="" count="0" unbalanced="0" hidden="1"/>
    <cacheHierarchy uniqueName="[Dim Date - Admit Date].[Hijri Year]" caption="Hijri Year" attribute="1" time="1" defaultMemberUniqueName="[Dim Date - Admit Date].[Hijri Year].[All]" allUniqueName="[Dim Date - Admit Date].[Hijri Year].[All]" dimensionUniqueName="[Dim Date - Admit Date]" displayFolder="" count="0" unbalanced="0" hidden="1"/>
    <cacheHierarchy uniqueName="[Dim Date - Admit Date].[HijriDateHierarchy]" caption="HijriDateHierarchy" time="1" defaultMemberUniqueName="[Dim Date - Admit Date].[HijriDateHierarchy].[All]" allUniqueName="[Dim Date - Admit Date].[HijriDateHierarchy].[All]" dimensionUniqueName="[Dim Date - Admit Date]" displayFolder="" count="0" unbalanced="0" hidden="1"/>
    <cacheHierarchy uniqueName="[Dim Date - Admit Date].[HijriDayKey]" caption="HijriDayKey" attribute="1" time="1" defaultMemberUniqueName="[Dim Date - Admit Date].[HijriDayKey].[All]" allUniqueName="[Dim Date - Admit Date].[HijriDayKey].[All]" dimensionUniqueName="[Dim Date - Admit Date]" displayFolder="" count="0" unbalanced="0" hidden="1"/>
    <cacheHierarchy uniqueName="[Dim Date - Admit Date].[HijriMonthKey]" caption="HijriMonthKey" attribute="1" time="1" defaultMemberUniqueName="[Dim Date - Admit Date].[HijriMonthKey].[All]" allUniqueName="[Dim Date - Admit Date].[HijriMonthKey].[All]" dimensionUniqueName="[Dim Date - Admit Date]" displayFolder="" count="0" unbalanced="0" hidden="1"/>
    <cacheHierarchy uniqueName="[Dim Date - Admit Date].[HijriQuarterKey]" caption="HijriQuarterKey" attribute="1" time="1" defaultMemberUniqueName="[Dim Date - Admit Date].[HijriQuarterKey].[All]" allUniqueName="[Dim Date - Admit Date].[HijriQuarterKey].[All]" dimensionUniqueName="[Dim Date - Admit Date]" displayFolder="" count="0" unbalanced="0" hidden="1"/>
    <cacheHierarchy uniqueName="[Dim Date - Admit Date].[HijriSemesterKey]" caption="HijriSemesterKey" attribute="1" time="1" defaultMemberUniqueName="[Dim Date - Admit Date].[HijriSemesterKey].[All]" allUniqueName="[Dim Date - Admit Date].[HijriSemesterKey].[All]" dimensionUniqueName="[Dim Date - Admit Date]" displayFolder="" count="0" unbalanced="0" hidden="1"/>
    <cacheHierarchy uniqueName="[Dim Date - Admit Date].[Month Name]" caption="Month Name" attribute="1" time="1" defaultMemberUniqueName="[Dim Date - Admit Date].[Month Name].[All]" allUniqueName="[Dim Date - Admit Date].[Month Name].[All]" dimensionUniqueName="[Dim Date - Admit Date]" displayFolder="" count="0" unbalanced="0" hidden="1"/>
    <cacheHierarchy uniqueName="[Dim Date - Admit Date].[Month Of Year]" caption="Month Of Year" attribute="1" time="1" defaultMemberUniqueName="[Dim Date - Admit Date].[Month Of Year].[All]" allUniqueName="[Dim Date - Admit Date].[Month Of Year].[All]" dimensionUniqueName="[Dim Date - Admit Date]" displayFolder="" count="0" unbalanced="0" hidden="1"/>
    <cacheHierarchy uniqueName="[Dim Date - Admit Date].[MonthKey]" caption="MonthKey" attribute="1" time="1" defaultMemberUniqueName="[Dim Date - Admit Date].[MonthKey].[All]" allUniqueName="[Dim Date - Admit Date].[MonthKey].[All]" dimensionUniqueName="[Dim Date - Admit Date]" displayFolder="" count="0" unbalanced="0" hidden="1"/>
    <cacheHierarchy uniqueName="[Dim Date - Admit Date].[MonthNameKey]" caption="MonthNameKey" attribute="1" time="1" defaultMemberUniqueName="[Dim Date - Admit Date].[MonthNameKey].[All]" allUniqueName="[Dim Date - Admit Date].[MonthNameKey].[All]" dimensionUniqueName="[Dim Date - Admit Date]" displayFolder="" count="0" unbalanced="0" hidden="1"/>
    <cacheHierarchy uniqueName="[Dim Date - Admit Date].[MonthOverTime]" caption="MonthOverTime" attribute="1" time="1" defaultMemberUniqueName="[Dim Date - Admit Date].[MonthOverTime].[All]" allUniqueName="[Dim Date - Admit Date].[MonthOverTime].[All]" dimensionUniqueName="[Dim Date - Admit Date]" displayFolder="" count="0" unbalanced="0" hidden="1"/>
    <cacheHierarchy uniqueName="[Dim Date - Admit Date].[PK_Date]" caption="PK_Date" attribute="1" time="1" keyAttribute="1" defaultMemberUniqueName="[Dim Date - Admit Date].[PK_Date].[All]" allUniqueName="[Dim Date - Admit Date].[PK_Date].[All]" dimensionUniqueName="[Dim Date - Admit Date]" displayFolder="" count="0" memberValueDatatype="7" unbalanced="0" hidden="1"/>
    <cacheHierarchy uniqueName="[Dim Date - Admit Date].[Quarter Name]" caption="Quarter Name" attribute="1" time="1" defaultMemberUniqueName="[Dim Date - Admit Date].[Quarter Name].[All]" allUniqueName="[Dim Date - Admit Date].[Quarter Name].[All]" dimensionUniqueName="[Dim Date - Admit Date]" displayFolder="" count="0" unbalanced="0" hidden="1"/>
    <cacheHierarchy uniqueName="[Dim Date - Admit Date].[Quarter Of Year]" caption="Quarter Of Year" attribute="1" time="1" defaultMemberUniqueName="[Dim Date - Admit Date].[Quarter Of Year].[All]" allUniqueName="[Dim Date - Admit Date].[Quarter Of Year].[All]" dimensionUniqueName="[Dim Date - Admit Date]" displayFolder="" count="0" unbalanced="0" hidden="1"/>
    <cacheHierarchy uniqueName="[Dim Date - Admit Date].[QuarterKey]" caption="QuarterKey" attribute="1" time="1" defaultMemberUniqueName="[Dim Date - Admit Date].[QuarterKey].[All]" allUniqueName="[Dim Date - Admit Date].[QuarterKey].[All]" dimensionUniqueName="[Dim Date - Admit Date]" displayFolder="" count="0" unbalanced="0" hidden="1"/>
    <cacheHierarchy uniqueName="[Dim Date - Admit Date].[Semester Of Year]" caption="Semester Of Year" attribute="1" time="1" defaultMemberUniqueName="[Dim Date - Admit Date].[Semester Of Year].[All]" allUniqueName="[Dim Date - Admit Date].[Semester Of Year].[All]" dimensionUniqueName="[Dim Date - Admit Date]" displayFolder="" count="0" unbalanced="0" hidden="1"/>
    <cacheHierarchy uniqueName="[Dim Date - Admit Date].[SemesterKey]" caption="SemesterKey" attribute="1" time="1" defaultMemberUniqueName="[Dim Date - Admit Date].[SemesterKey].[All]" allUniqueName="[Dim Date - Admit Date].[SemesterKey].[All]" dimensionUniqueName="[Dim Date - Admit Date]" displayFolder="" count="0" unbalanced="0" hidden="1"/>
    <cacheHierarchy uniqueName="[Dim Date - Admit Date].[SemesterNameKey]" caption="SemesterNameKey" attribute="1" time="1" defaultMemberUniqueName="[Dim Date - Admit Date].[SemesterNameKey].[All]" allUniqueName="[Dim Date - Admit Date].[SemesterNameKey].[All]" dimensionUniqueName="[Dim Date - Admit Date]" displayFolder="" count="0" unbalanced="0" hidden="1"/>
    <cacheHierarchy uniqueName="[Dim Date - Admit Date].[Week]" caption="Week" attribute="1" time="1" defaultMemberUniqueName="[Dim Date - Admit Date].[Week].[All]" allUniqueName="[Dim Date - Admit Date].[Week].[All]" dimensionUniqueName="[Dim Date - Admit Date]" displayFolder="" count="0" unbalanced="0" hidden="1"/>
    <cacheHierarchy uniqueName="[Dim Date - Admit Date].[Week Of Year]" caption="Week Of Year" attribute="1" time="1" defaultMemberUniqueName="[Dim Date - Admit Date].[Week Of Year].[All]" allUniqueName="[Dim Date - Admit Date].[Week Of Year].[All]" dimensionUniqueName="[Dim Date - Admit Date]" displayFolder="" count="0" unbalanced="0" hidden="1"/>
    <cacheHierarchy uniqueName="[Dim Date - Admit Date].[WeekKey]" caption="WeekKey" attribute="1" time="1" defaultMemberUniqueName="[Dim Date - Admit Date].[WeekKey].[All]" allUniqueName="[Dim Date - Admit Date].[WeekKey].[All]" dimensionUniqueName="[Dim Date - Admit Date]" displayFolder="" count="0" unbalanced="0" hidden="1"/>
    <cacheHierarchy uniqueName="[Dim Date - Admit Date].[WeeksHierarchy]" caption="WeeksHierarchy" time="1" defaultMemberUniqueName="[Dim Date - Admit Date].[WeeksHierarchy].[All]" allUniqueName="[Dim Date - Admit Date].[WeeksHierarchy].[All]" dimensionUniqueName="[Dim Date - Admit Date]" displayFolder="" count="0" unbalanced="0" hidden="1"/>
    <cacheHierarchy uniqueName="[Dim Date - Admit Date].[Year Name]" caption="Year Name" attribute="1" time="1" defaultMemberUniqueName="[Dim Date - Admit Date].[Year Name].[All]" allUniqueName="[Dim Date - Admit Date].[Year Name].[All]" dimensionUniqueName="[Dim Date - Admit Date]" displayFolder="" count="0" unbalanced="0" hidden="1"/>
    <cacheHierarchy uniqueName="[Dim Date - Admit Date].[YearMonthKey]" caption="YearMonthKey" attribute="1" time="1" defaultMemberUniqueName="[Dim Date - Admit Date].[YearMonthKey].[All]" allUniqueName="[Dim Date - Admit Date].[YearMonthKey].[All]" dimensionUniqueName="[Dim Date - Admit Date]" displayFolder="" count="0" unbalanced="0" hidden="1"/>
    <cacheHierarchy uniqueName="[Dim Date - Apology Request Date].[Custom Week]" caption="Custom Week" attribute="1" time="1" defaultMemberUniqueName="[Dim Date - Apology Request Date].[Custom Week].[All]" allUniqueName="[Dim Date - Apology Request Date].[Custom Week].[All]" dimensionUniqueName="[Dim Date - Apology Request Date]" displayFolder="" count="0" unbalanced="0" hidden="1"/>
    <cacheHierarchy uniqueName="[Dim Date - Apology Request Date].[Date]" caption="Date" attribute="1" time="1" defaultMemberUniqueName="[Dim Date - Apology Request Date].[Date].[All]" allUniqueName="[Dim Date - Apology Request Date].[Date].[All]" dimensionUniqueName="[Dim Date - Apology Request Date]" displayFolder="" count="0" unbalanced="0" hidden="1"/>
    <cacheHierarchy uniqueName="[Dim Date - Apology Request Date].[DateHierarchy]" caption="DateHierarchy" time="1" defaultMemberUniqueName="[Dim Date - Apology Request Date].[DateHierarchy].[All]" allUniqueName="[Dim Date - Apology Request Date].[DateHierarchy].[All]" dimensionUniqueName="[Dim Date - Apology Request Date]" displayFolder="" count="0" unbalanced="0" hidden="1"/>
    <cacheHierarchy uniqueName="[Dim Date - Apology Request Date].[DateKey]" caption="DateKey" attribute="1" time="1" defaultMemberUniqueName="[Dim Date - Apology Request Date].[DateKey].[All]" allUniqueName="[Dim Date - Apology Request Date].[DateKey].[All]" dimensionUniqueName="[Dim Date - Apology Request Date]" displayFolder="" count="0" unbalanced="0" hidden="1"/>
    <cacheHierarchy uniqueName="[Dim Date - Apology Request Date].[DateOld]" caption="DateOld" attribute="1" time="1" defaultMemberUniqueName="[Dim Date - Apology Request Date].[DateOld].[All]" allUniqueName="[Dim Date - Apology Request Date].[DateOld].[All]" dimensionUniqueName="[Dim Date - Apology Request Date]" displayFolder="" count="0" unbalanced="0" hidden="1"/>
    <cacheHierarchy uniqueName="[Dim Date - Apology Request Date].[Day Name]" caption="Day Name" attribute="1" time="1" defaultMemberUniqueName="[Dim Date - Apology Request Date].[Day Name].[All]" allUniqueName="[Dim Date - Apology Request Date].[Day Name].[All]" dimensionUniqueName="[Dim Date - Apology Request Date]" displayFolder="" count="0" unbalanced="0" hidden="1"/>
    <cacheHierarchy uniqueName="[Dim Date - Apology Request Date].[Day Of Month]" caption="Day Of Month" attribute="1" time="1" defaultMemberUniqueName="[Dim Date - Apology Request Date].[Day Of Month].[All]" allUniqueName="[Dim Date - Apology Request Date].[Day Of Month].[All]" dimensionUniqueName="[Dim Date - Apology Request Date]" displayFolder="" count="0" unbalanced="0" hidden="1"/>
    <cacheHierarchy uniqueName="[Dim Date - Apology Request Date].[Day of Week]" caption="Day of Week" attribute="1" time="1" defaultMemberUniqueName="[Dim Date - Apology Request Date].[Day of Week].[All]" allUniqueName="[Dim Date - Apology Request Date].[Day of Week].[All]" dimensionUniqueName="[Dim Date - Apology Request Date]" displayFolder="" count="0" unbalanced="0" hidden="1"/>
    <cacheHierarchy uniqueName="[Dim Date - Apology Request Date].[Day of Year]" caption="Day of Year" attribute="1" time="1" defaultMemberUniqueName="[Dim Date - Apology Request Date].[Day of Year].[All]" allUniqueName="[Dim Date - Apology Request Date].[Day of Year].[All]" dimensionUniqueName="[Dim Date - Apology Request Date]" displayFolder="" count="0" unbalanced="0" hidden="1"/>
    <cacheHierarchy uniqueName="[Dim Date - Apology Request Date].[DayKey]" caption="DayKey" attribute="1" time="1" defaultMemberUniqueName="[Dim Date - Apology Request Date].[DayKey].[All]" allUniqueName="[Dim Date - Apology Request Date].[DayKey].[All]" dimensionUniqueName="[Dim Date - Apology Request Date]" displayFolder="" count="0" unbalanced="0" hidden="1"/>
    <cacheHierarchy uniqueName="[Dim Date - Apology Request Date].[DayKey2]" caption="DayKey2" attribute="1" time="1" defaultMemberUniqueName="[Dim Date - Apology Request Date].[DayKey2].[All]" allUniqueName="[Dim Date - Apology Request Date].[DayKey2].[All]" dimensionUniqueName="[Dim Date - Apology Request Date]" displayFolder="" count="0" unbalanced="0" hidden="1"/>
    <cacheHierarchy uniqueName="[Dim Date - Apology Request Date].[DayofMonthKey]" caption="DayofMonthKey" attribute="1" time="1" defaultMemberUniqueName="[Dim Date - Apology Request Date].[DayofMonthKey].[All]" allUniqueName="[Dim Date - Apology Request Date].[DayofMonthKey].[All]" dimensionUniqueName="[Dim Date - Apology Request Date]" displayFolder="" count="0" unbalanced="0" hidden="1"/>
    <cacheHierarchy uniqueName="[Dim Date - Apology Request Date].[DayofWeekKey]" caption="DayofWeekKey" attribute="1" time="1" defaultMemberUniqueName="[Dim Date - Apology Request Date].[DayofWeekKey].[All]" allUniqueName="[Dim Date - Apology Request Date].[DayofWeekKey].[All]" dimensionUniqueName="[Dim Date - Apology Request Date]" displayFolder="" count="0" unbalanced="0" hidden="1"/>
    <cacheHierarchy uniqueName="[Dim Date - Apology Request Date].[DayofYearKey]" caption="DayofYearKey" attribute="1" time="1" defaultMemberUniqueName="[Dim Date - Apology Request Date].[DayofYearKey].[All]" allUniqueName="[Dim Date - Apology Request Date].[DayofYearKey].[All]" dimensionUniqueName="[Dim Date - Apology Request Date]" displayFolder="" count="0" unbalanced="0" hidden="1"/>
    <cacheHierarchy uniqueName="[Dim Date - Apology Request Date].[FormattedDate]" caption="FormattedDate" attribute="1" time="1" defaultMemberUniqueName="[Dim Date - Apology Request Date].[FormattedDate].[All]" allUniqueName="[Dim Date - Apology Request Date].[FormattedDate].[All]" dimensionUniqueName="[Dim Date - Apology Request Date]" displayFolder="" count="0" unbalanced="0" hidden="1"/>
    <cacheHierarchy uniqueName="[Dim Date - Apology Request Date].[FormattedDateHierarchy]" caption="FormattedDateHierarchy" time="1" defaultMemberUniqueName="[Dim Date - Apology Request Date].[FormattedDateHierarchy].[All]" allUniqueName="[Dim Date - Apology Request Date].[FormattedDateHierarchy].[All]" dimensionUniqueName="[Dim Date - Apology Request Date]" displayFolder="" count="0" unbalanced="0" hidden="1"/>
    <cacheHierarchy uniqueName="[Dim Date - Apology Request Date].[Half Year Name]" caption="Half Year Name" attribute="1" time="1" defaultMemberUniqueName="[Dim Date - Apology Request Date].[Half Year Name].[All]" allUniqueName="[Dim Date - Apology Request Date].[Half Year Name].[All]" dimensionUniqueName="[Dim Date - Apology Request Date]" displayFolder="" count="0" unbalanced="0" hidden="1"/>
    <cacheHierarchy uniqueName="[Dim Date - Apology Request Date].[Hijri Date]" caption="Hijri Date" attribute="1" time="1" defaultMemberUniqueName="[Dim Date - Apology Request Date].[Hijri Date].[All]" allUniqueName="[Dim Date - Apology Request Date].[Hijri Date].[All]" dimensionUniqueName="[Dim Date - Apology Request Date]" displayFolder="" count="0" unbalanced="0" hidden="1"/>
    <cacheHierarchy uniqueName="[Dim Date - Apology Request Date].[Hijri Month]" caption="Hijri Month" attribute="1" time="1" defaultMemberUniqueName="[Dim Date - Apology Request Date].[Hijri Month].[All]" allUniqueName="[Dim Date - Apology Request Date].[Hijri Month].[All]" dimensionUniqueName="[Dim Date - Apology Request Date]" displayFolder="" count="0" unbalanced="0" hidden="1"/>
    <cacheHierarchy uniqueName="[Dim Date - Apology Request Date].[Hijri Quarter]" caption="Hijri Quarter" attribute="1" time="1" defaultMemberUniqueName="[Dim Date - Apology Request Date].[Hijri Quarter].[All]" allUniqueName="[Dim Date - Apology Request Date].[Hijri Quarter].[All]" dimensionUniqueName="[Dim Date - Apology Request Date]" displayFolder="" count="0" unbalanced="0" hidden="1"/>
    <cacheHierarchy uniqueName="[Dim Date - Apology Request Date].[Hijri Semester]" caption="Hijri Semester" attribute="1" time="1" defaultMemberUniqueName="[Dim Date - Apology Request Date].[Hijri Semester].[All]" allUniqueName="[Dim Date - Apology Request Date].[Hijri Semester].[All]" dimensionUniqueName="[Dim Date - Apology Request Date]" displayFolder="" count="0" unbalanced="0" hidden="1"/>
    <cacheHierarchy uniqueName="[Dim Date - Apology Request Date].[Hijri Year]" caption="Hijri Year" attribute="1" time="1" defaultMemberUniqueName="[Dim Date - Apology Request Date].[Hijri Year].[All]" allUniqueName="[Dim Date - Apology Request Date].[Hijri Year].[All]" dimensionUniqueName="[Dim Date - Apology Request Date]" displayFolder="" count="0" unbalanced="0" hidden="1"/>
    <cacheHierarchy uniqueName="[Dim Date - Apology Request Date].[HijriDateHierarchy]" caption="HijriDateHierarchy" time="1" defaultMemberUniqueName="[Dim Date - Apology Request Date].[HijriDateHierarchy].[All]" allUniqueName="[Dim Date - Apology Request Date].[HijriDateHierarchy].[All]" dimensionUniqueName="[Dim Date - Apology Request Date]" displayFolder="" count="0" unbalanced="0" hidden="1"/>
    <cacheHierarchy uniqueName="[Dim Date - Apology Request Date].[HijriDayKey]" caption="HijriDayKey" attribute="1" time="1" defaultMemberUniqueName="[Dim Date - Apology Request Date].[HijriDayKey].[All]" allUniqueName="[Dim Date - Apology Request Date].[HijriDayKey].[All]" dimensionUniqueName="[Dim Date - Apology Request Date]" displayFolder="" count="0" unbalanced="0" hidden="1"/>
    <cacheHierarchy uniqueName="[Dim Date - Apology Request Date].[HijriMonthKey]" caption="HijriMonthKey" attribute="1" time="1" defaultMemberUniqueName="[Dim Date - Apology Request Date].[HijriMonthKey].[All]" allUniqueName="[Dim Date - Apology Request Date].[HijriMonthKey].[All]" dimensionUniqueName="[Dim Date - Apology Request Date]" displayFolder="" count="0" unbalanced="0" hidden="1"/>
    <cacheHierarchy uniqueName="[Dim Date - Apology Request Date].[HijriQuarterKey]" caption="HijriQuarterKey" attribute="1" time="1" defaultMemberUniqueName="[Dim Date - Apology Request Date].[HijriQuarterKey].[All]" allUniqueName="[Dim Date - Apology Request Date].[HijriQuarterKey].[All]" dimensionUniqueName="[Dim Date - Apology Request Date]" displayFolder="" count="0" unbalanced="0" hidden="1"/>
    <cacheHierarchy uniqueName="[Dim Date - Apology Request Date].[HijriSemesterKey]" caption="HijriSemesterKey" attribute="1" time="1" defaultMemberUniqueName="[Dim Date - Apology Request Date].[HijriSemesterKey].[All]" allUniqueName="[Dim Date - Apology Request Date].[HijriSemesterKey].[All]" dimensionUniqueName="[Dim Date - Apology Request Date]" displayFolder="" count="0" unbalanced="0" hidden="1"/>
    <cacheHierarchy uniqueName="[Dim Date - Apology Request Date].[Month Name]" caption="Month Name" attribute="1" time="1" defaultMemberUniqueName="[Dim Date - Apology Request Date].[Month Name].[All]" allUniqueName="[Dim Date - Apology Request Date].[Month Name].[All]" dimensionUniqueName="[Dim Date - Apology Request Date]" displayFolder="" count="0" unbalanced="0" hidden="1"/>
    <cacheHierarchy uniqueName="[Dim Date - Apology Request Date].[Month Of Year]" caption="Month Of Year" attribute="1" time="1" defaultMemberUniqueName="[Dim Date - Apology Request Date].[Month Of Year].[All]" allUniqueName="[Dim Date - Apology Request Date].[Month Of Year].[All]" dimensionUniqueName="[Dim Date - Apology Request Date]" displayFolder="" count="0" unbalanced="0" hidden="1"/>
    <cacheHierarchy uniqueName="[Dim Date - Apology Request Date].[MonthKey]" caption="MonthKey" attribute="1" time="1" defaultMemberUniqueName="[Dim Date - Apology Request Date].[MonthKey].[All]" allUniqueName="[Dim Date - Apology Request Date].[MonthKey].[All]" dimensionUniqueName="[Dim Date - Apology Request Date]" displayFolder="" count="0" unbalanced="0" hidden="1"/>
    <cacheHierarchy uniqueName="[Dim Date - Apology Request Date].[MonthNameKey]" caption="MonthNameKey" attribute="1" time="1" defaultMemberUniqueName="[Dim Date - Apology Request Date].[MonthNameKey].[All]" allUniqueName="[Dim Date - Apology Request Date].[MonthNameKey].[All]" dimensionUniqueName="[Dim Date - Apology Request Date]" displayFolder="" count="0" unbalanced="0" hidden="1"/>
    <cacheHierarchy uniqueName="[Dim Date - Apology Request Date].[MonthOverTime]" caption="MonthOverTime" attribute="1" time="1" defaultMemberUniqueName="[Dim Date - Apology Request Date].[MonthOverTime].[All]" allUniqueName="[Dim Date - Apology Request Date].[MonthOverTime].[All]" dimensionUniqueName="[Dim Date - Apology Request Date]" displayFolder="" count="0" unbalanced="0" hidden="1"/>
    <cacheHierarchy uniqueName="[Dim Date - Apology Request Date].[PK_Date]" caption="PK_Date" attribute="1" time="1" keyAttribute="1" defaultMemberUniqueName="[Dim Date - Apology Request Date].[PK_Date].[All]" allUniqueName="[Dim Date - Apology Request Date].[PK_Date].[All]" dimensionUniqueName="[Dim Date - Apology Request Date]" displayFolder="" count="0" memberValueDatatype="7" unbalanced="0" hidden="1"/>
    <cacheHierarchy uniqueName="[Dim Date - Apology Request Date].[Quarter Name]" caption="Quarter Name" attribute="1" time="1" defaultMemberUniqueName="[Dim Date - Apology Request Date].[Quarter Name].[All]" allUniqueName="[Dim Date - Apology Request Date].[Quarter Name].[All]" dimensionUniqueName="[Dim Date - Apology Request Date]" displayFolder="" count="0" unbalanced="0" hidden="1"/>
    <cacheHierarchy uniqueName="[Dim Date - Apology Request Date].[Quarter Of Year]" caption="Quarter Of Year" attribute="1" time="1" defaultMemberUniqueName="[Dim Date - Apology Request Date].[Quarter Of Year].[All]" allUniqueName="[Dim Date - Apology Request Date].[Quarter Of Year].[All]" dimensionUniqueName="[Dim Date - Apology Request Date]" displayFolder="" count="0" unbalanced="0" hidden="1"/>
    <cacheHierarchy uniqueName="[Dim Date - Apology Request Date].[QuarterKey]" caption="QuarterKey" attribute="1" time="1" defaultMemberUniqueName="[Dim Date - Apology Request Date].[QuarterKey].[All]" allUniqueName="[Dim Date - Apology Request Date].[QuarterKey].[All]" dimensionUniqueName="[Dim Date - Apology Request Date]" displayFolder="" count="0" unbalanced="0" hidden="1"/>
    <cacheHierarchy uniqueName="[Dim Date - Apology Request Date].[Semester Of Year]" caption="Semester Of Year" attribute="1" time="1" defaultMemberUniqueName="[Dim Date - Apology Request Date].[Semester Of Year].[All]" allUniqueName="[Dim Date - Apology Request Date].[Semester Of Year].[All]" dimensionUniqueName="[Dim Date - Apology Request Date]" displayFolder="" count="0" unbalanced="0" hidden="1"/>
    <cacheHierarchy uniqueName="[Dim Date - Apology Request Date].[SemesterKey]" caption="SemesterKey" attribute="1" time="1" defaultMemberUniqueName="[Dim Date - Apology Request Date].[SemesterKey].[All]" allUniqueName="[Dim Date - Apology Request Date].[SemesterKey].[All]" dimensionUniqueName="[Dim Date - Apology Request Date]" displayFolder="" count="0" unbalanced="0" hidden="1"/>
    <cacheHierarchy uniqueName="[Dim Date - Apology Request Date].[SemesterNameKey]" caption="SemesterNameKey" attribute="1" time="1" defaultMemberUniqueName="[Dim Date - Apology Request Date].[SemesterNameKey].[All]" allUniqueName="[Dim Date - Apology Request Date].[SemesterNameKey].[All]" dimensionUniqueName="[Dim Date - Apology Request Date]" displayFolder="" count="0" unbalanced="0" hidden="1"/>
    <cacheHierarchy uniqueName="[Dim Date - Apology Request Date].[Week]" caption="Week" attribute="1" time="1" defaultMemberUniqueName="[Dim Date - Apology Request Date].[Week].[All]" allUniqueName="[Dim Date - Apology Request Date].[Week].[All]" dimensionUniqueName="[Dim Date - Apology Request Date]" displayFolder="" count="0" unbalanced="0" hidden="1"/>
    <cacheHierarchy uniqueName="[Dim Date - Apology Request Date].[Week Of Year]" caption="Week Of Year" attribute="1" time="1" defaultMemberUniqueName="[Dim Date - Apology Request Date].[Week Of Year].[All]" allUniqueName="[Dim Date - Apology Request Date].[Week Of Year].[All]" dimensionUniqueName="[Dim Date - Apology Request Date]" displayFolder="" count="0" unbalanced="0" hidden="1"/>
    <cacheHierarchy uniqueName="[Dim Date - Apology Request Date].[WeekKey]" caption="WeekKey" attribute="1" time="1" defaultMemberUniqueName="[Dim Date - Apology Request Date].[WeekKey].[All]" allUniqueName="[Dim Date - Apology Request Date].[WeekKey].[All]" dimensionUniqueName="[Dim Date - Apology Request Date]" displayFolder="" count="0" unbalanced="0" hidden="1"/>
    <cacheHierarchy uniqueName="[Dim Date - Apology Request Date].[WeeksHierarchy]" caption="WeeksHierarchy" time="1" defaultMemberUniqueName="[Dim Date - Apology Request Date].[WeeksHierarchy].[All]" allUniqueName="[Dim Date - Apology Request Date].[WeeksHierarchy].[All]" dimensionUniqueName="[Dim Date - Apology Request Date]" displayFolder="" count="0" unbalanced="0" hidden="1"/>
    <cacheHierarchy uniqueName="[Dim Date - Apology Request Date].[Year Name]" caption="Year Name" attribute="1" time="1" defaultMemberUniqueName="[Dim Date - Apology Request Date].[Year Name].[All]" allUniqueName="[Dim Date - Apology Request Date].[Year Name].[All]" dimensionUniqueName="[Dim Date - Apology Request Date]" displayFolder="" count="0" unbalanced="0" hidden="1"/>
    <cacheHierarchy uniqueName="[Dim Date - Arrive Date].[Custom Week]" caption="Custom Week" attribute="1" time="1" defaultMemberUniqueName="[Dim Date - Arrive Date].[Custom Week].[All]" allUniqueName="[Dim Date - Arrive Date].[Custom Week].[All]" dimensionUniqueName="[Dim Date - Arrive Date]" displayFolder="" count="0" unbalanced="0" hidden="1"/>
    <cacheHierarchy uniqueName="[Dim Date - Arrive Date].[Date]" caption="Date" attribute="1" time="1" defaultMemberUniqueName="[Dim Date - Arrive Date].[Date].[All]" allUniqueName="[Dim Date - Arrive Date].[Date].[All]" dimensionUniqueName="[Dim Date - Arrive Date]" displayFolder="" count="0" unbalanced="0" hidden="1"/>
    <cacheHierarchy uniqueName="[Dim Date - Arrive Date].[DateHierarchy]" caption="DateHierarchy" time="1" defaultMemberUniqueName="[Dim Date - Arrive Date].[DateHierarchy].[All]" allUniqueName="[Dim Date - Arrive Date].[DateHierarchy].[All]" dimensionUniqueName="[Dim Date - Arrive Date]" displayFolder="" count="0" unbalanced="0" hidden="1"/>
    <cacheHierarchy uniqueName="[Dim Date - Arrive Date].[DateKey]" caption="DateKey" attribute="1" time="1" defaultMemberUniqueName="[Dim Date - Arrive Date].[DateKey].[All]" allUniqueName="[Dim Date - Arrive Date].[DateKey].[All]" dimensionUniqueName="[Dim Date - Arrive Date]" displayFolder="" count="0" unbalanced="0" hidden="1"/>
    <cacheHierarchy uniqueName="[Dim Date - Arrive Date].[DateOld]" caption="DateOld" attribute="1" time="1" defaultMemberUniqueName="[Dim Date - Arrive Date].[DateOld].[All]" allUniqueName="[Dim Date - Arrive Date].[DateOld].[All]" dimensionUniqueName="[Dim Date - Arrive Date]" displayFolder="" count="0" unbalanced="0" hidden="1"/>
    <cacheHierarchy uniqueName="[Dim Date - Arrive Date].[Day Name]" caption="Day Name" attribute="1" time="1" defaultMemberUniqueName="[Dim Date - Arrive Date].[Day Name].[All]" allUniqueName="[Dim Date - Arrive Date].[Day Name].[All]" dimensionUniqueName="[Dim Date - Arrive Date]" displayFolder="" count="0" unbalanced="0" hidden="1"/>
    <cacheHierarchy uniqueName="[Dim Date - Arrive Date].[Day Of Month]" caption="Day Of Month" attribute="1" time="1" defaultMemberUniqueName="[Dim Date - Arrive Date].[Day Of Month].[All]" allUniqueName="[Dim Date - Arrive Date].[Day Of Month].[All]" dimensionUniqueName="[Dim Date - Arrive Date]" displayFolder="" count="0" unbalanced="0" hidden="1"/>
    <cacheHierarchy uniqueName="[Dim Date - Arrive Date].[Day of Week]" caption="Day of Week" attribute="1" time="1" defaultMemberUniqueName="[Dim Date - Arrive Date].[Day of Week].[All]" allUniqueName="[Dim Date - Arrive Date].[Day of Week].[All]" dimensionUniqueName="[Dim Date - Arrive Date]" displayFolder="" count="0" unbalanced="0" hidden="1"/>
    <cacheHierarchy uniqueName="[Dim Date - Arrive Date].[Day of Year]" caption="Day of Year" attribute="1" time="1" defaultMemberUniqueName="[Dim Date - Arrive Date].[Day of Year].[All]" allUniqueName="[Dim Date - Arrive Date].[Day of Year].[All]" dimensionUniqueName="[Dim Date - Arrive Date]" displayFolder="" count="0" unbalanced="0" hidden="1"/>
    <cacheHierarchy uniqueName="[Dim Date - Arrive Date].[DayKey]" caption="DayKey" attribute="1" time="1" defaultMemberUniqueName="[Dim Date - Arrive Date].[DayKey].[All]" allUniqueName="[Dim Date - Arrive Date].[DayKey].[All]" dimensionUniqueName="[Dim Date - Arrive Date]" displayFolder="" count="0" unbalanced="0" hidden="1"/>
    <cacheHierarchy uniqueName="[Dim Date - Arrive Date].[DayKey2]" caption="DayKey2" attribute="1" time="1" defaultMemberUniqueName="[Dim Date - Arrive Date].[DayKey2].[All]" allUniqueName="[Dim Date - Arrive Date].[DayKey2].[All]" dimensionUniqueName="[Dim Date - Arrive Date]" displayFolder="" count="0" unbalanced="0" hidden="1"/>
    <cacheHierarchy uniqueName="[Dim Date - Arrive Date].[DayofMonthKey]" caption="DayofMonthKey" attribute="1" time="1" defaultMemberUniqueName="[Dim Date - Arrive Date].[DayofMonthKey].[All]" allUniqueName="[Dim Date - Arrive Date].[DayofMonthKey].[All]" dimensionUniqueName="[Dim Date - Arrive Date]" displayFolder="" count="0" unbalanced="0" hidden="1"/>
    <cacheHierarchy uniqueName="[Dim Date - Arrive Date].[DayofWeekKey]" caption="DayofWeekKey" attribute="1" time="1" defaultMemberUniqueName="[Dim Date - Arrive Date].[DayofWeekKey].[All]" allUniqueName="[Dim Date - Arrive Date].[DayofWeekKey].[All]" dimensionUniqueName="[Dim Date - Arrive Date]" displayFolder="" count="0" unbalanced="0" hidden="1"/>
    <cacheHierarchy uniqueName="[Dim Date - Arrive Date].[DayofYearKey]" caption="DayofYearKey" attribute="1" time="1" defaultMemberUniqueName="[Dim Date - Arrive Date].[DayofYearKey].[All]" allUniqueName="[Dim Date - Arrive Date].[DayofYearKey].[All]" dimensionUniqueName="[Dim Date - Arrive Date]" displayFolder="" count="0" unbalanced="0" hidden="1"/>
    <cacheHierarchy uniqueName="[Dim Date - Arrive Date].[FormattedDate]" caption="FormattedDate" attribute="1" time="1" defaultMemberUniqueName="[Dim Date - Arrive Date].[FormattedDate].[All]" allUniqueName="[Dim Date - Arrive Date].[FormattedDate].[All]" dimensionUniqueName="[Dim Date - Arrive Date]" displayFolder="" count="0" unbalanced="0" hidden="1"/>
    <cacheHierarchy uniqueName="[Dim Date - Arrive Date].[Half Year Name]" caption="Half Year Name" attribute="1" time="1" defaultMemberUniqueName="[Dim Date - Arrive Date].[Half Year Name].[All]" allUniqueName="[Dim Date - Arrive Date].[Half Year Name].[All]" dimensionUniqueName="[Dim Date - Arrive Date]" displayFolder="" count="0" unbalanced="0" hidden="1"/>
    <cacheHierarchy uniqueName="[Dim Date - Arrive Date].[Hijri Date]" caption="Hijri Date" attribute="1" time="1" defaultMemberUniqueName="[Dim Date - Arrive Date].[Hijri Date].[All]" allUniqueName="[Dim Date - Arrive Date].[Hijri Date].[All]" dimensionUniqueName="[Dim Date - Arrive Date]" displayFolder="" count="0" unbalanced="0" hidden="1"/>
    <cacheHierarchy uniqueName="[Dim Date - Arrive Date].[Hijri Month]" caption="Hijri Month" attribute="1" time="1" defaultMemberUniqueName="[Dim Date - Arrive Date].[Hijri Month].[All]" allUniqueName="[Dim Date - Arrive Date].[Hijri Month].[All]" dimensionUniqueName="[Dim Date - Arrive Date]" displayFolder="" count="0" unbalanced="0" hidden="1"/>
    <cacheHierarchy uniqueName="[Dim Date - Arrive Date].[Hijri Quarter]" caption="Hijri Quarter" attribute="1" time="1" defaultMemberUniqueName="[Dim Date - Arrive Date].[Hijri Quarter].[All]" allUniqueName="[Dim Date - Arrive Date].[Hijri Quarter].[All]" dimensionUniqueName="[Dim Date - Arrive Date]" displayFolder="" count="0" unbalanced="0" hidden="1"/>
    <cacheHierarchy uniqueName="[Dim Date - Arrive Date].[Hijri Semester]" caption="Hijri Semester" attribute="1" time="1" defaultMemberUniqueName="[Dim Date - Arrive Date].[Hijri Semester].[All]" allUniqueName="[Dim Date - Arrive Date].[Hijri Semester].[All]" dimensionUniqueName="[Dim Date - Arrive Date]" displayFolder="" count="0" unbalanced="0" hidden="1"/>
    <cacheHierarchy uniqueName="[Dim Date - Arrive Date].[Hijri Year]" caption="Hijri Year" attribute="1" time="1" defaultMemberUniqueName="[Dim Date - Arrive Date].[Hijri Year].[All]" allUniqueName="[Dim Date - Arrive Date].[Hijri Year].[All]" dimensionUniqueName="[Dim Date - Arrive Date]" displayFolder="" count="0" unbalanced="0" hidden="1"/>
    <cacheHierarchy uniqueName="[Dim Date - Arrive Date].[HijriDateHierarchy]" caption="HijriDateHierarchy" time="1" defaultMemberUniqueName="[Dim Date - Arrive Date].[HijriDateHierarchy].[All]" allUniqueName="[Dim Date - Arrive Date].[HijriDateHierarchy].[All]" dimensionUniqueName="[Dim Date - Arrive Date]" displayFolder="" count="0" unbalanced="0" hidden="1"/>
    <cacheHierarchy uniqueName="[Dim Date - Arrive Date].[HijriDayKey]" caption="HijriDayKey" attribute="1" time="1" defaultMemberUniqueName="[Dim Date - Arrive Date].[HijriDayKey].[All]" allUniqueName="[Dim Date - Arrive Date].[HijriDayKey].[All]" dimensionUniqueName="[Dim Date - Arrive Date]" displayFolder="" count="0" unbalanced="0" hidden="1"/>
    <cacheHierarchy uniqueName="[Dim Date - Arrive Date].[HijriMonthKey]" caption="HijriMonthKey" attribute="1" time="1" defaultMemberUniqueName="[Dim Date - Arrive Date].[HijriMonthKey].[All]" allUniqueName="[Dim Date - Arrive Date].[HijriMonthKey].[All]" dimensionUniqueName="[Dim Date - Arrive Date]" displayFolder="" count="0" unbalanced="0" hidden="1"/>
    <cacheHierarchy uniqueName="[Dim Date - Arrive Date].[HijriQuarterKey]" caption="HijriQuarterKey" attribute="1" time="1" defaultMemberUniqueName="[Dim Date - Arrive Date].[HijriQuarterKey].[All]" allUniqueName="[Dim Date - Arrive Date].[HijriQuarterKey].[All]" dimensionUniqueName="[Dim Date - Arrive Date]" displayFolder="" count="0" unbalanced="0" hidden="1"/>
    <cacheHierarchy uniqueName="[Dim Date - Arrive Date].[HijriSemesterKey]" caption="HijriSemesterKey" attribute="1" time="1" defaultMemberUniqueName="[Dim Date - Arrive Date].[HijriSemesterKey].[All]" allUniqueName="[Dim Date - Arrive Date].[HijriSemesterKey].[All]" dimensionUniqueName="[Dim Date - Arrive Date]" displayFolder="" count="0" unbalanced="0" hidden="1"/>
    <cacheHierarchy uniqueName="[Dim Date - Arrive Date].[Month Name]" caption="Month Name" attribute="1" time="1" defaultMemberUniqueName="[Dim Date - Arrive Date].[Month Name].[All]" allUniqueName="[Dim Date - Arrive Date].[Month Name].[All]" dimensionUniqueName="[Dim Date - Arrive Date]" displayFolder="" count="0" unbalanced="0" hidden="1"/>
    <cacheHierarchy uniqueName="[Dim Date - Arrive Date].[Month Of Year]" caption="Month Of Year" attribute="1" time="1" defaultMemberUniqueName="[Dim Date - Arrive Date].[Month Of Year].[All]" allUniqueName="[Dim Date - Arrive Date].[Month Of Year].[All]" dimensionUniqueName="[Dim Date - Arrive Date]" displayFolder="" count="0" unbalanced="0" hidden="1"/>
    <cacheHierarchy uniqueName="[Dim Date - Arrive Date].[MonthKey]" caption="MonthKey" attribute="1" time="1" defaultMemberUniqueName="[Dim Date - Arrive Date].[MonthKey].[All]" allUniqueName="[Dim Date - Arrive Date].[MonthKey].[All]" dimensionUniqueName="[Dim Date - Arrive Date]" displayFolder="" count="0" unbalanced="0" hidden="1"/>
    <cacheHierarchy uniqueName="[Dim Date - Arrive Date].[MonthNameKey]" caption="MonthNameKey" attribute="1" time="1" defaultMemberUniqueName="[Dim Date - Arrive Date].[MonthNameKey].[All]" allUniqueName="[Dim Date - Arrive Date].[MonthNameKey].[All]" dimensionUniqueName="[Dim Date - Arrive Date]" displayFolder="" count="0" unbalanced="0" hidden="1"/>
    <cacheHierarchy uniqueName="[Dim Date - Arrive Date].[MonthOverTime]" caption="MonthOverTime" attribute="1" time="1" defaultMemberUniqueName="[Dim Date - Arrive Date].[MonthOverTime].[All]" allUniqueName="[Dim Date - Arrive Date].[MonthOverTime].[All]" dimensionUniqueName="[Dim Date - Arrive Date]" displayFolder="" count="0" unbalanced="0" hidden="1"/>
    <cacheHierarchy uniqueName="[Dim Date - Arrive Date].[PK_Date]" caption="PK_Date" attribute="1" time="1" keyAttribute="1" defaultMemberUniqueName="[Dim Date - Arrive Date].[PK_Date].[All]" allUniqueName="[Dim Date - Arrive Date].[PK_Date].[All]" dimensionUniqueName="[Dim Date - Arrive Date]" displayFolder="" count="0" memberValueDatatype="7" unbalanced="0" hidden="1"/>
    <cacheHierarchy uniqueName="[Dim Date - Arrive Date].[Quarter Name]" caption="Quarter Name" attribute="1" time="1" defaultMemberUniqueName="[Dim Date - Arrive Date].[Quarter Name].[All]" allUniqueName="[Dim Date - Arrive Date].[Quarter Name].[All]" dimensionUniqueName="[Dim Date - Arrive Date]" displayFolder="" count="0" unbalanced="0" hidden="1"/>
    <cacheHierarchy uniqueName="[Dim Date - Arrive Date].[Quarter Of Year]" caption="Quarter Of Year" attribute="1" time="1" defaultMemberUniqueName="[Dim Date - Arrive Date].[Quarter Of Year].[All]" allUniqueName="[Dim Date - Arrive Date].[Quarter Of Year].[All]" dimensionUniqueName="[Dim Date - Arrive Date]" displayFolder="" count="0" unbalanced="0" hidden="1"/>
    <cacheHierarchy uniqueName="[Dim Date - Arrive Date].[QuarterKey]" caption="QuarterKey" attribute="1" time="1" defaultMemberUniqueName="[Dim Date - Arrive Date].[QuarterKey].[All]" allUniqueName="[Dim Date - Arrive Date].[QuarterKey].[All]" dimensionUniqueName="[Dim Date - Arrive Date]" displayFolder="" count="0" unbalanced="0" hidden="1"/>
    <cacheHierarchy uniqueName="[Dim Date - Arrive Date].[Semester Of Year]" caption="Semester Of Year" attribute="1" time="1" defaultMemberUniqueName="[Dim Date - Arrive Date].[Semester Of Year].[All]" allUniqueName="[Dim Date - Arrive Date].[Semester Of Year].[All]" dimensionUniqueName="[Dim Date - Arrive Date]" displayFolder="" count="0" unbalanced="0" hidden="1"/>
    <cacheHierarchy uniqueName="[Dim Date - Arrive Date].[SemesterKey]" caption="SemesterKey" attribute="1" time="1" defaultMemberUniqueName="[Dim Date - Arrive Date].[SemesterKey].[All]" allUniqueName="[Dim Date - Arrive Date].[SemesterKey].[All]" dimensionUniqueName="[Dim Date - Arrive Date]" displayFolder="" count="0" unbalanced="0" hidden="1"/>
    <cacheHierarchy uniqueName="[Dim Date - Arrive Date].[SemesterNameKey]" caption="SemesterNameKey" attribute="1" time="1" defaultMemberUniqueName="[Dim Date - Arrive Date].[SemesterNameKey].[All]" allUniqueName="[Dim Date - Arrive Date].[SemesterNameKey].[All]" dimensionUniqueName="[Dim Date - Arrive Date]" displayFolder="" count="0" unbalanced="0" hidden="1"/>
    <cacheHierarchy uniqueName="[Dim Date - Arrive Date].[Week]" caption="Week" attribute="1" time="1" defaultMemberUniqueName="[Dim Date - Arrive Date].[Week].[All]" allUniqueName="[Dim Date - Arrive Date].[Week].[All]" dimensionUniqueName="[Dim Date - Arrive Date]" displayFolder="" count="0" unbalanced="0" hidden="1"/>
    <cacheHierarchy uniqueName="[Dim Date - Arrive Date].[Week Of Year]" caption="Week Of Year" attribute="1" time="1" defaultMemberUniqueName="[Dim Date - Arrive Date].[Week Of Year].[All]" allUniqueName="[Dim Date - Arrive Date].[Week Of Year].[All]" dimensionUniqueName="[Dim Date - Arrive Date]" displayFolder="" count="0" unbalanced="0" hidden="1"/>
    <cacheHierarchy uniqueName="[Dim Date - Arrive Date].[WeekKey]" caption="WeekKey" attribute="1" time="1" defaultMemberUniqueName="[Dim Date - Arrive Date].[WeekKey].[All]" allUniqueName="[Dim Date - Arrive Date].[WeekKey].[All]" dimensionUniqueName="[Dim Date - Arrive Date]" displayFolder="" count="0" unbalanced="0" hidden="1"/>
    <cacheHierarchy uniqueName="[Dim Date - Arrive Date].[WeeksHierarchy]" caption="WeeksHierarchy" time="1" defaultMemberUniqueName="[Dim Date - Arrive Date].[WeeksHierarchy].[All]" allUniqueName="[Dim Date - Arrive Date].[WeeksHierarchy].[All]" dimensionUniqueName="[Dim Date - Arrive Date]" displayFolder="" count="0" unbalanced="0" hidden="1"/>
    <cacheHierarchy uniqueName="[Dim Date - Arrive Date].[Year Name]" caption="Year Name" attribute="1" time="1" defaultMemberUniqueName="[Dim Date - Arrive Date].[Year Name].[All]" allUniqueName="[Dim Date - Arrive Date].[Year Name].[All]" dimensionUniqueName="[Dim Date - Arrive Date]" displayFolder="" count="0" unbalanced="0" hidden="1"/>
    <cacheHierarchy uniqueName="[Dim Date - Arrive Date].[YearMonthKey]" caption="YearMonthKey" attribute="1" time="1" defaultMemberUniqueName="[Dim Date - Arrive Date].[YearMonthKey].[All]" allUniqueName="[Dim Date - Arrive Date].[YearMonthKey].[All]" dimensionUniqueName="[Dim Date - Arrive Date]" displayFolder="" count="0" unbalanced="0" hidden="1"/>
    <cacheHierarchy uniqueName="[Dim Date - Arrived Time].[DayTimeBucket]" caption="DayTimeBucket" attribute="1" defaultMemberUniqueName="[Dim Date - Arrived Time].[DayTimeBucket].[All]" allUniqueName="[Dim Date - Arrived Time].[DayTimeBucket].[All]" dimensionUniqueName="[Dim Date - Arrived Time]" displayFolder="" count="0" unbalanced="0" hidden="1"/>
    <cacheHierarchy uniqueName="[Dim Date - Arrived Time].[DayTimeBucketGroupKey]" caption="DayTimeBucketGroupKey" attribute="1" defaultMemberUniqueName="[Dim Date - Arrived Time].[DayTimeBucketGroupKey].[All]" allUniqueName="[Dim Date - Arrived Time].[DayTimeBucketGroupKey].[All]" dimensionUniqueName="[Dim Date - Arrived Time]" displayFolder="" count="0" unbalanced="0" hidden="1"/>
    <cacheHierarchy uniqueName="[Dim Date - Arrived Time].[Hour24]" caption="Hour24" attribute="1" defaultMemberUniqueName="[Dim Date - Arrived Time].[Hour24].[All]" allUniqueName="[Dim Date - Arrived Time].[Hour24].[All]" dimensionUniqueName="[Dim Date - Arrived Time]" displayFolder="" count="0" unbalanced="0" hidden="1"/>
    <cacheHierarchy uniqueName="[Dim Date - Arrived Time].[HourlyBucket]" caption="HourlyBucket" attribute="1" defaultMemberUniqueName="[Dim Date - Arrived Time].[HourlyBucket].[All]" allUniqueName="[Dim Date - Arrived Time].[HourlyBucket].[All]" dimensionUniqueName="[Dim Date - Arrived Time]" displayFolder="" count="0" unbalanced="0" hidden="1"/>
    <cacheHierarchy uniqueName="[Dim Date - Arrived Time].[MinuteNumber]" caption="MinuteNumber" attribute="1" defaultMemberUniqueName="[Dim Date - Arrived Time].[MinuteNumber].[All]" allUniqueName="[Dim Date - Arrived Time].[MinuteNumber].[All]" dimensionUniqueName="[Dim Date - Arrived Time]" displayFolder="" count="0" unbalanced="0" hidden="1"/>
    <cacheHierarchy uniqueName="[Dim Date - Arrived Time].[SecondNumber]" caption="SecondNumber" attribute="1" defaultMemberUniqueName="[Dim Date - Arrived Time].[SecondNumber].[All]" allUniqueName="[Dim Date - Arrived Time].[SecondNumber].[All]" dimensionUniqueName="[Dim Date - Arrived Time]" displayFolder="" count="0" unbalanced="0" hidden="1"/>
    <cacheHierarchy uniqueName="[Dim Date - Arrived Time].[Time]" caption="Time" attribute="1" defaultMemberUniqueName="[Dim Date - Arrived Time].[Time].[All]" allUniqueName="[Dim Date - Arrived Time].[Time].[All]" dimensionUniqueName="[Dim Date - Arrived Time]" displayFolder="" count="0" unbalanced="0" hidden="1"/>
    <cacheHierarchy uniqueName="[Dim Date - Arrived Time].[TimeAltKey]" caption="TimeAltKey" attribute="1" defaultMemberUniqueName="[Dim Date - Arrived Time].[TimeAltKey].[All]" allUniqueName="[Dim Date - Arrived Time].[TimeAltKey].[All]" dimensionUniqueName="[Dim Date - Arrived Time]" displayFolder="" count="0" unbalanced="0" hidden="1"/>
    <cacheHierarchy uniqueName="[Dim Date - Arrived Time].[TimeInSecond]" caption="TimeInSecond" attribute="1" defaultMemberUniqueName="[Dim Date - Arrived Time].[TimeInSecond].[All]" allUniqueName="[Dim Date - Arrived Time].[TimeInSecond].[All]" dimensionUniqueName="[Dim Date - Arrived Time]" displayFolder="" count="0" unbalanced="0" hidden="1"/>
    <cacheHierarchy uniqueName="[Dim Date - Arrived Time].[TimeKey]" caption="TimeKey" attribute="1" defaultMemberUniqueName="[Dim Date - Arrived Time].[TimeKey].[All]" allUniqueName="[Dim Date - Arrived Time].[TimeKey].[All]" dimensionUniqueName="[Dim Date - Arrived Time]" displayFolder="" count="0" unbalanced="0" hidden="1"/>
    <cacheHierarchy uniqueName="[Dim Date - Booking Date].[Custom Week]" caption="Custom Week" attribute="1" time="1" defaultMemberUniqueName="[Dim Date - Booking Date].[Custom Week].[All]" allUniqueName="[Dim Date - Booking Date].[Custom Week].[All]" dimensionUniqueName="[Dim Date - Booking Date]" displayFolder="" count="0" unbalanced="0" hidden="1"/>
    <cacheHierarchy uniqueName="[Dim Date - Booking Date].[Date]" caption="Date" attribute="1" time="1" defaultMemberUniqueName="[Dim Date - Booking Date].[Date].[All]" allUniqueName="[Dim Date - Booking Date].[Date].[All]" dimensionUniqueName="[Dim Date - Booking Date]" displayFolder="" count="0" unbalanced="0" hidden="1"/>
    <cacheHierarchy uniqueName="[Dim Date - Booking Date].[DateHierarchy]" caption="DateHierarchy" time="1" defaultMemberUniqueName="[Dim Date - Booking Date].[DateHierarchy].[All]" allUniqueName="[Dim Date - Booking Date].[DateHierarchy].[All]" dimensionUniqueName="[Dim Date - Booking Date]" displayFolder="" count="0" unbalanced="0" hidden="1"/>
    <cacheHierarchy uniqueName="[Dim Date - Booking Date].[DateKey]" caption="DateKey" attribute="1" time="1" defaultMemberUniqueName="[Dim Date - Booking Date].[DateKey].[All]" allUniqueName="[Dim Date - Booking Date].[DateKey].[All]" dimensionUniqueName="[Dim Date - Booking Date]" displayFolder="" count="0" unbalanced="0" hidden="1"/>
    <cacheHierarchy uniqueName="[Dim Date - Booking Date].[DateOld]" caption="DateOld" attribute="1" time="1" defaultMemberUniqueName="[Dim Date - Booking Date].[DateOld].[All]" allUniqueName="[Dim Date - Booking Date].[DateOld].[All]" dimensionUniqueName="[Dim Date - Booking Date]" displayFolder="" count="0" unbalanced="0" hidden="1"/>
    <cacheHierarchy uniqueName="[Dim Date - Booking Date].[Day Name]" caption="Day Name" attribute="1" time="1" defaultMemberUniqueName="[Dim Date - Booking Date].[Day Name].[All]" allUniqueName="[Dim Date - Booking Date].[Day Name].[All]" dimensionUniqueName="[Dim Date - Booking Date]" displayFolder="" count="0" unbalanced="0" hidden="1"/>
    <cacheHierarchy uniqueName="[Dim Date - Booking Date].[Day Of Month]" caption="Day Of Month" attribute="1" time="1" defaultMemberUniqueName="[Dim Date - Booking Date].[Day Of Month].[All]" allUniqueName="[Dim Date - Booking Date].[Day Of Month].[All]" dimensionUniqueName="[Dim Date - Booking Date]" displayFolder="" count="0" unbalanced="0" hidden="1"/>
    <cacheHierarchy uniqueName="[Dim Date - Booking Date].[Day of Week]" caption="Day of Week" attribute="1" time="1" defaultMemberUniqueName="[Dim Date - Booking Date].[Day of Week].[All]" allUniqueName="[Dim Date - Booking Date].[Day of Week].[All]" dimensionUniqueName="[Dim Date - Booking Date]" displayFolder="" count="0" unbalanced="0" hidden="1"/>
    <cacheHierarchy uniqueName="[Dim Date - Booking Date].[Day of Year]" caption="Day of Year" attribute="1" time="1" defaultMemberUniqueName="[Dim Date - Booking Date].[Day of Year].[All]" allUniqueName="[Dim Date - Booking Date].[Day of Year].[All]" dimensionUniqueName="[Dim Date - Booking Date]" displayFolder="" count="0" unbalanced="0" hidden="1"/>
    <cacheHierarchy uniqueName="[Dim Date - Booking Date].[DayKey]" caption="DayKey" attribute="1" time="1" defaultMemberUniqueName="[Dim Date - Booking Date].[DayKey].[All]" allUniqueName="[Dim Date - Booking Date].[DayKey].[All]" dimensionUniqueName="[Dim Date - Booking Date]" displayFolder="" count="0" unbalanced="0" hidden="1"/>
    <cacheHierarchy uniqueName="[Dim Date - Booking Date].[DayKey2]" caption="DayKey2" attribute="1" time="1" defaultMemberUniqueName="[Dim Date - Booking Date].[DayKey2].[All]" allUniqueName="[Dim Date - Booking Date].[DayKey2].[All]" dimensionUniqueName="[Dim Date - Booking Date]" displayFolder="" count="0" unbalanced="0" hidden="1"/>
    <cacheHierarchy uniqueName="[Dim Date - Booking Date].[DayofMonthKey]" caption="DayofMonthKey" attribute="1" time="1" defaultMemberUniqueName="[Dim Date - Booking Date].[DayofMonthKey].[All]" allUniqueName="[Dim Date - Booking Date].[DayofMonthKey].[All]" dimensionUniqueName="[Dim Date - Booking Date]" displayFolder="" count="0" unbalanced="0" hidden="1"/>
    <cacheHierarchy uniqueName="[Dim Date - Booking Date].[DayofWeekKey]" caption="DayofWeekKey" attribute="1" time="1" defaultMemberUniqueName="[Dim Date - Booking Date].[DayofWeekKey].[All]" allUniqueName="[Dim Date - Booking Date].[DayofWeekKey].[All]" dimensionUniqueName="[Dim Date - Booking Date]" displayFolder="" count="0" unbalanced="0" hidden="1"/>
    <cacheHierarchy uniqueName="[Dim Date - Booking Date].[DayofYearKey]" caption="DayofYearKey" attribute="1" time="1" defaultMemberUniqueName="[Dim Date - Booking Date].[DayofYearKey].[All]" allUniqueName="[Dim Date - Booking Date].[DayofYearKey].[All]" dimensionUniqueName="[Dim Date - Booking Date]" displayFolder="" count="0" unbalanced="0" hidden="1"/>
    <cacheHierarchy uniqueName="[Dim Date - Booking Date].[FormattedDate]" caption="FormattedDate" attribute="1" time="1" defaultMemberUniqueName="[Dim Date - Booking Date].[FormattedDate].[All]" allUniqueName="[Dim Date - Booking Date].[FormattedDate].[All]" dimensionUniqueName="[Dim Date - Booking Date]" displayFolder="" count="0" unbalanced="0" hidden="1"/>
    <cacheHierarchy uniqueName="[Dim Date - Booking Date].[Half Year Name]" caption="Half Year Name" attribute="1" time="1" defaultMemberUniqueName="[Dim Date - Booking Date].[Half Year Name].[All]" allUniqueName="[Dim Date - Booking Date].[Half Year Name].[All]" dimensionUniqueName="[Dim Date - Booking Date]" displayFolder="" count="0" unbalanced="0" hidden="1"/>
    <cacheHierarchy uniqueName="[Dim Date - Booking Date].[Hijri Date]" caption="Hijri Date" attribute="1" time="1" defaultMemberUniqueName="[Dim Date - Booking Date].[Hijri Date].[All]" allUniqueName="[Dim Date - Booking Date].[Hijri Date].[All]" dimensionUniqueName="[Dim Date - Booking Date]" displayFolder="" count="0" unbalanced="0" hidden="1"/>
    <cacheHierarchy uniqueName="[Dim Date - Booking Date].[Hijri Month]" caption="Hijri Month" attribute="1" time="1" defaultMemberUniqueName="[Dim Date - Booking Date].[Hijri Month].[All]" allUniqueName="[Dim Date - Booking Date].[Hijri Month].[All]" dimensionUniqueName="[Dim Date - Booking Date]" displayFolder="" count="0" unbalanced="0" hidden="1"/>
    <cacheHierarchy uniqueName="[Dim Date - Booking Date].[Hijri Quarter]" caption="Hijri Quarter" attribute="1" time="1" defaultMemberUniqueName="[Dim Date - Booking Date].[Hijri Quarter].[All]" allUniqueName="[Dim Date - Booking Date].[Hijri Quarter].[All]" dimensionUniqueName="[Dim Date - Booking Date]" displayFolder="" count="0" unbalanced="0" hidden="1"/>
    <cacheHierarchy uniqueName="[Dim Date - Booking Date].[Hijri Semester]" caption="Hijri Semester" attribute="1" time="1" defaultMemberUniqueName="[Dim Date - Booking Date].[Hijri Semester].[All]" allUniqueName="[Dim Date - Booking Date].[Hijri Semester].[All]" dimensionUniqueName="[Dim Date - Booking Date]" displayFolder="" count="0" unbalanced="0" hidden="1"/>
    <cacheHierarchy uniqueName="[Dim Date - Booking Date].[Hijri Year]" caption="Hijri Year" attribute="1" time="1" defaultMemberUniqueName="[Dim Date - Booking Date].[Hijri Year].[All]" allUniqueName="[Dim Date - Booking Date].[Hijri Year].[All]" dimensionUniqueName="[Dim Date - Booking Date]" displayFolder="" count="0" unbalanced="0" hidden="1"/>
    <cacheHierarchy uniqueName="[Dim Date - Booking Date].[HijriDateHierarchy]" caption="HijriDateHierarchy" time="1" defaultMemberUniqueName="[Dim Date - Booking Date].[HijriDateHierarchy].[All]" allUniqueName="[Dim Date - Booking Date].[HijriDateHierarchy].[All]" dimensionUniqueName="[Dim Date - Booking Date]" displayFolder="" count="0" unbalanced="0" hidden="1"/>
    <cacheHierarchy uniqueName="[Dim Date - Booking Date].[HijriDayKey]" caption="HijriDayKey" attribute="1" time="1" defaultMemberUniqueName="[Dim Date - Booking Date].[HijriDayKey].[All]" allUniqueName="[Dim Date - Booking Date].[HijriDayKey].[All]" dimensionUniqueName="[Dim Date - Booking Date]" displayFolder="" count="0" unbalanced="0" hidden="1"/>
    <cacheHierarchy uniqueName="[Dim Date - Booking Date].[HijriMonthKey]" caption="HijriMonthKey" attribute="1" time="1" defaultMemberUniqueName="[Dim Date - Booking Date].[HijriMonthKey].[All]" allUniqueName="[Dim Date - Booking Date].[HijriMonthKey].[All]" dimensionUniqueName="[Dim Date - Booking Date]" displayFolder="" count="0" unbalanced="0" hidden="1"/>
    <cacheHierarchy uniqueName="[Dim Date - Booking Date].[HijriQuarterKey]" caption="HijriQuarterKey" attribute="1" time="1" defaultMemberUniqueName="[Dim Date - Booking Date].[HijriQuarterKey].[All]" allUniqueName="[Dim Date - Booking Date].[HijriQuarterKey].[All]" dimensionUniqueName="[Dim Date - Booking Date]" displayFolder="" count="0" unbalanced="0" hidden="1"/>
    <cacheHierarchy uniqueName="[Dim Date - Booking Date].[HijriSemesterKey]" caption="HijriSemesterKey" attribute="1" time="1" defaultMemberUniqueName="[Dim Date - Booking Date].[HijriSemesterKey].[All]" allUniqueName="[Dim Date - Booking Date].[HijriSemesterKey].[All]" dimensionUniqueName="[Dim Date - Booking Date]" displayFolder="" count="0" unbalanced="0" hidden="1"/>
    <cacheHierarchy uniqueName="[Dim Date - Booking Date].[Month Name]" caption="Month Name" attribute="1" time="1" defaultMemberUniqueName="[Dim Date - Booking Date].[Month Name].[All]" allUniqueName="[Dim Date - Booking Date].[Month Name].[All]" dimensionUniqueName="[Dim Date - Booking Date]" displayFolder="" count="0" unbalanced="0" hidden="1"/>
    <cacheHierarchy uniqueName="[Dim Date - Booking Date].[Month Of Year]" caption="Month Of Year" attribute="1" time="1" defaultMemberUniqueName="[Dim Date - Booking Date].[Month Of Year].[All]" allUniqueName="[Dim Date - Booking Date].[Month Of Year].[All]" dimensionUniqueName="[Dim Date - Booking Date]" displayFolder="" count="0" unbalanced="0" hidden="1"/>
    <cacheHierarchy uniqueName="[Dim Date - Booking Date].[MonthKey]" caption="MonthKey" attribute="1" time="1" defaultMemberUniqueName="[Dim Date - Booking Date].[MonthKey].[All]" allUniqueName="[Dim Date - Booking Date].[MonthKey].[All]" dimensionUniqueName="[Dim Date - Booking Date]" displayFolder="" count="0" unbalanced="0" hidden="1"/>
    <cacheHierarchy uniqueName="[Dim Date - Booking Date].[MonthNameKey]" caption="MonthNameKey" attribute="1" time="1" defaultMemberUniqueName="[Dim Date - Booking Date].[MonthNameKey].[All]" allUniqueName="[Dim Date - Booking Date].[MonthNameKey].[All]" dimensionUniqueName="[Dim Date - Booking Date]" displayFolder="" count="0" unbalanced="0" hidden="1"/>
    <cacheHierarchy uniqueName="[Dim Date - Booking Date].[MonthOverTime]" caption="MonthOverTime" attribute="1" time="1" defaultMemberUniqueName="[Dim Date - Booking Date].[MonthOverTime].[All]" allUniqueName="[Dim Date - Booking Date].[MonthOverTime].[All]" dimensionUniqueName="[Dim Date - Booking Date]" displayFolder="" count="0" unbalanced="0" hidden="1"/>
    <cacheHierarchy uniqueName="[Dim Date - Booking Date].[PK_Date]" caption="PK_Date" attribute="1" time="1" keyAttribute="1" defaultMemberUniqueName="[Dim Date - Booking Date].[PK_Date].[All]" allUniqueName="[Dim Date - Booking Date].[PK_Date].[All]" dimensionUniqueName="[Dim Date - Booking Date]" displayFolder="" count="0" memberValueDatatype="7" unbalanced="0" hidden="1"/>
    <cacheHierarchy uniqueName="[Dim Date - Booking Date].[Quarter Name]" caption="Quarter Name" attribute="1" time="1" defaultMemberUniqueName="[Dim Date - Booking Date].[Quarter Name].[All]" allUniqueName="[Dim Date - Booking Date].[Quarter Name].[All]" dimensionUniqueName="[Dim Date - Booking Date]" displayFolder="" count="0" unbalanced="0" hidden="1"/>
    <cacheHierarchy uniqueName="[Dim Date - Booking Date].[Quarter Of Year]" caption="Quarter Of Year" attribute="1" time="1" defaultMemberUniqueName="[Dim Date - Booking Date].[Quarter Of Year].[All]" allUniqueName="[Dim Date - Booking Date].[Quarter Of Year].[All]" dimensionUniqueName="[Dim Date - Booking Date]" displayFolder="" count="0" unbalanced="0" hidden="1"/>
    <cacheHierarchy uniqueName="[Dim Date - Booking Date].[QuarterKey]" caption="QuarterKey" attribute="1" time="1" defaultMemberUniqueName="[Dim Date - Booking Date].[QuarterKey].[All]" allUniqueName="[Dim Date - Booking Date].[QuarterKey].[All]" dimensionUniqueName="[Dim Date - Booking Date]" displayFolder="" count="0" unbalanced="0" hidden="1"/>
    <cacheHierarchy uniqueName="[Dim Date - Booking Date].[Semester Of Year]" caption="Semester Of Year" attribute="1" time="1" defaultMemberUniqueName="[Dim Date - Booking Date].[Semester Of Year].[All]" allUniqueName="[Dim Date - Booking Date].[Semester Of Year].[All]" dimensionUniqueName="[Dim Date - Booking Date]" displayFolder="" count="0" unbalanced="0" hidden="1"/>
    <cacheHierarchy uniqueName="[Dim Date - Booking Date].[SemesterKey]" caption="SemesterKey" attribute="1" time="1" defaultMemberUniqueName="[Dim Date - Booking Date].[SemesterKey].[All]" allUniqueName="[Dim Date - Booking Date].[SemesterKey].[All]" dimensionUniqueName="[Dim Date - Booking Date]" displayFolder="" count="0" unbalanced="0" hidden="1"/>
    <cacheHierarchy uniqueName="[Dim Date - Booking Date].[SemesterNameKey]" caption="SemesterNameKey" attribute="1" time="1" defaultMemberUniqueName="[Dim Date - Booking Date].[SemesterNameKey].[All]" allUniqueName="[Dim Date - Booking Date].[SemesterNameKey].[All]" dimensionUniqueName="[Dim Date - Booking Date]" displayFolder="" count="0" unbalanced="0" hidden="1"/>
    <cacheHierarchy uniqueName="[Dim Date - Booking Date].[Week]" caption="Week" attribute="1" time="1" defaultMemberUniqueName="[Dim Date - Booking Date].[Week].[All]" allUniqueName="[Dim Date - Booking Date].[Week].[All]" dimensionUniqueName="[Dim Date - Booking Date]" displayFolder="" count="0" unbalanced="0" hidden="1"/>
    <cacheHierarchy uniqueName="[Dim Date - Booking Date].[Week Of Year]" caption="Week Of Year" attribute="1" time="1" defaultMemberUniqueName="[Dim Date - Booking Date].[Week Of Year].[All]" allUniqueName="[Dim Date - Booking Date].[Week Of Year].[All]" dimensionUniqueName="[Dim Date - Booking Date]" displayFolder="" count="0" unbalanced="0" hidden="1"/>
    <cacheHierarchy uniqueName="[Dim Date - Booking Date].[WeekKey]" caption="WeekKey" attribute="1" time="1" defaultMemberUniqueName="[Dim Date - Booking Date].[WeekKey].[All]" allUniqueName="[Dim Date - Booking Date].[WeekKey].[All]" dimensionUniqueName="[Dim Date - Booking Date]" displayFolder="" count="0" unbalanced="0" hidden="1"/>
    <cacheHierarchy uniqueName="[Dim Date - Booking Date].[WeeksHierarchy]" caption="WeeksHierarchy" time="1" defaultMemberUniqueName="[Dim Date - Booking Date].[WeeksHierarchy].[All]" allUniqueName="[Dim Date - Booking Date].[WeeksHierarchy].[All]" dimensionUniqueName="[Dim Date - Booking Date]" displayFolder="" count="0" unbalanced="0" hidden="1"/>
    <cacheHierarchy uniqueName="[Dim Date - Booking Date].[Year Name]" caption="Year Name" attribute="1" time="1" defaultMemberUniqueName="[Dim Date - Booking Date].[Year Name].[All]" allUniqueName="[Dim Date - Booking Date].[Year Name].[All]" dimensionUniqueName="[Dim Date - Booking Date]" displayFolder="" count="0" unbalanced="0" hidden="1"/>
    <cacheHierarchy uniqueName="[Dim Date - Booking Date].[YearMonthKey]" caption="YearMonthKey" attribute="1" time="1" defaultMemberUniqueName="[Dim Date - Booking Date].[YearMonthKey].[All]" allUniqueName="[Dim Date - Booking Date].[YearMonthKey].[All]" dimensionUniqueName="[Dim Date - Booking Date]" displayFolder="" count="0" unbalanced="0" hidden="1"/>
    <cacheHierarchy uniqueName="[Dim Date - Booking Time].[DayTimeBucket]" caption="DayTimeBucket" attribute="1" defaultMemberUniqueName="[Dim Date - Booking Time].[DayTimeBucket].[All]" allUniqueName="[Dim Date - Booking Time].[DayTimeBucket].[All]" dimensionUniqueName="[Dim Date - Booking Time]" displayFolder="" count="0" unbalanced="0" hidden="1"/>
    <cacheHierarchy uniqueName="[Dim Date - Booking Time].[DayTimeBucketGroupKey]" caption="DayTimeBucketGroupKey" attribute="1" defaultMemberUniqueName="[Dim Date - Booking Time].[DayTimeBucketGroupKey].[All]" allUniqueName="[Dim Date - Booking Time].[DayTimeBucketGroupKey].[All]" dimensionUniqueName="[Dim Date - Booking Time]" displayFolder="" count="0" unbalanced="0" hidden="1"/>
    <cacheHierarchy uniqueName="[Dim Date - Booking Time].[Hour24]" caption="Hour24" attribute="1" defaultMemberUniqueName="[Dim Date - Booking Time].[Hour24].[All]" allUniqueName="[Dim Date - Booking Time].[Hour24].[All]" dimensionUniqueName="[Dim Date - Booking Time]" displayFolder="" count="0" unbalanced="0" hidden="1"/>
    <cacheHierarchy uniqueName="[Dim Date - Booking Time].[HourlyBucket]" caption="HourlyBucket" attribute="1" defaultMemberUniqueName="[Dim Date - Booking Time].[HourlyBucket].[All]" allUniqueName="[Dim Date - Booking Time].[HourlyBucket].[All]" dimensionUniqueName="[Dim Date - Booking Time]" displayFolder="" count="0" unbalanced="0" hidden="1"/>
    <cacheHierarchy uniqueName="[Dim Date - Booking Time].[MinuteNumber]" caption="MinuteNumber" attribute="1" defaultMemberUniqueName="[Dim Date - Booking Time].[MinuteNumber].[All]" allUniqueName="[Dim Date - Booking Time].[MinuteNumber].[All]" dimensionUniqueName="[Dim Date - Booking Time]" displayFolder="" count="0" unbalanced="0" hidden="1"/>
    <cacheHierarchy uniqueName="[Dim Date - Booking Time].[SecondNumber]" caption="SecondNumber" attribute="1" defaultMemberUniqueName="[Dim Date - Booking Time].[SecondNumber].[All]" allUniqueName="[Dim Date - Booking Time].[SecondNumber].[All]" dimensionUniqueName="[Dim Date - Booking Time]" displayFolder="" count="0" unbalanced="0" hidden="1"/>
    <cacheHierarchy uniqueName="[Dim Date - Booking Time].[Time]" caption="Time" attribute="1" defaultMemberUniqueName="[Dim Date - Booking Time].[Time].[All]" allUniqueName="[Dim Date - Booking Time].[Time].[All]" dimensionUniqueName="[Dim Date - Booking Time]" displayFolder="" count="0" unbalanced="0" hidden="1"/>
    <cacheHierarchy uniqueName="[Dim Date - Booking Time].[TimeAltKey]" caption="TimeAltKey" attribute="1" defaultMemberUniqueName="[Dim Date - Booking Time].[TimeAltKey].[All]" allUniqueName="[Dim Date - Booking Time].[TimeAltKey].[All]" dimensionUniqueName="[Dim Date - Booking Time]" displayFolder="" count="0" unbalanced="0" hidden="1"/>
    <cacheHierarchy uniqueName="[Dim Date - Booking Time].[TimeInSecond]" caption="TimeInSecond" attribute="1" defaultMemberUniqueName="[Dim Date - Booking Time].[TimeInSecond].[All]" allUniqueName="[Dim Date - Booking Time].[TimeInSecond].[All]" dimensionUniqueName="[Dim Date - Booking Time]" displayFolder="" count="0" unbalanced="0" hidden="1"/>
    <cacheHierarchy uniqueName="[Dim Date - Booking Time].[TimeKey]" caption="TimeKey" attribute="1" defaultMemberUniqueName="[Dim Date - Booking Time].[TimeKey].[All]" allUniqueName="[Dim Date - Booking Time].[TimeKey].[All]" dimensionUniqueName="[Dim Date - Booking Time]" displayFolder="" count="0" unbalanced="0" hidden="1"/>
    <cacheHierarchy uniqueName="[Dim Date - Cancel Date].[Custom Week]" caption="Custom Week" attribute="1" time="1" defaultMemberUniqueName="[Dim Date - Cancel Date].[Custom Week].[All]" allUniqueName="[Dim Date - Cancel Date].[Custom Week].[All]" dimensionUniqueName="[Dim Date - Cancel Date]" displayFolder="" count="0" unbalanced="0" hidden="1"/>
    <cacheHierarchy uniqueName="[Dim Date - Cancel Date].[Date]" caption="Date" attribute="1" time="1" defaultMemberUniqueName="[Dim Date - Cancel Date].[Date].[All]" allUniqueName="[Dim Date - Cancel Date].[Date].[All]" dimensionUniqueName="[Dim Date - Cancel Date]" displayFolder="" count="0" unbalanced="0" hidden="1"/>
    <cacheHierarchy uniqueName="[Dim Date - Cancel Date].[DateHierarchy]" caption="DateHierarchy" time="1" defaultMemberUniqueName="[Dim Date - Cancel Date].[DateHierarchy].[All]" allUniqueName="[Dim Date - Cancel Date].[DateHierarchy].[All]" dimensionUniqueName="[Dim Date - Cancel Date]" displayFolder="" count="0" unbalanced="0" hidden="1"/>
    <cacheHierarchy uniqueName="[Dim Date - Cancel Date].[DateKey]" caption="DateKey" attribute="1" time="1" defaultMemberUniqueName="[Dim Date - Cancel Date].[DateKey].[All]" allUniqueName="[Dim Date - Cancel Date].[DateKey].[All]" dimensionUniqueName="[Dim Date - Cancel Date]" displayFolder="" count="0" unbalanced="0" hidden="1"/>
    <cacheHierarchy uniqueName="[Dim Date - Cancel Date].[DateOld]" caption="DateOld" attribute="1" time="1" defaultMemberUniqueName="[Dim Date - Cancel Date].[DateOld].[All]" allUniqueName="[Dim Date - Cancel Date].[DateOld].[All]" dimensionUniqueName="[Dim Date - Cancel Date]" displayFolder="" count="0" unbalanced="0" hidden="1"/>
    <cacheHierarchy uniqueName="[Dim Date - Cancel Date].[Day Name]" caption="Day Name" attribute="1" time="1" defaultMemberUniqueName="[Dim Date - Cancel Date].[Day Name].[All]" allUniqueName="[Dim Date - Cancel Date].[Day Name].[All]" dimensionUniqueName="[Dim Date - Cancel Date]" displayFolder="" count="0" unbalanced="0" hidden="1"/>
    <cacheHierarchy uniqueName="[Dim Date - Cancel Date].[Day Of Month]" caption="Day Of Month" attribute="1" time="1" defaultMemberUniqueName="[Dim Date - Cancel Date].[Day Of Month].[All]" allUniqueName="[Dim Date - Cancel Date].[Day Of Month].[All]" dimensionUniqueName="[Dim Date - Cancel Date]" displayFolder="" count="0" unbalanced="0" hidden="1"/>
    <cacheHierarchy uniqueName="[Dim Date - Cancel Date].[Day of Week]" caption="Day of Week" attribute="1" time="1" defaultMemberUniqueName="[Dim Date - Cancel Date].[Day of Week].[All]" allUniqueName="[Dim Date - Cancel Date].[Day of Week].[All]" dimensionUniqueName="[Dim Date - Cancel Date]" displayFolder="" count="0" unbalanced="0" hidden="1"/>
    <cacheHierarchy uniqueName="[Dim Date - Cancel Date].[Day of Year]" caption="Day of Year" attribute="1" time="1" defaultMemberUniqueName="[Dim Date - Cancel Date].[Day of Year].[All]" allUniqueName="[Dim Date - Cancel Date].[Day of Year].[All]" dimensionUniqueName="[Dim Date - Cancel Date]" displayFolder="" count="0" unbalanced="0" hidden="1"/>
    <cacheHierarchy uniqueName="[Dim Date - Cancel Date].[DayKey]" caption="DayKey" attribute="1" time="1" defaultMemberUniqueName="[Dim Date - Cancel Date].[DayKey].[All]" allUniqueName="[Dim Date - Cancel Date].[DayKey].[All]" dimensionUniqueName="[Dim Date - Cancel Date]" displayFolder="" count="0" unbalanced="0" hidden="1"/>
    <cacheHierarchy uniqueName="[Dim Date - Cancel Date].[DayKey2]" caption="DayKey2" attribute="1" time="1" defaultMemberUniqueName="[Dim Date - Cancel Date].[DayKey2].[All]" allUniqueName="[Dim Date - Cancel Date].[DayKey2].[All]" dimensionUniqueName="[Dim Date - Cancel Date]" displayFolder="" count="0" unbalanced="0" hidden="1"/>
    <cacheHierarchy uniqueName="[Dim Date - Cancel Date].[DayofMonthKey]" caption="DayofMonthKey" attribute="1" time="1" defaultMemberUniqueName="[Dim Date - Cancel Date].[DayofMonthKey].[All]" allUniqueName="[Dim Date - Cancel Date].[DayofMonthKey].[All]" dimensionUniqueName="[Dim Date - Cancel Date]" displayFolder="" count="0" unbalanced="0" hidden="1"/>
    <cacheHierarchy uniqueName="[Dim Date - Cancel Date].[DayofWeekKey]" caption="DayofWeekKey" attribute="1" time="1" defaultMemberUniqueName="[Dim Date - Cancel Date].[DayofWeekKey].[All]" allUniqueName="[Dim Date - Cancel Date].[DayofWeekKey].[All]" dimensionUniqueName="[Dim Date - Cancel Date]" displayFolder="" count="0" unbalanced="0" hidden="1"/>
    <cacheHierarchy uniqueName="[Dim Date - Cancel Date].[DayofYearKey]" caption="DayofYearKey" attribute="1" time="1" defaultMemberUniqueName="[Dim Date - Cancel Date].[DayofYearKey].[All]" allUniqueName="[Dim Date - Cancel Date].[DayofYearKey].[All]" dimensionUniqueName="[Dim Date - Cancel Date]" displayFolder="" count="0" unbalanced="0" hidden="1"/>
    <cacheHierarchy uniqueName="[Dim Date - Cancel Date].[FormattedDate]" caption="FormattedDate" attribute="1" time="1" defaultMemberUniqueName="[Dim Date - Cancel Date].[FormattedDate].[All]" allUniqueName="[Dim Date - Cancel Date].[FormattedDate].[All]" dimensionUniqueName="[Dim Date - Cancel Date]" displayFolder="" count="0" unbalanced="0" hidden="1"/>
    <cacheHierarchy uniqueName="[Dim Date - Cancel Date].[Half Year Name]" caption="Half Year Name" attribute="1" time="1" defaultMemberUniqueName="[Dim Date - Cancel Date].[Half Year Name].[All]" allUniqueName="[Dim Date - Cancel Date].[Half Year Name].[All]" dimensionUniqueName="[Dim Date - Cancel Date]" displayFolder="" count="0" unbalanced="0" hidden="1"/>
    <cacheHierarchy uniqueName="[Dim Date - Cancel Date].[Hijri Date]" caption="Hijri Date" attribute="1" time="1" defaultMemberUniqueName="[Dim Date - Cancel Date].[Hijri Date].[All]" allUniqueName="[Dim Date - Cancel Date].[Hijri Date].[All]" dimensionUniqueName="[Dim Date - Cancel Date]" displayFolder="" count="0" unbalanced="0" hidden="1"/>
    <cacheHierarchy uniqueName="[Dim Date - Cancel Date].[Hijri Month]" caption="Hijri Month" attribute="1" time="1" defaultMemberUniqueName="[Dim Date - Cancel Date].[Hijri Month].[All]" allUniqueName="[Dim Date - Cancel Date].[Hijri Month].[All]" dimensionUniqueName="[Dim Date - Cancel Date]" displayFolder="" count="0" unbalanced="0" hidden="1"/>
    <cacheHierarchy uniqueName="[Dim Date - Cancel Date].[Hijri Quarter]" caption="Hijri Quarter" attribute="1" time="1" defaultMemberUniqueName="[Dim Date - Cancel Date].[Hijri Quarter].[All]" allUniqueName="[Dim Date - Cancel Date].[Hijri Quarter].[All]" dimensionUniqueName="[Dim Date - Cancel Date]" displayFolder="" count="0" unbalanced="0" hidden="1"/>
    <cacheHierarchy uniqueName="[Dim Date - Cancel Date].[Hijri Semester]" caption="Hijri Semester" attribute="1" time="1" defaultMemberUniqueName="[Dim Date - Cancel Date].[Hijri Semester].[All]" allUniqueName="[Dim Date - Cancel Date].[Hijri Semester].[All]" dimensionUniqueName="[Dim Date - Cancel Date]" displayFolder="" count="0" unbalanced="0" hidden="1"/>
    <cacheHierarchy uniqueName="[Dim Date - Cancel Date].[Hijri Year]" caption="Hijri Year" attribute="1" time="1" defaultMemberUniqueName="[Dim Date - Cancel Date].[Hijri Year].[All]" allUniqueName="[Dim Date - Cancel Date].[Hijri Year].[All]" dimensionUniqueName="[Dim Date - Cancel Date]" displayFolder="" count="0" unbalanced="0" hidden="1"/>
    <cacheHierarchy uniqueName="[Dim Date - Cancel Date].[HijriDateHierarchy]" caption="HijriDateHierarchy" time="1" defaultMemberUniqueName="[Dim Date - Cancel Date].[HijriDateHierarchy].[All]" allUniqueName="[Dim Date - Cancel Date].[HijriDateHierarchy].[All]" dimensionUniqueName="[Dim Date - Cancel Date]" displayFolder="" count="0" unbalanced="0" hidden="1"/>
    <cacheHierarchy uniqueName="[Dim Date - Cancel Date].[HijriDayKey]" caption="HijriDayKey" attribute="1" time="1" defaultMemberUniqueName="[Dim Date - Cancel Date].[HijriDayKey].[All]" allUniqueName="[Dim Date - Cancel Date].[HijriDayKey].[All]" dimensionUniqueName="[Dim Date - Cancel Date]" displayFolder="" count="0" unbalanced="0" hidden="1"/>
    <cacheHierarchy uniqueName="[Dim Date - Cancel Date].[HijriMonthKey]" caption="HijriMonthKey" attribute="1" time="1" defaultMemberUniqueName="[Dim Date - Cancel Date].[HijriMonthKey].[All]" allUniqueName="[Dim Date - Cancel Date].[HijriMonthKey].[All]" dimensionUniqueName="[Dim Date - Cancel Date]" displayFolder="" count="0" unbalanced="0" hidden="1"/>
    <cacheHierarchy uniqueName="[Dim Date - Cancel Date].[HijriQuarterKey]" caption="HijriQuarterKey" attribute="1" time="1" defaultMemberUniqueName="[Dim Date - Cancel Date].[HijriQuarterKey].[All]" allUniqueName="[Dim Date - Cancel Date].[HijriQuarterKey].[All]" dimensionUniqueName="[Dim Date - Cancel Date]" displayFolder="" count="0" unbalanced="0" hidden="1"/>
    <cacheHierarchy uniqueName="[Dim Date - Cancel Date].[HijriSemesterKey]" caption="HijriSemesterKey" attribute="1" time="1" defaultMemberUniqueName="[Dim Date - Cancel Date].[HijriSemesterKey].[All]" allUniqueName="[Dim Date - Cancel Date].[HijriSemesterKey].[All]" dimensionUniqueName="[Dim Date - Cancel Date]" displayFolder="" count="0" unbalanced="0" hidden="1"/>
    <cacheHierarchy uniqueName="[Dim Date - Cancel Date].[Month Name]" caption="Month Name" attribute="1" time="1" defaultMemberUniqueName="[Dim Date - Cancel Date].[Month Name].[All]" allUniqueName="[Dim Date - Cancel Date].[Month Name].[All]" dimensionUniqueName="[Dim Date - Cancel Date]" displayFolder="" count="0" unbalanced="0" hidden="1"/>
    <cacheHierarchy uniqueName="[Dim Date - Cancel Date].[Month Of Year]" caption="Month Of Year" attribute="1" time="1" defaultMemberUniqueName="[Dim Date - Cancel Date].[Month Of Year].[All]" allUniqueName="[Dim Date - Cancel Date].[Month Of Year].[All]" dimensionUniqueName="[Dim Date - Cancel Date]" displayFolder="" count="0" unbalanced="0" hidden="1"/>
    <cacheHierarchy uniqueName="[Dim Date - Cancel Date].[MonthKey]" caption="MonthKey" attribute="1" time="1" defaultMemberUniqueName="[Dim Date - Cancel Date].[MonthKey].[All]" allUniqueName="[Dim Date - Cancel Date].[MonthKey].[All]" dimensionUniqueName="[Dim Date - Cancel Date]" displayFolder="" count="0" unbalanced="0" hidden="1"/>
    <cacheHierarchy uniqueName="[Dim Date - Cancel Date].[MonthNameKey]" caption="MonthNameKey" attribute="1" time="1" defaultMemberUniqueName="[Dim Date - Cancel Date].[MonthNameKey].[All]" allUniqueName="[Dim Date - Cancel Date].[MonthNameKey].[All]" dimensionUniqueName="[Dim Date - Cancel Date]" displayFolder="" count="0" unbalanced="0" hidden="1"/>
    <cacheHierarchy uniqueName="[Dim Date - Cancel Date].[MonthOverTime]" caption="MonthOverTime" attribute="1" time="1" defaultMemberUniqueName="[Dim Date - Cancel Date].[MonthOverTime].[All]" allUniqueName="[Dim Date - Cancel Date].[MonthOverTime].[All]" dimensionUniqueName="[Dim Date - Cancel Date]" displayFolder="" count="0" unbalanced="0" hidden="1"/>
    <cacheHierarchy uniqueName="[Dim Date - Cancel Date].[PK_Date]" caption="PK_Date" attribute="1" time="1" keyAttribute="1" defaultMemberUniqueName="[Dim Date - Cancel Date].[PK_Date].[All]" allUniqueName="[Dim Date - Cancel Date].[PK_Date].[All]" dimensionUniqueName="[Dim Date - Cancel Date]" displayFolder="" count="0" memberValueDatatype="7" unbalanced="0" hidden="1"/>
    <cacheHierarchy uniqueName="[Dim Date - Cancel Date].[Quarter Name]" caption="Quarter Name" attribute="1" time="1" defaultMemberUniqueName="[Dim Date - Cancel Date].[Quarter Name].[All]" allUniqueName="[Dim Date - Cancel Date].[Quarter Name].[All]" dimensionUniqueName="[Dim Date - Cancel Date]" displayFolder="" count="0" unbalanced="0" hidden="1"/>
    <cacheHierarchy uniqueName="[Dim Date - Cancel Date].[Quarter Of Year]" caption="Quarter Of Year" attribute="1" time="1" defaultMemberUniqueName="[Dim Date - Cancel Date].[Quarter Of Year].[All]" allUniqueName="[Dim Date - Cancel Date].[Quarter Of Year].[All]" dimensionUniqueName="[Dim Date - Cancel Date]" displayFolder="" count="0" unbalanced="0" hidden="1"/>
    <cacheHierarchy uniqueName="[Dim Date - Cancel Date].[QuarterKey]" caption="QuarterKey" attribute="1" time="1" defaultMemberUniqueName="[Dim Date - Cancel Date].[QuarterKey].[All]" allUniqueName="[Dim Date - Cancel Date].[QuarterKey].[All]" dimensionUniqueName="[Dim Date - Cancel Date]" displayFolder="" count="0" unbalanced="0" hidden="1"/>
    <cacheHierarchy uniqueName="[Dim Date - Cancel Date].[Semester Of Year]" caption="Semester Of Year" attribute="1" time="1" defaultMemberUniqueName="[Dim Date - Cancel Date].[Semester Of Year].[All]" allUniqueName="[Dim Date - Cancel Date].[Semester Of Year].[All]" dimensionUniqueName="[Dim Date - Cancel Date]" displayFolder="" count="0" unbalanced="0" hidden="1"/>
    <cacheHierarchy uniqueName="[Dim Date - Cancel Date].[SemesterKey]" caption="SemesterKey" attribute="1" time="1" defaultMemberUniqueName="[Dim Date - Cancel Date].[SemesterKey].[All]" allUniqueName="[Dim Date - Cancel Date].[SemesterKey].[All]" dimensionUniqueName="[Dim Date - Cancel Date]" displayFolder="" count="0" unbalanced="0" hidden="1"/>
    <cacheHierarchy uniqueName="[Dim Date - Cancel Date].[SemesterNameKey]" caption="SemesterNameKey" attribute="1" time="1" defaultMemberUniqueName="[Dim Date - Cancel Date].[SemesterNameKey].[All]" allUniqueName="[Dim Date - Cancel Date].[SemesterNameKey].[All]" dimensionUniqueName="[Dim Date - Cancel Date]" displayFolder="" count="0" unbalanced="0" hidden="1"/>
    <cacheHierarchy uniqueName="[Dim Date - Cancel Date].[Week]" caption="Week" attribute="1" time="1" defaultMemberUniqueName="[Dim Date - Cancel Date].[Week].[All]" allUniqueName="[Dim Date - Cancel Date].[Week].[All]" dimensionUniqueName="[Dim Date - Cancel Date]" displayFolder="" count="0" unbalanced="0" hidden="1"/>
    <cacheHierarchy uniqueName="[Dim Date - Cancel Date].[Week Of Year]" caption="Week Of Year" attribute="1" time="1" defaultMemberUniqueName="[Dim Date - Cancel Date].[Week Of Year].[All]" allUniqueName="[Dim Date - Cancel Date].[Week Of Year].[All]" dimensionUniqueName="[Dim Date - Cancel Date]" displayFolder="" count="0" unbalanced="0" hidden="1"/>
    <cacheHierarchy uniqueName="[Dim Date - Cancel Date].[WeekKey]" caption="WeekKey" attribute="1" time="1" defaultMemberUniqueName="[Dim Date - Cancel Date].[WeekKey].[All]" allUniqueName="[Dim Date - Cancel Date].[WeekKey].[All]" dimensionUniqueName="[Dim Date - Cancel Date]" displayFolder="" count="0" unbalanced="0" hidden="1"/>
    <cacheHierarchy uniqueName="[Dim Date - Cancel Date].[WeeksHierarchy]" caption="WeeksHierarchy" time="1" defaultMemberUniqueName="[Dim Date - Cancel Date].[WeeksHierarchy].[All]" allUniqueName="[Dim Date - Cancel Date].[WeeksHierarchy].[All]" dimensionUniqueName="[Dim Date - Cancel Date]" displayFolder="" count="0" unbalanced="0" hidden="1"/>
    <cacheHierarchy uniqueName="[Dim Date - Cancel Date].[Year Name]" caption="Year Name" attribute="1" time="1" defaultMemberUniqueName="[Dim Date - Cancel Date].[Year Name].[All]" allUniqueName="[Dim Date - Cancel Date].[Year Name].[All]" dimensionUniqueName="[Dim Date - Cancel Date]" displayFolder="" count="0" unbalanced="0" hidden="1"/>
    <cacheHierarchy uniqueName="[Dim Date - Cancel Date].[YearMonthKey]" caption="YearMonthKey" attribute="1" time="1" defaultMemberUniqueName="[Dim Date - Cancel Date].[YearMonthKey].[All]" allUniqueName="[Dim Date - Cancel Date].[YearMonthKey].[All]" dimensionUniqueName="[Dim Date - Cancel Date]" displayFolder="" count="0" unbalanced="0" hidden="1"/>
    <cacheHierarchy uniqueName="[Dim Date - Cancel Time].[DayTimeBucket]" caption="DayTimeBucket" attribute="1" defaultMemberUniqueName="[Dim Date - Cancel Time].[DayTimeBucket].[All]" allUniqueName="[Dim Date - Cancel Time].[DayTimeBucket].[All]" dimensionUniqueName="[Dim Date - Cancel Time]" displayFolder="" count="0" unbalanced="0" hidden="1"/>
    <cacheHierarchy uniqueName="[Dim Date - Cancel Time].[DayTimeBucketGroupKey]" caption="DayTimeBucketGroupKey" attribute="1" defaultMemberUniqueName="[Dim Date - Cancel Time].[DayTimeBucketGroupKey].[All]" allUniqueName="[Dim Date - Cancel Time].[DayTimeBucketGroupKey].[All]" dimensionUniqueName="[Dim Date - Cancel Time]" displayFolder="" count="0" unbalanced="0" hidden="1"/>
    <cacheHierarchy uniqueName="[Dim Date - Cancel Time].[Hour24]" caption="Hour24" attribute="1" defaultMemberUniqueName="[Dim Date - Cancel Time].[Hour24].[All]" allUniqueName="[Dim Date - Cancel Time].[Hour24].[All]" dimensionUniqueName="[Dim Date - Cancel Time]" displayFolder="" count="0" unbalanced="0" hidden="1"/>
    <cacheHierarchy uniqueName="[Dim Date - Cancel Time].[HourlyBucket]" caption="HourlyBucket" attribute="1" defaultMemberUniqueName="[Dim Date - Cancel Time].[HourlyBucket].[All]" allUniqueName="[Dim Date - Cancel Time].[HourlyBucket].[All]" dimensionUniqueName="[Dim Date - Cancel Time]" displayFolder="" count="0" unbalanced="0" hidden="1"/>
    <cacheHierarchy uniqueName="[Dim Date - Cancel Time].[MinuteNumber]" caption="MinuteNumber" attribute="1" defaultMemberUniqueName="[Dim Date - Cancel Time].[MinuteNumber].[All]" allUniqueName="[Dim Date - Cancel Time].[MinuteNumber].[All]" dimensionUniqueName="[Dim Date - Cancel Time]" displayFolder="" count="0" unbalanced="0" hidden="1"/>
    <cacheHierarchy uniqueName="[Dim Date - Cancel Time].[SecondNumber]" caption="SecondNumber" attribute="1" defaultMemberUniqueName="[Dim Date - Cancel Time].[SecondNumber].[All]" allUniqueName="[Dim Date - Cancel Time].[SecondNumber].[All]" dimensionUniqueName="[Dim Date - Cancel Time]" displayFolder="" count="0" unbalanced="0" hidden="1"/>
    <cacheHierarchy uniqueName="[Dim Date - Cancel Time].[Time]" caption="Time" attribute="1" defaultMemberUniqueName="[Dim Date - Cancel Time].[Time].[All]" allUniqueName="[Dim Date - Cancel Time].[Time].[All]" dimensionUniqueName="[Dim Date - Cancel Time]" displayFolder="" count="0" unbalanced="0" hidden="1"/>
    <cacheHierarchy uniqueName="[Dim Date - Cancel Time].[TimeAltKey]" caption="TimeAltKey" attribute="1" defaultMemberUniqueName="[Dim Date - Cancel Time].[TimeAltKey].[All]" allUniqueName="[Dim Date - Cancel Time].[TimeAltKey].[All]" dimensionUniqueName="[Dim Date - Cancel Time]" displayFolder="" count="0" unbalanced="0" hidden="1"/>
    <cacheHierarchy uniqueName="[Dim Date - Cancel Time].[TimeInSecond]" caption="TimeInSecond" attribute="1" defaultMemberUniqueName="[Dim Date - Cancel Time].[TimeInSecond].[All]" allUniqueName="[Dim Date - Cancel Time].[TimeInSecond].[All]" dimensionUniqueName="[Dim Date - Cancel Time]" displayFolder="" count="0" unbalanced="0" hidden="1"/>
    <cacheHierarchy uniqueName="[Dim Date - Cancel Time].[TimeKey]" caption="TimeKey" attribute="1" defaultMemberUniqueName="[Dim Date - Cancel Time].[TimeKey].[All]" allUniqueName="[Dim Date - Cancel Time].[TimeKey].[All]" dimensionUniqueName="[Dim Date - Cancel Time]" displayFolder="" count="0" unbalanced="0" hidden="1"/>
    <cacheHierarchy uniqueName="[Dim Date - Clinic Date].[Custom Week]" caption="Custom Week" attribute="1" time="1" defaultMemberUniqueName="[Dim Date - Clinic Date].[Custom Week].[All]" allUniqueName="[Dim Date - Clinic Date].[Custom Week].[All]" dimensionUniqueName="[Dim Date - Clinic Date]" displayFolder="" count="0" unbalanced="0" hidden="1"/>
    <cacheHierarchy uniqueName="[Dim Date - Clinic Date].[Date]" caption="Date" attribute="1" time="1" defaultMemberUniqueName="[Dim Date - Clinic Date].[Date].[All]" allUniqueName="[Dim Date - Clinic Date].[Date].[All]" dimensionUniqueName="[Dim Date - Clinic Date]" displayFolder="" count="0" unbalanced="0" hidden="1"/>
    <cacheHierarchy uniqueName="[Dim Date - Clinic Date].[DateHierarchy]" caption="DateHierarchy" time="1" defaultMemberUniqueName="[Dim Date - Clinic Date].[DateHierarchy].[All]" allUniqueName="[Dim Date - Clinic Date].[DateHierarchy].[All]" dimensionUniqueName="[Dim Date - Clinic Date]" displayFolder="" count="0" unbalanced="0" hidden="1"/>
    <cacheHierarchy uniqueName="[Dim Date - Clinic Date].[DateKey]" caption="DateKey" attribute="1" time="1" defaultMemberUniqueName="[Dim Date - Clinic Date].[DateKey].[All]" allUniqueName="[Dim Date - Clinic Date].[DateKey].[All]" dimensionUniqueName="[Dim Date - Clinic Date]" displayFolder="" count="0" unbalanced="0" hidden="1"/>
    <cacheHierarchy uniqueName="[Dim Date - Clinic Date].[DateOld]" caption="DateOld" attribute="1" time="1" defaultMemberUniqueName="[Dim Date - Clinic Date].[DateOld].[All]" allUniqueName="[Dim Date - Clinic Date].[DateOld].[All]" dimensionUniqueName="[Dim Date - Clinic Date]" displayFolder="" count="0" unbalanced="0" hidden="1"/>
    <cacheHierarchy uniqueName="[Dim Date - Clinic Date].[Day Name]" caption="Day Name" attribute="1" time="1" defaultMemberUniqueName="[Dim Date - Clinic Date].[Day Name].[All]" allUniqueName="[Dim Date - Clinic Date].[Day Name].[All]" dimensionUniqueName="[Dim Date - Clinic Date]" displayFolder="" count="0" unbalanced="0" hidden="1"/>
    <cacheHierarchy uniqueName="[Dim Date - Clinic Date].[Day Of Month]" caption="Day Of Month" attribute="1" time="1" defaultMemberUniqueName="[Dim Date - Clinic Date].[Day Of Month].[All]" allUniqueName="[Dim Date - Clinic Date].[Day Of Month].[All]" dimensionUniqueName="[Dim Date - Clinic Date]" displayFolder="" count="0" unbalanced="0" hidden="1"/>
    <cacheHierarchy uniqueName="[Dim Date - Clinic Date].[Day of Week]" caption="Day of Week" attribute="1" time="1" defaultMemberUniqueName="[Dim Date - Clinic Date].[Day of Week].[All]" allUniqueName="[Dim Date - Clinic Date].[Day of Week].[All]" dimensionUniqueName="[Dim Date - Clinic Date]" displayFolder="" count="0" unbalanced="0" hidden="1"/>
    <cacheHierarchy uniqueName="[Dim Date - Clinic Date].[Day of Year]" caption="Day of Year" attribute="1" time="1" defaultMemberUniqueName="[Dim Date - Clinic Date].[Day of Year].[All]" allUniqueName="[Dim Date - Clinic Date].[Day of Year].[All]" dimensionUniqueName="[Dim Date - Clinic Date]" displayFolder="" count="0" unbalanced="0" hidden="1"/>
    <cacheHierarchy uniqueName="[Dim Date - Clinic Date].[DayKey]" caption="DayKey" attribute="1" time="1" defaultMemberUniqueName="[Dim Date - Clinic Date].[DayKey].[All]" allUniqueName="[Dim Date - Clinic Date].[DayKey].[All]" dimensionUniqueName="[Dim Date - Clinic Date]" displayFolder="" count="0" unbalanced="0" hidden="1"/>
    <cacheHierarchy uniqueName="[Dim Date - Clinic Date].[DayKey2]" caption="DayKey2" attribute="1" time="1" defaultMemberUniqueName="[Dim Date - Clinic Date].[DayKey2].[All]" allUniqueName="[Dim Date - Clinic Date].[DayKey2].[All]" dimensionUniqueName="[Dim Date - Clinic Date]" displayFolder="" count="0" unbalanced="0" hidden="1"/>
    <cacheHierarchy uniqueName="[Dim Date - Clinic Date].[DayofMonthKey]" caption="DayofMonthKey" attribute="1" time="1" defaultMemberUniqueName="[Dim Date - Clinic Date].[DayofMonthKey].[All]" allUniqueName="[Dim Date - Clinic Date].[DayofMonthKey].[All]" dimensionUniqueName="[Dim Date - Clinic Date]" displayFolder="" count="0" unbalanced="0" hidden="1"/>
    <cacheHierarchy uniqueName="[Dim Date - Clinic Date].[DayofWeekKey]" caption="DayofWeekKey" attribute="1" time="1" defaultMemberUniqueName="[Dim Date - Clinic Date].[DayofWeekKey].[All]" allUniqueName="[Dim Date - Clinic Date].[DayofWeekKey].[All]" dimensionUniqueName="[Dim Date - Clinic Date]" displayFolder="" count="0" unbalanced="0" hidden="1"/>
    <cacheHierarchy uniqueName="[Dim Date - Clinic Date].[DayofYearKey]" caption="DayofYearKey" attribute="1" time="1" defaultMemberUniqueName="[Dim Date - Clinic Date].[DayofYearKey].[All]" allUniqueName="[Dim Date - Clinic Date].[DayofYearKey].[All]" dimensionUniqueName="[Dim Date - Clinic Date]" displayFolder="" count="0" unbalanced="0" hidden="1"/>
    <cacheHierarchy uniqueName="[Dim Date - Clinic Date].[FormattedDate]" caption="FormattedDate" attribute="1" time="1" defaultMemberUniqueName="[Dim Date - Clinic Date].[FormattedDate].[All]" allUniqueName="[Dim Date - Clinic Date].[FormattedDate].[All]" dimensionUniqueName="[Dim Date - Clinic Date]" displayFolder="" count="0" unbalanced="0" hidden="1"/>
    <cacheHierarchy uniqueName="[Dim Date - Clinic Date].[FormattedDateHierarchy]" caption="FormattedDateHierarchy" time="1" defaultMemberUniqueName="[Dim Date - Clinic Date].[FormattedDateHierarchy].[All]" allUniqueName="[Dim Date - Clinic Date].[FormattedDateHierarchy].[All]" dimensionUniqueName="[Dim Date - Clinic Date]" displayFolder="" count="0" unbalanced="0" hidden="1"/>
    <cacheHierarchy uniqueName="[Dim Date - Clinic Date].[Half Year Name]" caption="Half Year Name" attribute="1" time="1" defaultMemberUniqueName="[Dim Date - Clinic Date].[Half Year Name].[All]" allUniqueName="[Dim Date - Clinic Date].[Half Year Name].[All]" dimensionUniqueName="[Dim Date - Clinic Date]" displayFolder="" count="0" unbalanced="0" hidden="1"/>
    <cacheHierarchy uniqueName="[Dim Date - Clinic Date].[Hijri Date]" caption="Hijri Date" attribute="1" time="1" defaultMemberUniqueName="[Dim Date - Clinic Date].[Hijri Date].[All]" allUniqueName="[Dim Date - Clinic Date].[Hijri Date].[All]" dimensionUniqueName="[Dim Date - Clinic Date]" displayFolder="" count="0" unbalanced="0" hidden="1"/>
    <cacheHierarchy uniqueName="[Dim Date - Clinic Date].[Hijri Month]" caption="Hijri Month" attribute="1" time="1" defaultMemberUniqueName="[Dim Date - Clinic Date].[Hijri Month].[All]" allUniqueName="[Dim Date - Clinic Date].[Hijri Month].[All]" dimensionUniqueName="[Dim Date - Clinic Date]" displayFolder="" count="0" unbalanced="0" hidden="1"/>
    <cacheHierarchy uniqueName="[Dim Date - Clinic Date].[Hijri Quarter]" caption="Hijri Quarter" attribute="1" time="1" defaultMemberUniqueName="[Dim Date - Clinic Date].[Hijri Quarter].[All]" allUniqueName="[Dim Date - Clinic Date].[Hijri Quarter].[All]" dimensionUniqueName="[Dim Date - Clinic Date]" displayFolder="" count="0" unbalanced="0" hidden="1"/>
    <cacheHierarchy uniqueName="[Dim Date - Clinic Date].[Hijri Semester]" caption="Hijri Semester" attribute="1" time="1" defaultMemberUniqueName="[Dim Date - Clinic Date].[Hijri Semester].[All]" allUniqueName="[Dim Date - Clinic Date].[Hijri Semester].[All]" dimensionUniqueName="[Dim Date - Clinic Date]" displayFolder="" count="0" unbalanced="0" hidden="1"/>
    <cacheHierarchy uniqueName="[Dim Date - Clinic Date].[Hijri Year]" caption="Hijri Year" attribute="1" time="1" defaultMemberUniqueName="[Dim Date - Clinic Date].[Hijri Year].[All]" allUniqueName="[Dim Date - Clinic Date].[Hijri Year].[All]" dimensionUniqueName="[Dim Date - Clinic Date]" displayFolder="" count="0" unbalanced="0" hidden="1"/>
    <cacheHierarchy uniqueName="[Dim Date - Clinic Date].[HijriDateHierarchy]" caption="HijriDateHierarchy" time="1" defaultMemberUniqueName="[Dim Date - Clinic Date].[HijriDateHierarchy].[All]" allUniqueName="[Dim Date - Clinic Date].[HijriDateHierarchy].[All]" dimensionUniqueName="[Dim Date - Clinic Date]" displayFolder="" count="0" unbalanced="0" hidden="1"/>
    <cacheHierarchy uniqueName="[Dim Date - Clinic Date].[HijriDayKey]" caption="HijriDayKey" attribute="1" time="1" defaultMemberUniqueName="[Dim Date - Clinic Date].[HijriDayKey].[All]" allUniqueName="[Dim Date - Clinic Date].[HijriDayKey].[All]" dimensionUniqueName="[Dim Date - Clinic Date]" displayFolder="" count="0" unbalanced="0" hidden="1"/>
    <cacheHierarchy uniqueName="[Dim Date - Clinic Date].[HijriMonthKey]" caption="HijriMonthKey" attribute="1" time="1" defaultMemberUniqueName="[Dim Date - Clinic Date].[HijriMonthKey].[All]" allUniqueName="[Dim Date - Clinic Date].[HijriMonthKey].[All]" dimensionUniqueName="[Dim Date - Clinic Date]" displayFolder="" count="0" unbalanced="0" hidden="1"/>
    <cacheHierarchy uniqueName="[Dim Date - Clinic Date].[HijriQuarterKey]" caption="HijriQuarterKey" attribute="1" time="1" defaultMemberUniqueName="[Dim Date - Clinic Date].[HijriQuarterKey].[All]" allUniqueName="[Dim Date - Clinic Date].[HijriQuarterKey].[All]" dimensionUniqueName="[Dim Date - Clinic Date]" displayFolder="" count="0" unbalanced="0" hidden="1"/>
    <cacheHierarchy uniqueName="[Dim Date - Clinic Date].[HijriSemesterKey]" caption="HijriSemesterKey" attribute="1" time="1" defaultMemberUniqueName="[Dim Date - Clinic Date].[HijriSemesterKey].[All]" allUniqueName="[Dim Date - Clinic Date].[HijriSemesterKey].[All]" dimensionUniqueName="[Dim Date - Clinic Date]" displayFolder="" count="0" unbalanced="0" hidden="1"/>
    <cacheHierarchy uniqueName="[Dim Date - Clinic Date].[Month Name]" caption="Month Name" attribute="1" time="1" defaultMemberUniqueName="[Dim Date - Clinic Date].[Month Name].[All]" allUniqueName="[Dim Date - Clinic Date].[Month Name].[All]" dimensionUniqueName="[Dim Date - Clinic Date]" displayFolder="" count="0" unbalanced="0" hidden="1"/>
    <cacheHierarchy uniqueName="[Dim Date - Clinic Date].[Month Of Year]" caption="Month Of Year" attribute="1" time="1" defaultMemberUniqueName="[Dim Date - Clinic Date].[Month Of Year].[All]" allUniqueName="[Dim Date - Clinic Date].[Month Of Year].[All]" dimensionUniqueName="[Dim Date - Clinic Date]" displayFolder="" count="0" unbalanced="0" hidden="1"/>
    <cacheHierarchy uniqueName="[Dim Date - Clinic Date].[MonthKey]" caption="MonthKey" attribute="1" time="1" defaultMemberUniqueName="[Dim Date - Clinic Date].[MonthKey].[All]" allUniqueName="[Dim Date - Clinic Date].[MonthKey].[All]" dimensionUniqueName="[Dim Date - Clinic Date]" displayFolder="" count="0" unbalanced="0" hidden="1"/>
    <cacheHierarchy uniqueName="[Dim Date - Clinic Date].[MonthNameKey]" caption="MonthNameKey" attribute="1" time="1" defaultMemberUniqueName="[Dim Date - Clinic Date].[MonthNameKey].[All]" allUniqueName="[Dim Date - Clinic Date].[MonthNameKey].[All]" dimensionUniqueName="[Dim Date - Clinic Date]" displayFolder="" count="0" unbalanced="0" hidden="1"/>
    <cacheHierarchy uniqueName="[Dim Date - Clinic Date].[MonthOverTime]" caption="MonthOverTime" attribute="1" time="1" defaultMemberUniqueName="[Dim Date - Clinic Date].[MonthOverTime].[All]" allUniqueName="[Dim Date - Clinic Date].[MonthOverTime].[All]" dimensionUniqueName="[Dim Date - Clinic Date]" displayFolder="" count="0" unbalanced="0" hidden="1"/>
    <cacheHierarchy uniqueName="[Dim Date - Clinic Date].[PK_Date]" caption="PK_Date" attribute="1" time="1" keyAttribute="1" defaultMemberUniqueName="[Dim Date - Clinic Date].[PK_Date].[All]" allUniqueName="[Dim Date - Clinic Date].[PK_Date].[All]" dimensionUniqueName="[Dim Date - Clinic Date]" displayFolder="" count="0" memberValueDatatype="7" unbalanced="0" hidden="1"/>
    <cacheHierarchy uniqueName="[Dim Date - Clinic Date].[Quarter Name]" caption="Quarter Name" attribute="1" time="1" defaultMemberUniqueName="[Dim Date - Clinic Date].[Quarter Name].[All]" allUniqueName="[Dim Date - Clinic Date].[Quarter Name].[All]" dimensionUniqueName="[Dim Date - Clinic Date]" displayFolder="" count="0" unbalanced="0" hidden="1"/>
    <cacheHierarchy uniqueName="[Dim Date - Clinic Date].[Quarter Of Year]" caption="Quarter Of Year" attribute="1" time="1" defaultMemberUniqueName="[Dim Date - Clinic Date].[Quarter Of Year].[All]" allUniqueName="[Dim Date - Clinic Date].[Quarter Of Year].[All]" dimensionUniqueName="[Dim Date - Clinic Date]" displayFolder="" count="0" unbalanced="0" hidden="1"/>
    <cacheHierarchy uniqueName="[Dim Date - Clinic Date].[QuarterKey]" caption="QuarterKey" attribute="1" time="1" defaultMemberUniqueName="[Dim Date - Clinic Date].[QuarterKey].[All]" allUniqueName="[Dim Date - Clinic Date].[QuarterKey].[All]" dimensionUniqueName="[Dim Date - Clinic Date]" displayFolder="" count="0" unbalanced="0" hidden="1"/>
    <cacheHierarchy uniqueName="[Dim Date - Clinic Date].[Semester Of Year]" caption="Semester Of Year" attribute="1" time="1" defaultMemberUniqueName="[Dim Date - Clinic Date].[Semester Of Year].[All]" allUniqueName="[Dim Date - Clinic Date].[Semester Of Year].[All]" dimensionUniqueName="[Dim Date - Clinic Date]" displayFolder="" count="0" unbalanced="0" hidden="1"/>
    <cacheHierarchy uniqueName="[Dim Date - Clinic Date].[SemesterKey]" caption="SemesterKey" attribute="1" time="1" defaultMemberUniqueName="[Dim Date - Clinic Date].[SemesterKey].[All]" allUniqueName="[Dim Date - Clinic Date].[SemesterKey].[All]" dimensionUniqueName="[Dim Date - Clinic Date]" displayFolder="" count="0" unbalanced="0" hidden="1"/>
    <cacheHierarchy uniqueName="[Dim Date - Clinic Date].[SemesterNameKey]" caption="SemesterNameKey" attribute="1" time="1" defaultMemberUniqueName="[Dim Date - Clinic Date].[SemesterNameKey].[All]" allUniqueName="[Dim Date - Clinic Date].[SemesterNameKey].[All]" dimensionUniqueName="[Dim Date - Clinic Date]" displayFolder="" count="0" unbalanced="0" hidden="1"/>
    <cacheHierarchy uniqueName="[Dim Date - Clinic Date].[Week]" caption="Week" attribute="1" time="1" defaultMemberUniqueName="[Dim Date - Clinic Date].[Week].[All]" allUniqueName="[Dim Date - Clinic Date].[Week].[All]" dimensionUniqueName="[Dim Date - Clinic Date]" displayFolder="" count="0" unbalanced="0" hidden="1"/>
    <cacheHierarchy uniqueName="[Dim Date - Clinic Date].[Week Of Year]" caption="Week Of Year" attribute="1" time="1" defaultMemberUniqueName="[Dim Date - Clinic Date].[Week Of Year].[All]" allUniqueName="[Dim Date - Clinic Date].[Week Of Year].[All]" dimensionUniqueName="[Dim Date - Clinic Date]" displayFolder="" count="0" unbalanced="0" hidden="1"/>
    <cacheHierarchy uniqueName="[Dim Date - Clinic Date].[WeekKey]" caption="WeekKey" attribute="1" time="1" defaultMemberUniqueName="[Dim Date - Clinic Date].[WeekKey].[All]" allUniqueName="[Dim Date - Clinic Date].[WeekKey].[All]" dimensionUniqueName="[Dim Date - Clinic Date]" displayFolder="" count="0" unbalanced="0" hidden="1"/>
    <cacheHierarchy uniqueName="[Dim Date - Clinic Date].[WeeksHierarchy]" caption="WeeksHierarchy" time="1" defaultMemberUniqueName="[Dim Date - Clinic Date].[WeeksHierarchy].[All]" allUniqueName="[Dim Date - Clinic Date].[WeeksHierarchy].[All]" dimensionUniqueName="[Dim Date - Clinic Date]" displayFolder="" count="0" unbalanced="0" hidden="1"/>
    <cacheHierarchy uniqueName="[Dim Date - Clinic Date].[Year Name]" caption="Year Name" attribute="1" time="1" defaultMemberUniqueName="[Dim Date - Clinic Date].[Year Name].[All]" allUniqueName="[Dim Date - Clinic Date].[Year Name].[All]" dimensionUniqueName="[Dim Date - Clinic Date]" displayFolder="" count="0" unbalanced="0" hidden="1"/>
    <cacheHierarchy uniqueName="[Dim Date - Clinics  Booking].[Custom Week]" caption="Custom Week" attribute="1" time="1" defaultMemberUniqueName="[Dim Date - Clinics  Booking].[Custom Week].[All]" allUniqueName="[Dim Date - Clinics  Booking].[Custom Week].[All]" dimensionUniqueName="[Dim Date - Clinics  Booking]" displayFolder="" count="0" unbalanced="0" hidden="1"/>
    <cacheHierarchy uniqueName="[Dim Date - Clinics  Booking].[Date]" caption="Date" attribute="1" time="1" defaultMemberUniqueName="[Dim Date - Clinics  Booking].[Date].[All]" allUniqueName="[Dim Date - Clinics  Booking].[Date].[All]" dimensionUniqueName="[Dim Date - Clinics  Booking]" displayFolder="" count="0" unbalanced="0" hidden="1"/>
    <cacheHierarchy uniqueName="[Dim Date - Clinics  Booking].[DateHierarchy]" caption="DateHierarchy" time="1" defaultMemberUniqueName="[Dim Date - Clinics  Booking].[DateHierarchy].[All]" allUniqueName="[Dim Date - Clinics  Booking].[DateHierarchy].[All]" dimensionUniqueName="[Dim Date - Clinics  Booking]" displayFolder="" count="0" unbalanced="0" hidden="1"/>
    <cacheHierarchy uniqueName="[Dim Date - Clinics  Booking].[DateKey]" caption="DateKey" attribute="1" time="1" defaultMemberUniqueName="[Dim Date - Clinics  Booking].[DateKey].[All]" allUniqueName="[Dim Date - Clinics  Booking].[DateKey].[All]" dimensionUniqueName="[Dim Date - Clinics  Booking]" displayFolder="" count="0" unbalanced="0" hidden="1"/>
    <cacheHierarchy uniqueName="[Dim Date - Clinics  Booking].[DateOld]" caption="DateOld" attribute="1" time="1" defaultMemberUniqueName="[Dim Date - Clinics  Booking].[DateOld].[All]" allUniqueName="[Dim Date - Clinics  Booking].[DateOld].[All]" dimensionUniqueName="[Dim Date - Clinics  Booking]" displayFolder="" count="0" unbalanced="0" hidden="1"/>
    <cacheHierarchy uniqueName="[Dim Date - Clinics  Booking].[Day Name]" caption="Day Name" attribute="1" time="1" defaultMemberUniqueName="[Dim Date - Clinics  Booking].[Day Name].[All]" allUniqueName="[Dim Date - Clinics  Booking].[Day Name].[All]" dimensionUniqueName="[Dim Date - Clinics  Booking]" displayFolder="" count="0" unbalanced="0" hidden="1"/>
    <cacheHierarchy uniqueName="[Dim Date - Clinics  Booking].[Day Of Month]" caption="Day Of Month" attribute="1" time="1" defaultMemberUniqueName="[Dim Date - Clinics  Booking].[Day Of Month].[All]" allUniqueName="[Dim Date - Clinics  Booking].[Day Of Month].[All]" dimensionUniqueName="[Dim Date - Clinics  Booking]" displayFolder="" count="0" unbalanced="0" hidden="1"/>
    <cacheHierarchy uniqueName="[Dim Date - Clinics  Booking].[Day of Week]" caption="Day of Week" attribute="1" time="1" defaultMemberUniqueName="[Dim Date - Clinics  Booking].[Day of Week].[All]" allUniqueName="[Dim Date - Clinics  Booking].[Day of Week].[All]" dimensionUniqueName="[Dim Date - Clinics  Booking]" displayFolder="" count="0" unbalanced="0" hidden="1"/>
    <cacheHierarchy uniqueName="[Dim Date - Clinics  Booking].[Day of Year]" caption="Day of Year" attribute="1" time="1" defaultMemberUniqueName="[Dim Date - Clinics  Booking].[Day of Year].[All]" allUniqueName="[Dim Date - Clinics  Booking].[Day of Year].[All]" dimensionUniqueName="[Dim Date - Clinics  Booking]" displayFolder="" count="0" unbalanced="0" hidden="1"/>
    <cacheHierarchy uniqueName="[Dim Date - Clinics  Booking].[DayKey]" caption="DayKey" attribute="1" time="1" defaultMemberUniqueName="[Dim Date - Clinics  Booking].[DayKey].[All]" allUniqueName="[Dim Date - Clinics  Booking].[DayKey].[All]" dimensionUniqueName="[Dim Date - Clinics  Booking]" displayFolder="" count="0" unbalanced="0" hidden="1"/>
    <cacheHierarchy uniqueName="[Dim Date - Clinics  Booking].[DayKey2]" caption="DayKey2" attribute="1" time="1" defaultMemberUniqueName="[Dim Date - Clinics  Booking].[DayKey2].[All]" allUniqueName="[Dim Date - Clinics  Booking].[DayKey2].[All]" dimensionUniqueName="[Dim Date - Clinics  Booking]" displayFolder="" count="0" unbalanced="0" hidden="1"/>
    <cacheHierarchy uniqueName="[Dim Date - Clinics  Booking].[DayofMonthKey]" caption="DayofMonthKey" attribute="1" time="1" defaultMemberUniqueName="[Dim Date - Clinics  Booking].[DayofMonthKey].[All]" allUniqueName="[Dim Date - Clinics  Booking].[DayofMonthKey].[All]" dimensionUniqueName="[Dim Date - Clinics  Booking]" displayFolder="" count="0" unbalanced="0" hidden="1"/>
    <cacheHierarchy uniqueName="[Dim Date - Clinics  Booking].[DayofWeekKey]" caption="DayofWeekKey" attribute="1" time="1" defaultMemberUniqueName="[Dim Date - Clinics  Booking].[DayofWeekKey].[All]" allUniqueName="[Dim Date - Clinics  Booking].[DayofWeekKey].[All]" dimensionUniqueName="[Dim Date - Clinics  Booking]" displayFolder="" count="0" unbalanced="0" hidden="1"/>
    <cacheHierarchy uniqueName="[Dim Date - Clinics  Booking].[DayofYearKey]" caption="DayofYearKey" attribute="1" time="1" defaultMemberUniqueName="[Dim Date - Clinics  Booking].[DayofYearKey].[All]" allUniqueName="[Dim Date - Clinics  Booking].[DayofYearKey].[All]" dimensionUniqueName="[Dim Date - Clinics  Booking]" displayFolder="" count="0" unbalanced="0" hidden="1"/>
    <cacheHierarchy uniqueName="[Dim Date - Clinics  Booking].[FormattedDate]" caption="FormattedDate" attribute="1" time="1" defaultMemberUniqueName="[Dim Date - Clinics  Booking].[FormattedDate].[All]" allUniqueName="[Dim Date - Clinics  Booking].[FormattedDate].[All]" dimensionUniqueName="[Dim Date - Clinics  Booking]" displayFolder="" count="0" unbalanced="0" hidden="1"/>
    <cacheHierarchy uniqueName="[Dim Date - Clinics  Booking].[Half Year Name]" caption="Half Year Name" attribute="1" time="1" defaultMemberUniqueName="[Dim Date - Clinics  Booking].[Half Year Name].[All]" allUniqueName="[Dim Date - Clinics  Booking].[Half Year Name].[All]" dimensionUniqueName="[Dim Date - Clinics  Booking]" displayFolder="" count="0" unbalanced="0" hidden="1"/>
    <cacheHierarchy uniqueName="[Dim Date - Clinics  Booking].[Hijri Date]" caption="Hijri Date" attribute="1" time="1" defaultMemberUniqueName="[Dim Date - Clinics  Booking].[Hijri Date].[All]" allUniqueName="[Dim Date - Clinics  Booking].[Hijri Date].[All]" dimensionUniqueName="[Dim Date - Clinics  Booking]" displayFolder="" count="0" unbalanced="0" hidden="1"/>
    <cacheHierarchy uniqueName="[Dim Date - Clinics  Booking].[Hijri Month]" caption="Hijri Month" attribute="1" time="1" defaultMemberUniqueName="[Dim Date - Clinics  Booking].[Hijri Month].[All]" allUniqueName="[Dim Date - Clinics  Booking].[Hijri Month].[All]" dimensionUniqueName="[Dim Date - Clinics  Booking]" displayFolder="" count="0" unbalanced="0" hidden="1"/>
    <cacheHierarchy uniqueName="[Dim Date - Clinics  Booking].[Hijri Quarter]" caption="Hijri Quarter" attribute="1" time="1" defaultMemberUniqueName="[Dim Date - Clinics  Booking].[Hijri Quarter].[All]" allUniqueName="[Dim Date - Clinics  Booking].[Hijri Quarter].[All]" dimensionUniqueName="[Dim Date - Clinics  Booking]" displayFolder="" count="0" unbalanced="0" hidden="1"/>
    <cacheHierarchy uniqueName="[Dim Date - Clinics  Booking].[Hijri Semester]" caption="Hijri Semester" attribute="1" time="1" defaultMemberUniqueName="[Dim Date - Clinics  Booking].[Hijri Semester].[All]" allUniqueName="[Dim Date - Clinics  Booking].[Hijri Semester].[All]" dimensionUniqueName="[Dim Date - Clinics  Booking]" displayFolder="" count="0" unbalanced="0" hidden="1"/>
    <cacheHierarchy uniqueName="[Dim Date - Clinics  Booking].[Hijri Year]" caption="Hijri Year" attribute="1" time="1" defaultMemberUniqueName="[Dim Date - Clinics  Booking].[Hijri Year].[All]" allUniqueName="[Dim Date - Clinics  Booking].[Hijri Year].[All]" dimensionUniqueName="[Dim Date - Clinics  Booking]" displayFolder="" count="0" unbalanced="0" hidden="1"/>
    <cacheHierarchy uniqueName="[Dim Date - Clinics  Booking].[HijriDateHierarchy]" caption="HijriDateHierarchy" time="1" defaultMemberUniqueName="[Dim Date - Clinics  Booking].[HijriDateHierarchy].[All]" allUniqueName="[Dim Date - Clinics  Booking].[HijriDateHierarchy].[All]" dimensionUniqueName="[Dim Date - Clinics  Booking]" displayFolder="" count="0" unbalanced="0" hidden="1"/>
    <cacheHierarchy uniqueName="[Dim Date - Clinics  Booking].[HijriDayKey]" caption="HijriDayKey" attribute="1" time="1" defaultMemberUniqueName="[Dim Date - Clinics  Booking].[HijriDayKey].[All]" allUniqueName="[Dim Date - Clinics  Booking].[HijriDayKey].[All]" dimensionUniqueName="[Dim Date - Clinics  Booking]" displayFolder="" count="0" unbalanced="0" hidden="1"/>
    <cacheHierarchy uniqueName="[Dim Date - Clinics  Booking].[HijriMonthKey]" caption="HijriMonthKey" attribute="1" time="1" defaultMemberUniqueName="[Dim Date - Clinics  Booking].[HijriMonthKey].[All]" allUniqueName="[Dim Date - Clinics  Booking].[HijriMonthKey].[All]" dimensionUniqueName="[Dim Date - Clinics  Booking]" displayFolder="" count="0" unbalanced="0" hidden="1"/>
    <cacheHierarchy uniqueName="[Dim Date - Clinics  Booking].[HijriQuarterKey]" caption="HijriQuarterKey" attribute="1" time="1" defaultMemberUniqueName="[Dim Date - Clinics  Booking].[HijriQuarterKey].[All]" allUniqueName="[Dim Date - Clinics  Booking].[HijriQuarterKey].[All]" dimensionUniqueName="[Dim Date - Clinics  Booking]" displayFolder="" count="0" unbalanced="0" hidden="1"/>
    <cacheHierarchy uniqueName="[Dim Date - Clinics  Booking].[HijriSemesterKey]" caption="HijriSemesterKey" attribute="1" time="1" defaultMemberUniqueName="[Dim Date - Clinics  Booking].[HijriSemesterKey].[All]" allUniqueName="[Dim Date - Clinics  Booking].[HijriSemesterKey].[All]" dimensionUniqueName="[Dim Date - Clinics  Booking]" displayFolder="" count="0" unbalanced="0" hidden="1"/>
    <cacheHierarchy uniqueName="[Dim Date - Clinics  Booking].[Month Name]" caption="Month Name" attribute="1" time="1" defaultMemberUniqueName="[Dim Date - Clinics  Booking].[Month Name].[All]" allUniqueName="[Dim Date - Clinics  Booking].[Month Name].[All]" dimensionUniqueName="[Dim Date - Clinics  Booking]" displayFolder="" count="0" unbalanced="0" hidden="1"/>
    <cacheHierarchy uniqueName="[Dim Date - Clinics  Booking].[Month Of Year]" caption="Month Of Year" attribute="1" time="1" defaultMemberUniqueName="[Dim Date - Clinics  Booking].[Month Of Year].[All]" allUniqueName="[Dim Date - Clinics  Booking].[Month Of Year].[All]" dimensionUniqueName="[Dim Date - Clinics  Booking]" displayFolder="" count="0" unbalanced="0" hidden="1"/>
    <cacheHierarchy uniqueName="[Dim Date - Clinics  Booking].[MonthKey]" caption="MonthKey" attribute="1" time="1" defaultMemberUniqueName="[Dim Date - Clinics  Booking].[MonthKey].[All]" allUniqueName="[Dim Date - Clinics  Booking].[MonthKey].[All]" dimensionUniqueName="[Dim Date - Clinics  Booking]" displayFolder="" count="0" unbalanced="0" hidden="1"/>
    <cacheHierarchy uniqueName="[Dim Date - Clinics  Booking].[MonthNameKey]" caption="MonthNameKey" attribute="1" time="1" defaultMemberUniqueName="[Dim Date - Clinics  Booking].[MonthNameKey].[All]" allUniqueName="[Dim Date - Clinics  Booking].[MonthNameKey].[All]" dimensionUniqueName="[Dim Date - Clinics  Booking]" displayFolder="" count="0" unbalanced="0" hidden="1"/>
    <cacheHierarchy uniqueName="[Dim Date - Clinics  Booking].[MonthOverTime]" caption="MonthOverTime" attribute="1" time="1" defaultMemberUniqueName="[Dim Date - Clinics  Booking].[MonthOverTime].[All]" allUniqueName="[Dim Date - Clinics  Booking].[MonthOverTime].[All]" dimensionUniqueName="[Dim Date - Clinics  Booking]" displayFolder="" count="0" unbalanced="0" hidden="1"/>
    <cacheHierarchy uniqueName="[Dim Date - Clinics  Booking].[PK_Date]" caption="PK_Date" attribute="1" time="1" keyAttribute="1" defaultMemberUniqueName="[Dim Date - Clinics  Booking].[PK_Date].[All]" allUniqueName="[Dim Date - Clinics  Booking].[PK_Date].[All]" dimensionUniqueName="[Dim Date - Clinics  Booking]" displayFolder="" count="0" memberValueDatatype="7" unbalanced="0" hidden="1"/>
    <cacheHierarchy uniqueName="[Dim Date - Clinics  Booking].[Quarter Name]" caption="Quarter Name" attribute="1" time="1" defaultMemberUniqueName="[Dim Date - Clinics  Booking].[Quarter Name].[All]" allUniqueName="[Dim Date - Clinics  Booking].[Quarter Name].[All]" dimensionUniqueName="[Dim Date - Clinics  Booking]" displayFolder="" count="0" unbalanced="0" hidden="1"/>
    <cacheHierarchy uniqueName="[Dim Date - Clinics  Booking].[Quarter Of Year]" caption="Quarter Of Year" attribute="1" time="1" defaultMemberUniqueName="[Dim Date - Clinics  Booking].[Quarter Of Year].[All]" allUniqueName="[Dim Date - Clinics  Booking].[Quarter Of Year].[All]" dimensionUniqueName="[Dim Date - Clinics  Booking]" displayFolder="" count="0" unbalanced="0" hidden="1"/>
    <cacheHierarchy uniqueName="[Dim Date - Clinics  Booking].[QuarterKey]" caption="QuarterKey" attribute="1" time="1" defaultMemberUniqueName="[Dim Date - Clinics  Booking].[QuarterKey].[All]" allUniqueName="[Dim Date - Clinics  Booking].[QuarterKey].[All]" dimensionUniqueName="[Dim Date - Clinics  Booking]" displayFolder="" count="0" unbalanced="0" hidden="1"/>
    <cacheHierarchy uniqueName="[Dim Date - Clinics  Booking].[Semester Of Year]" caption="Semester Of Year" attribute="1" time="1" defaultMemberUniqueName="[Dim Date - Clinics  Booking].[Semester Of Year].[All]" allUniqueName="[Dim Date - Clinics  Booking].[Semester Of Year].[All]" dimensionUniqueName="[Dim Date - Clinics  Booking]" displayFolder="" count="0" unbalanced="0" hidden="1"/>
    <cacheHierarchy uniqueName="[Dim Date - Clinics  Booking].[SemesterKey]" caption="SemesterKey" attribute="1" time="1" defaultMemberUniqueName="[Dim Date - Clinics  Booking].[SemesterKey].[All]" allUniqueName="[Dim Date - Clinics  Booking].[SemesterKey].[All]" dimensionUniqueName="[Dim Date - Clinics  Booking]" displayFolder="" count="0" unbalanced="0" hidden="1"/>
    <cacheHierarchy uniqueName="[Dim Date - Clinics  Booking].[SemesterNameKey]" caption="SemesterNameKey" attribute="1" time="1" defaultMemberUniqueName="[Dim Date - Clinics  Booking].[SemesterNameKey].[All]" allUniqueName="[Dim Date - Clinics  Booking].[SemesterNameKey].[All]" dimensionUniqueName="[Dim Date - Clinics  Booking]" displayFolder="" count="0" unbalanced="0" hidden="1"/>
    <cacheHierarchy uniqueName="[Dim Date - Clinics  Booking].[Week]" caption="Week" attribute="1" time="1" defaultMemberUniqueName="[Dim Date - Clinics  Booking].[Week].[All]" allUniqueName="[Dim Date - Clinics  Booking].[Week].[All]" dimensionUniqueName="[Dim Date - Clinics  Booking]" displayFolder="" count="0" unbalanced="0" hidden="1"/>
    <cacheHierarchy uniqueName="[Dim Date - Clinics  Booking].[Week Of Year]" caption="Week Of Year" attribute="1" time="1" defaultMemberUniqueName="[Dim Date - Clinics  Booking].[Week Of Year].[All]" allUniqueName="[Dim Date - Clinics  Booking].[Week Of Year].[All]" dimensionUniqueName="[Dim Date - Clinics  Booking]" displayFolder="" count="0" unbalanced="0" hidden="1"/>
    <cacheHierarchy uniqueName="[Dim Date - Clinics  Booking].[WeekHierarchy]" caption="WeekHierarchy" time="1" defaultMemberUniqueName="[Dim Date - Clinics  Booking].[WeekHierarchy].[All]" allUniqueName="[Dim Date - Clinics  Booking].[WeekHierarchy].[All]" dimensionUniqueName="[Dim Date - Clinics  Booking]" displayFolder="" count="0" unbalanced="0" hidden="1"/>
    <cacheHierarchy uniqueName="[Dim Date - Clinics  Booking].[WeekKey]" caption="WeekKey" attribute="1" time="1" defaultMemberUniqueName="[Dim Date - Clinics  Booking].[WeekKey].[All]" allUniqueName="[Dim Date - Clinics  Booking].[WeekKey].[All]" dimensionUniqueName="[Dim Date - Clinics  Booking]" displayFolder="" count="0" unbalanced="0" hidden="1"/>
    <cacheHierarchy uniqueName="[Dim Date - Clinics  Booking].[Year Name]" caption="Year Name" attribute="1" time="1" defaultMemberUniqueName="[Dim Date - Clinics  Booking].[Year Name].[All]" allUniqueName="[Dim Date - Clinics  Booking].[Year Name].[All]" dimensionUniqueName="[Dim Date - Clinics  Booking]" displayFolder="" count="0" unbalanced="0" hidden="1"/>
    <cacheHierarchy uniqueName="[Dim Date - Clinics  Booking].[YearMonthKey]" caption="YearMonthKey" attribute="1" time="1" defaultMemberUniqueName="[Dim Date - Clinics  Booking].[YearMonthKey].[All]" allUniqueName="[Dim Date - Clinics  Booking].[YearMonthKey].[All]" dimensionUniqueName="[Dim Date - Clinics  Booking]" displayFolder="" count="0" unbalanced="0" hidden="1"/>
    <cacheHierarchy uniqueName="[Dim Date - Collected Date].[Custom Week]" caption="Custom Week" attribute="1" time="1" defaultMemberUniqueName="[Dim Date - Collected Date].[Custom Week].[All]" allUniqueName="[Dim Date - Collected Date].[Custom Week].[All]" dimensionUniqueName="[Dim Date - Collected Date]" displayFolder="" count="0" unbalanced="0" hidden="1"/>
    <cacheHierarchy uniqueName="[Dim Date - Collected Date].[Date]" caption="Date" attribute="1" time="1" defaultMemberUniqueName="[Dim Date - Collected Date].[Date].[All]" allUniqueName="[Dim Date - Collected Date].[Date].[All]" dimensionUniqueName="[Dim Date - Collected Date]" displayFolder="" count="0" unbalanced="0" hidden="1"/>
    <cacheHierarchy uniqueName="[Dim Date - Collected Date].[DateHierarchy]" caption="DateHierarchy" time="1" defaultMemberUniqueName="[Dim Date - Collected Date].[DateHierarchy].[All]" allUniqueName="[Dim Date - Collected Date].[DateHierarchy].[All]" dimensionUniqueName="[Dim Date - Collected Date]" displayFolder="" count="0" unbalanced="0" hidden="1"/>
    <cacheHierarchy uniqueName="[Dim Date - Collected Date].[DateKey]" caption="DateKey" attribute="1" time="1" defaultMemberUniqueName="[Dim Date - Collected Date].[DateKey].[All]" allUniqueName="[Dim Date - Collected Date].[DateKey].[All]" dimensionUniqueName="[Dim Date - Collected Date]" displayFolder="" count="0" unbalanced="0" hidden="1"/>
    <cacheHierarchy uniqueName="[Dim Date - Collected Date].[DateOld]" caption="DateOld" attribute="1" time="1" defaultMemberUniqueName="[Dim Date - Collected Date].[DateOld].[All]" allUniqueName="[Dim Date - Collected Date].[DateOld].[All]" dimensionUniqueName="[Dim Date - Collected Date]" displayFolder="" count="0" unbalanced="0" hidden="1"/>
    <cacheHierarchy uniqueName="[Dim Date - Collected Date].[Day Name]" caption="Day Name" attribute="1" time="1" defaultMemberUniqueName="[Dim Date - Collected Date].[Day Name].[All]" allUniqueName="[Dim Date - Collected Date].[Day Name].[All]" dimensionUniqueName="[Dim Date - Collected Date]" displayFolder="" count="0" unbalanced="0" hidden="1"/>
    <cacheHierarchy uniqueName="[Dim Date - Collected Date].[Day Of Month]" caption="Day Of Month" attribute="1" time="1" defaultMemberUniqueName="[Dim Date - Collected Date].[Day Of Month].[All]" allUniqueName="[Dim Date - Collected Date].[Day Of Month].[All]" dimensionUniqueName="[Dim Date - Collected Date]" displayFolder="" count="0" unbalanced="0" hidden="1"/>
    <cacheHierarchy uniqueName="[Dim Date - Collected Date].[Day of Week]" caption="Day of Week" attribute="1" time="1" defaultMemberUniqueName="[Dim Date - Collected Date].[Day of Week].[All]" allUniqueName="[Dim Date - Collected Date].[Day of Week].[All]" dimensionUniqueName="[Dim Date - Collected Date]" displayFolder="" count="0" unbalanced="0" hidden="1"/>
    <cacheHierarchy uniqueName="[Dim Date - Collected Date].[Day of Year]" caption="Day of Year" attribute="1" time="1" defaultMemberUniqueName="[Dim Date - Collected Date].[Day of Year].[All]" allUniqueName="[Dim Date - Collected Date].[Day of Year].[All]" dimensionUniqueName="[Dim Date - Collected Date]" displayFolder="" count="0" unbalanced="0" hidden="1"/>
    <cacheHierarchy uniqueName="[Dim Date - Collected Date].[DayKey]" caption="DayKey" attribute="1" time="1" defaultMemberUniqueName="[Dim Date - Collected Date].[DayKey].[All]" allUniqueName="[Dim Date - Collected Date].[DayKey].[All]" dimensionUniqueName="[Dim Date - Collected Date]" displayFolder="" count="0" unbalanced="0" hidden="1"/>
    <cacheHierarchy uniqueName="[Dim Date - Collected Date].[DayKey2]" caption="DayKey2" attribute="1" time="1" defaultMemberUniqueName="[Dim Date - Collected Date].[DayKey2].[All]" allUniqueName="[Dim Date - Collected Date].[DayKey2].[All]" dimensionUniqueName="[Dim Date - Collected Date]" displayFolder="" count="0" unbalanced="0" hidden="1"/>
    <cacheHierarchy uniqueName="[Dim Date - Collected Date].[DayofMonthKey]" caption="DayofMonthKey" attribute="1" time="1" defaultMemberUniqueName="[Dim Date - Collected Date].[DayofMonthKey].[All]" allUniqueName="[Dim Date - Collected Date].[DayofMonthKey].[All]" dimensionUniqueName="[Dim Date - Collected Date]" displayFolder="" count="0" unbalanced="0" hidden="1"/>
    <cacheHierarchy uniqueName="[Dim Date - Collected Date].[DayofWeekKey]" caption="DayofWeekKey" attribute="1" time="1" defaultMemberUniqueName="[Dim Date - Collected Date].[DayofWeekKey].[All]" allUniqueName="[Dim Date - Collected Date].[DayofWeekKey].[All]" dimensionUniqueName="[Dim Date - Collected Date]" displayFolder="" count="0" unbalanced="0" hidden="1"/>
    <cacheHierarchy uniqueName="[Dim Date - Collected Date].[DayofYearKey]" caption="DayofYearKey" attribute="1" time="1" defaultMemberUniqueName="[Dim Date - Collected Date].[DayofYearKey].[All]" allUniqueName="[Dim Date - Collected Date].[DayofYearKey].[All]" dimensionUniqueName="[Dim Date - Collected Date]" displayFolder="" count="0" unbalanced="0" hidden="1"/>
    <cacheHierarchy uniqueName="[Dim Date - Collected Date].[FormattedDate]" caption="FormattedDate" attribute="1" time="1" defaultMemberUniqueName="[Dim Date - Collected Date].[FormattedDate].[All]" allUniqueName="[Dim Date - Collected Date].[FormattedDate].[All]" dimensionUniqueName="[Dim Date - Collected Date]" displayFolder="" count="0" unbalanced="0" hidden="1"/>
    <cacheHierarchy uniqueName="[Dim Date - Collected Date].[Half Year Name]" caption="Half Year Name" attribute="1" time="1" defaultMemberUniqueName="[Dim Date - Collected Date].[Half Year Name].[All]" allUniqueName="[Dim Date - Collected Date].[Half Year Name].[All]" dimensionUniqueName="[Dim Date - Collected Date]" displayFolder="" count="0" unbalanced="0" hidden="1"/>
    <cacheHierarchy uniqueName="[Dim Date - Collected Date].[Hijri Date]" caption="Hijri Date" attribute="1" time="1" defaultMemberUniqueName="[Dim Date - Collected Date].[Hijri Date].[All]" allUniqueName="[Dim Date - Collected Date].[Hijri Date].[All]" dimensionUniqueName="[Dim Date - Collected Date]" displayFolder="" count="0" unbalanced="0" hidden="1"/>
    <cacheHierarchy uniqueName="[Dim Date - Collected Date].[Hijri Month]" caption="Hijri Month" attribute="1" time="1" defaultMemberUniqueName="[Dim Date - Collected Date].[Hijri Month].[All]" allUniqueName="[Dim Date - Collected Date].[Hijri Month].[All]" dimensionUniqueName="[Dim Date - Collected Date]" displayFolder="" count="0" unbalanced="0" hidden="1"/>
    <cacheHierarchy uniqueName="[Dim Date - Collected Date].[Hijri Quarter]" caption="Hijri Quarter" attribute="1" time="1" defaultMemberUniqueName="[Dim Date - Collected Date].[Hijri Quarter].[All]" allUniqueName="[Dim Date - Collected Date].[Hijri Quarter].[All]" dimensionUniqueName="[Dim Date - Collected Date]" displayFolder="" count="0" unbalanced="0" hidden="1"/>
    <cacheHierarchy uniqueName="[Dim Date - Collected Date].[Hijri Semester]" caption="Hijri Semester" attribute="1" time="1" defaultMemberUniqueName="[Dim Date - Collected Date].[Hijri Semester].[All]" allUniqueName="[Dim Date - Collected Date].[Hijri Semester].[All]" dimensionUniqueName="[Dim Date - Collected Date]" displayFolder="" count="0" unbalanced="0" hidden="1"/>
    <cacheHierarchy uniqueName="[Dim Date - Collected Date].[Hijri Year]" caption="Hijri Year" attribute="1" time="1" defaultMemberUniqueName="[Dim Date - Collected Date].[Hijri Year].[All]" allUniqueName="[Dim Date - Collected Date].[Hijri Year].[All]" dimensionUniqueName="[Dim Date - Collected Date]" displayFolder="" count="0" unbalanced="0" hidden="1"/>
    <cacheHierarchy uniqueName="[Dim Date - Collected Date].[HijriDateHierarchy]" caption="HijriDateHierarchy" time="1" defaultMemberUniqueName="[Dim Date - Collected Date].[HijriDateHierarchy].[All]" allUniqueName="[Dim Date - Collected Date].[HijriDateHierarchy].[All]" dimensionUniqueName="[Dim Date - Collected Date]" displayFolder="" count="0" unbalanced="0" hidden="1"/>
    <cacheHierarchy uniqueName="[Dim Date - Collected Date].[HijriDayKey]" caption="HijriDayKey" attribute="1" time="1" defaultMemberUniqueName="[Dim Date - Collected Date].[HijriDayKey].[All]" allUniqueName="[Dim Date - Collected Date].[HijriDayKey].[All]" dimensionUniqueName="[Dim Date - Collected Date]" displayFolder="" count="0" unbalanced="0" hidden="1"/>
    <cacheHierarchy uniqueName="[Dim Date - Collected Date].[HijriMonthKey]" caption="HijriMonthKey" attribute="1" time="1" defaultMemberUniqueName="[Dim Date - Collected Date].[HijriMonthKey].[All]" allUniqueName="[Dim Date - Collected Date].[HijriMonthKey].[All]" dimensionUniqueName="[Dim Date - Collected Date]" displayFolder="" count="0" unbalanced="0" hidden="1"/>
    <cacheHierarchy uniqueName="[Dim Date - Collected Date].[HijriQuarterKey]" caption="HijriQuarterKey" attribute="1" time="1" defaultMemberUniqueName="[Dim Date - Collected Date].[HijriQuarterKey].[All]" allUniqueName="[Dim Date - Collected Date].[HijriQuarterKey].[All]" dimensionUniqueName="[Dim Date - Collected Date]" displayFolder="" count="0" unbalanced="0" hidden="1"/>
    <cacheHierarchy uniqueName="[Dim Date - Collected Date].[HijriSemesterKey]" caption="HijriSemesterKey" attribute="1" time="1" defaultMemberUniqueName="[Dim Date - Collected Date].[HijriSemesterKey].[All]" allUniqueName="[Dim Date - Collected Date].[HijriSemesterKey].[All]" dimensionUniqueName="[Dim Date - Collected Date]" displayFolder="" count="0" unbalanced="0" hidden="1"/>
    <cacheHierarchy uniqueName="[Dim Date - Collected Date].[Month Name]" caption="Month Name" attribute="1" time="1" defaultMemberUniqueName="[Dim Date - Collected Date].[Month Name].[All]" allUniqueName="[Dim Date - Collected Date].[Month Name].[All]" dimensionUniqueName="[Dim Date - Collected Date]" displayFolder="" count="0" unbalanced="0" hidden="1"/>
    <cacheHierarchy uniqueName="[Dim Date - Collected Date].[Month Of Year]" caption="Month Of Year" attribute="1" time="1" defaultMemberUniqueName="[Dim Date - Collected Date].[Month Of Year].[All]" allUniqueName="[Dim Date - Collected Date].[Month Of Year].[All]" dimensionUniqueName="[Dim Date - Collected Date]" displayFolder="" count="0" unbalanced="0" hidden="1"/>
    <cacheHierarchy uniqueName="[Dim Date - Collected Date].[MonthKey]" caption="MonthKey" attribute="1" time="1" defaultMemberUniqueName="[Dim Date - Collected Date].[MonthKey].[All]" allUniqueName="[Dim Date - Collected Date].[MonthKey].[All]" dimensionUniqueName="[Dim Date - Collected Date]" displayFolder="" count="0" unbalanced="0" hidden="1"/>
    <cacheHierarchy uniqueName="[Dim Date - Collected Date].[MonthNameKey]" caption="MonthNameKey" attribute="1" time="1" defaultMemberUniqueName="[Dim Date - Collected Date].[MonthNameKey].[All]" allUniqueName="[Dim Date - Collected Date].[MonthNameKey].[All]" dimensionUniqueName="[Dim Date - Collected Date]" displayFolder="" count="0" unbalanced="0" hidden="1"/>
    <cacheHierarchy uniqueName="[Dim Date - Collected Date].[MonthOverTime]" caption="MonthOverTime" attribute="1" time="1" defaultMemberUniqueName="[Dim Date - Collected Date].[MonthOverTime].[All]" allUniqueName="[Dim Date - Collected Date].[MonthOverTime].[All]" dimensionUniqueName="[Dim Date - Collected Date]" displayFolder="" count="0" unbalanced="0" hidden="1"/>
    <cacheHierarchy uniqueName="[Dim Date - Collected Date].[PK_Date]" caption="PK_Date" attribute="1" time="1" keyAttribute="1" defaultMemberUniqueName="[Dim Date - Collected Date].[PK_Date].[All]" allUniqueName="[Dim Date - Collected Date].[PK_Date].[All]" dimensionUniqueName="[Dim Date - Collected Date]" displayFolder="" count="0" memberValueDatatype="7" unbalanced="0" hidden="1"/>
    <cacheHierarchy uniqueName="[Dim Date - Collected Date].[Quarter Name]" caption="Quarter Name" attribute="1" time="1" defaultMemberUniqueName="[Dim Date - Collected Date].[Quarter Name].[All]" allUniqueName="[Dim Date - Collected Date].[Quarter Name].[All]" dimensionUniqueName="[Dim Date - Collected Date]" displayFolder="" count="0" unbalanced="0" hidden="1"/>
    <cacheHierarchy uniqueName="[Dim Date - Collected Date].[Quarter Of Year]" caption="Quarter Of Year" attribute="1" time="1" defaultMemberUniqueName="[Dim Date - Collected Date].[Quarter Of Year].[All]" allUniqueName="[Dim Date - Collected Date].[Quarter Of Year].[All]" dimensionUniqueName="[Dim Date - Collected Date]" displayFolder="" count="0" unbalanced="0" hidden="1"/>
    <cacheHierarchy uniqueName="[Dim Date - Collected Date].[QuarterKey]" caption="QuarterKey" attribute="1" time="1" defaultMemberUniqueName="[Dim Date - Collected Date].[QuarterKey].[All]" allUniqueName="[Dim Date - Collected Date].[QuarterKey].[All]" dimensionUniqueName="[Dim Date - Collected Date]" displayFolder="" count="0" unbalanced="0" hidden="1"/>
    <cacheHierarchy uniqueName="[Dim Date - Collected Date].[Semester Of Year]" caption="Semester Of Year" attribute="1" time="1" defaultMemberUniqueName="[Dim Date - Collected Date].[Semester Of Year].[All]" allUniqueName="[Dim Date - Collected Date].[Semester Of Year].[All]" dimensionUniqueName="[Dim Date - Collected Date]" displayFolder="" count="0" unbalanced="0" hidden="1"/>
    <cacheHierarchy uniqueName="[Dim Date - Collected Date].[SemesterKey]" caption="SemesterKey" attribute="1" time="1" defaultMemberUniqueName="[Dim Date - Collected Date].[SemesterKey].[All]" allUniqueName="[Dim Date - Collected Date].[SemesterKey].[All]" dimensionUniqueName="[Dim Date - Collected Date]" displayFolder="" count="0" unbalanced="0" hidden="1"/>
    <cacheHierarchy uniqueName="[Dim Date - Collected Date].[SemesterNameKey]" caption="SemesterNameKey" attribute="1" time="1" defaultMemberUniqueName="[Dim Date - Collected Date].[SemesterNameKey].[All]" allUniqueName="[Dim Date - Collected Date].[SemesterNameKey].[All]" dimensionUniqueName="[Dim Date - Collected Date]" displayFolder="" count="0" unbalanced="0" hidden="1"/>
    <cacheHierarchy uniqueName="[Dim Date - Collected Date].[Week]" caption="Week" attribute="1" time="1" defaultMemberUniqueName="[Dim Date - Collected Date].[Week].[All]" allUniqueName="[Dim Date - Collected Date].[Week].[All]" dimensionUniqueName="[Dim Date - Collected Date]" displayFolder="" count="0" unbalanced="0" hidden="1"/>
    <cacheHierarchy uniqueName="[Dim Date - Collected Date].[Week Of Year]" caption="Week Of Year" attribute="1" time="1" defaultMemberUniqueName="[Dim Date - Collected Date].[Week Of Year].[All]" allUniqueName="[Dim Date - Collected Date].[Week Of Year].[All]" dimensionUniqueName="[Dim Date - Collected Date]" displayFolder="" count="0" unbalanced="0" hidden="1"/>
    <cacheHierarchy uniqueName="[Dim Date - Collected Date].[WeekKey]" caption="WeekKey" attribute="1" time="1" defaultMemberUniqueName="[Dim Date - Collected Date].[WeekKey].[All]" allUniqueName="[Dim Date - Collected Date].[WeekKey].[All]" dimensionUniqueName="[Dim Date - Collected Date]" displayFolder="" count="0" unbalanced="0" hidden="1"/>
    <cacheHierarchy uniqueName="[Dim Date - Collected Date].[WeeksHierarchy]" caption="WeeksHierarchy" time="1" defaultMemberUniqueName="[Dim Date - Collected Date].[WeeksHierarchy].[All]" allUniqueName="[Dim Date - Collected Date].[WeeksHierarchy].[All]" dimensionUniqueName="[Dim Date - Collected Date]" displayFolder="" count="0" unbalanced="0" hidden="1"/>
    <cacheHierarchy uniqueName="[Dim Date - Collected Date].[Year Name]" caption="Year Name" attribute="1" time="1" defaultMemberUniqueName="[Dim Date - Collected Date].[Year Name].[All]" allUniqueName="[Dim Date - Collected Date].[Year Name].[All]" dimensionUniqueName="[Dim Date - Collected Date]" displayFolder="" count="0" unbalanced="0" hidden="1"/>
    <cacheHierarchy uniqueName="[Dim Date - Collected Date].[YearMonthKey]" caption="YearMonthKey" attribute="1" time="1" defaultMemberUniqueName="[Dim Date - Collected Date].[YearMonthKey].[All]" allUniqueName="[Dim Date - Collected Date].[YearMonthKey].[All]" dimensionUniqueName="[Dim Date - Collected Date]" displayFolder="" count="0" unbalanced="0" hidden="1"/>
    <cacheHierarchy uniqueName="[Dim Date - Collected Time].[DayTimeBucket]" caption="DayTimeBucket" attribute="1" defaultMemberUniqueName="[Dim Date - Collected Time].[DayTimeBucket].[All]" allUniqueName="[Dim Date - Collected Time].[DayTimeBucket].[All]" dimensionUniqueName="[Dim Date - Collected Time]" displayFolder="" count="0" unbalanced="0" hidden="1"/>
    <cacheHierarchy uniqueName="[Dim Date - Collected Time].[DayTimeBucketGroupKey]" caption="DayTimeBucketGroupKey" attribute="1" defaultMemberUniqueName="[Dim Date - Collected Time].[DayTimeBucketGroupKey].[All]" allUniqueName="[Dim Date - Collected Time].[DayTimeBucketGroupKey].[All]" dimensionUniqueName="[Dim Date - Collected Time]" displayFolder="" count="0" unbalanced="0" hidden="1"/>
    <cacheHierarchy uniqueName="[Dim Date - Collected Time].[Hour30]" caption="Hour30" attribute="1" defaultMemberUniqueName="[Dim Date - Collected Time].[Hour30].[All]" allUniqueName="[Dim Date - Collected Time].[Hour30].[All]" dimensionUniqueName="[Dim Date - Collected Time]" displayFolder="" count="0" unbalanced="0" hidden="1"/>
    <cacheHierarchy uniqueName="[Dim Date - Collected Time].[HourlyBucket]" caption="HourlyBucket" attribute="1" defaultMemberUniqueName="[Dim Date - Collected Time].[HourlyBucket].[All]" allUniqueName="[Dim Date - Collected Time].[HourlyBucket].[All]" dimensionUniqueName="[Dim Date - Collected Time]" displayFolder="" count="0" unbalanced="0" hidden="1"/>
    <cacheHierarchy uniqueName="[Dim Date - Collected Time].[MinuteNumber]" caption="MinuteNumber" attribute="1" defaultMemberUniqueName="[Dim Date - Collected Time].[MinuteNumber].[All]" allUniqueName="[Dim Date - Collected Time].[MinuteNumber].[All]" dimensionUniqueName="[Dim Date - Collected Time]" displayFolder="" count="0" unbalanced="0" hidden="1"/>
    <cacheHierarchy uniqueName="[Dim Date - Collected Time].[SecondNumber]" caption="SecondNumber" attribute="1" defaultMemberUniqueName="[Dim Date - Collected Time].[SecondNumber].[All]" allUniqueName="[Dim Date - Collected Time].[SecondNumber].[All]" dimensionUniqueName="[Dim Date - Collected Time]" displayFolder="" count="0" unbalanced="0" hidden="1"/>
    <cacheHierarchy uniqueName="[Dim Date - Collected Time].[Time]" caption="Time" attribute="1" defaultMemberUniqueName="[Dim Date - Collected Time].[Time].[All]" allUniqueName="[Dim Date - Collected Time].[Time].[All]" dimensionUniqueName="[Dim Date - Collected Time]" displayFolder="" count="0" unbalanced="0" hidden="1"/>
    <cacheHierarchy uniqueName="[Dim Date - Collected Time].[TimeAltKey]" caption="TimeAltKey" attribute="1" defaultMemberUniqueName="[Dim Date - Collected Time].[TimeAltKey].[All]" allUniqueName="[Dim Date - Collected Time].[TimeAltKey].[All]" dimensionUniqueName="[Dim Date - Collected Time]" displayFolder="" count="0" unbalanced="0" hidden="1"/>
    <cacheHierarchy uniqueName="[Dim Date - Collected Time].[TimeInSecond]" caption="TimeInSecond" attribute="1" defaultMemberUniqueName="[Dim Date - Collected Time].[TimeInSecond].[All]" allUniqueName="[Dim Date - Collected Time].[TimeInSecond].[All]" dimensionUniqueName="[Dim Date - Collected Time]" displayFolder="" count="0" unbalanced="0" hidden="1"/>
    <cacheHierarchy uniqueName="[Dim Date - Collected Time].[TimeKey]" caption="TimeKey" attribute="1" defaultMemberUniqueName="[Dim Date - Collected Time].[TimeKey].[All]" allUniqueName="[Dim Date - Collected Time].[TimeKey].[All]" dimensionUniqueName="[Dim Date - Collected Time]" displayFolder="" count="0" unbalanced="0" hidden="1"/>
    <cacheHierarchy uniqueName="[Dim Date - Complete Date].[Custom Week]" caption="Custom Week" attribute="1" time="1" defaultMemberUniqueName="[Dim Date - Complete Date].[Custom Week].[All]" allUniqueName="[Dim Date - Complete Date].[Custom Week].[All]" dimensionUniqueName="[Dim Date - Complete Date]" displayFolder="" count="0" unbalanced="0" hidden="1"/>
    <cacheHierarchy uniqueName="[Dim Date - Complete Date].[Date]" caption="Date" attribute="1" time="1" defaultMemberUniqueName="[Dim Date - Complete Date].[Date].[All]" allUniqueName="[Dim Date - Complete Date].[Date].[All]" dimensionUniqueName="[Dim Date - Complete Date]" displayFolder="" count="0" unbalanced="0" hidden="1"/>
    <cacheHierarchy uniqueName="[Dim Date - Complete Date].[DateHierarchy]" caption="DateHierarchy" time="1" defaultMemberUniqueName="[Dim Date - Complete Date].[DateHierarchy].[All]" allUniqueName="[Dim Date - Complete Date].[DateHierarchy].[All]" dimensionUniqueName="[Dim Date - Complete Date]" displayFolder="" count="0" unbalanced="0" hidden="1"/>
    <cacheHierarchy uniqueName="[Dim Date - Complete Date].[DateKey]" caption="DateKey" attribute="1" time="1" defaultMemberUniqueName="[Dim Date - Complete Date].[DateKey].[All]" allUniqueName="[Dim Date - Complete Date].[DateKey].[All]" dimensionUniqueName="[Dim Date - Complete Date]" displayFolder="" count="0" unbalanced="0" hidden="1"/>
    <cacheHierarchy uniqueName="[Dim Date - Complete Date].[DateOld]" caption="DateOld" attribute="1" time="1" defaultMemberUniqueName="[Dim Date - Complete Date].[DateOld].[All]" allUniqueName="[Dim Date - Complete Date].[DateOld].[All]" dimensionUniqueName="[Dim Date - Complete Date]" displayFolder="" count="0" unbalanced="0" hidden="1"/>
    <cacheHierarchy uniqueName="[Dim Date - Complete Date].[Day Name]" caption="Day Name" attribute="1" time="1" defaultMemberUniqueName="[Dim Date - Complete Date].[Day Name].[All]" allUniqueName="[Dim Date - Complete Date].[Day Name].[All]" dimensionUniqueName="[Dim Date - Complete Date]" displayFolder="" count="0" unbalanced="0" hidden="1"/>
    <cacheHierarchy uniqueName="[Dim Date - Complete Date].[Day Of Month]" caption="Day Of Month" attribute="1" time="1" defaultMemberUniqueName="[Dim Date - Complete Date].[Day Of Month].[All]" allUniqueName="[Dim Date - Complete Date].[Day Of Month].[All]" dimensionUniqueName="[Dim Date - Complete Date]" displayFolder="" count="0" unbalanced="0" hidden="1"/>
    <cacheHierarchy uniqueName="[Dim Date - Complete Date].[Day of Week]" caption="Day of Week" attribute="1" time="1" defaultMemberUniqueName="[Dim Date - Complete Date].[Day of Week].[All]" allUniqueName="[Dim Date - Complete Date].[Day of Week].[All]" dimensionUniqueName="[Dim Date - Complete Date]" displayFolder="" count="0" unbalanced="0" hidden="1"/>
    <cacheHierarchy uniqueName="[Dim Date - Complete Date].[Day of Year]" caption="Day of Year" attribute="1" time="1" defaultMemberUniqueName="[Dim Date - Complete Date].[Day of Year].[All]" allUniqueName="[Dim Date - Complete Date].[Day of Year].[All]" dimensionUniqueName="[Dim Date - Complete Date]" displayFolder="" count="0" unbalanced="0" hidden="1"/>
    <cacheHierarchy uniqueName="[Dim Date - Complete Date].[DayKey]" caption="DayKey" attribute="1" time="1" defaultMemberUniqueName="[Dim Date - Complete Date].[DayKey].[All]" allUniqueName="[Dim Date - Complete Date].[DayKey].[All]" dimensionUniqueName="[Dim Date - Complete Date]" displayFolder="" count="0" unbalanced="0" hidden="1"/>
    <cacheHierarchy uniqueName="[Dim Date - Complete Date].[DayKey2]" caption="DayKey2" attribute="1" time="1" defaultMemberUniqueName="[Dim Date - Complete Date].[DayKey2].[All]" allUniqueName="[Dim Date - Complete Date].[DayKey2].[All]" dimensionUniqueName="[Dim Date - Complete Date]" displayFolder="" count="0" unbalanced="0" hidden="1"/>
    <cacheHierarchy uniqueName="[Dim Date - Complete Date].[DayofMonthKey]" caption="DayofMonthKey" attribute="1" time="1" defaultMemberUniqueName="[Dim Date - Complete Date].[DayofMonthKey].[All]" allUniqueName="[Dim Date - Complete Date].[DayofMonthKey].[All]" dimensionUniqueName="[Dim Date - Complete Date]" displayFolder="" count="0" unbalanced="0" hidden="1"/>
    <cacheHierarchy uniqueName="[Dim Date - Complete Date].[DayofWeekKey]" caption="DayofWeekKey" attribute="1" time="1" defaultMemberUniqueName="[Dim Date - Complete Date].[DayofWeekKey].[All]" allUniqueName="[Dim Date - Complete Date].[DayofWeekKey].[All]" dimensionUniqueName="[Dim Date - Complete Date]" displayFolder="" count="0" unbalanced="0" hidden="1"/>
    <cacheHierarchy uniqueName="[Dim Date - Complete Date].[DayofYearKey]" caption="DayofYearKey" attribute="1" time="1" defaultMemberUniqueName="[Dim Date - Complete Date].[DayofYearKey].[All]" allUniqueName="[Dim Date - Complete Date].[DayofYearKey].[All]" dimensionUniqueName="[Dim Date - Complete Date]" displayFolder="" count="0" unbalanced="0" hidden="1"/>
    <cacheHierarchy uniqueName="[Dim Date - Complete Date].[FormattedDate]" caption="FormattedDate" attribute="1" time="1" defaultMemberUniqueName="[Dim Date - Complete Date].[FormattedDate].[All]" allUniqueName="[Dim Date - Complete Date].[FormattedDate].[All]" dimensionUniqueName="[Dim Date - Complete Date]" displayFolder="" count="0" unbalanced="0" hidden="1"/>
    <cacheHierarchy uniqueName="[Dim Date - Complete Date].[Half Year Name]" caption="Half Year Name" attribute="1" time="1" defaultMemberUniqueName="[Dim Date - Complete Date].[Half Year Name].[All]" allUniqueName="[Dim Date - Complete Date].[Half Year Name].[All]" dimensionUniqueName="[Dim Date - Complete Date]" displayFolder="" count="0" unbalanced="0" hidden="1"/>
    <cacheHierarchy uniqueName="[Dim Date - Complete Date].[Hijri Date]" caption="Hijri Date" attribute="1" time="1" defaultMemberUniqueName="[Dim Date - Complete Date].[Hijri Date].[All]" allUniqueName="[Dim Date - Complete Date].[Hijri Date].[All]" dimensionUniqueName="[Dim Date - Complete Date]" displayFolder="" count="0" unbalanced="0" hidden="1"/>
    <cacheHierarchy uniqueName="[Dim Date - Complete Date].[Hijri Month]" caption="Hijri Month" attribute="1" time="1" defaultMemberUniqueName="[Dim Date - Complete Date].[Hijri Month].[All]" allUniqueName="[Dim Date - Complete Date].[Hijri Month].[All]" dimensionUniqueName="[Dim Date - Complete Date]" displayFolder="" count="0" unbalanced="0" hidden="1"/>
    <cacheHierarchy uniqueName="[Dim Date - Complete Date].[Hijri Quarter]" caption="Hijri Quarter" attribute="1" time="1" defaultMemberUniqueName="[Dim Date - Complete Date].[Hijri Quarter].[All]" allUniqueName="[Dim Date - Complete Date].[Hijri Quarter].[All]" dimensionUniqueName="[Dim Date - Complete Date]" displayFolder="" count="0" unbalanced="0" hidden="1"/>
    <cacheHierarchy uniqueName="[Dim Date - Complete Date].[Hijri Semester]" caption="Hijri Semester" attribute="1" time="1" defaultMemberUniqueName="[Dim Date - Complete Date].[Hijri Semester].[All]" allUniqueName="[Dim Date - Complete Date].[Hijri Semester].[All]" dimensionUniqueName="[Dim Date - Complete Date]" displayFolder="" count="0" unbalanced="0" hidden="1"/>
    <cacheHierarchy uniqueName="[Dim Date - Complete Date].[Hijri Year]" caption="Hijri Year" attribute="1" time="1" defaultMemberUniqueName="[Dim Date - Complete Date].[Hijri Year].[All]" allUniqueName="[Dim Date - Complete Date].[Hijri Year].[All]" dimensionUniqueName="[Dim Date - Complete Date]" displayFolder="" count="0" unbalanced="0" hidden="1"/>
    <cacheHierarchy uniqueName="[Dim Date - Complete Date].[HijriDateHierarchy]" caption="HijriDateHierarchy" time="1" defaultMemberUniqueName="[Dim Date - Complete Date].[HijriDateHierarchy].[All]" allUniqueName="[Dim Date - Complete Date].[HijriDateHierarchy].[All]" dimensionUniqueName="[Dim Date - Complete Date]" displayFolder="" count="0" unbalanced="0" hidden="1"/>
    <cacheHierarchy uniqueName="[Dim Date - Complete Date].[HijriDayKey]" caption="HijriDayKey" attribute="1" time="1" defaultMemberUniqueName="[Dim Date - Complete Date].[HijriDayKey].[All]" allUniqueName="[Dim Date - Complete Date].[HijriDayKey].[All]" dimensionUniqueName="[Dim Date - Complete Date]" displayFolder="" count="0" unbalanced="0" hidden="1"/>
    <cacheHierarchy uniqueName="[Dim Date - Complete Date].[HijriMonthKey]" caption="HijriMonthKey" attribute="1" time="1" defaultMemberUniqueName="[Dim Date - Complete Date].[HijriMonthKey].[All]" allUniqueName="[Dim Date - Complete Date].[HijriMonthKey].[All]" dimensionUniqueName="[Dim Date - Complete Date]" displayFolder="" count="0" unbalanced="0" hidden="1"/>
    <cacheHierarchy uniqueName="[Dim Date - Complete Date].[HijriQuarterKey]" caption="HijriQuarterKey" attribute="1" time="1" defaultMemberUniqueName="[Dim Date - Complete Date].[HijriQuarterKey].[All]" allUniqueName="[Dim Date - Complete Date].[HijriQuarterKey].[All]" dimensionUniqueName="[Dim Date - Complete Date]" displayFolder="" count="0" unbalanced="0" hidden="1"/>
    <cacheHierarchy uniqueName="[Dim Date - Complete Date].[HijriSemesterKey]" caption="HijriSemesterKey" attribute="1" time="1" defaultMemberUniqueName="[Dim Date - Complete Date].[HijriSemesterKey].[All]" allUniqueName="[Dim Date - Complete Date].[HijriSemesterKey].[All]" dimensionUniqueName="[Dim Date - Complete Date]" displayFolder="" count="0" unbalanced="0" hidden="1"/>
    <cacheHierarchy uniqueName="[Dim Date - Complete Date].[Month Name]" caption="Month Name" attribute="1" time="1" defaultMemberUniqueName="[Dim Date - Complete Date].[Month Name].[All]" allUniqueName="[Dim Date - Complete Date].[Month Name].[All]" dimensionUniqueName="[Dim Date - Complete Date]" displayFolder="" count="0" unbalanced="0" hidden="1"/>
    <cacheHierarchy uniqueName="[Dim Date - Complete Date].[Month Of Year]" caption="Month Of Year" attribute="1" time="1" defaultMemberUniqueName="[Dim Date - Complete Date].[Month Of Year].[All]" allUniqueName="[Dim Date - Complete Date].[Month Of Year].[All]" dimensionUniqueName="[Dim Date - Complete Date]" displayFolder="" count="0" unbalanced="0" hidden="1"/>
    <cacheHierarchy uniqueName="[Dim Date - Complete Date].[MonthKey]" caption="MonthKey" attribute="1" time="1" defaultMemberUniqueName="[Dim Date - Complete Date].[MonthKey].[All]" allUniqueName="[Dim Date - Complete Date].[MonthKey].[All]" dimensionUniqueName="[Dim Date - Complete Date]" displayFolder="" count="0" unbalanced="0" hidden="1"/>
    <cacheHierarchy uniqueName="[Dim Date - Complete Date].[MonthNameKey]" caption="MonthNameKey" attribute="1" time="1" defaultMemberUniqueName="[Dim Date - Complete Date].[MonthNameKey].[All]" allUniqueName="[Dim Date - Complete Date].[MonthNameKey].[All]" dimensionUniqueName="[Dim Date - Complete Date]" displayFolder="" count="0" unbalanced="0" hidden="1"/>
    <cacheHierarchy uniqueName="[Dim Date - Complete Date].[MonthOverTime]" caption="MonthOverTime" attribute="1" time="1" defaultMemberUniqueName="[Dim Date - Complete Date].[MonthOverTime].[All]" allUniqueName="[Dim Date - Complete Date].[MonthOverTime].[All]" dimensionUniqueName="[Dim Date - Complete Date]" displayFolder="" count="0" unbalanced="0" hidden="1"/>
    <cacheHierarchy uniqueName="[Dim Date - Complete Date].[PK_Date]" caption="PK_Date" attribute="1" time="1" keyAttribute="1" defaultMemberUniqueName="[Dim Date - Complete Date].[PK_Date].[All]" allUniqueName="[Dim Date - Complete Date].[PK_Date].[All]" dimensionUniqueName="[Dim Date - Complete Date]" displayFolder="" count="0" memberValueDatatype="7" unbalanced="0" hidden="1"/>
    <cacheHierarchy uniqueName="[Dim Date - Complete Date].[Quarter Name]" caption="Quarter Name" attribute="1" time="1" defaultMemberUniqueName="[Dim Date - Complete Date].[Quarter Name].[All]" allUniqueName="[Dim Date - Complete Date].[Quarter Name].[All]" dimensionUniqueName="[Dim Date - Complete Date]" displayFolder="" count="0" unbalanced="0" hidden="1"/>
    <cacheHierarchy uniqueName="[Dim Date - Complete Date].[Quarter Of Year]" caption="Quarter Of Year" attribute="1" time="1" defaultMemberUniqueName="[Dim Date - Complete Date].[Quarter Of Year].[All]" allUniqueName="[Dim Date - Complete Date].[Quarter Of Year].[All]" dimensionUniqueName="[Dim Date - Complete Date]" displayFolder="" count="0" unbalanced="0" hidden="1"/>
    <cacheHierarchy uniqueName="[Dim Date - Complete Date].[QuarterKey]" caption="QuarterKey" attribute="1" time="1" defaultMemberUniqueName="[Dim Date - Complete Date].[QuarterKey].[All]" allUniqueName="[Dim Date - Complete Date].[QuarterKey].[All]" dimensionUniqueName="[Dim Date - Complete Date]" displayFolder="" count="0" unbalanced="0" hidden="1"/>
    <cacheHierarchy uniqueName="[Dim Date - Complete Date].[Semester Of Year]" caption="Semester Of Year" attribute="1" time="1" defaultMemberUniqueName="[Dim Date - Complete Date].[Semester Of Year].[All]" allUniqueName="[Dim Date - Complete Date].[Semester Of Year].[All]" dimensionUniqueName="[Dim Date - Complete Date]" displayFolder="" count="0" unbalanced="0" hidden="1"/>
    <cacheHierarchy uniqueName="[Dim Date - Complete Date].[SemesterKey]" caption="SemesterKey" attribute="1" time="1" defaultMemberUniqueName="[Dim Date - Complete Date].[SemesterKey].[All]" allUniqueName="[Dim Date - Complete Date].[SemesterKey].[All]" dimensionUniqueName="[Dim Date - Complete Date]" displayFolder="" count="0" unbalanced="0" hidden="1"/>
    <cacheHierarchy uniqueName="[Dim Date - Complete Date].[SemesterNameKey]" caption="SemesterNameKey" attribute="1" time="1" defaultMemberUniqueName="[Dim Date - Complete Date].[SemesterNameKey].[All]" allUniqueName="[Dim Date - Complete Date].[SemesterNameKey].[All]" dimensionUniqueName="[Dim Date - Complete Date]" displayFolder="" count="0" unbalanced="0" hidden="1"/>
    <cacheHierarchy uniqueName="[Dim Date - Complete Date].[Week]" caption="Week" attribute="1" time="1" defaultMemberUniqueName="[Dim Date - Complete Date].[Week].[All]" allUniqueName="[Dim Date - Complete Date].[Week].[All]" dimensionUniqueName="[Dim Date - Complete Date]" displayFolder="" count="0" unbalanced="0" hidden="1"/>
    <cacheHierarchy uniqueName="[Dim Date - Complete Date].[Week Of Year]" caption="Week Of Year" attribute="1" time="1" defaultMemberUniqueName="[Dim Date - Complete Date].[Week Of Year].[All]" allUniqueName="[Dim Date - Complete Date].[Week Of Year].[All]" dimensionUniqueName="[Dim Date - Complete Date]" displayFolder="" count="0" unbalanced="0" hidden="1"/>
    <cacheHierarchy uniqueName="[Dim Date - Complete Date].[WeekKey]" caption="WeekKey" attribute="1" time="1" defaultMemberUniqueName="[Dim Date - Complete Date].[WeekKey].[All]" allUniqueName="[Dim Date - Complete Date].[WeekKey].[All]" dimensionUniqueName="[Dim Date - Complete Date]" displayFolder="" count="0" unbalanced="0" hidden="1"/>
    <cacheHierarchy uniqueName="[Dim Date - Complete Date].[WeeksHierarchy]" caption="WeeksHierarchy" time="1" defaultMemberUniqueName="[Dim Date - Complete Date].[WeeksHierarchy].[All]" allUniqueName="[Dim Date - Complete Date].[WeeksHierarchy].[All]" dimensionUniqueName="[Dim Date - Complete Date]" displayFolder="" count="0" unbalanced="0" hidden="1"/>
    <cacheHierarchy uniqueName="[Dim Date - Complete Date].[Year Name]" caption="Year Name" attribute="1" time="1" defaultMemberUniqueName="[Dim Date - Complete Date].[Year Name].[All]" allUniqueName="[Dim Date - Complete Date].[Year Name].[All]" dimensionUniqueName="[Dim Date - Complete Date]" displayFolder="" count="0" unbalanced="0" hidden="1"/>
    <cacheHierarchy uniqueName="[Dim Date - Complete Date].[YearMonthKey]" caption="YearMonthKey" attribute="1" time="1" defaultMemberUniqueName="[Dim Date - Complete Date].[YearMonthKey].[All]" allUniqueName="[Dim Date - Complete Date].[YearMonthKey].[All]" dimensionUniqueName="[Dim Date - Complete Date]" displayFolder="" count="0" unbalanced="0" hidden="1"/>
    <cacheHierarchy uniqueName="[Dim Date - Complete Time].[DayTimeBucket]" caption="DayTimeBucket" attribute="1" defaultMemberUniqueName="[Dim Date - Complete Time].[DayTimeBucket].[All]" allUniqueName="[Dim Date - Complete Time].[DayTimeBucket].[All]" dimensionUniqueName="[Dim Date - Complete Time]" displayFolder="" count="0" unbalanced="0" hidden="1"/>
    <cacheHierarchy uniqueName="[Dim Date - Complete Time].[DayTimeBucketGroupKey]" caption="DayTimeBucketGroupKey" attribute="1" defaultMemberUniqueName="[Dim Date - Complete Time].[DayTimeBucketGroupKey].[All]" allUniqueName="[Dim Date - Complete Time].[DayTimeBucketGroupKey].[All]" dimensionUniqueName="[Dim Date - Complete Time]" displayFolder="" count="0" unbalanced="0" hidden="1"/>
    <cacheHierarchy uniqueName="[Dim Date - Complete Time].[Hour24]" caption="Hour24" attribute="1" defaultMemberUniqueName="[Dim Date - Complete Time].[Hour24].[All]" allUniqueName="[Dim Date - Complete Time].[Hour24].[All]" dimensionUniqueName="[Dim Date - Complete Time]" displayFolder="" count="0" unbalanced="0" hidden="1"/>
    <cacheHierarchy uniqueName="[Dim Date - Complete Time].[HourlyBucket]" caption="HourlyBucket" attribute="1" defaultMemberUniqueName="[Dim Date - Complete Time].[HourlyBucket].[All]" allUniqueName="[Dim Date - Complete Time].[HourlyBucket].[All]" dimensionUniqueName="[Dim Date - Complete Time]" displayFolder="" count="0" unbalanced="0" hidden="1"/>
    <cacheHierarchy uniqueName="[Dim Date - Complete Time].[MinuteNumber]" caption="MinuteNumber" attribute="1" defaultMemberUniqueName="[Dim Date - Complete Time].[MinuteNumber].[All]" allUniqueName="[Dim Date - Complete Time].[MinuteNumber].[All]" dimensionUniqueName="[Dim Date - Complete Time]" displayFolder="" count="0" unbalanced="0" hidden="1"/>
    <cacheHierarchy uniqueName="[Dim Date - Complete Time].[SecondNumber]" caption="SecondNumber" attribute="1" defaultMemberUniqueName="[Dim Date - Complete Time].[SecondNumber].[All]" allUniqueName="[Dim Date - Complete Time].[SecondNumber].[All]" dimensionUniqueName="[Dim Date - Complete Time]" displayFolder="" count="0" unbalanced="0" hidden="1"/>
    <cacheHierarchy uniqueName="[Dim Date - Complete Time].[Time]" caption="Time" attribute="1" defaultMemberUniqueName="[Dim Date - Complete Time].[Time].[All]" allUniqueName="[Dim Date - Complete Time].[Time].[All]" dimensionUniqueName="[Dim Date - Complete Time]" displayFolder="" count="0" unbalanced="0" hidden="1"/>
    <cacheHierarchy uniqueName="[Dim Date - Complete Time].[TimeAltKey]" caption="TimeAltKey" attribute="1" defaultMemberUniqueName="[Dim Date - Complete Time].[TimeAltKey].[All]" allUniqueName="[Dim Date - Complete Time].[TimeAltKey].[All]" dimensionUniqueName="[Dim Date - Complete Time]" displayFolder="" count="0" unbalanced="0" hidden="1"/>
    <cacheHierarchy uniqueName="[Dim Date - Complete Time].[TimeInSecond]" caption="TimeInSecond" attribute="1" defaultMemberUniqueName="[Dim Date - Complete Time].[TimeInSecond].[All]" allUniqueName="[Dim Date - Complete Time].[TimeInSecond].[All]" dimensionUniqueName="[Dim Date - Complete Time]" displayFolder="" count="0" unbalanced="0" hidden="1"/>
    <cacheHierarchy uniqueName="[Dim Date - Complete Time].[TimeKey]" caption="TimeKey" attribute="1" defaultMemberUniqueName="[Dim Date - Complete Time].[TimeKey].[All]" allUniqueName="[Dim Date - Complete Time].[TimeKey].[All]" dimensionUniqueName="[Dim Date - Complete Time]" displayFolder="" count="0" unbalanced="0" hidden="1"/>
    <cacheHierarchy uniqueName="[Dim Date - Creation Date].[Custom Week]" caption="Custom Week" attribute="1" time="1" defaultMemberUniqueName="[Dim Date - Creation Date].[Custom Week].[All]" allUniqueName="[Dim Date - Creation Date].[Custom Week].[All]" dimensionUniqueName="[Dim Date - Creation Date]" displayFolder="" count="0" unbalanced="0" hidden="1"/>
    <cacheHierarchy uniqueName="[Dim Date - Creation Date].[Date]" caption="Date" attribute="1" time="1" defaultMemberUniqueName="[Dim Date - Creation Date].[Date].[All]" allUniqueName="[Dim Date - Creation Date].[Date].[All]" dimensionUniqueName="[Dim Date - Creation Date]" displayFolder="" count="0" unbalanced="0" hidden="1"/>
    <cacheHierarchy uniqueName="[Dim Date - Creation Date].[DateHierarchy]" caption="DateHierarchy" time="1" defaultMemberUniqueName="[Dim Date - Creation Date].[DateHierarchy].[All]" allUniqueName="[Dim Date - Creation Date].[DateHierarchy].[All]" dimensionUniqueName="[Dim Date - Creation Date]" displayFolder="" count="0" unbalanced="0" hidden="1"/>
    <cacheHierarchy uniqueName="[Dim Date - Creation Date].[DateKey]" caption="DateKey" attribute="1" time="1" defaultMemberUniqueName="[Dim Date - Creation Date].[DateKey].[All]" allUniqueName="[Dim Date - Creation Date].[DateKey].[All]" dimensionUniqueName="[Dim Date - Creation Date]" displayFolder="" count="0" unbalanced="0" hidden="1"/>
    <cacheHierarchy uniqueName="[Dim Date - Creation Date].[DateOld]" caption="DateOld" attribute="1" time="1" defaultMemberUniqueName="[Dim Date - Creation Date].[DateOld].[All]" allUniqueName="[Dim Date - Creation Date].[DateOld].[All]" dimensionUniqueName="[Dim Date - Creation Date]" displayFolder="" count="0" unbalanced="0" hidden="1"/>
    <cacheHierarchy uniqueName="[Dim Date - Creation Date].[Day Name]" caption="Day Name" attribute="1" time="1" defaultMemberUniqueName="[Dim Date - Creation Date].[Day Name].[All]" allUniqueName="[Dim Date - Creation Date].[Day Name].[All]" dimensionUniqueName="[Dim Date - Creation Date]" displayFolder="" count="0" unbalanced="0" hidden="1"/>
    <cacheHierarchy uniqueName="[Dim Date - Creation Date].[Day Of Month]" caption="Day Of Month" attribute="1" time="1" defaultMemberUniqueName="[Dim Date - Creation Date].[Day Of Month].[All]" allUniqueName="[Dim Date - Creation Date].[Day Of Month].[All]" dimensionUniqueName="[Dim Date - Creation Date]" displayFolder="" count="0" unbalanced="0" hidden="1"/>
    <cacheHierarchy uniqueName="[Dim Date - Creation Date].[Day of Week]" caption="Day of Week" attribute="1" time="1" defaultMemberUniqueName="[Dim Date - Creation Date].[Day of Week].[All]" allUniqueName="[Dim Date - Creation Date].[Day of Week].[All]" dimensionUniqueName="[Dim Date - Creation Date]" displayFolder="" count="0" unbalanced="0" hidden="1"/>
    <cacheHierarchy uniqueName="[Dim Date - Creation Date].[Day of Year]" caption="Day of Year" attribute="1" time="1" defaultMemberUniqueName="[Dim Date - Creation Date].[Day of Year].[All]" allUniqueName="[Dim Date - Creation Date].[Day of Year].[All]" dimensionUniqueName="[Dim Date - Creation Date]" displayFolder="" count="0" unbalanced="0" hidden="1"/>
    <cacheHierarchy uniqueName="[Dim Date - Creation Date].[DayKey]" caption="DayKey" attribute="1" time="1" defaultMemberUniqueName="[Dim Date - Creation Date].[DayKey].[All]" allUniqueName="[Dim Date - Creation Date].[DayKey].[All]" dimensionUniqueName="[Dim Date - Creation Date]" displayFolder="" count="0" unbalanced="0" hidden="1"/>
    <cacheHierarchy uniqueName="[Dim Date - Creation Date].[DayKey2]" caption="DayKey2" attribute="1" time="1" defaultMemberUniqueName="[Dim Date - Creation Date].[DayKey2].[All]" allUniqueName="[Dim Date - Creation Date].[DayKey2].[All]" dimensionUniqueName="[Dim Date - Creation Date]" displayFolder="" count="0" unbalanced="0" hidden="1"/>
    <cacheHierarchy uniqueName="[Dim Date - Creation Date].[DayofMonthKey]" caption="DayofMonthKey" attribute="1" time="1" defaultMemberUniqueName="[Dim Date - Creation Date].[DayofMonthKey].[All]" allUniqueName="[Dim Date - Creation Date].[DayofMonthKey].[All]" dimensionUniqueName="[Dim Date - Creation Date]" displayFolder="" count="0" unbalanced="0" hidden="1"/>
    <cacheHierarchy uniqueName="[Dim Date - Creation Date].[DayofWeekKey]" caption="DayofWeekKey" attribute="1" time="1" defaultMemberUniqueName="[Dim Date - Creation Date].[DayofWeekKey].[All]" allUniqueName="[Dim Date - Creation Date].[DayofWeekKey].[All]" dimensionUniqueName="[Dim Date - Creation Date]" displayFolder="" count="0" unbalanced="0" hidden="1"/>
    <cacheHierarchy uniqueName="[Dim Date - Creation Date].[DayofYearKey]" caption="DayofYearKey" attribute="1" time="1" defaultMemberUniqueName="[Dim Date - Creation Date].[DayofYearKey].[All]" allUniqueName="[Dim Date - Creation Date].[DayofYearKey].[All]" dimensionUniqueName="[Dim Date - Creation Date]" displayFolder="" count="0" unbalanced="0" hidden="1"/>
    <cacheHierarchy uniqueName="[Dim Date - Creation Date].[FormattedDate]" caption="FormattedDate" attribute="1" time="1" defaultMemberUniqueName="[Dim Date - Creation Date].[FormattedDate].[All]" allUniqueName="[Dim Date - Creation Date].[FormattedDate].[All]" dimensionUniqueName="[Dim Date - Creation Date]" displayFolder="" count="0" unbalanced="0" hidden="1"/>
    <cacheHierarchy uniqueName="[Dim Date - Creation Date].[Half Year Name]" caption="Half Year Name" attribute="1" time="1" defaultMemberUniqueName="[Dim Date - Creation Date].[Half Year Name].[All]" allUniqueName="[Dim Date - Creation Date].[Half Year Name].[All]" dimensionUniqueName="[Dim Date - Creation Date]" displayFolder="" count="0" unbalanced="0" hidden="1"/>
    <cacheHierarchy uniqueName="[Dim Date - Creation Date].[Hijri Date]" caption="Hijri Date" attribute="1" time="1" defaultMemberUniqueName="[Dim Date - Creation Date].[Hijri Date].[All]" allUniqueName="[Dim Date - Creation Date].[Hijri Date].[All]" dimensionUniqueName="[Dim Date - Creation Date]" displayFolder="" count="0" unbalanced="0" hidden="1"/>
    <cacheHierarchy uniqueName="[Dim Date - Creation Date].[Hijri Month]" caption="Hijri Month" attribute="1" time="1" defaultMemberUniqueName="[Dim Date - Creation Date].[Hijri Month].[All]" allUniqueName="[Dim Date - Creation Date].[Hijri Month].[All]" dimensionUniqueName="[Dim Date - Creation Date]" displayFolder="" count="0" unbalanced="0" hidden="1"/>
    <cacheHierarchy uniqueName="[Dim Date - Creation Date].[Hijri Quarter]" caption="Hijri Quarter" attribute="1" time="1" defaultMemberUniqueName="[Dim Date - Creation Date].[Hijri Quarter].[All]" allUniqueName="[Dim Date - Creation Date].[Hijri Quarter].[All]" dimensionUniqueName="[Dim Date - Creation Date]" displayFolder="" count="0" unbalanced="0" hidden="1"/>
    <cacheHierarchy uniqueName="[Dim Date - Creation Date].[Hijri Semester]" caption="Hijri Semester" attribute="1" time="1" defaultMemberUniqueName="[Dim Date - Creation Date].[Hijri Semester].[All]" allUniqueName="[Dim Date - Creation Date].[Hijri Semester].[All]" dimensionUniqueName="[Dim Date - Creation Date]" displayFolder="" count="0" unbalanced="0" hidden="1"/>
    <cacheHierarchy uniqueName="[Dim Date - Creation Date].[Hijri Year]" caption="Hijri Year" attribute="1" time="1" defaultMemberUniqueName="[Dim Date - Creation Date].[Hijri Year].[All]" allUniqueName="[Dim Date - Creation Date].[Hijri Year].[All]" dimensionUniqueName="[Dim Date - Creation Date]" displayFolder="" count="0" unbalanced="0" hidden="1"/>
    <cacheHierarchy uniqueName="[Dim Date - Creation Date].[HijriDateHierarchy]" caption="HijriDateHierarchy" time="1" defaultMemberUniqueName="[Dim Date - Creation Date].[HijriDateHierarchy].[All]" allUniqueName="[Dim Date - Creation Date].[HijriDateHierarchy].[All]" dimensionUniqueName="[Dim Date - Creation Date]" displayFolder="" count="0" unbalanced="0" hidden="1"/>
    <cacheHierarchy uniqueName="[Dim Date - Creation Date].[HijriDayKey]" caption="HijriDayKey" attribute="1" time="1" defaultMemberUniqueName="[Dim Date - Creation Date].[HijriDayKey].[All]" allUniqueName="[Dim Date - Creation Date].[HijriDayKey].[All]" dimensionUniqueName="[Dim Date - Creation Date]" displayFolder="" count="0" unbalanced="0" hidden="1"/>
    <cacheHierarchy uniqueName="[Dim Date - Creation Date].[HijriMonthKey]" caption="HijriMonthKey" attribute="1" time="1" defaultMemberUniqueName="[Dim Date - Creation Date].[HijriMonthKey].[All]" allUniqueName="[Dim Date - Creation Date].[HijriMonthKey].[All]" dimensionUniqueName="[Dim Date - Creation Date]" displayFolder="" count="0" unbalanced="0" hidden="1"/>
    <cacheHierarchy uniqueName="[Dim Date - Creation Date].[HijriQuarterKey]" caption="HijriQuarterKey" attribute="1" time="1" defaultMemberUniqueName="[Dim Date - Creation Date].[HijriQuarterKey].[All]" allUniqueName="[Dim Date - Creation Date].[HijriQuarterKey].[All]" dimensionUniqueName="[Dim Date - Creation Date]" displayFolder="" count="0" unbalanced="0" hidden="1"/>
    <cacheHierarchy uniqueName="[Dim Date - Creation Date].[HijriSemesterKey]" caption="HijriSemesterKey" attribute="1" time="1" defaultMemberUniqueName="[Dim Date - Creation Date].[HijriSemesterKey].[All]" allUniqueName="[Dim Date - Creation Date].[HijriSemesterKey].[All]" dimensionUniqueName="[Dim Date - Creation Date]" displayFolder="" count="0" unbalanced="0" hidden="1"/>
    <cacheHierarchy uniqueName="[Dim Date - Creation Date].[Month Name]" caption="Month Name" attribute="1" time="1" defaultMemberUniqueName="[Dim Date - Creation Date].[Month Name].[All]" allUniqueName="[Dim Date - Creation Date].[Month Name].[All]" dimensionUniqueName="[Dim Date - Creation Date]" displayFolder="" count="0" unbalanced="0" hidden="1"/>
    <cacheHierarchy uniqueName="[Dim Date - Creation Date].[Month Of Year]" caption="Month Of Year" attribute="1" time="1" defaultMemberUniqueName="[Dim Date - Creation Date].[Month Of Year].[All]" allUniqueName="[Dim Date - Creation Date].[Month Of Year].[All]" dimensionUniqueName="[Dim Date - Creation Date]" displayFolder="" count="0" unbalanced="0" hidden="1"/>
    <cacheHierarchy uniqueName="[Dim Date - Creation Date].[MonthKey]" caption="MonthKey" attribute="1" time="1" defaultMemberUniqueName="[Dim Date - Creation Date].[MonthKey].[All]" allUniqueName="[Dim Date - Creation Date].[MonthKey].[All]" dimensionUniqueName="[Dim Date - Creation Date]" displayFolder="" count="0" unbalanced="0" hidden="1"/>
    <cacheHierarchy uniqueName="[Dim Date - Creation Date].[MonthNameKey]" caption="MonthNameKey" attribute="1" time="1" defaultMemberUniqueName="[Dim Date - Creation Date].[MonthNameKey].[All]" allUniqueName="[Dim Date - Creation Date].[MonthNameKey].[All]" dimensionUniqueName="[Dim Date - Creation Date]" displayFolder="" count="0" unbalanced="0" hidden="1"/>
    <cacheHierarchy uniqueName="[Dim Date - Creation Date].[MonthOverTime]" caption="MonthOverTime" attribute="1" time="1" defaultMemberUniqueName="[Dim Date - Creation Date].[MonthOverTime].[All]" allUniqueName="[Dim Date - Creation Date].[MonthOverTime].[All]" dimensionUniqueName="[Dim Date - Creation Date]" displayFolder="" count="0" unbalanced="0" hidden="1"/>
    <cacheHierarchy uniqueName="[Dim Date - Creation Date].[PK_Date]" caption="PK_Date" attribute="1" time="1" keyAttribute="1" defaultMemberUniqueName="[Dim Date - Creation Date].[PK_Date].[All]" allUniqueName="[Dim Date - Creation Date].[PK_Date].[All]" dimensionUniqueName="[Dim Date - Creation Date]" displayFolder="" count="0" memberValueDatatype="7" unbalanced="0" hidden="1"/>
    <cacheHierarchy uniqueName="[Dim Date - Creation Date].[Quarter Name]" caption="Quarter Name" attribute="1" time="1" defaultMemberUniqueName="[Dim Date - Creation Date].[Quarter Name].[All]" allUniqueName="[Dim Date - Creation Date].[Quarter Name].[All]" dimensionUniqueName="[Dim Date - Creation Date]" displayFolder="" count="0" unbalanced="0" hidden="1"/>
    <cacheHierarchy uniqueName="[Dim Date - Creation Date].[Quarter Of Year]" caption="Quarter Of Year" attribute="1" time="1" defaultMemberUniqueName="[Dim Date - Creation Date].[Quarter Of Year].[All]" allUniqueName="[Dim Date - Creation Date].[Quarter Of Year].[All]" dimensionUniqueName="[Dim Date - Creation Date]" displayFolder="" count="0" unbalanced="0" hidden="1"/>
    <cacheHierarchy uniqueName="[Dim Date - Creation Date].[QuarterKey]" caption="QuarterKey" attribute="1" time="1" defaultMemberUniqueName="[Dim Date - Creation Date].[QuarterKey].[All]" allUniqueName="[Dim Date - Creation Date].[QuarterKey].[All]" dimensionUniqueName="[Dim Date - Creation Date]" displayFolder="" count="0" unbalanced="0" hidden="1"/>
    <cacheHierarchy uniqueName="[Dim Date - Creation Date].[Semester Of Year]" caption="Semester Of Year" attribute="1" time="1" defaultMemberUniqueName="[Dim Date - Creation Date].[Semester Of Year].[All]" allUniqueName="[Dim Date - Creation Date].[Semester Of Year].[All]" dimensionUniqueName="[Dim Date - Creation Date]" displayFolder="" count="0" unbalanced="0" hidden="1"/>
    <cacheHierarchy uniqueName="[Dim Date - Creation Date].[SemesterKey]" caption="SemesterKey" attribute="1" time="1" defaultMemberUniqueName="[Dim Date - Creation Date].[SemesterKey].[All]" allUniqueName="[Dim Date - Creation Date].[SemesterKey].[All]" dimensionUniqueName="[Dim Date - Creation Date]" displayFolder="" count="0" unbalanced="0" hidden="1"/>
    <cacheHierarchy uniqueName="[Dim Date - Creation Date].[SemesterNameKey]" caption="SemesterNameKey" attribute="1" time="1" defaultMemberUniqueName="[Dim Date - Creation Date].[SemesterNameKey].[All]" allUniqueName="[Dim Date - Creation Date].[SemesterNameKey].[All]" dimensionUniqueName="[Dim Date - Creation Date]" displayFolder="" count="0" unbalanced="0" hidden="1"/>
    <cacheHierarchy uniqueName="[Dim Date - Creation Date].[Week]" caption="Week" attribute="1" time="1" defaultMemberUniqueName="[Dim Date - Creation Date].[Week].[All]" allUniqueName="[Dim Date - Creation Date].[Week].[All]" dimensionUniqueName="[Dim Date - Creation Date]" displayFolder="" count="0" unbalanced="0" hidden="1"/>
    <cacheHierarchy uniqueName="[Dim Date - Creation Date].[Week Of Year]" caption="Week Of Year" attribute="1" time="1" defaultMemberUniqueName="[Dim Date - Creation Date].[Week Of Year].[All]" allUniqueName="[Dim Date - Creation Date].[Week Of Year].[All]" dimensionUniqueName="[Dim Date - Creation Date]" displayFolder="" count="0" unbalanced="0" hidden="1"/>
    <cacheHierarchy uniqueName="[Dim Date - Creation Date].[WeekKey]" caption="WeekKey" attribute="1" time="1" defaultMemberUniqueName="[Dim Date - Creation Date].[WeekKey].[All]" allUniqueName="[Dim Date - Creation Date].[WeekKey].[All]" dimensionUniqueName="[Dim Date - Creation Date]" displayFolder="" count="0" unbalanced="0" hidden="1"/>
    <cacheHierarchy uniqueName="[Dim Date - Creation Date].[WeeksHierarchy]" caption="WeeksHierarchy" time="1" defaultMemberUniqueName="[Dim Date - Creation Date].[WeeksHierarchy].[All]" allUniqueName="[Dim Date - Creation Date].[WeeksHierarchy].[All]" dimensionUniqueName="[Dim Date - Creation Date]" displayFolder="" count="0" unbalanced="0" hidden="1"/>
    <cacheHierarchy uniqueName="[Dim Date - Creation Date].[Year Name]" caption="Year Name" attribute="1" time="1" defaultMemberUniqueName="[Dim Date - Creation Date].[Year Name].[All]" allUniqueName="[Dim Date - Creation Date].[Year Name].[All]" dimensionUniqueName="[Dim Date - Creation Date]" displayFolder="" count="0" unbalanced="0" hidden="1"/>
    <cacheHierarchy uniqueName="[Dim Date - Creation Date].[YearMonthKey]" caption="YearMonthKey" attribute="1" time="1" defaultMemberUniqueName="[Dim Date - Creation Date].[YearMonthKey].[All]" allUniqueName="[Dim Date - Creation Date].[YearMonthKey].[All]" dimensionUniqueName="[Dim Date - Creation Date]" displayFolder="" count="0" unbalanced="0" hidden="1"/>
    <cacheHierarchy uniqueName="[Dim Date - Creation Time].[DayTimeBucket]" caption="DayTimeBucket" attribute="1" defaultMemberUniqueName="[Dim Date - Creation Time].[DayTimeBucket].[All]" allUniqueName="[Dim Date - Creation Time].[DayTimeBucket].[All]" dimensionUniqueName="[Dim Date - Creation Time]" displayFolder="" count="0" unbalanced="0" hidden="1"/>
    <cacheHierarchy uniqueName="[Dim Date - Creation Time].[DayTimeBucketGroupKey]" caption="DayTimeBucketGroupKey" attribute="1" defaultMemberUniqueName="[Dim Date - Creation Time].[DayTimeBucketGroupKey].[All]" allUniqueName="[Dim Date - Creation Time].[DayTimeBucketGroupKey].[All]" dimensionUniqueName="[Dim Date - Creation Time]" displayFolder="" count="0" unbalanced="0" hidden="1"/>
    <cacheHierarchy uniqueName="[Dim Date - Creation Time].[Hour30]" caption="Hour30" attribute="1" defaultMemberUniqueName="[Dim Date - Creation Time].[Hour30].[All]" allUniqueName="[Dim Date - Creation Time].[Hour30].[All]" dimensionUniqueName="[Dim Date - Creation Time]" displayFolder="" count="0" unbalanced="0" hidden="1"/>
    <cacheHierarchy uniqueName="[Dim Date - Creation Time].[HourlyBucket]" caption="HourlyBucket" attribute="1" defaultMemberUniqueName="[Dim Date - Creation Time].[HourlyBucket].[All]" allUniqueName="[Dim Date - Creation Time].[HourlyBucket].[All]" dimensionUniqueName="[Dim Date - Creation Time]" displayFolder="" count="0" unbalanced="0" hidden="1"/>
    <cacheHierarchy uniqueName="[Dim Date - Creation Time].[MinuteNumber]" caption="MinuteNumber" attribute="1" defaultMemberUniqueName="[Dim Date - Creation Time].[MinuteNumber].[All]" allUniqueName="[Dim Date - Creation Time].[MinuteNumber].[All]" dimensionUniqueName="[Dim Date - Creation Time]" displayFolder="" count="0" unbalanced="0" hidden="1"/>
    <cacheHierarchy uniqueName="[Dim Date - Creation Time].[SecondNumber]" caption="SecondNumber" attribute="1" defaultMemberUniqueName="[Dim Date - Creation Time].[SecondNumber].[All]" allUniqueName="[Dim Date - Creation Time].[SecondNumber].[All]" dimensionUniqueName="[Dim Date - Creation Time]" displayFolder="" count="0" unbalanced="0" hidden="1"/>
    <cacheHierarchy uniqueName="[Dim Date - Creation Time].[Time]" caption="Time" attribute="1" defaultMemberUniqueName="[Dim Date - Creation Time].[Time].[All]" allUniqueName="[Dim Date - Creation Time].[Time].[All]" dimensionUniqueName="[Dim Date - Creation Time]" displayFolder="" count="0" unbalanced="0" hidden="1"/>
    <cacheHierarchy uniqueName="[Dim Date - Creation Time].[TimeAltKey]" caption="TimeAltKey" attribute="1" defaultMemberUniqueName="[Dim Date - Creation Time].[TimeAltKey].[All]" allUniqueName="[Dim Date - Creation Time].[TimeAltKey].[All]" dimensionUniqueName="[Dim Date - Creation Time]" displayFolder="" count="0" unbalanced="0" hidden="1"/>
    <cacheHierarchy uniqueName="[Dim Date - Creation Time].[TimeInSecond]" caption="TimeInSecond" attribute="1" defaultMemberUniqueName="[Dim Date - Creation Time].[TimeInSecond].[All]" allUniqueName="[Dim Date - Creation Time].[TimeInSecond].[All]" dimensionUniqueName="[Dim Date - Creation Time]" displayFolder="" count="0" unbalanced="0" hidden="1"/>
    <cacheHierarchy uniqueName="[Dim Date - Creation Time].[TimeKey]" caption="TimeKey" attribute="1" defaultMemberUniqueName="[Dim Date - Creation Time].[TimeKey].[All]" allUniqueName="[Dim Date - Creation Time].[TimeKey].[All]" dimensionUniqueName="[Dim Date - Creation Time]" displayFolder="" count="0" unbalanced="0" hidden="1"/>
    <cacheHierarchy uniqueName="[Dim Date - Discharge Date].[Custom Week]" caption="Custom Week" attribute="1" time="1" defaultMemberUniqueName="[Dim Date - Discharge Date].[Custom Week].[All]" allUniqueName="[Dim Date - Discharge Date].[Custom Week].[All]" dimensionUniqueName="[Dim Date - Discharge Date]" displayFolder="" count="0" unbalanced="0" hidden="1"/>
    <cacheHierarchy uniqueName="[Dim Date - Discharge Date].[Date]" caption="Date" attribute="1" time="1" defaultMemberUniqueName="[Dim Date - Discharge Date].[Date].[All]" allUniqueName="[Dim Date - Discharge Date].[Date].[All]" dimensionUniqueName="[Dim Date - Discharge Date]" displayFolder="" count="0" unbalanced="0" hidden="1"/>
    <cacheHierarchy uniqueName="[Dim Date - Discharge Date].[DateHierarchy]" caption="DateHierarchy" time="1" defaultMemberUniqueName="[Dim Date - Discharge Date].[DateHierarchy].[All]" allUniqueName="[Dim Date - Discharge Date].[DateHierarchy].[All]" dimensionUniqueName="[Dim Date - Discharge Date]" displayFolder="" count="0" unbalanced="0" hidden="1"/>
    <cacheHierarchy uniqueName="[Dim Date - Discharge Date].[DateKey]" caption="DateKey" attribute="1" time="1" defaultMemberUniqueName="[Dim Date - Discharge Date].[DateKey].[All]" allUniqueName="[Dim Date - Discharge Date].[DateKey].[All]" dimensionUniqueName="[Dim Date - Discharge Date]" displayFolder="" count="0" unbalanced="0" hidden="1"/>
    <cacheHierarchy uniqueName="[Dim Date - Discharge Date].[DateOld]" caption="DateOld" attribute="1" time="1" defaultMemberUniqueName="[Dim Date - Discharge Date].[DateOld].[All]" allUniqueName="[Dim Date - Discharge Date].[DateOld].[All]" dimensionUniqueName="[Dim Date - Discharge Date]" displayFolder="" count="0" unbalanced="0" hidden="1"/>
    <cacheHierarchy uniqueName="[Dim Date - Discharge Date].[Day Name]" caption="Day Name" attribute="1" time="1" defaultMemberUniqueName="[Dim Date - Discharge Date].[Day Name].[All]" allUniqueName="[Dim Date - Discharge Date].[Day Name].[All]" dimensionUniqueName="[Dim Date - Discharge Date]" displayFolder="" count="0" unbalanced="0" hidden="1"/>
    <cacheHierarchy uniqueName="[Dim Date - Discharge Date].[Day Of Month]" caption="Day Of Month" attribute="1" time="1" defaultMemberUniqueName="[Dim Date - Discharge Date].[Day Of Month].[All]" allUniqueName="[Dim Date - Discharge Date].[Day Of Month].[All]" dimensionUniqueName="[Dim Date - Discharge Date]" displayFolder="" count="0" unbalanced="0" hidden="1"/>
    <cacheHierarchy uniqueName="[Dim Date - Discharge Date].[Day of Week]" caption="Day of Week" attribute="1" time="1" defaultMemberUniqueName="[Dim Date - Discharge Date].[Day of Week].[All]" allUniqueName="[Dim Date - Discharge Date].[Day of Week].[All]" dimensionUniqueName="[Dim Date - Discharge Date]" displayFolder="" count="0" unbalanced="0" hidden="1"/>
    <cacheHierarchy uniqueName="[Dim Date - Discharge Date].[Day of Year]" caption="Day of Year" attribute="1" time="1" defaultMemberUniqueName="[Dim Date - Discharge Date].[Day of Year].[All]" allUniqueName="[Dim Date - Discharge Date].[Day of Year].[All]" dimensionUniqueName="[Dim Date - Discharge Date]" displayFolder="" count="0" unbalanced="0" hidden="1"/>
    <cacheHierarchy uniqueName="[Dim Date - Discharge Date].[DayKey]" caption="DayKey" attribute="1" time="1" defaultMemberUniqueName="[Dim Date - Discharge Date].[DayKey].[All]" allUniqueName="[Dim Date - Discharge Date].[DayKey].[All]" dimensionUniqueName="[Dim Date - Discharge Date]" displayFolder="" count="0" unbalanced="0" hidden="1"/>
    <cacheHierarchy uniqueName="[Dim Date - Discharge Date].[DayKey2]" caption="DayKey2" attribute="1" time="1" defaultMemberUniqueName="[Dim Date - Discharge Date].[DayKey2].[All]" allUniqueName="[Dim Date - Discharge Date].[DayKey2].[All]" dimensionUniqueName="[Dim Date - Discharge Date]" displayFolder="" count="0" unbalanced="0" hidden="1"/>
    <cacheHierarchy uniqueName="[Dim Date - Discharge Date].[DayofMonthKey]" caption="DayofMonthKey" attribute="1" time="1" defaultMemberUniqueName="[Dim Date - Discharge Date].[DayofMonthKey].[All]" allUniqueName="[Dim Date - Discharge Date].[DayofMonthKey].[All]" dimensionUniqueName="[Dim Date - Discharge Date]" displayFolder="" count="0" unbalanced="0" hidden="1"/>
    <cacheHierarchy uniqueName="[Dim Date - Discharge Date].[DayofWeekKey]" caption="DayofWeekKey" attribute="1" time="1" defaultMemberUniqueName="[Dim Date - Discharge Date].[DayofWeekKey].[All]" allUniqueName="[Dim Date - Discharge Date].[DayofWeekKey].[All]" dimensionUniqueName="[Dim Date - Discharge Date]" displayFolder="" count="0" unbalanced="0" hidden="1"/>
    <cacheHierarchy uniqueName="[Dim Date - Discharge Date].[DayofYearKey]" caption="DayofYearKey" attribute="1" time="1" defaultMemberUniqueName="[Dim Date - Discharge Date].[DayofYearKey].[All]" allUniqueName="[Dim Date - Discharge Date].[DayofYearKey].[All]" dimensionUniqueName="[Dim Date - Discharge Date]" displayFolder="" count="0" unbalanced="0" hidden="1"/>
    <cacheHierarchy uniqueName="[Dim Date - Discharge Date].[FormattedDate]" caption="FormattedDate" attribute="1" time="1" defaultMemberUniqueName="[Dim Date - Discharge Date].[FormattedDate].[All]" allUniqueName="[Dim Date - Discharge Date].[FormattedDate].[All]" dimensionUniqueName="[Dim Date - Discharge Date]" displayFolder="" count="0" unbalanced="0" hidden="1"/>
    <cacheHierarchy uniqueName="[Dim Date - Discharge Date].[Half Year Name]" caption="Half Year Name" attribute="1" time="1" defaultMemberUniqueName="[Dim Date - Discharge Date].[Half Year Name].[All]" allUniqueName="[Dim Date - Discharge Date].[Half Year Name].[All]" dimensionUniqueName="[Dim Date - Discharge Date]" displayFolder="" count="0" unbalanced="0" hidden="1"/>
    <cacheHierarchy uniqueName="[Dim Date - Discharge Date].[Hijri Date]" caption="Hijri Date" attribute="1" time="1" defaultMemberUniqueName="[Dim Date - Discharge Date].[Hijri Date].[All]" allUniqueName="[Dim Date - Discharge Date].[Hijri Date].[All]" dimensionUniqueName="[Dim Date - Discharge Date]" displayFolder="" count="0" unbalanced="0" hidden="1"/>
    <cacheHierarchy uniqueName="[Dim Date - Discharge Date].[Hijri Month]" caption="Hijri Month" attribute="1" time="1" defaultMemberUniqueName="[Dim Date - Discharge Date].[Hijri Month].[All]" allUniqueName="[Dim Date - Discharge Date].[Hijri Month].[All]" dimensionUniqueName="[Dim Date - Discharge Date]" displayFolder="" count="0" unbalanced="0" hidden="1"/>
    <cacheHierarchy uniqueName="[Dim Date - Discharge Date].[Hijri Quarter]" caption="Hijri Quarter" attribute="1" time="1" defaultMemberUniqueName="[Dim Date - Discharge Date].[Hijri Quarter].[All]" allUniqueName="[Dim Date - Discharge Date].[Hijri Quarter].[All]" dimensionUniqueName="[Dim Date - Discharge Date]" displayFolder="" count="0" unbalanced="0" hidden="1"/>
    <cacheHierarchy uniqueName="[Dim Date - Discharge Date].[Hijri Semester]" caption="Hijri Semester" attribute="1" time="1" defaultMemberUniqueName="[Dim Date - Discharge Date].[Hijri Semester].[All]" allUniqueName="[Dim Date - Discharge Date].[Hijri Semester].[All]" dimensionUniqueName="[Dim Date - Discharge Date]" displayFolder="" count="0" unbalanced="0" hidden="1"/>
    <cacheHierarchy uniqueName="[Dim Date - Discharge Date].[Hijri Year]" caption="Hijri Year" attribute="1" time="1" defaultMemberUniqueName="[Dim Date - Discharge Date].[Hijri Year].[All]" allUniqueName="[Dim Date - Discharge Date].[Hijri Year].[All]" dimensionUniqueName="[Dim Date - Discharge Date]" displayFolder="" count="0" unbalanced="0" hidden="1"/>
    <cacheHierarchy uniqueName="[Dim Date - Discharge Date].[HijriDateHierarchy]" caption="HijriDateHierarchy" time="1" defaultMemberUniqueName="[Dim Date - Discharge Date].[HijriDateHierarchy].[All]" allUniqueName="[Dim Date - Discharge Date].[HijriDateHierarchy].[All]" dimensionUniqueName="[Dim Date - Discharge Date]" displayFolder="" count="0" unbalanced="0" hidden="1"/>
    <cacheHierarchy uniqueName="[Dim Date - Discharge Date].[HijriDayKey]" caption="HijriDayKey" attribute="1" time="1" defaultMemberUniqueName="[Dim Date - Discharge Date].[HijriDayKey].[All]" allUniqueName="[Dim Date - Discharge Date].[HijriDayKey].[All]" dimensionUniqueName="[Dim Date - Discharge Date]" displayFolder="" count="0" unbalanced="0" hidden="1"/>
    <cacheHierarchy uniqueName="[Dim Date - Discharge Date].[HijriMonthKey]" caption="HijriMonthKey" attribute="1" time="1" defaultMemberUniqueName="[Dim Date - Discharge Date].[HijriMonthKey].[All]" allUniqueName="[Dim Date - Discharge Date].[HijriMonthKey].[All]" dimensionUniqueName="[Dim Date - Discharge Date]" displayFolder="" count="0" unbalanced="0" hidden="1"/>
    <cacheHierarchy uniqueName="[Dim Date - Discharge Date].[HijriQuarterKey]" caption="HijriQuarterKey" attribute="1" time="1" defaultMemberUniqueName="[Dim Date - Discharge Date].[HijriQuarterKey].[All]" allUniqueName="[Dim Date - Discharge Date].[HijriQuarterKey].[All]" dimensionUniqueName="[Dim Date - Discharge Date]" displayFolder="" count="0" unbalanced="0" hidden="1"/>
    <cacheHierarchy uniqueName="[Dim Date - Discharge Date].[HijriSemesterKey]" caption="HijriSemesterKey" attribute="1" time="1" defaultMemberUniqueName="[Dim Date - Discharge Date].[HijriSemesterKey].[All]" allUniqueName="[Dim Date - Discharge Date].[HijriSemesterKey].[All]" dimensionUniqueName="[Dim Date - Discharge Date]" displayFolder="" count="0" unbalanced="0" hidden="1"/>
    <cacheHierarchy uniqueName="[Dim Date - Discharge Date].[Month Name]" caption="Month Name" attribute="1" time="1" defaultMemberUniqueName="[Dim Date - Discharge Date].[Month Name].[All]" allUniqueName="[Dim Date - Discharge Date].[Month Name].[All]" dimensionUniqueName="[Dim Date - Discharge Date]" displayFolder="" count="0" unbalanced="0" hidden="1"/>
    <cacheHierarchy uniqueName="[Dim Date - Discharge Date].[Month Of Year]" caption="Month Of Year" attribute="1" time="1" defaultMemberUniqueName="[Dim Date - Discharge Date].[Month Of Year].[All]" allUniqueName="[Dim Date - Discharge Date].[Month Of Year].[All]" dimensionUniqueName="[Dim Date - Discharge Date]" displayFolder="" count="0" unbalanced="0" hidden="1"/>
    <cacheHierarchy uniqueName="[Dim Date - Discharge Date].[MonthKey]" caption="MonthKey" attribute="1" time="1" defaultMemberUniqueName="[Dim Date - Discharge Date].[MonthKey].[All]" allUniqueName="[Dim Date - Discharge Date].[MonthKey].[All]" dimensionUniqueName="[Dim Date - Discharge Date]" displayFolder="" count="0" unbalanced="0" hidden="1"/>
    <cacheHierarchy uniqueName="[Dim Date - Discharge Date].[MonthNameKey]" caption="MonthNameKey" attribute="1" time="1" defaultMemberUniqueName="[Dim Date - Discharge Date].[MonthNameKey].[All]" allUniqueName="[Dim Date - Discharge Date].[MonthNameKey].[All]" dimensionUniqueName="[Dim Date - Discharge Date]" displayFolder="" count="0" unbalanced="0" hidden="1"/>
    <cacheHierarchy uniqueName="[Dim Date - Discharge Date].[MonthOverTime]" caption="MonthOverTime" attribute="1" time="1" defaultMemberUniqueName="[Dim Date - Discharge Date].[MonthOverTime].[All]" allUniqueName="[Dim Date - Discharge Date].[MonthOverTime].[All]" dimensionUniqueName="[Dim Date - Discharge Date]" displayFolder="" count="0" unbalanced="0" hidden="1"/>
    <cacheHierarchy uniqueName="[Dim Date - Discharge Date].[PK_Date]" caption="PK_Date" attribute="1" time="1" keyAttribute="1" defaultMemberUniqueName="[Dim Date - Discharge Date].[PK_Date].[All]" allUniqueName="[Dim Date - Discharge Date].[PK_Date].[All]" dimensionUniqueName="[Dim Date - Discharge Date]" displayFolder="" count="0" memberValueDatatype="7" unbalanced="0" hidden="1"/>
    <cacheHierarchy uniqueName="[Dim Date - Discharge Date].[Quarter Name]" caption="Quarter Name" attribute="1" time="1" defaultMemberUniqueName="[Dim Date - Discharge Date].[Quarter Name].[All]" allUniqueName="[Dim Date - Discharge Date].[Quarter Name].[All]" dimensionUniqueName="[Dim Date - Discharge Date]" displayFolder="" count="0" unbalanced="0" hidden="1"/>
    <cacheHierarchy uniqueName="[Dim Date - Discharge Date].[Quarter Of Year]" caption="Quarter Of Year" attribute="1" time="1" defaultMemberUniqueName="[Dim Date - Discharge Date].[Quarter Of Year].[All]" allUniqueName="[Dim Date - Discharge Date].[Quarter Of Year].[All]" dimensionUniqueName="[Dim Date - Discharge Date]" displayFolder="" count="0" unbalanced="0" hidden="1"/>
    <cacheHierarchy uniqueName="[Dim Date - Discharge Date].[QuarterKey]" caption="QuarterKey" attribute="1" time="1" defaultMemberUniqueName="[Dim Date - Discharge Date].[QuarterKey].[All]" allUniqueName="[Dim Date - Discharge Date].[QuarterKey].[All]" dimensionUniqueName="[Dim Date - Discharge Date]" displayFolder="" count="0" unbalanced="0" hidden="1"/>
    <cacheHierarchy uniqueName="[Dim Date - Discharge Date].[Semester Of Year]" caption="Semester Of Year" attribute="1" time="1" defaultMemberUniqueName="[Dim Date - Discharge Date].[Semester Of Year].[All]" allUniqueName="[Dim Date - Discharge Date].[Semester Of Year].[All]" dimensionUniqueName="[Dim Date - Discharge Date]" displayFolder="" count="0" unbalanced="0" hidden="1"/>
    <cacheHierarchy uniqueName="[Dim Date - Discharge Date].[SemesterKey]" caption="SemesterKey" attribute="1" time="1" defaultMemberUniqueName="[Dim Date - Discharge Date].[SemesterKey].[All]" allUniqueName="[Dim Date - Discharge Date].[SemesterKey].[All]" dimensionUniqueName="[Dim Date - Discharge Date]" displayFolder="" count="0" unbalanced="0" hidden="1"/>
    <cacheHierarchy uniqueName="[Dim Date - Discharge Date].[SemesterNameKey]" caption="SemesterNameKey" attribute="1" time="1" defaultMemberUniqueName="[Dim Date - Discharge Date].[SemesterNameKey].[All]" allUniqueName="[Dim Date - Discharge Date].[SemesterNameKey].[All]" dimensionUniqueName="[Dim Date - Discharge Date]" displayFolder="" count="0" unbalanced="0" hidden="1"/>
    <cacheHierarchy uniqueName="[Dim Date - Discharge Date].[Week]" caption="Week" attribute="1" time="1" defaultMemberUniqueName="[Dim Date - Discharge Date].[Week].[All]" allUniqueName="[Dim Date - Discharge Date].[Week].[All]" dimensionUniqueName="[Dim Date - Discharge Date]" displayFolder="" count="0" unbalanced="0" hidden="1"/>
    <cacheHierarchy uniqueName="[Dim Date - Discharge Date].[Week Of Year]" caption="Week Of Year" attribute="1" time="1" defaultMemberUniqueName="[Dim Date - Discharge Date].[Week Of Year].[All]" allUniqueName="[Dim Date - Discharge Date].[Week Of Year].[All]" dimensionUniqueName="[Dim Date - Discharge Date]" displayFolder="" count="0" unbalanced="0" hidden="1"/>
    <cacheHierarchy uniqueName="[Dim Date - Discharge Date].[WeekKey]" caption="WeekKey" attribute="1" time="1" defaultMemberUniqueName="[Dim Date - Discharge Date].[WeekKey].[All]" allUniqueName="[Dim Date - Discharge Date].[WeekKey].[All]" dimensionUniqueName="[Dim Date - Discharge Date]" displayFolder="" count="0" unbalanced="0" hidden="1"/>
    <cacheHierarchy uniqueName="[Dim Date - Discharge Date].[WeeksHierarchy]" caption="WeeksHierarchy" time="1" defaultMemberUniqueName="[Dim Date - Discharge Date].[WeeksHierarchy].[All]" allUniqueName="[Dim Date - Discharge Date].[WeeksHierarchy].[All]" dimensionUniqueName="[Dim Date - Discharge Date]" displayFolder="" count="0" unbalanced="0" hidden="1"/>
    <cacheHierarchy uniqueName="[Dim Date - Discharge Date].[Year Name]" caption="Year Name" attribute="1" time="1" defaultMemberUniqueName="[Dim Date - Discharge Date].[Year Name].[All]" allUniqueName="[Dim Date - Discharge Date].[Year Name].[All]" dimensionUniqueName="[Dim Date - Discharge Date]" displayFolder="" count="0" unbalanced="0" hidden="1"/>
    <cacheHierarchy uniqueName="[Dim Date - Discharge Date].[YearMonthKey]" caption="YearMonthKey" attribute="1" time="1" defaultMemberUniqueName="[Dim Date - Discharge Date].[YearMonthKey].[All]" allUniqueName="[Dim Date - Discharge Date].[YearMonthKey].[All]" dimensionUniqueName="[Dim Date - Discharge Date]" displayFolder="" count="0" unbalanced="0" hidden="1"/>
    <cacheHierarchy uniqueName="[Dim Date - Discharge Time].[DayTimeBucket]" caption="DayTimeBucket" attribute="1" defaultMemberUniqueName="[Dim Date - Discharge Time].[DayTimeBucket].[All]" allUniqueName="[Dim Date - Discharge Time].[DayTimeBucket].[All]" dimensionUniqueName="[Dim Date - Discharge Time]" displayFolder="" count="0" unbalanced="0" hidden="1"/>
    <cacheHierarchy uniqueName="[Dim Date - Discharge Time].[DayTimeBucketGroupKey]" caption="DayTimeBucketGroupKey" attribute="1" defaultMemberUniqueName="[Dim Date - Discharge Time].[DayTimeBucketGroupKey].[All]" allUniqueName="[Dim Date - Discharge Time].[DayTimeBucketGroupKey].[All]" dimensionUniqueName="[Dim Date - Discharge Time]" displayFolder="" count="0" unbalanced="0" hidden="1"/>
    <cacheHierarchy uniqueName="[Dim Date - Discharge Time].[Hour24]" caption="Hour24" attribute="1" defaultMemberUniqueName="[Dim Date - Discharge Time].[Hour24].[All]" allUniqueName="[Dim Date - Discharge Time].[Hour24].[All]" dimensionUniqueName="[Dim Date - Discharge Time]" displayFolder="" count="0" unbalanced="0" hidden="1"/>
    <cacheHierarchy uniqueName="[Dim Date - Discharge Time].[HourlyBucket]" caption="HourlyBucket" attribute="1" defaultMemberUniqueName="[Dim Date - Discharge Time].[HourlyBucket].[All]" allUniqueName="[Dim Date - Discharge Time].[HourlyBucket].[All]" dimensionUniqueName="[Dim Date - Discharge Time]" displayFolder="" count="0" unbalanced="0" hidden="1"/>
    <cacheHierarchy uniqueName="[Dim Date - Discharge Time].[MinuteNumber]" caption="MinuteNumber" attribute="1" defaultMemberUniqueName="[Dim Date - Discharge Time].[MinuteNumber].[All]" allUniqueName="[Dim Date - Discharge Time].[MinuteNumber].[All]" dimensionUniqueName="[Dim Date - Discharge Time]" displayFolder="" count="0" unbalanced="0" hidden="1"/>
    <cacheHierarchy uniqueName="[Dim Date - Discharge Time].[SecondNumber]" caption="SecondNumber" attribute="1" defaultMemberUniqueName="[Dim Date - Discharge Time].[SecondNumber].[All]" allUniqueName="[Dim Date - Discharge Time].[SecondNumber].[All]" dimensionUniqueName="[Dim Date - Discharge Time]" displayFolder="" count="0" unbalanced="0" hidden="1"/>
    <cacheHierarchy uniqueName="[Dim Date - Discharge Time].[Time]" caption="Time" attribute="1" defaultMemberUniqueName="[Dim Date - Discharge Time].[Time].[All]" allUniqueName="[Dim Date - Discharge Time].[Time].[All]" dimensionUniqueName="[Dim Date - Discharge Time]" displayFolder="" count="0" unbalanced="0" hidden="1"/>
    <cacheHierarchy uniqueName="[Dim Date - Discharge Time].[TimeAltKey]" caption="TimeAltKey" attribute="1" defaultMemberUniqueName="[Dim Date - Discharge Time].[TimeAltKey].[All]" allUniqueName="[Dim Date - Discharge Time].[TimeAltKey].[All]" dimensionUniqueName="[Dim Date - Discharge Time]" displayFolder="" count="0" unbalanced="0" hidden="1"/>
    <cacheHierarchy uniqueName="[Dim Date - Discharge Time].[TimeInSecond]" caption="TimeInSecond" attribute="1" defaultMemberUniqueName="[Dim Date - Discharge Time].[TimeInSecond].[All]" allUniqueName="[Dim Date - Discharge Time].[TimeInSecond].[All]" dimensionUniqueName="[Dim Date - Discharge Time]" displayFolder="" count="0" unbalanced="0" hidden="1"/>
    <cacheHierarchy uniqueName="[Dim Date - Discharge Time].[TimeKey]" caption="TimeKey" attribute="1" defaultMemberUniqueName="[Dim Date - Discharge Time].[TimeKey].[All]" allUniqueName="[Dim Date - Discharge Time].[TimeKey].[All]" dimensionUniqueName="[Dim Date - Discharge Time]" displayFolder="" count="0" unbalanced="0" hidden="1"/>
    <cacheHierarchy uniqueName="[Dim Date - End Date].[DateKey]" caption="DateKey" attribute="1" time="1" defaultMemberUniqueName="[Dim Date - End Date].[DateKey].[All]" allUniqueName="[Dim Date - End Date].[DateKey].[All]" dimensionUniqueName="[Dim Date - End Date]" displayFolder="" count="0" unbalanced="0" hidden="1"/>
    <cacheHierarchy uniqueName="[Dim Date - End Date].[DateOld]" caption="DateOld" attribute="1" time="1" defaultMemberUniqueName="[Dim Date - End Date].[DateOld].[All]" allUniqueName="[Dim Date - End Date].[DateOld].[All]" dimensionUniqueName="[Dim Date - End Date]" displayFolder="" count="0" unbalanced="0" hidden="1"/>
    <cacheHierarchy uniqueName="[Dim Date - End Date].[DayKey]" caption="DayKey" attribute="1" time="1" defaultMemberUniqueName="[Dim Date - End Date].[DayKey].[All]" allUniqueName="[Dim Date - End Date].[DayKey].[All]" dimensionUniqueName="[Dim Date - End Date]" displayFolder="" count="0" unbalanced="0" hidden="1"/>
    <cacheHierarchy uniqueName="[Dim Date - End Date].[DayKey2]" caption="DayKey2" attribute="1" time="1" defaultMemberUniqueName="[Dim Date - End Date].[DayKey2].[All]" allUniqueName="[Dim Date - End Date].[DayKey2].[All]" dimensionUniqueName="[Dim Date - End Date]" displayFolder="" count="0" unbalanced="0" hidden="1"/>
    <cacheHierarchy uniqueName="[Dim Date - End Date].[DayofMonthKey]" caption="DayofMonthKey" attribute="1" time="1" defaultMemberUniqueName="[Dim Date - End Date].[DayofMonthKey].[All]" allUniqueName="[Dim Date - End Date].[DayofMonthKey].[All]" dimensionUniqueName="[Dim Date - End Date]" displayFolder="" count="0" unbalanced="0" hidden="1"/>
    <cacheHierarchy uniqueName="[Dim Date - End Date].[DayofWeekKey]" caption="DayofWeekKey" attribute="1" time="1" defaultMemberUniqueName="[Dim Date - End Date].[DayofWeekKey].[All]" allUniqueName="[Dim Date - End Date].[DayofWeekKey].[All]" dimensionUniqueName="[Dim Date - End Date]" displayFolder="" count="0" unbalanced="0" hidden="1"/>
    <cacheHierarchy uniqueName="[Dim Date - End Date].[DayofYearKey]" caption="DayofYearKey" attribute="1" time="1" defaultMemberUniqueName="[Dim Date - End Date].[DayofYearKey].[All]" allUniqueName="[Dim Date - End Date].[DayofYearKey].[All]" dimensionUniqueName="[Dim Date - End Date]" displayFolder="" count="0" unbalanced="0" hidden="1"/>
    <cacheHierarchy uniqueName="[Dim Date - End Date].[HijriDayKey]" caption="HijriDayKey" attribute="1" time="1" defaultMemberUniqueName="[Dim Date - End Date].[HijriDayKey].[All]" allUniqueName="[Dim Date - End Date].[HijriDayKey].[All]" dimensionUniqueName="[Dim Date - End Date]" displayFolder="" count="0" unbalanced="0" hidden="1"/>
    <cacheHierarchy uniqueName="[Dim Date - End Date].[HijriMonthKey]" caption="HijriMonthKey" attribute="1" time="1" defaultMemberUniqueName="[Dim Date - End Date].[HijriMonthKey].[All]" allUniqueName="[Dim Date - End Date].[HijriMonthKey].[All]" dimensionUniqueName="[Dim Date - End Date]" displayFolder="" count="0" unbalanced="0" hidden="1"/>
    <cacheHierarchy uniqueName="[Dim Date - End Date].[HijriQuarterKey]" caption="HijriQuarterKey" attribute="1" time="1" defaultMemberUniqueName="[Dim Date - End Date].[HijriQuarterKey].[All]" allUniqueName="[Dim Date - End Date].[HijriQuarterKey].[All]" dimensionUniqueName="[Dim Date - End Date]" displayFolder="" count="0" unbalanced="0" hidden="1"/>
    <cacheHierarchy uniqueName="[Dim Date - End Date].[HijriSemesterKey]" caption="HijriSemesterKey" attribute="1" time="1" defaultMemberUniqueName="[Dim Date - End Date].[HijriSemesterKey].[All]" allUniqueName="[Dim Date - End Date].[HijriSemesterKey].[All]" dimensionUniqueName="[Dim Date - End Date]" displayFolder="" count="0" unbalanced="0" hidden="1"/>
    <cacheHierarchy uniqueName="[Dim Date - End Date].[MonthKey]" caption="MonthKey" attribute="1" time="1" defaultMemberUniqueName="[Dim Date - End Date].[MonthKey].[All]" allUniqueName="[Dim Date - End Date].[MonthKey].[All]" dimensionUniqueName="[Dim Date - End Date]" displayFolder="" count="0" unbalanced="0" hidden="1"/>
    <cacheHierarchy uniqueName="[Dim Date - End Date].[MonthNameKey]" caption="MonthNameKey" attribute="1" time="1" defaultMemberUniqueName="[Dim Date - End Date].[MonthNameKey].[All]" allUniqueName="[Dim Date - End Date].[MonthNameKey].[All]" dimensionUniqueName="[Dim Date - End Date]" displayFolder="" count="0" unbalanced="0" hidden="1"/>
    <cacheHierarchy uniqueName="[Dim Date - End Date].[PK_Date]" caption="PK_Date" attribute="1" time="1" keyAttribute="1" defaultMemberUniqueName="[Dim Date - End Date].[PK_Date].[All]" allUniqueName="[Dim Date - End Date].[PK_Date].[All]" dimensionUniqueName="[Dim Date - End Date]" displayFolder="" count="0" memberValueDatatype="7" unbalanced="0" hidden="1"/>
    <cacheHierarchy uniqueName="[Dim Date - End Date].[QuarterKey]" caption="QuarterKey" attribute="1" time="1" defaultMemberUniqueName="[Dim Date - End Date].[QuarterKey].[All]" allUniqueName="[Dim Date - End Date].[QuarterKey].[All]" dimensionUniqueName="[Dim Date - End Date]" displayFolder="" count="0" unbalanced="0" hidden="1"/>
    <cacheHierarchy uniqueName="[Dim Date - End Date].[SemesterKey]" caption="SemesterKey" attribute="1" time="1" defaultMemberUniqueName="[Dim Date - End Date].[SemesterKey].[All]" allUniqueName="[Dim Date - End Date].[SemesterKey].[All]" dimensionUniqueName="[Dim Date - End Date]" displayFolder="" count="0" unbalanced="0" hidden="1"/>
    <cacheHierarchy uniqueName="[Dim Date - End Date].[WeekKey]" caption="WeekKey" attribute="1" time="1" defaultMemberUniqueName="[Dim Date - End Date].[WeekKey].[All]" allUniqueName="[Dim Date - End Date].[WeekKey].[All]" dimensionUniqueName="[Dim Date - End Date]" displayFolder="" count="0" unbalanced="0" hidden="1"/>
    <cacheHierarchy uniqueName="[Dim Date - End Date].[YearMonthKey]" caption="YearMonthKey" attribute="1" time="1" defaultMemberUniqueName="[Dim Date - End Date].[YearMonthKey].[All]" allUniqueName="[Dim Date - End Date].[YearMonthKey].[All]" dimensionUniqueName="[Dim Date - End Date]" displayFolder="" count="0" unbalanced="0" hidden="1"/>
    <cacheHierarchy uniqueName="[Dim Date - End Time].[DayTimeBucket]" caption="DayTimeBucket" attribute="1" defaultMemberUniqueName="[Dim Date - End Time].[DayTimeBucket].[All]" allUniqueName="[Dim Date - End Time].[DayTimeBucket].[All]" dimensionUniqueName="[Dim Date - End Time]" displayFolder="" count="0" unbalanced="0" hidden="1"/>
    <cacheHierarchy uniqueName="[Dim Date - End Time].[DayTimeBucketGroupKey]" caption="DayTimeBucketGroupKey" attribute="1" defaultMemberUniqueName="[Dim Date - End Time].[DayTimeBucketGroupKey].[All]" allUniqueName="[Dim Date - End Time].[DayTimeBucketGroupKey].[All]" dimensionUniqueName="[Dim Date - End Time]" displayFolder="" count="0" unbalanced="0" hidden="1"/>
    <cacheHierarchy uniqueName="[Dim Date - End Time].[Hour30]" caption="Hour30" attribute="1" defaultMemberUniqueName="[Dim Date - End Time].[Hour30].[All]" allUniqueName="[Dim Date - End Time].[Hour30].[All]" dimensionUniqueName="[Dim Date - End Time]" displayFolder="" count="0" unbalanced="0" hidden="1"/>
    <cacheHierarchy uniqueName="[Dim Date - End Time].[HourlyBucket]" caption="HourlyBucket" attribute="1" defaultMemberUniqueName="[Dim Date - End Time].[HourlyBucket].[All]" allUniqueName="[Dim Date - End Time].[HourlyBucket].[All]" dimensionUniqueName="[Dim Date - End Time]" displayFolder="" count="0" unbalanced="0" hidden="1"/>
    <cacheHierarchy uniqueName="[Dim Date - End Time].[MinuteNumber]" caption="MinuteNumber" attribute="1" defaultMemberUniqueName="[Dim Date - End Time].[MinuteNumber].[All]" allUniqueName="[Dim Date - End Time].[MinuteNumber].[All]" dimensionUniqueName="[Dim Date - End Time]" displayFolder="" count="0" unbalanced="0" hidden="1"/>
    <cacheHierarchy uniqueName="[Dim Date - End Time].[SecondNumber]" caption="SecondNumber" attribute="1" defaultMemberUniqueName="[Dim Date - End Time].[SecondNumber].[All]" allUniqueName="[Dim Date - End Time].[SecondNumber].[All]" dimensionUniqueName="[Dim Date - End Time]" displayFolder="" count="0" unbalanced="0" hidden="1"/>
    <cacheHierarchy uniqueName="[Dim Date - End Time].[Time]" caption="Time" attribute="1" defaultMemberUniqueName="[Dim Date - End Time].[Time].[All]" allUniqueName="[Dim Date - End Time].[Time].[All]" dimensionUniqueName="[Dim Date - End Time]" displayFolder="" count="0" unbalanced="0" hidden="1"/>
    <cacheHierarchy uniqueName="[Dim Date - End Time].[TimeAltKey]" caption="TimeAltKey" attribute="1" defaultMemberUniqueName="[Dim Date - End Time].[TimeAltKey].[All]" allUniqueName="[Dim Date - End Time].[TimeAltKey].[All]" dimensionUniqueName="[Dim Date - End Time]" displayFolder="" count="0" unbalanced="0" hidden="1"/>
    <cacheHierarchy uniqueName="[Dim Date - End Time].[TimeInSecond]" caption="TimeInSecond" attribute="1" defaultMemberUniqueName="[Dim Date - End Time].[TimeInSecond].[All]" allUniqueName="[Dim Date - End Time].[TimeInSecond].[All]" dimensionUniqueName="[Dim Date - End Time]" displayFolder="" count="0" unbalanced="0" hidden="1"/>
    <cacheHierarchy uniqueName="[Dim Date - End Time].[TimeKey]" caption="TimeKey" attribute="1" defaultMemberUniqueName="[Dim Date - End Time].[TimeKey].[All]" allUniqueName="[Dim Date - End Time].[TimeKey].[All]" dimensionUniqueName="[Dim Date - End Time]" displayFolder="" count="0" unbalanced="0" hidden="1"/>
    <cacheHierarchy uniqueName="[Dim Date - Estimated Discharge Date].[Custom Week]" caption="Custom Week" attribute="1" time="1" defaultMemberUniqueName="[Dim Date - Estimated Discharge Date].[Custom Week].[All]" allUniqueName="[Dim Date - Estimated Discharge Date].[Custom Week].[All]" dimensionUniqueName="[Dim Date - Estimated Discharge Date]" displayFolder="" count="0" unbalanced="0" hidden="1"/>
    <cacheHierarchy uniqueName="[Dim Date - Estimated Discharge Date].[Date]" caption="Date" attribute="1" time="1" defaultMemberUniqueName="[Dim Date - Estimated Discharge Date].[Date].[All]" allUniqueName="[Dim Date - Estimated Discharge Date].[Date].[All]" dimensionUniqueName="[Dim Date - Estimated Discharge Date]" displayFolder="" count="0" unbalanced="0" hidden="1"/>
    <cacheHierarchy uniqueName="[Dim Date - Estimated Discharge Date].[DateHierarchy]" caption="DateHierarchy" time="1" defaultMemberUniqueName="[Dim Date - Estimated Discharge Date].[DateHierarchy].[All]" allUniqueName="[Dim Date - Estimated Discharge Date].[DateHierarchy].[All]" dimensionUniqueName="[Dim Date - Estimated Discharge Date]" displayFolder="" count="0" unbalanced="0" hidden="1"/>
    <cacheHierarchy uniqueName="[Dim Date - Estimated Discharge Date].[DateKey]" caption="DateKey" attribute="1" time="1" defaultMemberUniqueName="[Dim Date - Estimated Discharge Date].[DateKey].[All]" allUniqueName="[Dim Date - Estimated Discharge Date].[DateKey].[All]" dimensionUniqueName="[Dim Date - Estimated Discharge Date]" displayFolder="" count="0" unbalanced="0" hidden="1"/>
    <cacheHierarchy uniqueName="[Dim Date - Estimated Discharge Date].[DateOld]" caption="DateOld" attribute="1" time="1" defaultMemberUniqueName="[Dim Date - Estimated Discharge Date].[DateOld].[All]" allUniqueName="[Dim Date - Estimated Discharge Date].[DateOld].[All]" dimensionUniqueName="[Dim Date - Estimated Discharge Date]" displayFolder="" count="0" unbalanced="0" hidden="1"/>
    <cacheHierarchy uniqueName="[Dim Date - Estimated Discharge Date].[Day Name]" caption="Day Name" attribute="1" time="1" defaultMemberUniqueName="[Dim Date - Estimated Discharge Date].[Day Name].[All]" allUniqueName="[Dim Date - Estimated Discharge Date].[Day Name].[All]" dimensionUniqueName="[Dim Date - Estimated Discharge Date]" displayFolder="" count="0" unbalanced="0" hidden="1"/>
    <cacheHierarchy uniqueName="[Dim Date - Estimated Discharge Date].[Day Of Month]" caption="Day Of Month" attribute="1" time="1" defaultMemberUniqueName="[Dim Date - Estimated Discharge Date].[Day Of Month].[All]" allUniqueName="[Dim Date - Estimated Discharge Date].[Day Of Month].[All]" dimensionUniqueName="[Dim Date - Estimated Discharge Date]" displayFolder="" count="0" unbalanced="0" hidden="1"/>
    <cacheHierarchy uniqueName="[Dim Date - Estimated Discharge Date].[Day of Week]" caption="Day of Week" attribute="1" time="1" defaultMemberUniqueName="[Dim Date - Estimated Discharge Date].[Day of Week].[All]" allUniqueName="[Dim Date - Estimated Discharge Date].[Day of Week].[All]" dimensionUniqueName="[Dim Date - Estimated Discharge Date]" displayFolder="" count="0" unbalanced="0" hidden="1"/>
    <cacheHierarchy uniqueName="[Dim Date - Estimated Discharge Date].[Day of Year]" caption="Day of Year" attribute="1" time="1" defaultMemberUniqueName="[Dim Date - Estimated Discharge Date].[Day of Year].[All]" allUniqueName="[Dim Date - Estimated Discharge Date].[Day of Year].[All]" dimensionUniqueName="[Dim Date - Estimated Discharge Date]" displayFolder="" count="0" unbalanced="0" hidden="1"/>
    <cacheHierarchy uniqueName="[Dim Date - Estimated Discharge Date].[DayKey]" caption="DayKey" attribute="1" time="1" defaultMemberUniqueName="[Dim Date - Estimated Discharge Date].[DayKey].[All]" allUniqueName="[Dim Date - Estimated Discharge Date].[DayKey].[All]" dimensionUniqueName="[Dim Date - Estimated Discharge Date]" displayFolder="" count="0" unbalanced="0" hidden="1"/>
    <cacheHierarchy uniqueName="[Dim Date - Estimated Discharge Date].[DayKey2]" caption="DayKey2" attribute="1" time="1" defaultMemberUniqueName="[Dim Date - Estimated Discharge Date].[DayKey2].[All]" allUniqueName="[Dim Date - Estimated Discharge Date].[DayKey2].[All]" dimensionUniqueName="[Dim Date - Estimated Discharge Date]" displayFolder="" count="0" unbalanced="0" hidden="1"/>
    <cacheHierarchy uniqueName="[Dim Date - Estimated Discharge Date].[DayofMonthKey]" caption="DayofMonthKey" attribute="1" time="1" defaultMemberUniqueName="[Dim Date - Estimated Discharge Date].[DayofMonthKey].[All]" allUniqueName="[Dim Date - Estimated Discharge Date].[DayofMonthKey].[All]" dimensionUniqueName="[Dim Date - Estimated Discharge Date]" displayFolder="" count="0" unbalanced="0" hidden="1"/>
    <cacheHierarchy uniqueName="[Dim Date - Estimated Discharge Date].[DayofWeekKey]" caption="DayofWeekKey" attribute="1" time="1" defaultMemberUniqueName="[Dim Date - Estimated Discharge Date].[DayofWeekKey].[All]" allUniqueName="[Dim Date - Estimated Discharge Date].[DayofWeekKey].[All]" dimensionUniqueName="[Dim Date - Estimated Discharge Date]" displayFolder="" count="0" unbalanced="0" hidden="1"/>
    <cacheHierarchy uniqueName="[Dim Date - Estimated Discharge Date].[DayofYearKey]" caption="DayofYearKey" attribute="1" time="1" defaultMemberUniqueName="[Dim Date - Estimated Discharge Date].[DayofYearKey].[All]" allUniqueName="[Dim Date - Estimated Discharge Date].[DayofYearKey].[All]" dimensionUniqueName="[Dim Date - Estimated Discharge Date]" displayFolder="" count="0" unbalanced="0" hidden="1"/>
    <cacheHierarchy uniqueName="[Dim Date - Estimated Discharge Date].[FormattedDate]" caption="FormattedDate" attribute="1" time="1" defaultMemberUniqueName="[Dim Date - Estimated Discharge Date].[FormattedDate].[All]" allUniqueName="[Dim Date - Estimated Discharge Date].[FormattedDate].[All]" dimensionUniqueName="[Dim Date - Estimated Discharge Date]" displayFolder="" count="0" unbalanced="0" hidden="1"/>
    <cacheHierarchy uniqueName="[Dim Date - Estimated Discharge Date].[Half Year Name]" caption="Half Year Name" attribute="1" time="1" defaultMemberUniqueName="[Dim Date - Estimated Discharge Date].[Half Year Name].[All]" allUniqueName="[Dim Date - Estimated Discharge Date].[Half Year Name].[All]" dimensionUniqueName="[Dim Date - Estimated Discharge Date]" displayFolder="" count="0" unbalanced="0" hidden="1"/>
    <cacheHierarchy uniqueName="[Dim Date - Estimated Discharge Date].[Hijri Date]" caption="Hijri Date" attribute="1" time="1" defaultMemberUniqueName="[Dim Date - Estimated Discharge Date].[Hijri Date].[All]" allUniqueName="[Dim Date - Estimated Discharge Date].[Hijri Date].[All]" dimensionUniqueName="[Dim Date - Estimated Discharge Date]" displayFolder="" count="0" unbalanced="0" hidden="1"/>
    <cacheHierarchy uniqueName="[Dim Date - Estimated Discharge Date].[Hijri Month]" caption="Hijri Month" attribute="1" time="1" defaultMemberUniqueName="[Dim Date - Estimated Discharge Date].[Hijri Month].[All]" allUniqueName="[Dim Date - Estimated Discharge Date].[Hijri Month].[All]" dimensionUniqueName="[Dim Date - Estimated Discharge Date]" displayFolder="" count="0" unbalanced="0" hidden="1"/>
    <cacheHierarchy uniqueName="[Dim Date - Estimated Discharge Date].[Hijri Quarter]" caption="Hijri Quarter" attribute="1" time="1" defaultMemberUniqueName="[Dim Date - Estimated Discharge Date].[Hijri Quarter].[All]" allUniqueName="[Dim Date - Estimated Discharge Date].[Hijri Quarter].[All]" dimensionUniqueName="[Dim Date - Estimated Discharge Date]" displayFolder="" count="0" unbalanced="0" hidden="1"/>
    <cacheHierarchy uniqueName="[Dim Date - Estimated Discharge Date].[Hijri Semester]" caption="Hijri Semester" attribute="1" time="1" defaultMemberUniqueName="[Dim Date - Estimated Discharge Date].[Hijri Semester].[All]" allUniqueName="[Dim Date - Estimated Discharge Date].[Hijri Semester].[All]" dimensionUniqueName="[Dim Date - Estimated Discharge Date]" displayFolder="" count="0" unbalanced="0" hidden="1"/>
    <cacheHierarchy uniqueName="[Dim Date - Estimated Discharge Date].[Hijri Year]" caption="Hijri Year" attribute="1" time="1" defaultMemberUniqueName="[Dim Date - Estimated Discharge Date].[Hijri Year].[All]" allUniqueName="[Dim Date - Estimated Discharge Date].[Hijri Year].[All]" dimensionUniqueName="[Dim Date - Estimated Discharge Date]" displayFolder="" count="0" unbalanced="0" hidden="1"/>
    <cacheHierarchy uniqueName="[Dim Date - Estimated Discharge Date].[HijriDateHierarchy]" caption="HijriDateHierarchy" time="1" defaultMemberUniqueName="[Dim Date - Estimated Discharge Date].[HijriDateHierarchy].[All]" allUniqueName="[Dim Date - Estimated Discharge Date].[HijriDateHierarchy].[All]" dimensionUniqueName="[Dim Date - Estimated Discharge Date]" displayFolder="" count="0" unbalanced="0" hidden="1"/>
    <cacheHierarchy uniqueName="[Dim Date - Estimated Discharge Date].[HijriDayKey]" caption="HijriDayKey" attribute="1" time="1" defaultMemberUniqueName="[Dim Date - Estimated Discharge Date].[HijriDayKey].[All]" allUniqueName="[Dim Date - Estimated Discharge Date].[HijriDayKey].[All]" dimensionUniqueName="[Dim Date - Estimated Discharge Date]" displayFolder="" count="0" unbalanced="0" hidden="1"/>
    <cacheHierarchy uniqueName="[Dim Date - Estimated Discharge Date].[HijriMonthKey]" caption="HijriMonthKey" attribute="1" time="1" defaultMemberUniqueName="[Dim Date - Estimated Discharge Date].[HijriMonthKey].[All]" allUniqueName="[Dim Date - Estimated Discharge Date].[HijriMonthKey].[All]" dimensionUniqueName="[Dim Date - Estimated Discharge Date]" displayFolder="" count="0" unbalanced="0" hidden="1"/>
    <cacheHierarchy uniqueName="[Dim Date - Estimated Discharge Date].[HijriQuarterKey]" caption="HijriQuarterKey" attribute="1" time="1" defaultMemberUniqueName="[Dim Date - Estimated Discharge Date].[HijriQuarterKey].[All]" allUniqueName="[Dim Date - Estimated Discharge Date].[HijriQuarterKey].[All]" dimensionUniqueName="[Dim Date - Estimated Discharge Date]" displayFolder="" count="0" unbalanced="0" hidden="1"/>
    <cacheHierarchy uniqueName="[Dim Date - Estimated Discharge Date].[HijriSemesterKey]" caption="HijriSemesterKey" attribute="1" time="1" defaultMemberUniqueName="[Dim Date - Estimated Discharge Date].[HijriSemesterKey].[All]" allUniqueName="[Dim Date - Estimated Discharge Date].[HijriSemesterKey].[All]" dimensionUniqueName="[Dim Date - Estimated Discharge Date]" displayFolder="" count="0" unbalanced="0" hidden="1"/>
    <cacheHierarchy uniqueName="[Dim Date - Estimated Discharge Date].[Month Name]" caption="Month Name" attribute="1" time="1" defaultMemberUniqueName="[Dim Date - Estimated Discharge Date].[Month Name].[All]" allUniqueName="[Dim Date - Estimated Discharge Date].[Month Name].[All]" dimensionUniqueName="[Dim Date - Estimated Discharge Date]" displayFolder="" count="0" unbalanced="0" hidden="1"/>
    <cacheHierarchy uniqueName="[Dim Date - Estimated Discharge Date].[Month Of Year]" caption="Month Of Year" attribute="1" time="1" defaultMemberUniqueName="[Dim Date - Estimated Discharge Date].[Month Of Year].[All]" allUniqueName="[Dim Date - Estimated Discharge Date].[Month Of Year].[All]" dimensionUniqueName="[Dim Date - Estimated Discharge Date]" displayFolder="" count="0" unbalanced="0" hidden="1"/>
    <cacheHierarchy uniqueName="[Dim Date - Estimated Discharge Date].[MonthKey]" caption="MonthKey" attribute="1" time="1" defaultMemberUniqueName="[Dim Date - Estimated Discharge Date].[MonthKey].[All]" allUniqueName="[Dim Date - Estimated Discharge Date].[MonthKey].[All]" dimensionUniqueName="[Dim Date - Estimated Discharge Date]" displayFolder="" count="0" unbalanced="0" hidden="1"/>
    <cacheHierarchy uniqueName="[Dim Date - Estimated Discharge Date].[MonthNameKey]" caption="MonthNameKey" attribute="1" time="1" defaultMemberUniqueName="[Dim Date - Estimated Discharge Date].[MonthNameKey].[All]" allUniqueName="[Dim Date - Estimated Discharge Date].[MonthNameKey].[All]" dimensionUniqueName="[Dim Date - Estimated Discharge Date]" displayFolder="" count="0" unbalanced="0" hidden="1"/>
    <cacheHierarchy uniqueName="[Dim Date - Estimated Discharge Date].[MonthOverTime]" caption="MonthOverTime" attribute="1" time="1" defaultMemberUniqueName="[Dim Date - Estimated Discharge Date].[MonthOverTime].[All]" allUniqueName="[Dim Date - Estimated Discharge Date].[MonthOverTime].[All]" dimensionUniqueName="[Dim Date - Estimated Discharge Date]" displayFolder="" count="0" unbalanced="0" hidden="1"/>
    <cacheHierarchy uniqueName="[Dim Date - Estimated Discharge Date].[PK_Date]" caption="PK_Date" attribute="1" time="1" keyAttribute="1" defaultMemberUniqueName="[Dim Date - Estimated Discharge Date].[PK_Date].[All]" allUniqueName="[Dim Date - Estimated Discharge Date].[PK_Date].[All]" dimensionUniqueName="[Dim Date - Estimated Discharge Date]" displayFolder="" count="0" memberValueDatatype="7" unbalanced="0" hidden="1"/>
    <cacheHierarchy uniqueName="[Dim Date - Estimated Discharge Date].[Quarter Name]" caption="Quarter Name" attribute="1" time="1" defaultMemberUniqueName="[Dim Date - Estimated Discharge Date].[Quarter Name].[All]" allUniqueName="[Dim Date - Estimated Discharge Date].[Quarter Name].[All]" dimensionUniqueName="[Dim Date - Estimated Discharge Date]" displayFolder="" count="0" unbalanced="0" hidden="1"/>
    <cacheHierarchy uniqueName="[Dim Date - Estimated Discharge Date].[Quarter Of Year]" caption="Quarter Of Year" attribute="1" time="1" defaultMemberUniqueName="[Dim Date - Estimated Discharge Date].[Quarter Of Year].[All]" allUniqueName="[Dim Date - Estimated Discharge Date].[Quarter Of Year].[All]" dimensionUniqueName="[Dim Date - Estimated Discharge Date]" displayFolder="" count="0" unbalanced="0" hidden="1"/>
    <cacheHierarchy uniqueName="[Dim Date - Estimated Discharge Date].[QuarterKey]" caption="QuarterKey" attribute="1" time="1" defaultMemberUniqueName="[Dim Date - Estimated Discharge Date].[QuarterKey].[All]" allUniqueName="[Dim Date - Estimated Discharge Date].[QuarterKey].[All]" dimensionUniqueName="[Dim Date - Estimated Discharge Date]" displayFolder="" count="0" unbalanced="0" hidden="1"/>
    <cacheHierarchy uniqueName="[Dim Date - Estimated Discharge Date].[Semester Of Year]" caption="Semester Of Year" attribute="1" time="1" defaultMemberUniqueName="[Dim Date - Estimated Discharge Date].[Semester Of Year].[All]" allUniqueName="[Dim Date - Estimated Discharge Date].[Semester Of Year].[All]" dimensionUniqueName="[Dim Date - Estimated Discharge Date]" displayFolder="" count="0" unbalanced="0" hidden="1"/>
    <cacheHierarchy uniqueName="[Dim Date - Estimated Discharge Date].[SemesterKey]" caption="SemesterKey" attribute="1" time="1" defaultMemberUniqueName="[Dim Date - Estimated Discharge Date].[SemesterKey].[All]" allUniqueName="[Dim Date - Estimated Discharge Date].[SemesterKey].[All]" dimensionUniqueName="[Dim Date - Estimated Discharge Date]" displayFolder="" count="0" unbalanced="0" hidden="1"/>
    <cacheHierarchy uniqueName="[Dim Date - Estimated Discharge Date].[SemesterNameKey]" caption="SemesterNameKey" attribute="1" time="1" defaultMemberUniqueName="[Dim Date - Estimated Discharge Date].[SemesterNameKey].[All]" allUniqueName="[Dim Date - Estimated Discharge Date].[SemesterNameKey].[All]" dimensionUniqueName="[Dim Date - Estimated Discharge Date]" displayFolder="" count="0" unbalanced="0" hidden="1"/>
    <cacheHierarchy uniqueName="[Dim Date - Estimated Discharge Date].[Week]" caption="Week" attribute="1" time="1" defaultMemberUniqueName="[Dim Date - Estimated Discharge Date].[Week].[All]" allUniqueName="[Dim Date - Estimated Discharge Date].[Week].[All]" dimensionUniqueName="[Dim Date - Estimated Discharge Date]" displayFolder="" count="0" unbalanced="0" hidden="1"/>
    <cacheHierarchy uniqueName="[Dim Date - Estimated Discharge Date].[Week Of Year]" caption="Week Of Year" attribute="1" time="1" defaultMemberUniqueName="[Dim Date - Estimated Discharge Date].[Week Of Year].[All]" allUniqueName="[Dim Date - Estimated Discharge Date].[Week Of Year].[All]" dimensionUniqueName="[Dim Date - Estimated Discharge Date]" displayFolder="" count="0" unbalanced="0" hidden="1"/>
    <cacheHierarchy uniqueName="[Dim Date - Estimated Discharge Date].[WeekKey]" caption="WeekKey" attribute="1" time="1" defaultMemberUniqueName="[Dim Date - Estimated Discharge Date].[WeekKey].[All]" allUniqueName="[Dim Date - Estimated Discharge Date].[WeekKey].[All]" dimensionUniqueName="[Dim Date - Estimated Discharge Date]" displayFolder="" count="0" unbalanced="0" hidden="1"/>
    <cacheHierarchy uniqueName="[Dim Date - Estimated Discharge Date].[WeeksHierarchy]" caption="WeeksHierarchy" time="1" defaultMemberUniqueName="[Dim Date - Estimated Discharge Date].[WeeksHierarchy].[All]" allUniqueName="[Dim Date - Estimated Discharge Date].[WeeksHierarchy].[All]" dimensionUniqueName="[Dim Date - Estimated Discharge Date]" displayFolder="" count="0" unbalanced="0" hidden="1"/>
    <cacheHierarchy uniqueName="[Dim Date - Estimated Discharge Date].[Year Name]" caption="Year Name" attribute="1" time="1" defaultMemberUniqueName="[Dim Date - Estimated Discharge Date].[Year Name].[All]" allUniqueName="[Dim Date - Estimated Discharge Date].[Year Name].[All]" dimensionUniqueName="[Dim Date - Estimated Discharge Date]" displayFolder="" count="0" unbalanced="0" hidden="1"/>
    <cacheHierarchy uniqueName="[Dim Date - Estimated Discharge Date].[YearMonthKey]" caption="YearMonthKey" attribute="1" time="1" defaultMemberUniqueName="[Dim Date - Estimated Discharge Date].[YearMonthKey].[All]" allUniqueName="[Dim Date - Estimated Discharge Date].[YearMonthKey].[All]" dimensionUniqueName="[Dim Date - Estimated Discharge Date]" displayFolder="" count="0" unbalanced="0" hidden="1"/>
    <cacheHierarchy uniqueName="[Dim Date - Follow up].[Custom Week]" caption="Custom Week" attribute="1" time="1" defaultMemberUniqueName="[Dim Date - Follow up].[Custom Week].[All]" allUniqueName="[Dim Date - Follow up].[Custom Week].[All]" dimensionUniqueName="[Dim Date - Follow up]" displayFolder="" count="0" unbalanced="0" hidden="1"/>
    <cacheHierarchy uniqueName="[Dim Date - Follow up].[Date]" caption="Date" attribute="1" time="1" defaultMemberUniqueName="[Dim Date - Follow up].[Date].[All]" allUniqueName="[Dim Date - Follow up].[Date].[All]" dimensionUniqueName="[Dim Date - Follow up]" displayFolder="" count="0" unbalanced="0" hidden="1"/>
    <cacheHierarchy uniqueName="[Dim Date - Follow up].[DateHierarchy]" caption="DateHierarchy" time="1" defaultMemberUniqueName="[Dim Date - Follow up].[DateHierarchy].[All]" allUniqueName="[Dim Date - Follow up].[DateHierarchy].[All]" dimensionUniqueName="[Dim Date - Follow up]" displayFolder="" count="0" unbalanced="0" hidden="1"/>
    <cacheHierarchy uniqueName="[Dim Date - Follow up].[DateKey]" caption="DateKey" attribute="1" time="1" defaultMemberUniqueName="[Dim Date - Follow up].[DateKey].[All]" allUniqueName="[Dim Date - Follow up].[DateKey].[All]" dimensionUniqueName="[Dim Date - Follow up]" displayFolder="" count="0" unbalanced="0" hidden="1"/>
    <cacheHierarchy uniqueName="[Dim Date - Follow up].[DateOld]" caption="DateOld" attribute="1" time="1" defaultMemberUniqueName="[Dim Date - Follow up].[DateOld].[All]" allUniqueName="[Dim Date - Follow up].[DateOld].[All]" dimensionUniqueName="[Dim Date - Follow up]" displayFolder="" count="0" unbalanced="0" hidden="1"/>
    <cacheHierarchy uniqueName="[Dim Date - Follow up].[Day Name]" caption="Day Name" attribute="1" time="1" defaultMemberUniqueName="[Dim Date - Follow up].[Day Name].[All]" allUniqueName="[Dim Date - Follow up].[Day Name].[All]" dimensionUniqueName="[Dim Date - Follow up]" displayFolder="" count="0" unbalanced="0" hidden="1"/>
    <cacheHierarchy uniqueName="[Dim Date - Follow up].[Day Of Month]" caption="Day Of Month" attribute="1" time="1" defaultMemberUniqueName="[Dim Date - Follow up].[Day Of Month].[All]" allUniqueName="[Dim Date - Follow up].[Day Of Month].[All]" dimensionUniqueName="[Dim Date - Follow up]" displayFolder="" count="0" unbalanced="0" hidden="1"/>
    <cacheHierarchy uniqueName="[Dim Date - Follow up].[Day of Week]" caption="Day of Week" attribute="1" time="1" defaultMemberUniqueName="[Dim Date - Follow up].[Day of Week].[All]" allUniqueName="[Dim Date - Follow up].[Day of Week].[All]" dimensionUniqueName="[Dim Date - Follow up]" displayFolder="" count="0" unbalanced="0" hidden="1"/>
    <cacheHierarchy uniqueName="[Dim Date - Follow up].[Day of Year]" caption="Day of Year" attribute="1" time="1" defaultMemberUniqueName="[Dim Date - Follow up].[Day of Year].[All]" allUniqueName="[Dim Date - Follow up].[Day of Year].[All]" dimensionUniqueName="[Dim Date - Follow up]" displayFolder="" count="0" unbalanced="0" hidden="1"/>
    <cacheHierarchy uniqueName="[Dim Date - Follow up].[DayKey]" caption="DayKey" attribute="1" time="1" defaultMemberUniqueName="[Dim Date - Follow up].[DayKey].[All]" allUniqueName="[Dim Date - Follow up].[DayKey].[All]" dimensionUniqueName="[Dim Date - Follow up]" displayFolder="" count="0" unbalanced="0" hidden="1"/>
    <cacheHierarchy uniqueName="[Dim Date - Follow up].[DayKey2]" caption="DayKey2" attribute="1" time="1" defaultMemberUniqueName="[Dim Date - Follow up].[DayKey2].[All]" allUniqueName="[Dim Date - Follow up].[DayKey2].[All]" dimensionUniqueName="[Dim Date - Follow up]" displayFolder="" count="0" unbalanced="0" hidden="1"/>
    <cacheHierarchy uniqueName="[Dim Date - Follow up].[DayofMonthKey]" caption="DayofMonthKey" attribute="1" time="1" defaultMemberUniqueName="[Dim Date - Follow up].[DayofMonthKey].[All]" allUniqueName="[Dim Date - Follow up].[DayofMonthKey].[All]" dimensionUniqueName="[Dim Date - Follow up]" displayFolder="" count="0" unbalanced="0" hidden="1"/>
    <cacheHierarchy uniqueName="[Dim Date - Follow up].[DayofWeekKey]" caption="DayofWeekKey" attribute="1" time="1" defaultMemberUniqueName="[Dim Date - Follow up].[DayofWeekKey].[All]" allUniqueName="[Dim Date - Follow up].[DayofWeekKey].[All]" dimensionUniqueName="[Dim Date - Follow up]" displayFolder="" count="0" unbalanced="0" hidden="1"/>
    <cacheHierarchy uniqueName="[Dim Date - Follow up].[DayofYearKey]" caption="DayofYearKey" attribute="1" time="1" defaultMemberUniqueName="[Dim Date - Follow up].[DayofYearKey].[All]" allUniqueName="[Dim Date - Follow up].[DayofYearKey].[All]" dimensionUniqueName="[Dim Date - Follow up]" displayFolder="" count="0" unbalanced="0" hidden="1"/>
    <cacheHierarchy uniqueName="[Dim Date - Follow up].[FormattedDate]" caption="FormattedDate" attribute="1" time="1" defaultMemberUniqueName="[Dim Date - Follow up].[FormattedDate].[All]" allUniqueName="[Dim Date - Follow up].[FormattedDate].[All]" dimensionUniqueName="[Dim Date - Follow up]" displayFolder="" count="0" unbalanced="0" hidden="1"/>
    <cacheHierarchy uniqueName="[Dim Date - Follow up].[Half Year Name]" caption="Half Year Name" attribute="1" time="1" defaultMemberUniqueName="[Dim Date - Follow up].[Half Year Name].[All]" allUniqueName="[Dim Date - Follow up].[Half Year Name].[All]" dimensionUniqueName="[Dim Date - Follow up]" displayFolder="" count="0" unbalanced="0" hidden="1"/>
    <cacheHierarchy uniqueName="[Dim Date - Follow up].[Hijri Date]" caption="Hijri Date" attribute="1" time="1" defaultMemberUniqueName="[Dim Date - Follow up].[Hijri Date].[All]" allUniqueName="[Dim Date - Follow up].[Hijri Date].[All]" dimensionUniqueName="[Dim Date - Follow up]" displayFolder="" count="0" unbalanced="0" hidden="1"/>
    <cacheHierarchy uniqueName="[Dim Date - Follow up].[Hijri Month]" caption="Hijri Month" attribute="1" time="1" defaultMemberUniqueName="[Dim Date - Follow up].[Hijri Month].[All]" allUniqueName="[Dim Date - Follow up].[Hijri Month].[All]" dimensionUniqueName="[Dim Date - Follow up]" displayFolder="" count="0" unbalanced="0" hidden="1"/>
    <cacheHierarchy uniqueName="[Dim Date - Follow up].[Hijri Quarter]" caption="Hijri Quarter" attribute="1" time="1" defaultMemberUniqueName="[Dim Date - Follow up].[Hijri Quarter].[All]" allUniqueName="[Dim Date - Follow up].[Hijri Quarter].[All]" dimensionUniqueName="[Dim Date - Follow up]" displayFolder="" count="0" unbalanced="0" hidden="1"/>
    <cacheHierarchy uniqueName="[Dim Date - Follow up].[Hijri Semester]" caption="Hijri Semester" attribute="1" time="1" defaultMemberUniqueName="[Dim Date - Follow up].[Hijri Semester].[All]" allUniqueName="[Dim Date - Follow up].[Hijri Semester].[All]" dimensionUniqueName="[Dim Date - Follow up]" displayFolder="" count="0" unbalanced="0" hidden="1"/>
    <cacheHierarchy uniqueName="[Dim Date - Follow up].[Hijri Year]" caption="Hijri Year" attribute="1" time="1" defaultMemberUniqueName="[Dim Date - Follow up].[Hijri Year].[All]" allUniqueName="[Dim Date - Follow up].[Hijri Year].[All]" dimensionUniqueName="[Dim Date - Follow up]" displayFolder="" count="0" unbalanced="0" hidden="1"/>
    <cacheHierarchy uniqueName="[Dim Date - Follow up].[HijriDateHierarchy]" caption="HijriDateHierarchy" time="1" defaultMemberUniqueName="[Dim Date - Follow up].[HijriDateHierarchy].[All]" allUniqueName="[Dim Date - Follow up].[HijriDateHierarchy].[All]" dimensionUniqueName="[Dim Date - Follow up]" displayFolder="" count="0" unbalanced="0" hidden="1"/>
    <cacheHierarchy uniqueName="[Dim Date - Follow up].[HijriDayKey]" caption="HijriDayKey" attribute="1" time="1" defaultMemberUniqueName="[Dim Date - Follow up].[HijriDayKey].[All]" allUniqueName="[Dim Date - Follow up].[HijriDayKey].[All]" dimensionUniqueName="[Dim Date - Follow up]" displayFolder="" count="0" unbalanced="0" hidden="1"/>
    <cacheHierarchy uniqueName="[Dim Date - Follow up].[HijriMonthKey]" caption="HijriMonthKey" attribute="1" time="1" defaultMemberUniqueName="[Dim Date - Follow up].[HijriMonthKey].[All]" allUniqueName="[Dim Date - Follow up].[HijriMonthKey].[All]" dimensionUniqueName="[Dim Date - Follow up]" displayFolder="" count="0" unbalanced="0" hidden="1"/>
    <cacheHierarchy uniqueName="[Dim Date - Follow up].[HijriQuarterKey]" caption="HijriQuarterKey" attribute="1" time="1" defaultMemberUniqueName="[Dim Date - Follow up].[HijriQuarterKey].[All]" allUniqueName="[Dim Date - Follow up].[HijriQuarterKey].[All]" dimensionUniqueName="[Dim Date - Follow up]" displayFolder="" count="0" unbalanced="0" hidden="1"/>
    <cacheHierarchy uniqueName="[Dim Date - Follow up].[HijriSemesterKey]" caption="HijriSemesterKey" attribute="1" time="1" defaultMemberUniqueName="[Dim Date - Follow up].[HijriSemesterKey].[All]" allUniqueName="[Dim Date - Follow up].[HijriSemesterKey].[All]" dimensionUniqueName="[Dim Date - Follow up]" displayFolder="" count="0" unbalanced="0" hidden="1"/>
    <cacheHierarchy uniqueName="[Dim Date - Follow up].[Month Name]" caption="Month Name" attribute="1" time="1" defaultMemberUniqueName="[Dim Date - Follow up].[Month Name].[All]" allUniqueName="[Dim Date - Follow up].[Month Name].[All]" dimensionUniqueName="[Dim Date - Follow up]" displayFolder="" count="0" unbalanced="0" hidden="1"/>
    <cacheHierarchy uniqueName="[Dim Date - Follow up].[Month Of Year]" caption="Month Of Year" attribute="1" time="1" defaultMemberUniqueName="[Dim Date - Follow up].[Month Of Year].[All]" allUniqueName="[Dim Date - Follow up].[Month Of Year].[All]" dimensionUniqueName="[Dim Date - Follow up]" displayFolder="" count="0" unbalanced="0" hidden="1"/>
    <cacheHierarchy uniqueName="[Dim Date - Follow up].[MonthKey]" caption="MonthKey" attribute="1" time="1" defaultMemberUniqueName="[Dim Date - Follow up].[MonthKey].[All]" allUniqueName="[Dim Date - Follow up].[MonthKey].[All]" dimensionUniqueName="[Dim Date - Follow up]" displayFolder="" count="0" unbalanced="0" hidden="1"/>
    <cacheHierarchy uniqueName="[Dim Date - Follow up].[MonthNameKey]" caption="MonthNameKey" attribute="1" time="1" defaultMemberUniqueName="[Dim Date - Follow up].[MonthNameKey].[All]" allUniqueName="[Dim Date - Follow up].[MonthNameKey].[All]" dimensionUniqueName="[Dim Date - Follow up]" displayFolder="" count="0" unbalanced="0" hidden="1"/>
    <cacheHierarchy uniqueName="[Dim Date - Follow up].[MonthOverTime]" caption="MonthOverTime" attribute="1" time="1" defaultMemberUniqueName="[Dim Date - Follow up].[MonthOverTime].[All]" allUniqueName="[Dim Date - Follow up].[MonthOverTime].[All]" dimensionUniqueName="[Dim Date - Follow up]" displayFolder="" count="0" unbalanced="0" hidden="1"/>
    <cacheHierarchy uniqueName="[Dim Date - Follow up].[PK_Date]" caption="PK_Date" attribute="1" time="1" keyAttribute="1" defaultMemberUniqueName="[Dim Date - Follow up].[PK_Date].[All]" allUniqueName="[Dim Date - Follow up].[PK_Date].[All]" dimensionUniqueName="[Dim Date - Follow up]" displayFolder="" count="0" memberValueDatatype="7" unbalanced="0" hidden="1"/>
    <cacheHierarchy uniqueName="[Dim Date - Follow up].[Quarter Name]" caption="Quarter Name" attribute="1" time="1" defaultMemberUniqueName="[Dim Date - Follow up].[Quarter Name].[All]" allUniqueName="[Dim Date - Follow up].[Quarter Name].[All]" dimensionUniqueName="[Dim Date - Follow up]" displayFolder="" count="0" unbalanced="0" hidden="1"/>
    <cacheHierarchy uniqueName="[Dim Date - Follow up].[Quarter Of Year]" caption="Quarter Of Year" attribute="1" time="1" defaultMemberUniqueName="[Dim Date - Follow up].[Quarter Of Year].[All]" allUniqueName="[Dim Date - Follow up].[Quarter Of Year].[All]" dimensionUniqueName="[Dim Date - Follow up]" displayFolder="" count="0" unbalanced="0" hidden="1"/>
    <cacheHierarchy uniqueName="[Dim Date - Follow up].[QuarterKey]" caption="QuarterKey" attribute="1" time="1" defaultMemberUniqueName="[Dim Date - Follow up].[QuarterKey].[All]" allUniqueName="[Dim Date - Follow up].[QuarterKey].[All]" dimensionUniqueName="[Dim Date - Follow up]" displayFolder="" count="0" unbalanced="0" hidden="1"/>
    <cacheHierarchy uniqueName="[Dim Date - Follow up].[Semester Of Year]" caption="Semester Of Year" attribute="1" time="1" defaultMemberUniqueName="[Dim Date - Follow up].[Semester Of Year].[All]" allUniqueName="[Dim Date - Follow up].[Semester Of Year].[All]" dimensionUniqueName="[Dim Date - Follow up]" displayFolder="" count="0" unbalanced="0" hidden="1"/>
    <cacheHierarchy uniqueName="[Dim Date - Follow up].[SemesterKey]" caption="SemesterKey" attribute="1" time="1" defaultMemberUniqueName="[Dim Date - Follow up].[SemesterKey].[All]" allUniqueName="[Dim Date - Follow up].[SemesterKey].[All]" dimensionUniqueName="[Dim Date - Follow up]" displayFolder="" count="0" unbalanced="0" hidden="1"/>
    <cacheHierarchy uniqueName="[Dim Date - Follow up].[SemesterNameKey]" caption="SemesterNameKey" attribute="1" time="1" defaultMemberUniqueName="[Dim Date - Follow up].[SemesterNameKey].[All]" allUniqueName="[Dim Date - Follow up].[SemesterNameKey].[All]" dimensionUniqueName="[Dim Date - Follow up]" displayFolder="" count="0" unbalanced="0" hidden="1"/>
    <cacheHierarchy uniqueName="[Dim Date - Follow up].[Week]" caption="Week" attribute="1" time="1" defaultMemberUniqueName="[Dim Date - Follow up].[Week].[All]" allUniqueName="[Dim Date - Follow up].[Week].[All]" dimensionUniqueName="[Dim Date - Follow up]" displayFolder="" count="0" unbalanced="0" hidden="1"/>
    <cacheHierarchy uniqueName="[Dim Date - Follow up].[Week Of Year]" caption="Week Of Year" attribute="1" time="1" defaultMemberUniqueName="[Dim Date - Follow up].[Week Of Year].[All]" allUniqueName="[Dim Date - Follow up].[Week Of Year].[All]" dimensionUniqueName="[Dim Date - Follow up]" displayFolder="" count="0" unbalanced="0" hidden="1"/>
    <cacheHierarchy uniqueName="[Dim Date - Follow up].[WeekKey]" caption="WeekKey" attribute="1" time="1" defaultMemberUniqueName="[Dim Date - Follow up].[WeekKey].[All]" allUniqueName="[Dim Date - Follow up].[WeekKey].[All]" dimensionUniqueName="[Dim Date - Follow up]" displayFolder="" count="0" unbalanced="0" hidden="1"/>
    <cacheHierarchy uniqueName="[Dim Date - Follow up].[WeeksHierarchy]" caption="WeeksHierarchy" time="1" defaultMemberUniqueName="[Dim Date - Follow up].[WeeksHierarchy].[All]" allUniqueName="[Dim Date - Follow up].[WeeksHierarchy].[All]" dimensionUniqueName="[Dim Date - Follow up]" displayFolder="" count="0" unbalanced="0" hidden="1"/>
    <cacheHierarchy uniqueName="[Dim Date - Follow up].[Year Name]" caption="Year Name" attribute="1" time="1" defaultMemberUniqueName="[Dim Date - Follow up].[Year Name].[All]" allUniqueName="[Dim Date - Follow up].[Year Name].[All]" dimensionUniqueName="[Dim Date - Follow up]" displayFolder="" count="0" unbalanced="0" hidden="1"/>
    <cacheHierarchy uniqueName="[Dim Date - Follow up].[YearMonthKey]" caption="YearMonthKey" attribute="1" time="1" defaultMemberUniqueName="[Dim Date - Follow up].[YearMonthKey].[All]" allUniqueName="[Dim Date - Follow up].[YearMonthKey].[All]" dimensionUniqueName="[Dim Date - Follow up]" displayFolder="" count="0" unbalanced="0" hidden="1"/>
    <cacheHierarchy uniqueName="[Dim Date - OR Planned Start Time].[DayTimeBucket]" caption="DayTimeBucket" attribute="1" defaultMemberUniqueName="[Dim Date - OR Planned Start Time].[DayTimeBucket].[All]" allUniqueName="[Dim Date - OR Planned Start Time].[DayTimeBucket].[All]" dimensionUniqueName="[Dim Date - OR Planned Start Time]" displayFolder="" count="0" unbalanced="0" hidden="1"/>
    <cacheHierarchy uniqueName="[Dim Date - OR Planned Start Time].[DayTimeBucketGroupKey]" caption="DayTimeBucketGroupKey" attribute="1" defaultMemberUniqueName="[Dim Date - OR Planned Start Time].[DayTimeBucketGroupKey].[All]" allUniqueName="[Dim Date - OR Planned Start Time].[DayTimeBucketGroupKey].[All]" dimensionUniqueName="[Dim Date - OR Planned Start Time]" displayFolder="" count="0" unbalanced="0" hidden="1"/>
    <cacheHierarchy uniqueName="[Dim Date - OR Planned Start Time].[Hour30]" caption="Hour30" attribute="1" defaultMemberUniqueName="[Dim Date - OR Planned Start Time].[Hour30].[All]" allUniqueName="[Dim Date - OR Planned Start Time].[Hour30].[All]" dimensionUniqueName="[Dim Date - OR Planned Start Time]" displayFolder="" count="0" unbalanced="0" hidden="1"/>
    <cacheHierarchy uniqueName="[Dim Date - OR Planned Start Time].[HourlyBucket]" caption="HourlyBucket" attribute="1" defaultMemberUniqueName="[Dim Date - OR Planned Start Time].[HourlyBucket].[All]" allUniqueName="[Dim Date - OR Planned Start Time].[HourlyBucket].[All]" dimensionUniqueName="[Dim Date - OR Planned Start Time]" displayFolder="" count="0" unbalanced="0" hidden="1"/>
    <cacheHierarchy uniqueName="[Dim Date - OR Planned Start Time].[MinuteNumber]" caption="MinuteNumber" attribute="1" defaultMemberUniqueName="[Dim Date - OR Planned Start Time].[MinuteNumber].[All]" allUniqueName="[Dim Date - OR Planned Start Time].[MinuteNumber].[All]" dimensionUniqueName="[Dim Date - OR Planned Start Time]" displayFolder="" count="0" unbalanced="0" hidden="1"/>
    <cacheHierarchy uniqueName="[Dim Date - OR Planned Start Time].[SecondNumber]" caption="SecondNumber" attribute="1" defaultMemberUniqueName="[Dim Date - OR Planned Start Time].[SecondNumber].[All]" allUniqueName="[Dim Date - OR Planned Start Time].[SecondNumber].[All]" dimensionUniqueName="[Dim Date - OR Planned Start Time]" displayFolder="" count="0" unbalanced="0" hidden="1"/>
    <cacheHierarchy uniqueName="[Dim Date - OR Planned Start Time].[Time]" caption="Time" attribute="1" defaultMemberUniqueName="[Dim Date - OR Planned Start Time].[Time].[All]" allUniqueName="[Dim Date - OR Planned Start Time].[Time].[All]" dimensionUniqueName="[Dim Date - OR Planned Start Time]" displayFolder="" count="0" unbalanced="0" hidden="1"/>
    <cacheHierarchy uniqueName="[Dim Date - OR Planned Start Time].[TimeAltKey]" caption="TimeAltKey" attribute="1" defaultMemberUniqueName="[Dim Date - OR Planned Start Time].[TimeAltKey].[All]" allUniqueName="[Dim Date - OR Planned Start Time].[TimeAltKey].[All]" dimensionUniqueName="[Dim Date - OR Planned Start Time]" displayFolder="" count="0" unbalanced="0" hidden="1"/>
    <cacheHierarchy uniqueName="[Dim Date - OR Planned Start Time].[TimeInSecond]" caption="TimeInSecond" attribute="1" defaultMemberUniqueName="[Dim Date - OR Planned Start Time].[TimeInSecond].[All]" allUniqueName="[Dim Date - OR Planned Start Time].[TimeInSecond].[All]" dimensionUniqueName="[Dim Date - OR Planned Start Time]" displayFolder="" count="0" unbalanced="0" hidden="1"/>
    <cacheHierarchy uniqueName="[Dim Date - OR Planned Start Time].[TimeKey]" caption="TimeKey" attribute="1" defaultMemberUniqueName="[Dim Date - OR Planned Start Time].[TimeKey].[All]" allUniqueName="[Dim Date - OR Planned Start Time].[TimeKey].[All]" dimensionUniqueName="[Dim Date - OR Planned Start Time]" displayFolder="" count="0" unbalanced="0" hidden="1"/>
    <cacheHierarchy uniqueName="[Dim Date - Order Date].[Custom Week]" caption="Custom Week" attribute="1" time="1" defaultMemberUniqueName="[Dim Date - Order Date].[Custom Week].[All]" allUniqueName="[Dim Date - Order Date].[Custom Week].[All]" dimensionUniqueName="[Dim Date - Order Date]" displayFolder="" count="0" unbalanced="0" hidden="1"/>
    <cacheHierarchy uniqueName="[Dim Date - Order Date].[Date]" caption="Date" attribute="1" time="1" defaultMemberUniqueName="[Dim Date - Order Date].[Date].[All]" allUniqueName="[Dim Date - Order Date].[Date].[All]" dimensionUniqueName="[Dim Date - Order Date]" displayFolder="" count="0" unbalanced="0" hidden="1"/>
    <cacheHierarchy uniqueName="[Dim Date - Order Date].[DateHierarchy]" caption="DateHierarchy" time="1" defaultMemberUniqueName="[Dim Date - Order Date].[DateHierarchy].[All]" allUniqueName="[Dim Date - Order Date].[DateHierarchy].[All]" dimensionUniqueName="[Dim Date - Order Date]" displayFolder="" count="0" unbalanced="0" hidden="1"/>
    <cacheHierarchy uniqueName="[Dim Date - Order Date].[DateKey]" caption="DateKey" attribute="1" time="1" defaultMemberUniqueName="[Dim Date - Order Date].[DateKey].[All]" allUniqueName="[Dim Date - Order Date].[DateKey].[All]" dimensionUniqueName="[Dim Date - Order Date]" displayFolder="" count="0" unbalanced="0" hidden="1"/>
    <cacheHierarchy uniqueName="[Dim Date - Order Date].[DateOld]" caption="DateOld" attribute="1" time="1" defaultMemberUniqueName="[Dim Date - Order Date].[DateOld].[All]" allUniqueName="[Dim Date - Order Date].[DateOld].[All]" dimensionUniqueName="[Dim Date - Order Date]" displayFolder="" count="0" unbalanced="0" hidden="1"/>
    <cacheHierarchy uniqueName="[Dim Date - Order Date].[Day Name]" caption="Day Name" attribute="1" time="1" defaultMemberUniqueName="[Dim Date - Order Date].[Day Name].[All]" allUniqueName="[Dim Date - Order Date].[Day Name].[All]" dimensionUniqueName="[Dim Date - Order Date]" displayFolder="" count="0" unbalanced="0" hidden="1"/>
    <cacheHierarchy uniqueName="[Dim Date - Order Date].[Day Of Month]" caption="Day Of Month" attribute="1" time="1" defaultMemberUniqueName="[Dim Date - Order Date].[Day Of Month].[All]" allUniqueName="[Dim Date - Order Date].[Day Of Month].[All]" dimensionUniqueName="[Dim Date - Order Date]" displayFolder="" count="0" unbalanced="0" hidden="1"/>
    <cacheHierarchy uniqueName="[Dim Date - Order Date].[Day of Week]" caption="Day of Week" attribute="1" time="1" defaultMemberUniqueName="[Dim Date - Order Date].[Day of Week].[All]" allUniqueName="[Dim Date - Order Date].[Day of Week].[All]" dimensionUniqueName="[Dim Date - Order Date]" displayFolder="" count="0" unbalanced="0" hidden="1"/>
    <cacheHierarchy uniqueName="[Dim Date - Order Date].[Day of Year]" caption="Day of Year" attribute="1" time="1" defaultMemberUniqueName="[Dim Date - Order Date].[Day of Year].[All]" allUniqueName="[Dim Date - Order Date].[Day of Year].[All]" dimensionUniqueName="[Dim Date - Order Date]" displayFolder="" count="0" unbalanced="0" hidden="1"/>
    <cacheHierarchy uniqueName="[Dim Date - Order Date].[DayKey]" caption="DayKey" attribute="1" time="1" defaultMemberUniqueName="[Dim Date - Order Date].[DayKey].[All]" allUniqueName="[Dim Date - Order Date].[DayKey].[All]" dimensionUniqueName="[Dim Date - Order Date]" displayFolder="" count="0" unbalanced="0" hidden="1"/>
    <cacheHierarchy uniqueName="[Dim Date - Order Date].[DayKey2]" caption="DayKey2" attribute="1" time="1" defaultMemberUniqueName="[Dim Date - Order Date].[DayKey2].[All]" allUniqueName="[Dim Date - Order Date].[DayKey2].[All]" dimensionUniqueName="[Dim Date - Order Date]" displayFolder="" count="0" unbalanced="0" hidden="1"/>
    <cacheHierarchy uniqueName="[Dim Date - Order Date].[DayofMonthKey]" caption="DayofMonthKey" attribute="1" time="1" defaultMemberUniqueName="[Dim Date - Order Date].[DayofMonthKey].[All]" allUniqueName="[Dim Date - Order Date].[DayofMonthKey].[All]" dimensionUniqueName="[Dim Date - Order Date]" displayFolder="" count="0" unbalanced="0" hidden="1"/>
    <cacheHierarchy uniqueName="[Dim Date - Order Date].[DayofWeekKey]" caption="DayofWeekKey" attribute="1" time="1" defaultMemberUniqueName="[Dim Date - Order Date].[DayofWeekKey].[All]" allUniqueName="[Dim Date - Order Date].[DayofWeekKey].[All]" dimensionUniqueName="[Dim Date - Order Date]" displayFolder="" count="0" unbalanced="0" hidden="1"/>
    <cacheHierarchy uniqueName="[Dim Date - Order Date].[DayofYearKey]" caption="DayofYearKey" attribute="1" time="1" defaultMemberUniqueName="[Dim Date - Order Date].[DayofYearKey].[All]" allUniqueName="[Dim Date - Order Date].[DayofYearKey].[All]" dimensionUniqueName="[Dim Date - Order Date]" displayFolder="" count="0" unbalanced="0" hidden="1"/>
    <cacheHierarchy uniqueName="[Dim Date - Order Date].[FormattedDate]" caption="FormattedDate" attribute="1" time="1" defaultMemberUniqueName="[Dim Date - Order Date].[FormattedDate].[All]" allUniqueName="[Dim Date - Order Date].[FormattedDate].[All]" dimensionUniqueName="[Dim Date - Order Date]" displayFolder="" count="0" unbalanced="0" hidden="1"/>
    <cacheHierarchy uniqueName="[Dim Date - Order Date].[Half Year Name]" caption="Half Year Name" attribute="1" time="1" defaultMemberUniqueName="[Dim Date - Order Date].[Half Year Name].[All]" allUniqueName="[Dim Date - Order Date].[Half Year Name].[All]" dimensionUniqueName="[Dim Date - Order Date]" displayFolder="" count="0" unbalanced="0" hidden="1"/>
    <cacheHierarchy uniqueName="[Dim Date - Order Date].[Hijri Date]" caption="Hijri Date" attribute="1" time="1" defaultMemberUniqueName="[Dim Date - Order Date].[Hijri Date].[All]" allUniqueName="[Dim Date - Order Date].[Hijri Date].[All]" dimensionUniqueName="[Dim Date - Order Date]" displayFolder="" count="0" unbalanced="0" hidden="1"/>
    <cacheHierarchy uniqueName="[Dim Date - Order Date].[Hijri Month]" caption="Hijri Month" attribute="1" time="1" defaultMemberUniqueName="[Dim Date - Order Date].[Hijri Month].[All]" allUniqueName="[Dim Date - Order Date].[Hijri Month].[All]" dimensionUniqueName="[Dim Date - Order Date]" displayFolder="" count="0" unbalanced="0" hidden="1"/>
    <cacheHierarchy uniqueName="[Dim Date - Order Date].[Hijri Quarter]" caption="Hijri Quarter" attribute="1" time="1" defaultMemberUniqueName="[Dim Date - Order Date].[Hijri Quarter].[All]" allUniqueName="[Dim Date - Order Date].[Hijri Quarter].[All]" dimensionUniqueName="[Dim Date - Order Date]" displayFolder="" count="0" unbalanced="0" hidden="1"/>
    <cacheHierarchy uniqueName="[Dim Date - Order Date].[Hijri Semester]" caption="Hijri Semester" attribute="1" time="1" defaultMemberUniqueName="[Dim Date - Order Date].[Hijri Semester].[All]" allUniqueName="[Dim Date - Order Date].[Hijri Semester].[All]" dimensionUniqueName="[Dim Date - Order Date]" displayFolder="" count="0" unbalanced="0" hidden="1"/>
    <cacheHierarchy uniqueName="[Dim Date - Order Date].[Hijri Year]" caption="Hijri Year" attribute="1" time="1" defaultMemberUniqueName="[Dim Date - Order Date].[Hijri Year].[All]" allUniqueName="[Dim Date - Order Date].[Hijri Year].[All]" dimensionUniqueName="[Dim Date - Order Date]" displayFolder="" count="0" unbalanced="0" hidden="1"/>
    <cacheHierarchy uniqueName="[Dim Date - Order Date].[HijriDateHierarchy]" caption="HijriDateHierarchy" time="1" defaultMemberUniqueName="[Dim Date - Order Date].[HijriDateHierarchy].[All]" allUniqueName="[Dim Date - Order Date].[HijriDateHierarchy].[All]" dimensionUniqueName="[Dim Date - Order Date]" displayFolder="" count="0" unbalanced="0" hidden="1"/>
    <cacheHierarchy uniqueName="[Dim Date - Order Date].[HijriDayKey]" caption="HijriDayKey" attribute="1" time="1" defaultMemberUniqueName="[Dim Date - Order Date].[HijriDayKey].[All]" allUniqueName="[Dim Date - Order Date].[HijriDayKey].[All]" dimensionUniqueName="[Dim Date - Order Date]" displayFolder="" count="0" unbalanced="0" hidden="1"/>
    <cacheHierarchy uniqueName="[Dim Date - Order Date].[HijriMonthKey]" caption="HijriMonthKey" attribute="1" time="1" defaultMemberUniqueName="[Dim Date - Order Date].[HijriMonthKey].[All]" allUniqueName="[Dim Date - Order Date].[HijriMonthKey].[All]" dimensionUniqueName="[Dim Date - Order Date]" displayFolder="" count="0" unbalanced="0" hidden="1"/>
    <cacheHierarchy uniqueName="[Dim Date - Order Date].[HijriQuarterKey]" caption="HijriQuarterKey" attribute="1" time="1" defaultMemberUniqueName="[Dim Date - Order Date].[HijriQuarterKey].[All]" allUniqueName="[Dim Date - Order Date].[HijriQuarterKey].[All]" dimensionUniqueName="[Dim Date - Order Date]" displayFolder="" count="0" unbalanced="0" hidden="1"/>
    <cacheHierarchy uniqueName="[Dim Date - Order Date].[HijriSemesterKey]" caption="HijriSemesterKey" attribute="1" time="1" defaultMemberUniqueName="[Dim Date - Order Date].[HijriSemesterKey].[All]" allUniqueName="[Dim Date - Order Date].[HijriSemesterKey].[All]" dimensionUniqueName="[Dim Date - Order Date]" displayFolder="" count="0" unbalanced="0" hidden="1"/>
    <cacheHierarchy uniqueName="[Dim Date - Order Date].[Month Name]" caption="Month Name" attribute="1" time="1" defaultMemberUniqueName="[Dim Date - Order Date].[Month Name].[All]" allUniqueName="[Dim Date - Order Date].[Month Name].[All]" dimensionUniqueName="[Dim Date - Order Date]" displayFolder="" count="0" unbalanced="0" hidden="1"/>
    <cacheHierarchy uniqueName="[Dim Date - Order Date].[Month Of Year]" caption="Month Of Year" attribute="1" time="1" defaultMemberUniqueName="[Dim Date - Order Date].[Month Of Year].[All]" allUniqueName="[Dim Date - Order Date].[Month Of Year].[All]" dimensionUniqueName="[Dim Date - Order Date]" displayFolder="" count="0" unbalanced="0" hidden="1"/>
    <cacheHierarchy uniqueName="[Dim Date - Order Date].[MonthKey]" caption="MonthKey" attribute="1" time="1" defaultMemberUniqueName="[Dim Date - Order Date].[MonthKey].[All]" allUniqueName="[Dim Date - Order Date].[MonthKey].[All]" dimensionUniqueName="[Dim Date - Order Date]" displayFolder="" count="0" unbalanced="0" hidden="1"/>
    <cacheHierarchy uniqueName="[Dim Date - Order Date].[MonthNameKey]" caption="MonthNameKey" attribute="1" time="1" defaultMemberUniqueName="[Dim Date - Order Date].[MonthNameKey].[All]" allUniqueName="[Dim Date - Order Date].[MonthNameKey].[All]" dimensionUniqueName="[Dim Date - Order Date]" displayFolder="" count="0" unbalanced="0" hidden="1"/>
    <cacheHierarchy uniqueName="[Dim Date - Order Date].[MonthOverTime]" caption="MonthOverTime" attribute="1" time="1" defaultMemberUniqueName="[Dim Date - Order Date].[MonthOverTime].[All]" allUniqueName="[Dim Date - Order Date].[MonthOverTime].[All]" dimensionUniqueName="[Dim Date - Order Date]" displayFolder="" count="0" unbalanced="0" hidden="1"/>
    <cacheHierarchy uniqueName="[Dim Date - Order Date].[PK_Date]" caption="PK_Date" attribute="1" time="1" keyAttribute="1" defaultMemberUniqueName="[Dim Date - Order Date].[PK_Date].[All]" allUniqueName="[Dim Date - Order Date].[PK_Date].[All]" dimensionUniqueName="[Dim Date - Order Date]" displayFolder="" count="0" memberValueDatatype="7" unbalanced="0" hidden="1"/>
    <cacheHierarchy uniqueName="[Dim Date - Order Date].[Quarter Name]" caption="Quarter Name" attribute="1" time="1" defaultMemberUniqueName="[Dim Date - Order Date].[Quarter Name].[All]" allUniqueName="[Dim Date - Order Date].[Quarter Name].[All]" dimensionUniqueName="[Dim Date - Order Date]" displayFolder="" count="0" unbalanced="0" hidden="1"/>
    <cacheHierarchy uniqueName="[Dim Date - Order Date].[Quarter Of Year]" caption="Quarter Of Year" attribute="1" time="1" defaultMemberUniqueName="[Dim Date - Order Date].[Quarter Of Year].[All]" allUniqueName="[Dim Date - Order Date].[Quarter Of Year].[All]" dimensionUniqueName="[Dim Date - Order Date]" displayFolder="" count="0" unbalanced="0" hidden="1"/>
    <cacheHierarchy uniqueName="[Dim Date - Order Date].[QuarterKey]" caption="QuarterKey" attribute="1" time="1" defaultMemberUniqueName="[Dim Date - Order Date].[QuarterKey].[All]" allUniqueName="[Dim Date - Order Date].[QuarterKey].[All]" dimensionUniqueName="[Dim Date - Order Date]" displayFolder="" count="0" unbalanced="0" hidden="1"/>
    <cacheHierarchy uniqueName="[Dim Date - Order Date].[Semester Of Year]" caption="Semester Of Year" attribute="1" time="1" defaultMemberUniqueName="[Dim Date - Order Date].[Semester Of Year].[All]" allUniqueName="[Dim Date - Order Date].[Semester Of Year].[All]" dimensionUniqueName="[Dim Date - Order Date]" displayFolder="" count="0" unbalanced="0" hidden="1"/>
    <cacheHierarchy uniqueName="[Dim Date - Order Date].[SemesterKey]" caption="SemesterKey" attribute="1" time="1" defaultMemberUniqueName="[Dim Date - Order Date].[SemesterKey].[All]" allUniqueName="[Dim Date - Order Date].[SemesterKey].[All]" dimensionUniqueName="[Dim Date - Order Date]" displayFolder="" count="0" unbalanced="0" hidden="1"/>
    <cacheHierarchy uniqueName="[Dim Date - Order Date].[SemesterNameKey]" caption="SemesterNameKey" attribute="1" time="1" defaultMemberUniqueName="[Dim Date - Order Date].[SemesterNameKey].[All]" allUniqueName="[Dim Date - Order Date].[SemesterNameKey].[All]" dimensionUniqueName="[Dim Date - Order Date]" displayFolder="" count="0" unbalanced="0" hidden="1"/>
    <cacheHierarchy uniqueName="[Dim Date - Order Date].[Week]" caption="Week" attribute="1" time="1" defaultMemberUniqueName="[Dim Date - Order Date].[Week].[All]" allUniqueName="[Dim Date - Order Date].[Week].[All]" dimensionUniqueName="[Dim Date - Order Date]" displayFolder="" count="0" unbalanced="0" hidden="1"/>
    <cacheHierarchy uniqueName="[Dim Date - Order Date].[Week Of Year]" caption="Week Of Year" attribute="1" time="1" defaultMemberUniqueName="[Dim Date - Order Date].[Week Of Year].[All]" allUniqueName="[Dim Date - Order Date].[Week Of Year].[All]" dimensionUniqueName="[Dim Date - Order Date]" displayFolder="" count="0" unbalanced="0" hidden="1"/>
    <cacheHierarchy uniqueName="[Dim Date - Order Date].[WeekKey]" caption="WeekKey" attribute="1" time="1" defaultMemberUniqueName="[Dim Date - Order Date].[WeekKey].[All]" allUniqueName="[Dim Date - Order Date].[WeekKey].[All]" dimensionUniqueName="[Dim Date - Order Date]" displayFolder="" count="0" unbalanced="0" hidden="1"/>
    <cacheHierarchy uniqueName="[Dim Date - Order Date].[WeeksHierarchy]" caption="WeeksHierarchy" time="1" defaultMemberUniqueName="[Dim Date - Order Date].[WeeksHierarchy].[All]" allUniqueName="[Dim Date - Order Date].[WeeksHierarchy].[All]" dimensionUniqueName="[Dim Date - Order Date]" displayFolder="" count="0" unbalanced="0" hidden="1"/>
    <cacheHierarchy uniqueName="[Dim Date - Order Date].[Year Name]" caption="Year Name" attribute="1" time="1" defaultMemberUniqueName="[Dim Date - Order Date].[Year Name].[All]" allUniqueName="[Dim Date - Order Date].[Year Name].[All]" dimensionUniqueName="[Dim Date - Order Date]" displayFolder="" count="0" unbalanced="0" hidden="1"/>
    <cacheHierarchy uniqueName="[Dim Date - Order Date].[YearMonthKey]" caption="YearMonthKey" attribute="1" time="1" defaultMemberUniqueName="[Dim Date - Order Date].[YearMonthKey].[All]" allUniqueName="[Dim Date - Order Date].[YearMonthKey].[All]" dimensionUniqueName="[Dim Date - Order Date]" displayFolder="" count="0" unbalanced="0" hidden="1"/>
    <cacheHierarchy uniqueName="[Dim Date - Order Time].[DayTimeBucket]" caption="DayTimeBucket" attribute="1" defaultMemberUniqueName="[Dim Date - Order Time].[DayTimeBucket].[All]" allUniqueName="[Dim Date - Order Time].[DayTimeBucket].[All]" dimensionUniqueName="[Dim Date - Order Time]" displayFolder="" count="0" unbalanced="0" hidden="1"/>
    <cacheHierarchy uniqueName="[Dim Date - Order Time].[DayTimeBucketGroupKey]" caption="DayTimeBucketGroupKey" attribute="1" defaultMemberUniqueName="[Dim Date - Order Time].[DayTimeBucketGroupKey].[All]" allUniqueName="[Dim Date - Order Time].[DayTimeBucketGroupKey].[All]" dimensionUniqueName="[Dim Date - Order Time]" displayFolder="" count="0" unbalanced="0" hidden="1"/>
    <cacheHierarchy uniqueName="[Dim Date - Order Time].[Hour24]" caption="Hour24" attribute="1" defaultMemberUniqueName="[Dim Date - Order Time].[Hour24].[All]" allUniqueName="[Dim Date - Order Time].[Hour24].[All]" dimensionUniqueName="[Dim Date - Order Time]" displayFolder="" count="0" unbalanced="0" hidden="1"/>
    <cacheHierarchy uniqueName="[Dim Date - Order Time].[HourlyBucket]" caption="HourlyBucket" attribute="1" defaultMemberUniqueName="[Dim Date - Order Time].[HourlyBucket].[All]" allUniqueName="[Dim Date - Order Time].[HourlyBucket].[All]" dimensionUniqueName="[Dim Date - Order Time]" displayFolder="" count="0" unbalanced="0" hidden="1"/>
    <cacheHierarchy uniqueName="[Dim Date - Order Time].[MinuteNumber]" caption="MinuteNumber" attribute="1" defaultMemberUniqueName="[Dim Date - Order Time].[MinuteNumber].[All]" allUniqueName="[Dim Date - Order Time].[MinuteNumber].[All]" dimensionUniqueName="[Dim Date - Order Time]" displayFolder="" count="0" unbalanced="0" hidden="1"/>
    <cacheHierarchy uniqueName="[Dim Date - Order Time].[SecondNumber]" caption="SecondNumber" attribute="1" defaultMemberUniqueName="[Dim Date - Order Time].[SecondNumber].[All]" allUniqueName="[Dim Date - Order Time].[SecondNumber].[All]" dimensionUniqueName="[Dim Date - Order Time]" displayFolder="" count="0" unbalanced="0" hidden="1"/>
    <cacheHierarchy uniqueName="[Dim Date - Order Time].[Time]" caption="Time" attribute="1" defaultMemberUniqueName="[Dim Date - Order Time].[Time].[All]" allUniqueName="[Dim Date - Order Time].[Time].[All]" dimensionUniqueName="[Dim Date - Order Time]" displayFolder="" count="0" unbalanced="0" hidden="1"/>
    <cacheHierarchy uniqueName="[Dim Date - Order Time].[TimeAltKey]" caption="TimeAltKey" attribute="1" defaultMemberUniqueName="[Dim Date - Order Time].[TimeAltKey].[All]" allUniqueName="[Dim Date - Order Time].[TimeAltKey].[All]" dimensionUniqueName="[Dim Date - Order Time]" displayFolder="" count="0" unbalanced="0" hidden="1"/>
    <cacheHierarchy uniqueName="[Dim Date - Order Time].[TimeInSecond]" caption="TimeInSecond" attribute="1" defaultMemberUniqueName="[Dim Date - Order Time].[TimeInSecond].[All]" allUniqueName="[Dim Date - Order Time].[TimeInSecond].[All]" dimensionUniqueName="[Dim Date - Order Time]" displayFolder="" count="0" unbalanced="0" hidden="1"/>
    <cacheHierarchy uniqueName="[Dim Date - Order Time].[TimeKey]" caption="TimeKey" attribute="1" defaultMemberUniqueName="[Dim Date - Order Time].[TimeKey].[All]" allUniqueName="[Dim Date - Order Time].[TimeKey].[All]" dimensionUniqueName="[Dim Date - Order Time]" displayFolder="" count="0" unbalanced="0" hidden="1"/>
    <cacheHierarchy uniqueName="[Dim Date - Performed Date].[Custom Week]" caption="Custom Week" attribute="1" time="1" defaultMemberUniqueName="[Dim Date - Performed Date].[Custom Week].[All]" allUniqueName="[Dim Date - Performed Date].[Custom Week].[All]" dimensionUniqueName="[Dim Date - Performed Date]" displayFolder="" count="0" unbalanced="0" hidden="1"/>
    <cacheHierarchy uniqueName="[Dim Date - Performed Date].[Date]" caption="Date" attribute="1" time="1" defaultMemberUniqueName="[Dim Date - Performed Date].[Date].[All]" allUniqueName="[Dim Date - Performed Date].[Date].[All]" dimensionUniqueName="[Dim Date - Performed Date]" displayFolder="" count="0" unbalanced="0" hidden="1"/>
    <cacheHierarchy uniqueName="[Dim Date - Performed Date].[DateHierarchy]" caption="DateHierarchy" time="1" defaultMemberUniqueName="[Dim Date - Performed Date].[DateHierarchy].[All]" allUniqueName="[Dim Date - Performed Date].[DateHierarchy].[All]" dimensionUniqueName="[Dim Date - Performed Date]" displayFolder="" count="0" unbalanced="0" hidden="1"/>
    <cacheHierarchy uniqueName="[Dim Date - Performed Date].[DateKey]" caption="DateKey" attribute="1" time="1" defaultMemberUniqueName="[Dim Date - Performed Date].[DateKey].[All]" allUniqueName="[Dim Date - Performed Date].[DateKey].[All]" dimensionUniqueName="[Dim Date - Performed Date]" displayFolder="" count="0" unbalanced="0" hidden="1"/>
    <cacheHierarchy uniqueName="[Dim Date - Performed Date].[DateOld]" caption="DateOld" attribute="1" time="1" defaultMemberUniqueName="[Dim Date - Performed Date].[DateOld].[All]" allUniqueName="[Dim Date - Performed Date].[DateOld].[All]" dimensionUniqueName="[Dim Date - Performed Date]" displayFolder="" count="0" unbalanced="0" hidden="1"/>
    <cacheHierarchy uniqueName="[Dim Date - Performed Date].[Day Name]" caption="Day Name" attribute="1" time="1" defaultMemberUniqueName="[Dim Date - Performed Date].[Day Name].[All]" allUniqueName="[Dim Date - Performed Date].[Day Name].[All]" dimensionUniqueName="[Dim Date - Performed Date]" displayFolder="" count="0" unbalanced="0" hidden="1"/>
    <cacheHierarchy uniqueName="[Dim Date - Performed Date].[Day Of Month]" caption="Day Of Month" attribute="1" time="1" defaultMemberUniqueName="[Dim Date - Performed Date].[Day Of Month].[All]" allUniqueName="[Dim Date - Performed Date].[Day Of Month].[All]" dimensionUniqueName="[Dim Date - Performed Date]" displayFolder="" count="0" unbalanced="0" hidden="1"/>
    <cacheHierarchy uniqueName="[Dim Date - Performed Date].[Day of Week]" caption="Day of Week" attribute="1" time="1" defaultMemberUniqueName="[Dim Date - Performed Date].[Day of Week].[All]" allUniqueName="[Dim Date - Performed Date].[Day of Week].[All]" dimensionUniqueName="[Dim Date - Performed Date]" displayFolder="" count="0" unbalanced="0" hidden="1"/>
    <cacheHierarchy uniqueName="[Dim Date - Performed Date].[Day of Year]" caption="Day of Year" attribute="1" time="1" defaultMemberUniqueName="[Dim Date - Performed Date].[Day of Year].[All]" allUniqueName="[Dim Date - Performed Date].[Day of Year].[All]" dimensionUniqueName="[Dim Date - Performed Date]" displayFolder="" count="0" unbalanced="0" hidden="1"/>
    <cacheHierarchy uniqueName="[Dim Date - Performed Date].[DayKey]" caption="DayKey" attribute="1" time="1" defaultMemberUniqueName="[Dim Date - Performed Date].[DayKey].[All]" allUniqueName="[Dim Date - Performed Date].[DayKey].[All]" dimensionUniqueName="[Dim Date - Performed Date]" displayFolder="" count="0" unbalanced="0" hidden="1"/>
    <cacheHierarchy uniqueName="[Dim Date - Performed Date].[DayKey2]" caption="DayKey2" attribute="1" time="1" defaultMemberUniqueName="[Dim Date - Performed Date].[DayKey2].[All]" allUniqueName="[Dim Date - Performed Date].[DayKey2].[All]" dimensionUniqueName="[Dim Date - Performed Date]" displayFolder="" count="0" unbalanced="0" hidden="1"/>
    <cacheHierarchy uniqueName="[Dim Date - Performed Date].[DayofMonthKey]" caption="DayofMonthKey" attribute="1" time="1" defaultMemberUniqueName="[Dim Date - Performed Date].[DayofMonthKey].[All]" allUniqueName="[Dim Date - Performed Date].[DayofMonthKey].[All]" dimensionUniqueName="[Dim Date - Performed Date]" displayFolder="" count="0" unbalanced="0" hidden="1"/>
    <cacheHierarchy uniqueName="[Dim Date - Performed Date].[DayofWeekKey]" caption="DayofWeekKey" attribute="1" time="1" defaultMemberUniqueName="[Dim Date - Performed Date].[DayofWeekKey].[All]" allUniqueName="[Dim Date - Performed Date].[DayofWeekKey].[All]" dimensionUniqueName="[Dim Date - Performed Date]" displayFolder="" count="0" unbalanced="0" hidden="1"/>
    <cacheHierarchy uniqueName="[Dim Date - Performed Date].[DayofYearKey]" caption="DayofYearKey" attribute="1" time="1" defaultMemberUniqueName="[Dim Date - Performed Date].[DayofYearKey].[All]" allUniqueName="[Dim Date - Performed Date].[DayofYearKey].[All]" dimensionUniqueName="[Dim Date - Performed Date]" displayFolder="" count="0" unbalanced="0" hidden="1"/>
    <cacheHierarchy uniqueName="[Dim Date - Performed Date].[FormattedDate]" caption="FormattedDate" attribute="1" time="1" defaultMemberUniqueName="[Dim Date - Performed Date].[FormattedDate].[All]" allUniqueName="[Dim Date - Performed Date].[FormattedDate].[All]" dimensionUniqueName="[Dim Date - Performed Date]" displayFolder="" count="0" unbalanced="0" hidden="1"/>
    <cacheHierarchy uniqueName="[Dim Date - Performed Date].[Half Year Name]" caption="Half Year Name" attribute="1" time="1" defaultMemberUniqueName="[Dim Date - Performed Date].[Half Year Name].[All]" allUniqueName="[Dim Date - Performed Date].[Half Year Name].[All]" dimensionUniqueName="[Dim Date - Performed Date]" displayFolder="" count="0" unbalanced="0" hidden="1"/>
    <cacheHierarchy uniqueName="[Dim Date - Performed Date].[Hijri Date]" caption="Hijri Date" attribute="1" time="1" defaultMemberUniqueName="[Dim Date - Performed Date].[Hijri Date].[All]" allUniqueName="[Dim Date - Performed Date].[Hijri Date].[All]" dimensionUniqueName="[Dim Date - Performed Date]" displayFolder="" count="0" unbalanced="0" hidden="1"/>
    <cacheHierarchy uniqueName="[Dim Date - Performed Date].[Hijri Month]" caption="Hijri Month" attribute="1" time="1" defaultMemberUniqueName="[Dim Date - Performed Date].[Hijri Month].[All]" allUniqueName="[Dim Date - Performed Date].[Hijri Month].[All]" dimensionUniqueName="[Dim Date - Performed Date]" displayFolder="" count="0" unbalanced="0" hidden="1"/>
    <cacheHierarchy uniqueName="[Dim Date - Performed Date].[Hijri Quarter]" caption="Hijri Quarter" attribute="1" time="1" defaultMemberUniqueName="[Dim Date - Performed Date].[Hijri Quarter].[All]" allUniqueName="[Dim Date - Performed Date].[Hijri Quarter].[All]" dimensionUniqueName="[Dim Date - Performed Date]" displayFolder="" count="0" unbalanced="0" hidden="1"/>
    <cacheHierarchy uniqueName="[Dim Date - Performed Date].[Hijri Semester]" caption="Hijri Semester" attribute="1" time="1" defaultMemberUniqueName="[Dim Date - Performed Date].[Hijri Semester].[All]" allUniqueName="[Dim Date - Performed Date].[Hijri Semester].[All]" dimensionUniqueName="[Dim Date - Performed Date]" displayFolder="" count="0" unbalanced="0" hidden="1"/>
    <cacheHierarchy uniqueName="[Dim Date - Performed Date].[Hijri Year]" caption="Hijri Year" attribute="1" time="1" defaultMemberUniqueName="[Dim Date - Performed Date].[Hijri Year].[All]" allUniqueName="[Dim Date - Performed Date].[Hijri Year].[All]" dimensionUniqueName="[Dim Date - Performed Date]" displayFolder="" count="0" unbalanced="0" hidden="1"/>
    <cacheHierarchy uniqueName="[Dim Date - Performed Date].[HijriDateHierarchy]" caption="HijriDateHierarchy" time="1" defaultMemberUniqueName="[Dim Date - Performed Date].[HijriDateHierarchy].[All]" allUniqueName="[Dim Date - Performed Date].[HijriDateHierarchy].[All]" dimensionUniqueName="[Dim Date - Performed Date]" displayFolder="" count="0" unbalanced="0" hidden="1"/>
    <cacheHierarchy uniqueName="[Dim Date - Performed Date].[HijriDayKey]" caption="HijriDayKey" attribute="1" time="1" defaultMemberUniqueName="[Dim Date - Performed Date].[HijriDayKey].[All]" allUniqueName="[Dim Date - Performed Date].[HijriDayKey].[All]" dimensionUniqueName="[Dim Date - Performed Date]" displayFolder="" count="0" unbalanced="0" hidden="1"/>
    <cacheHierarchy uniqueName="[Dim Date - Performed Date].[HijriMonthKey]" caption="HijriMonthKey" attribute="1" time="1" defaultMemberUniqueName="[Dim Date - Performed Date].[HijriMonthKey].[All]" allUniqueName="[Dim Date - Performed Date].[HijriMonthKey].[All]" dimensionUniqueName="[Dim Date - Performed Date]" displayFolder="" count="0" unbalanced="0" hidden="1"/>
    <cacheHierarchy uniqueName="[Dim Date - Performed Date].[HijriQuarterKey]" caption="HijriQuarterKey" attribute="1" time="1" defaultMemberUniqueName="[Dim Date - Performed Date].[HijriQuarterKey].[All]" allUniqueName="[Dim Date - Performed Date].[HijriQuarterKey].[All]" dimensionUniqueName="[Dim Date - Performed Date]" displayFolder="" count="0" unbalanced="0" hidden="1"/>
    <cacheHierarchy uniqueName="[Dim Date - Performed Date].[HijriSemesterKey]" caption="HijriSemesterKey" attribute="1" time="1" defaultMemberUniqueName="[Dim Date - Performed Date].[HijriSemesterKey].[All]" allUniqueName="[Dim Date - Performed Date].[HijriSemesterKey].[All]" dimensionUniqueName="[Dim Date - Performed Date]" displayFolder="" count="0" unbalanced="0" hidden="1"/>
    <cacheHierarchy uniqueName="[Dim Date - Performed Date].[Month Name]" caption="Month Name" attribute="1" time="1" defaultMemberUniqueName="[Dim Date - Performed Date].[Month Name].[All]" allUniqueName="[Dim Date - Performed Date].[Month Name].[All]" dimensionUniqueName="[Dim Date - Performed Date]" displayFolder="" count="0" unbalanced="0" hidden="1"/>
    <cacheHierarchy uniqueName="[Dim Date - Performed Date].[Month Of Year]" caption="Month Of Year" attribute="1" time="1" defaultMemberUniqueName="[Dim Date - Performed Date].[Month Of Year].[All]" allUniqueName="[Dim Date - Performed Date].[Month Of Year].[All]" dimensionUniqueName="[Dim Date - Performed Date]" displayFolder="" count="0" unbalanced="0" hidden="1"/>
    <cacheHierarchy uniqueName="[Dim Date - Performed Date].[MonthKey]" caption="MonthKey" attribute="1" time="1" defaultMemberUniqueName="[Dim Date - Performed Date].[MonthKey].[All]" allUniqueName="[Dim Date - Performed Date].[MonthKey].[All]" dimensionUniqueName="[Dim Date - Performed Date]" displayFolder="" count="0" unbalanced="0" hidden="1"/>
    <cacheHierarchy uniqueName="[Dim Date - Performed Date].[MonthNameKey]" caption="MonthNameKey" attribute="1" time="1" defaultMemberUniqueName="[Dim Date - Performed Date].[MonthNameKey].[All]" allUniqueName="[Dim Date - Performed Date].[MonthNameKey].[All]" dimensionUniqueName="[Dim Date - Performed Date]" displayFolder="" count="0" unbalanced="0" hidden="1"/>
    <cacheHierarchy uniqueName="[Dim Date - Performed Date].[MonthOverTime]" caption="MonthOverTime" attribute="1" time="1" defaultMemberUniqueName="[Dim Date - Performed Date].[MonthOverTime].[All]" allUniqueName="[Dim Date - Performed Date].[MonthOverTime].[All]" dimensionUniqueName="[Dim Date - Performed Date]" displayFolder="" count="0" unbalanced="0" hidden="1"/>
    <cacheHierarchy uniqueName="[Dim Date - Performed Date].[PK_Date]" caption="PK_Date" attribute="1" time="1" keyAttribute="1" defaultMemberUniqueName="[Dim Date - Performed Date].[PK_Date].[All]" allUniqueName="[Dim Date - Performed Date].[PK_Date].[All]" dimensionUniqueName="[Dim Date - Performed Date]" displayFolder="" count="0" memberValueDatatype="7" unbalanced="0" hidden="1"/>
    <cacheHierarchy uniqueName="[Dim Date - Performed Date].[Quarter Name]" caption="Quarter Name" attribute="1" time="1" defaultMemberUniqueName="[Dim Date - Performed Date].[Quarter Name].[All]" allUniqueName="[Dim Date - Performed Date].[Quarter Name].[All]" dimensionUniqueName="[Dim Date - Performed Date]" displayFolder="" count="0" unbalanced="0" hidden="1"/>
    <cacheHierarchy uniqueName="[Dim Date - Performed Date].[Quarter Of Year]" caption="Quarter Of Year" attribute="1" time="1" defaultMemberUniqueName="[Dim Date - Performed Date].[Quarter Of Year].[All]" allUniqueName="[Dim Date - Performed Date].[Quarter Of Year].[All]" dimensionUniqueName="[Dim Date - Performed Date]" displayFolder="" count="0" unbalanced="0" hidden="1"/>
    <cacheHierarchy uniqueName="[Dim Date - Performed Date].[QuarterKey]" caption="QuarterKey" attribute="1" time="1" defaultMemberUniqueName="[Dim Date - Performed Date].[QuarterKey].[All]" allUniqueName="[Dim Date - Performed Date].[QuarterKey].[All]" dimensionUniqueName="[Dim Date - Performed Date]" displayFolder="" count="0" unbalanced="0" hidden="1"/>
    <cacheHierarchy uniqueName="[Dim Date - Performed Date].[Semester Of Year]" caption="Semester Of Year" attribute="1" time="1" defaultMemberUniqueName="[Dim Date - Performed Date].[Semester Of Year].[All]" allUniqueName="[Dim Date - Performed Date].[Semester Of Year].[All]" dimensionUniqueName="[Dim Date - Performed Date]" displayFolder="" count="0" unbalanced="0" hidden="1"/>
    <cacheHierarchy uniqueName="[Dim Date - Performed Date].[SemesterKey]" caption="SemesterKey" attribute="1" time="1" defaultMemberUniqueName="[Dim Date - Performed Date].[SemesterKey].[All]" allUniqueName="[Dim Date - Performed Date].[SemesterKey].[All]" dimensionUniqueName="[Dim Date - Performed Date]" displayFolder="" count="0" unbalanced="0" hidden="1"/>
    <cacheHierarchy uniqueName="[Dim Date - Performed Date].[SemesterNameKey]" caption="SemesterNameKey" attribute="1" time="1" defaultMemberUniqueName="[Dim Date - Performed Date].[SemesterNameKey].[All]" allUniqueName="[Dim Date - Performed Date].[SemesterNameKey].[All]" dimensionUniqueName="[Dim Date - Performed Date]" displayFolder="" count="0" unbalanced="0" hidden="1"/>
    <cacheHierarchy uniqueName="[Dim Date - Performed Date].[Week]" caption="Week" attribute="1" time="1" defaultMemberUniqueName="[Dim Date - Performed Date].[Week].[All]" allUniqueName="[Dim Date - Performed Date].[Week].[All]" dimensionUniqueName="[Dim Date - Performed Date]" displayFolder="" count="0" unbalanced="0" hidden="1"/>
    <cacheHierarchy uniqueName="[Dim Date - Performed Date].[Week Of Year]" caption="Week Of Year" attribute="1" time="1" defaultMemberUniqueName="[Dim Date - Performed Date].[Week Of Year].[All]" allUniqueName="[Dim Date - Performed Date].[Week Of Year].[All]" dimensionUniqueName="[Dim Date - Performed Date]" displayFolder="" count="0" unbalanced="0" hidden="1"/>
    <cacheHierarchy uniqueName="[Dim Date - Performed Date].[WeekKey]" caption="WeekKey" attribute="1" time="1" defaultMemberUniqueName="[Dim Date - Performed Date].[WeekKey].[All]" allUniqueName="[Dim Date - Performed Date].[WeekKey].[All]" dimensionUniqueName="[Dim Date - Performed Date]" displayFolder="" count="0" unbalanced="0" hidden="1"/>
    <cacheHierarchy uniqueName="[Dim Date - Performed Date].[WeeksHierarchy]" caption="WeeksHierarchy" time="1" defaultMemberUniqueName="[Dim Date - Performed Date].[WeeksHierarchy].[All]" allUniqueName="[Dim Date - Performed Date].[WeeksHierarchy].[All]" dimensionUniqueName="[Dim Date - Performed Date]" displayFolder="" count="0" unbalanced="0" hidden="1"/>
    <cacheHierarchy uniqueName="[Dim Date - Performed Date].[Year Name]" caption="Year Name" attribute="1" time="1" defaultMemberUniqueName="[Dim Date - Performed Date].[Year Name].[All]" allUniqueName="[Dim Date - Performed Date].[Year Name].[All]" dimensionUniqueName="[Dim Date - Performed Date]" displayFolder="" count="0" unbalanced="0" hidden="1"/>
    <cacheHierarchy uniqueName="[Dim Date - Performed Date].[YearMonthKey]" caption="YearMonthKey" attribute="1" time="1" defaultMemberUniqueName="[Dim Date - Performed Date].[YearMonthKey].[All]" allUniqueName="[Dim Date - Performed Date].[YearMonthKey].[All]" dimensionUniqueName="[Dim Date - Performed Date]" displayFolder="" count="0" unbalanced="0" hidden="1"/>
    <cacheHierarchy uniqueName="[Dim Date - Performed Time].[DayTimeBucket]" caption="DayTimeBucket" attribute="1" defaultMemberUniqueName="[Dim Date - Performed Time].[DayTimeBucket].[All]" allUniqueName="[Dim Date - Performed Time].[DayTimeBucket].[All]" dimensionUniqueName="[Dim Date - Performed Time]" displayFolder="" count="0" unbalanced="0" hidden="1"/>
    <cacheHierarchy uniqueName="[Dim Date - Performed Time].[DayTimeBucketGroupKey]" caption="DayTimeBucketGroupKey" attribute="1" defaultMemberUniqueName="[Dim Date - Performed Time].[DayTimeBucketGroupKey].[All]" allUniqueName="[Dim Date - Performed Time].[DayTimeBucketGroupKey].[All]" dimensionUniqueName="[Dim Date - Performed Time]" displayFolder="" count="0" unbalanced="0" hidden="1"/>
    <cacheHierarchy uniqueName="[Dim Date - Performed Time].[Hour30]" caption="Hour30" attribute="1" defaultMemberUniqueName="[Dim Date - Performed Time].[Hour30].[All]" allUniqueName="[Dim Date - Performed Time].[Hour30].[All]" dimensionUniqueName="[Dim Date - Performed Time]" displayFolder="" count="0" unbalanced="0" hidden="1"/>
    <cacheHierarchy uniqueName="[Dim Date - Performed Time].[HourlyBucket]" caption="HourlyBucket" attribute="1" defaultMemberUniqueName="[Dim Date - Performed Time].[HourlyBucket].[All]" allUniqueName="[Dim Date - Performed Time].[HourlyBucket].[All]" dimensionUniqueName="[Dim Date - Performed Time]" displayFolder="" count="0" unbalanced="0" hidden="1"/>
    <cacheHierarchy uniqueName="[Dim Date - Performed Time].[MinuteNumber]" caption="MinuteNumber" attribute="1" defaultMemberUniqueName="[Dim Date - Performed Time].[MinuteNumber].[All]" allUniqueName="[Dim Date - Performed Time].[MinuteNumber].[All]" dimensionUniqueName="[Dim Date - Performed Time]" displayFolder="" count="0" unbalanced="0" hidden="1"/>
    <cacheHierarchy uniqueName="[Dim Date - Performed Time].[SecondNumber]" caption="SecondNumber" attribute="1" defaultMemberUniqueName="[Dim Date - Performed Time].[SecondNumber].[All]" allUniqueName="[Dim Date - Performed Time].[SecondNumber].[All]" dimensionUniqueName="[Dim Date - Performed Time]" displayFolder="" count="0" unbalanced="0" hidden="1"/>
    <cacheHierarchy uniqueName="[Dim Date - Performed Time].[Time]" caption="Time" attribute="1" defaultMemberUniqueName="[Dim Date - Performed Time].[Time].[All]" allUniqueName="[Dim Date - Performed Time].[Time].[All]" dimensionUniqueName="[Dim Date - Performed Time]" displayFolder="" count="0" unbalanced="0" hidden="1"/>
    <cacheHierarchy uniqueName="[Dim Date - Performed Time].[TimeAltKey]" caption="TimeAltKey" attribute="1" defaultMemberUniqueName="[Dim Date - Performed Time].[TimeAltKey].[All]" allUniqueName="[Dim Date - Performed Time].[TimeAltKey].[All]" dimensionUniqueName="[Dim Date - Performed Time]" displayFolder="" count="0" unbalanced="0" hidden="1"/>
    <cacheHierarchy uniqueName="[Dim Date - Performed Time].[TimeInSecond]" caption="TimeInSecond" attribute="1" defaultMemberUniqueName="[Dim Date - Performed Time].[TimeInSecond].[All]" allUniqueName="[Dim Date - Performed Time].[TimeInSecond].[All]" dimensionUniqueName="[Dim Date - Performed Time]" displayFolder="" count="0" unbalanced="0" hidden="1"/>
    <cacheHierarchy uniqueName="[Dim Date - Performed Time].[TimeKey]" caption="TimeKey" attribute="1" defaultMemberUniqueName="[Dim Date - Performed Time].[TimeKey].[All]" allUniqueName="[Dim Date - Performed Time].[TimeKey].[All]" dimensionUniqueName="[Dim Date - Performed Time]" displayFolder="" count="0" unbalanced="0" hidden="1"/>
    <cacheHierarchy uniqueName="[Dim Date - Planned Date].[Custom Week]" caption="Custom Week" attribute="1" time="1" defaultMemberUniqueName="[Dim Date - Planned Date].[Custom Week].[All]" allUniqueName="[Dim Date - Planned Date].[Custom Week].[All]" dimensionUniqueName="[Dim Date - Planned Date]" displayFolder="" count="0" unbalanced="0" hidden="1"/>
    <cacheHierarchy uniqueName="[Dim Date - Planned Date].[Date]" caption="Date" attribute="1" time="1" defaultMemberUniqueName="[Dim Date - Planned Date].[Date].[All]" allUniqueName="[Dim Date - Planned Date].[Date].[All]" dimensionUniqueName="[Dim Date - Planned Date]" displayFolder="" count="0" unbalanced="0" hidden="1"/>
    <cacheHierarchy uniqueName="[Dim Date - Planned Date].[DateHierarchy]" caption="DateHierarchy" time="1" defaultMemberUniqueName="[Dim Date - Planned Date].[DateHierarchy].[All]" allUniqueName="[Dim Date - Planned Date].[DateHierarchy].[All]" dimensionUniqueName="[Dim Date - Planned Date]" displayFolder="" count="0" unbalanced="0" hidden="1"/>
    <cacheHierarchy uniqueName="[Dim Date - Planned Date].[DateKey]" caption="DateKey" attribute="1" time="1" defaultMemberUniqueName="[Dim Date - Planned Date].[DateKey].[All]" allUniqueName="[Dim Date - Planned Date].[DateKey].[All]" dimensionUniqueName="[Dim Date - Planned Date]" displayFolder="" count="0" unbalanced="0" hidden="1"/>
    <cacheHierarchy uniqueName="[Dim Date - Planned Date].[DateOld]" caption="DateOld" attribute="1" time="1" defaultMemberUniqueName="[Dim Date - Planned Date].[DateOld].[All]" allUniqueName="[Dim Date - Planned Date].[DateOld].[All]" dimensionUniqueName="[Dim Date - Planned Date]" displayFolder="" count="0" unbalanced="0" hidden="1"/>
    <cacheHierarchy uniqueName="[Dim Date - Planned Date].[Day Name]" caption="Day Name" attribute="1" time="1" defaultMemberUniqueName="[Dim Date - Planned Date].[Day Name].[All]" allUniqueName="[Dim Date - Planned Date].[Day Name].[All]" dimensionUniqueName="[Dim Date - Planned Date]" displayFolder="" count="0" unbalanced="0" hidden="1"/>
    <cacheHierarchy uniqueName="[Dim Date - Planned Date].[Day Of Month]" caption="Day Of Month" attribute="1" time="1" defaultMemberUniqueName="[Dim Date - Planned Date].[Day Of Month].[All]" allUniqueName="[Dim Date - Planned Date].[Day Of Month].[All]" dimensionUniqueName="[Dim Date - Planned Date]" displayFolder="" count="0" unbalanced="0" hidden="1"/>
    <cacheHierarchy uniqueName="[Dim Date - Planned Date].[Day of Week]" caption="Day of Week" attribute="1" time="1" defaultMemberUniqueName="[Dim Date - Planned Date].[Day of Week].[All]" allUniqueName="[Dim Date - Planned Date].[Day of Week].[All]" dimensionUniqueName="[Dim Date - Planned Date]" displayFolder="" count="0" unbalanced="0" hidden="1"/>
    <cacheHierarchy uniqueName="[Dim Date - Planned Date].[Day of Year]" caption="Day of Year" attribute="1" time="1" defaultMemberUniqueName="[Dim Date - Planned Date].[Day of Year].[All]" allUniqueName="[Dim Date - Planned Date].[Day of Year].[All]" dimensionUniqueName="[Dim Date - Planned Date]" displayFolder="" count="0" unbalanced="0" hidden="1"/>
    <cacheHierarchy uniqueName="[Dim Date - Planned Date].[DayKey]" caption="DayKey" attribute="1" time="1" defaultMemberUniqueName="[Dim Date - Planned Date].[DayKey].[All]" allUniqueName="[Dim Date - Planned Date].[DayKey].[All]" dimensionUniqueName="[Dim Date - Planned Date]" displayFolder="" count="0" unbalanced="0" hidden="1"/>
    <cacheHierarchy uniqueName="[Dim Date - Planned Date].[DayKey2]" caption="DayKey2" attribute="1" time="1" defaultMemberUniqueName="[Dim Date - Planned Date].[DayKey2].[All]" allUniqueName="[Dim Date - Planned Date].[DayKey2].[All]" dimensionUniqueName="[Dim Date - Planned Date]" displayFolder="" count="0" unbalanced="0" hidden="1"/>
    <cacheHierarchy uniqueName="[Dim Date - Planned Date].[DayofMonthKey]" caption="DayofMonthKey" attribute="1" time="1" defaultMemberUniqueName="[Dim Date - Planned Date].[DayofMonthKey].[All]" allUniqueName="[Dim Date - Planned Date].[DayofMonthKey].[All]" dimensionUniqueName="[Dim Date - Planned Date]" displayFolder="" count="0" unbalanced="0" hidden="1"/>
    <cacheHierarchy uniqueName="[Dim Date - Planned Date].[DayofWeekKey]" caption="DayofWeekKey" attribute="1" time="1" defaultMemberUniqueName="[Dim Date - Planned Date].[DayofWeekKey].[All]" allUniqueName="[Dim Date - Planned Date].[DayofWeekKey].[All]" dimensionUniqueName="[Dim Date - Planned Date]" displayFolder="" count="0" unbalanced="0" hidden="1"/>
    <cacheHierarchy uniqueName="[Dim Date - Planned Date].[DayofYearKey]" caption="DayofYearKey" attribute="1" time="1" defaultMemberUniqueName="[Dim Date - Planned Date].[DayofYearKey].[All]" allUniqueName="[Dim Date - Planned Date].[DayofYearKey].[All]" dimensionUniqueName="[Dim Date - Planned Date]" displayFolder="" count="0" unbalanced="0" hidden="1"/>
    <cacheHierarchy uniqueName="[Dim Date - Planned Date].[FormattedDate]" caption="FormattedDate" attribute="1" time="1" defaultMemberUniqueName="[Dim Date - Planned Date].[FormattedDate].[All]" allUniqueName="[Dim Date - Planned Date].[FormattedDate].[All]" dimensionUniqueName="[Dim Date - Planned Date]" displayFolder="" count="0" unbalanced="0" hidden="1"/>
    <cacheHierarchy uniqueName="[Dim Date - Planned Date].[Half Year Name]" caption="Half Year Name" attribute="1" time="1" defaultMemberUniqueName="[Dim Date - Planned Date].[Half Year Name].[All]" allUniqueName="[Dim Date - Planned Date].[Half Year Name].[All]" dimensionUniqueName="[Dim Date - Planned Date]" displayFolder="" count="0" unbalanced="0" hidden="1"/>
    <cacheHierarchy uniqueName="[Dim Date - Planned Date].[Hijri Date]" caption="Hijri Date" attribute="1" time="1" defaultMemberUniqueName="[Dim Date - Planned Date].[Hijri Date].[All]" allUniqueName="[Dim Date - Planned Date].[Hijri Date].[All]" dimensionUniqueName="[Dim Date - Planned Date]" displayFolder="" count="0" unbalanced="0" hidden="1"/>
    <cacheHierarchy uniqueName="[Dim Date - Planned Date].[Hijri Month]" caption="Hijri Month" attribute="1" time="1" defaultMemberUniqueName="[Dim Date - Planned Date].[Hijri Month].[All]" allUniqueName="[Dim Date - Planned Date].[Hijri Month].[All]" dimensionUniqueName="[Dim Date - Planned Date]" displayFolder="" count="0" unbalanced="0" hidden="1"/>
    <cacheHierarchy uniqueName="[Dim Date - Planned Date].[Hijri Quarter]" caption="Hijri Quarter" attribute="1" time="1" defaultMemberUniqueName="[Dim Date - Planned Date].[Hijri Quarter].[All]" allUniqueName="[Dim Date - Planned Date].[Hijri Quarter].[All]" dimensionUniqueName="[Dim Date - Planned Date]" displayFolder="" count="0" unbalanced="0" hidden="1"/>
    <cacheHierarchy uniqueName="[Dim Date - Planned Date].[Hijri Semester]" caption="Hijri Semester" attribute="1" time="1" defaultMemberUniqueName="[Dim Date - Planned Date].[Hijri Semester].[All]" allUniqueName="[Dim Date - Planned Date].[Hijri Semester].[All]" dimensionUniqueName="[Dim Date - Planned Date]" displayFolder="" count="0" unbalanced="0" hidden="1"/>
    <cacheHierarchy uniqueName="[Dim Date - Planned Date].[Hijri Year]" caption="Hijri Year" attribute="1" time="1" defaultMemberUniqueName="[Dim Date - Planned Date].[Hijri Year].[All]" allUniqueName="[Dim Date - Planned Date].[Hijri Year].[All]" dimensionUniqueName="[Dim Date - Planned Date]" displayFolder="" count="0" unbalanced="0" hidden="1"/>
    <cacheHierarchy uniqueName="[Dim Date - Planned Date].[HijriDateHierarchy]" caption="HijriDateHierarchy" time="1" defaultMemberUniqueName="[Dim Date - Planned Date].[HijriDateHierarchy].[All]" allUniqueName="[Dim Date - Planned Date].[HijriDateHierarchy].[All]" dimensionUniqueName="[Dim Date - Planned Date]" displayFolder="" count="0" unbalanced="0" hidden="1"/>
    <cacheHierarchy uniqueName="[Dim Date - Planned Date].[HijriDayKey]" caption="HijriDayKey" attribute="1" time="1" defaultMemberUniqueName="[Dim Date - Planned Date].[HijriDayKey].[All]" allUniqueName="[Dim Date - Planned Date].[HijriDayKey].[All]" dimensionUniqueName="[Dim Date - Planned Date]" displayFolder="" count="0" unbalanced="0" hidden="1"/>
    <cacheHierarchy uniqueName="[Dim Date - Planned Date].[HijriMonthKey]" caption="HijriMonthKey" attribute="1" time="1" defaultMemberUniqueName="[Dim Date - Planned Date].[HijriMonthKey].[All]" allUniqueName="[Dim Date - Planned Date].[HijriMonthKey].[All]" dimensionUniqueName="[Dim Date - Planned Date]" displayFolder="" count="0" unbalanced="0" hidden="1"/>
    <cacheHierarchy uniqueName="[Dim Date - Planned Date].[HijriQuarterKey]" caption="HijriQuarterKey" attribute="1" time="1" defaultMemberUniqueName="[Dim Date - Planned Date].[HijriQuarterKey].[All]" allUniqueName="[Dim Date - Planned Date].[HijriQuarterKey].[All]" dimensionUniqueName="[Dim Date - Planned Date]" displayFolder="" count="0" unbalanced="0" hidden="1"/>
    <cacheHierarchy uniqueName="[Dim Date - Planned Date].[HijriSemesterKey]" caption="HijriSemesterKey" attribute="1" time="1" defaultMemberUniqueName="[Dim Date - Planned Date].[HijriSemesterKey].[All]" allUniqueName="[Dim Date - Planned Date].[HijriSemesterKey].[All]" dimensionUniqueName="[Dim Date - Planned Date]" displayFolder="" count="0" unbalanced="0" hidden="1"/>
    <cacheHierarchy uniqueName="[Dim Date - Planned Date].[Month Name]" caption="Month Name" attribute="1" time="1" defaultMemberUniqueName="[Dim Date - Planned Date].[Month Name].[All]" allUniqueName="[Dim Date - Planned Date].[Month Name].[All]" dimensionUniqueName="[Dim Date - Planned Date]" displayFolder="" count="0" unbalanced="0" hidden="1"/>
    <cacheHierarchy uniqueName="[Dim Date - Planned Date].[Month Of Year]" caption="Month Of Year" attribute="1" time="1" defaultMemberUniqueName="[Dim Date - Planned Date].[Month Of Year].[All]" allUniqueName="[Dim Date - Planned Date].[Month Of Year].[All]" dimensionUniqueName="[Dim Date - Planned Date]" displayFolder="" count="0" unbalanced="0" hidden="1"/>
    <cacheHierarchy uniqueName="[Dim Date - Planned Date].[MonthKey]" caption="MonthKey" attribute="1" time="1" defaultMemberUniqueName="[Dim Date - Planned Date].[MonthKey].[All]" allUniqueName="[Dim Date - Planned Date].[MonthKey].[All]" dimensionUniqueName="[Dim Date - Planned Date]" displayFolder="" count="0" unbalanced="0" hidden="1"/>
    <cacheHierarchy uniqueName="[Dim Date - Planned Date].[MonthNameKey]" caption="MonthNameKey" attribute="1" time="1" defaultMemberUniqueName="[Dim Date - Planned Date].[MonthNameKey].[All]" allUniqueName="[Dim Date - Planned Date].[MonthNameKey].[All]" dimensionUniqueName="[Dim Date - Planned Date]" displayFolder="" count="0" unbalanced="0" hidden="1"/>
    <cacheHierarchy uniqueName="[Dim Date - Planned Date].[MonthOverTime]" caption="MonthOverTime" attribute="1" time="1" defaultMemberUniqueName="[Dim Date - Planned Date].[MonthOverTime].[All]" allUniqueName="[Dim Date - Planned Date].[MonthOverTime].[All]" dimensionUniqueName="[Dim Date - Planned Date]" displayFolder="" count="0" unbalanced="0" hidden="1"/>
    <cacheHierarchy uniqueName="[Dim Date - Planned Date].[PK_Date]" caption="PK_Date" attribute="1" time="1" keyAttribute="1" defaultMemberUniqueName="[Dim Date - Planned Date].[PK_Date].[All]" allUniqueName="[Dim Date - Planned Date].[PK_Date].[All]" dimensionUniqueName="[Dim Date - Planned Date]" displayFolder="" count="0" memberValueDatatype="7" unbalanced="0" hidden="1"/>
    <cacheHierarchy uniqueName="[Dim Date - Planned Date].[Quarter Name]" caption="Quarter Name" attribute="1" time="1" defaultMemberUniqueName="[Dim Date - Planned Date].[Quarter Name].[All]" allUniqueName="[Dim Date - Planned Date].[Quarter Name].[All]" dimensionUniqueName="[Dim Date - Planned Date]" displayFolder="" count="0" unbalanced="0" hidden="1"/>
    <cacheHierarchy uniqueName="[Dim Date - Planned Date].[Quarter Of Year]" caption="Quarter Of Year" attribute="1" time="1" defaultMemberUniqueName="[Dim Date - Planned Date].[Quarter Of Year].[All]" allUniqueName="[Dim Date - Planned Date].[Quarter Of Year].[All]" dimensionUniqueName="[Dim Date - Planned Date]" displayFolder="" count="0" unbalanced="0" hidden="1"/>
    <cacheHierarchy uniqueName="[Dim Date - Planned Date].[QuarterKey]" caption="QuarterKey" attribute="1" time="1" defaultMemberUniqueName="[Dim Date - Planned Date].[QuarterKey].[All]" allUniqueName="[Dim Date - Planned Date].[QuarterKey].[All]" dimensionUniqueName="[Dim Date - Planned Date]" displayFolder="" count="0" unbalanced="0" hidden="1"/>
    <cacheHierarchy uniqueName="[Dim Date - Planned Date].[Semester Of Year]" caption="Semester Of Year" attribute="1" time="1" defaultMemberUniqueName="[Dim Date - Planned Date].[Semester Of Year].[All]" allUniqueName="[Dim Date - Planned Date].[Semester Of Year].[All]" dimensionUniqueName="[Dim Date - Planned Date]" displayFolder="" count="0" unbalanced="0" hidden="1"/>
    <cacheHierarchy uniqueName="[Dim Date - Planned Date].[SemesterKey]" caption="SemesterKey" attribute="1" time="1" defaultMemberUniqueName="[Dim Date - Planned Date].[SemesterKey].[All]" allUniqueName="[Dim Date - Planned Date].[SemesterKey].[All]" dimensionUniqueName="[Dim Date - Planned Date]" displayFolder="" count="0" unbalanced="0" hidden="1"/>
    <cacheHierarchy uniqueName="[Dim Date - Planned Date].[SemesterNameKey]" caption="SemesterNameKey" attribute="1" time="1" defaultMemberUniqueName="[Dim Date - Planned Date].[SemesterNameKey].[All]" allUniqueName="[Dim Date - Planned Date].[SemesterNameKey].[All]" dimensionUniqueName="[Dim Date - Planned Date]" displayFolder="" count="0" unbalanced="0" hidden="1"/>
    <cacheHierarchy uniqueName="[Dim Date - Planned Date].[Week]" caption="Week" attribute="1" time="1" defaultMemberUniqueName="[Dim Date - Planned Date].[Week].[All]" allUniqueName="[Dim Date - Planned Date].[Week].[All]" dimensionUniqueName="[Dim Date - Planned Date]" displayFolder="" count="0" unbalanced="0" hidden="1"/>
    <cacheHierarchy uniqueName="[Dim Date - Planned Date].[Week Of Year]" caption="Week Of Year" attribute="1" time="1" defaultMemberUniqueName="[Dim Date - Planned Date].[Week Of Year].[All]" allUniqueName="[Dim Date - Planned Date].[Week Of Year].[All]" dimensionUniqueName="[Dim Date - Planned Date]" displayFolder="" count="0" unbalanced="0" hidden="1"/>
    <cacheHierarchy uniqueName="[Dim Date - Planned Date].[WeekKey]" caption="WeekKey" attribute="1" time="1" defaultMemberUniqueName="[Dim Date - Planned Date].[WeekKey].[All]" allUniqueName="[Dim Date - Planned Date].[WeekKey].[All]" dimensionUniqueName="[Dim Date - Planned Date]" displayFolder="" count="0" unbalanced="0" hidden="1"/>
    <cacheHierarchy uniqueName="[Dim Date - Planned Date].[WeeksHierarchy]" caption="WeeksHierarchy" time="1" defaultMemberUniqueName="[Dim Date - Planned Date].[WeeksHierarchy].[All]" allUniqueName="[Dim Date - Planned Date].[WeeksHierarchy].[All]" dimensionUniqueName="[Dim Date - Planned Date]" displayFolder="" count="0" unbalanced="0" hidden="1"/>
    <cacheHierarchy uniqueName="[Dim Date - Planned Date].[Year Name]" caption="Year Name" attribute="1" time="1" defaultMemberUniqueName="[Dim Date - Planned Date].[Year Name].[All]" allUniqueName="[Dim Date - Planned Date].[Year Name].[All]" dimensionUniqueName="[Dim Date - Planned Date]" displayFolder="" count="0" unbalanced="0" hidden="1"/>
    <cacheHierarchy uniqueName="[Dim Date - Planned Date].[YearMonthKey]" caption="YearMonthKey" attribute="1" time="1" defaultMemberUniqueName="[Dim Date - Planned Date].[YearMonthKey].[All]" allUniqueName="[Dim Date - Planned Date].[YearMonthKey].[All]" dimensionUniqueName="[Dim Date - Planned Date]" displayFolder="" count="0" unbalanced="0" hidden="1"/>
    <cacheHierarchy uniqueName="[Dim Date - Preg. End Date].[Custom Week]" caption="Custom Week" attribute="1" time="1" defaultMemberUniqueName="[Dim Date - Preg. End Date].[Custom Week].[All]" allUniqueName="[Dim Date - Preg. End Date].[Custom Week].[All]" dimensionUniqueName="[Dim Date - Preg. End Date]" displayFolder="" count="0" unbalanced="0" hidden="1"/>
    <cacheHierarchy uniqueName="[Dim Date - Preg. End Date].[Date]" caption="Date" attribute="1" time="1" defaultMemberUniqueName="[Dim Date - Preg. End Date].[Date].[All]" allUniqueName="[Dim Date - Preg. End Date].[Date].[All]" dimensionUniqueName="[Dim Date - Preg. End Date]" displayFolder="" count="0" unbalanced="0" hidden="1"/>
    <cacheHierarchy uniqueName="[Dim Date - Preg. End Date].[DateHierarchy]" caption="DateHierarchy" time="1" defaultMemberUniqueName="[Dim Date - Preg. End Date].[DateHierarchy].[All]" allUniqueName="[Dim Date - Preg. End Date].[DateHierarchy].[All]" dimensionUniqueName="[Dim Date - Preg. End Date]" displayFolder="" count="0" unbalanced="0" hidden="1"/>
    <cacheHierarchy uniqueName="[Dim Date - Preg. End Date].[DateKey]" caption="DateKey" attribute="1" time="1" defaultMemberUniqueName="[Dim Date - Preg. End Date].[DateKey].[All]" allUniqueName="[Dim Date - Preg. End Date].[DateKey].[All]" dimensionUniqueName="[Dim Date - Preg. End Date]" displayFolder="" count="0" unbalanced="0" hidden="1"/>
    <cacheHierarchy uniqueName="[Dim Date - Preg. End Date].[DateOld]" caption="DateOld" attribute="1" time="1" defaultMemberUniqueName="[Dim Date - Preg. End Date].[DateOld].[All]" allUniqueName="[Dim Date - Preg. End Date].[DateOld].[All]" dimensionUniqueName="[Dim Date - Preg. End Date]" displayFolder="" count="0" unbalanced="0" hidden="1"/>
    <cacheHierarchy uniqueName="[Dim Date - Preg. End Date].[Day Name]" caption="Day Name" attribute="1" time="1" defaultMemberUniqueName="[Dim Date - Preg. End Date].[Day Name].[All]" allUniqueName="[Dim Date - Preg. End Date].[Day Name].[All]" dimensionUniqueName="[Dim Date - Preg. End Date]" displayFolder="" count="0" unbalanced="0" hidden="1"/>
    <cacheHierarchy uniqueName="[Dim Date - Preg. End Date].[Day Of Month]" caption="Day Of Month" attribute="1" time="1" defaultMemberUniqueName="[Dim Date - Preg. End Date].[Day Of Month].[All]" allUniqueName="[Dim Date - Preg. End Date].[Day Of Month].[All]" dimensionUniqueName="[Dim Date - Preg. End Date]" displayFolder="" count="0" unbalanced="0" hidden="1"/>
    <cacheHierarchy uniqueName="[Dim Date - Preg. End Date].[Day of Week]" caption="Day of Week" attribute="1" time="1" defaultMemberUniqueName="[Dim Date - Preg. End Date].[Day of Week].[All]" allUniqueName="[Dim Date - Preg. End Date].[Day of Week].[All]" dimensionUniqueName="[Dim Date - Preg. End Date]" displayFolder="" count="0" unbalanced="0" hidden="1"/>
    <cacheHierarchy uniqueName="[Dim Date - Preg. End Date].[Day of Year]" caption="Day of Year" attribute="1" time="1" defaultMemberUniqueName="[Dim Date - Preg. End Date].[Day of Year].[All]" allUniqueName="[Dim Date - Preg. End Date].[Day of Year].[All]" dimensionUniqueName="[Dim Date - Preg. End Date]" displayFolder="" count="0" unbalanced="0" hidden="1"/>
    <cacheHierarchy uniqueName="[Dim Date - Preg. End Date].[DayKey]" caption="DayKey" attribute="1" time="1" defaultMemberUniqueName="[Dim Date - Preg. End Date].[DayKey].[All]" allUniqueName="[Dim Date - Preg. End Date].[DayKey].[All]" dimensionUniqueName="[Dim Date - Preg. End Date]" displayFolder="" count="0" unbalanced="0" hidden="1"/>
    <cacheHierarchy uniqueName="[Dim Date - Preg. End Date].[DayKey2]" caption="DayKey2" attribute="1" time="1" defaultMemberUniqueName="[Dim Date - Preg. End Date].[DayKey2].[All]" allUniqueName="[Dim Date - Preg. End Date].[DayKey2].[All]" dimensionUniqueName="[Dim Date - Preg. End Date]" displayFolder="" count="0" unbalanced="0" hidden="1"/>
    <cacheHierarchy uniqueName="[Dim Date - Preg. End Date].[DayofMonthKey]" caption="DayofMonthKey" attribute="1" time="1" defaultMemberUniqueName="[Dim Date - Preg. End Date].[DayofMonthKey].[All]" allUniqueName="[Dim Date - Preg. End Date].[DayofMonthKey].[All]" dimensionUniqueName="[Dim Date - Preg. End Date]" displayFolder="" count="0" unbalanced="0" hidden="1"/>
    <cacheHierarchy uniqueName="[Dim Date - Preg. End Date].[DayofWeekKey]" caption="DayofWeekKey" attribute="1" time="1" defaultMemberUniqueName="[Dim Date - Preg. End Date].[DayofWeekKey].[All]" allUniqueName="[Dim Date - Preg. End Date].[DayofWeekKey].[All]" dimensionUniqueName="[Dim Date - Preg. End Date]" displayFolder="" count="0" unbalanced="0" hidden="1"/>
    <cacheHierarchy uniqueName="[Dim Date - Preg. End Date].[DayofYearKey]" caption="DayofYearKey" attribute="1" time="1" defaultMemberUniqueName="[Dim Date - Preg. End Date].[DayofYearKey].[All]" allUniqueName="[Dim Date - Preg. End Date].[DayofYearKey].[All]" dimensionUniqueName="[Dim Date - Preg. End Date]" displayFolder="" count="0" unbalanced="0" hidden="1"/>
    <cacheHierarchy uniqueName="[Dim Date - Preg. End Date].[FormattedDate]" caption="FormattedDate" attribute="1" time="1" defaultMemberUniqueName="[Dim Date - Preg. End Date].[FormattedDate].[All]" allUniqueName="[Dim Date - Preg. End Date].[FormattedDate].[All]" dimensionUniqueName="[Dim Date - Preg. End Date]" displayFolder="" count="0" unbalanced="0" hidden="1"/>
    <cacheHierarchy uniqueName="[Dim Date - Preg. End Date].[Half Year Name]" caption="Half Year Name" attribute="1" time="1" defaultMemberUniqueName="[Dim Date - Preg. End Date].[Half Year Name].[All]" allUniqueName="[Dim Date - Preg. End Date].[Half Year Name].[All]" dimensionUniqueName="[Dim Date - Preg. End Date]" displayFolder="" count="0" unbalanced="0" hidden="1"/>
    <cacheHierarchy uniqueName="[Dim Date - Preg. End Date].[Hijri Date]" caption="Hijri Date" attribute="1" time="1" defaultMemberUniqueName="[Dim Date - Preg. End Date].[Hijri Date].[All]" allUniqueName="[Dim Date - Preg. End Date].[Hijri Date].[All]" dimensionUniqueName="[Dim Date - Preg. End Date]" displayFolder="" count="0" unbalanced="0" hidden="1"/>
    <cacheHierarchy uniqueName="[Dim Date - Preg. End Date].[Hijri Month]" caption="Hijri Month" attribute="1" time="1" defaultMemberUniqueName="[Dim Date - Preg. End Date].[Hijri Month].[All]" allUniqueName="[Dim Date - Preg. End Date].[Hijri Month].[All]" dimensionUniqueName="[Dim Date - Preg. End Date]" displayFolder="" count="0" unbalanced="0" hidden="1"/>
    <cacheHierarchy uniqueName="[Dim Date - Preg. End Date].[Hijri Quarter]" caption="Hijri Quarter" attribute="1" time="1" defaultMemberUniqueName="[Dim Date - Preg. End Date].[Hijri Quarter].[All]" allUniqueName="[Dim Date - Preg. End Date].[Hijri Quarter].[All]" dimensionUniqueName="[Dim Date - Preg. End Date]" displayFolder="" count="0" unbalanced="0" hidden="1"/>
    <cacheHierarchy uniqueName="[Dim Date - Preg. End Date].[Hijri Semester]" caption="Hijri Semester" attribute="1" time="1" defaultMemberUniqueName="[Dim Date - Preg. End Date].[Hijri Semester].[All]" allUniqueName="[Dim Date - Preg. End Date].[Hijri Semester].[All]" dimensionUniqueName="[Dim Date - Preg. End Date]" displayFolder="" count="0" unbalanced="0" hidden="1"/>
    <cacheHierarchy uniqueName="[Dim Date - Preg. End Date].[Hijri Year]" caption="Hijri Year" attribute="1" time="1" defaultMemberUniqueName="[Dim Date - Preg. End Date].[Hijri Year].[All]" allUniqueName="[Dim Date - Preg. End Date].[Hijri Year].[All]" dimensionUniqueName="[Dim Date - Preg. End Date]" displayFolder="" count="0" unbalanced="0" hidden="1"/>
    <cacheHierarchy uniqueName="[Dim Date - Preg. End Date].[HijriDateHierarchy]" caption="HijriDateHierarchy" time="1" defaultMemberUniqueName="[Dim Date - Preg. End Date].[HijriDateHierarchy].[All]" allUniqueName="[Dim Date - Preg. End Date].[HijriDateHierarchy].[All]" dimensionUniqueName="[Dim Date - Preg. End Date]" displayFolder="" count="0" unbalanced="0" hidden="1"/>
    <cacheHierarchy uniqueName="[Dim Date - Preg. End Date].[HijriDayKey]" caption="HijriDayKey" attribute="1" time="1" defaultMemberUniqueName="[Dim Date - Preg. End Date].[HijriDayKey].[All]" allUniqueName="[Dim Date - Preg. End Date].[HijriDayKey].[All]" dimensionUniqueName="[Dim Date - Preg. End Date]" displayFolder="" count="0" unbalanced="0" hidden="1"/>
    <cacheHierarchy uniqueName="[Dim Date - Preg. End Date].[HijriMonthKey]" caption="HijriMonthKey" attribute="1" time="1" defaultMemberUniqueName="[Dim Date - Preg. End Date].[HijriMonthKey].[All]" allUniqueName="[Dim Date - Preg. End Date].[HijriMonthKey].[All]" dimensionUniqueName="[Dim Date - Preg. End Date]" displayFolder="" count="0" unbalanced="0" hidden="1"/>
    <cacheHierarchy uniqueName="[Dim Date - Preg. End Date].[HijriQuarterKey]" caption="HijriQuarterKey" attribute="1" time="1" defaultMemberUniqueName="[Dim Date - Preg. End Date].[HijriQuarterKey].[All]" allUniqueName="[Dim Date - Preg. End Date].[HijriQuarterKey].[All]" dimensionUniqueName="[Dim Date - Preg. End Date]" displayFolder="" count="0" unbalanced="0" hidden="1"/>
    <cacheHierarchy uniqueName="[Dim Date - Preg. End Date].[HijriSemesterKey]" caption="HijriSemesterKey" attribute="1" time="1" defaultMemberUniqueName="[Dim Date - Preg. End Date].[HijriSemesterKey].[All]" allUniqueName="[Dim Date - Preg. End Date].[HijriSemesterKey].[All]" dimensionUniqueName="[Dim Date - Preg. End Date]" displayFolder="" count="0" unbalanced="0" hidden="1"/>
    <cacheHierarchy uniqueName="[Dim Date - Preg. End Date].[Month Name]" caption="Month Name" attribute="1" time="1" defaultMemberUniqueName="[Dim Date - Preg. End Date].[Month Name].[All]" allUniqueName="[Dim Date - Preg. End Date].[Month Name].[All]" dimensionUniqueName="[Dim Date - Preg. End Date]" displayFolder="" count="0" unbalanced="0" hidden="1"/>
    <cacheHierarchy uniqueName="[Dim Date - Preg. End Date].[Month Of Year]" caption="Month Of Year" attribute="1" time="1" defaultMemberUniqueName="[Dim Date - Preg. End Date].[Month Of Year].[All]" allUniqueName="[Dim Date - Preg. End Date].[Month Of Year].[All]" dimensionUniqueName="[Dim Date - Preg. End Date]" displayFolder="" count="0" unbalanced="0" hidden="1"/>
    <cacheHierarchy uniqueName="[Dim Date - Preg. End Date].[MonthKey]" caption="MonthKey" attribute="1" time="1" defaultMemberUniqueName="[Dim Date - Preg. End Date].[MonthKey].[All]" allUniqueName="[Dim Date - Preg. End Date].[MonthKey].[All]" dimensionUniqueName="[Dim Date - Preg. End Date]" displayFolder="" count="0" unbalanced="0" hidden="1"/>
    <cacheHierarchy uniqueName="[Dim Date - Preg. End Date].[MonthNameKey]" caption="MonthNameKey" attribute="1" time="1" defaultMemberUniqueName="[Dim Date - Preg. End Date].[MonthNameKey].[All]" allUniqueName="[Dim Date - Preg. End Date].[MonthNameKey].[All]" dimensionUniqueName="[Dim Date - Preg. End Date]" displayFolder="" count="0" unbalanced="0" hidden="1"/>
    <cacheHierarchy uniqueName="[Dim Date - Preg. End Date].[MonthOverTime]" caption="MonthOverTime" attribute="1" time="1" defaultMemberUniqueName="[Dim Date - Preg. End Date].[MonthOverTime].[All]" allUniqueName="[Dim Date - Preg. End Date].[MonthOverTime].[All]" dimensionUniqueName="[Dim Date - Preg. End Date]" displayFolder="" count="0" unbalanced="0" hidden="1"/>
    <cacheHierarchy uniqueName="[Dim Date - Preg. End Date].[PK_Date]" caption="PK_Date" attribute="1" time="1" keyAttribute="1" defaultMemberUniqueName="[Dim Date - Preg. End Date].[PK_Date].[All]" allUniqueName="[Dim Date - Preg. End Date].[PK_Date].[All]" dimensionUniqueName="[Dim Date - Preg. End Date]" displayFolder="" count="0" memberValueDatatype="7" unbalanced="0" hidden="1"/>
    <cacheHierarchy uniqueName="[Dim Date - Preg. End Date].[Quarter Name]" caption="Quarter Name" attribute="1" time="1" defaultMemberUniqueName="[Dim Date - Preg. End Date].[Quarter Name].[All]" allUniqueName="[Dim Date - Preg. End Date].[Quarter Name].[All]" dimensionUniqueName="[Dim Date - Preg. End Date]" displayFolder="" count="0" unbalanced="0" hidden="1"/>
    <cacheHierarchy uniqueName="[Dim Date - Preg. End Date].[Quarter Of Year]" caption="Quarter Of Year" attribute="1" time="1" defaultMemberUniqueName="[Dim Date - Preg. End Date].[Quarter Of Year].[All]" allUniqueName="[Dim Date - Preg. End Date].[Quarter Of Year].[All]" dimensionUniqueName="[Dim Date - Preg. End Date]" displayFolder="" count="0" unbalanced="0" hidden="1"/>
    <cacheHierarchy uniqueName="[Dim Date - Preg. End Date].[QuarterKey]" caption="QuarterKey" attribute="1" time="1" defaultMemberUniqueName="[Dim Date - Preg. End Date].[QuarterKey].[All]" allUniqueName="[Dim Date - Preg. End Date].[QuarterKey].[All]" dimensionUniqueName="[Dim Date - Preg. End Date]" displayFolder="" count="0" unbalanced="0" hidden="1"/>
    <cacheHierarchy uniqueName="[Dim Date - Preg. End Date].[Semester Of Year]" caption="Semester Of Year" attribute="1" time="1" defaultMemberUniqueName="[Dim Date - Preg. End Date].[Semester Of Year].[All]" allUniqueName="[Dim Date - Preg. End Date].[Semester Of Year].[All]" dimensionUniqueName="[Dim Date - Preg. End Date]" displayFolder="" count="0" unbalanced="0" hidden="1"/>
    <cacheHierarchy uniqueName="[Dim Date - Preg. End Date].[SemesterKey]" caption="SemesterKey" attribute="1" time="1" defaultMemberUniqueName="[Dim Date - Preg. End Date].[SemesterKey].[All]" allUniqueName="[Dim Date - Preg. End Date].[SemesterKey].[All]" dimensionUniqueName="[Dim Date - Preg. End Date]" displayFolder="" count="0" unbalanced="0" hidden="1"/>
    <cacheHierarchy uniqueName="[Dim Date - Preg. End Date].[SemesterNameKey]" caption="SemesterNameKey" attribute="1" time="1" defaultMemberUniqueName="[Dim Date - Preg. End Date].[SemesterNameKey].[All]" allUniqueName="[Dim Date - Preg. End Date].[SemesterNameKey].[All]" dimensionUniqueName="[Dim Date - Preg. End Date]" displayFolder="" count="0" unbalanced="0" hidden="1"/>
    <cacheHierarchy uniqueName="[Dim Date - Preg. End Date].[Week]" caption="Week" attribute="1" time="1" defaultMemberUniqueName="[Dim Date - Preg. End Date].[Week].[All]" allUniqueName="[Dim Date - Preg. End Date].[Week].[All]" dimensionUniqueName="[Dim Date - Preg. End Date]" displayFolder="" count="0" unbalanced="0" hidden="1"/>
    <cacheHierarchy uniqueName="[Dim Date - Preg. End Date].[Week Of Year]" caption="Week Of Year" attribute="1" time="1" defaultMemberUniqueName="[Dim Date - Preg. End Date].[Week Of Year].[All]" allUniqueName="[Dim Date - Preg. End Date].[Week Of Year].[All]" dimensionUniqueName="[Dim Date - Preg. End Date]" displayFolder="" count="0" unbalanced="0" hidden="1"/>
    <cacheHierarchy uniqueName="[Dim Date - Preg. End Date].[WeekKey]" caption="WeekKey" attribute="1" time="1" defaultMemberUniqueName="[Dim Date - Preg. End Date].[WeekKey].[All]" allUniqueName="[Dim Date - Preg. End Date].[WeekKey].[All]" dimensionUniqueName="[Dim Date - Preg. End Date]" displayFolder="" count="0" unbalanced="0" hidden="1"/>
    <cacheHierarchy uniqueName="[Dim Date - Preg. End Date].[WeeksHierarchy]" caption="WeeksHierarchy" time="1" defaultMemberUniqueName="[Dim Date - Preg. End Date].[WeeksHierarchy].[All]" allUniqueName="[Dim Date - Preg. End Date].[WeeksHierarchy].[All]" dimensionUniqueName="[Dim Date - Preg. End Date]" displayFolder="" count="0" unbalanced="0" hidden="1"/>
    <cacheHierarchy uniqueName="[Dim Date - Preg. End Date].[Year Name]" caption="Year Name" attribute="1" time="1" defaultMemberUniqueName="[Dim Date - Preg. End Date].[Year Name].[All]" allUniqueName="[Dim Date - Preg. End Date].[Year Name].[All]" dimensionUniqueName="[Dim Date - Preg. End Date]" displayFolder="" count="0" unbalanced="0" hidden="1"/>
    <cacheHierarchy uniqueName="[Dim Date - Preg. End Date].[YearMonthKey]" caption="YearMonthKey" attribute="1" time="1" defaultMemberUniqueName="[Dim Date - Preg. End Date].[YearMonthKey].[All]" allUniqueName="[Dim Date - Preg. End Date].[YearMonthKey].[All]" dimensionUniqueName="[Dim Date - Preg. End Date]" displayFolder="" count="0" unbalanced="0" hidden="1"/>
    <cacheHierarchy uniqueName="[Dim Date - Preg. Start Date].[Custom Week]" caption="Custom Week" attribute="1" time="1" defaultMemberUniqueName="[Dim Date - Preg. Start Date].[Custom Week].[All]" allUniqueName="[Dim Date - Preg. Start Date].[Custom Week].[All]" dimensionUniqueName="[Dim Date - Preg. Start Date]" displayFolder="" count="0" unbalanced="0" hidden="1"/>
    <cacheHierarchy uniqueName="[Dim Date - Preg. Start Date].[Date]" caption="Date" attribute="1" time="1" defaultMemberUniqueName="[Dim Date - Preg. Start Date].[Date].[All]" allUniqueName="[Dim Date - Preg. Start Date].[Date].[All]" dimensionUniqueName="[Dim Date - Preg. Start Date]" displayFolder="" count="0" unbalanced="0" hidden="1"/>
    <cacheHierarchy uniqueName="[Dim Date - Preg. Start Date].[DateHierarchy]" caption="DateHierarchy" time="1" defaultMemberUniqueName="[Dim Date - Preg. Start Date].[DateHierarchy].[All]" allUniqueName="[Dim Date - Preg. Start Date].[DateHierarchy].[All]" dimensionUniqueName="[Dim Date - Preg. Start Date]" displayFolder="" count="0" unbalanced="0" hidden="1"/>
    <cacheHierarchy uniqueName="[Dim Date - Preg. Start Date].[DateKey]" caption="DateKey" attribute="1" time="1" defaultMemberUniqueName="[Dim Date - Preg. Start Date].[DateKey].[All]" allUniqueName="[Dim Date - Preg. Start Date].[DateKey].[All]" dimensionUniqueName="[Dim Date - Preg. Start Date]" displayFolder="" count="0" unbalanced="0" hidden="1"/>
    <cacheHierarchy uniqueName="[Dim Date - Preg. Start Date].[DateOld]" caption="DateOld" attribute="1" time="1" defaultMemberUniqueName="[Dim Date - Preg. Start Date].[DateOld].[All]" allUniqueName="[Dim Date - Preg. Start Date].[DateOld].[All]" dimensionUniqueName="[Dim Date - Preg. Start Date]" displayFolder="" count="0" unbalanced="0" hidden="1"/>
    <cacheHierarchy uniqueName="[Dim Date - Preg. Start Date].[Day Name]" caption="Day Name" attribute="1" time="1" defaultMemberUniqueName="[Dim Date - Preg. Start Date].[Day Name].[All]" allUniqueName="[Dim Date - Preg. Start Date].[Day Name].[All]" dimensionUniqueName="[Dim Date - Preg. Start Date]" displayFolder="" count="0" unbalanced="0" hidden="1"/>
    <cacheHierarchy uniqueName="[Dim Date - Preg. Start Date].[Day Of Month]" caption="Day Of Month" attribute="1" time="1" defaultMemberUniqueName="[Dim Date - Preg. Start Date].[Day Of Month].[All]" allUniqueName="[Dim Date - Preg. Start Date].[Day Of Month].[All]" dimensionUniqueName="[Dim Date - Preg. Start Date]" displayFolder="" count="0" unbalanced="0" hidden="1"/>
    <cacheHierarchy uniqueName="[Dim Date - Preg. Start Date].[Day of Week]" caption="Day of Week" attribute="1" time="1" defaultMemberUniqueName="[Dim Date - Preg. Start Date].[Day of Week].[All]" allUniqueName="[Dim Date - Preg. Start Date].[Day of Week].[All]" dimensionUniqueName="[Dim Date - Preg. Start Date]" displayFolder="" count="0" unbalanced="0" hidden="1"/>
    <cacheHierarchy uniqueName="[Dim Date - Preg. Start Date].[Day of Year]" caption="Day of Year" attribute="1" time="1" defaultMemberUniqueName="[Dim Date - Preg. Start Date].[Day of Year].[All]" allUniqueName="[Dim Date - Preg. Start Date].[Day of Year].[All]" dimensionUniqueName="[Dim Date - Preg. Start Date]" displayFolder="" count="0" unbalanced="0" hidden="1"/>
    <cacheHierarchy uniqueName="[Dim Date - Preg. Start Date].[DayKey]" caption="DayKey" attribute="1" time="1" defaultMemberUniqueName="[Dim Date - Preg. Start Date].[DayKey].[All]" allUniqueName="[Dim Date - Preg. Start Date].[DayKey].[All]" dimensionUniqueName="[Dim Date - Preg. Start Date]" displayFolder="" count="0" unbalanced="0" hidden="1"/>
    <cacheHierarchy uniqueName="[Dim Date - Preg. Start Date].[DayKey2]" caption="DayKey2" attribute="1" time="1" defaultMemberUniqueName="[Dim Date - Preg. Start Date].[DayKey2].[All]" allUniqueName="[Dim Date - Preg. Start Date].[DayKey2].[All]" dimensionUniqueName="[Dim Date - Preg. Start Date]" displayFolder="" count="0" unbalanced="0" hidden="1"/>
    <cacheHierarchy uniqueName="[Dim Date - Preg. Start Date].[DayofMonthKey]" caption="DayofMonthKey" attribute="1" time="1" defaultMemberUniqueName="[Dim Date - Preg. Start Date].[DayofMonthKey].[All]" allUniqueName="[Dim Date - Preg. Start Date].[DayofMonthKey].[All]" dimensionUniqueName="[Dim Date - Preg. Start Date]" displayFolder="" count="0" unbalanced="0" hidden="1"/>
    <cacheHierarchy uniqueName="[Dim Date - Preg. Start Date].[DayofWeekKey]" caption="DayofWeekKey" attribute="1" time="1" defaultMemberUniqueName="[Dim Date - Preg. Start Date].[DayofWeekKey].[All]" allUniqueName="[Dim Date - Preg. Start Date].[DayofWeekKey].[All]" dimensionUniqueName="[Dim Date - Preg. Start Date]" displayFolder="" count="0" unbalanced="0" hidden="1"/>
    <cacheHierarchy uniqueName="[Dim Date - Preg. Start Date].[DayofYearKey]" caption="DayofYearKey" attribute="1" time="1" defaultMemberUniqueName="[Dim Date - Preg. Start Date].[DayofYearKey].[All]" allUniqueName="[Dim Date - Preg. Start Date].[DayofYearKey].[All]" dimensionUniqueName="[Dim Date - Preg. Start Date]" displayFolder="" count="0" unbalanced="0" hidden="1"/>
    <cacheHierarchy uniqueName="[Dim Date - Preg. Start Date].[FormattedDate]" caption="FormattedDate" attribute="1" time="1" defaultMemberUniqueName="[Dim Date - Preg. Start Date].[FormattedDate].[All]" allUniqueName="[Dim Date - Preg. Start Date].[FormattedDate].[All]" dimensionUniqueName="[Dim Date - Preg. Start Date]" displayFolder="" count="0" unbalanced="0" hidden="1"/>
    <cacheHierarchy uniqueName="[Dim Date - Preg. Start Date].[Half Year Name]" caption="Half Year Name" attribute="1" time="1" defaultMemberUniqueName="[Dim Date - Preg. Start Date].[Half Year Name].[All]" allUniqueName="[Dim Date - Preg. Start Date].[Half Year Name].[All]" dimensionUniqueName="[Dim Date - Preg. Start Date]" displayFolder="" count="0" unbalanced="0" hidden="1"/>
    <cacheHierarchy uniqueName="[Dim Date - Preg. Start Date].[Hijri Date]" caption="Hijri Date" attribute="1" time="1" defaultMemberUniqueName="[Dim Date - Preg. Start Date].[Hijri Date].[All]" allUniqueName="[Dim Date - Preg. Start Date].[Hijri Date].[All]" dimensionUniqueName="[Dim Date - Preg. Start Date]" displayFolder="" count="0" unbalanced="0" hidden="1"/>
    <cacheHierarchy uniqueName="[Dim Date - Preg. Start Date].[Hijri Month]" caption="Hijri Month" attribute="1" time="1" defaultMemberUniqueName="[Dim Date - Preg. Start Date].[Hijri Month].[All]" allUniqueName="[Dim Date - Preg. Start Date].[Hijri Month].[All]" dimensionUniqueName="[Dim Date - Preg. Start Date]" displayFolder="" count="0" unbalanced="0" hidden="1"/>
    <cacheHierarchy uniqueName="[Dim Date - Preg. Start Date].[Hijri Quarter]" caption="Hijri Quarter" attribute="1" time="1" defaultMemberUniqueName="[Dim Date - Preg. Start Date].[Hijri Quarter].[All]" allUniqueName="[Dim Date - Preg. Start Date].[Hijri Quarter].[All]" dimensionUniqueName="[Dim Date - Preg. Start Date]" displayFolder="" count="0" unbalanced="0" hidden="1"/>
    <cacheHierarchy uniqueName="[Dim Date - Preg. Start Date].[Hijri Semester]" caption="Hijri Semester" attribute="1" time="1" defaultMemberUniqueName="[Dim Date - Preg. Start Date].[Hijri Semester].[All]" allUniqueName="[Dim Date - Preg. Start Date].[Hijri Semester].[All]" dimensionUniqueName="[Dim Date - Preg. Start Date]" displayFolder="" count="0" unbalanced="0" hidden="1"/>
    <cacheHierarchy uniqueName="[Dim Date - Preg. Start Date].[Hijri Year]" caption="Hijri Year" attribute="1" time="1" defaultMemberUniqueName="[Dim Date - Preg. Start Date].[Hijri Year].[All]" allUniqueName="[Dim Date - Preg. Start Date].[Hijri Year].[All]" dimensionUniqueName="[Dim Date - Preg. Start Date]" displayFolder="" count="0" unbalanced="0" hidden="1"/>
    <cacheHierarchy uniqueName="[Dim Date - Preg. Start Date].[HijriDateHierarchy]" caption="HijriDateHierarchy" time="1" defaultMemberUniqueName="[Dim Date - Preg. Start Date].[HijriDateHierarchy].[All]" allUniqueName="[Dim Date - Preg. Start Date].[HijriDateHierarchy].[All]" dimensionUniqueName="[Dim Date - Preg. Start Date]" displayFolder="" count="0" unbalanced="0" hidden="1"/>
    <cacheHierarchy uniqueName="[Dim Date - Preg. Start Date].[HijriDayKey]" caption="HijriDayKey" attribute="1" time="1" defaultMemberUniqueName="[Dim Date - Preg. Start Date].[HijriDayKey].[All]" allUniqueName="[Dim Date - Preg. Start Date].[HijriDayKey].[All]" dimensionUniqueName="[Dim Date - Preg. Start Date]" displayFolder="" count="0" unbalanced="0" hidden="1"/>
    <cacheHierarchy uniqueName="[Dim Date - Preg. Start Date].[HijriMonthKey]" caption="HijriMonthKey" attribute="1" time="1" defaultMemberUniqueName="[Dim Date - Preg. Start Date].[HijriMonthKey].[All]" allUniqueName="[Dim Date - Preg. Start Date].[HijriMonthKey].[All]" dimensionUniqueName="[Dim Date - Preg. Start Date]" displayFolder="" count="0" unbalanced="0" hidden="1"/>
    <cacheHierarchy uniqueName="[Dim Date - Preg. Start Date].[HijriQuarterKey]" caption="HijriQuarterKey" attribute="1" time="1" defaultMemberUniqueName="[Dim Date - Preg. Start Date].[HijriQuarterKey].[All]" allUniqueName="[Dim Date - Preg. Start Date].[HijriQuarterKey].[All]" dimensionUniqueName="[Dim Date - Preg. Start Date]" displayFolder="" count="0" unbalanced="0" hidden="1"/>
    <cacheHierarchy uniqueName="[Dim Date - Preg. Start Date].[HijriSemesterKey]" caption="HijriSemesterKey" attribute="1" time="1" defaultMemberUniqueName="[Dim Date - Preg. Start Date].[HijriSemesterKey].[All]" allUniqueName="[Dim Date - Preg. Start Date].[HijriSemesterKey].[All]" dimensionUniqueName="[Dim Date - Preg. Start Date]" displayFolder="" count="0" unbalanced="0" hidden="1"/>
    <cacheHierarchy uniqueName="[Dim Date - Preg. Start Date].[Month Name]" caption="Month Name" attribute="1" time="1" defaultMemberUniqueName="[Dim Date - Preg. Start Date].[Month Name].[All]" allUniqueName="[Dim Date - Preg. Start Date].[Month Name].[All]" dimensionUniqueName="[Dim Date - Preg. Start Date]" displayFolder="" count="0" unbalanced="0" hidden="1"/>
    <cacheHierarchy uniqueName="[Dim Date - Preg. Start Date].[Month Of Year]" caption="Month Of Year" attribute="1" time="1" defaultMemberUniqueName="[Dim Date - Preg. Start Date].[Month Of Year].[All]" allUniqueName="[Dim Date - Preg. Start Date].[Month Of Year].[All]" dimensionUniqueName="[Dim Date - Preg. Start Date]" displayFolder="" count="0" unbalanced="0" hidden="1"/>
    <cacheHierarchy uniqueName="[Dim Date - Preg. Start Date].[MonthKey]" caption="MonthKey" attribute="1" time="1" defaultMemberUniqueName="[Dim Date - Preg. Start Date].[MonthKey].[All]" allUniqueName="[Dim Date - Preg. Start Date].[MonthKey].[All]" dimensionUniqueName="[Dim Date - Preg. Start Date]" displayFolder="" count="0" unbalanced="0" hidden="1"/>
    <cacheHierarchy uniqueName="[Dim Date - Preg. Start Date].[MonthNameKey]" caption="MonthNameKey" attribute="1" time="1" defaultMemberUniqueName="[Dim Date - Preg. Start Date].[MonthNameKey].[All]" allUniqueName="[Dim Date - Preg. Start Date].[MonthNameKey].[All]" dimensionUniqueName="[Dim Date - Preg. Start Date]" displayFolder="" count="0" unbalanced="0" hidden="1"/>
    <cacheHierarchy uniqueName="[Dim Date - Preg. Start Date].[MonthOverTime]" caption="MonthOverTime" attribute="1" time="1" defaultMemberUniqueName="[Dim Date - Preg. Start Date].[MonthOverTime].[All]" allUniqueName="[Dim Date - Preg. Start Date].[MonthOverTime].[All]" dimensionUniqueName="[Dim Date - Preg. Start Date]" displayFolder="" count="0" unbalanced="0" hidden="1"/>
    <cacheHierarchy uniqueName="[Dim Date - Preg. Start Date].[PK_Date]" caption="PK_Date" attribute="1" time="1" keyAttribute="1" defaultMemberUniqueName="[Dim Date - Preg. Start Date].[PK_Date].[All]" allUniqueName="[Dim Date - Preg. Start Date].[PK_Date].[All]" dimensionUniqueName="[Dim Date - Preg. Start Date]" displayFolder="" count="0" memberValueDatatype="7" unbalanced="0" hidden="1"/>
    <cacheHierarchy uniqueName="[Dim Date - Preg. Start Date].[Quarter Name]" caption="Quarter Name" attribute="1" time="1" defaultMemberUniqueName="[Dim Date - Preg. Start Date].[Quarter Name].[All]" allUniqueName="[Dim Date - Preg. Start Date].[Quarter Name].[All]" dimensionUniqueName="[Dim Date - Preg. Start Date]" displayFolder="" count="0" unbalanced="0" hidden="1"/>
    <cacheHierarchy uniqueName="[Dim Date - Preg. Start Date].[Quarter Of Year]" caption="Quarter Of Year" attribute="1" time="1" defaultMemberUniqueName="[Dim Date - Preg. Start Date].[Quarter Of Year].[All]" allUniqueName="[Dim Date - Preg. Start Date].[Quarter Of Year].[All]" dimensionUniqueName="[Dim Date - Preg. Start Date]" displayFolder="" count="0" unbalanced="0" hidden="1"/>
    <cacheHierarchy uniqueName="[Dim Date - Preg. Start Date].[QuarterKey]" caption="QuarterKey" attribute="1" time="1" defaultMemberUniqueName="[Dim Date - Preg. Start Date].[QuarterKey].[All]" allUniqueName="[Dim Date - Preg. Start Date].[QuarterKey].[All]" dimensionUniqueName="[Dim Date - Preg. Start Date]" displayFolder="" count="0" unbalanced="0" hidden="1"/>
    <cacheHierarchy uniqueName="[Dim Date - Preg. Start Date].[Semester Of Year]" caption="Semester Of Year" attribute="1" time="1" defaultMemberUniqueName="[Dim Date - Preg. Start Date].[Semester Of Year].[All]" allUniqueName="[Dim Date - Preg. Start Date].[Semester Of Year].[All]" dimensionUniqueName="[Dim Date - Preg. Start Date]" displayFolder="" count="0" unbalanced="0" hidden="1"/>
    <cacheHierarchy uniqueName="[Dim Date - Preg. Start Date].[SemesterKey]" caption="SemesterKey" attribute="1" time="1" defaultMemberUniqueName="[Dim Date - Preg. Start Date].[SemesterKey].[All]" allUniqueName="[Dim Date - Preg. Start Date].[SemesterKey].[All]" dimensionUniqueName="[Dim Date - Preg. Start Date]" displayFolder="" count="0" unbalanced="0" hidden="1"/>
    <cacheHierarchy uniqueName="[Dim Date - Preg. Start Date].[SemesterNameKey]" caption="SemesterNameKey" attribute="1" time="1" defaultMemberUniqueName="[Dim Date - Preg. Start Date].[SemesterNameKey].[All]" allUniqueName="[Dim Date - Preg. Start Date].[SemesterNameKey].[All]" dimensionUniqueName="[Dim Date - Preg. Start Date]" displayFolder="" count="0" unbalanced="0" hidden="1"/>
    <cacheHierarchy uniqueName="[Dim Date - Preg. Start Date].[Week]" caption="Week" attribute="1" time="1" defaultMemberUniqueName="[Dim Date - Preg. Start Date].[Week].[All]" allUniqueName="[Dim Date - Preg. Start Date].[Week].[All]" dimensionUniqueName="[Dim Date - Preg. Start Date]" displayFolder="" count="0" unbalanced="0" hidden="1"/>
    <cacheHierarchy uniqueName="[Dim Date - Preg. Start Date].[Week Of Year]" caption="Week Of Year" attribute="1" time="1" defaultMemberUniqueName="[Dim Date - Preg. Start Date].[Week Of Year].[All]" allUniqueName="[Dim Date - Preg. Start Date].[Week Of Year].[All]" dimensionUniqueName="[Dim Date - Preg. Start Date]" displayFolder="" count="0" unbalanced="0" hidden="1"/>
    <cacheHierarchy uniqueName="[Dim Date - Preg. Start Date].[WeekKey]" caption="WeekKey" attribute="1" time="1" defaultMemberUniqueName="[Dim Date - Preg. Start Date].[WeekKey].[All]" allUniqueName="[Dim Date - Preg. Start Date].[WeekKey].[All]" dimensionUniqueName="[Dim Date - Preg. Start Date]" displayFolder="" count="0" unbalanced="0" hidden="1"/>
    <cacheHierarchy uniqueName="[Dim Date - Preg. Start Date].[WeeksHierarchy]" caption="WeeksHierarchy" time="1" defaultMemberUniqueName="[Dim Date - Preg. Start Date].[WeeksHierarchy].[All]" allUniqueName="[Dim Date - Preg. Start Date].[WeeksHierarchy].[All]" dimensionUniqueName="[Dim Date - Preg. Start Date]" displayFolder="" count="0" unbalanced="0" hidden="1"/>
    <cacheHierarchy uniqueName="[Dim Date - Preg. Start Date].[Year Name]" caption="Year Name" attribute="1" time="1" defaultMemberUniqueName="[Dim Date - Preg. Start Date].[Year Name].[All]" allUniqueName="[Dim Date - Preg. Start Date].[Year Name].[All]" dimensionUniqueName="[Dim Date - Preg. Start Date]" displayFolder="" count="0" unbalanced="0" hidden="1"/>
    <cacheHierarchy uniqueName="[Dim Date - Preg. Start Date].[YearMonthKey]" caption="YearMonthKey" attribute="1" time="1" defaultMemberUniqueName="[Dim Date - Preg. Start Date].[YearMonthKey].[All]" allUniqueName="[Dim Date - Preg. Start Date].[YearMonthKey].[All]" dimensionUniqueName="[Dim Date - Preg. Start Date]" displayFolder="" count="0" unbalanced="0" hidden="1"/>
    <cacheHierarchy uniqueName="[Dim Date - Receive Date].[Custom Week]" caption="Custom Week" attribute="1" time="1" defaultMemberUniqueName="[Dim Date - Receive Date].[Custom Week].[All]" allUniqueName="[Dim Date - Receive Date].[Custom Week].[All]" dimensionUniqueName="[Dim Date - Receive Date]" displayFolder="" count="0" unbalanced="0" hidden="1"/>
    <cacheHierarchy uniqueName="[Dim Date - Receive Date].[Date]" caption="Date" attribute="1" time="1" defaultMemberUniqueName="[Dim Date - Receive Date].[Date].[All]" allUniqueName="[Dim Date - Receive Date].[Date].[All]" dimensionUniqueName="[Dim Date - Receive Date]" displayFolder="" count="0" unbalanced="0" hidden="1"/>
    <cacheHierarchy uniqueName="[Dim Date - Receive Date].[DateHierarchy]" caption="DateHierarchy" time="1" defaultMemberUniqueName="[Dim Date - Receive Date].[DateHierarchy].[All]" allUniqueName="[Dim Date - Receive Date].[DateHierarchy].[All]" dimensionUniqueName="[Dim Date - Receive Date]" displayFolder="" count="0" unbalanced="0" hidden="1"/>
    <cacheHierarchy uniqueName="[Dim Date - Receive Date].[DateKey]" caption="DateKey" attribute="1" time="1" defaultMemberUniqueName="[Dim Date - Receive Date].[DateKey].[All]" allUniqueName="[Dim Date - Receive Date].[DateKey].[All]" dimensionUniqueName="[Dim Date - Receive Date]" displayFolder="" count="0" unbalanced="0" hidden="1"/>
    <cacheHierarchy uniqueName="[Dim Date - Receive Date].[DateOld]" caption="DateOld" attribute="1" time="1" defaultMemberUniqueName="[Dim Date - Receive Date].[DateOld].[All]" allUniqueName="[Dim Date - Receive Date].[DateOld].[All]" dimensionUniqueName="[Dim Date - Receive Date]" displayFolder="" count="0" unbalanced="0" hidden="1"/>
    <cacheHierarchy uniqueName="[Dim Date - Receive Date].[Day Name]" caption="Day Name" attribute="1" time="1" defaultMemberUniqueName="[Dim Date - Receive Date].[Day Name].[All]" allUniqueName="[Dim Date - Receive Date].[Day Name].[All]" dimensionUniqueName="[Dim Date - Receive Date]" displayFolder="" count="0" unbalanced="0" hidden="1"/>
    <cacheHierarchy uniqueName="[Dim Date - Receive Date].[Day Of Month]" caption="Day Of Month" attribute="1" time="1" defaultMemberUniqueName="[Dim Date - Receive Date].[Day Of Month].[All]" allUniqueName="[Dim Date - Receive Date].[Day Of Month].[All]" dimensionUniqueName="[Dim Date - Receive Date]" displayFolder="" count="0" unbalanced="0" hidden="1"/>
    <cacheHierarchy uniqueName="[Dim Date - Receive Date].[Day of Week]" caption="Day of Week" attribute="1" time="1" defaultMemberUniqueName="[Dim Date - Receive Date].[Day of Week].[All]" allUniqueName="[Dim Date - Receive Date].[Day of Week].[All]" dimensionUniqueName="[Dim Date - Receive Date]" displayFolder="" count="0" unbalanced="0" hidden="1"/>
    <cacheHierarchy uniqueName="[Dim Date - Receive Date].[Day of Year]" caption="Day of Year" attribute="1" time="1" defaultMemberUniqueName="[Dim Date - Receive Date].[Day of Year].[All]" allUniqueName="[Dim Date - Receive Date].[Day of Year].[All]" dimensionUniqueName="[Dim Date - Receive Date]" displayFolder="" count="0" unbalanced="0" hidden="1"/>
    <cacheHierarchy uniqueName="[Dim Date - Receive Date].[DayKey]" caption="DayKey" attribute="1" time="1" defaultMemberUniqueName="[Dim Date - Receive Date].[DayKey].[All]" allUniqueName="[Dim Date - Receive Date].[DayKey].[All]" dimensionUniqueName="[Dim Date - Receive Date]" displayFolder="" count="0" unbalanced="0" hidden="1"/>
    <cacheHierarchy uniqueName="[Dim Date - Receive Date].[DayKey2]" caption="DayKey2" attribute="1" time="1" defaultMemberUniqueName="[Dim Date - Receive Date].[DayKey2].[All]" allUniqueName="[Dim Date - Receive Date].[DayKey2].[All]" dimensionUniqueName="[Dim Date - Receive Date]" displayFolder="" count="0" unbalanced="0" hidden="1"/>
    <cacheHierarchy uniqueName="[Dim Date - Receive Date].[DayofMonthKey]" caption="DayofMonthKey" attribute="1" time="1" defaultMemberUniqueName="[Dim Date - Receive Date].[DayofMonthKey].[All]" allUniqueName="[Dim Date - Receive Date].[DayofMonthKey].[All]" dimensionUniqueName="[Dim Date - Receive Date]" displayFolder="" count="0" unbalanced="0" hidden="1"/>
    <cacheHierarchy uniqueName="[Dim Date - Receive Date].[DayofWeekKey]" caption="DayofWeekKey" attribute="1" time="1" defaultMemberUniqueName="[Dim Date - Receive Date].[DayofWeekKey].[All]" allUniqueName="[Dim Date - Receive Date].[DayofWeekKey].[All]" dimensionUniqueName="[Dim Date - Receive Date]" displayFolder="" count="0" unbalanced="0" hidden="1"/>
    <cacheHierarchy uniqueName="[Dim Date - Receive Date].[DayofYearKey]" caption="DayofYearKey" attribute="1" time="1" defaultMemberUniqueName="[Dim Date - Receive Date].[DayofYearKey].[All]" allUniqueName="[Dim Date - Receive Date].[DayofYearKey].[All]" dimensionUniqueName="[Dim Date - Receive Date]" displayFolder="" count="0" unbalanced="0" hidden="1"/>
    <cacheHierarchy uniqueName="[Dim Date - Receive Date].[FormattedDate]" caption="FormattedDate" attribute="1" time="1" defaultMemberUniqueName="[Dim Date - Receive Date].[FormattedDate].[All]" allUniqueName="[Dim Date - Receive Date].[FormattedDate].[All]" dimensionUniqueName="[Dim Date - Receive Date]" displayFolder="" count="0" unbalanced="0" hidden="1"/>
    <cacheHierarchy uniqueName="[Dim Date - Receive Date].[Half Year Name]" caption="Half Year Name" attribute="1" time="1" defaultMemberUniqueName="[Dim Date - Receive Date].[Half Year Name].[All]" allUniqueName="[Dim Date - Receive Date].[Half Year Name].[All]" dimensionUniqueName="[Dim Date - Receive Date]" displayFolder="" count="0" unbalanced="0" hidden="1"/>
    <cacheHierarchy uniqueName="[Dim Date - Receive Date].[Hijri Date]" caption="Hijri Date" attribute="1" time="1" defaultMemberUniqueName="[Dim Date - Receive Date].[Hijri Date].[All]" allUniqueName="[Dim Date - Receive Date].[Hijri Date].[All]" dimensionUniqueName="[Dim Date - Receive Date]" displayFolder="" count="0" unbalanced="0" hidden="1"/>
    <cacheHierarchy uniqueName="[Dim Date - Receive Date].[Hijri Month]" caption="Hijri Month" attribute="1" time="1" defaultMemberUniqueName="[Dim Date - Receive Date].[Hijri Month].[All]" allUniqueName="[Dim Date - Receive Date].[Hijri Month].[All]" dimensionUniqueName="[Dim Date - Receive Date]" displayFolder="" count="0" unbalanced="0" hidden="1"/>
    <cacheHierarchy uniqueName="[Dim Date - Receive Date].[Hijri Quarter]" caption="Hijri Quarter" attribute="1" time="1" defaultMemberUniqueName="[Dim Date - Receive Date].[Hijri Quarter].[All]" allUniqueName="[Dim Date - Receive Date].[Hijri Quarter].[All]" dimensionUniqueName="[Dim Date - Receive Date]" displayFolder="" count="0" unbalanced="0" hidden="1"/>
    <cacheHierarchy uniqueName="[Dim Date - Receive Date].[Hijri Semester]" caption="Hijri Semester" attribute="1" time="1" defaultMemberUniqueName="[Dim Date - Receive Date].[Hijri Semester].[All]" allUniqueName="[Dim Date - Receive Date].[Hijri Semester].[All]" dimensionUniqueName="[Dim Date - Receive Date]" displayFolder="" count="0" unbalanced="0" hidden="1"/>
    <cacheHierarchy uniqueName="[Dim Date - Receive Date].[Hijri Year]" caption="Hijri Year" attribute="1" time="1" defaultMemberUniqueName="[Dim Date - Receive Date].[Hijri Year].[All]" allUniqueName="[Dim Date - Receive Date].[Hijri Year].[All]" dimensionUniqueName="[Dim Date - Receive Date]" displayFolder="" count="0" unbalanced="0" hidden="1"/>
    <cacheHierarchy uniqueName="[Dim Date - Receive Date].[HijriDateHierarchy]" caption="HijriDateHierarchy" time="1" defaultMemberUniqueName="[Dim Date - Receive Date].[HijriDateHierarchy].[All]" allUniqueName="[Dim Date - Receive Date].[HijriDateHierarchy].[All]" dimensionUniqueName="[Dim Date - Receive Date]" displayFolder="" count="0" unbalanced="0" hidden="1"/>
    <cacheHierarchy uniqueName="[Dim Date - Receive Date].[HijriDayKey]" caption="HijriDayKey" attribute="1" time="1" defaultMemberUniqueName="[Dim Date - Receive Date].[HijriDayKey].[All]" allUniqueName="[Dim Date - Receive Date].[HijriDayKey].[All]" dimensionUniqueName="[Dim Date - Receive Date]" displayFolder="" count="0" unbalanced="0" hidden="1"/>
    <cacheHierarchy uniqueName="[Dim Date - Receive Date].[HijriMonthKey]" caption="HijriMonthKey" attribute="1" time="1" defaultMemberUniqueName="[Dim Date - Receive Date].[HijriMonthKey].[All]" allUniqueName="[Dim Date - Receive Date].[HijriMonthKey].[All]" dimensionUniqueName="[Dim Date - Receive Date]" displayFolder="" count="0" unbalanced="0" hidden="1"/>
    <cacheHierarchy uniqueName="[Dim Date - Receive Date].[HijriQuarterKey]" caption="HijriQuarterKey" attribute="1" time="1" defaultMemberUniqueName="[Dim Date - Receive Date].[HijriQuarterKey].[All]" allUniqueName="[Dim Date - Receive Date].[HijriQuarterKey].[All]" dimensionUniqueName="[Dim Date - Receive Date]" displayFolder="" count="0" unbalanced="0" hidden="1"/>
    <cacheHierarchy uniqueName="[Dim Date - Receive Date].[HijriSemesterKey]" caption="HijriSemesterKey" attribute="1" time="1" defaultMemberUniqueName="[Dim Date - Receive Date].[HijriSemesterKey].[All]" allUniqueName="[Dim Date - Receive Date].[HijriSemesterKey].[All]" dimensionUniqueName="[Dim Date - Receive Date]" displayFolder="" count="0" unbalanced="0" hidden="1"/>
    <cacheHierarchy uniqueName="[Dim Date - Receive Date].[Month Name]" caption="Month Name" attribute="1" time="1" defaultMemberUniqueName="[Dim Date - Receive Date].[Month Name].[All]" allUniqueName="[Dim Date - Receive Date].[Month Name].[All]" dimensionUniqueName="[Dim Date - Receive Date]" displayFolder="" count="0" unbalanced="0" hidden="1"/>
    <cacheHierarchy uniqueName="[Dim Date - Receive Date].[Month Of Year]" caption="Month Of Year" attribute="1" time="1" defaultMemberUniqueName="[Dim Date - Receive Date].[Month Of Year].[All]" allUniqueName="[Dim Date - Receive Date].[Month Of Year].[All]" dimensionUniqueName="[Dim Date - Receive Date]" displayFolder="" count="0" unbalanced="0" hidden="1"/>
    <cacheHierarchy uniqueName="[Dim Date - Receive Date].[MonthKey]" caption="MonthKey" attribute="1" time="1" defaultMemberUniqueName="[Dim Date - Receive Date].[MonthKey].[All]" allUniqueName="[Dim Date - Receive Date].[MonthKey].[All]" dimensionUniqueName="[Dim Date - Receive Date]" displayFolder="" count="0" unbalanced="0" hidden="1"/>
    <cacheHierarchy uniqueName="[Dim Date - Receive Date].[MonthNameKey]" caption="MonthNameKey" attribute="1" time="1" defaultMemberUniqueName="[Dim Date - Receive Date].[MonthNameKey].[All]" allUniqueName="[Dim Date - Receive Date].[MonthNameKey].[All]" dimensionUniqueName="[Dim Date - Receive Date]" displayFolder="" count="0" unbalanced="0" hidden="1"/>
    <cacheHierarchy uniqueName="[Dim Date - Receive Date].[MonthOverTime]" caption="MonthOverTime" attribute="1" time="1" defaultMemberUniqueName="[Dim Date - Receive Date].[MonthOverTime].[All]" allUniqueName="[Dim Date - Receive Date].[MonthOverTime].[All]" dimensionUniqueName="[Dim Date - Receive Date]" displayFolder="" count="0" unbalanced="0" hidden="1"/>
    <cacheHierarchy uniqueName="[Dim Date - Receive Date].[PK_Date]" caption="PK_Date" attribute="1" time="1" keyAttribute="1" defaultMemberUniqueName="[Dim Date - Receive Date].[PK_Date].[All]" allUniqueName="[Dim Date - Receive Date].[PK_Date].[All]" dimensionUniqueName="[Dim Date - Receive Date]" displayFolder="" count="0" memberValueDatatype="7" unbalanced="0" hidden="1"/>
    <cacheHierarchy uniqueName="[Dim Date - Receive Date].[Quarter Name]" caption="Quarter Name" attribute="1" time="1" defaultMemberUniqueName="[Dim Date - Receive Date].[Quarter Name].[All]" allUniqueName="[Dim Date - Receive Date].[Quarter Name].[All]" dimensionUniqueName="[Dim Date - Receive Date]" displayFolder="" count="0" unbalanced="0" hidden="1"/>
    <cacheHierarchy uniqueName="[Dim Date - Receive Date].[Quarter Of Year]" caption="Quarter Of Year" attribute="1" time="1" defaultMemberUniqueName="[Dim Date - Receive Date].[Quarter Of Year].[All]" allUniqueName="[Dim Date - Receive Date].[Quarter Of Year].[All]" dimensionUniqueName="[Dim Date - Receive Date]" displayFolder="" count="0" unbalanced="0" hidden="1"/>
    <cacheHierarchy uniqueName="[Dim Date - Receive Date].[QuarterKey]" caption="QuarterKey" attribute="1" time="1" defaultMemberUniqueName="[Dim Date - Receive Date].[QuarterKey].[All]" allUniqueName="[Dim Date - Receive Date].[QuarterKey].[All]" dimensionUniqueName="[Dim Date - Receive Date]" displayFolder="" count="0" unbalanced="0" hidden="1"/>
    <cacheHierarchy uniqueName="[Dim Date - Receive Date].[Semester Of Year]" caption="Semester Of Year" attribute="1" time="1" defaultMemberUniqueName="[Dim Date - Receive Date].[Semester Of Year].[All]" allUniqueName="[Dim Date - Receive Date].[Semester Of Year].[All]" dimensionUniqueName="[Dim Date - Receive Date]" displayFolder="" count="0" unbalanced="0" hidden="1"/>
    <cacheHierarchy uniqueName="[Dim Date - Receive Date].[SemesterKey]" caption="SemesterKey" attribute="1" time="1" defaultMemberUniqueName="[Dim Date - Receive Date].[SemesterKey].[All]" allUniqueName="[Dim Date - Receive Date].[SemesterKey].[All]" dimensionUniqueName="[Dim Date - Receive Date]" displayFolder="" count="0" unbalanced="0" hidden="1"/>
    <cacheHierarchy uniqueName="[Dim Date - Receive Date].[SemesterNameKey]" caption="SemesterNameKey" attribute="1" time="1" defaultMemberUniqueName="[Dim Date - Receive Date].[SemesterNameKey].[All]" allUniqueName="[Dim Date - Receive Date].[SemesterNameKey].[All]" dimensionUniqueName="[Dim Date - Receive Date]" displayFolder="" count="0" unbalanced="0" hidden="1"/>
    <cacheHierarchy uniqueName="[Dim Date - Receive Date].[Week]" caption="Week" attribute="1" time="1" defaultMemberUniqueName="[Dim Date - Receive Date].[Week].[All]" allUniqueName="[Dim Date - Receive Date].[Week].[All]" dimensionUniqueName="[Dim Date - Receive Date]" displayFolder="" count="0" unbalanced="0" hidden="1"/>
    <cacheHierarchy uniqueName="[Dim Date - Receive Date].[Week Of Year]" caption="Week Of Year" attribute="1" time="1" defaultMemberUniqueName="[Dim Date - Receive Date].[Week Of Year].[All]" allUniqueName="[Dim Date - Receive Date].[Week Of Year].[All]" dimensionUniqueName="[Dim Date - Receive Date]" displayFolder="" count="0" unbalanced="0" hidden="1"/>
    <cacheHierarchy uniqueName="[Dim Date - Receive Date].[WeekKey]" caption="WeekKey" attribute="1" time="1" defaultMemberUniqueName="[Dim Date - Receive Date].[WeekKey].[All]" allUniqueName="[Dim Date - Receive Date].[WeekKey].[All]" dimensionUniqueName="[Dim Date - Receive Date]" displayFolder="" count="0" unbalanced="0" hidden="1"/>
    <cacheHierarchy uniqueName="[Dim Date - Receive Date].[WeeksHierarchy]" caption="WeeksHierarchy" time="1" defaultMemberUniqueName="[Dim Date - Receive Date].[WeeksHierarchy].[All]" allUniqueName="[Dim Date - Receive Date].[WeeksHierarchy].[All]" dimensionUniqueName="[Dim Date - Receive Date]" displayFolder="" count="0" unbalanced="0" hidden="1"/>
    <cacheHierarchy uniqueName="[Dim Date - Receive Date].[Year Name]" caption="Year Name" attribute="1" time="1" defaultMemberUniqueName="[Dim Date - Receive Date].[Year Name].[All]" allUniqueName="[Dim Date - Receive Date].[Year Name].[All]" dimensionUniqueName="[Dim Date - Receive Date]" displayFolder="" count="0" unbalanced="0" hidden="1"/>
    <cacheHierarchy uniqueName="[Dim Date - Receive Date].[YearMonthKey]" caption="YearMonthKey" attribute="1" time="1" defaultMemberUniqueName="[Dim Date - Receive Date].[YearMonthKey].[All]" allUniqueName="[Dim Date - Receive Date].[YearMonthKey].[All]" dimensionUniqueName="[Dim Date - Receive Date]" displayFolder="" count="0" unbalanced="0" hidden="1"/>
    <cacheHierarchy uniqueName="[Dim Date - Receive Time].[DayTimeBucket]" caption="DayTimeBucket" attribute="1" defaultMemberUniqueName="[Dim Date - Receive Time].[DayTimeBucket].[All]" allUniqueName="[Dim Date - Receive Time].[DayTimeBucket].[All]" dimensionUniqueName="[Dim Date - Receive Time]" displayFolder="" count="0" unbalanced="0" hidden="1"/>
    <cacheHierarchy uniqueName="[Dim Date - Receive Time].[DayTimeBucketGroupKey]" caption="DayTimeBucketGroupKey" attribute="1" defaultMemberUniqueName="[Dim Date - Receive Time].[DayTimeBucketGroupKey].[All]" allUniqueName="[Dim Date - Receive Time].[DayTimeBucketGroupKey].[All]" dimensionUniqueName="[Dim Date - Receive Time]" displayFolder="" count="0" unbalanced="0" hidden="1"/>
    <cacheHierarchy uniqueName="[Dim Date - Receive Time].[Hour24]" caption="Hour24" attribute="1" defaultMemberUniqueName="[Dim Date - Receive Time].[Hour24].[All]" allUniqueName="[Dim Date - Receive Time].[Hour24].[All]" dimensionUniqueName="[Dim Date - Receive Time]" displayFolder="" count="0" unbalanced="0" hidden="1"/>
    <cacheHierarchy uniqueName="[Dim Date - Receive Time].[HourlyBucket]" caption="HourlyBucket" attribute="1" defaultMemberUniqueName="[Dim Date - Receive Time].[HourlyBucket].[All]" allUniqueName="[Dim Date - Receive Time].[HourlyBucket].[All]" dimensionUniqueName="[Dim Date - Receive Time]" displayFolder="" count="0" unbalanced="0" hidden="1"/>
    <cacheHierarchy uniqueName="[Dim Date - Receive Time].[MinuteNumber]" caption="MinuteNumber" attribute="1" defaultMemberUniqueName="[Dim Date - Receive Time].[MinuteNumber].[All]" allUniqueName="[Dim Date - Receive Time].[MinuteNumber].[All]" dimensionUniqueName="[Dim Date - Receive Time]" displayFolder="" count="0" unbalanced="0" hidden="1"/>
    <cacheHierarchy uniqueName="[Dim Date - Receive Time].[SecondNumber]" caption="SecondNumber" attribute="1" defaultMemberUniqueName="[Dim Date - Receive Time].[SecondNumber].[All]" allUniqueName="[Dim Date - Receive Time].[SecondNumber].[All]" dimensionUniqueName="[Dim Date - Receive Time]" displayFolder="" count="0" unbalanced="0" hidden="1"/>
    <cacheHierarchy uniqueName="[Dim Date - Receive Time].[Time]" caption="Time" attribute="1" defaultMemberUniqueName="[Dim Date - Receive Time].[Time].[All]" allUniqueName="[Dim Date - Receive Time].[Time].[All]" dimensionUniqueName="[Dim Date - Receive Time]" displayFolder="" count="0" unbalanced="0" hidden="1"/>
    <cacheHierarchy uniqueName="[Dim Date - Receive Time].[TimeAltKey]" caption="TimeAltKey" attribute="1" defaultMemberUniqueName="[Dim Date - Receive Time].[TimeAltKey].[All]" allUniqueName="[Dim Date - Receive Time].[TimeAltKey].[All]" dimensionUniqueName="[Dim Date - Receive Time]" displayFolder="" count="0" unbalanced="0" hidden="1"/>
    <cacheHierarchy uniqueName="[Dim Date - Receive Time].[TimeInSecond]" caption="TimeInSecond" attribute="1" defaultMemberUniqueName="[Dim Date - Receive Time].[TimeInSecond].[All]" allUniqueName="[Dim Date - Receive Time].[TimeInSecond].[All]" dimensionUniqueName="[Dim Date - Receive Time]" displayFolder="" count="0" unbalanced="0" hidden="1"/>
    <cacheHierarchy uniqueName="[Dim Date - Receive Time].[TimeKey]" caption="TimeKey" attribute="1" defaultMemberUniqueName="[Dim Date - Receive Time].[TimeKey].[All]" allUniqueName="[Dim Date - Receive Time].[TimeKey].[All]" dimensionUniqueName="[Dim Date - Receive Time]" displayFolder="" count="0" unbalanced="0" hidden="1"/>
    <cacheHierarchy uniqueName="[Dim Date - Request Date].[Custom Week]" caption="Custom Week" attribute="1" time="1" defaultMemberUniqueName="[Dim Date - Request Date].[Custom Week].[All]" allUniqueName="[Dim Date - Request Date].[Custom Week].[All]" dimensionUniqueName="[Dim Date - Request Date]" displayFolder="" count="0" unbalanced="0" hidden="1"/>
    <cacheHierarchy uniqueName="[Dim Date - Request Date].[Date]" caption="Date" attribute="1" time="1" defaultMemberUniqueName="[Dim Date - Request Date].[Date].[All]" allUniqueName="[Dim Date - Request Date].[Date].[All]" dimensionUniqueName="[Dim Date - Request Date]" displayFolder="" count="0" unbalanced="0" hidden="1"/>
    <cacheHierarchy uniqueName="[Dim Date - Request Date].[DateHierarchy]" caption="DateHierarchy" time="1" defaultMemberUniqueName="[Dim Date - Request Date].[DateHierarchy].[All]" allUniqueName="[Dim Date - Request Date].[DateHierarchy].[All]" dimensionUniqueName="[Dim Date - Request Date]" displayFolder="" count="0" unbalanced="0" hidden="1"/>
    <cacheHierarchy uniqueName="[Dim Date - Request Date].[DateKey]" caption="DateKey" attribute="1" time="1" defaultMemberUniqueName="[Dim Date - Request Date].[DateKey].[All]" allUniqueName="[Dim Date - Request Date].[DateKey].[All]" dimensionUniqueName="[Dim Date - Request Date]" displayFolder="" count="0" unbalanced="0" hidden="1"/>
    <cacheHierarchy uniqueName="[Dim Date - Request Date].[DateOld]" caption="DateOld" attribute="1" time="1" defaultMemberUniqueName="[Dim Date - Request Date].[DateOld].[All]" allUniqueName="[Dim Date - Request Date].[DateOld].[All]" dimensionUniqueName="[Dim Date - Request Date]" displayFolder="" count="0" unbalanced="0" hidden="1"/>
    <cacheHierarchy uniqueName="[Dim Date - Request Date].[Day Name]" caption="Day Name" attribute="1" time="1" defaultMemberUniqueName="[Dim Date - Request Date].[Day Name].[All]" allUniqueName="[Dim Date - Request Date].[Day Name].[All]" dimensionUniqueName="[Dim Date - Request Date]" displayFolder="" count="0" unbalanced="0" hidden="1"/>
    <cacheHierarchy uniqueName="[Dim Date - Request Date].[Day Of Month]" caption="Day Of Month" attribute="1" time="1" defaultMemberUniqueName="[Dim Date - Request Date].[Day Of Month].[All]" allUniqueName="[Dim Date - Request Date].[Day Of Month].[All]" dimensionUniqueName="[Dim Date - Request Date]" displayFolder="" count="0" unbalanced="0" hidden="1"/>
    <cacheHierarchy uniqueName="[Dim Date - Request Date].[Day of Week]" caption="Day of Week" attribute="1" time="1" defaultMemberUniqueName="[Dim Date - Request Date].[Day of Week].[All]" allUniqueName="[Dim Date - Request Date].[Day of Week].[All]" dimensionUniqueName="[Dim Date - Request Date]" displayFolder="" count="0" unbalanced="0" hidden="1"/>
    <cacheHierarchy uniqueName="[Dim Date - Request Date].[Day of Year]" caption="Day of Year" attribute="1" time="1" defaultMemberUniqueName="[Dim Date - Request Date].[Day of Year].[All]" allUniqueName="[Dim Date - Request Date].[Day of Year].[All]" dimensionUniqueName="[Dim Date - Request Date]" displayFolder="" count="0" unbalanced="0" hidden="1"/>
    <cacheHierarchy uniqueName="[Dim Date - Request Date].[DayKey]" caption="DayKey" attribute="1" time="1" defaultMemberUniqueName="[Dim Date - Request Date].[DayKey].[All]" allUniqueName="[Dim Date - Request Date].[DayKey].[All]" dimensionUniqueName="[Dim Date - Request Date]" displayFolder="" count="0" unbalanced="0" hidden="1"/>
    <cacheHierarchy uniqueName="[Dim Date - Request Date].[DayKey2]" caption="DayKey2" attribute="1" time="1" defaultMemberUniqueName="[Dim Date - Request Date].[DayKey2].[All]" allUniqueName="[Dim Date - Request Date].[DayKey2].[All]" dimensionUniqueName="[Dim Date - Request Date]" displayFolder="" count="0" unbalanced="0" hidden="1"/>
    <cacheHierarchy uniqueName="[Dim Date - Request Date].[DayofMonthKey]" caption="DayofMonthKey" attribute="1" time="1" defaultMemberUniqueName="[Dim Date - Request Date].[DayofMonthKey].[All]" allUniqueName="[Dim Date - Request Date].[DayofMonthKey].[All]" dimensionUniqueName="[Dim Date - Request Date]" displayFolder="" count="0" unbalanced="0" hidden="1"/>
    <cacheHierarchy uniqueName="[Dim Date - Request Date].[DayofWeekKey]" caption="DayofWeekKey" attribute="1" time="1" defaultMemberUniqueName="[Dim Date - Request Date].[DayofWeekKey].[All]" allUniqueName="[Dim Date - Request Date].[DayofWeekKey].[All]" dimensionUniqueName="[Dim Date - Request Date]" displayFolder="" count="0" unbalanced="0" hidden="1"/>
    <cacheHierarchy uniqueName="[Dim Date - Request Date].[DayofYearKey]" caption="DayofYearKey" attribute="1" time="1" defaultMemberUniqueName="[Dim Date - Request Date].[DayofYearKey].[All]" allUniqueName="[Dim Date - Request Date].[DayofYearKey].[All]" dimensionUniqueName="[Dim Date - Request Date]" displayFolder="" count="0" unbalanced="0" hidden="1"/>
    <cacheHierarchy uniqueName="[Dim Date - Request Date].[FormattedDate]" caption="FormattedDate" attribute="1" time="1" defaultMemberUniqueName="[Dim Date - Request Date].[FormattedDate].[All]" allUniqueName="[Dim Date - Request Date].[FormattedDate].[All]" dimensionUniqueName="[Dim Date - Request Date]" displayFolder="" count="0" unbalanced="0" hidden="1"/>
    <cacheHierarchy uniqueName="[Dim Date - Request Date].[FormattedDateHierarchy]" caption="FormattedDateHierarchy" time="1" defaultMemberUniqueName="[Dim Date - Request Date].[FormattedDateHierarchy].[All]" allUniqueName="[Dim Date - Request Date].[FormattedDateHierarchy].[All]" dimensionUniqueName="[Dim Date - Request Date]" displayFolder="" count="0" unbalanced="0" hidden="1"/>
    <cacheHierarchy uniqueName="[Dim Date - Request Date].[Half Year Name]" caption="Half Year Name" attribute="1" time="1" defaultMemberUniqueName="[Dim Date - Request Date].[Half Year Name].[All]" allUniqueName="[Dim Date - Request Date].[Half Year Name].[All]" dimensionUniqueName="[Dim Date - Request Date]" displayFolder="" count="0" unbalanced="0" hidden="1"/>
    <cacheHierarchy uniqueName="[Dim Date - Request Date].[Hijri Date]" caption="Hijri Date" attribute="1" time="1" defaultMemberUniqueName="[Dim Date - Request Date].[Hijri Date].[All]" allUniqueName="[Dim Date - Request Date].[Hijri Date].[All]" dimensionUniqueName="[Dim Date - Request Date]" displayFolder="" count="0" unbalanced="0" hidden="1"/>
    <cacheHierarchy uniqueName="[Dim Date - Request Date].[Hijri Month]" caption="Hijri Month" attribute="1" time="1" defaultMemberUniqueName="[Dim Date - Request Date].[Hijri Month].[All]" allUniqueName="[Dim Date - Request Date].[Hijri Month].[All]" dimensionUniqueName="[Dim Date - Request Date]" displayFolder="" count="0" unbalanced="0" hidden="1"/>
    <cacheHierarchy uniqueName="[Dim Date - Request Date].[Hijri Quarter]" caption="Hijri Quarter" attribute="1" time="1" defaultMemberUniqueName="[Dim Date - Request Date].[Hijri Quarter].[All]" allUniqueName="[Dim Date - Request Date].[Hijri Quarter].[All]" dimensionUniqueName="[Dim Date - Request Date]" displayFolder="" count="0" unbalanced="0" hidden="1"/>
    <cacheHierarchy uniqueName="[Dim Date - Request Date].[Hijri Semester]" caption="Hijri Semester" attribute="1" time="1" defaultMemberUniqueName="[Dim Date - Request Date].[Hijri Semester].[All]" allUniqueName="[Dim Date - Request Date].[Hijri Semester].[All]" dimensionUniqueName="[Dim Date - Request Date]" displayFolder="" count="0" unbalanced="0" hidden="1"/>
    <cacheHierarchy uniqueName="[Dim Date - Request Date].[Hijri Year]" caption="Hijri Year" attribute="1" time="1" defaultMemberUniqueName="[Dim Date - Request Date].[Hijri Year].[All]" allUniqueName="[Dim Date - Request Date].[Hijri Year].[All]" dimensionUniqueName="[Dim Date - Request Date]" displayFolder="" count="0" unbalanced="0" hidden="1"/>
    <cacheHierarchy uniqueName="[Dim Date - Request Date].[HijriDateHierarchy]" caption="HijriDateHierarchy" time="1" defaultMemberUniqueName="[Dim Date - Request Date].[HijriDateHierarchy].[All]" allUniqueName="[Dim Date - Request Date].[HijriDateHierarchy].[All]" dimensionUniqueName="[Dim Date - Request Date]" displayFolder="" count="0" unbalanced="0" hidden="1"/>
    <cacheHierarchy uniqueName="[Dim Date - Request Date].[HijriDayKey]" caption="HijriDayKey" attribute="1" time="1" defaultMemberUniqueName="[Dim Date - Request Date].[HijriDayKey].[All]" allUniqueName="[Dim Date - Request Date].[HijriDayKey].[All]" dimensionUniqueName="[Dim Date - Request Date]" displayFolder="" count="0" unbalanced="0" hidden="1"/>
    <cacheHierarchy uniqueName="[Dim Date - Request Date].[HijriMonthKey]" caption="HijriMonthKey" attribute="1" time="1" defaultMemberUniqueName="[Dim Date - Request Date].[HijriMonthKey].[All]" allUniqueName="[Dim Date - Request Date].[HijriMonthKey].[All]" dimensionUniqueName="[Dim Date - Request Date]" displayFolder="" count="0" unbalanced="0" hidden="1"/>
    <cacheHierarchy uniqueName="[Dim Date - Request Date].[HijriQuarterKey]" caption="HijriQuarterKey" attribute="1" time="1" defaultMemberUniqueName="[Dim Date - Request Date].[HijriQuarterKey].[All]" allUniqueName="[Dim Date - Request Date].[HijriQuarterKey].[All]" dimensionUniqueName="[Dim Date - Request Date]" displayFolder="" count="0" unbalanced="0" hidden="1"/>
    <cacheHierarchy uniqueName="[Dim Date - Request Date].[HijriSemesterKey]" caption="HijriSemesterKey" attribute="1" time="1" defaultMemberUniqueName="[Dim Date - Request Date].[HijriSemesterKey].[All]" allUniqueName="[Dim Date - Request Date].[HijriSemesterKey].[All]" dimensionUniqueName="[Dim Date - Request Date]" displayFolder="" count="0" unbalanced="0" hidden="1"/>
    <cacheHierarchy uniqueName="[Dim Date - Request Date].[Month Name]" caption="Month Name" attribute="1" time="1" defaultMemberUniqueName="[Dim Date - Request Date].[Month Name].[All]" allUniqueName="[Dim Date - Request Date].[Month Name].[All]" dimensionUniqueName="[Dim Date - Request Date]" displayFolder="" count="0" unbalanced="0" hidden="1"/>
    <cacheHierarchy uniqueName="[Dim Date - Request Date].[Month Of Year]" caption="Month Of Year" attribute="1" time="1" defaultMemberUniqueName="[Dim Date - Request Date].[Month Of Year].[All]" allUniqueName="[Dim Date - Request Date].[Month Of Year].[All]" dimensionUniqueName="[Dim Date - Request Date]" displayFolder="" count="0" unbalanced="0" hidden="1"/>
    <cacheHierarchy uniqueName="[Dim Date - Request Date].[MonthKey]" caption="MonthKey" attribute="1" time="1" defaultMemberUniqueName="[Dim Date - Request Date].[MonthKey].[All]" allUniqueName="[Dim Date - Request Date].[MonthKey].[All]" dimensionUniqueName="[Dim Date - Request Date]" displayFolder="" count="0" unbalanced="0" hidden="1"/>
    <cacheHierarchy uniqueName="[Dim Date - Request Date].[MonthNameKey]" caption="MonthNameKey" attribute="1" time="1" defaultMemberUniqueName="[Dim Date - Request Date].[MonthNameKey].[All]" allUniqueName="[Dim Date - Request Date].[MonthNameKey].[All]" dimensionUniqueName="[Dim Date - Request Date]" displayFolder="" count="0" unbalanced="0" hidden="1"/>
    <cacheHierarchy uniqueName="[Dim Date - Request Date].[MonthOverTime]" caption="MonthOverTime" attribute="1" time="1" defaultMemberUniqueName="[Dim Date - Request Date].[MonthOverTime].[All]" allUniqueName="[Dim Date - Request Date].[MonthOverTime].[All]" dimensionUniqueName="[Dim Date - Request Date]" displayFolder="" count="0" unbalanced="0" hidden="1"/>
    <cacheHierarchy uniqueName="[Dim Date - Request Date].[PK_Date]" caption="PK_Date" attribute="1" time="1" keyAttribute="1" defaultMemberUniqueName="[Dim Date - Request Date].[PK_Date].[All]" allUniqueName="[Dim Date - Request Date].[PK_Date].[All]" dimensionUniqueName="[Dim Date - Request Date]" displayFolder="" count="0" memberValueDatatype="7" unbalanced="0" hidden="1"/>
    <cacheHierarchy uniqueName="[Dim Date - Request Date].[Quarter Name]" caption="Quarter Name" attribute="1" time="1" defaultMemberUniqueName="[Dim Date - Request Date].[Quarter Name].[All]" allUniqueName="[Dim Date - Request Date].[Quarter Name].[All]" dimensionUniqueName="[Dim Date - Request Date]" displayFolder="" count="0" unbalanced="0" hidden="1"/>
    <cacheHierarchy uniqueName="[Dim Date - Request Date].[Quarter Of Year]" caption="Quarter Of Year" attribute="1" time="1" defaultMemberUniqueName="[Dim Date - Request Date].[Quarter Of Year].[All]" allUniqueName="[Dim Date - Request Date].[Quarter Of Year].[All]" dimensionUniqueName="[Dim Date - Request Date]" displayFolder="" count="0" unbalanced="0" hidden="1"/>
    <cacheHierarchy uniqueName="[Dim Date - Request Date].[QuarterKey]" caption="QuarterKey" attribute="1" time="1" defaultMemberUniqueName="[Dim Date - Request Date].[QuarterKey].[All]" allUniqueName="[Dim Date - Request Date].[QuarterKey].[All]" dimensionUniqueName="[Dim Date - Request Date]" displayFolder="" count="0" unbalanced="0" hidden="1"/>
    <cacheHierarchy uniqueName="[Dim Date - Request Date].[Semester Of Year]" caption="Semester Of Year" attribute="1" time="1" defaultMemberUniqueName="[Dim Date - Request Date].[Semester Of Year].[All]" allUniqueName="[Dim Date - Request Date].[Semester Of Year].[All]" dimensionUniqueName="[Dim Date - Request Date]" displayFolder="" count="0" unbalanced="0" hidden="1"/>
    <cacheHierarchy uniqueName="[Dim Date - Request Date].[SemesterKey]" caption="SemesterKey" attribute="1" time="1" defaultMemberUniqueName="[Dim Date - Request Date].[SemesterKey].[All]" allUniqueName="[Dim Date - Request Date].[SemesterKey].[All]" dimensionUniqueName="[Dim Date - Request Date]" displayFolder="" count="0" unbalanced="0" hidden="1"/>
    <cacheHierarchy uniqueName="[Dim Date - Request Date].[SemesterNameKey]" caption="SemesterNameKey" attribute="1" time="1" defaultMemberUniqueName="[Dim Date - Request Date].[SemesterNameKey].[All]" allUniqueName="[Dim Date - Request Date].[SemesterNameKey].[All]" dimensionUniqueName="[Dim Date - Request Date]" displayFolder="" count="0" unbalanced="0" hidden="1"/>
    <cacheHierarchy uniqueName="[Dim Date - Request Date].[Week]" caption="Week" attribute="1" time="1" defaultMemberUniqueName="[Dim Date - Request Date].[Week].[All]" allUniqueName="[Dim Date - Request Date].[Week].[All]" dimensionUniqueName="[Dim Date - Request Date]" displayFolder="" count="0" unbalanced="0" hidden="1"/>
    <cacheHierarchy uniqueName="[Dim Date - Request Date].[Week Of Year]" caption="Week Of Year" attribute="1" time="1" defaultMemberUniqueName="[Dim Date - Request Date].[Week Of Year].[All]" allUniqueName="[Dim Date - Request Date].[Week Of Year].[All]" dimensionUniqueName="[Dim Date - Request Date]" displayFolder="" count="0" unbalanced="0" hidden="1"/>
    <cacheHierarchy uniqueName="[Dim Date - Request Date].[WeekKey]" caption="WeekKey" attribute="1" time="1" defaultMemberUniqueName="[Dim Date - Request Date].[WeekKey].[All]" allUniqueName="[Dim Date - Request Date].[WeekKey].[All]" dimensionUniqueName="[Dim Date - Request Date]" displayFolder="" count="0" unbalanced="0" hidden="1"/>
    <cacheHierarchy uniqueName="[Dim Date - Request Date].[WeeksHierarchy]" caption="WeeksHierarchy" time="1" defaultMemberUniqueName="[Dim Date - Request Date].[WeeksHierarchy].[All]" allUniqueName="[Dim Date - Request Date].[WeeksHierarchy].[All]" dimensionUniqueName="[Dim Date - Request Date]" displayFolder="" count="0" unbalanced="0" hidden="1"/>
    <cacheHierarchy uniqueName="[Dim Date - Request Date].[Year Name]" caption="Year Name" attribute="1" time="1" defaultMemberUniqueName="[Dim Date - Request Date].[Year Name].[All]" allUniqueName="[Dim Date - Request Date].[Year Name].[All]" dimensionUniqueName="[Dim Date - Request Date]" displayFolder="" count="0" unbalanced="0" hidden="1"/>
    <cacheHierarchy uniqueName="[Dim Date - Request Time].[DayTimeBucket]" caption="DayTimeBucket" attribute="1" defaultMemberUniqueName="[Dim Date - Request Time].[DayTimeBucket].[All]" allUniqueName="[Dim Date - Request Time].[DayTimeBucket].[All]" dimensionUniqueName="[Dim Date - Request Time]" displayFolder="" count="0" unbalanced="0" hidden="1"/>
    <cacheHierarchy uniqueName="[Dim Date - Request Time].[DayTimeBucketGroupKey]" caption="DayTimeBucketGroupKey" attribute="1" defaultMemberUniqueName="[Dim Date - Request Time].[DayTimeBucketGroupKey].[All]" allUniqueName="[Dim Date - Request Time].[DayTimeBucketGroupKey].[All]" dimensionUniqueName="[Dim Date - Request Time]" displayFolder="" count="0" unbalanced="0" hidden="1"/>
    <cacheHierarchy uniqueName="[Dim Date - Request Time].[Hour24]" caption="Hour24" attribute="1" defaultMemberUniqueName="[Dim Date - Request Time].[Hour24].[All]" allUniqueName="[Dim Date - Request Time].[Hour24].[All]" dimensionUniqueName="[Dim Date - Request Time]" displayFolder="" count="0" unbalanced="0" hidden="1"/>
    <cacheHierarchy uniqueName="[Dim Date - Request Time].[HourlyBucket]" caption="HourlyBucket" attribute="1" defaultMemberUniqueName="[Dim Date - Request Time].[HourlyBucket].[All]" allUniqueName="[Dim Date - Request Time].[HourlyBucket].[All]" dimensionUniqueName="[Dim Date - Request Time]" displayFolder="" count="0" unbalanced="0" hidden="1"/>
    <cacheHierarchy uniqueName="[Dim Date - Request Time].[MinuteNumber]" caption="MinuteNumber" attribute="1" defaultMemberUniqueName="[Dim Date - Request Time].[MinuteNumber].[All]" allUniqueName="[Dim Date - Request Time].[MinuteNumber].[All]" dimensionUniqueName="[Dim Date - Request Time]" displayFolder="" count="0" unbalanced="0" hidden="1"/>
    <cacheHierarchy uniqueName="[Dim Date - Request Time].[SecondNumber]" caption="SecondNumber" attribute="1" defaultMemberUniqueName="[Dim Date - Request Time].[SecondNumber].[All]" allUniqueName="[Dim Date - Request Time].[SecondNumber].[All]" dimensionUniqueName="[Dim Date - Request Time]" displayFolder="" count="0" unbalanced="0" hidden="1"/>
    <cacheHierarchy uniqueName="[Dim Date - Request Time].[Time]" caption="Time" attribute="1" defaultMemberUniqueName="[Dim Date - Request Time].[Time].[All]" allUniqueName="[Dim Date - Request Time].[Time].[All]" dimensionUniqueName="[Dim Date - Request Time]" displayFolder="" count="0" unbalanced="0" hidden="1"/>
    <cacheHierarchy uniqueName="[Dim Date - Request Time].[TimeAltKey]" caption="TimeAltKey" attribute="1" defaultMemberUniqueName="[Dim Date - Request Time].[TimeAltKey].[All]" allUniqueName="[Dim Date - Request Time].[TimeAltKey].[All]" dimensionUniqueName="[Dim Date - Request Time]" displayFolder="" count="0" unbalanced="0" hidden="1"/>
    <cacheHierarchy uniqueName="[Dim Date - Request Time].[TimeInSecond]" caption="TimeInSecond" attribute="1" defaultMemberUniqueName="[Dim Date - Request Time].[TimeInSecond].[All]" allUniqueName="[Dim Date - Request Time].[TimeInSecond].[All]" dimensionUniqueName="[Dim Date - Request Time]" displayFolder="" count="0" unbalanced="0" hidden="1"/>
    <cacheHierarchy uniqueName="[Dim Date - Request Time].[TimeKey]" caption="TimeKey" attribute="1" defaultMemberUniqueName="[Dim Date - Request Time].[TimeKey].[All]" allUniqueName="[Dim Date - Request Time].[TimeKey].[All]" dimensionUniqueName="[Dim Date - Request Time]" displayFolder="" count="0" unbalanced="0" hidden="1"/>
    <cacheHierarchy uniqueName="[Dim Date - Reviewed Date].[Custom Week]" caption="Custom Week" attribute="1" time="1" defaultMemberUniqueName="[Dim Date - Reviewed Date].[Custom Week].[All]" allUniqueName="[Dim Date - Reviewed Date].[Custom Week].[All]" dimensionUniqueName="[Dim Date - Reviewed Date]" displayFolder="" count="0" unbalanced="0" hidden="1"/>
    <cacheHierarchy uniqueName="[Dim Date - Reviewed Date].[Date]" caption="Date" attribute="1" time="1" defaultMemberUniqueName="[Dim Date - Reviewed Date].[Date].[All]" allUniqueName="[Dim Date - Reviewed Date].[Date].[All]" dimensionUniqueName="[Dim Date - Reviewed Date]" displayFolder="" count="0" unbalanced="0" hidden="1"/>
    <cacheHierarchy uniqueName="[Dim Date - Reviewed Date].[DateHierarchy]" caption="DateHierarchy" time="1" defaultMemberUniqueName="[Dim Date - Reviewed Date].[DateHierarchy].[All]" allUniqueName="[Dim Date - Reviewed Date].[DateHierarchy].[All]" dimensionUniqueName="[Dim Date - Reviewed Date]" displayFolder="" count="0" unbalanced="0" hidden="1"/>
    <cacheHierarchy uniqueName="[Dim Date - Reviewed Date].[DateKey]" caption="DateKey" attribute="1" time="1" defaultMemberUniqueName="[Dim Date - Reviewed Date].[DateKey].[All]" allUniqueName="[Dim Date - Reviewed Date].[DateKey].[All]" dimensionUniqueName="[Dim Date - Reviewed Date]" displayFolder="" count="0" unbalanced="0" hidden="1"/>
    <cacheHierarchy uniqueName="[Dim Date - Reviewed Date].[DateOld]" caption="DateOld" attribute="1" time="1" defaultMemberUniqueName="[Dim Date - Reviewed Date].[DateOld].[All]" allUniqueName="[Dim Date - Reviewed Date].[DateOld].[All]" dimensionUniqueName="[Dim Date - Reviewed Date]" displayFolder="" count="0" unbalanced="0" hidden="1"/>
    <cacheHierarchy uniqueName="[Dim Date - Reviewed Date].[Day Name]" caption="Day Name" attribute="1" time="1" defaultMemberUniqueName="[Dim Date - Reviewed Date].[Day Name].[All]" allUniqueName="[Dim Date - Reviewed Date].[Day Name].[All]" dimensionUniqueName="[Dim Date - Reviewed Date]" displayFolder="" count="0" unbalanced="0" hidden="1"/>
    <cacheHierarchy uniqueName="[Dim Date - Reviewed Date].[Day Of Month]" caption="Day Of Month" attribute="1" time="1" defaultMemberUniqueName="[Dim Date - Reviewed Date].[Day Of Month].[All]" allUniqueName="[Dim Date - Reviewed Date].[Day Of Month].[All]" dimensionUniqueName="[Dim Date - Reviewed Date]" displayFolder="" count="0" unbalanced="0" hidden="1"/>
    <cacheHierarchy uniqueName="[Dim Date - Reviewed Date].[Day of Week]" caption="Day of Week" attribute="1" time="1" defaultMemberUniqueName="[Dim Date - Reviewed Date].[Day of Week].[All]" allUniqueName="[Dim Date - Reviewed Date].[Day of Week].[All]" dimensionUniqueName="[Dim Date - Reviewed Date]" displayFolder="" count="0" unbalanced="0" hidden="1"/>
    <cacheHierarchy uniqueName="[Dim Date - Reviewed Date].[Day of Year]" caption="Day of Year" attribute="1" time="1" defaultMemberUniqueName="[Dim Date - Reviewed Date].[Day of Year].[All]" allUniqueName="[Dim Date - Reviewed Date].[Day of Year].[All]" dimensionUniqueName="[Dim Date - Reviewed Date]" displayFolder="" count="0" unbalanced="0" hidden="1"/>
    <cacheHierarchy uniqueName="[Dim Date - Reviewed Date].[DayKey]" caption="DayKey" attribute="1" time="1" defaultMemberUniqueName="[Dim Date - Reviewed Date].[DayKey].[All]" allUniqueName="[Dim Date - Reviewed Date].[DayKey].[All]" dimensionUniqueName="[Dim Date - Reviewed Date]" displayFolder="" count="0" unbalanced="0" hidden="1"/>
    <cacheHierarchy uniqueName="[Dim Date - Reviewed Date].[DayKey2]" caption="DayKey2" attribute="1" time="1" defaultMemberUniqueName="[Dim Date - Reviewed Date].[DayKey2].[All]" allUniqueName="[Dim Date - Reviewed Date].[DayKey2].[All]" dimensionUniqueName="[Dim Date - Reviewed Date]" displayFolder="" count="0" unbalanced="0" hidden="1"/>
    <cacheHierarchy uniqueName="[Dim Date - Reviewed Date].[DayofMonthKey]" caption="DayofMonthKey" attribute="1" time="1" defaultMemberUniqueName="[Dim Date - Reviewed Date].[DayofMonthKey].[All]" allUniqueName="[Dim Date - Reviewed Date].[DayofMonthKey].[All]" dimensionUniqueName="[Dim Date - Reviewed Date]" displayFolder="" count="0" unbalanced="0" hidden="1"/>
    <cacheHierarchy uniqueName="[Dim Date - Reviewed Date].[DayofWeekKey]" caption="DayofWeekKey" attribute="1" time="1" defaultMemberUniqueName="[Dim Date - Reviewed Date].[DayofWeekKey].[All]" allUniqueName="[Dim Date - Reviewed Date].[DayofWeekKey].[All]" dimensionUniqueName="[Dim Date - Reviewed Date]" displayFolder="" count="0" unbalanced="0" hidden="1"/>
    <cacheHierarchy uniqueName="[Dim Date - Reviewed Date].[DayofYearKey]" caption="DayofYearKey" attribute="1" time="1" defaultMemberUniqueName="[Dim Date - Reviewed Date].[DayofYearKey].[All]" allUniqueName="[Dim Date - Reviewed Date].[DayofYearKey].[All]" dimensionUniqueName="[Dim Date - Reviewed Date]" displayFolder="" count="0" unbalanced="0" hidden="1"/>
    <cacheHierarchy uniqueName="[Dim Date - Reviewed Date].[FormattedDate]" caption="FormattedDate" attribute="1" time="1" defaultMemberUniqueName="[Dim Date - Reviewed Date].[FormattedDate].[All]" allUniqueName="[Dim Date - Reviewed Date].[FormattedDate].[All]" dimensionUniqueName="[Dim Date - Reviewed Date]" displayFolder="" count="0" unbalanced="0" hidden="1"/>
    <cacheHierarchy uniqueName="[Dim Date - Reviewed Date].[Half Year Name]" caption="Half Year Name" attribute="1" time="1" defaultMemberUniqueName="[Dim Date - Reviewed Date].[Half Year Name].[All]" allUniqueName="[Dim Date - Reviewed Date].[Half Year Name].[All]" dimensionUniqueName="[Dim Date - Reviewed Date]" displayFolder="" count="0" unbalanced="0" hidden="1"/>
    <cacheHierarchy uniqueName="[Dim Date - Reviewed Date].[Hijri Date]" caption="Hijri Date" attribute="1" time="1" defaultMemberUniqueName="[Dim Date - Reviewed Date].[Hijri Date].[All]" allUniqueName="[Dim Date - Reviewed Date].[Hijri Date].[All]" dimensionUniqueName="[Dim Date - Reviewed Date]" displayFolder="" count="0" unbalanced="0" hidden="1"/>
    <cacheHierarchy uniqueName="[Dim Date - Reviewed Date].[Hijri Month]" caption="Hijri Month" attribute="1" time="1" defaultMemberUniqueName="[Dim Date - Reviewed Date].[Hijri Month].[All]" allUniqueName="[Dim Date - Reviewed Date].[Hijri Month].[All]" dimensionUniqueName="[Dim Date - Reviewed Date]" displayFolder="" count="0" unbalanced="0" hidden="1"/>
    <cacheHierarchy uniqueName="[Dim Date - Reviewed Date].[Hijri Quarter]" caption="Hijri Quarter" attribute="1" time="1" defaultMemberUniqueName="[Dim Date - Reviewed Date].[Hijri Quarter].[All]" allUniqueName="[Dim Date - Reviewed Date].[Hijri Quarter].[All]" dimensionUniqueName="[Dim Date - Reviewed Date]" displayFolder="" count="0" unbalanced="0" hidden="1"/>
    <cacheHierarchy uniqueName="[Dim Date - Reviewed Date].[Hijri Semester]" caption="Hijri Semester" attribute="1" time="1" defaultMemberUniqueName="[Dim Date - Reviewed Date].[Hijri Semester].[All]" allUniqueName="[Dim Date - Reviewed Date].[Hijri Semester].[All]" dimensionUniqueName="[Dim Date - Reviewed Date]" displayFolder="" count="0" unbalanced="0" hidden="1"/>
    <cacheHierarchy uniqueName="[Dim Date - Reviewed Date].[Hijri Year]" caption="Hijri Year" attribute="1" time="1" defaultMemberUniqueName="[Dim Date - Reviewed Date].[Hijri Year].[All]" allUniqueName="[Dim Date - Reviewed Date].[Hijri Year].[All]" dimensionUniqueName="[Dim Date - Reviewed Date]" displayFolder="" count="0" unbalanced="0" hidden="1"/>
    <cacheHierarchy uniqueName="[Dim Date - Reviewed Date].[HijriDateHierarchy]" caption="HijriDateHierarchy" time="1" defaultMemberUniqueName="[Dim Date - Reviewed Date].[HijriDateHierarchy].[All]" allUniqueName="[Dim Date - Reviewed Date].[HijriDateHierarchy].[All]" dimensionUniqueName="[Dim Date - Reviewed Date]" displayFolder="" count="0" unbalanced="0" hidden="1"/>
    <cacheHierarchy uniqueName="[Dim Date - Reviewed Date].[HijriDayKey]" caption="HijriDayKey" attribute="1" time="1" defaultMemberUniqueName="[Dim Date - Reviewed Date].[HijriDayKey].[All]" allUniqueName="[Dim Date - Reviewed Date].[HijriDayKey].[All]" dimensionUniqueName="[Dim Date - Reviewed Date]" displayFolder="" count="0" unbalanced="0" hidden="1"/>
    <cacheHierarchy uniqueName="[Dim Date - Reviewed Date].[HijriMonthKey]" caption="HijriMonthKey" attribute="1" time="1" defaultMemberUniqueName="[Dim Date - Reviewed Date].[HijriMonthKey].[All]" allUniqueName="[Dim Date - Reviewed Date].[HijriMonthKey].[All]" dimensionUniqueName="[Dim Date - Reviewed Date]" displayFolder="" count="0" unbalanced="0" hidden="1"/>
    <cacheHierarchy uniqueName="[Dim Date - Reviewed Date].[HijriQuarterKey]" caption="HijriQuarterKey" attribute="1" time="1" defaultMemberUniqueName="[Dim Date - Reviewed Date].[HijriQuarterKey].[All]" allUniqueName="[Dim Date - Reviewed Date].[HijriQuarterKey].[All]" dimensionUniqueName="[Dim Date - Reviewed Date]" displayFolder="" count="0" unbalanced="0" hidden="1"/>
    <cacheHierarchy uniqueName="[Dim Date - Reviewed Date].[HijriSemesterKey]" caption="HijriSemesterKey" attribute="1" time="1" defaultMemberUniqueName="[Dim Date - Reviewed Date].[HijriSemesterKey].[All]" allUniqueName="[Dim Date - Reviewed Date].[HijriSemesterKey].[All]" dimensionUniqueName="[Dim Date - Reviewed Date]" displayFolder="" count="0" unbalanced="0" hidden="1"/>
    <cacheHierarchy uniqueName="[Dim Date - Reviewed Date].[Month Name]" caption="Month Name" attribute="1" time="1" defaultMemberUniqueName="[Dim Date - Reviewed Date].[Month Name].[All]" allUniqueName="[Dim Date - Reviewed Date].[Month Name].[All]" dimensionUniqueName="[Dim Date - Reviewed Date]" displayFolder="" count="0" unbalanced="0" hidden="1"/>
    <cacheHierarchy uniqueName="[Dim Date - Reviewed Date].[Month Of Year]" caption="Month Of Year" attribute="1" time="1" defaultMemberUniqueName="[Dim Date - Reviewed Date].[Month Of Year].[All]" allUniqueName="[Dim Date - Reviewed Date].[Month Of Year].[All]" dimensionUniqueName="[Dim Date - Reviewed Date]" displayFolder="" count="0" unbalanced="0" hidden="1"/>
    <cacheHierarchy uniqueName="[Dim Date - Reviewed Date].[MonthKey]" caption="MonthKey" attribute="1" time="1" defaultMemberUniqueName="[Dim Date - Reviewed Date].[MonthKey].[All]" allUniqueName="[Dim Date - Reviewed Date].[MonthKey].[All]" dimensionUniqueName="[Dim Date - Reviewed Date]" displayFolder="" count="0" unbalanced="0" hidden="1"/>
    <cacheHierarchy uniqueName="[Dim Date - Reviewed Date].[MonthNameKey]" caption="MonthNameKey" attribute="1" time="1" defaultMemberUniqueName="[Dim Date - Reviewed Date].[MonthNameKey].[All]" allUniqueName="[Dim Date - Reviewed Date].[MonthNameKey].[All]" dimensionUniqueName="[Dim Date - Reviewed Date]" displayFolder="" count="0" unbalanced="0" hidden="1"/>
    <cacheHierarchy uniqueName="[Dim Date - Reviewed Date].[MonthOverTime]" caption="MonthOverTime" attribute="1" time="1" defaultMemberUniqueName="[Dim Date - Reviewed Date].[MonthOverTime].[All]" allUniqueName="[Dim Date - Reviewed Date].[MonthOverTime].[All]" dimensionUniqueName="[Dim Date - Reviewed Date]" displayFolder="" count="0" unbalanced="0" hidden="1"/>
    <cacheHierarchy uniqueName="[Dim Date - Reviewed Date].[PK_Date]" caption="PK_Date" attribute="1" time="1" keyAttribute="1" defaultMemberUniqueName="[Dim Date - Reviewed Date].[PK_Date].[All]" allUniqueName="[Dim Date - Reviewed Date].[PK_Date].[All]" dimensionUniqueName="[Dim Date - Reviewed Date]" displayFolder="" count="0" memberValueDatatype="7" unbalanced="0" hidden="1"/>
    <cacheHierarchy uniqueName="[Dim Date - Reviewed Date].[Quarter Name]" caption="Quarter Name" attribute="1" time="1" defaultMemberUniqueName="[Dim Date - Reviewed Date].[Quarter Name].[All]" allUniqueName="[Dim Date - Reviewed Date].[Quarter Name].[All]" dimensionUniqueName="[Dim Date - Reviewed Date]" displayFolder="" count="0" unbalanced="0" hidden="1"/>
    <cacheHierarchy uniqueName="[Dim Date - Reviewed Date].[Quarter Of Year]" caption="Quarter Of Year" attribute="1" time="1" defaultMemberUniqueName="[Dim Date - Reviewed Date].[Quarter Of Year].[All]" allUniqueName="[Dim Date - Reviewed Date].[Quarter Of Year].[All]" dimensionUniqueName="[Dim Date - Reviewed Date]" displayFolder="" count="0" unbalanced="0" hidden="1"/>
    <cacheHierarchy uniqueName="[Dim Date - Reviewed Date].[QuarterKey]" caption="QuarterKey" attribute="1" time="1" defaultMemberUniqueName="[Dim Date - Reviewed Date].[QuarterKey].[All]" allUniqueName="[Dim Date - Reviewed Date].[QuarterKey].[All]" dimensionUniqueName="[Dim Date - Reviewed Date]" displayFolder="" count="0" unbalanced="0" hidden="1"/>
    <cacheHierarchy uniqueName="[Dim Date - Reviewed Date].[Semester Of Year]" caption="Semester Of Year" attribute="1" time="1" defaultMemberUniqueName="[Dim Date - Reviewed Date].[Semester Of Year].[All]" allUniqueName="[Dim Date - Reviewed Date].[Semester Of Year].[All]" dimensionUniqueName="[Dim Date - Reviewed Date]" displayFolder="" count="0" unbalanced="0" hidden="1"/>
    <cacheHierarchy uniqueName="[Dim Date - Reviewed Date].[SemesterKey]" caption="SemesterKey" attribute="1" time="1" defaultMemberUniqueName="[Dim Date - Reviewed Date].[SemesterKey].[All]" allUniqueName="[Dim Date - Reviewed Date].[SemesterKey].[All]" dimensionUniqueName="[Dim Date - Reviewed Date]" displayFolder="" count="0" unbalanced="0" hidden="1"/>
    <cacheHierarchy uniqueName="[Dim Date - Reviewed Date].[SemesterNameKey]" caption="SemesterNameKey" attribute="1" time="1" defaultMemberUniqueName="[Dim Date - Reviewed Date].[SemesterNameKey].[All]" allUniqueName="[Dim Date - Reviewed Date].[SemesterNameKey].[All]" dimensionUniqueName="[Dim Date - Reviewed Date]" displayFolder="" count="0" unbalanced="0" hidden="1"/>
    <cacheHierarchy uniqueName="[Dim Date - Reviewed Date].[Week]" caption="Week" attribute="1" time="1" defaultMemberUniqueName="[Dim Date - Reviewed Date].[Week].[All]" allUniqueName="[Dim Date - Reviewed Date].[Week].[All]" dimensionUniqueName="[Dim Date - Reviewed Date]" displayFolder="" count="0" unbalanced="0" hidden="1"/>
    <cacheHierarchy uniqueName="[Dim Date - Reviewed Date].[Week Of Year]" caption="Week Of Year" attribute="1" time="1" defaultMemberUniqueName="[Dim Date - Reviewed Date].[Week Of Year].[All]" allUniqueName="[Dim Date - Reviewed Date].[Week Of Year].[All]" dimensionUniqueName="[Dim Date - Reviewed Date]" displayFolder="" count="0" unbalanced="0" hidden="1"/>
    <cacheHierarchy uniqueName="[Dim Date - Reviewed Date].[WeekKey]" caption="WeekKey" attribute="1" time="1" defaultMemberUniqueName="[Dim Date - Reviewed Date].[WeekKey].[All]" allUniqueName="[Dim Date - Reviewed Date].[WeekKey].[All]" dimensionUniqueName="[Dim Date - Reviewed Date]" displayFolder="" count="0" unbalanced="0" hidden="1"/>
    <cacheHierarchy uniqueName="[Dim Date - Reviewed Date].[WeeksHierarchy]" caption="WeeksHierarchy" time="1" defaultMemberUniqueName="[Dim Date - Reviewed Date].[WeeksHierarchy].[All]" allUniqueName="[Dim Date - Reviewed Date].[WeeksHierarchy].[All]" dimensionUniqueName="[Dim Date - Reviewed Date]" displayFolder="" count="0" unbalanced="0" hidden="1"/>
    <cacheHierarchy uniqueName="[Dim Date - Reviewed Date].[Year Name]" caption="Year Name" attribute="1" time="1" defaultMemberUniqueName="[Dim Date - Reviewed Date].[Year Name].[All]" allUniqueName="[Dim Date - Reviewed Date].[Year Name].[All]" dimensionUniqueName="[Dim Date - Reviewed Date]" displayFolder="" count="0" unbalanced="0" hidden="1"/>
    <cacheHierarchy uniqueName="[Dim Date - Reviewed Date].[YearMonthKey]" caption="YearMonthKey" attribute="1" time="1" defaultMemberUniqueName="[Dim Date - Reviewed Date].[YearMonthKey].[All]" allUniqueName="[Dim Date - Reviewed Date].[YearMonthKey].[All]" dimensionUniqueName="[Dim Date - Reviewed Date]" displayFolder="" count="0" unbalanced="0" hidden="1"/>
    <cacheHierarchy uniqueName="[Dim Date - Schedule Date].[Custom Week]" caption="Custom Week" attribute="1" time="1" defaultMemberUniqueName="[Dim Date - Schedule Date].[Custom Week].[All]" allUniqueName="[Dim Date - Schedule Date].[Custom Week].[All]" dimensionUniqueName="[Dim Date - Schedule Date]" displayFolder="" count="0" unbalanced="0" hidden="1"/>
    <cacheHierarchy uniqueName="[Dim Date - Schedule Date].[Date]" caption="Date" attribute="1" time="1" defaultMemberUniqueName="[Dim Date - Schedule Date].[Date].[All]" allUniqueName="[Dim Date - Schedule Date].[Date].[All]" dimensionUniqueName="[Dim Date - Schedule Date]" displayFolder="" count="0" unbalanced="0" hidden="1"/>
    <cacheHierarchy uniqueName="[Dim Date - Schedule Date].[DateHierarchy]" caption="DateHierarchy" time="1" defaultMemberUniqueName="[Dim Date - Schedule Date].[DateHierarchy].[All]" allUniqueName="[Dim Date - Schedule Date].[DateHierarchy].[All]" dimensionUniqueName="[Dim Date - Schedule Date]" displayFolder="" count="0" unbalanced="0" hidden="1"/>
    <cacheHierarchy uniqueName="[Dim Date - Schedule Date].[DateKey]" caption="DateKey" attribute="1" time="1" defaultMemberUniqueName="[Dim Date - Schedule Date].[DateKey].[All]" allUniqueName="[Dim Date - Schedule Date].[DateKey].[All]" dimensionUniqueName="[Dim Date - Schedule Date]" displayFolder="" count="0" unbalanced="0" hidden="1"/>
    <cacheHierarchy uniqueName="[Dim Date - Schedule Date].[DateOld]" caption="DateOld" attribute="1" time="1" defaultMemberUniqueName="[Dim Date - Schedule Date].[DateOld].[All]" allUniqueName="[Dim Date - Schedule Date].[DateOld].[All]" dimensionUniqueName="[Dim Date - Schedule Date]" displayFolder="" count="0" unbalanced="0" hidden="1"/>
    <cacheHierarchy uniqueName="[Dim Date - Schedule Date].[Day Name]" caption="Day Name" attribute="1" time="1" defaultMemberUniqueName="[Dim Date - Schedule Date].[Day Name].[All]" allUniqueName="[Dim Date - Schedule Date].[Day Name].[All]" dimensionUniqueName="[Dim Date - Schedule Date]" displayFolder="" count="0" unbalanced="0" hidden="1"/>
    <cacheHierarchy uniqueName="[Dim Date - Schedule Date].[Day Of Month]" caption="Day Of Month" attribute="1" time="1" defaultMemberUniqueName="[Dim Date - Schedule Date].[Day Of Month].[All]" allUniqueName="[Dim Date - Schedule Date].[Day Of Month].[All]" dimensionUniqueName="[Dim Date - Schedule Date]" displayFolder="" count="0" unbalanced="0" hidden="1"/>
    <cacheHierarchy uniqueName="[Dim Date - Schedule Date].[Day of Week]" caption="Day of Week" attribute="1" time="1" defaultMemberUniqueName="[Dim Date - Schedule Date].[Day of Week].[All]" allUniqueName="[Dim Date - Schedule Date].[Day of Week].[All]" dimensionUniqueName="[Dim Date - Schedule Date]" displayFolder="" count="0" unbalanced="0" hidden="1"/>
    <cacheHierarchy uniqueName="[Dim Date - Schedule Date].[Day of Year]" caption="Day of Year" attribute="1" time="1" defaultMemberUniqueName="[Dim Date - Schedule Date].[Day of Year].[All]" allUniqueName="[Dim Date - Schedule Date].[Day of Year].[All]" dimensionUniqueName="[Dim Date - Schedule Date]" displayFolder="" count="0" unbalanced="0" hidden="1"/>
    <cacheHierarchy uniqueName="[Dim Date - Schedule Date].[DayKey]" caption="DayKey" attribute="1" time="1" defaultMemberUniqueName="[Dim Date - Schedule Date].[DayKey].[All]" allUniqueName="[Dim Date - Schedule Date].[DayKey].[All]" dimensionUniqueName="[Dim Date - Schedule Date]" displayFolder="" count="0" unbalanced="0" hidden="1"/>
    <cacheHierarchy uniqueName="[Dim Date - Schedule Date].[DayKey2]" caption="DayKey2" attribute="1" time="1" defaultMemberUniqueName="[Dim Date - Schedule Date].[DayKey2].[All]" allUniqueName="[Dim Date - Schedule Date].[DayKey2].[All]" dimensionUniqueName="[Dim Date - Schedule Date]" displayFolder="" count="0" unbalanced="0" hidden="1"/>
    <cacheHierarchy uniqueName="[Dim Date - Schedule Date].[DayofMonthKey]" caption="DayofMonthKey" attribute="1" time="1" defaultMemberUniqueName="[Dim Date - Schedule Date].[DayofMonthKey].[All]" allUniqueName="[Dim Date - Schedule Date].[DayofMonthKey].[All]" dimensionUniqueName="[Dim Date - Schedule Date]" displayFolder="" count="0" unbalanced="0" hidden="1"/>
    <cacheHierarchy uniqueName="[Dim Date - Schedule Date].[DayofWeekKey]" caption="DayofWeekKey" attribute="1" time="1" defaultMemberUniqueName="[Dim Date - Schedule Date].[DayofWeekKey].[All]" allUniqueName="[Dim Date - Schedule Date].[DayofWeekKey].[All]" dimensionUniqueName="[Dim Date - Schedule Date]" displayFolder="" count="0" unbalanced="0" hidden="1"/>
    <cacheHierarchy uniqueName="[Dim Date - Schedule Date].[DayofYearKey]" caption="DayofYearKey" attribute="1" time="1" defaultMemberUniqueName="[Dim Date - Schedule Date].[DayofYearKey].[All]" allUniqueName="[Dim Date - Schedule Date].[DayofYearKey].[All]" dimensionUniqueName="[Dim Date - Schedule Date]" displayFolder="" count="0" unbalanced="0" hidden="1"/>
    <cacheHierarchy uniqueName="[Dim Date - Schedule Date].[FormattedDate]" caption="FormattedDate" attribute="1" time="1" defaultMemberUniqueName="[Dim Date - Schedule Date].[FormattedDate].[All]" allUniqueName="[Dim Date - Schedule Date].[FormattedDate].[All]" dimensionUniqueName="[Dim Date - Schedule Date]" displayFolder="" count="0" unbalanced="0" hidden="1"/>
    <cacheHierarchy uniqueName="[Dim Date - Schedule Date].[Half Year Name]" caption="Half Year Name" attribute="1" time="1" defaultMemberUniqueName="[Dim Date - Schedule Date].[Half Year Name].[All]" allUniqueName="[Dim Date - Schedule Date].[Half Year Name].[All]" dimensionUniqueName="[Dim Date - Schedule Date]" displayFolder="" count="0" unbalanced="0" hidden="1"/>
    <cacheHierarchy uniqueName="[Dim Date - Schedule Date].[Hijri Date]" caption="Hijri Date" attribute="1" time="1" defaultMemberUniqueName="[Dim Date - Schedule Date].[Hijri Date].[All]" allUniqueName="[Dim Date - Schedule Date].[Hijri Date].[All]" dimensionUniqueName="[Dim Date - Schedule Date]" displayFolder="" count="0" unbalanced="0" hidden="1"/>
    <cacheHierarchy uniqueName="[Dim Date - Schedule Date].[Hijri Month]" caption="Hijri Month" attribute="1" time="1" defaultMemberUniqueName="[Dim Date - Schedule Date].[Hijri Month].[All]" allUniqueName="[Dim Date - Schedule Date].[Hijri Month].[All]" dimensionUniqueName="[Dim Date - Schedule Date]" displayFolder="" count="0" unbalanced="0" hidden="1"/>
    <cacheHierarchy uniqueName="[Dim Date - Schedule Date].[Hijri Quarter]" caption="Hijri Quarter" attribute="1" time="1" defaultMemberUniqueName="[Dim Date - Schedule Date].[Hijri Quarter].[All]" allUniqueName="[Dim Date - Schedule Date].[Hijri Quarter].[All]" dimensionUniqueName="[Dim Date - Schedule Date]" displayFolder="" count="0" unbalanced="0" hidden="1"/>
    <cacheHierarchy uniqueName="[Dim Date - Schedule Date].[Hijri Semester]" caption="Hijri Semester" attribute="1" time="1" defaultMemberUniqueName="[Dim Date - Schedule Date].[Hijri Semester].[All]" allUniqueName="[Dim Date - Schedule Date].[Hijri Semester].[All]" dimensionUniqueName="[Dim Date - Schedule Date]" displayFolder="" count="0" unbalanced="0" hidden="1"/>
    <cacheHierarchy uniqueName="[Dim Date - Schedule Date].[Hijri Year]" caption="Hijri Year" attribute="1" time="1" defaultMemberUniqueName="[Dim Date - Schedule Date].[Hijri Year].[All]" allUniqueName="[Dim Date - Schedule Date].[Hijri Year].[All]" dimensionUniqueName="[Dim Date - Schedule Date]" displayFolder="" count="0" unbalanced="0" hidden="1"/>
    <cacheHierarchy uniqueName="[Dim Date - Schedule Date].[HijriDateHierarchy]" caption="HijriDateHierarchy" time="1" defaultMemberUniqueName="[Dim Date - Schedule Date].[HijriDateHierarchy].[All]" allUniqueName="[Dim Date - Schedule Date].[HijriDateHierarchy].[All]" dimensionUniqueName="[Dim Date - Schedule Date]" displayFolder="" count="0" unbalanced="0" hidden="1"/>
    <cacheHierarchy uniqueName="[Dim Date - Schedule Date].[HijriDayKey]" caption="HijriDayKey" attribute="1" time="1" defaultMemberUniqueName="[Dim Date - Schedule Date].[HijriDayKey].[All]" allUniqueName="[Dim Date - Schedule Date].[HijriDayKey].[All]" dimensionUniqueName="[Dim Date - Schedule Date]" displayFolder="" count="0" unbalanced="0" hidden="1"/>
    <cacheHierarchy uniqueName="[Dim Date - Schedule Date].[HijriMonthKey]" caption="HijriMonthKey" attribute="1" time="1" defaultMemberUniqueName="[Dim Date - Schedule Date].[HijriMonthKey].[All]" allUniqueName="[Dim Date - Schedule Date].[HijriMonthKey].[All]" dimensionUniqueName="[Dim Date - Schedule Date]" displayFolder="" count="0" unbalanced="0" hidden="1"/>
    <cacheHierarchy uniqueName="[Dim Date - Schedule Date].[HijriQuarterKey]" caption="HijriQuarterKey" attribute="1" time="1" defaultMemberUniqueName="[Dim Date - Schedule Date].[HijriQuarterKey].[All]" allUniqueName="[Dim Date - Schedule Date].[HijriQuarterKey].[All]" dimensionUniqueName="[Dim Date - Schedule Date]" displayFolder="" count="0" unbalanced="0" hidden="1"/>
    <cacheHierarchy uniqueName="[Dim Date - Schedule Date].[HijriSemesterKey]" caption="HijriSemesterKey" attribute="1" time="1" defaultMemberUniqueName="[Dim Date - Schedule Date].[HijriSemesterKey].[All]" allUniqueName="[Dim Date - Schedule Date].[HijriSemesterKey].[All]" dimensionUniqueName="[Dim Date - Schedule Date]" displayFolder="" count="0" unbalanced="0" hidden="1"/>
    <cacheHierarchy uniqueName="[Dim Date - Schedule Date].[Month Name]" caption="Month Name" attribute="1" time="1" defaultMemberUniqueName="[Dim Date - Schedule Date].[Month Name].[All]" allUniqueName="[Dim Date - Schedule Date].[Month Name].[All]" dimensionUniqueName="[Dim Date - Schedule Date]" displayFolder="" count="0" unbalanced="0" hidden="1"/>
    <cacheHierarchy uniqueName="[Dim Date - Schedule Date].[Month Of Year]" caption="Month Of Year" attribute="1" time="1" defaultMemberUniqueName="[Dim Date - Schedule Date].[Month Of Year].[All]" allUniqueName="[Dim Date - Schedule Date].[Month Of Year].[All]" dimensionUniqueName="[Dim Date - Schedule Date]" displayFolder="" count="0" unbalanced="0" hidden="1"/>
    <cacheHierarchy uniqueName="[Dim Date - Schedule Date].[MonthKey]" caption="MonthKey" attribute="1" time="1" defaultMemberUniqueName="[Dim Date - Schedule Date].[MonthKey].[All]" allUniqueName="[Dim Date - Schedule Date].[MonthKey].[All]" dimensionUniqueName="[Dim Date - Schedule Date]" displayFolder="" count="0" unbalanced="0" hidden="1"/>
    <cacheHierarchy uniqueName="[Dim Date - Schedule Date].[MonthNameKey]" caption="MonthNameKey" attribute="1" time="1" defaultMemberUniqueName="[Dim Date - Schedule Date].[MonthNameKey].[All]" allUniqueName="[Dim Date - Schedule Date].[MonthNameKey].[All]" dimensionUniqueName="[Dim Date - Schedule Date]" displayFolder="" count="0" unbalanced="0" hidden="1"/>
    <cacheHierarchy uniqueName="[Dim Date - Schedule Date].[MonthOverTime]" caption="MonthOverTime" attribute="1" time="1" defaultMemberUniqueName="[Dim Date - Schedule Date].[MonthOverTime].[All]" allUniqueName="[Dim Date - Schedule Date].[MonthOverTime].[All]" dimensionUniqueName="[Dim Date - Schedule Date]" displayFolder="" count="0" unbalanced="0" hidden="1"/>
    <cacheHierarchy uniqueName="[Dim Date - Schedule Date].[PK_Date]" caption="PK_Date" attribute="1" time="1" keyAttribute="1" defaultMemberUniqueName="[Dim Date - Schedule Date].[PK_Date].[All]" allUniqueName="[Dim Date - Schedule Date].[PK_Date].[All]" dimensionUniqueName="[Dim Date - Schedule Date]" displayFolder="" count="0" memberValueDatatype="7" unbalanced="0" hidden="1"/>
    <cacheHierarchy uniqueName="[Dim Date - Schedule Date].[Quarter Name]" caption="Quarter Name" attribute="1" time="1" defaultMemberUniqueName="[Dim Date - Schedule Date].[Quarter Name].[All]" allUniqueName="[Dim Date - Schedule Date].[Quarter Name].[All]" dimensionUniqueName="[Dim Date - Schedule Date]" displayFolder="" count="0" unbalanced="0" hidden="1"/>
    <cacheHierarchy uniqueName="[Dim Date - Schedule Date].[Quarter Of Year]" caption="Quarter Of Year" attribute="1" time="1" defaultMemberUniqueName="[Dim Date - Schedule Date].[Quarter Of Year].[All]" allUniqueName="[Dim Date - Schedule Date].[Quarter Of Year].[All]" dimensionUniqueName="[Dim Date - Schedule Date]" displayFolder="" count="0" unbalanced="0" hidden="1"/>
    <cacheHierarchy uniqueName="[Dim Date - Schedule Date].[QuarterKey]" caption="QuarterKey" attribute="1" time="1" defaultMemberUniqueName="[Dim Date - Schedule Date].[QuarterKey].[All]" allUniqueName="[Dim Date - Schedule Date].[QuarterKey].[All]" dimensionUniqueName="[Dim Date - Schedule Date]" displayFolder="" count="0" unbalanced="0" hidden="1"/>
    <cacheHierarchy uniqueName="[Dim Date - Schedule Date].[Semester Of Year]" caption="Semester Of Year" attribute="1" time="1" defaultMemberUniqueName="[Dim Date - Schedule Date].[Semester Of Year].[All]" allUniqueName="[Dim Date - Schedule Date].[Semester Of Year].[All]" dimensionUniqueName="[Dim Date - Schedule Date]" displayFolder="" count="0" unbalanced="0" hidden="1"/>
    <cacheHierarchy uniqueName="[Dim Date - Schedule Date].[SemesterKey]" caption="SemesterKey" attribute="1" time="1" defaultMemberUniqueName="[Dim Date - Schedule Date].[SemesterKey].[All]" allUniqueName="[Dim Date - Schedule Date].[SemesterKey].[All]" dimensionUniqueName="[Dim Date - Schedule Date]" displayFolder="" count="0" unbalanced="0" hidden="1"/>
    <cacheHierarchy uniqueName="[Dim Date - Schedule Date].[SemesterNameKey]" caption="SemesterNameKey" attribute="1" time="1" defaultMemberUniqueName="[Dim Date - Schedule Date].[SemesterNameKey].[All]" allUniqueName="[Dim Date - Schedule Date].[SemesterNameKey].[All]" dimensionUniqueName="[Dim Date - Schedule Date]" displayFolder="" count="0" unbalanced="0" hidden="1"/>
    <cacheHierarchy uniqueName="[Dim Date - Schedule Date].[Week]" caption="Week" attribute="1" time="1" defaultMemberUniqueName="[Dim Date - Schedule Date].[Week].[All]" allUniqueName="[Dim Date - Schedule Date].[Week].[All]" dimensionUniqueName="[Dim Date - Schedule Date]" displayFolder="" count="0" unbalanced="0" hidden="1"/>
    <cacheHierarchy uniqueName="[Dim Date - Schedule Date].[Week Of Year]" caption="Week Of Year" attribute="1" time="1" defaultMemberUniqueName="[Dim Date - Schedule Date].[Week Of Year].[All]" allUniqueName="[Dim Date - Schedule Date].[Week Of Year].[All]" dimensionUniqueName="[Dim Date - Schedule Date]" displayFolder="" count="0" unbalanced="0" hidden="1"/>
    <cacheHierarchy uniqueName="[Dim Date - Schedule Date].[WeekKey]" caption="WeekKey" attribute="1" time="1" defaultMemberUniqueName="[Dim Date - Schedule Date].[WeekKey].[All]" allUniqueName="[Dim Date - Schedule Date].[WeekKey].[All]" dimensionUniqueName="[Dim Date - Schedule Date]" displayFolder="" count="0" unbalanced="0" hidden="1"/>
    <cacheHierarchy uniqueName="[Dim Date - Schedule Date].[WeeksHierarchy]" caption="WeeksHierarchy" time="1" defaultMemberUniqueName="[Dim Date - Schedule Date].[WeeksHierarchy].[All]" allUniqueName="[Dim Date - Schedule Date].[WeeksHierarchy].[All]" dimensionUniqueName="[Dim Date - Schedule Date]" displayFolder="" count="0" unbalanced="0" hidden="1"/>
    <cacheHierarchy uniqueName="[Dim Date - Schedule Date].[Year Name]" caption="Year Name" attribute="1" time="1" defaultMemberUniqueName="[Dim Date - Schedule Date].[Year Name].[All]" allUniqueName="[Dim Date - Schedule Date].[Year Name].[All]" dimensionUniqueName="[Dim Date - Schedule Date]" displayFolder="" count="0" unbalanced="0" hidden="1"/>
    <cacheHierarchy uniqueName="[Dim Date - Schedule Date].[YearMonthKey]" caption="YearMonthKey" attribute="1" time="1" defaultMemberUniqueName="[Dim Date - Schedule Date].[YearMonthKey].[All]" allUniqueName="[Dim Date - Schedule Date].[YearMonthKey].[All]" dimensionUniqueName="[Dim Date - Schedule Date]" displayFolder="" count="0" unbalanced="0" hidden="1"/>
    <cacheHierarchy uniqueName="[Dim Date - Schedule Time].[DayTimeBucket]" caption="DayTimeBucket" attribute="1" defaultMemberUniqueName="[Dim Date - Schedule Time].[DayTimeBucket].[All]" allUniqueName="[Dim Date - Schedule Time].[DayTimeBucket].[All]" dimensionUniqueName="[Dim Date - Schedule Time]" displayFolder="" count="0" unbalanced="0" hidden="1"/>
    <cacheHierarchy uniqueName="[Dim Date - Schedule Time].[DayTimeBucketGroupKey]" caption="DayTimeBucketGroupKey" attribute="1" defaultMemberUniqueName="[Dim Date - Schedule Time].[DayTimeBucketGroupKey].[All]" allUniqueName="[Dim Date - Schedule Time].[DayTimeBucketGroupKey].[All]" dimensionUniqueName="[Dim Date - Schedule Time]" displayFolder="" count="0" unbalanced="0" hidden="1"/>
    <cacheHierarchy uniqueName="[Dim Date - Schedule Time].[Hour30]" caption="Hour30" attribute="1" defaultMemberUniqueName="[Dim Date - Schedule Time].[Hour30].[All]" allUniqueName="[Dim Date - Schedule Time].[Hour30].[All]" dimensionUniqueName="[Dim Date - Schedule Time]" displayFolder="" count="0" unbalanced="0" hidden="1"/>
    <cacheHierarchy uniqueName="[Dim Date - Schedule Time].[HourlyBucket]" caption="HourlyBucket" attribute="1" defaultMemberUniqueName="[Dim Date - Schedule Time].[HourlyBucket].[All]" allUniqueName="[Dim Date - Schedule Time].[HourlyBucket].[All]" dimensionUniqueName="[Dim Date - Schedule Time]" displayFolder="" count="0" unbalanced="0" hidden="1"/>
    <cacheHierarchy uniqueName="[Dim Date - Schedule Time].[MinuteNumber]" caption="MinuteNumber" attribute="1" defaultMemberUniqueName="[Dim Date - Schedule Time].[MinuteNumber].[All]" allUniqueName="[Dim Date - Schedule Time].[MinuteNumber].[All]" dimensionUniqueName="[Dim Date - Schedule Time]" displayFolder="" count="0" unbalanced="0" hidden="1"/>
    <cacheHierarchy uniqueName="[Dim Date - Schedule Time].[SecondNumber]" caption="SecondNumber" attribute="1" defaultMemberUniqueName="[Dim Date - Schedule Time].[SecondNumber].[All]" allUniqueName="[Dim Date - Schedule Time].[SecondNumber].[All]" dimensionUniqueName="[Dim Date - Schedule Time]" displayFolder="" count="0" unbalanced="0" hidden="1"/>
    <cacheHierarchy uniqueName="[Dim Date - Schedule Time].[Time]" caption="Time" attribute="1" defaultMemberUniqueName="[Dim Date - Schedule Time].[Time].[All]" allUniqueName="[Dim Date - Schedule Time].[Time].[All]" dimensionUniqueName="[Dim Date - Schedule Time]" displayFolder="" count="0" unbalanced="0" hidden="1"/>
    <cacheHierarchy uniqueName="[Dim Date - Schedule Time].[TimeAltKey]" caption="TimeAltKey" attribute="1" defaultMemberUniqueName="[Dim Date - Schedule Time].[TimeAltKey].[All]" allUniqueName="[Dim Date - Schedule Time].[TimeAltKey].[All]" dimensionUniqueName="[Dim Date - Schedule Time]" displayFolder="" count="0" unbalanced="0" hidden="1"/>
    <cacheHierarchy uniqueName="[Dim Date - Schedule Time].[TimeInSecond]" caption="TimeInSecond" attribute="1" defaultMemberUniqueName="[Dim Date - Schedule Time].[TimeInSecond].[All]" allUniqueName="[Dim Date - Schedule Time].[TimeInSecond].[All]" dimensionUniqueName="[Dim Date - Schedule Time]" displayFolder="" count="0" unbalanced="0" hidden="1"/>
    <cacheHierarchy uniqueName="[Dim Date - Schedule Time].[TimeKey]" caption="TimeKey" attribute="1" defaultMemberUniqueName="[Dim Date - Schedule Time].[TimeKey].[All]" allUniqueName="[Dim Date - Schedule Time].[TimeKey].[All]" dimensionUniqueName="[Dim Date - Schedule Time]" displayFolder="" count="0" unbalanced="0" hidden="1"/>
    <cacheHierarchy uniqueName="[Dim Date - Seen Date].[Custom Week]" caption="Custom Week" attribute="1" time="1" defaultMemberUniqueName="[Dim Date - Seen Date].[Custom Week].[All]" allUniqueName="[Dim Date - Seen Date].[Custom Week].[All]" dimensionUniqueName="[Dim Date - Seen Date]" displayFolder="" count="0" unbalanced="0" hidden="1"/>
    <cacheHierarchy uniqueName="[Dim Date - Seen Date].[Date]" caption="Date" attribute="1" time="1" defaultMemberUniqueName="[Dim Date - Seen Date].[Date].[All]" allUniqueName="[Dim Date - Seen Date].[Date].[All]" dimensionUniqueName="[Dim Date - Seen Date]" displayFolder="" count="0" unbalanced="0" hidden="1"/>
    <cacheHierarchy uniqueName="[Dim Date - Seen Date].[DateHierarchy]" caption="DateHierarchy" time="1" defaultMemberUniqueName="[Dim Date - Seen Date].[DateHierarchy].[All]" allUniqueName="[Dim Date - Seen Date].[DateHierarchy].[All]" dimensionUniqueName="[Dim Date - Seen Date]" displayFolder="" count="0" unbalanced="0" hidden="1"/>
    <cacheHierarchy uniqueName="[Dim Date - Seen Date].[DateKey]" caption="DateKey" attribute="1" time="1" defaultMemberUniqueName="[Dim Date - Seen Date].[DateKey].[All]" allUniqueName="[Dim Date - Seen Date].[DateKey].[All]" dimensionUniqueName="[Dim Date - Seen Date]" displayFolder="" count="0" unbalanced="0" hidden="1"/>
    <cacheHierarchy uniqueName="[Dim Date - Seen Date].[DateOld]" caption="DateOld" attribute="1" time="1" defaultMemberUniqueName="[Dim Date - Seen Date].[DateOld].[All]" allUniqueName="[Dim Date - Seen Date].[DateOld].[All]" dimensionUniqueName="[Dim Date - Seen Date]" displayFolder="" count="0" unbalanced="0" hidden="1"/>
    <cacheHierarchy uniqueName="[Dim Date - Seen Date].[Day Name]" caption="Day Name" attribute="1" time="1" defaultMemberUniqueName="[Dim Date - Seen Date].[Day Name].[All]" allUniqueName="[Dim Date - Seen Date].[Day Name].[All]" dimensionUniqueName="[Dim Date - Seen Date]" displayFolder="" count="0" unbalanced="0" hidden="1"/>
    <cacheHierarchy uniqueName="[Dim Date - Seen Date].[Day Of Month]" caption="Day Of Month" attribute="1" time="1" defaultMemberUniqueName="[Dim Date - Seen Date].[Day Of Month].[All]" allUniqueName="[Dim Date - Seen Date].[Day Of Month].[All]" dimensionUniqueName="[Dim Date - Seen Date]" displayFolder="" count="0" unbalanced="0" hidden="1"/>
    <cacheHierarchy uniqueName="[Dim Date - Seen Date].[Day of Week]" caption="Day of Week" attribute="1" time="1" defaultMemberUniqueName="[Dim Date - Seen Date].[Day of Week].[All]" allUniqueName="[Dim Date - Seen Date].[Day of Week].[All]" dimensionUniqueName="[Dim Date - Seen Date]" displayFolder="" count="0" unbalanced="0" hidden="1"/>
    <cacheHierarchy uniqueName="[Dim Date - Seen Date].[Day of Year]" caption="Day of Year" attribute="1" time="1" defaultMemberUniqueName="[Dim Date - Seen Date].[Day of Year].[All]" allUniqueName="[Dim Date - Seen Date].[Day of Year].[All]" dimensionUniqueName="[Dim Date - Seen Date]" displayFolder="" count="0" unbalanced="0" hidden="1"/>
    <cacheHierarchy uniqueName="[Dim Date - Seen Date].[DayKey]" caption="DayKey" attribute="1" time="1" defaultMemberUniqueName="[Dim Date - Seen Date].[DayKey].[All]" allUniqueName="[Dim Date - Seen Date].[DayKey].[All]" dimensionUniqueName="[Dim Date - Seen Date]" displayFolder="" count="0" unbalanced="0" hidden="1"/>
    <cacheHierarchy uniqueName="[Dim Date - Seen Date].[DayKey2]" caption="DayKey2" attribute="1" time="1" defaultMemberUniqueName="[Dim Date - Seen Date].[DayKey2].[All]" allUniqueName="[Dim Date - Seen Date].[DayKey2].[All]" dimensionUniqueName="[Dim Date - Seen Date]" displayFolder="" count="0" unbalanced="0" hidden="1"/>
    <cacheHierarchy uniqueName="[Dim Date - Seen Date].[DayofMonthKey]" caption="DayofMonthKey" attribute="1" time="1" defaultMemberUniqueName="[Dim Date - Seen Date].[DayofMonthKey].[All]" allUniqueName="[Dim Date - Seen Date].[DayofMonthKey].[All]" dimensionUniqueName="[Dim Date - Seen Date]" displayFolder="" count="0" unbalanced="0" hidden="1"/>
    <cacheHierarchy uniqueName="[Dim Date - Seen Date].[DayofWeekKey]" caption="DayofWeekKey" attribute="1" time="1" defaultMemberUniqueName="[Dim Date - Seen Date].[DayofWeekKey].[All]" allUniqueName="[Dim Date - Seen Date].[DayofWeekKey].[All]" dimensionUniqueName="[Dim Date - Seen Date]" displayFolder="" count="0" unbalanced="0" hidden="1"/>
    <cacheHierarchy uniqueName="[Dim Date - Seen Date].[DayofYearKey]" caption="DayofYearKey" attribute="1" time="1" defaultMemberUniqueName="[Dim Date - Seen Date].[DayofYearKey].[All]" allUniqueName="[Dim Date - Seen Date].[DayofYearKey].[All]" dimensionUniqueName="[Dim Date - Seen Date]" displayFolder="" count="0" unbalanced="0" hidden="1"/>
    <cacheHierarchy uniqueName="[Dim Date - Seen Date].[FormattedDate]" caption="FormattedDate" attribute="1" time="1" defaultMemberUniqueName="[Dim Date - Seen Date].[FormattedDate].[All]" allUniqueName="[Dim Date - Seen Date].[FormattedDate].[All]" dimensionUniqueName="[Dim Date - Seen Date]" displayFolder="" count="0" unbalanced="0" hidden="1"/>
    <cacheHierarchy uniqueName="[Dim Date - Seen Date].[Half Year Name]" caption="Half Year Name" attribute="1" time="1" defaultMemberUniqueName="[Dim Date - Seen Date].[Half Year Name].[All]" allUniqueName="[Dim Date - Seen Date].[Half Year Name].[All]" dimensionUniqueName="[Dim Date - Seen Date]" displayFolder="" count="0" unbalanced="0" hidden="1"/>
    <cacheHierarchy uniqueName="[Dim Date - Seen Date].[Hijri Date]" caption="Hijri Date" attribute="1" time="1" defaultMemberUniqueName="[Dim Date - Seen Date].[Hijri Date].[All]" allUniqueName="[Dim Date - Seen Date].[Hijri Date].[All]" dimensionUniqueName="[Dim Date - Seen Date]" displayFolder="" count="0" unbalanced="0" hidden="1"/>
    <cacheHierarchy uniqueName="[Dim Date - Seen Date].[Hijri Month]" caption="Hijri Month" attribute="1" time="1" defaultMemberUniqueName="[Dim Date - Seen Date].[Hijri Month].[All]" allUniqueName="[Dim Date - Seen Date].[Hijri Month].[All]" dimensionUniqueName="[Dim Date - Seen Date]" displayFolder="" count="0" unbalanced="0" hidden="1"/>
    <cacheHierarchy uniqueName="[Dim Date - Seen Date].[Hijri Quarter]" caption="Hijri Quarter" attribute="1" time="1" defaultMemberUniqueName="[Dim Date - Seen Date].[Hijri Quarter].[All]" allUniqueName="[Dim Date - Seen Date].[Hijri Quarter].[All]" dimensionUniqueName="[Dim Date - Seen Date]" displayFolder="" count="0" unbalanced="0" hidden="1"/>
    <cacheHierarchy uniqueName="[Dim Date - Seen Date].[Hijri Semester]" caption="Hijri Semester" attribute="1" time="1" defaultMemberUniqueName="[Dim Date - Seen Date].[Hijri Semester].[All]" allUniqueName="[Dim Date - Seen Date].[Hijri Semester].[All]" dimensionUniqueName="[Dim Date - Seen Date]" displayFolder="" count="0" unbalanced="0" hidden="1"/>
    <cacheHierarchy uniqueName="[Dim Date - Seen Date].[Hijri Year]" caption="Hijri Year" attribute="1" time="1" defaultMemberUniqueName="[Dim Date - Seen Date].[Hijri Year].[All]" allUniqueName="[Dim Date - Seen Date].[Hijri Year].[All]" dimensionUniqueName="[Dim Date - Seen Date]" displayFolder="" count="0" unbalanced="0" hidden="1"/>
    <cacheHierarchy uniqueName="[Dim Date - Seen Date].[HijriDateHierarchy]" caption="HijriDateHierarchy" time="1" defaultMemberUniqueName="[Dim Date - Seen Date].[HijriDateHierarchy].[All]" allUniqueName="[Dim Date - Seen Date].[HijriDateHierarchy].[All]" dimensionUniqueName="[Dim Date - Seen Date]" displayFolder="" count="0" unbalanced="0" hidden="1"/>
    <cacheHierarchy uniqueName="[Dim Date - Seen Date].[HijriDayKey]" caption="HijriDayKey" attribute="1" time="1" defaultMemberUniqueName="[Dim Date - Seen Date].[HijriDayKey].[All]" allUniqueName="[Dim Date - Seen Date].[HijriDayKey].[All]" dimensionUniqueName="[Dim Date - Seen Date]" displayFolder="" count="0" unbalanced="0" hidden="1"/>
    <cacheHierarchy uniqueName="[Dim Date - Seen Date].[HijriMonthKey]" caption="HijriMonthKey" attribute="1" time="1" defaultMemberUniqueName="[Dim Date - Seen Date].[HijriMonthKey].[All]" allUniqueName="[Dim Date - Seen Date].[HijriMonthKey].[All]" dimensionUniqueName="[Dim Date - Seen Date]" displayFolder="" count="0" unbalanced="0" hidden="1"/>
    <cacheHierarchy uniqueName="[Dim Date - Seen Date].[HijriQuarterKey]" caption="HijriQuarterKey" attribute="1" time="1" defaultMemberUniqueName="[Dim Date - Seen Date].[HijriQuarterKey].[All]" allUniqueName="[Dim Date - Seen Date].[HijriQuarterKey].[All]" dimensionUniqueName="[Dim Date - Seen Date]" displayFolder="" count="0" unbalanced="0" hidden="1"/>
    <cacheHierarchy uniqueName="[Dim Date - Seen Date].[HijriSemesterKey]" caption="HijriSemesterKey" attribute="1" time="1" defaultMemberUniqueName="[Dim Date - Seen Date].[HijriSemesterKey].[All]" allUniqueName="[Dim Date - Seen Date].[HijriSemesterKey].[All]" dimensionUniqueName="[Dim Date - Seen Date]" displayFolder="" count="0" unbalanced="0" hidden="1"/>
    <cacheHierarchy uniqueName="[Dim Date - Seen Date].[Month Name]" caption="Month Name" attribute="1" time="1" defaultMemberUniqueName="[Dim Date - Seen Date].[Month Name].[All]" allUniqueName="[Dim Date - Seen Date].[Month Name].[All]" dimensionUniqueName="[Dim Date - Seen Date]" displayFolder="" count="0" unbalanced="0" hidden="1"/>
    <cacheHierarchy uniqueName="[Dim Date - Seen Date].[Month Of Year]" caption="Month Of Year" attribute="1" time="1" defaultMemberUniqueName="[Dim Date - Seen Date].[Month Of Year].[All]" allUniqueName="[Dim Date - Seen Date].[Month Of Year].[All]" dimensionUniqueName="[Dim Date - Seen Date]" displayFolder="" count="0" unbalanced="0" hidden="1"/>
    <cacheHierarchy uniqueName="[Dim Date - Seen Date].[MonthKey]" caption="MonthKey" attribute="1" time="1" defaultMemberUniqueName="[Dim Date - Seen Date].[MonthKey].[All]" allUniqueName="[Dim Date - Seen Date].[MonthKey].[All]" dimensionUniqueName="[Dim Date - Seen Date]" displayFolder="" count="0" unbalanced="0" hidden="1"/>
    <cacheHierarchy uniqueName="[Dim Date - Seen Date].[MonthNameKey]" caption="MonthNameKey" attribute="1" time="1" defaultMemberUniqueName="[Dim Date - Seen Date].[MonthNameKey].[All]" allUniqueName="[Dim Date - Seen Date].[MonthNameKey].[All]" dimensionUniqueName="[Dim Date - Seen Date]" displayFolder="" count="0" unbalanced="0" hidden="1"/>
    <cacheHierarchy uniqueName="[Dim Date - Seen Date].[MonthOverTime]" caption="MonthOverTime" attribute="1" time="1" defaultMemberUniqueName="[Dim Date - Seen Date].[MonthOverTime].[All]" allUniqueName="[Dim Date - Seen Date].[MonthOverTime].[All]" dimensionUniqueName="[Dim Date - Seen Date]" displayFolder="" count="0" unbalanced="0" hidden="1"/>
    <cacheHierarchy uniqueName="[Dim Date - Seen Date].[PK_Date]" caption="PK_Date" attribute="1" time="1" keyAttribute="1" defaultMemberUniqueName="[Dim Date - Seen Date].[PK_Date].[All]" allUniqueName="[Dim Date - Seen Date].[PK_Date].[All]" dimensionUniqueName="[Dim Date - Seen Date]" displayFolder="" count="0" memberValueDatatype="7" unbalanced="0" hidden="1"/>
    <cacheHierarchy uniqueName="[Dim Date - Seen Date].[Quarter Name]" caption="Quarter Name" attribute="1" time="1" defaultMemberUniqueName="[Dim Date - Seen Date].[Quarter Name].[All]" allUniqueName="[Dim Date - Seen Date].[Quarter Name].[All]" dimensionUniqueName="[Dim Date - Seen Date]" displayFolder="" count="0" unbalanced="0" hidden="1"/>
    <cacheHierarchy uniqueName="[Dim Date - Seen Date].[Quarter Of Year]" caption="Quarter Of Year" attribute="1" time="1" defaultMemberUniqueName="[Dim Date - Seen Date].[Quarter Of Year].[All]" allUniqueName="[Dim Date - Seen Date].[Quarter Of Year].[All]" dimensionUniqueName="[Dim Date - Seen Date]" displayFolder="" count="0" unbalanced="0" hidden="1"/>
    <cacheHierarchy uniqueName="[Dim Date - Seen Date].[QuarterKey]" caption="QuarterKey" attribute="1" time="1" defaultMemberUniqueName="[Dim Date - Seen Date].[QuarterKey].[All]" allUniqueName="[Dim Date - Seen Date].[QuarterKey].[All]" dimensionUniqueName="[Dim Date - Seen Date]" displayFolder="" count="0" unbalanced="0" hidden="1"/>
    <cacheHierarchy uniqueName="[Dim Date - Seen Date].[Semester Of Year]" caption="Semester Of Year" attribute="1" time="1" defaultMemberUniqueName="[Dim Date - Seen Date].[Semester Of Year].[All]" allUniqueName="[Dim Date - Seen Date].[Semester Of Year].[All]" dimensionUniqueName="[Dim Date - Seen Date]" displayFolder="" count="0" unbalanced="0" hidden="1"/>
    <cacheHierarchy uniqueName="[Dim Date - Seen Date].[SemesterKey]" caption="SemesterKey" attribute="1" time="1" defaultMemberUniqueName="[Dim Date - Seen Date].[SemesterKey].[All]" allUniqueName="[Dim Date - Seen Date].[SemesterKey].[All]" dimensionUniqueName="[Dim Date - Seen Date]" displayFolder="" count="0" unbalanced="0" hidden="1"/>
    <cacheHierarchy uniqueName="[Dim Date - Seen Date].[SemesterNameKey]" caption="SemesterNameKey" attribute="1" time="1" defaultMemberUniqueName="[Dim Date - Seen Date].[SemesterNameKey].[All]" allUniqueName="[Dim Date - Seen Date].[SemesterNameKey].[All]" dimensionUniqueName="[Dim Date - Seen Date]" displayFolder="" count="0" unbalanced="0" hidden="1"/>
    <cacheHierarchy uniqueName="[Dim Date - Seen Date].[Week]" caption="Week" attribute="1" time="1" defaultMemberUniqueName="[Dim Date - Seen Date].[Week].[All]" allUniqueName="[Dim Date - Seen Date].[Week].[All]" dimensionUniqueName="[Dim Date - Seen Date]" displayFolder="" count="0" unbalanced="0" hidden="1"/>
    <cacheHierarchy uniqueName="[Dim Date - Seen Date].[Week Of Year]" caption="Week Of Year" attribute="1" time="1" defaultMemberUniqueName="[Dim Date - Seen Date].[Week Of Year].[All]" allUniqueName="[Dim Date - Seen Date].[Week Of Year].[All]" dimensionUniqueName="[Dim Date - Seen Date]" displayFolder="" count="0" unbalanced="0" hidden="1"/>
    <cacheHierarchy uniqueName="[Dim Date - Seen Date].[WeekKey]" caption="WeekKey" attribute="1" time="1" defaultMemberUniqueName="[Dim Date - Seen Date].[WeekKey].[All]" allUniqueName="[Dim Date - Seen Date].[WeekKey].[All]" dimensionUniqueName="[Dim Date - Seen Date]" displayFolder="" count="0" unbalanced="0" hidden="1"/>
    <cacheHierarchy uniqueName="[Dim Date - Seen Date].[WeeksHierarchy]" caption="WeeksHierarchy" time="1" defaultMemberUniqueName="[Dim Date - Seen Date].[WeeksHierarchy].[All]" allUniqueName="[Dim Date - Seen Date].[WeeksHierarchy].[All]" dimensionUniqueName="[Dim Date - Seen Date]" displayFolder="" count="0" unbalanced="0" hidden="1"/>
    <cacheHierarchy uniqueName="[Dim Date - Seen Date].[Year Name]" caption="Year Name" attribute="1" time="1" defaultMemberUniqueName="[Dim Date - Seen Date].[Year Name].[All]" allUniqueName="[Dim Date - Seen Date].[Year Name].[All]" dimensionUniqueName="[Dim Date - Seen Date]" displayFolder="" count="0" unbalanced="0" hidden="1"/>
    <cacheHierarchy uniqueName="[Dim Date - Seen Date].[YearMonthKey]" caption="YearMonthKey" attribute="1" time="1" defaultMemberUniqueName="[Dim Date - Seen Date].[YearMonthKey].[All]" allUniqueName="[Dim Date - Seen Date].[YearMonthKey].[All]" dimensionUniqueName="[Dim Date - Seen Date]" displayFolder="" count="0" unbalanced="0" hidden="1"/>
    <cacheHierarchy uniqueName="[Dim Date - Seen Time].[DayTimeBucket]" caption="DayTimeBucket" attribute="1" defaultMemberUniqueName="[Dim Date - Seen Time].[DayTimeBucket].[All]" allUniqueName="[Dim Date - Seen Time].[DayTimeBucket].[All]" dimensionUniqueName="[Dim Date - Seen Time]" displayFolder="" count="0" unbalanced="0" hidden="1"/>
    <cacheHierarchy uniqueName="[Dim Date - Seen Time].[DayTimeBucketGroupKey]" caption="DayTimeBucketGroupKey" attribute="1" defaultMemberUniqueName="[Dim Date - Seen Time].[DayTimeBucketGroupKey].[All]" allUniqueName="[Dim Date - Seen Time].[DayTimeBucketGroupKey].[All]" dimensionUniqueName="[Dim Date - Seen Time]" displayFolder="" count="0" unbalanced="0" hidden="1"/>
    <cacheHierarchy uniqueName="[Dim Date - Seen Time].[Hour24]" caption="Hour24" attribute="1" defaultMemberUniqueName="[Dim Date - Seen Time].[Hour24].[All]" allUniqueName="[Dim Date - Seen Time].[Hour24].[All]" dimensionUniqueName="[Dim Date - Seen Time]" displayFolder="" count="0" unbalanced="0" hidden="1"/>
    <cacheHierarchy uniqueName="[Dim Date - Seen Time].[HourlyBucket]" caption="HourlyBucket" attribute="1" defaultMemberUniqueName="[Dim Date - Seen Time].[HourlyBucket].[All]" allUniqueName="[Dim Date - Seen Time].[HourlyBucket].[All]" dimensionUniqueName="[Dim Date - Seen Time]" displayFolder="" count="0" unbalanced="0" hidden="1"/>
    <cacheHierarchy uniqueName="[Dim Date - Seen Time].[MinuteNumber]" caption="MinuteNumber" attribute="1" defaultMemberUniqueName="[Dim Date - Seen Time].[MinuteNumber].[All]" allUniqueName="[Dim Date - Seen Time].[MinuteNumber].[All]" dimensionUniqueName="[Dim Date - Seen Time]" displayFolder="" count="0" unbalanced="0" hidden="1"/>
    <cacheHierarchy uniqueName="[Dim Date - Seen Time].[SecondNumber]" caption="SecondNumber" attribute="1" defaultMemberUniqueName="[Dim Date - Seen Time].[SecondNumber].[All]" allUniqueName="[Dim Date - Seen Time].[SecondNumber].[All]" dimensionUniqueName="[Dim Date - Seen Time]" displayFolder="" count="0" unbalanced="0" hidden="1"/>
    <cacheHierarchy uniqueName="[Dim Date - Seen Time].[Time]" caption="Time" attribute="1" defaultMemberUniqueName="[Dim Date - Seen Time].[Time].[All]" allUniqueName="[Dim Date - Seen Time].[Time].[All]" dimensionUniqueName="[Dim Date - Seen Time]" displayFolder="" count="0" unbalanced="0" hidden="1"/>
    <cacheHierarchy uniqueName="[Dim Date - Seen Time].[TimeAltKey]" caption="TimeAltKey" attribute="1" defaultMemberUniqueName="[Dim Date - Seen Time].[TimeAltKey].[All]" allUniqueName="[Dim Date - Seen Time].[TimeAltKey].[All]" dimensionUniqueName="[Dim Date - Seen Time]" displayFolder="" count="0" unbalanced="0" hidden="1"/>
    <cacheHierarchy uniqueName="[Dim Date - Seen Time].[TimeInSecond]" caption="TimeInSecond" attribute="1" defaultMemberUniqueName="[Dim Date - Seen Time].[TimeInSecond].[All]" allUniqueName="[Dim Date - Seen Time].[TimeInSecond].[All]" dimensionUniqueName="[Dim Date - Seen Time]" displayFolder="" count="0" unbalanced="0" hidden="1"/>
    <cacheHierarchy uniqueName="[Dim Date - Seen Time].[TimeKey]" caption="TimeKey" attribute="1" defaultMemberUniqueName="[Dim Date - Seen Time].[TimeKey].[All]" allUniqueName="[Dim Date - Seen Time].[TimeKey].[All]" dimensionUniqueName="[Dim Date - Seen Time]" displayFolder="" count="0" unbalanced="0" hidden="1"/>
    <cacheHierarchy uniqueName="[Dim Date - Service Date].[DateKey]" caption="DateKey" attribute="1" time="1" defaultMemberUniqueName="[Dim Date - Service Date].[DateKey].[All]" allUniqueName="[Dim Date - Service Date].[DateKey].[All]" dimensionUniqueName="[Dim Date - Service Date]" displayFolder="" count="0" unbalanced="0" hidden="1"/>
    <cacheHierarchy uniqueName="[Dim Date - Service Date].[DateOld]" caption="DateOld" attribute="1" time="1" defaultMemberUniqueName="[Dim Date - Service Date].[DateOld].[All]" allUniqueName="[Dim Date - Service Date].[DateOld].[All]" dimensionUniqueName="[Dim Date - Service Date]" displayFolder="" count="0" unbalanced="0" hidden="1"/>
    <cacheHierarchy uniqueName="[Dim Date - Service Date].[DayKey]" caption="DayKey" attribute="1" time="1" defaultMemberUniqueName="[Dim Date - Service Date].[DayKey].[All]" allUniqueName="[Dim Date - Service Date].[DayKey].[All]" dimensionUniqueName="[Dim Date - Service Date]" displayFolder="" count="0" unbalanced="0" hidden="1"/>
    <cacheHierarchy uniqueName="[Dim Date - Service Date].[DayKey2]" caption="DayKey2" attribute="1" time="1" defaultMemberUniqueName="[Dim Date - Service Date].[DayKey2].[All]" allUniqueName="[Dim Date - Service Date].[DayKey2].[All]" dimensionUniqueName="[Dim Date - Service Date]" displayFolder="" count="0" unbalanced="0" hidden="1"/>
    <cacheHierarchy uniqueName="[Dim Date - Service Date].[DayofMonthKey]" caption="DayofMonthKey" attribute="1" time="1" defaultMemberUniqueName="[Dim Date - Service Date].[DayofMonthKey].[All]" allUniqueName="[Dim Date - Service Date].[DayofMonthKey].[All]" dimensionUniqueName="[Dim Date - Service Date]" displayFolder="" count="0" unbalanced="0" hidden="1"/>
    <cacheHierarchy uniqueName="[Dim Date - Service Date].[DayofWeekKey]" caption="DayofWeekKey" attribute="1" time="1" defaultMemberUniqueName="[Dim Date - Service Date].[DayofWeekKey].[All]" allUniqueName="[Dim Date - Service Date].[DayofWeekKey].[All]" dimensionUniqueName="[Dim Date - Service Date]" displayFolder="" count="0" unbalanced="0" hidden="1"/>
    <cacheHierarchy uniqueName="[Dim Date - Service Date].[DayofYearKey]" caption="DayofYearKey" attribute="1" time="1" defaultMemberUniqueName="[Dim Date - Service Date].[DayofYearKey].[All]" allUniqueName="[Dim Date - Service Date].[DayofYearKey].[All]" dimensionUniqueName="[Dim Date - Service Date]" displayFolder="" count="0" unbalanced="0" hidden="1"/>
    <cacheHierarchy uniqueName="[Dim Date - Service Date].[HijriDayKey]" caption="HijriDayKey" attribute="1" time="1" defaultMemberUniqueName="[Dim Date - Service Date].[HijriDayKey].[All]" allUniqueName="[Dim Date - Service Date].[HijriDayKey].[All]" dimensionUniqueName="[Dim Date - Service Date]" displayFolder="" count="0" unbalanced="0" hidden="1"/>
    <cacheHierarchy uniqueName="[Dim Date - Service Date].[HijriMonthKey]" caption="HijriMonthKey" attribute="1" time="1" defaultMemberUniqueName="[Dim Date - Service Date].[HijriMonthKey].[All]" allUniqueName="[Dim Date - Service Date].[HijriMonthKey].[All]" dimensionUniqueName="[Dim Date - Service Date]" displayFolder="" count="0" unbalanced="0" hidden="1"/>
    <cacheHierarchy uniqueName="[Dim Date - Service Date].[HijriQuarterKey]" caption="HijriQuarterKey" attribute="1" time="1" defaultMemberUniqueName="[Dim Date - Service Date].[HijriQuarterKey].[All]" allUniqueName="[Dim Date - Service Date].[HijriQuarterKey].[All]" dimensionUniqueName="[Dim Date - Service Date]" displayFolder="" count="0" unbalanced="0" hidden="1"/>
    <cacheHierarchy uniqueName="[Dim Date - Service Date].[HijriSemesterKey]" caption="HijriSemesterKey" attribute="1" time="1" defaultMemberUniqueName="[Dim Date - Service Date].[HijriSemesterKey].[All]" allUniqueName="[Dim Date - Service Date].[HijriSemesterKey].[All]" dimensionUniqueName="[Dim Date - Service Date]" displayFolder="" count="0" unbalanced="0" hidden="1"/>
    <cacheHierarchy uniqueName="[Dim Date - Service Date].[MonthKey]" caption="MonthKey" attribute="1" time="1" defaultMemberUniqueName="[Dim Date - Service Date].[MonthKey].[All]" allUniqueName="[Dim Date - Service Date].[MonthKey].[All]" dimensionUniqueName="[Dim Date - Service Date]" displayFolder="" count="0" unbalanced="0" hidden="1"/>
    <cacheHierarchy uniqueName="[Dim Date - Service Date].[MonthNameKey]" caption="MonthNameKey" attribute="1" time="1" defaultMemberUniqueName="[Dim Date - Service Date].[MonthNameKey].[All]" allUniqueName="[Dim Date - Service Date].[MonthNameKey].[All]" dimensionUniqueName="[Dim Date - Service Date]" displayFolder="" count="0" unbalanced="0" hidden="1"/>
    <cacheHierarchy uniqueName="[Dim Date - Service Date].[PK_Date]" caption="PK_Date" attribute="1" time="1" keyAttribute="1" defaultMemberUniqueName="[Dim Date - Service Date].[PK_Date].[All]" allUniqueName="[Dim Date - Service Date].[PK_Date].[All]" dimensionUniqueName="[Dim Date - Service Date]" displayFolder="" count="0" memberValueDatatype="7" unbalanced="0" hidden="1"/>
    <cacheHierarchy uniqueName="[Dim Date - Service Date].[QuarterKey]" caption="QuarterKey" attribute="1" time="1" defaultMemberUniqueName="[Dim Date - Service Date].[QuarterKey].[All]" allUniqueName="[Dim Date - Service Date].[QuarterKey].[All]" dimensionUniqueName="[Dim Date - Service Date]" displayFolder="" count="0" unbalanced="0" hidden="1"/>
    <cacheHierarchy uniqueName="[Dim Date - Service Date].[SemesterKey]" caption="SemesterKey" attribute="1" time="1" defaultMemberUniqueName="[Dim Date - Service Date].[SemesterKey].[All]" allUniqueName="[Dim Date - Service Date].[SemesterKey].[All]" dimensionUniqueName="[Dim Date - Service Date]" displayFolder="" count="0" unbalanced="0" hidden="1"/>
    <cacheHierarchy uniqueName="[Dim Date - Service Date].[SemesterNameKey]" caption="SemesterNameKey" attribute="1" time="1" defaultMemberUniqueName="[Dim Date - Service Date].[SemesterNameKey].[All]" allUniqueName="[Dim Date - Service Date].[SemesterNameKey].[All]" dimensionUniqueName="[Dim Date - Service Date]" displayFolder="" count="0" unbalanced="0" hidden="1"/>
    <cacheHierarchy uniqueName="[Dim Date - Service Date].[WeekKey]" caption="WeekKey" attribute="1" time="1" defaultMemberUniqueName="[Dim Date - Service Date].[WeekKey].[All]" allUniqueName="[Dim Date - Service Date].[WeekKey].[All]" dimensionUniqueName="[Dim Date - Service Date]" displayFolder="" count="0" unbalanced="0" hidden="1"/>
    <cacheHierarchy uniqueName="[Dim Date - Service Date].[YearMonthKey]" caption="YearMonthKey" attribute="1" time="1" defaultMemberUniqueName="[Dim Date - Service Date].[YearMonthKey].[All]" allUniqueName="[Dim Date - Service Date].[YearMonthKey].[All]" dimensionUniqueName="[Dim Date - Service Date]" displayFolder="" count="0" unbalanced="0" hidden="1"/>
    <cacheHierarchy uniqueName="[Dim Date - Service Time].[DayTimeBucket]" caption="DayTimeBucket" attribute="1" defaultMemberUniqueName="[Dim Date - Service Time].[DayTimeBucket].[All]" allUniqueName="[Dim Date - Service Time].[DayTimeBucket].[All]" dimensionUniqueName="[Dim Date - Service Time]" displayFolder="" count="0" unbalanced="0" hidden="1"/>
    <cacheHierarchy uniqueName="[Dim Date - Service Time].[DayTimeBucketGroupKey]" caption="DayTimeBucketGroupKey" attribute="1" defaultMemberUniqueName="[Dim Date - Service Time].[DayTimeBucketGroupKey].[All]" allUniqueName="[Dim Date - Service Time].[DayTimeBucketGroupKey].[All]" dimensionUniqueName="[Dim Date - Service Time]" displayFolder="" count="0" unbalanced="0" hidden="1"/>
    <cacheHierarchy uniqueName="[Dim Date - Service Time].[Hour24]" caption="Hour24" attribute="1" defaultMemberUniqueName="[Dim Date - Service Time].[Hour24].[All]" allUniqueName="[Dim Date - Service Time].[Hour24].[All]" dimensionUniqueName="[Dim Date - Service Time]" displayFolder="" count="0" unbalanced="0" hidden="1"/>
    <cacheHierarchy uniqueName="[Dim Date - Service Time].[HourlyBucket]" caption="HourlyBucket" attribute="1" defaultMemberUniqueName="[Dim Date - Service Time].[HourlyBucket].[All]" allUniqueName="[Dim Date - Service Time].[HourlyBucket].[All]" dimensionUniqueName="[Dim Date - Service Time]" displayFolder="" count="0" unbalanced="0" hidden="1"/>
    <cacheHierarchy uniqueName="[Dim Date - Service Time].[MinuteNumber]" caption="MinuteNumber" attribute="1" defaultMemberUniqueName="[Dim Date - Service Time].[MinuteNumber].[All]" allUniqueName="[Dim Date - Service Time].[MinuteNumber].[All]" dimensionUniqueName="[Dim Date - Service Time]" displayFolder="" count="0" unbalanced="0" hidden="1"/>
    <cacheHierarchy uniqueName="[Dim Date - Service Time].[SecondNumber]" caption="SecondNumber" attribute="1" defaultMemberUniqueName="[Dim Date - Service Time].[SecondNumber].[All]" allUniqueName="[Dim Date - Service Time].[SecondNumber].[All]" dimensionUniqueName="[Dim Date - Service Time]" displayFolder="" count="0" unbalanced="0" hidden="1"/>
    <cacheHierarchy uniqueName="[Dim Date - Service Time].[Time]" caption="Time" attribute="1" defaultMemberUniqueName="[Dim Date - Service Time].[Time].[All]" allUniqueName="[Dim Date - Service Time].[Time].[All]" dimensionUniqueName="[Dim Date - Service Time]" displayFolder="" count="0" unbalanced="0" hidden="1"/>
    <cacheHierarchy uniqueName="[Dim Date - Service Time].[TimeAltKey]" caption="TimeAltKey" attribute="1" defaultMemberUniqueName="[Dim Date - Service Time].[TimeAltKey].[All]" allUniqueName="[Dim Date - Service Time].[TimeAltKey].[All]" dimensionUniqueName="[Dim Date - Service Time]" displayFolder="" count="0" unbalanced="0" hidden="1"/>
    <cacheHierarchy uniqueName="[Dim Date - Service Time].[TimeInSecond]" caption="TimeInSecond" attribute="1" defaultMemberUniqueName="[Dim Date - Service Time].[TimeInSecond].[All]" allUniqueName="[Dim Date - Service Time].[TimeInSecond].[All]" dimensionUniqueName="[Dim Date - Service Time]" displayFolder="" count="0" unbalanced="0" hidden="1"/>
    <cacheHierarchy uniqueName="[Dim Date - Service Time].[TimeKey]" caption="TimeKey" attribute="1" defaultMemberUniqueName="[Dim Date - Service Time].[TimeKey].[All]" allUniqueName="[Dim Date - Service Time].[TimeKey].[All]" dimensionUniqueName="[Dim Date - Service Time]" displayFolder="" count="0" unbalanced="0" hidden="1"/>
    <cacheHierarchy uniqueName="[Dim Date - Start Date].[DateKey]" caption="DateKey" attribute="1" time="1" defaultMemberUniqueName="[Dim Date - Start Date].[DateKey].[All]" allUniqueName="[Dim Date - Start Date].[DateKey].[All]" dimensionUniqueName="[Dim Date - Start Date]" displayFolder="" count="0" unbalanced="0" hidden="1"/>
    <cacheHierarchy uniqueName="[Dim Date - Start Date].[DateOld]" caption="DateOld" attribute="1" time="1" defaultMemberUniqueName="[Dim Date - Start Date].[DateOld].[All]" allUniqueName="[Dim Date - Start Date].[DateOld].[All]" dimensionUniqueName="[Dim Date - Start Date]" displayFolder="" count="0" unbalanced="0" hidden="1"/>
    <cacheHierarchy uniqueName="[Dim Date - Start Date].[DayKey]" caption="DayKey" attribute="1" time="1" defaultMemberUniqueName="[Dim Date - Start Date].[DayKey].[All]" allUniqueName="[Dim Date - Start Date].[DayKey].[All]" dimensionUniqueName="[Dim Date - Start Date]" displayFolder="" count="0" unbalanced="0" hidden="1"/>
    <cacheHierarchy uniqueName="[Dim Date - Start Date].[DayKey2]" caption="DayKey2" attribute="1" time="1" defaultMemberUniqueName="[Dim Date - Start Date].[DayKey2].[All]" allUniqueName="[Dim Date - Start Date].[DayKey2].[All]" dimensionUniqueName="[Dim Date - Start Date]" displayFolder="" count="0" unbalanced="0" hidden="1"/>
    <cacheHierarchy uniqueName="[Dim Date - Start Date].[DayofMonthKey]" caption="DayofMonthKey" attribute="1" time="1" defaultMemberUniqueName="[Dim Date - Start Date].[DayofMonthKey].[All]" allUniqueName="[Dim Date - Start Date].[DayofMonthKey].[All]" dimensionUniqueName="[Dim Date - Start Date]" displayFolder="" count="0" unbalanced="0" hidden="1"/>
    <cacheHierarchy uniqueName="[Dim Date - Start Date].[DayofWeekKey]" caption="DayofWeekKey" attribute="1" time="1" defaultMemberUniqueName="[Dim Date - Start Date].[DayofWeekKey].[All]" allUniqueName="[Dim Date - Start Date].[DayofWeekKey].[All]" dimensionUniqueName="[Dim Date - Start Date]" displayFolder="" count="0" unbalanced="0" hidden="1"/>
    <cacheHierarchy uniqueName="[Dim Date - Start Date].[DayofYearKey]" caption="DayofYearKey" attribute="1" time="1" defaultMemberUniqueName="[Dim Date - Start Date].[DayofYearKey].[All]" allUniqueName="[Dim Date - Start Date].[DayofYearKey].[All]" dimensionUniqueName="[Dim Date - Start Date]" displayFolder="" count="0" unbalanced="0" hidden="1"/>
    <cacheHierarchy uniqueName="[Dim Date - Start Date].[HijriDayKey]" caption="HijriDayKey" attribute="1" time="1" defaultMemberUniqueName="[Dim Date - Start Date].[HijriDayKey].[All]" allUniqueName="[Dim Date - Start Date].[HijriDayKey].[All]" dimensionUniqueName="[Dim Date - Start Date]" displayFolder="" count="0" unbalanced="0" hidden="1"/>
    <cacheHierarchy uniqueName="[Dim Date - Start Date].[HijriMonthKey]" caption="HijriMonthKey" attribute="1" time="1" defaultMemberUniqueName="[Dim Date - Start Date].[HijriMonthKey].[All]" allUniqueName="[Dim Date - Start Date].[HijriMonthKey].[All]" dimensionUniqueName="[Dim Date - Start Date]" displayFolder="" count="0" unbalanced="0" hidden="1"/>
    <cacheHierarchy uniqueName="[Dim Date - Start Date].[HijriQuarterKey]" caption="HijriQuarterKey" attribute="1" time="1" defaultMemberUniqueName="[Dim Date - Start Date].[HijriQuarterKey].[All]" allUniqueName="[Dim Date - Start Date].[HijriQuarterKey].[All]" dimensionUniqueName="[Dim Date - Start Date]" displayFolder="" count="0" unbalanced="0" hidden="1"/>
    <cacheHierarchy uniqueName="[Dim Date - Start Date].[HijriSemesterKey]" caption="HijriSemesterKey" attribute="1" time="1" defaultMemberUniqueName="[Dim Date - Start Date].[HijriSemesterKey].[All]" allUniqueName="[Dim Date - Start Date].[HijriSemesterKey].[All]" dimensionUniqueName="[Dim Date - Start Date]" displayFolder="" count="0" unbalanced="0" hidden="1"/>
    <cacheHierarchy uniqueName="[Dim Date - Start Date].[MonthKey]" caption="MonthKey" attribute="1" time="1" defaultMemberUniqueName="[Dim Date - Start Date].[MonthKey].[All]" allUniqueName="[Dim Date - Start Date].[MonthKey].[All]" dimensionUniqueName="[Dim Date - Start Date]" displayFolder="" count="0" unbalanced="0" hidden="1"/>
    <cacheHierarchy uniqueName="[Dim Date - Start Date].[MonthNameKey]" caption="MonthNameKey" attribute="1" time="1" defaultMemberUniqueName="[Dim Date - Start Date].[MonthNameKey].[All]" allUniqueName="[Dim Date - Start Date].[MonthNameKey].[All]" dimensionUniqueName="[Dim Date - Start Date]" displayFolder="" count="0" unbalanced="0" hidden="1"/>
    <cacheHierarchy uniqueName="[Dim Date - Start Date].[PK_Date]" caption="PK_Date" attribute="1" time="1" keyAttribute="1" defaultMemberUniqueName="[Dim Date - Start Date].[PK_Date].[All]" allUniqueName="[Dim Date - Start Date].[PK_Date].[All]" dimensionUniqueName="[Dim Date - Start Date]" displayFolder="" count="0" memberValueDatatype="7" unbalanced="0" hidden="1"/>
    <cacheHierarchy uniqueName="[Dim Date - Start Date].[QuarterKey]" caption="QuarterKey" attribute="1" time="1" defaultMemberUniqueName="[Dim Date - Start Date].[QuarterKey].[All]" allUniqueName="[Dim Date - Start Date].[QuarterKey].[All]" dimensionUniqueName="[Dim Date - Start Date]" displayFolder="" count="0" unbalanced="0" hidden="1"/>
    <cacheHierarchy uniqueName="[Dim Date - Start Date].[SemesterKey]" caption="SemesterKey" attribute="1" time="1" defaultMemberUniqueName="[Dim Date - Start Date].[SemesterKey].[All]" allUniqueName="[Dim Date - Start Date].[SemesterKey].[All]" dimensionUniqueName="[Dim Date - Start Date]" displayFolder="" count="0" unbalanced="0" hidden="1"/>
    <cacheHierarchy uniqueName="[Dim Date - Start Date].[WeekKey]" caption="WeekKey" attribute="1" time="1" defaultMemberUniqueName="[Dim Date - Start Date].[WeekKey].[All]" allUniqueName="[Dim Date - Start Date].[WeekKey].[All]" dimensionUniqueName="[Dim Date - Start Date]" displayFolder="" count="0" unbalanced="0" hidden="1"/>
    <cacheHierarchy uniqueName="[Dim Date - Start Date].[YearMonthKey]" caption="YearMonthKey" attribute="1" time="1" defaultMemberUniqueName="[Dim Date - Start Date].[YearMonthKey].[All]" allUniqueName="[Dim Date - Start Date].[YearMonthKey].[All]" dimensionUniqueName="[Dim Date - Start Date]" displayFolder="" count="0" unbalanced="0" hidden="1"/>
    <cacheHierarchy uniqueName="[Dim Date - Start Time].[DayTimeBucket]" caption="DayTimeBucket" attribute="1" defaultMemberUniqueName="[Dim Date - Start Time].[DayTimeBucket].[All]" allUniqueName="[Dim Date - Start Time].[DayTimeBucket].[All]" dimensionUniqueName="[Dim Date - Start Time]" displayFolder="" count="0" unbalanced="0" hidden="1"/>
    <cacheHierarchy uniqueName="[Dim Date - Start Time].[DayTimeBucketGroupKey]" caption="DayTimeBucketGroupKey" attribute="1" defaultMemberUniqueName="[Dim Date - Start Time].[DayTimeBucketGroupKey].[All]" allUniqueName="[Dim Date - Start Time].[DayTimeBucketGroupKey].[All]" dimensionUniqueName="[Dim Date - Start Time]" displayFolder="" count="0" unbalanced="0" hidden="1"/>
    <cacheHierarchy uniqueName="[Dim Date - Start Time].[Hour30]" caption="Hour30" attribute="1" defaultMemberUniqueName="[Dim Date - Start Time].[Hour30].[All]" allUniqueName="[Dim Date - Start Time].[Hour30].[All]" dimensionUniqueName="[Dim Date - Start Time]" displayFolder="" count="0" unbalanced="0" hidden="1"/>
    <cacheHierarchy uniqueName="[Dim Date - Start Time].[HourlyBucket]" caption="HourlyBucket" attribute="1" defaultMemberUniqueName="[Dim Date - Start Time].[HourlyBucket].[All]" allUniqueName="[Dim Date - Start Time].[HourlyBucket].[All]" dimensionUniqueName="[Dim Date - Start Time]" displayFolder="" count="0" unbalanced="0" hidden="1"/>
    <cacheHierarchy uniqueName="[Dim Date - Start Time].[MinuteNumber]" caption="MinuteNumber" attribute="1" defaultMemberUniqueName="[Dim Date - Start Time].[MinuteNumber].[All]" allUniqueName="[Dim Date - Start Time].[MinuteNumber].[All]" dimensionUniqueName="[Dim Date - Start Time]" displayFolder="" count="0" unbalanced="0" hidden="1"/>
    <cacheHierarchy uniqueName="[Dim Date - Start Time].[SecondNumber]" caption="SecondNumber" attribute="1" defaultMemberUniqueName="[Dim Date - Start Time].[SecondNumber].[All]" allUniqueName="[Dim Date - Start Time].[SecondNumber].[All]" dimensionUniqueName="[Dim Date - Start Time]" displayFolder="" count="0" unbalanced="0" hidden="1"/>
    <cacheHierarchy uniqueName="[Dim Date - Start Time].[Time]" caption="Time" attribute="1" defaultMemberUniqueName="[Dim Date - Start Time].[Time].[All]" allUniqueName="[Dim Date - Start Time].[Time].[All]" dimensionUniqueName="[Dim Date - Start Time]" displayFolder="" count="0" unbalanced="0" hidden="1"/>
    <cacheHierarchy uniqueName="[Dim Date - Start Time].[TimeAltKey]" caption="TimeAltKey" attribute="1" defaultMemberUniqueName="[Dim Date - Start Time].[TimeAltKey].[All]" allUniqueName="[Dim Date - Start Time].[TimeAltKey].[All]" dimensionUniqueName="[Dim Date - Start Time]" displayFolder="" count="0" unbalanced="0" hidden="1"/>
    <cacheHierarchy uniqueName="[Dim Date - Start Time].[TimeInSecond]" caption="TimeInSecond" attribute="1" defaultMemberUniqueName="[Dim Date - Start Time].[TimeInSecond].[All]" allUniqueName="[Dim Date - Start Time].[TimeInSecond].[All]" dimensionUniqueName="[Dim Date - Start Time]" displayFolder="" count="0" unbalanced="0" hidden="1"/>
    <cacheHierarchy uniqueName="[Dim Date - Start Time].[TimeKey]" caption="TimeKey" attribute="1" defaultMemberUniqueName="[Dim Date - Start Time].[TimeKey].[All]" allUniqueName="[Dim Date - Start Time].[TimeKey].[All]" dimensionUniqueName="[Dim Date - Start Time]" displayFolder="" count="0" unbalanced="0" hidden="1"/>
    <cacheHierarchy uniqueName="[Dim Date - Visit Date].[Custom Week]" caption="Custom Week" attribute="1" defaultMemberUniqueName="[Dim Date - Visit Date].[Custom Week].[All]" allUniqueName="[Dim Date - Visit Date].[Custom Week].[All]" dimensionUniqueName="[Dim Date - Visit Date]" displayFolder="" count="0" unbalanced="0" hidden="1"/>
    <cacheHierarchy uniqueName="[Dim Date - Visit Date].[Date]" caption="Date" attribute="1" defaultMemberUniqueName="[Dim Date - Visit Date].[Date].[All]" allUniqueName="[Dim Date - Visit Date].[Date].[All]" dimensionUniqueName="[Dim Date - Visit Date]" displayFolder="" count="0" unbalanced="0" hidden="1"/>
    <cacheHierarchy uniqueName="[Dim Date - Visit Date].[DateHierarchy]" caption="DateHierarchy" defaultMemberUniqueName="[Dim Date - Visit Date].[DateHierarchy].[All]" allUniqueName="[Dim Date - Visit Date].[DateHierarchy].[All]" dimensionUniqueName="[Dim Date - Visit Date]" displayFolder="" count="0" unbalanced="0" hidden="1"/>
    <cacheHierarchy uniqueName="[Dim Date - Visit Date].[DateKey]" caption="DateKey" attribute="1" defaultMemberUniqueName="[Dim Date - Visit Date].[DateKey].[All]" allUniqueName="[Dim Date - Visit Date].[DateKey].[All]" dimensionUniqueName="[Dim Date - Visit Date]" displayFolder="" count="0" unbalanced="0" hidden="1"/>
    <cacheHierarchy uniqueName="[Dim Date - Visit Date].[DateOld]" caption="DateOld" attribute="1" defaultMemberUniqueName="[Dim Date - Visit Date].[DateOld].[All]" allUniqueName="[Dim Date - Visit Date].[DateOld].[All]" dimensionUniqueName="[Dim Date - Visit Date]" displayFolder="" count="0" unbalanced="0" hidden="1"/>
    <cacheHierarchy uniqueName="[Dim Date - Visit Date].[Day Name]" caption="Day Name" attribute="1" defaultMemberUniqueName="[Dim Date - Visit Date].[Day Name].[All]" allUniqueName="[Dim Date - Visit Date].[Day Name].[All]" dimensionUniqueName="[Dim Date - Visit Date]" displayFolder="" count="0" unbalanced="0" hidden="1"/>
    <cacheHierarchy uniqueName="[Dim Date - Visit Date].[Day Of Month]" caption="Day Of Month" attribute="1" defaultMemberUniqueName="[Dim Date - Visit Date].[Day Of Month].[All]" allUniqueName="[Dim Date - Visit Date].[Day Of Month].[All]" dimensionUniqueName="[Dim Date - Visit Date]" displayFolder="" count="0" unbalanced="0" hidden="1"/>
    <cacheHierarchy uniqueName="[Dim Date - Visit Date].[Day of Week]" caption="Day of Week" attribute="1" defaultMemberUniqueName="[Dim Date - Visit Date].[Day of Week].[All]" allUniqueName="[Dim Date - Visit Date].[Day of Week].[All]" dimensionUniqueName="[Dim Date - Visit Date]" displayFolder="" count="0" unbalanced="0" hidden="1"/>
    <cacheHierarchy uniqueName="[Dim Date - Visit Date].[Day of Year]" caption="Day of Year" attribute="1" defaultMemberUniqueName="[Dim Date - Visit Date].[Day of Year].[All]" allUniqueName="[Dim Date - Visit Date].[Day of Year].[All]" dimensionUniqueName="[Dim Date - Visit Date]" displayFolder="" count="0" unbalanced="0" hidden="1"/>
    <cacheHierarchy uniqueName="[Dim Date - Visit Date].[DayKey]" caption="DayKey" attribute="1" defaultMemberUniqueName="[Dim Date - Visit Date].[DayKey].[All]" allUniqueName="[Dim Date - Visit Date].[DayKey].[All]" dimensionUniqueName="[Dim Date - Visit Date]" displayFolder="" count="0" unbalanced="0" hidden="1"/>
    <cacheHierarchy uniqueName="[Dim Date - Visit Date].[DayKey2]" caption="DayKey2" attribute="1" defaultMemberUniqueName="[Dim Date - Visit Date].[DayKey2].[All]" allUniqueName="[Dim Date - Visit Date].[DayKey2].[All]" dimensionUniqueName="[Dim Date - Visit Date]" displayFolder="" count="0" unbalanced="0" hidden="1"/>
    <cacheHierarchy uniqueName="[Dim Date - Visit Date].[DayofMonthKey]" caption="DayofMonthKey" attribute="1" defaultMemberUniqueName="[Dim Date - Visit Date].[DayofMonthKey].[All]" allUniqueName="[Dim Date - Visit Date].[DayofMonthKey].[All]" dimensionUniqueName="[Dim Date - Visit Date]" displayFolder="" count="0" unbalanced="0" hidden="1"/>
    <cacheHierarchy uniqueName="[Dim Date - Visit Date].[DayofWeekKey]" caption="DayofWeekKey" attribute="1" defaultMemberUniqueName="[Dim Date - Visit Date].[DayofWeekKey].[All]" allUniqueName="[Dim Date - Visit Date].[DayofWeekKey].[All]" dimensionUniqueName="[Dim Date - Visit Date]" displayFolder="" count="0" unbalanced="0" hidden="1"/>
    <cacheHierarchy uniqueName="[Dim Date - Visit Date].[DayofYearKey]" caption="DayofYearKey" attribute="1" defaultMemberUniqueName="[Dim Date - Visit Date].[DayofYearKey].[All]" allUniqueName="[Dim Date - Visit Date].[DayofYearKey].[All]" dimensionUniqueName="[Dim Date - Visit Date]" displayFolder="" count="0" unbalanced="0" hidden="1"/>
    <cacheHierarchy uniqueName="[Dim Date - Visit Date].[FormattedDate]" caption="FormattedDate" attribute="1" defaultMemberUniqueName="[Dim Date - Visit Date].[FormattedDate].[All]" allUniqueName="[Dim Date - Visit Date].[FormattedDate].[All]" dimensionUniqueName="[Dim Date - Visit Date]" displayFolder="" count="0" unbalanced="0" hidden="1"/>
    <cacheHierarchy uniqueName="[Dim Date - Visit Date].[Half Year Name]" caption="Half Year Name" attribute="1" defaultMemberUniqueName="[Dim Date - Visit Date].[Half Year Name].[All]" allUniqueName="[Dim Date - Visit Date].[Half Year Name].[All]" dimensionUniqueName="[Dim Date - Visit Date]" displayFolder="" count="0" unbalanced="0" hidden="1"/>
    <cacheHierarchy uniqueName="[Dim Date - Visit Date].[Hijri Date]" caption="Hijri Date" attribute="1" defaultMemberUniqueName="[Dim Date - Visit Date].[Hijri Date].[All]" allUniqueName="[Dim Date - Visit Date].[Hijri Date].[All]" dimensionUniqueName="[Dim Date - Visit Date]" displayFolder="" count="0" unbalanced="0" hidden="1"/>
    <cacheHierarchy uniqueName="[Dim Date - Visit Date].[Hijri Month]" caption="Hijri Month" attribute="1" defaultMemberUniqueName="[Dim Date - Visit Date].[Hijri Month].[All]" allUniqueName="[Dim Date - Visit Date].[Hijri Month].[All]" dimensionUniqueName="[Dim Date - Visit Date]" displayFolder="" count="0" unbalanced="0" hidden="1"/>
    <cacheHierarchy uniqueName="[Dim Date - Visit Date].[Hijri Quarter]" caption="Hijri Quarter" attribute="1" defaultMemberUniqueName="[Dim Date - Visit Date].[Hijri Quarter].[All]" allUniqueName="[Dim Date - Visit Date].[Hijri Quarter].[All]" dimensionUniqueName="[Dim Date - Visit Date]" displayFolder="" count="0" unbalanced="0" hidden="1"/>
    <cacheHierarchy uniqueName="[Dim Date - Visit Date].[Hijri Semester]" caption="Hijri Semester" attribute="1" defaultMemberUniqueName="[Dim Date - Visit Date].[Hijri Semester].[All]" allUniqueName="[Dim Date - Visit Date].[Hijri Semester].[All]" dimensionUniqueName="[Dim Date - Visit Date]" displayFolder="" count="0" unbalanced="0" hidden="1"/>
    <cacheHierarchy uniqueName="[Dim Date - Visit Date].[Hijri Year]" caption="Hijri Year" attribute="1" defaultMemberUniqueName="[Dim Date - Visit Date].[Hijri Year].[All]" allUniqueName="[Dim Date - Visit Date].[Hijri Year].[All]" dimensionUniqueName="[Dim Date - Visit Date]" displayFolder="" count="0" unbalanced="0" hidden="1"/>
    <cacheHierarchy uniqueName="[Dim Date - Visit Date].[HijriDateHierarchy]" caption="HijriDateHierarchy" defaultMemberUniqueName="[Dim Date - Visit Date].[HijriDateHierarchy].[All]" allUniqueName="[Dim Date - Visit Date].[HijriDateHierarchy].[All]" dimensionUniqueName="[Dim Date - Visit Date]" displayFolder="" count="0" unbalanced="0" hidden="1"/>
    <cacheHierarchy uniqueName="[Dim Date - Visit Date].[HijriDayKey]" caption="HijriDayKey" attribute="1" defaultMemberUniqueName="[Dim Date - Visit Date].[HijriDayKey].[All]" allUniqueName="[Dim Date - Visit Date].[HijriDayKey].[All]" dimensionUniqueName="[Dim Date - Visit Date]" displayFolder="" count="0" unbalanced="0" hidden="1"/>
    <cacheHierarchy uniqueName="[Dim Date - Visit Date].[HijriMonthKey]" caption="HijriMonthKey" attribute="1" defaultMemberUniqueName="[Dim Date - Visit Date].[HijriMonthKey].[All]" allUniqueName="[Dim Date - Visit Date].[HijriMonthKey].[All]" dimensionUniqueName="[Dim Date - Visit Date]" displayFolder="" count="0" unbalanced="0" hidden="1"/>
    <cacheHierarchy uniqueName="[Dim Date - Visit Date].[HijriQuarterKey]" caption="HijriQuarterKey" attribute="1" defaultMemberUniqueName="[Dim Date - Visit Date].[HijriQuarterKey].[All]" allUniqueName="[Dim Date - Visit Date].[HijriQuarterKey].[All]" dimensionUniqueName="[Dim Date - Visit Date]" displayFolder="" count="0" unbalanced="0" hidden="1"/>
    <cacheHierarchy uniqueName="[Dim Date - Visit Date].[HijriSemesterKey]" caption="HijriSemesterKey" attribute="1" defaultMemberUniqueName="[Dim Date - Visit Date].[HijriSemesterKey].[All]" allUniqueName="[Dim Date - Visit Date].[HijriSemesterKey].[All]" dimensionUniqueName="[Dim Date - Visit Date]" displayFolder="" count="0" unbalanced="0" hidden="1"/>
    <cacheHierarchy uniqueName="[Dim Date - Visit Date].[Month Name]" caption="Month Name" attribute="1" defaultMemberUniqueName="[Dim Date - Visit Date].[Month Name].[All]" allUniqueName="[Dim Date - Visit Date].[Month Name].[All]" dimensionUniqueName="[Dim Date - Visit Date]" displayFolder="" count="0" unbalanced="0" hidden="1"/>
    <cacheHierarchy uniqueName="[Dim Date - Visit Date].[Month Of Year]" caption="Month Of Year" attribute="1" defaultMemberUniqueName="[Dim Date - Visit Date].[Month Of Year].[All]" allUniqueName="[Dim Date - Visit Date].[Month Of Year].[All]" dimensionUniqueName="[Dim Date - Visit Date]" displayFolder="" count="0" unbalanced="0" hidden="1"/>
    <cacheHierarchy uniqueName="[Dim Date - Visit Date].[MonthKey]" caption="MonthKey" attribute="1" defaultMemberUniqueName="[Dim Date - Visit Date].[MonthKey].[All]" allUniqueName="[Dim Date - Visit Date].[MonthKey].[All]" dimensionUniqueName="[Dim Date - Visit Date]" displayFolder="" count="0" unbalanced="0" hidden="1"/>
    <cacheHierarchy uniqueName="[Dim Date - Visit Date].[MonthNameKey]" caption="MonthNameKey" attribute="1" defaultMemberUniqueName="[Dim Date - Visit Date].[MonthNameKey].[All]" allUniqueName="[Dim Date - Visit Date].[MonthNameKey].[All]" dimensionUniqueName="[Dim Date - Visit Date]" displayFolder="" count="0" unbalanced="0" hidden="1"/>
    <cacheHierarchy uniqueName="[Dim Date - Visit Date].[MonthOverTime]" caption="MonthOverTime" attribute="1" defaultMemberUniqueName="[Dim Date - Visit Date].[MonthOverTime].[All]" allUniqueName="[Dim Date - Visit Date].[MonthOverTime].[All]" dimensionUniqueName="[Dim Date - Visit Date]" displayFolder="" count="0" unbalanced="0" hidden="1"/>
    <cacheHierarchy uniqueName="[Dim Date - Visit Date].[PK_Date]" caption="PK_Date" attribute="1" keyAttribute="1" defaultMemberUniqueName="[Dim Date - Visit Date].[PK_Date].[All]" allUniqueName="[Dim Date - Visit Date].[PK_Date].[All]" dimensionUniqueName="[Dim Date - Visit Date]" displayFolder="" count="0" unbalanced="0" hidden="1"/>
    <cacheHierarchy uniqueName="[Dim Date - Visit Date].[Quarter Name]" caption="Quarter Name" attribute="1" defaultMemberUniqueName="[Dim Date - Visit Date].[Quarter Name].[All]" allUniqueName="[Dim Date - Visit Date].[Quarter Name].[All]" dimensionUniqueName="[Dim Date - Visit Date]" displayFolder="" count="0" unbalanced="0" hidden="1"/>
    <cacheHierarchy uniqueName="[Dim Date - Visit Date].[Quarter Of Year]" caption="Quarter Of Year" attribute="1" defaultMemberUniqueName="[Dim Date - Visit Date].[Quarter Of Year].[All]" allUniqueName="[Dim Date - Visit Date].[Quarter Of Year].[All]" dimensionUniqueName="[Dim Date - Visit Date]" displayFolder="" count="0" unbalanced="0" hidden="1"/>
    <cacheHierarchy uniqueName="[Dim Date - Visit Date].[QuarterKey]" caption="QuarterKey" attribute="1" defaultMemberUniqueName="[Dim Date - Visit Date].[QuarterKey].[All]" allUniqueName="[Dim Date - Visit Date].[QuarterKey].[All]" dimensionUniqueName="[Dim Date - Visit Date]" displayFolder="" count="0" unbalanced="0" hidden="1"/>
    <cacheHierarchy uniqueName="[Dim Date - Visit Date].[Semester Of Year]" caption="Semester Of Year" attribute="1" defaultMemberUniqueName="[Dim Date - Visit Date].[Semester Of Year].[All]" allUniqueName="[Dim Date - Visit Date].[Semester Of Year].[All]" dimensionUniqueName="[Dim Date - Visit Date]" displayFolder="" count="0" unbalanced="0" hidden="1"/>
    <cacheHierarchy uniqueName="[Dim Date - Visit Date].[SemesterKey]" caption="SemesterKey" attribute="1" defaultMemberUniqueName="[Dim Date - Visit Date].[SemesterKey].[All]" allUniqueName="[Dim Date - Visit Date].[SemesterKey].[All]" dimensionUniqueName="[Dim Date - Visit Date]" displayFolder="" count="0" unbalanced="0" hidden="1"/>
    <cacheHierarchy uniqueName="[Dim Date - Visit Date].[SemesterNameKey]" caption="SemesterNameKey" attribute="1" defaultMemberUniqueName="[Dim Date - Visit Date].[SemesterNameKey].[All]" allUniqueName="[Dim Date - Visit Date].[SemesterNameKey].[All]" dimensionUniqueName="[Dim Date - Visit Date]" displayFolder="" count="0" unbalanced="0" hidden="1"/>
    <cacheHierarchy uniqueName="[Dim Date - Visit Date].[Week]" caption="Week" attribute="1" defaultMemberUniqueName="[Dim Date - Visit Date].[Week].[All]" allUniqueName="[Dim Date - Visit Date].[Week].[All]" dimensionUniqueName="[Dim Date - Visit Date]" displayFolder="" count="0" unbalanced="0" hidden="1"/>
    <cacheHierarchy uniqueName="[Dim Date - Visit Date].[Week Of Year]" caption="Week Of Year" attribute="1" defaultMemberUniqueName="[Dim Date - Visit Date].[Week Of Year].[All]" allUniqueName="[Dim Date - Visit Date].[Week Of Year].[All]" dimensionUniqueName="[Dim Date - Visit Date]" displayFolder="" count="0" unbalanced="0" hidden="1"/>
    <cacheHierarchy uniqueName="[Dim Date - Visit Date].[WeekHierarchy]" caption="WeekHierarchy" defaultMemberUniqueName="[Dim Date - Visit Date].[WeekHierarchy].[All]" allUniqueName="[Dim Date - Visit Date].[WeekHierarchy].[All]" dimensionUniqueName="[Dim Date - Visit Date]" displayFolder="" count="0" unbalanced="0" hidden="1"/>
    <cacheHierarchy uniqueName="[Dim Date - Visit Date].[WeekKey]" caption="WeekKey" attribute="1" defaultMemberUniqueName="[Dim Date - Visit Date].[WeekKey].[All]" allUniqueName="[Dim Date - Visit Date].[WeekKey].[All]" dimensionUniqueName="[Dim Date - Visit Date]" displayFolder="" count="0" unbalanced="0" hidden="1"/>
    <cacheHierarchy uniqueName="[Dim Date - Visit Date].[Year Name]" caption="Year Name" attribute="1" defaultMemberUniqueName="[Dim Date - Visit Date].[Year Name].[All]" allUniqueName="[Dim Date - Visit Date].[Year Name].[All]" dimensionUniqueName="[Dim Date - Visit Date]" displayFolder="" count="0" unbalanced="0" hidden="1"/>
    <cacheHierarchy uniqueName="[Dim Date - Visit Date].[YearMonthKey]" caption="YearMonthKey" attribute="1" defaultMemberUniqueName="[Dim Date - Visit Date].[YearMonthKey].[All]" allUniqueName="[Dim Date - Visit Date].[YearMonthKey].[All]" dimensionUniqueName="[Dim Date - Visit Date]" displayFolder="" count="0" unbalanced="0" hidden="1"/>
    <cacheHierarchy uniqueName="[Dim Diagnosis].[Diagnosis Classification]" caption="Diagnosis Classification" attribute="1" defaultMemberUniqueName="[Dim Diagnosis].[Diagnosis Classification].[All]" allUniqueName="[Dim Diagnosis].[Diagnosis Classification].[All]" dimensionUniqueName="[Dim Diagnosis]" displayFolder="" count="0" unbalanced="0" hidden="1"/>
    <cacheHierarchy uniqueName="[Dim Diagnosis].[Diagnosis_Key]" caption="Diagnosis_Key" attribute="1" defaultMemberUniqueName="[Dim Diagnosis].[Diagnosis_Key].[All]" allUniqueName="[Dim Diagnosis].[Diagnosis_Key].[All]" dimensionUniqueName="[Dim Diagnosis]" displayFolder="" count="0" unbalanced="0" hidden="1"/>
    <cacheHierarchy uniqueName="[Dim Diagnosis].[DiagnosisParent_Key]" caption="DiagnosisParent_Key" attribute="1" defaultMemberUniqueName="[Dim Diagnosis].[DiagnosisParent_Key].[All]" allUniqueName="[Dim Diagnosis].[DiagnosisParent_Key].[All]" dimensionUniqueName="[Dim Diagnosis]" displayFolder="" count="0" unbalanced="0" hidden="1"/>
    <cacheHierarchy uniqueName="[Dim Diagnosis].[Organization_Key]" caption="Organization_Key" attribute="1" defaultMemberUniqueName="[Dim Diagnosis].[Organization_Key].[All]" allUniqueName="[Dim Diagnosis].[Organization_Key].[All]" dimensionUniqueName="[Dim Diagnosis]" displayFolder="" count="0" unbalanced="0" hidden="1"/>
    <cacheHierarchy uniqueName="[Dim Discharge Management].[ID]" caption="ID" attribute="1" defaultMemberUniqueName="[Dim Discharge Management].[ID].[All]" allUniqueName="[Dim Discharge Management].[ID].[All]" dimensionUniqueName="[Dim Discharge Management]" displayFolder="" count="0" unbalanced="0" hidden="1"/>
    <cacheHierarchy uniqueName="[Dim Discharge Management].[Status]" caption="Status" attribute="1" defaultMemberUniqueName="[Dim Discharge Management].[Status].[All]" allUniqueName="[Dim Discharge Management].[Status].[All]" dimensionUniqueName="[Dim Discharge Management]" displayFolder="" count="0" unbalanced="0" hidden="1"/>
    <cacheHierarchy uniqueName="[Dim Discharge Management].[Status2]" caption="Status2" attribute="1" defaultMemberUniqueName="[Dim Discharge Management].[Status2].[All]" allUniqueName="[Dim Discharge Management].[Status2].[All]" dimensionUniqueName="[Dim Discharge Management]" displayFolder="" count="0" unbalanced="0" hidden="1"/>
    <cacheHierarchy uniqueName="[Dim Discharge Status].[DischargeStatus_Key]" caption="DischargeStatus_Key" attribute="1" defaultMemberUniqueName="[Dim Discharge Status].[DischargeStatus_Key].[All]" allUniqueName="[Dim Discharge Status].[DischargeStatus_Key].[All]" dimensionUniqueName="[Dim Discharge Status]" displayFolder="" count="0" unbalanced="0" hidden="1"/>
    <cacheHierarchy uniqueName="[Dim Discharge Status].[Organization_Key]" caption="Organization_Key" attribute="1" defaultMemberUniqueName="[Dim Discharge Status].[Organization_Key].[All]" allUniqueName="[Dim Discharge Status].[Organization_Key].[All]" dimensionUniqueName="[Dim Discharge Status]" displayFolder="" count="0" unbalanced="0" hidden="1"/>
    <cacheHierarchy uniqueName="[Dim Doctor].[Salary]" caption="Salary" attribute="1" defaultMemberUniqueName="[Dim Doctor].[Salary].[All]" allUniqueName="[Dim Doctor].[Salary].[All]" dimensionUniqueName="[Dim Doctor]" displayFolder="" count="0" unbalanced="0" hidden="1"/>
    <cacheHierarchy uniqueName="[Dim Doctor Exception reasons].[Exception Reasons (AR)]" caption="Exception Reasons (AR)" attribute="1" defaultMemberUniqueName="[Dim Doctor Exception reasons].[Exception Reasons (AR)].[All]" allUniqueName="[Dim Doctor Exception reasons].[Exception Reasons (AR)].[All]" dimensionUniqueName="[Dim Doctor Exception reasons]" displayFolder="" count="0" unbalanced="0" hidden="1"/>
    <cacheHierarchy uniqueName="[Dim Doctor Exception reasons].[Exception Reasons (EN)]" caption="Exception Reasons (EN)" attribute="1" defaultMemberUniqueName="[Dim Doctor Exception reasons].[Exception Reasons (EN)].[All]" allUniqueName="[Dim Doctor Exception reasons].[Exception Reasons (EN)].[All]" dimensionUniqueName="[Dim Doctor Exception reasons]" displayFolder="" count="0" unbalanced="0" hidden="1"/>
    <cacheHierarchy uniqueName="[Dim Doctor Exception reasons].[ExceptionReasonID]" caption="ExceptionReasonID" attribute="1" defaultMemberUniqueName="[Dim Doctor Exception reasons].[ExceptionReasonID].[All]" allUniqueName="[Dim Doctor Exception reasons].[ExceptionReasonID].[All]" dimensionUniqueName="[Dim Doctor Exception reasons]" displayFolder="" count="0" unbalanced="0" hidden="1"/>
    <cacheHierarchy uniqueName="[Dim Doctor Procedure].[Salary]" caption="Salary" attribute="1" defaultMemberUniqueName="[Dim Doctor Procedure].[Salary].[All]" allUniqueName="[Dim Doctor Procedure].[Salary].[All]" dimensionUniqueName="[Dim Doctor Procedure]" displayFolder="" count="0" unbalanced="0" hidden="1"/>
    <cacheHierarchy uniqueName="[Dim Doctor Procedure].[Unified Specialty Hierarchy]" caption="Unified Specialty Hierarchy" defaultMemberUniqueName="[Dim Doctor Procedure].[Unified Specialty Hierarchy].[All]" allUniqueName="[Dim Doctor Procedure].[Unified Specialty Hierarchy].[All]" dimensionUniqueName="[Dim Doctor Procedure]" displayFolder="" count="0" unbalanced="0" hidden="1"/>
    <cacheHierarchy uniqueName="[Dim Doctors Status].[TypeKey]" caption="TypeKey" attribute="1" defaultMemberUniqueName="[Dim Doctors Status].[TypeKey].[All]" allUniqueName="[Dim Doctors Status].[TypeKey].[All]" dimensionUniqueName="[Dim Doctors Status]" displayFolder="" count="0" unbalanced="0" hidden="1"/>
    <cacheHierarchy uniqueName="[Dim Employees].[Agent_ID]" caption="Agent_ID" attribute="1" defaultMemberUniqueName="[Dim Employees].[Agent_ID].[All]" allUniqueName="[Dim Employees].[Agent_ID].[All]" dimensionUniqueName="[Dim Employees]" displayFolder="" count="0" unbalanced="0" hidden="1"/>
    <cacheHierarchy uniqueName="[Dim Employees].[EmployeeKey]" caption="EmployeeKey" attribute="1" defaultMemberUniqueName="[Dim Employees].[EmployeeKey].[All]" allUniqueName="[Dim Employees].[EmployeeKey].[All]" dimensionUniqueName="[Dim Employees]" displayFolder="" count="0" unbalanced="0" hidden="1"/>
    <cacheHierarchy uniqueName="[Dim Employees].[FirstName]" caption="FirstName" attribute="1" defaultMemberUniqueName="[Dim Employees].[FirstName].[All]" allUniqueName="[Dim Employees].[FirstName].[All]" dimensionUniqueName="[Dim Employees]" displayFolder="" count="0" unbalanced="0" hidden="1"/>
    <cacheHierarchy uniqueName="[Dim Employees].[SID]" caption="SID" attribute="1" defaultMemberUniqueName="[Dim Employees].[SID].[All]" allUniqueName="[Dim Employees].[SID].[All]" dimensionUniqueName="[Dim Employees]" displayFolder="" count="0" unbalanced="0" hidden="1"/>
    <cacheHierarchy uniqueName="[Dim Employees].[SurName]" caption="SurName" attribute="1" defaultMemberUniqueName="[Dim Employees].[SurName].[All]" allUniqueName="[Dim Employees].[SurName].[All]" dimensionUniqueName="[Dim Employees]" displayFolder="" count="0" unbalanced="0" hidden="1"/>
    <cacheHierarchy uniqueName="[Dim Episode Status].[Arabic Status]" caption="Arabic Status" attribute="1" defaultMemberUniqueName="[Dim Episode Status].[Arabic Status].[All]" allUniqueName="[Dim Episode Status].[Arabic Status].[All]" dimensionUniqueName="[Dim Episode Status]" displayFolder="" count="0" unbalanced="0" hidden="1"/>
    <cacheHierarchy uniqueName="[Dim Episode Status].[id]" caption="id" attribute="1" defaultMemberUniqueName="[Dim Episode Status].[id].[All]" allUniqueName="[Dim Episode Status].[id].[All]" dimensionUniqueName="[Dim Episode Status]" displayFolder="" count="0" unbalanced="0" hidden="1"/>
    <cacheHierarchy uniqueName="[Dim Equipment].[Equipment Name]" caption="Equipment Name" attribute="1" defaultMemberUniqueName="[Dim Equipment].[Equipment Name].[All]" allUniqueName="[Dim Equipment].[Equipment Name].[All]" dimensionUniqueName="[Dim Equipment]" displayFolder="" count="0" unbalanced="0" hidden="1"/>
    <cacheHierarchy uniqueName="[Dim Equipment].[Equipment Status]" caption="Equipment Status" attribute="1" defaultMemberUniqueName="[Dim Equipment].[Equipment Status].[All]" allUniqueName="[Dim Equipment].[Equipment Status].[All]" dimensionUniqueName="[Dim Equipment]" displayFolder="" count="0" unbalanced="0" hidden="1"/>
    <cacheHierarchy uniqueName="[Dim Equipment].[Equipment Type]" caption="Equipment Type" attribute="1" defaultMemberUniqueName="[Dim Equipment].[Equipment Type].[All]" allUniqueName="[Dim Equipment].[Equipment Type].[All]" dimensionUniqueName="[Dim Equipment]" displayFolder="" count="0" unbalanced="0" hidden="1"/>
    <cacheHierarchy uniqueName="[Dim Equipment].[EquipmentKey]" caption="EquipmentKey" attribute="1" defaultMemberUniqueName="[Dim Equipment].[EquipmentKey].[All]" allUniqueName="[Dim Equipment].[EquipmentKey].[All]" dimensionUniqueName="[Dim Equipment]" displayFolder="" count="0" unbalanced="0" hidden="1"/>
    <cacheHierarchy uniqueName="[Dim Equipment].[Equipments Code]" caption="Equipments Code" attribute="1" defaultMemberUniqueName="[Dim Equipment].[Equipments Code].[All]" allUniqueName="[Dim Equipment].[Equipments Code].[All]" dimensionUniqueName="[Dim Equipment]" displayFolder="" count="0" unbalanced="0" hidden="1"/>
    <cacheHierarchy uniqueName="[Dim Equipment].[Equipments Codes]" caption="Equipments Codes" attribute="1" defaultMemberUniqueName="[Dim Equipment].[Equipments Codes].[All]" allUniqueName="[Dim Equipment].[Equipments Codes].[All]" dimensionUniqueName="[Dim Equipment]" displayFolder="" count="0" unbalanced="0" hidden="1"/>
    <cacheHierarchy uniqueName="[Dim Equipment].[No Of Equipments]" caption="No Of Equipments" attribute="1" defaultMemberUniqueName="[Dim Equipment].[No Of Equipments].[All]" allUniqueName="[Dim Equipment].[No Of Equipments].[All]" dimensionUniqueName="[Dim Equipment]" displayFolder="" count="0" unbalanced="0" hidden="1"/>
    <cacheHierarchy uniqueName="[Dim Equipment].[Unified Equipment Name]" caption="Unified Equipment Name" attribute="1" defaultMemberUniqueName="[Dim Equipment].[Unified Equipment Name].[All]" allUniqueName="[Dim Equipment].[Unified Equipment Name].[All]" dimensionUniqueName="[Dim Equipment]" displayFolder="" count="0" unbalanced="0" hidden="1"/>
    <cacheHierarchy uniqueName="[Dim Equipment Status].[Equipment Status]" caption="Equipment Status" attribute="1" defaultMemberUniqueName="[Dim Equipment Status].[Equipment Status].[All]" allUniqueName="[Dim Equipment Status].[Equipment Status].[All]" dimensionUniqueName="[Dim Equipment Status]" displayFolder="" count="0" unbalanced="0" hidden="1"/>
    <cacheHierarchy uniqueName="[Dim Equipment Status].[EquipStatusKey]" caption="EquipStatusKey" attribute="1" defaultMemberUniqueName="[Dim Equipment Status].[EquipStatusKey].[All]" allUniqueName="[Dim Equipment Status].[EquipStatusKey].[All]" dimensionUniqueName="[Dim Equipment Status]" displayFolder="" count="0" unbalanced="0" hidden="1"/>
    <cacheHierarchy uniqueName="[Dim Exclusive].[Exclusive_Key]" caption="Exclusive_Key" attribute="1" defaultMemberUniqueName="[Dim Exclusive].[Exclusive_Key].[All]" allUniqueName="[Dim Exclusive].[Exclusive_Key].[All]" dimensionUniqueName="[Dim Exclusive]" displayFolder="" count="0" unbalanced="0" hidden="1"/>
    <cacheHierarchy uniqueName="[Dim Growth Scenario].[Scenario Desc]" caption="Scenario Desc" attribute="1" defaultMemberUniqueName="[Dim Growth Scenario].[Scenario Desc].[All]" allUniqueName="[Dim Growth Scenario].[Scenario Desc].[All]" dimensionUniqueName="[Dim Growth Scenario]" displayFolder="" count="0" unbalanced="0" hidden="1"/>
    <cacheHierarchy uniqueName="[Dim Growth Scenario].[Scenario Key]" caption="Scenario Key" attribute="1" defaultMemberUniqueName="[Dim Growth Scenario].[Scenario Key].[All]" allUniqueName="[Dim Growth Scenario].[Scenario Key].[All]" dimensionUniqueName="[Dim Growth Scenario]" displayFolder="" count="0" unbalanced="0" hidden="1"/>
    <cacheHierarchy uniqueName="[Dim Growth Scenario].[Scenario Name]" caption="Scenario Name" attribute="1" defaultMemberUniqueName="[Dim Growth Scenario].[Scenario Name].[All]" allUniqueName="[Dim Growth Scenario].[Scenario Name].[All]" dimensionUniqueName="[Dim Growth Scenario]" displayFolder="" count="0" unbalanced="0" hidden="1"/>
    <cacheHierarchy uniqueName="[Dim Growth Scenario].[ScenarioSide]" caption="ScenarioSide" attribute="1" defaultMemberUniqueName="[Dim Growth Scenario].[ScenarioSide].[All]" allUniqueName="[Dim Growth Scenario].[ScenarioSide].[All]" dimensionUniqueName="[Dim Growth Scenario]" displayFolder="" count="0" unbalanced="0" hidden="1"/>
    <cacheHierarchy uniqueName="[Dim Hospital Structure].[Organization]" caption="Organization" attribute="1" defaultMemberUniqueName="[Dim Hospital Structure].[Organization].[All]" allUniqueName="[Dim Hospital Structure].[Organization].[All]" dimensionUniqueName="[Dim Hospital Structure]" displayFolder="" count="0" unbalanced="0" hidden="1"/>
    <cacheHierarchy uniqueName="[Dim Hospital Structure].[PKey_LevelOne]" caption="PKey_LevelOne" attribute="1" defaultMemberUniqueName="[Dim Hospital Structure].[PKey_LevelOne].[All]" allUniqueName="[Dim Hospital Structure].[PKey_LevelOne].[All]" dimensionUniqueName="[Dim Hospital Structure]" displayFolder="" count="0" unbalanced="0" hidden="1"/>
    <cacheHierarchy uniqueName="[Dim Hospital Structure].[Status]" caption="Status" attribute="1" defaultMemberUniqueName="[Dim Hospital Structure].[Status].[All]" allUniqueName="[Dim Hospital Structure].[Status].[All]" dimensionUniqueName="[Dim Hospital Structure]" displayFolder="" count="0" unbalanced="0" hidden="1"/>
    <cacheHierarchy uniqueName="[Dim Inquiry].[InquiryID]" caption="InquiryID" attribute="1" defaultMemberUniqueName="[Dim Inquiry].[InquiryID].[All]" allUniqueName="[Dim Inquiry].[InquiryID].[All]" dimensionUniqueName="[Dim Inquiry]" displayFolder="" count="0" unbalanced="0" hidden="1"/>
    <cacheHierarchy uniqueName="[Dim Inquiry].[InquiryName]" caption="InquiryName" attribute="1" defaultMemberUniqueName="[Dim Inquiry].[InquiryName].[All]" allUniqueName="[Dim Inquiry].[InquiryName].[All]" dimensionUniqueName="[Dim Inquiry]" displayFolder="" count="0" unbalanced="0" hidden="1"/>
    <cacheHierarchy uniqueName="[Dim Inquiry Reason].[InquiryReasonID]" caption="InquiryReasonID" attribute="1" defaultMemberUniqueName="[Dim Inquiry Reason].[InquiryReasonID].[All]" allUniqueName="[Dim Inquiry Reason].[InquiryReasonID].[All]" dimensionUniqueName="[Dim Inquiry Reason]" displayFolder="" count="0" unbalanced="0" hidden="1"/>
    <cacheHierarchy uniqueName="[Dim Inquiry Reason].[InquiryReasonName]" caption="InquiryReasonName" attribute="1" defaultMemberUniqueName="[Dim Inquiry Reason].[InquiryReasonName].[All]" allUniqueName="[Dim Inquiry Reason].[InquiryReasonName].[All]" dimensionUniqueName="[Dim Inquiry Reason]" displayFolder="" count="0" unbalanced="0" hidden="1"/>
    <cacheHierarchy uniqueName="[Dim Interactions].[Dashboard Actions]" caption="Dashboard Actions" attribute="1" defaultMemberUniqueName="[Dim Interactions].[Dashboard Actions].[All]" allUniqueName="[Dim Interactions].[Dashboard Actions].[All]" dimensionUniqueName="[Dim Interactions]" displayFolder="" count="0" unbalanced="0" hidden="1"/>
    <cacheHierarchy uniqueName="[Dim Interactions].[Request Type]" caption="Request Type" attribute="1" defaultMemberUniqueName="[Dim Interactions].[Request Type].[All]" allUniqueName="[Dim Interactions].[Request Type].[All]" dimensionUniqueName="[Dim Interactions]" displayFolder="" count="0" unbalanced="0" hidden="1"/>
    <cacheHierarchy uniqueName="[Dim Interactions].[View Status]" caption="View Status" attribute="1" defaultMemberUniqueName="[Dim Interactions].[View Status].[All]" allUniqueName="[Dim Interactions].[View Status].[All]" dimensionUniqueName="[Dim Interactions]" displayFolder="" count="0" unbalanced="0" hidden="1"/>
    <cacheHierarchy uniqueName="[Dim Interactions].[ViewKey]" caption="ViewKey" attribute="1" defaultMemberUniqueName="[Dim Interactions].[ViewKey].[All]" allUniqueName="[Dim Interactions].[ViewKey].[All]" dimensionUniqueName="[Dim Interactions]" displayFolder="" count="0" unbalanced="0" hidden="1"/>
    <cacheHierarchy uniqueName="[Dim Invoice].[sys_key]" caption="sys_key" attribute="1" defaultMemberUniqueName="[Dim Invoice].[sys_key].[All]" allUniqueName="[Dim Invoice].[sys_key].[All]" dimensionUniqueName="[Dim Invoice]" displayFolder="" count="0" unbalanced="0" hidden="1"/>
    <cacheHierarchy uniqueName="[Dim Lab Reference Values].[agemax]" caption="agemax" attribute="1" defaultMemberUniqueName="[Dim Lab Reference Values].[agemax].[All]" allUniqueName="[Dim Lab Reference Values].[agemax].[All]" dimensionUniqueName="[Dim Lab Reference Values]" displayFolder="" count="0" unbalanced="0" hidden="1"/>
    <cacheHierarchy uniqueName="[Dim Lab Reference Values].[agemin]" caption="agemin" attribute="1" defaultMemberUniqueName="[Dim Lab Reference Values].[agemin].[All]" allUniqueName="[Dim Lab Reference Values].[agemin].[All]" dimensionUniqueName="[Dim Lab Reference Values]" displayFolder="" count="0" unbalanced="0" hidden="1"/>
    <cacheHierarchy uniqueName="[Dim Lab Reference Values].[Description]" caption="Description" attribute="1" defaultMemberUniqueName="[Dim Lab Reference Values].[Description].[All]" allUniqueName="[Dim Lab Reference Values].[Description].[All]" dimensionUniqueName="[Dim Lab Reference Values]" displayFolder="" count="0" unbalanced="0" hidden="1"/>
    <cacheHierarchy uniqueName="[Dim Lab Reference Values].[Max. Value]" caption="Max. Value" attribute="1" defaultMemberUniqueName="[Dim Lab Reference Values].[Max. Value].[All]" allUniqueName="[Dim Lab Reference Values].[Max. Value].[All]" dimensionUniqueName="[Dim Lab Reference Values]" displayFolder="" count="0" unbalanced="0" hidden="1"/>
    <cacheHierarchy uniqueName="[Dim Lab Reference Values].[Min. Value]" caption="Min. Value" attribute="1" defaultMemberUniqueName="[Dim Lab Reference Values].[Min. Value].[All]" allUniqueName="[Dim Lab Reference Values].[Min. Value].[All]" dimensionUniqueName="[Dim Lab Reference Values]" displayFolder="" count="0" unbalanced="0" hidden="1"/>
    <cacheHierarchy uniqueName="[Dim Lab Reference Values].[Multi Line Result]" caption="Multi Line Result" attribute="1" defaultMemberUniqueName="[Dim Lab Reference Values].[Multi Line Result].[All]" allUniqueName="[Dim Lab Reference Values].[Multi Line Result].[All]" dimensionUniqueName="[Dim Lab Reference Values]" displayFolder="" count="0" unbalanced="0" hidden="1"/>
    <cacheHierarchy uniqueName="[Dim Lab Reference Values].[ref_value_key]" caption="ref_value_key" attribute="1" defaultMemberUniqueName="[Dim Lab Reference Values].[ref_value_key].[All]" allUniqueName="[Dim Lab Reference Values].[ref_value_key].[All]" dimensionUniqueName="[Dim Lab Reference Values]" displayFolder="" count="0" unbalanced="0" hidden="1"/>
    <cacheHierarchy uniqueName="[Dim Lab Reference Values].[Result Sex]" caption="Result Sex" attribute="1" defaultMemberUniqueName="[Dim Lab Reference Values].[Result Sex].[All]" allUniqueName="[Dim Lab Reference Values].[Result Sex].[All]" dimensionUniqueName="[Dim Lab Reference Values]" displayFolder="" count="0" unbalanced="0" hidden="1"/>
    <cacheHierarchy uniqueName="[Dim Lab Reference Values].[Result Type]" caption="Result Type" attribute="1" defaultMemberUniqueName="[Dim Lab Reference Values].[Result Type].[All]" allUniqueName="[Dim Lab Reference Values].[Result Type].[All]" dimensionUniqueName="[Dim Lab Reference Values]" displayFolder="" count="0" unbalanced="0" hidden="1"/>
    <cacheHierarchy uniqueName="[Dim Laboratory].[Cancel Reason]" caption="Cancel Reason" attribute="1" defaultMemberUniqueName="[Dim Laboratory].[Cancel Reason].[All]" allUniqueName="[Dim Laboratory].[Cancel Reason].[All]" dimensionUniqueName="[Dim Laboratory]" displayFolder="" count="0" unbalanced="0" hidden="1"/>
    <cacheHierarchy uniqueName="[Dim Laboratory].[Lab_result_key]" caption="Lab_result_key" attribute="1" defaultMemberUniqueName="[Dim Laboratory].[Lab_result_key].[All]" allUniqueName="[Dim Laboratory].[Lab_result_key].[All]" dimensionUniqueName="[Dim Laboratory]" displayFolder="" count="0" unbalanced="0" hidden="1"/>
    <cacheHierarchy uniqueName="[Dim Laboratory].[Normality]" caption="Normality" attribute="1" defaultMemberUniqueName="[Dim Laboratory].[Normality].[All]" allUniqueName="[Dim Laboratory].[Normality].[All]" dimensionUniqueName="[Dim Laboratory]" displayFolder="" count="0" unbalanced="0" hidden="1"/>
    <cacheHierarchy uniqueName="[Dim Laboratory].[Order Status]" caption="Order Status" attribute="1" defaultMemberUniqueName="[Dim Laboratory].[Order Status].[All]" allUniqueName="[Dim Laboratory].[Order Status].[All]" dimensionUniqueName="[Dim Laboratory]" displayFolder="" count="0" unbalanced="0" hidden="1"/>
    <cacheHierarchy uniqueName="[Dim Laboratory].[Print Flag]" caption="Print Flag" attribute="1" defaultMemberUniqueName="[Dim Laboratory].[Print Flag].[All]" allUniqueName="[Dim Laboratory].[Print Flag].[All]" dimensionUniqueName="[Dim Laboratory]" displayFolder="" count="0" unbalanced="0" hidden="1"/>
    <cacheHierarchy uniqueName="[Dim Laboratory].[Resul tvalue]" caption="Resul tvalue" attribute="1" defaultMemberUniqueName="[Dim Laboratory].[Resul tvalue].[All]" allUniqueName="[Dim Laboratory].[Resul tvalue].[All]" dimensionUniqueName="[Dim Laboratory]" displayFolder="" count="0" unbalanced="0" hidden="1"/>
    <cacheHierarchy uniqueName="[Dim Laboratory].[Result text]" caption="Result text" attribute="1" defaultMemberUniqueName="[Dim Laboratory].[Result text].[All]" allUniqueName="[Dim Laboratory].[Result text].[All]" dimensionUniqueName="[Dim Laboratory]" displayFolder="" count="0" unbalanced="0" hidden="1"/>
    <cacheHierarchy uniqueName="[Dim Laboratory].[Sample Status]" caption="Sample Status" attribute="1" defaultMemberUniqueName="[Dim Laboratory].[Sample Status].[All]" allUniqueName="[Dim Laboratory].[Sample Status].[All]" dimensionUniqueName="[Dim Laboratory]" displayFolder="" count="0" unbalanced="0" hidden="1"/>
    <cacheHierarchy uniqueName="[Dim Laboratory].[Test Status]" caption="Test Status" attribute="1" defaultMemberUniqueName="[Dim Laboratory].[Test Status].[All]" allUniqueName="[Dim Laboratory].[Test Status].[All]" dimensionUniqueName="[Dim Laboratory]" displayFolder="" count="0" unbalanced="0" hidden="1"/>
    <cacheHierarchy uniqueName="[Dim Lead].[Address]" caption="Address" attribute="1" defaultMemberUniqueName="[Dim Lead].[Address].[All]" allUniqueName="[Dim Lead].[Address].[All]" dimensionUniqueName="[Dim Lead]" displayFolder="" count="0" unbalanced="0" hidden="1"/>
    <cacheHierarchy uniqueName="[Dim Lead].[Ads]" caption="Ads" attribute="1" defaultMemberUniqueName="[Dim Lead].[Ads].[All]" allUniqueName="[Dim Lead].[Ads].[All]" dimensionUniqueName="[Dim Lead]" displayFolder="" count="0" unbalanced="0" hidden="1"/>
    <cacheHierarchy uniqueName="[Dim Lead].[AdSet]" caption="AdSet" attribute="1" defaultMemberUniqueName="[Dim Lead].[AdSet].[All]" allUniqueName="[Dim Lead].[AdSet].[All]" dimensionUniqueName="[Dim Lead]" displayFolder="" count="0" unbalanced="0" hidden="1"/>
    <cacheHierarchy uniqueName="[Dim Lead].[Age]" caption="Age" attribute="1" defaultMemberUniqueName="[Dim Lead].[Age].[All]" allUniqueName="[Dim Lead].[Age].[All]" dimensionUniqueName="[Dim Lead]" displayFolder="" count="0" unbalanced="0" hidden="1"/>
    <cacheHierarchy uniqueName="[Dim Lead].[Age_Range]" caption="Age_Range" attribute="1" defaultMemberUniqueName="[Dim Lead].[Age_Range].[All]" allUniqueName="[Dim Lead].[Age_Range].[All]" dimensionUniqueName="[Dim Lead]" displayFolder="" count="0" unbalanced="0" hidden="1"/>
    <cacheHierarchy uniqueName="[Dim Lead].[AVG_Sallary]" caption="AVG_Sallary" attribute="1" defaultMemberUniqueName="[Dim Lead].[AVG_Sallary].[All]" allUniqueName="[Dim Lead].[AVG_Sallary].[All]" dimensionUniqueName="[Dim Lead]" displayFolder="" count="0" unbalanced="0" hidden="1"/>
    <cacheHierarchy uniqueName="[Dim Lead].[Booking_Phone_Number]" caption="Booking_Phone_Number" attribute="1" defaultMemberUniqueName="[Dim Lead].[Booking_Phone_Number].[All]" allUniqueName="[Dim Lead].[Booking_Phone_Number].[All]" dimensionUniqueName="[Dim Lead]" displayFolder="" count="0" unbalanced="0" hidden="1"/>
    <cacheHierarchy uniqueName="[Dim Lead].[City]" caption="City" attribute="1" defaultMemberUniqueName="[Dim Lead].[City].[All]" allUniqueName="[Dim Lead].[City].[All]" dimensionUniqueName="[Dim Lead]" displayFolder="" count="0" unbalanced="0" hidden="1"/>
    <cacheHierarchy uniqueName="[Dim Lead].[Data Source]" caption="Data Source" attribute="1" defaultMemberUniqueName="[Dim Lead].[Data Source].[All]" allUniqueName="[Dim Lead].[Data Source].[All]" dimensionUniqueName="[Dim Lead]" displayFolder="" count="0" unbalanced="0" hidden="1"/>
    <cacheHierarchy uniqueName="[Dim Lead].[Description]" caption="Description" attribute="1" defaultMemberUniqueName="[Dim Lead].[Description].[All]" allUniqueName="[Dim Lead].[Description].[All]" dimensionUniqueName="[Dim Lead]" displayFolder="" count="0" unbalanced="0" hidden="1"/>
    <cacheHierarchy uniqueName="[Dim Lead].[District]" caption="District" attribute="1" defaultMemberUniqueName="[Dim Lead].[District].[All]" allUniqueName="[Dim Lead].[District].[All]" dimensionUniqueName="[Dim Lead]" displayFolder="" count="0" unbalanced="0" hidden="1"/>
    <cacheHierarchy uniqueName="[Dim Lead].[Doctor]" caption="Doctor" attribute="1" defaultMemberUniqueName="[Dim Lead].[Doctor].[All]" allUniqueName="[Dim Lead].[Doctor].[All]" dimensionUniqueName="[Dim Lead]" displayFolder="" count="0" unbalanced="0" hidden="1"/>
    <cacheHierarchy uniqueName="[Dim Lead].[EMail_Adress]" caption="EMail_Adress" attribute="1" defaultMemberUniqueName="[Dim Lead].[EMail_Adress].[All]" allUniqueName="[Dim Lead].[EMail_Adress].[All]" dimensionUniqueName="[Dim Lead]" displayFolder="" count="0" unbalanced="0" hidden="1"/>
    <cacheHierarchy uniqueName="[Dim Lead].[Event Agent]" caption="Event Agent" attribute="1" defaultMemberUniqueName="[Dim Lead].[Event Agent].[All]" allUniqueName="[Dim Lead].[Event Agent].[All]" dimensionUniqueName="[Dim Lead]" displayFolder="" count="0" unbalanced="0" hidden="1"/>
    <cacheHierarchy uniqueName="[Dim Lead].[Financial_Type]" caption="Financial_Type" attribute="1" defaultMemberUniqueName="[Dim Lead].[Financial_Type].[All]" allUniqueName="[Dim Lead].[Financial_Type].[All]" dimensionUniqueName="[Dim Lead]" displayFolder="" count="0" unbalanced="0" hidden="1"/>
    <cacheHierarchy uniqueName="[Dim Lead].[Gender]" caption="Gender" attribute="1" defaultMemberUniqueName="[Dim Lead].[Gender].[All]" allUniqueName="[Dim Lead].[Gender].[All]" dimensionUniqueName="[Dim Lead]" displayFolder="" count="0" unbalanced="0" hidden="1"/>
    <cacheHierarchy uniqueName="[Dim Lead].[HowToKnow]" caption="HowToKnow" attribute="1" defaultMemberUniqueName="[Dim Lead].[HowToKnow].[All]" allUniqueName="[Dim Lead].[HowToKnow].[All]" dimensionUniqueName="[Dim Lead]" displayFolder="" count="0" unbalanced="0" hidden="1"/>
    <cacheHierarchy uniqueName="[Dim Lead].[Job_Title]" caption="Job_Title" attribute="1" defaultMemberUniqueName="[Dim Lead].[Job_Title].[All]" allUniqueName="[Dim Lead].[Job_Title].[All]" dimensionUniqueName="[Dim Lead]" displayFolder="" count="0" unbalanced="0" hidden="1"/>
    <cacheHierarchy uniqueName="[Dim Lead].[Last Phone Call Agent]" caption="Last Phone Call Agent" attribute="1" defaultMemberUniqueName="[Dim Lead].[Last Phone Call Agent].[All]" allUniqueName="[Dim Lead].[Last Phone Call Agent].[All]" dimensionUniqueName="[Dim Lead]" displayFolder="" count="0" unbalanced="0" hidden="1"/>
    <cacheHierarchy uniqueName="[Dim Lead].[Lead State]" caption="Lead State" attribute="1" defaultMemberUniqueName="[Dim Lead].[Lead State].[All]" allUniqueName="[Dim Lead].[Lead State].[All]" dimensionUniqueName="[Dim Lead]" displayFolder="" count="0" unbalanced="0" hidden="1"/>
    <cacheHierarchy uniqueName="[Dim Lead].[Lead Status]" caption="Lead Status" attribute="1" defaultMemberUniqueName="[Dim Lead].[Lead Status].[All]" allUniqueName="[Dim Lead].[Lead Status].[All]" dimensionUniqueName="[Dim Lead]" displayFolder="" count="0" unbalanced="0" hidden="1"/>
    <cacheHierarchy uniqueName="[Dim Lead].[Lead Type]" caption="Lead Type" attribute="1" defaultMemberUniqueName="[Dim Lead].[Lead Type].[All]" allUniqueName="[Dim Lead].[Lead Type].[All]" dimensionUniqueName="[Dim Lead]" displayFolder="" count="0" unbalanced="0" hidden="1"/>
    <cacheHierarchy uniqueName="[Dim Lead].[Lead_BirthDate]" caption="Lead_BirthDate" attribute="1" defaultMemberUniqueName="[Dim Lead].[Lead_BirthDate].[All]" allUniqueName="[Dim Lead].[Lead_BirthDate].[All]" dimensionUniqueName="[Dim Lead]" displayFolder="" count="0" unbalanced="0" hidden="1"/>
    <cacheHierarchy uniqueName="[Dim Lead].[Lead_CreationDate]" caption="Lead_CreationDate" attribute="1" defaultMemberUniqueName="[Dim Lead].[Lead_CreationDate].[All]" allUniqueName="[Dim Lead].[Lead_CreationDate].[All]" dimensionUniqueName="[Dim Lead]" displayFolder="" count="0" unbalanced="0" hidden="1"/>
    <cacheHierarchy uniqueName="[Dim Lead].[Lead_CreationTime]" caption="Lead_CreationTime" attribute="1" defaultMemberUniqueName="[Dim Lead].[Lead_CreationTime].[All]" allUniqueName="[Dim Lead].[Lead_CreationTime].[All]" dimensionUniqueName="[Dim Lead]" displayFolder="" count="0" unbalanced="0" hidden="1"/>
    <cacheHierarchy uniqueName="[Dim Lead].[Lead_Date]" caption="Lead_Date" attribute="1" defaultMemberUniqueName="[Dim Lead].[Lead_Date].[All]" allUniqueName="[Dim Lead].[Lead_Date].[All]" dimensionUniqueName="[Dim Lead]" displayFolder="" count="0" unbalanced="0" hidden="1"/>
    <cacheHierarchy uniqueName="[Dim Lead].[Lead_ID]" caption="Lead_ID" attribute="1" defaultMemberUniqueName="[Dim Lead].[Lead_ID].[All]" allUniqueName="[Dim Lead].[Lead_ID].[All]" dimensionUniqueName="[Dim Lead]" displayFolder="" count="0" unbalanced="0" hidden="1"/>
    <cacheHierarchy uniqueName="[Dim Lead].[Lead_ID_Org]" caption="Lead_ID_Org" attribute="1" defaultMemberUniqueName="[Dim Lead].[Lead_ID_Org].[All]" allUniqueName="[Dim Lead].[Lead_ID_Org].[All]" dimensionUniqueName="[Dim Lead]" displayFolder="" count="0" unbalanced="0" hidden="1"/>
    <cacheHierarchy uniqueName="[Dim Lead].[Lead_Name]" caption="Lead_Name" attribute="1" defaultMemberUniqueName="[Dim Lead].[Lead_Name].[All]" allUniqueName="[Dim Lead].[Lead_Name].[All]" dimensionUniqueName="[Dim Lead]" displayFolder="" count="0" unbalanced="0" hidden="1"/>
    <cacheHierarchy uniqueName="[Dim Lead].[Lead_Source]" caption="Lead_Source" attribute="1" defaultMemberUniqueName="[Dim Lead].[Lead_Source].[All]" allUniqueName="[Dim Lead].[Lead_Source].[All]" dimensionUniqueName="[Dim Lead]" displayFolder="" count="0" unbalanced="0" hidden="1"/>
    <cacheHierarchy uniqueName="[Dim Lead].[Medical Interest]" caption="Medical Interest" attribute="1" defaultMemberUniqueName="[Dim Lead].[Medical Interest].[All]" allUniqueName="[Dim Lead].[Medical Interest].[All]" dimensionUniqueName="[Dim Lead]" displayFolder="" count="0" unbalanced="0" hidden="1"/>
    <cacheHierarchy uniqueName="[Dim Lead].[Mobile]" caption="Mobile" attribute="1" defaultMemberUniqueName="[Dim Lead].[Mobile].[All]" allUniqueName="[Dim Lead].[Mobile].[All]" dimensionUniqueName="[Dim Lead]" displayFolder="" count="0" unbalanced="0" hidden="1"/>
    <cacheHierarchy uniqueName="[Dim Lead].[Nationality]" caption="Nationality" attribute="1" defaultMemberUniqueName="[Dim Lead].[Nationality].[All]" allUniqueName="[Dim Lead].[Nationality].[All]" dimensionUniqueName="[Dim Lead]" displayFolder="" count="0" unbalanced="0" hidden="1"/>
    <cacheHierarchy uniqueName="[Dim Lead].[Net Volume Lead Source]" caption="Net Volume Lead Source" attribute="1" defaultMemberUniqueName="[Dim Lead].[Net Volume Lead Source].[All]" allUniqueName="[Dim Lead].[Net Volume Lead Source].[All]" dimensionUniqueName="[Dim Lead]" displayFolder="" count="0" unbalanced="0" hidden="1"/>
    <cacheHierarchy uniqueName="[Dim Lead].[Notes]" caption="Notes" attribute="1" defaultMemberUniqueName="[Dim Lead].[Notes].[All]" allUniqueName="[Dim Lead].[Notes].[All]" dimensionUniqueName="[Dim Lead]" displayFolder="" count="0" unbalanced="0" hidden="1"/>
    <cacheHierarchy uniqueName="[Dim Lead].[Phone Call Result]" caption="Phone Call Result" attribute="1" defaultMemberUniqueName="[Dim Lead].[Phone Call Result].[All]" allUniqueName="[Dim Lead].[Phone Call Result].[All]" dimensionUniqueName="[Dim Lead]" displayFolder="" count="0" unbalanced="0" hidden="1"/>
    <cacheHierarchy uniqueName="[Dim Lead].[Processing]" caption="Processing" attribute="1" defaultMemberUniqueName="[Dim Lead].[Processing].[All]" allUniqueName="[Dim Lead].[Processing].[All]" dimensionUniqueName="[Dim Lead]" displayFolder="" count="0" unbalanced="0" hidden="1"/>
    <cacheHierarchy uniqueName="[Dim Lead].[Province]" caption="Province" attribute="1" defaultMemberUniqueName="[Dim Lead].[Province].[All]" allUniqueName="[Dim Lead].[Province].[All]" dimensionUniqueName="[Dim Lead]" displayFolder="" count="0" unbalanced="0" hidden="1"/>
    <cacheHierarchy uniqueName="[Dim Lead].[Rating]" caption="Rating" attribute="1" defaultMemberUniqueName="[Dim Lead].[Rating].[All]" allUniqueName="[Dim Lead].[Rating].[All]" dimensionUniqueName="[Dim Lead]" displayFolder="" count="0" unbalanced="0" hidden="1"/>
    <cacheHierarchy uniqueName="[Dim Lead].[Reachability]" caption="Reachability" attribute="1" defaultMemberUniqueName="[Dim Lead].[Reachability].[All]" allUniqueName="[Dim Lead].[Reachability].[All]" dimensionUniqueName="[Dim Lead]" displayFolder="" count="0" unbalanced="0" hidden="1"/>
    <cacheHierarchy uniqueName="[Dim Lead].[Social_Status]" caption="Social_Status" attribute="1" defaultMemberUniqueName="[Dim Lead].[Social_Status].[All]" allUniqueName="[Dim Lead].[Social_Status].[All]" dimensionUniqueName="[Dim Lead]" displayFolder="" count="0" unbalanced="0" hidden="1"/>
    <cacheHierarchy uniqueName="[Dim Lead].[Source_Unit]" caption="Source_Unit" attribute="1" defaultMemberUniqueName="[Dim Lead].[Source_Unit].[All]" allUniqueName="[Dim Lead].[Source_Unit].[All]" dimensionUniqueName="[Dim Lead]" displayFolder="" count="0" unbalanced="0" hidden="1"/>
    <cacheHierarchy uniqueName="[Dim Lead].[Specialty1]" caption="Specialty1" attribute="1" defaultMemberUniqueName="[Dim Lead].[Specialty1].[All]" allUniqueName="[Dim Lead].[Specialty1].[All]" dimensionUniqueName="[Dim Lead]" displayFolder="" count="0" unbalanced="0" hidden="1"/>
    <cacheHierarchy uniqueName="[Dim Lead].[Specialty2]" caption="Specialty2" attribute="1" defaultMemberUniqueName="[Dim Lead].[Specialty2].[All]" allUniqueName="[Dim Lead].[Specialty2].[All]" dimensionUniqueName="[Dim Lead]" displayFolder="" count="0" unbalanced="0" hidden="1"/>
    <cacheHierarchy uniqueName="[Dim Lead].[Specialty3]" caption="Specialty3" attribute="1" defaultMemberUniqueName="[Dim Lead].[Specialty3].[All]" allUniqueName="[Dim Lead].[Specialty3].[All]" dimensionUniqueName="[Dim Lead]" displayFolder="" count="0" unbalanced="0" hidden="1"/>
    <cacheHierarchy uniqueName="[Dim Lead].[Topic]" caption="Topic" attribute="1" defaultMemberUniqueName="[Dim Lead].[Topic].[All]" allUniqueName="[Dim Lead].[Topic].[All]" dimensionUniqueName="[Dim Lead]" displayFolder="" count="0" unbalanced="0" hidden="1"/>
    <cacheHierarchy uniqueName="[Dim Lead Source].[id]" caption="id" attribute="1" defaultMemberUniqueName="[Dim Lead Source].[id].[All]" allUniqueName="[Dim Lead Source].[id].[All]" dimensionUniqueName="[Dim Lead Source]" displayFolder="" count="0" unbalanced="0" hidden="1"/>
    <cacheHierarchy uniqueName="[Dim Lead Source].[Lead Source]" caption="Lead Source" attribute="1" defaultMemberUniqueName="[Dim Lead Source].[Lead Source].[All]" allUniqueName="[Dim Lead Source].[Lead Source].[All]" dimensionUniqueName="[Dim Lead Source]" displayFolder="" count="0" unbalanced="0" hidden="1"/>
    <cacheHierarchy uniqueName="[Dim Main Activity].[CampaignActivity_Code]" caption="CampaignActivity_Code" attribute="1" defaultMemberUniqueName="[Dim Main Activity].[CampaignActivity_Code].[All]" allUniqueName="[Dim Main Activity].[CampaignActivity_Code].[All]" dimensionUniqueName="[Dim Main Activity]" displayFolder="" count="0" unbalanced="0" hidden="1"/>
    <cacheHierarchy uniqueName="[Dim Main Activity].[CreatedBy_Name]" caption="CreatedBy_Name" attribute="1" defaultMemberUniqueName="[Dim Main Activity].[CreatedBy_Name].[All]" allUniqueName="[Dim Main Activity].[CreatedBy_Name].[All]" dimensionUniqueName="[Dim Main Activity]" displayFolder="" count="0" unbalanced="0" hidden="1"/>
    <cacheHierarchy uniqueName="[Dim Main Activity].[Description]" caption="Description" attribute="1" defaultMemberUniqueName="[Dim Main Activity].[Description].[All]" allUniqueName="[Dim Main Activity].[Description].[All]" dimensionUniqueName="[Dim Main Activity]" displayFolder="" count="0" unbalanced="0" hidden="1"/>
    <cacheHierarchy uniqueName="[Dim Main Activity].[MainActivity_Creation_Date]" caption="MainActivity_Creation_Date" attribute="1" defaultMemberUniqueName="[Dim Main Activity].[MainActivity_Creation_Date].[All]" allUniqueName="[Dim Main Activity].[MainActivity_Creation_Date].[All]" dimensionUniqueName="[Dim Main Activity]" displayFolder="" count="0" unbalanced="0" hidden="1"/>
    <cacheHierarchy uniqueName="[Dim Main Activity].[MainActivity_Creation_Time]" caption="MainActivity_Creation_Time" attribute="1" defaultMemberUniqueName="[Dim Main Activity].[MainActivity_Creation_Time].[All]" allUniqueName="[Dim Main Activity].[MainActivity_Creation_Time].[All]" dimensionUniqueName="[Dim Main Activity]" displayFolder="" count="0" unbalanced="0" hidden="1"/>
    <cacheHierarchy uniqueName="[Dim Main Activity].[MainActivity_ID]" caption="MainActivity_ID" attribute="1" defaultMemberUniqueName="[Dim Main Activity].[MainActivity_ID].[All]" allUniqueName="[Dim Main Activity].[MainActivity_ID].[All]" dimensionUniqueName="[Dim Main Activity]" displayFolder="" count="0" unbalanced="0" hidden="1"/>
    <cacheHierarchy uniqueName="[Dim Main Activity].[MainActivity_Name]" caption="MainActivity_Name" attribute="1" defaultMemberUniqueName="[Dim Main Activity].[MainActivity_Name].[All]" allUniqueName="[Dim Main Activity].[MainActivity_Name].[All]" dimensionUniqueName="[Dim Main Activity]" displayFolder="" count="0" unbalanced="0" hidden="1"/>
    <cacheHierarchy uniqueName="[Dim Main Activity].[MainActivity_TypeCode]" caption="MainActivity_TypeCode" attribute="1" defaultMemberUniqueName="[Dim Main Activity].[MainActivity_TypeCode].[All]" allUniqueName="[Dim Main Activity].[MainActivity_TypeCode].[All]" dimensionUniqueName="[Dim Main Activity]" displayFolder="" count="0" unbalanced="0" hidden="1"/>
    <cacheHierarchy uniqueName="[Dim Main Activity].[MainActivity_TypeName]" caption="MainActivity_TypeName" attribute="1" defaultMemberUniqueName="[Dim Main Activity].[MainActivity_TypeName].[All]" allUniqueName="[Dim Main Activity].[MainActivity_TypeName].[All]" dimensionUniqueName="[Dim Main Activity]" displayFolder="" count="0" unbalanced="0" hidden="1"/>
    <cacheHierarchy uniqueName="[Dim Main Activity].[Owner_Name]" caption="Owner_Name" attribute="1" defaultMemberUniqueName="[Dim Main Activity].[Owner_Name].[All]" allUniqueName="[Dim Main Activity].[Owner_Name].[All]" dimensionUniqueName="[Dim Main Activity]" displayFolder="" count="0" unbalanced="0" hidden="1"/>
    <cacheHierarchy uniqueName="[Dim Marketing Accounts].[Account Name]" caption="Account Name" attribute="1" defaultMemberUniqueName="[Dim Marketing Accounts].[Account Name].[All]" allUniqueName="[Dim Marketing Accounts].[Account Name].[All]" dimensionUniqueName="[Dim Marketing Accounts]" displayFolder="" count="0" unbalanced="0" hidden="1"/>
    <cacheHierarchy uniqueName="[Dim Marketing Accounts].[AccountKey]" caption="AccountKey" attribute="1" defaultMemberUniqueName="[Dim Marketing Accounts].[AccountKey].[All]" allUniqueName="[Dim Marketing Accounts].[AccountKey].[All]" dimensionUniqueName="[Dim Marketing Accounts]" displayFolder="" count="0" unbalanced="0" hidden="1"/>
    <cacheHierarchy uniqueName="[Dim Marketing Accounts].[Marketing Account Type]" caption="Marketing Account Type" attribute="1" defaultMemberUniqueName="[Dim Marketing Accounts].[Marketing Account Type].[All]" allUniqueName="[Dim Marketing Accounts].[Marketing Account Type].[All]" dimensionUniqueName="[Dim Marketing Accounts]" displayFolder="" count="0" unbalanced="0" hidden="1"/>
    <cacheHierarchy uniqueName="[Dim Marketing Accounts].[Marketing Accounts Hierarchy]" caption="Marketing Accounts Hierarchy" defaultMemberUniqueName="[Dim Marketing Accounts].[Marketing Accounts Hierarchy].[All]" allUniqueName="[Dim Marketing Accounts].[Marketing Accounts Hierarchy].[All]" dimensionUniqueName="[Dim Marketing Accounts]" displayFolder="" count="0" unbalanced="0" hidden="1"/>
    <cacheHierarchy uniqueName="[Dim Marketing Accounts].[Marketing Client Type]" caption="Marketing Client Type" attribute="1" defaultMemberUniqueName="[Dim Marketing Accounts].[Marketing Client Type].[All]" allUniqueName="[Dim Marketing Accounts].[Marketing Client Type].[All]" dimensionUniqueName="[Dim Marketing Accounts]" displayFolder="" count="0" unbalanced="0" hidden="1"/>
    <cacheHierarchy uniqueName="[Dim Marketing Accounts].[MarketingAccountTypeID]" caption="MarketingAccountTypeID" attribute="1" defaultMemberUniqueName="[Dim Marketing Accounts].[MarketingAccountTypeID].[All]" allUniqueName="[Dim Marketing Accounts].[MarketingAccountTypeID].[All]" dimensionUniqueName="[Dim Marketing Accounts]" displayFolder="" count="0" unbalanced="0" hidden="1"/>
    <cacheHierarchy uniqueName="[Dim Marketing Accounts].[MarketingClientAccountID]" caption="MarketingClientAccountID" attribute="1" defaultMemberUniqueName="[Dim Marketing Accounts].[MarketingClientAccountID].[All]" allUniqueName="[Dim Marketing Accounts].[MarketingClientAccountID].[All]" dimensionUniqueName="[Dim Marketing Accounts]" displayFolder="" count="0" unbalanced="0" hidden="1"/>
    <cacheHierarchy uniqueName="[Dim Marketing Accounts].[MarketingClientTypeID]" caption="MarketingClientTypeID" attribute="1" defaultMemberUniqueName="[Dim Marketing Accounts].[MarketingClientTypeID].[All]" allUniqueName="[Dim Marketing Accounts].[MarketingClientTypeID].[All]" dimensionUniqueName="[Dim Marketing Accounts]" displayFolder="" count="0" unbalanced="0" hidden="1"/>
    <cacheHierarchy uniqueName="[Dim Marketing Accounts].[SpecialtyID]" caption="SpecialtyID" attribute="1" defaultMemberUniqueName="[Dim Marketing Accounts].[SpecialtyID].[All]" allUniqueName="[Dim Marketing Accounts].[SpecialtyID].[All]" dimensionUniqueName="[Dim Marketing Accounts]" displayFolder="" count="0" unbalanced="0" hidden="1"/>
    <cacheHierarchy uniqueName="[Dim Marketing Activities].[Activity Name]" caption="Activity Name" attribute="1" defaultMemberUniqueName="[Dim Marketing Activities].[Activity Name].[All]" allUniqueName="[Dim Marketing Activities].[Activity Name].[All]" dimensionUniqueName="[Dim Marketing Activities]" displayFolder="" count="0" unbalanced="0" hidden="1"/>
    <cacheHierarchy uniqueName="[Dim Marketing Activities].[Activity Type]" caption="Activity Type" attribute="1" defaultMemberUniqueName="[Dim Marketing Activities].[Activity Type].[All]" allUniqueName="[Dim Marketing Activities].[Activity Type].[All]" dimensionUniqueName="[Dim Marketing Activities]" displayFolder="" count="0" unbalanced="0" hidden="1"/>
    <cacheHierarchy uniqueName="[Dim Marketing Activities].[Marketing Activity Hierarchy]" caption="Marketing Activity Hierarchy" defaultMemberUniqueName="[Dim Marketing Activities].[Marketing Activity Hierarchy].[All]" allUniqueName="[Dim Marketing Activities].[Marketing Activity Hierarchy].[All]" dimensionUniqueName="[Dim Marketing Activities]" displayFolder="" count="0" unbalanced="0" hidden="1"/>
    <cacheHierarchy uniqueName="[Dim Marketing Activities].[MarketingActivitySectionID]" caption="MarketingActivitySectionID" attribute="1" defaultMemberUniqueName="[Dim Marketing Activities].[MarketingActivitySectionID].[All]" allUniqueName="[Dim Marketing Activities].[MarketingActivitySectionID].[All]" dimensionUniqueName="[Dim Marketing Activities]" displayFolder="" count="0" unbalanced="0" hidden="1"/>
    <cacheHierarchy uniqueName="[Dim Marketing Activities].[MarketingActivityTypeID]" caption="MarketingActivityTypeID" attribute="1" defaultMemberUniqueName="[Dim Marketing Activities].[MarketingActivityTypeID].[All]" allUniqueName="[Dim Marketing Activities].[MarketingActivityTypeID].[All]" dimensionUniqueName="[Dim Marketing Activities]" displayFolder="" count="0" unbalanced="0" hidden="1"/>
    <cacheHierarchy uniqueName="[Dim Marketing Activity Status].[ActivityStatusID]" caption="ActivityStatusID" attribute="1" defaultMemberUniqueName="[Dim Marketing Activity Status].[ActivityStatusID].[All]" allUniqueName="[Dim Marketing Activity Status].[ActivityStatusID].[All]" dimensionUniqueName="[Dim Marketing Activity Status]" displayFolder="" count="0" unbalanced="0" hidden="1"/>
    <cacheHierarchy uniqueName="[Dim Marketing Activity Status].[Status]" caption="Status" attribute="1" defaultMemberUniqueName="[Dim Marketing Activity Status].[Status].[All]" allUniqueName="[Dim Marketing Activity Status].[Status].[All]" dimensionUniqueName="[Dim Marketing Activity Status]" displayFolder="" count="0" unbalanced="0" hidden="1"/>
    <cacheHierarchy uniqueName="[Dim Marketing Agents].[Agent_ID]" caption="Agent_ID" attribute="1" defaultMemberUniqueName="[Dim Marketing Agents].[Agent_ID].[All]" allUniqueName="[Dim Marketing Agents].[Agent_ID].[All]" dimensionUniqueName="[Dim Marketing Agents]" displayFolder="" count="0" unbalanced="0" hidden="1"/>
    <cacheHierarchy uniqueName="[Dim Marketing Agents].[BusinessUnitKey]" caption="BusinessUnitKey" attribute="1" defaultMemberUniqueName="[Dim Marketing Agents].[BusinessUnitKey].[All]" allUniqueName="[Dim Marketing Agents].[BusinessUnitKey].[All]" dimensionUniqueName="[Dim Marketing Agents]" displayFolder="" count="0" unbalanced="0" hidden="1"/>
    <cacheHierarchy uniqueName="[Dim Marketing Agents].[Department]" caption="Department" attribute="1" defaultMemberUniqueName="[Dim Marketing Agents].[Department].[All]" allUniqueName="[Dim Marketing Agents].[Department].[All]" dimensionUniqueName="[Dim Marketing Agents]" displayFolder="" count="0" unbalanced="0" hidden="1"/>
    <cacheHierarchy uniqueName="[Dim Marketing Agents].[EmployeeKey]" caption="EmployeeKey" attribute="1" defaultMemberUniqueName="[Dim Marketing Agents].[EmployeeKey].[All]" allUniqueName="[Dim Marketing Agents].[EmployeeKey].[All]" dimensionUniqueName="[Dim Marketing Agents]" displayFolder="" count="0" unbalanced="0" hidden="1"/>
    <cacheHierarchy uniqueName="[Dim Marketing Agents].[EmployeeUserName]" caption="EmployeeUserName" attribute="1" defaultMemberUniqueName="[Dim Marketing Agents].[EmployeeUserName].[All]" allUniqueName="[Dim Marketing Agents].[EmployeeUserName].[All]" dimensionUniqueName="[Dim Marketing Agents]" displayFolder="" count="0" unbalanced="0" hidden="1"/>
    <cacheHierarchy uniqueName="[Dim Marketing Agents].[FirstName]" caption="FirstName" attribute="1" defaultMemberUniqueName="[Dim Marketing Agents].[FirstName].[All]" allUniqueName="[Dim Marketing Agents].[FirstName].[All]" dimensionUniqueName="[Dim Marketing Agents]" displayFolder="" count="0" unbalanced="0" hidden="1"/>
    <cacheHierarchy uniqueName="[Dim Marketing Agents].[FullName]" caption="FullName" attribute="1" defaultMemberUniqueName="[Dim Marketing Agents].[FullName].[All]" allUniqueName="[Dim Marketing Agents].[FullName].[All]" dimensionUniqueName="[Dim Marketing Agents]" displayFolder="" count="0" unbalanced="0" hidden="1"/>
    <cacheHierarchy uniqueName="[Dim Marketing Agents].[IsDeleted]" caption="IsDeleted" attribute="1" defaultMemberUniqueName="[Dim Marketing Agents].[IsDeleted].[All]" allUniqueName="[Dim Marketing Agents].[IsDeleted].[All]" dimensionUniqueName="[Dim Marketing Agents]" displayFolder="" count="0" unbalanced="0" hidden="1"/>
    <cacheHierarchy uniqueName="[Dim Marketing Agents].[Job_Desc]" caption="Job_Desc" attribute="1" defaultMemberUniqueName="[Dim Marketing Agents].[Job_Desc].[All]" allUniqueName="[Dim Marketing Agents].[Job_Desc].[All]" dimensionUniqueName="[Dim Marketing Agents]" displayFolder="" count="0" unbalanced="0" hidden="1"/>
    <cacheHierarchy uniqueName="[Dim Marketing Agents].[ManagerFullName]" caption="ManagerFullName" attribute="1" defaultMemberUniqueName="[Dim Marketing Agents].[ManagerFullName].[All]" allUniqueName="[Dim Marketing Agents].[ManagerFullName].[All]" dimensionUniqueName="[Dim Marketing Agents]" displayFolder="" count="0" unbalanced="0" hidden="1"/>
    <cacheHierarchy uniqueName="[Dim Marketing Agents].[ManagerID]" caption="ManagerID" attribute="1" defaultMemberUniqueName="[Dim Marketing Agents].[ManagerID].[All]" allUniqueName="[Dim Marketing Agents].[ManagerID].[All]" dimensionUniqueName="[Dim Marketing Agents]" displayFolder="" count="0" unbalanced="0" hidden="1"/>
    <cacheHierarchy uniqueName="[Dim Marketing Agents].[managerlogin]" caption="managerlogin" attribute="1" defaultMemberUniqueName="[Dim Marketing Agents].[managerlogin].[All]" allUniqueName="[Dim Marketing Agents].[managerlogin].[All]" dimensionUniqueName="[Dim Marketing Agents]" displayFolder="" count="0" unbalanced="0" hidden="1"/>
    <cacheHierarchy uniqueName="[Dim Marketing Agents].[Organization]" caption="Organization" attribute="1" defaultMemberUniqueName="[Dim Marketing Agents].[Organization].[All]" allUniqueName="[Dim Marketing Agents].[Organization].[All]" dimensionUniqueName="[Dim Marketing Agents]" displayFolder="" count="0" unbalanced="0" hidden="1"/>
    <cacheHierarchy uniqueName="[Dim Marketing Agents].[SID]" caption="SID" attribute="1" defaultMemberUniqueName="[Dim Marketing Agents].[SID].[All]" allUniqueName="[Dim Marketing Agents].[SID].[All]" dimensionUniqueName="[Dim Marketing Agents]" displayFolder="" count="0" unbalanced="0" hidden="1"/>
    <cacheHierarchy uniqueName="[Dim Marketing Agents].[SurName]" caption="SurName" attribute="1" defaultMemberUniqueName="[Dim Marketing Agents].[SurName].[All]" allUniqueName="[Dim Marketing Agents].[SurName].[All]" dimensionUniqueName="[Dim Marketing Agents]" displayFolder="" count="0" unbalanced="0" hidden="1"/>
    <cacheHierarchy uniqueName="[Dim Marketing Distribution].[Marketing Distribution]" caption="Marketing Distribution" attribute="1" defaultMemberUniqueName="[Dim Marketing Distribution].[Marketing Distribution].[All]" allUniqueName="[Dim Marketing Distribution].[Marketing Distribution].[All]" dimensionUniqueName="[Dim Marketing Distribution]" displayFolder="" count="0" unbalanced="0" hidden="1"/>
    <cacheHierarchy uniqueName="[Dim Marketing Distribution].[MarketKey]" caption="MarketKey" attribute="1" defaultMemberUniqueName="[Dim Marketing Distribution].[MarketKey].[All]" allUniqueName="[Dim Marketing Distribution].[MarketKey].[All]" dimensionUniqueName="[Dim Marketing Distribution]" displayFolder="" count="0" unbalanced="0" hidden="1"/>
    <cacheHierarchy uniqueName="[Dim Marketing Sections].[MarketingSectionID]" caption="MarketingSectionID" attribute="1" defaultMemberUniqueName="[Dim Marketing Sections].[MarketingSectionID].[All]" allUniqueName="[Dim Marketing Sections].[MarketingSectionID].[All]" dimensionUniqueName="[Dim Marketing Sections]" displayFolder="" count="0" unbalanced="0" hidden="1"/>
    <cacheHierarchy uniqueName="[Dim Marketing Sections].[Section]" caption="Section" attribute="1" defaultMemberUniqueName="[Dim Marketing Sections].[Section].[All]" allUniqueName="[Dim Marketing Sections].[Section].[All]" dimensionUniqueName="[Dim Marketing Sections]" displayFolder="" count="0" unbalanced="0" hidden="1"/>
    <cacheHierarchy uniqueName="[Dim Month].[DateKey]" caption="DateKey" attribute="1" defaultMemberUniqueName="[Dim Month].[DateKey].[All]" allUniqueName="[Dim Month].[DateKey].[All]" dimensionUniqueName="[Dim Month]" displayFolder="" count="0" unbalanced="0" hidden="1"/>
    <cacheHierarchy uniqueName="[Dim Month].[MYKey]" caption="MYKey" attribute="1" defaultMemberUniqueName="[Dim Month].[MYKey].[All]" allUniqueName="[Dim Month].[MYKey].[All]" dimensionUniqueName="[Dim Month]" displayFolder="" count="0" unbalanced="0" hidden="1"/>
    <cacheHierarchy uniqueName="[Dim Not Interested Reason].[Datasource]" caption="Datasource" attribute="1" defaultMemberUniqueName="[Dim Not Interested Reason].[Datasource].[All]" allUniqueName="[Dim Not Interested Reason].[Datasource].[All]" dimensionUniqueName="[Dim Not Interested Reason]" displayFolder="" count="0" unbalanced="0" hidden="1"/>
    <cacheHierarchy uniqueName="[Dim Not Interested Reason].[ID]" caption="ID" attribute="1" defaultMemberUniqueName="[Dim Not Interested Reason].[ID].[All]" allUniqueName="[Dim Not Interested Reason].[ID].[All]" dimensionUniqueName="[Dim Not Interested Reason]" displayFolder="" count="0" unbalanced="0" hidden="1"/>
    <cacheHierarchy uniqueName="[Dim Not Interested Reason].[Reason]" caption="Reason" attribute="1" defaultMemberUniqueName="[Dim Not Interested Reason].[Reason].[All]" allUniqueName="[Dim Not Interested Reason].[Reason].[All]" dimensionUniqueName="[Dim Not Interested Reason]" displayFolder="" count="0" unbalanced="0" hidden="1"/>
    <cacheHierarchy uniqueName="[Dim Notes].[notekey]" caption="notekey" attribute="1" defaultMemberUniqueName="[Dim Notes].[notekey].[All]" allUniqueName="[Dim Notes].[notekey].[All]" dimensionUniqueName="[Dim Notes]" displayFolder="" count="0" unbalanced="0" hidden="1"/>
    <cacheHierarchy uniqueName="[Dim OPD Booking Type].[Booking Type]" caption="Booking Type" attribute="1" defaultMemberUniqueName="[Dim OPD Booking Type].[Booking Type].[All]" allUniqueName="[Dim OPD Booking Type].[Booking Type].[All]" dimensionUniqueName="[Dim OPD Booking Type]" displayFolder="" count="0" unbalanced="0" hidden="1"/>
    <cacheHierarchy uniqueName="[Dim OPD Booking Type].[id]" caption="id" attribute="1" defaultMemberUniqueName="[Dim OPD Booking Type].[id].[All]" allUniqueName="[Dim OPD Booking Type].[id].[All]" dimensionUniqueName="[Dim OPD Booking Type]" displayFolder="" count="0" unbalanced="0" hidden="1"/>
    <cacheHierarchy uniqueName="[Dim OPD Systems].[OPD System Version]" caption="OPD System Version" attribute="1" defaultMemberUniqueName="[Dim OPD Systems].[OPD System Version].[All]" allUniqueName="[Dim OPD Systems].[OPD System Version].[All]" dimensionUniqueName="[Dim OPD Systems]" displayFolder="" count="0" unbalanced="0" hidden="1"/>
    <cacheHierarchy uniqueName="[Dim OPD Systems].[SystemKey]" caption="SystemKey" attribute="1" defaultMemberUniqueName="[Dim OPD Systems].[SystemKey].[All]" allUniqueName="[Dim OPD Systems].[SystemKey].[All]" dimensionUniqueName="[Dim OPD Systems]" displayFolder="" count="0" unbalanced="0" hidden="1"/>
    <cacheHierarchy uniqueName="[Dim Operation].[Operation_Key]" caption="Operation_Key" attribute="1" defaultMemberUniqueName="[Dim Operation].[Operation_Key].[All]" allUniqueName="[Dim Operation].[Operation_Key].[All]" dimensionUniqueName="[Dim Operation]" displayFolder="" count="0" unbalanced="0" hidden="1"/>
    <cacheHierarchy uniqueName="[Dim Operation Result].[id]" caption="id" attribute="1" defaultMemberUniqueName="[Dim Operation Result].[id].[All]" allUniqueName="[Dim Operation Result].[id].[All]" dimensionUniqueName="[Dim Operation Result]" displayFolder="" count="0" unbalanced="0" hidden="1"/>
    <cacheHierarchy uniqueName="[Dim Operation Result].[Result]" caption="Result" attribute="1" defaultMemberUniqueName="[Dim Operation Result].[Result].[All]" allUniqueName="[Dim Operation Result].[Result].[All]" dimensionUniqueName="[Dim Operation Result]" displayFolder="" count="0" unbalanced="0" hidden="1"/>
    <cacheHierarchy uniqueName="[Dim Operation Status].[id]" caption="id" attribute="1" defaultMemberUniqueName="[Dim Operation Status].[id].[All]" allUniqueName="[Dim Operation Status].[id].[All]" dimensionUniqueName="[Dim Operation Status]" displayFolder="" count="0" unbalanced="0" hidden="1"/>
    <cacheHierarchy uniqueName="[Dim Operation Status].[Status]" caption="Status" attribute="1" defaultMemberUniqueName="[Dim Operation Status].[Status].[All]" allUniqueName="[Dim Operation Status].[Status].[All]" dimensionUniqueName="[Dim Operation Status]" displayFolder="" count="0" unbalanced="0" hidden="1"/>
    <cacheHierarchy uniqueName="[Dim Operation Time Status].[id]" caption="id" attribute="1" defaultMemberUniqueName="[Dim Operation Time Status].[id].[All]" allUniqueName="[Dim Operation Time Status].[id].[All]" dimensionUniqueName="[Dim Operation Time Status]" displayFolder="" count="0" unbalanced="0" hidden="1"/>
    <cacheHierarchy uniqueName="[Dim Operation Time Status].[Status]" caption="Status" attribute="1" defaultMemberUniqueName="[Dim Operation Time Status].[Status].[All]" allUniqueName="[Dim Operation Time Status].[Status].[All]" dimensionUniqueName="[Dim Operation Time Status]" displayFolder="" count="0" unbalanced="0" hidden="1"/>
    <cacheHierarchy uniqueName="[Dim Operation Type].[id]" caption="id" attribute="1" defaultMemberUniqueName="[Dim Operation Type].[id].[All]" allUniqueName="[Dim Operation Type].[id].[All]" dimensionUniqueName="[Dim Operation Type]" displayFolder="" count="0" unbalanced="0" hidden="1"/>
    <cacheHierarchy uniqueName="[Dim Operation Type].[Type]" caption="Type" attribute="1" defaultMemberUniqueName="[Dim Operation Type].[Type].[All]" allUniqueName="[Dim Operation Type].[Type].[All]" dimensionUniqueName="[Dim Operation Type]" displayFolder="" count="0" unbalanced="0" hidden="1"/>
    <cacheHierarchy uniqueName="[Dim OVR].[Attendant Doctor]" caption="Attendant Doctor" attribute="1" defaultMemberUniqueName="[Dim OVR].[Attendant Doctor].[All]" allUniqueName="[Dim OVR].[Attendant Doctor].[All]" dimensionUniqueName="[Dim OVR]" displayFolder="" count="0" unbalanced="0" hidden="1"/>
    <cacheHierarchy uniqueName="[Dim OVR].[Corrective Approved]" caption="Corrective Approved" attribute="1" defaultMemberUniqueName="[Dim OVR].[Corrective Approved].[All]" allUniqueName="[Dim OVR].[Corrective Approved].[All]" dimensionUniqueName="[Dim OVR]" displayFolder="" count="0" unbalanced="0" hidden="1"/>
    <cacheHierarchy uniqueName="[Dim OVR].[CreatedBy]" caption="CreatedBy" attribute="1" defaultMemberUniqueName="[Dim OVR].[CreatedBy].[All]" allUniqueName="[Dim OVR].[CreatedBy].[All]" dimensionUniqueName="[Dim OVR]" displayFolder="" count="0" unbalanced="0" hidden="1"/>
    <cacheHierarchy uniqueName="[Dim OVR].[Dama Reason]" caption="Dama Reason" attribute="1" defaultMemberUniqueName="[Dim OVR].[Dama Reason].[All]" allUniqueName="[Dim OVR].[Dama Reason].[All]" dimensionUniqueName="[Dim OVR]" displayFolder="" count="0" unbalanced="0" hidden="1"/>
    <cacheHierarchy uniqueName="[Dim OVR].[DeletedBy]" caption="DeletedBy" attribute="1" defaultMemberUniqueName="[Dim OVR].[DeletedBy].[All]" allUniqueName="[Dim OVR].[DeletedBy].[All]" dimensionUniqueName="[Dim OVR]" displayFolder="" count="0" unbalanced="0" hidden="1"/>
    <cacheHierarchy uniqueName="[Dim OVR].[Description]" caption="Description" attribute="1" defaultMemberUniqueName="[Dim OVR].[Description].[All]" allUniqueName="[Dim OVR].[Description].[All]" dimensionUniqueName="[Dim OVR]" displayFolder="" count="0" unbalanced="0" hidden="1"/>
    <cacheHierarchy uniqueName="[Dim OVR].[Diagnosis]" caption="Diagnosis" attribute="1" defaultMemberUniqueName="[Dim OVR].[Diagnosis].[All]" allUniqueName="[Dim OVR].[Diagnosis].[All]" dimensionUniqueName="[Dim OVR]" displayFolder="" count="0" unbalanced="0" hidden="1"/>
    <cacheHierarchy uniqueName="[Dim OVR].[Duty Manger]" caption="Duty Manger" attribute="1" defaultMemberUniqueName="[Dim OVR].[Duty Manger].[All]" allUniqueName="[Dim OVR].[Duty Manger].[All]" dimensionUniqueName="[Dim OVR]" displayFolder="" count="0" unbalanced="0" hidden="1"/>
    <cacheHierarchy uniqueName="[Dim OVR].[Employee Name]" caption="Employee Name" attribute="1" defaultMemberUniqueName="[Dim OVR].[Employee Name].[All]" allUniqueName="[Dim OVR].[Employee Name].[All]" dimensionUniqueName="[Dim OVR]" displayFolder="" count="0" unbalanced="0" hidden="1"/>
    <cacheHierarchy uniqueName="[Dim OVR].[Immediate Action]" caption="Immediate Action" attribute="1" defaultMemberUniqueName="[Dim OVR].[Immediate Action].[All]" allUniqueName="[Dim OVR].[Immediate Action].[All]" dimensionUniqueName="[Dim OVR]" displayFolder="" count="0" unbalanced="0" hidden="1"/>
    <cacheHierarchy uniqueName="[Dim OVR].[Involved Person Type]" caption="Involved Person Type" attribute="1" defaultMemberUniqueName="[Dim OVR].[Involved Person Type].[All]" allUniqueName="[Dim OVR].[Involved Person Type].[All]" dimensionUniqueName="[Dim OVR]" displayFolder="" count="0" unbalanced="0" hidden="1"/>
    <cacheHierarchy uniqueName="[Dim OVR].[IsDeleted]" caption="IsDeleted" attribute="1" defaultMemberUniqueName="[Dim OVR].[IsDeleted].[All]" allUniqueName="[Dim OVR].[IsDeleted].[All]" dimensionUniqueName="[Dim OVR]" displayFolder="" count="0" unbalanced="0" hidden="1"/>
    <cacheHierarchy uniqueName="[Dim OVR].[IsMerged]" caption="IsMerged" attribute="1" defaultMemberUniqueName="[Dim OVR].[IsMerged].[All]" allUniqueName="[Dim OVR].[IsMerged].[All]" dimensionUniqueName="[Dim OVR]" displayFolder="" count="0" unbalanced="0" hidden="1"/>
    <cacheHierarchy uniqueName="[Dim OVR].[Location]" caption="Location" attribute="1" defaultMemberUniqueName="[Dim OVR].[Location].[All]" allUniqueName="[Dim OVR].[Location].[All]" dimensionUniqueName="[Dim OVR]" displayFolder="" count="0" unbalanced="0" hidden="1"/>
    <cacheHierarchy uniqueName="[Dim OVR].[Master_ID]" caption="Master_ID" attribute="1" defaultMemberUniqueName="[Dim OVR].[Master_ID].[All]" allUniqueName="[Dim OVR].[Master_ID].[All]" dimensionUniqueName="[Dim OVR]" displayFolder="" count="0" unbalanced="0" hidden="1"/>
    <cacheHierarchy uniqueName="[Dim OVR].[MergedTo OVR ID]" caption="MergedTo OVR ID" attribute="1" defaultMemberUniqueName="[Dim OVR].[MergedTo OVR ID].[All]" allUniqueName="[Dim OVR].[MergedTo OVR ID].[All]" dimensionUniqueName="[Dim OVR]" displayFolder="" count="0" unbalanced="0" hidden="1"/>
    <cacheHierarchy uniqueName="[Dim OVR].[OVR ID]" caption="OVR ID" attribute="1" defaultMemberUniqueName="[Dim OVR].[OVR ID].[All]" allUniqueName="[Dim OVR].[OVR ID].[All]" dimensionUniqueName="[Dim OVR]" displayFolder="" count="0" unbalanced="0" hidden="1"/>
    <cacheHierarchy uniqueName="[Dim OVR].[Preventive Approved]" caption="Preventive Approved" attribute="1" defaultMemberUniqueName="[Dim OVR].[Preventive Approved].[All]" allUniqueName="[Dim OVR].[Preventive Approved].[All]" dimensionUniqueName="[Dim OVR]" displayFolder="" count="0" unbalanced="0" hidden="1"/>
    <cacheHierarchy uniqueName="[Dim OVR].[Quality Note]" caption="Quality Note" attribute="1" defaultMemberUniqueName="[Dim OVR].[Quality Note].[All]" allUniqueName="[Dim OVR].[Quality Note].[All]" dimensionUniqueName="[Dim OVR]" displayFolder="" count="0" unbalanced="0" hidden="1"/>
    <cacheHierarchy uniqueName="[Dim OVR].[SendBy]" caption="SendBy" attribute="1" defaultMemberUniqueName="[Dim OVR].[SendBy].[All]" allUniqueName="[Dim OVR].[SendBy].[All]" dimensionUniqueName="[Dim OVR]" displayFolder="" count="0" unbalanced="0" hidden="1"/>
    <cacheHierarchy uniqueName="[Dim OVR].[SendBy Department]" caption="SendBy Department" attribute="1" defaultMemberUniqueName="[Dim OVR].[SendBy Department].[All]" allUniqueName="[Dim OVR].[SendBy Department].[All]" dimensionUniqueName="[Dim OVR]" displayFolder="" count="0" unbalanced="0" hidden="1"/>
    <cacheHierarchy uniqueName="[Dim OVR].[Sendby Ext.]" caption="Sendby Ext." attribute="1" defaultMemberUniqueName="[Dim OVR].[Sendby Ext.].[All]" allUniqueName="[Dim OVR].[Sendby Ext.].[All]" dimensionUniqueName="[Dim OVR]" displayFolder="" count="0" unbalanced="0" hidden="1"/>
    <cacheHierarchy uniqueName="[Dim OVR].[SendBy Title]" caption="SendBy Title" attribute="1" defaultMemberUniqueName="[Dim OVR].[SendBy Title].[All]" allUniqueName="[Dim OVR].[SendBy Title].[All]" dimensionUniqueName="[Dim OVR]" displayFolder="" count="0" unbalanced="0" hidden="1"/>
    <cacheHierarchy uniqueName="[Dim OVR].[Severity]" caption="Severity" attribute="1" defaultMemberUniqueName="[Dim OVR].[Severity].[All]" allUniqueName="[Dim OVR].[Severity].[All]" dimensionUniqueName="[Dim OVR]" displayFolder="" count="0" unbalanced="0" hidden="1"/>
    <cacheHierarchy uniqueName="[Dim OVR].[Status]" caption="Status" attribute="1" defaultMemberUniqueName="[Dim OVR].[Status].[All]" allUniqueName="[Dim OVR].[Status].[All]" dimensionUniqueName="[Dim OVR]" displayFolder="" count="0" unbalanced="0" hidden="1"/>
    <cacheHierarchy uniqueName="[Dim OVR].[Subject]" caption="Subject" attribute="1" defaultMemberUniqueName="[Dim OVR].[Subject].[All]" allUniqueName="[Dim OVR].[Subject].[All]" dimensionUniqueName="[Dim OVR]" displayFolder="" count="0" unbalanced="0" hidden="1"/>
    <cacheHierarchy uniqueName="[Dim OVR].[Supervisor Nurse]" caption="Supervisor Nurse" attribute="1" defaultMemberUniqueName="[Dim OVR].[Supervisor Nurse].[All]" allUniqueName="[Dim OVR].[Supervisor Nurse].[All]" dimensionUniqueName="[Dim OVR]" displayFolder="" count="0" unbalanced="0" hidden="1"/>
    <cacheHierarchy uniqueName="[Dim OVR].[TransferredTo]" caption="TransferredTo" attribute="1" defaultMemberUniqueName="[Dim OVR].[TransferredTo].[All]" allUniqueName="[Dim OVR].[TransferredTo].[All]" dimensionUniqueName="[Dim OVR]" displayFolder="" count="0" unbalanced="0" hidden="1"/>
    <cacheHierarchy uniqueName="[Dim OVR FollowUp].[Comment]" caption="Comment" attribute="1" defaultMemberUniqueName="[Dim OVR FollowUp].[Comment].[All]" allUniqueName="[Dim OVR FollowUp].[Comment].[All]" dimensionUniqueName="[Dim OVR FollowUp]" displayFolder="" count="0" unbalanced="0" hidden="1"/>
    <cacheHierarchy uniqueName="[Dim OVR FollowUp].[Corrective Action]" caption="Corrective Action" attribute="1" defaultMemberUniqueName="[Dim OVR FollowUp].[Corrective Action].[All]" allUniqueName="[Dim OVR FollowUp].[Corrective Action].[All]" dimensionUniqueName="[Dim OVR FollowUp]" displayFolder="" count="0" unbalanced="0" hidden="1"/>
    <cacheHierarchy uniqueName="[Dim OVR FollowUp].[CreatedBy]" caption="CreatedBy" attribute="1" defaultMemberUniqueName="[Dim OVR FollowUp].[CreatedBy].[All]" allUniqueName="[Dim OVR FollowUp].[CreatedBy].[All]" dimensionUniqueName="[Dim OVR FollowUp]" displayFolder="" count="0" unbalanced="0" hidden="1"/>
    <cacheHierarchy uniqueName="[Dim OVR FollowUp].[CreationDate]" caption="CreationDate" attribute="1" defaultMemberUniqueName="[Dim OVR FollowUp].[CreationDate].[All]" allUniqueName="[Dim OVR FollowUp].[CreationDate].[All]" dimensionUniqueName="[Dim OVR FollowUp]" displayFolder="" count="0" unbalanced="0" hidden="1"/>
    <cacheHierarchy uniqueName="[Dim OVR FollowUp].[FollowUp ID]" caption="FollowUp ID" attribute="1" defaultMemberUniqueName="[Dim OVR FollowUp].[FollowUp ID].[All]" allUniqueName="[Dim OVR FollowUp].[FollowUp ID].[All]" dimensionUniqueName="[Dim OVR FollowUp]" displayFolder="" count="0" unbalanced="0" hidden="1"/>
    <cacheHierarchy uniqueName="[Dim OVR FollowUp].[Preventive Action]" caption="Preventive Action" attribute="1" defaultMemberUniqueName="[Dim OVR FollowUp].[Preventive Action].[All]" allUniqueName="[Dim OVR FollowUp].[Preventive Action].[All]" dimensionUniqueName="[Dim OVR FollowUp]" displayFolder="" count="0" unbalanced="0" hidden="1"/>
    <cacheHierarchy uniqueName="[Dim OVR FollowUp].[ReplyBy]" caption="ReplyBy" attribute="1" defaultMemberUniqueName="[Dim OVR FollowUp].[ReplyBy].[All]" allUniqueName="[Dim OVR FollowUp].[ReplyBy].[All]" dimensionUniqueName="[Dim OVR FollowUp]" displayFolder="" count="0" unbalanced="0" hidden="1"/>
    <cacheHierarchy uniqueName="[Dim OVR FollowUp].[ReplyBy Department]" caption="ReplyBy Department" attribute="1" defaultMemberUniqueName="[Dim OVR FollowUp].[ReplyBy Department].[All]" allUniqueName="[Dim OVR FollowUp].[ReplyBy Department].[All]" dimensionUniqueName="[Dim OVR FollowUp]" displayFolder="" count="0" unbalanced="0" hidden="1"/>
    <cacheHierarchy uniqueName="[Dim OVR FollowUp].[ReplyBy Title]" caption="ReplyBy Title" attribute="1" defaultMemberUniqueName="[Dim OVR FollowUp].[ReplyBy Title].[All]" allUniqueName="[Dim OVR FollowUp].[ReplyBy Title].[All]" dimensionUniqueName="[Dim OVR FollowUp]" displayFolder="" count="0" unbalanced="0" hidden="1"/>
    <cacheHierarchy uniqueName="[Dim Patient].[net Volume Patient]" caption="net Volume Patient" attribute="1" defaultMemberUniqueName="[Dim Patient].[net Volume Patient].[All]" allUniqueName="[Dim Patient].[net Volume Patient].[All]" dimensionUniqueName="[Dim Patient]" displayFolder="" count="0" unbalanced="0" hidden="1"/>
    <cacheHierarchy uniqueName="[Dim Patient].[Patient_Id]" caption="Patient_Id" attribute="1" defaultMemberUniqueName="[Dim Patient].[Patient_Id].[All]" allUniqueName="[Dim Patient].[Patient_Id].[All]" dimensionUniqueName="[Dim Patient]" displayFolder="" count="0" unbalanced="0" hidden="1"/>
    <cacheHierarchy uniqueName="[Dim Patient Admission Type].[Admission Type]" caption="Admission Type" attribute="1" defaultMemberUniqueName="[Dim Patient Admission Type].[Admission Type].[All]" allUniqueName="[Dim Patient Admission Type].[Admission Type].[All]" dimensionUniqueName="[Dim Patient Admission Type]" displayFolder="" count="0" unbalanced="0" hidden="1"/>
    <cacheHierarchy uniqueName="[Dim Patient Admission Type].[ID]" caption="ID" attribute="1" defaultMemberUniqueName="[Dim Patient Admission Type].[ID].[All]" allUniqueName="[Dim Patient Admission Type].[ID].[All]" dimensionUniqueName="[Dim Patient Admission Type]" displayFolder="" count="0" unbalanced="0" hidden="1"/>
    <cacheHierarchy uniqueName="[Dim Patient Payment Status].[id]" caption="id" attribute="1" defaultMemberUniqueName="[Dim Patient Payment Status].[id].[All]" allUniqueName="[Dim Patient Payment Status].[id].[All]" dimensionUniqueName="[Dim Patient Payment Status]" displayFolder="" count="0" unbalanced="0" hidden="1"/>
    <cacheHierarchy uniqueName="[Dim Patient Status].[ID]" caption="ID" attribute="1" defaultMemberUniqueName="[Dim Patient Status].[ID].[All]" allUniqueName="[Dim Patient Status].[ID].[All]" dimensionUniqueName="[Dim Patient Status]" displayFolder="" count="0" unbalanced="0" hidden="1"/>
    <cacheHierarchy uniqueName="[Dim Patient Type].[Patient Type]" caption="Patient Type" attribute="1" defaultMemberUniqueName="[Dim Patient Type].[Patient Type].[All]" allUniqueName="[Dim Patient Type].[Patient Type].[All]" dimensionUniqueName="[Dim Patient Type]" displayFolder="" count="0" unbalanced="0" hidden="1"/>
    <cacheHierarchy uniqueName="[Dim Patient Type].[PatientTypeID]" caption="PatientTypeID" attribute="1" defaultMemberUniqueName="[Dim Patient Type].[PatientTypeID].[All]" allUniqueName="[Dim Patient Type].[PatientTypeID].[All]" dimensionUniqueName="[Dim Patient Type]" displayFolder="" count="0" unbalanced="0" hidden="1"/>
    <cacheHierarchy uniqueName="[Dim Patient Type].[Type Details]" caption="Type Details" attribute="1" defaultMemberUniqueName="[Dim Patient Type].[Type Details].[All]" allUniqueName="[Dim Patient Type].[Type Details].[All]" dimensionUniqueName="[Dim Patient Type]" displayFolder="" count="0" unbalanced="0" hidden="1"/>
    <cacheHierarchy uniqueName="[Dim Performer - Lab Rad].[Organization_Key]" caption="Organization_Key" attribute="1" defaultMemberUniqueName="[Dim Performer - Lab Rad].[Organization_Key].[All]" allUniqueName="[Dim Performer - Lab Rad].[Organization_Key].[All]" dimensionUniqueName="[Dim Performer - Lab Rad]" displayFolder="" count="0" unbalanced="0" hidden="1"/>
    <cacheHierarchy uniqueName="[Dim Performer - Lab Rad].[Performer Category]" caption="Performer Category" attribute="1" defaultMemberUniqueName="[Dim Performer - Lab Rad].[Performer Category].[All]" allUniqueName="[Dim Performer - Lab Rad].[Performer Category].[All]" dimensionUniqueName="[Dim Performer - Lab Rad]" displayFolder="" count="0" unbalanced="0" hidden="1"/>
    <cacheHierarchy uniqueName="[Dim Performer - Lab Rad].[Performer Degree]" caption="Performer Degree" attribute="1" defaultMemberUniqueName="[Dim Performer - Lab Rad].[Performer Degree].[All]" allUniqueName="[Dim Performer - Lab Rad].[Performer Degree].[All]" dimensionUniqueName="[Dim Performer - Lab Rad]" displayFolder="" count="0" unbalanced="0" hidden="1"/>
    <cacheHierarchy uniqueName="[Dim Performer - Lab Rad].[Performer Key]" caption="Performer Key" attribute="1" defaultMemberUniqueName="[Dim Performer - Lab Rad].[Performer Key].[All]" allUniqueName="[Dim Performer - Lab Rad].[Performer Key].[All]" dimensionUniqueName="[Dim Performer - Lab Rad]" displayFolder="" count="0" unbalanced="0" hidden="1"/>
    <cacheHierarchy uniqueName="[Dim Performer - Lab Rad].[Performer Name]" caption="Performer Name" attribute="1" defaultMemberUniqueName="[Dim Performer - Lab Rad].[Performer Name].[All]" allUniqueName="[Dim Performer - Lab Rad].[Performer Name].[All]" dimensionUniqueName="[Dim Performer - Lab Rad]" displayFolder="" count="0" unbalanced="0" hidden="1"/>
    <cacheHierarchy uniqueName="[Dim Performer - Lab Rad].[Performer Specialty]" caption="Performer Specialty" attribute="1" defaultMemberUniqueName="[Dim Performer - Lab Rad].[Performer Specialty].[All]" allUniqueName="[Dim Performer - Lab Rad].[Performer Specialty].[All]" dimensionUniqueName="[Dim Performer - Lab Rad]" displayFolder="" count="0" unbalanced="0" hidden="1"/>
    <cacheHierarchy uniqueName="[Dim Permissions].[DashboardOnly]" caption="DashboardOnly" attribute="1" defaultMemberUniqueName="[Dim Permissions].[DashboardOnly].[All]" allUniqueName="[Dim Permissions].[DashboardOnly].[All]" dimensionUniqueName="[Dim Permissions]" displayFolder="" count="0" unbalanced="0" hidden="1"/>
    <cacheHierarchy uniqueName="[Dim Permissions].[OrganizationName]" caption="OrganizationName" attribute="1" defaultMemberUniqueName="[Dim Permissions].[OrganizationName].[All]" allUniqueName="[Dim Permissions].[OrganizationName].[All]" dimensionUniqueName="[Dim Permissions]" displayFolder="" count="0" unbalanced="0" hidden="1"/>
    <cacheHierarchy uniqueName="[Dim Permissions].[USERNAME]" caption="USERNAME" attribute="1" defaultMemberUniqueName="[Dim Permissions].[USERNAME].[All]" allUniqueName="[Dim Permissions].[USERNAME].[All]" dimensionUniqueName="[Dim Permissions]" displayFolder="" count="0" unbalanced="0" hidden="1"/>
    <cacheHierarchy uniqueName="[Dim Pharmacy Booking Type].[ArabicName]" caption="ArabicName" attribute="1" defaultMemberUniqueName="[Dim Pharmacy Booking Type].[ArabicName].[All]" allUniqueName="[Dim Pharmacy Booking Type].[ArabicName].[All]" dimensionUniqueName="[Dim Pharmacy Booking Type]" displayFolder="" count="0" unbalanced="0" hidden="1"/>
    <cacheHierarchy uniqueName="[Dim Pharmacy Booking Type].[Booking Type Name]" caption="Booking Type Name" attribute="1" defaultMemberUniqueName="[Dim Pharmacy Booking Type].[Booking Type Name].[All]" allUniqueName="[Dim Pharmacy Booking Type].[Booking Type Name].[All]" dimensionUniqueName="[Dim Pharmacy Booking Type]" displayFolder="" count="0" unbalanced="0" hidden="1"/>
    <cacheHierarchy uniqueName="[Dim Pharmacy Booking Type].[BookingTypeID]" caption="BookingTypeID" attribute="1" defaultMemberUniqueName="[Dim Pharmacy Booking Type].[BookingTypeID].[All]" allUniqueName="[Dim Pharmacy Booking Type].[BookingTypeID].[All]" dimensionUniqueName="[Dim Pharmacy Booking Type]" displayFolder="" count="0" unbalanced="0" hidden="1"/>
    <cacheHierarchy uniqueName="[Dim Phone Call No Show And Lost Reason].[ID]" caption="ID" attribute="1" defaultMemberUniqueName="[Dim Phone Call No Show And Lost Reason].[ID].[All]" allUniqueName="[Dim Phone Call No Show And Lost Reason].[ID].[All]" dimensionUniqueName="[Dim Phone Call No Show And Lost Reason]" displayFolder="" count="0" unbalanced="0" hidden="1"/>
    <cacheHierarchy uniqueName="[Dim Phone Call No Show And Lost Reason].[NoShowAndLostReason]" caption="NoShowAndLostReason" attribute="1" defaultMemberUniqueName="[Dim Phone Call No Show And Lost Reason].[NoShowAndLostReason].[All]" allUniqueName="[Dim Phone Call No Show And Lost Reason].[NoShowAndLostReason].[All]" dimensionUniqueName="[Dim Phone Call No Show And Lost Reason]" displayFolder="" count="0" unbalanced="0" hidden="1"/>
    <cacheHierarchy uniqueName="[Dim Phone Call Result].[ID]" caption="ID" attribute="1" defaultMemberUniqueName="[Dim Phone Call Result].[ID].[All]" allUniqueName="[Dim Phone Call Result].[ID].[All]" dimensionUniqueName="[Dim Phone Call Result]" displayFolder="" count="0" unbalanced="0" hidden="1"/>
    <cacheHierarchy uniqueName="[Dim Phone Call Result].[PhoneCallResult]" caption="PhoneCallResult" attribute="1" defaultMemberUniqueName="[Dim Phone Call Result].[PhoneCallResult].[All]" allUniqueName="[Dim Phone Call Result].[PhoneCallResult].[All]" dimensionUniqueName="[Dim Phone Call Result]" displayFolder="" count="0" unbalanced="0" hidden="1"/>
    <cacheHierarchy uniqueName="[Dim Phone Call Result].[Processing]" caption="Processing" attribute="1" defaultMemberUniqueName="[Dim Phone Call Result].[Processing].[All]" allUniqueName="[Dim Phone Call Result].[Processing].[All]" dimensionUniqueName="[Dim Phone Call Result]" displayFolder="" count="0" unbalanced="0" hidden="1"/>
    <cacheHierarchy uniqueName="[Dim Phone Call Result].[Reachability]" caption="Reachability" attribute="1" defaultMemberUniqueName="[Dim Phone Call Result].[Reachability].[All]" allUniqueName="[Dim Phone Call Result].[Reachability].[All]" dimensionUniqueName="[Dim Phone Call Result]" displayFolder="" count="0" unbalanced="0" hidden="1"/>
    <cacheHierarchy uniqueName="[Dim Phone Call Visit Booking].[ID]" caption="ID" attribute="1" defaultMemberUniqueName="[Dim Phone Call Visit Booking].[ID].[All]" allUniqueName="[Dim Phone Call Visit Booking].[ID].[All]" dimensionUniqueName="[Dim Phone Call Visit Booking]" displayFolder="" count="0" unbalanced="0" hidden="1"/>
    <cacheHierarchy uniqueName="[Dim Phone Call Visit Booking].[VisitBooking]" caption="VisitBooking" attribute="1" defaultMemberUniqueName="[Dim Phone Call Visit Booking].[VisitBooking].[All]" allUniqueName="[Dim Phone Call Visit Booking].[VisitBooking].[All]" dimensionUniqueName="[Dim Phone Call Visit Booking]" displayFolder="" count="0" unbalanced="0" hidden="1"/>
    <cacheHierarchy uniqueName="[Dim Queue].[ID]" caption="ID" attribute="1" defaultMemberUniqueName="[Dim Queue].[ID].[All]" allUniqueName="[Dim Queue].[ID].[All]" dimensionUniqueName="[Dim Queue]" displayFolder="" count="0" unbalanced="0" hidden="1"/>
    <cacheHierarchy uniqueName="[Dim Queue].[Ticket]" caption="Ticket" attribute="1" defaultMemberUniqueName="[Dim Queue].[Ticket].[All]" allUniqueName="[Dim Queue].[Ticket].[All]" dimensionUniqueName="[Dim Queue]" displayFolder="" count="0" unbalanced="0" hidden="1"/>
    <cacheHierarchy uniqueName="[Dim Reached].[ID]" caption="ID" attribute="1" defaultMemberUniqueName="[Dim Reached].[ID].[All]" allUniqueName="[Dim Reached].[ID].[All]" dimensionUniqueName="[Dim Reached]" displayFolder="" count="0" unbalanced="0" hidden="1"/>
    <cacheHierarchy uniqueName="[Dim Reached].[Status Name]" caption="Status Name" attribute="1" defaultMemberUniqueName="[Dim Reached].[Status Name].[All]" allUniqueName="[Dim Reached].[Status Name].[All]" dimensionUniqueName="[Dim Reached]" displayFolder="" count="0" unbalanced="0" hidden="1"/>
    <cacheHierarchy uniqueName="[Dim Readmission].[Readmission_Key]" caption="Readmission_Key" attribute="1" defaultMemberUniqueName="[Dim Readmission].[Readmission_Key].[All]" allUniqueName="[Dim Readmission].[Readmission_Key].[All]" dimensionUniqueName="[Dim Readmission]" displayFolder="" count="0" unbalanced="0" hidden="1"/>
    <cacheHierarchy uniqueName="[Dim Referral Source].[Entrance_Key]" caption="Entrance_Key" attribute="1" defaultMemberUniqueName="[Dim Referral Source].[Entrance_Key].[All]" allUniqueName="[Dim Referral Source].[Entrance_Key].[All]" dimensionUniqueName="[Dim Referral Source]" displayFolder="" count="0" unbalanced="0" hidden="1"/>
    <cacheHierarchy uniqueName="[Dim Request Type].[ID]" caption="ID" attribute="1" defaultMemberUniqueName="[Dim Request Type].[ID].[All]" allUniqueName="[Dim Request Type].[ID].[All]" dimensionUniqueName="[Dim Request Type]" displayFolder="" count="0" unbalanced="0" hidden="1"/>
    <cacheHierarchy uniqueName="[Dim Request Type].[Request Type]" caption="Request Type" attribute="1" defaultMemberUniqueName="[Dim Request Type].[Request Type].[All]" allUniqueName="[Dim Request Type].[Request Type].[All]" dimensionUniqueName="[Dim Request Type]" displayFolder="" count="0" unbalanced="0" hidden="1"/>
    <cacheHierarchy uniqueName="[Dim Reservation State].[ID]" caption="ID" attribute="1" defaultMemberUniqueName="[Dim Reservation State].[ID].[All]" allUniqueName="[Dim Reservation State].[ID].[All]" dimensionUniqueName="[Dim Reservation State]" displayFolder="" count="0" unbalanced="0" hidden="1"/>
    <cacheHierarchy uniqueName="[Dim Reservation State].[Reservation State]" caption="Reservation State" attribute="1" defaultMemberUniqueName="[Dim Reservation State].[Reservation State].[All]" allUniqueName="[Dim Reservation State].[Reservation State].[All]" dimensionUniqueName="[Dim Reservation State]" displayFolder="" count="0" unbalanced="0" hidden="1"/>
    <cacheHierarchy uniqueName="[Dim Reservation Type].[ID]" caption="ID" attribute="1" defaultMemberUniqueName="[Dim Reservation Type].[ID].[All]" allUniqueName="[Dim Reservation Type].[ID].[All]" dimensionUniqueName="[Dim Reservation Type]" displayFolder="" count="0" unbalanced="0" hidden="1"/>
    <cacheHierarchy uniqueName="[Dim Reservation Type].[Reservation Type]" caption="Reservation Type" attribute="1" defaultMemberUniqueName="[Dim Reservation Type].[Reservation Type].[All]" allUniqueName="[Dim Reservation Type].[Reservation Type].[All]" dimensionUniqueName="[Dim Reservation Type]" displayFolder="" count="0" unbalanced="0" hidden="1"/>
    <cacheHierarchy uniqueName="[Dim Reserved].[ID]" caption="ID" attribute="1" defaultMemberUniqueName="[Dim Reserved].[ID].[All]" allUniqueName="[Dim Reserved].[ID].[All]" dimensionUniqueName="[Dim Reserved]" displayFolder="" count="0" unbalanced="0" hidden="1"/>
    <cacheHierarchy uniqueName="[Dim Reserved].[Status Name]" caption="Status Name" attribute="1" defaultMemberUniqueName="[Dim Reserved].[Status Name].[All]" allUniqueName="[Dim Reserved].[Status Name].[All]" dimensionUniqueName="[Dim Reserved]" displayFolder="" count="0" unbalanced="0" hidden="1"/>
    <cacheHierarchy uniqueName="[Dim Second Doctor].[Salary]" caption="Salary" attribute="1" defaultMemberUniqueName="[Dim Second Doctor].[Salary].[All]" allUniqueName="[Dim Second Doctor].[Salary].[All]" dimensionUniqueName="[Dim Second Doctor]" displayFolder="" count="0" unbalanced="0" hidden="1"/>
    <cacheHierarchy uniqueName="[Dim Second Doctor].[Staff Key]" caption="Staff Key" attribute="1" defaultMemberUniqueName="[Dim Second Doctor].[Staff Key].[All]" allUniqueName="[Dim Second Doctor].[Staff Key].[All]" dimensionUniqueName="[Dim Second Doctor]" displayFolder="" count="0" unbalanced="0" hidden="1"/>
    <cacheHierarchy uniqueName="[Dim Second Doctor].[Unified Specialty Hierarchy]" caption="Unified Specialty Hierarchy" defaultMemberUniqueName="[Dim Second Doctor].[Unified Specialty Hierarchy].[All]" allUniqueName="[Dim Second Doctor].[Unified Specialty Hierarchy].[All]" dimensionUniqueName="[Dim Second Doctor]" displayFolder="" count="0" unbalanced="0" hidden="1"/>
    <cacheHierarchy uniqueName="[Dim Section].[Section Name]" caption="Section Name" attribute="1" defaultMemberUniqueName="[Dim Section].[Section Name].[All]" allUniqueName="[Dim Section].[Section Name].[All]" dimensionUniqueName="[Dim Section]" displayFolder="" count="0" unbalanced="0" hidden="1"/>
    <cacheHierarchy uniqueName="[Dim Section].[Section_Key]" caption="Section_Key" attribute="1" defaultMemberUniqueName="[Dim Section].[Section_Key].[All]" allUniqueName="[Dim Section].[Section_Key].[All]" dimensionUniqueName="[Dim Section]" displayFolder="" count="0" unbalanced="0" hidden="1"/>
    <cacheHierarchy uniqueName="[Dim SectionBridgeKeys].[SectionTempKey]" caption="SectionTempKey" attribute="1" defaultMemberUniqueName="[Dim SectionBridgeKeys].[SectionTempKey].[All]" allUniqueName="[Dim SectionBridgeKeys].[SectionTempKey].[All]" dimensionUniqueName="[Dim SectionBridgeKeys]" displayFolder="" count="0" unbalanced="0" hidden="1"/>
    <cacheHierarchy uniqueName="[Dim SectionBridgeLink].[SectionKey]" caption="SectionKey" attribute="1" defaultMemberUniqueName="[Dim SectionBridgeLink].[SectionKey].[All]" allUniqueName="[Dim SectionBridgeLink].[SectionKey].[All]" dimensionUniqueName="[Dim SectionBridgeLink]" displayFolder="" count="0" unbalanced="0" hidden="1"/>
    <cacheHierarchy uniqueName="[Dim SectionBridgeLink].[SectionTempKey]" caption="SectionTempKey" attribute="1" defaultMemberUniqueName="[Dim SectionBridgeLink].[SectionTempKey].[All]" allUniqueName="[Dim SectionBridgeLink].[SectionTempKey].[All]" dimensionUniqueName="[Dim SectionBridgeLink]" displayFolder="" count="0" unbalanced="0" hidden="1"/>
    <cacheHierarchy uniqueName="[Dim Service Approval Status].[ID]" caption="ID" attribute="1" defaultMemberUniqueName="[Dim Service Approval Status].[ID].[All]" allUniqueName="[Dim Service Approval Status].[ID].[All]" dimensionUniqueName="[Dim Service Approval Status]" displayFolder="" count="0" unbalanced="0" hidden="1"/>
    <cacheHierarchy uniqueName="[Dim Service Approval Status].[Status]" caption="Status" attribute="1" defaultMemberUniqueName="[Dim Service Approval Status].[Status].[All]" allUniqueName="[Dim Service Approval Status].[Status].[All]" dimensionUniqueName="[Dim Service Approval Status]" displayFolder="" count="0" unbalanced="0" hidden="1"/>
    <cacheHierarchy uniqueName="[Dim Service Location].[store_code]" caption="store_code" attribute="1" defaultMemberUniqueName="[Dim Service Location].[store_code].[All]" allUniqueName="[Dim Service Location].[store_code].[All]" dimensionUniqueName="[Dim Service Location]" displayFolder="" count="0" unbalanced="0" hidden="1"/>
    <cacheHierarchy uniqueName="[Dim Service Needed Approval].[ID]" caption="ID" attribute="1" defaultMemberUniqueName="[Dim Service Needed Approval].[ID].[All]" allUniqueName="[Dim Service Needed Approval].[ID].[All]" dimensionUniqueName="[Dim Service Needed Approval]" displayFolder="" count="0" unbalanced="0" hidden="1"/>
    <cacheHierarchy uniqueName="[Dim Service Needed Approval].[Status]" caption="Status" attribute="1" defaultMemberUniqueName="[Dim Service Needed Approval].[Status].[All]" allUniqueName="[Dim Service Needed Approval].[Status].[All]" dimensionUniqueName="[Dim Service Needed Approval]" displayFolder="" count="0" unbalanced="0" hidden="1"/>
    <cacheHierarchy uniqueName="[Dim Service Status].[ID]" caption="ID" attribute="1" defaultMemberUniqueName="[Dim Service Status].[ID].[All]" allUniqueName="[Dim Service Status].[ID].[All]" dimensionUniqueName="[Dim Service Status]" displayFolder="" count="0" unbalanced="0" hidden="1"/>
    <cacheHierarchy uniqueName="[Dim Service Status].[Status]" caption="Status" attribute="1" defaultMemberUniqueName="[Dim Service Status].[Status].[All]" allUniqueName="[Dim Service Status].[Status].[All]" dimensionUniqueName="[Dim Service Status]" displayFolder="" count="0" unbalanced="0" hidden="1"/>
    <cacheHierarchy uniqueName="[Dim Services].[New_Main_Code]" caption="New_Main_Code" attribute="1" defaultMemberUniqueName="[Dim Services].[New_Main_Code].[All]" allUniqueName="[Dim Services].[New_Main_Code].[All]" dimensionUniqueName="[Dim Services]" displayFolder="" count="0" unbalanced="0" hidden="1"/>
    <cacheHierarchy uniqueName="[Dim Services].[Treatment Group]" caption="Treatment Group" attribute="1" defaultMemberUniqueName="[Dim Services].[Treatment Group].[All]" allUniqueName="[Dim Services].[Treatment Group].[All]" dimensionUniqueName="[Dim Services]" displayFolder="" count="0" unbalanced="0" hidden="1"/>
    <cacheHierarchy uniqueName="[Dim Services Status].[StatusID]" caption="StatusID" attribute="1" defaultMemberUniqueName="[Dim Services Status].[StatusID].[All]" allUniqueName="[Dim Services Status].[StatusID].[All]" dimensionUniqueName="[Dim Services Status]" displayFolder="" count="0" unbalanced="0" hidden="1"/>
    <cacheHierarchy uniqueName="[Dim Shift].[Shift_Desc]" caption="Shift_Desc" attribute="1" defaultMemberUniqueName="[Dim Shift].[Shift_Desc].[All]" allUniqueName="[Dim Shift].[Shift_Desc].[All]" dimensionUniqueName="[Dim Shift]" displayFolder="" count="0" unbalanced="0" hidden="1"/>
    <cacheHierarchy uniqueName="[Dim Shift].[Shift_ID]" caption="Shift_ID" attribute="1" defaultMemberUniqueName="[Dim Shift].[Shift_ID].[All]" allUniqueName="[Dim Shift].[Shift_ID].[All]" dimensionUniqueName="[Dim Shift]" displayFolder="" count="0" unbalanced="0" hidden="1"/>
    <cacheHierarchy uniqueName="[Dim Slots Status].[Confirmed Slots]" caption="Confirmed Slots" attribute="1" defaultMemberUniqueName="[Dim Slots Status].[Confirmed Slots].[All]" allUniqueName="[Dim Slots Status].[Confirmed Slots].[All]" dimensionUniqueName="[Dim Slots Status]" displayFolder="" count="0" unbalanced="0" hidden="1"/>
    <cacheHierarchy uniqueName="[Dim Slots Status].[Merged Slots Status]" caption="Merged Slots Status" attribute="1" defaultMemberUniqueName="[Dim Slots Status].[Merged Slots Status].[All]" allUniqueName="[Dim Slots Status].[Merged Slots Status].[All]" dimensionUniqueName="[Dim Slots Status]" displayFolder="" count="0" unbalanced="0" hidden="1"/>
    <cacheHierarchy uniqueName="[Dim Slots Status].[Over Booking Slots]" caption="Over Booking Slots" attribute="1" defaultMemberUniqueName="[Dim Slots Status].[Over Booking Slots].[All]" allUniqueName="[Dim Slots Status].[Over Booking Slots].[All]" dimensionUniqueName="[Dim Slots Status]" displayFolder="" count="0" unbalanced="0" hidden="1"/>
    <cacheHierarchy uniqueName="[Dim Slots Status].[Shifted Slots Status]" caption="Shifted Slots Status" attribute="1" defaultMemberUniqueName="[Dim Slots Status].[Shifted Slots Status].[All]" allUniqueName="[Dim Slots Status].[Shifted Slots Status].[All]" dimensionUniqueName="[Dim Slots Status]" displayFolder="" count="0" unbalanced="0" hidden="1"/>
    <cacheHierarchy uniqueName="[Dim Slots Status].[Slot Number]" caption="Slot Number" attribute="1" defaultMemberUniqueName="[Dim Slots Status].[Slot Number].[All]" allUniqueName="[Dim Slots Status].[Slot Number].[All]" dimensionUniqueName="[Dim Slots Status]" displayFolder="" count="0" unbalanced="0" hidden="1"/>
    <cacheHierarchy uniqueName="[Dim Slots Status].[SlotKey]" caption="SlotKey" attribute="1" defaultMemberUniqueName="[Dim Slots Status].[SlotKey].[All]" allUniqueName="[Dim Slots Status].[SlotKey].[All]" dimensionUniqueName="[Dim Slots Status]" displayFolder="" count="0" unbalanced="0" hidden="1"/>
    <cacheHierarchy uniqueName="[Dim Slots Status].[SlotUnit]" caption="SlotUnit" attribute="1" defaultMemberUniqueName="[Dim Slots Status].[SlotUnit].[All]" allUniqueName="[Dim Slots Status].[SlotUnit].[All]" dimensionUniqueName="[Dim Slots Status]" displayFolder="" count="0" unbalanced="0" hidden="1"/>
    <cacheHierarchy uniqueName="[Dim Source System].[ID]" caption="ID" attribute="1" defaultMemberUniqueName="[Dim Source System].[ID].[All]" allUniqueName="[Dim Source System].[ID].[All]" dimensionUniqueName="[Dim Source System]" displayFolder="" count="0" unbalanced="0" hidden="1"/>
    <cacheHierarchy uniqueName="[Dim Source System].[Source]" caption="Source" attribute="1" defaultMemberUniqueName="[Dim Source System].[Source].[All]" allUniqueName="[Dim Source System].[Source].[All]" dimensionUniqueName="[Dim Source System]" displayFolder="" count="0" unbalanced="0" hidden="1"/>
    <cacheHierarchy uniqueName="[Dim Specialty].[Specialty_Key]" caption="Specialty_Key" attribute="1" defaultMemberUniqueName="[Dim Specialty].[Specialty_Key].[All]" allUniqueName="[Dim Specialty].[Specialty_Key].[All]" dimensionUniqueName="[Dim Specialty]" displayFolder="" count="0" unbalanced="0" hidden="1"/>
    <cacheHierarchy uniqueName="[Dim Specialty Assumption Status].[ID]" caption="ID" attribute="1" defaultMemberUniqueName="[Dim Specialty Assumption Status].[ID].[All]" allUniqueName="[Dim Specialty Assumption Status].[ID].[All]" dimensionUniqueName="[Dim Specialty Assumption Status]" displayFolder="" count="0" unbalanced="0" hidden="1"/>
    <cacheHierarchy uniqueName="[Dim Specialty Assumption Status].[Status]" caption="Status" attribute="1" defaultMemberUniqueName="[Dim Specialty Assumption Status].[Status].[All]" allUniqueName="[Dim Specialty Assumption Status].[Status].[All]" dimensionUniqueName="[Dim Specialty Assumption Status]" displayFolder="" count="0" unbalanced="0" hidden="1"/>
    <cacheHierarchy uniqueName="[Dim Staff Category].[Staff Category]" caption="Staff Category" attribute="1" defaultMemberUniqueName="[Dim Staff Category].[Staff Category].[All]" allUniqueName="[Dim Staff Category].[Staff Category].[All]" dimensionUniqueName="[Dim Staff Category]" displayFolder="" count="0" unbalanced="0" hidden="1"/>
    <cacheHierarchy uniqueName="[Dim Staff Category].[Staff_type_ID]" caption="Staff_type_ID" attribute="1" defaultMemberUniqueName="[Dim Staff Category].[Staff_type_ID].[All]" allUniqueName="[Dim Staff Category].[Staff_type_ID].[All]" dimensionUniqueName="[Dim Staff Category]" displayFolder="" count="0" unbalanced="0" hidden="1"/>
    <cacheHierarchy uniqueName="[Dim Surgeon].[Degree Name]" caption="Degree Name" attribute="1" defaultMemberUniqueName="[Dim Surgeon].[Degree Name].[All]" allUniqueName="[Dim Surgeon].[Degree Name].[All]" dimensionUniqueName="[Dim Surgeon]" displayFolder="" count="0" unbalanced="0" hidden="1"/>
    <cacheHierarchy uniqueName="[Dim Surgeon].[Doctor Name]" caption="Doctor Name" attribute="1" defaultMemberUniqueName="[Dim Surgeon].[Doctor Name].[All]" allUniqueName="[Dim Surgeon].[Doctor Name].[All]" dimensionUniqueName="[Dim Surgeon]" displayFolder="" count="0" unbalanced="0" hidden="1"/>
    <cacheHierarchy uniqueName="[Dim Surgeon].[Doctor Type]" caption="Doctor Type" attribute="1" defaultMemberUniqueName="[Dim Surgeon].[Doctor Type].[All]" allUniqueName="[Dim Surgeon].[Doctor Type].[All]" dimensionUniqueName="[Dim Surgeon]" displayFolder="" count="0" unbalanced="0" hidden="1"/>
    <cacheHierarchy uniqueName="[Dim Surgeon].[Hiring Date]" caption="Hiring Date" attribute="1" defaultMemberUniqueName="[Dim Surgeon].[Hiring Date].[All]" allUniqueName="[Dim Surgeon].[Hiring Date].[All]" dimensionUniqueName="[Dim Surgeon]" displayFolder="" count="0" unbalanced="0" hidden="1"/>
    <cacheHierarchy uniqueName="[Dim Surgeon].[Salary]" caption="Salary" attribute="1" defaultMemberUniqueName="[Dim Surgeon].[Salary].[All]" allUniqueName="[Dim Surgeon].[Salary].[All]" dimensionUniqueName="[Dim Surgeon]" displayFolder="" count="0" unbalanced="0" hidden="1"/>
    <cacheHierarchy uniqueName="[Dim Surgeon].[Shift]" caption="Shift" attribute="1" defaultMemberUniqueName="[Dim Surgeon].[Shift].[All]" allUniqueName="[Dim Surgeon].[Shift].[All]" dimensionUniqueName="[Dim Surgeon]" displayFolder="" count="0" unbalanced="0" hidden="1"/>
    <cacheHierarchy uniqueName="[Dim Surgeon].[Specialty]" caption="Specialty" attribute="1" defaultMemberUniqueName="[Dim Surgeon].[Specialty].[All]" allUniqueName="[Dim Surgeon].[Specialty].[All]" dimensionUniqueName="[Dim Surgeon]" displayFolder="" count="0" unbalanced="0" hidden="1"/>
    <cacheHierarchy uniqueName="[Dim Surgeon].[Specialty Hierarchy]" caption="Specialty Hierarchy" defaultMemberUniqueName="[Dim Surgeon].[Specialty Hierarchy].[All]" allUniqueName="[Dim Surgeon].[Specialty Hierarchy].[All]" dimensionUniqueName="[Dim Surgeon]" displayFolder="" count="0" unbalanced="0" hidden="1"/>
    <cacheHierarchy uniqueName="[Dim Surgeon].[Specialty key]" caption="Specialty key" attribute="1" defaultMemberUniqueName="[Dim Surgeon].[Specialty key].[All]" allUniqueName="[Dim Surgeon].[Specialty key].[All]" dimensionUniqueName="[Dim Surgeon]" displayFolder="" count="0" unbalanced="0" hidden="1"/>
    <cacheHierarchy uniqueName="[Dim Surgeon].[Specialty Name]" caption="Specialty Name" attribute="1" defaultMemberUniqueName="[Dim Surgeon].[Specialty Name].[All]" allUniqueName="[Dim Surgeon].[Specialty Name].[All]" dimensionUniqueName="[Dim Surgeon]" displayFolder="" count="0" unbalanced="0" hidden="1"/>
    <cacheHierarchy uniqueName="[Dim Surgeon].[Specialty Type]" caption="Specialty Type" attribute="1" defaultMemberUniqueName="[Dim Surgeon].[Specialty Type].[All]" allUniqueName="[Dim Surgeon].[Specialty Type].[All]" dimensionUniqueName="[Dim Surgeon]" displayFolder="" count="0" unbalanced="0" hidden="1"/>
    <cacheHierarchy uniqueName="[Dim Surgeon].[Staff Key]" caption="Staff Key" attribute="1" defaultMemberUniqueName="[Dim Surgeon].[Staff Key].[All]" allUniqueName="[Dim Surgeon].[Staff Key].[All]" dimensionUniqueName="[Dim Surgeon]" displayFolder="" count="0" unbalanced="0" hidden="1"/>
    <cacheHierarchy uniqueName="[Dim Surgeon].[Termination Date]" caption="Termination Date" attribute="1" defaultMemberUniqueName="[Dim Surgeon].[Termination Date].[All]" allUniqueName="[Dim Surgeon].[Termination Date].[All]" dimensionUniqueName="[Dim Surgeon]" displayFolder="" count="0" unbalanced="0" hidden="1"/>
    <cacheHierarchy uniqueName="[Dim Surgeon].[Unified Specialty Hierarchy]" caption="Unified Specialty Hierarchy" defaultMemberUniqueName="[Dim Surgeon].[Unified Specialty Hierarchy].[All]" allUniqueName="[Dim Surgeon].[Unified Specialty Hierarchy].[All]" dimensionUniqueName="[Dim Surgeon]" displayFolder="" count="0" unbalanced="0" hidden="1"/>
    <cacheHierarchy uniqueName="[Dim Surgeon Assistant].[Degree Name]" caption="Degree Name" attribute="1" defaultMemberUniqueName="[Dim Surgeon Assistant].[Degree Name].[All]" allUniqueName="[Dim Surgeon Assistant].[Degree Name].[All]" dimensionUniqueName="[Dim Surgeon Assistant]" displayFolder="" count="0" unbalanced="0" hidden="1"/>
    <cacheHierarchy uniqueName="[Dim Surgeon Assistant].[Doctor Name]" caption="Doctor Name" attribute="1" defaultMemberUniqueName="[Dim Surgeon Assistant].[Doctor Name].[All]" allUniqueName="[Dim Surgeon Assistant].[Doctor Name].[All]" dimensionUniqueName="[Dim Surgeon Assistant]" displayFolder="" count="0" unbalanced="0" hidden="1"/>
    <cacheHierarchy uniqueName="[Dim Surgeon Assistant].[Doctor Type]" caption="Doctor Type" attribute="1" defaultMemberUniqueName="[Dim Surgeon Assistant].[Doctor Type].[All]" allUniqueName="[Dim Surgeon Assistant].[Doctor Type].[All]" dimensionUniqueName="[Dim Surgeon Assistant]" displayFolder="" count="0" unbalanced="0" hidden="1"/>
    <cacheHierarchy uniqueName="[Dim Surgeon Assistant].[Hiring Date]" caption="Hiring Date" attribute="1" defaultMemberUniqueName="[Dim Surgeon Assistant].[Hiring Date].[All]" allUniqueName="[Dim Surgeon Assistant].[Hiring Date].[All]" dimensionUniqueName="[Dim Surgeon Assistant]" displayFolder="" count="0" unbalanced="0" hidden="1"/>
    <cacheHierarchy uniqueName="[Dim Surgeon Assistant].[Salary]" caption="Salary" attribute="1" defaultMemberUniqueName="[Dim Surgeon Assistant].[Salary].[All]" allUniqueName="[Dim Surgeon Assistant].[Salary].[All]" dimensionUniqueName="[Dim Surgeon Assistant]" displayFolder="" count="0" unbalanced="0" hidden="1"/>
    <cacheHierarchy uniqueName="[Dim Surgeon Assistant].[Shift]" caption="Shift" attribute="1" defaultMemberUniqueName="[Dim Surgeon Assistant].[Shift].[All]" allUniqueName="[Dim Surgeon Assistant].[Shift].[All]" dimensionUniqueName="[Dim Surgeon Assistant]" displayFolder="" count="0" unbalanced="0" hidden="1"/>
    <cacheHierarchy uniqueName="[Dim Surgeon Assistant].[Specialty]" caption="Specialty" attribute="1" defaultMemberUniqueName="[Dim Surgeon Assistant].[Specialty].[All]" allUniqueName="[Dim Surgeon Assistant].[Specialty].[All]" dimensionUniqueName="[Dim Surgeon Assistant]" displayFolder="" count="0" unbalanced="0" hidden="1"/>
    <cacheHierarchy uniqueName="[Dim Surgeon Assistant].[Specialty Hierarchy]" caption="Specialty Hierarchy" defaultMemberUniqueName="[Dim Surgeon Assistant].[Specialty Hierarchy].[All]" allUniqueName="[Dim Surgeon Assistant].[Specialty Hierarchy].[All]" dimensionUniqueName="[Dim Surgeon Assistant]" displayFolder="" count="0" unbalanced="0" hidden="1"/>
    <cacheHierarchy uniqueName="[Dim Surgeon Assistant].[Specialty key]" caption="Specialty key" attribute="1" defaultMemberUniqueName="[Dim Surgeon Assistant].[Specialty key].[All]" allUniqueName="[Dim Surgeon Assistant].[Specialty key].[All]" dimensionUniqueName="[Dim Surgeon Assistant]" displayFolder="" count="0" unbalanced="0" hidden="1"/>
    <cacheHierarchy uniqueName="[Dim Surgeon Assistant].[Specialty Name]" caption="Specialty Name" attribute="1" defaultMemberUniqueName="[Dim Surgeon Assistant].[Specialty Name].[All]" allUniqueName="[Dim Surgeon Assistant].[Specialty Name].[All]" dimensionUniqueName="[Dim Surgeon Assistant]" displayFolder="" count="0" unbalanced="0" hidden="1"/>
    <cacheHierarchy uniqueName="[Dim Surgeon Assistant].[Specialty Type]" caption="Specialty Type" attribute="1" defaultMemberUniqueName="[Dim Surgeon Assistant].[Specialty Type].[All]" allUniqueName="[Dim Surgeon Assistant].[Specialty Type].[All]" dimensionUniqueName="[Dim Surgeon Assistant]" displayFolder="" count="0" unbalanced="0" hidden="1"/>
    <cacheHierarchy uniqueName="[Dim Surgeon Assistant].[Staff Key]" caption="Staff Key" attribute="1" defaultMemberUniqueName="[Dim Surgeon Assistant].[Staff Key].[All]" allUniqueName="[Dim Surgeon Assistant].[Staff Key].[All]" dimensionUniqueName="[Dim Surgeon Assistant]" displayFolder="" count="0" unbalanced="0" hidden="1"/>
    <cacheHierarchy uniqueName="[Dim Surgeon Assistant].[Termination Date]" caption="Termination Date" attribute="1" defaultMemberUniqueName="[Dim Surgeon Assistant].[Termination Date].[All]" allUniqueName="[Dim Surgeon Assistant].[Termination Date].[All]" dimensionUniqueName="[Dim Surgeon Assistant]" displayFolder="" count="0" unbalanced="0" hidden="1"/>
    <cacheHierarchy uniqueName="[Dim Surgeon Assistant].[Unified Specialty Hierarchy]" caption="Unified Specialty Hierarchy" defaultMemberUniqueName="[Dim Surgeon Assistant].[Unified Specialty Hierarchy].[All]" allUniqueName="[Dim Surgeon Assistant].[Unified Specialty Hierarchy].[All]" dimensionUniqueName="[Dim Surgeon Assistant]" displayFolder="" count="0" unbalanced="0" hidden="1"/>
    <cacheHierarchy uniqueName="[Dim System].[ID]" caption="ID" attribute="1" defaultMemberUniqueName="[Dim System].[ID].[All]" allUniqueName="[Dim System].[ID].[All]" dimensionUniqueName="[Dim System]" displayFolder="" count="0" unbalanced="0" hidden="1"/>
    <cacheHierarchy uniqueName="[Dim System].[System Type]" caption="System Type" attribute="1" defaultMemberUniqueName="[Dim System].[System Type].[All]" allUniqueName="[Dim System].[System Type].[All]" dimensionUniqueName="[Dim System]" displayFolder="" count="0" unbalanced="0" hidden="1"/>
    <cacheHierarchy uniqueName="[Dim Target Scenario].[Approval_Key]" caption="Approval_Key" attribute="1" defaultMemberUniqueName="[Dim Target Scenario].[Approval_Key].[All]" allUniqueName="[Dim Target Scenario].[Approval_Key].[All]" dimensionUniqueName="[Dim Target Scenario]" displayFolder="" count="0" unbalanced="0" hidden="1"/>
    <cacheHierarchy uniqueName="[Dim Target Scenario].[Month]" caption="Month" attribute="1" defaultMemberUniqueName="[Dim Target Scenario].[Month].[All]" allUniqueName="[Dim Target Scenario].[Month].[All]" dimensionUniqueName="[Dim Target Scenario]" displayFolder="" count="0" unbalanced="0" hidden="1"/>
    <cacheHierarchy uniqueName="[Dim Target Scenario].[OrganizationKey]" caption="OrganizationKey" attribute="1" defaultMemberUniqueName="[Dim Target Scenario].[OrganizationKey].[All]" allUniqueName="[Dim Target Scenario].[OrganizationKey].[All]" dimensionUniqueName="[Dim Target Scenario]" displayFolder="" count="0" unbalanced="0" hidden="1"/>
    <cacheHierarchy uniqueName="[Dim Target Scenario].[Scenario]" caption="Scenario" attribute="1" defaultMemberUniqueName="[Dim Target Scenario].[Scenario].[All]" allUniqueName="[Dim Target Scenario].[Scenario].[All]" dimensionUniqueName="[Dim Target Scenario]" displayFolder="" count="0" unbalanced="0" hidden="1"/>
    <cacheHierarchy uniqueName="[Dim Target Scenario].[scnariokey]" caption="scnariokey" attribute="1" defaultMemberUniqueName="[Dim Target Scenario].[scnariokey].[All]" allUniqueName="[Dim Target Scenario].[scnariokey].[All]" dimensionUniqueName="[Dim Target Scenario]" displayFolder="" count="0" unbalanced="0" hidden="1"/>
    <cacheHierarchy uniqueName="[Dim Target Scenario].[Year]" caption="Year" attribute="1" defaultMemberUniqueName="[Dim Target Scenario].[Year].[All]" allUniqueName="[Dim Target Scenario].[Year].[All]" dimensionUniqueName="[Dim Target Scenario]" displayFolder="" count="0" unbalanced="0" hidden="1"/>
    <cacheHierarchy uniqueName="[Dim Team].[TEAM]" caption="TEAM" attribute="1" defaultMemberUniqueName="[Dim Team].[TEAM].[All]" allUniqueName="[Dim Team].[TEAM].[All]" dimensionUniqueName="[Dim Team]" displayFolder="" count="0" unbalanced="0" hidden="1"/>
    <cacheHierarchy uniqueName="[Dim Team].[TEAM_ID]" caption="TEAM_ID" attribute="1" defaultMemberUniqueName="[Dim Team].[TEAM_ID].[All]" allUniqueName="[Dim Team].[TEAM_ID].[All]" dimensionUniqueName="[Dim Team]" displayFolder="" count="0" unbalanced="0" hidden="1"/>
    <cacheHierarchy uniqueName="[Dim Time - Booking Time].[Day Time Bucket]" caption="Day Time Bucket" attribute="1" defaultMemberUniqueName="[Dim Time - Booking Time].[Day Time Bucket].[All]" allUniqueName="[Dim Time - Booking Time].[Day Time Bucket].[All]" dimensionUniqueName="[Dim Time - Booking Time]" displayFolder="" count="0" unbalanced="0" hidden="1"/>
    <cacheHierarchy uniqueName="[Dim Time - Booking Time].[DayTimeBucketGroupKey]" caption="DayTimeBucketGroupKey" attribute="1" defaultMemberUniqueName="[Dim Time - Booking Time].[DayTimeBucketGroupKey].[All]" allUniqueName="[Dim Time - Booking Time].[DayTimeBucketGroupKey].[All]" dimensionUniqueName="[Dim Time - Booking Time]" displayFolder="" count="0" unbalanced="0" hidden="1"/>
    <cacheHierarchy uniqueName="[Dim Time - Booking Time].[Hour]" caption="Hour" attribute="1" defaultMemberUniqueName="[Dim Time - Booking Time].[Hour].[All]" allUniqueName="[Dim Time - Booking Time].[Hour].[All]" dimensionUniqueName="[Dim Time - Booking Time]" displayFolder="" count="0" unbalanced="0" hidden="1"/>
    <cacheHierarchy uniqueName="[Dim Time - Booking Time].[HourlyBucket]" caption="HourlyBucket" attribute="1" defaultMemberUniqueName="[Dim Time - Booking Time].[HourlyBucket].[All]" allUniqueName="[Dim Time - Booking Time].[HourlyBucket].[All]" dimensionUniqueName="[Dim Time - Booking Time]" displayFolder="" count="0" unbalanced="0" hidden="1"/>
    <cacheHierarchy uniqueName="[Dim Time - Booking Time].[MinuteNumber]" caption="MinuteNumber" attribute="1" defaultMemberUniqueName="[Dim Time - Booking Time].[MinuteNumber].[All]" allUniqueName="[Dim Time - Booking Time].[MinuteNumber].[All]" dimensionUniqueName="[Dim Time - Booking Time]" displayFolder="" count="0" unbalanced="0" hidden="1"/>
    <cacheHierarchy uniqueName="[Dim Time - Booking Time].[SecondNumber]" caption="SecondNumber" attribute="1" defaultMemberUniqueName="[Dim Time - Booking Time].[SecondNumber].[All]" allUniqueName="[Dim Time - Booking Time].[SecondNumber].[All]" dimensionUniqueName="[Dim Time - Booking Time]" displayFolder="" count="0" unbalanced="0" hidden="1"/>
    <cacheHierarchy uniqueName="[Dim Time - Booking Time].[Time]" caption="Time" attribute="1" defaultMemberUniqueName="[Dim Time - Booking Time].[Time].[All]" allUniqueName="[Dim Time - Booking Time].[Time].[All]" dimensionUniqueName="[Dim Time - Booking Time]" displayFolder="" count="0" unbalanced="0" hidden="1"/>
    <cacheHierarchy uniqueName="[Dim Time - Booking Time].[TimeAltKey]" caption="TimeAltKey" attribute="1" defaultMemberUniqueName="[Dim Time - Booking Time].[TimeAltKey].[All]" allUniqueName="[Dim Time - Booking Time].[TimeAltKey].[All]" dimensionUniqueName="[Dim Time - Booking Time]" displayFolder="" count="0" unbalanced="0" hidden="1"/>
    <cacheHierarchy uniqueName="[Dim Time - Booking Time].[TimeInSecond]" caption="TimeInSecond" attribute="1" defaultMemberUniqueName="[Dim Time - Booking Time].[TimeInSecond].[All]" allUniqueName="[Dim Time - Booking Time].[TimeInSecond].[All]" dimensionUniqueName="[Dim Time - Booking Time]" displayFolder="" count="0" unbalanced="0" hidden="1"/>
    <cacheHierarchy uniqueName="[Dim Time - Booking Time].[TimeKey]" caption="TimeKey" attribute="1" defaultMemberUniqueName="[Dim Time - Booking Time].[TimeKey].[All]" allUniqueName="[Dim Time - Booking Time].[TimeKey].[All]" dimensionUniqueName="[Dim Time - Booking Time]" displayFolder="" count="0" unbalanced="0" hidden="1"/>
    <cacheHierarchy uniqueName="[Dim Touching].[ID]" caption="ID" attribute="1" defaultMemberUniqueName="[Dim Touching].[ID].[All]" allUniqueName="[Dim Touching].[ID].[All]" dimensionUniqueName="[Dim Touching]" displayFolder="" count="0" unbalanced="0" hidden="1"/>
    <cacheHierarchy uniqueName="[Dim Touching].[Touch Status]" caption="Touch Status" attribute="1" defaultMemberUniqueName="[Dim Touching].[Touch Status].[All]" allUniqueName="[Dim Touching].[Touch Status].[All]" dimensionUniqueName="[Dim Touching]" displayFolder="" count="0" unbalanced="0" hidden="1"/>
    <cacheHierarchy uniqueName="[Dim Unit Department].[Dep_ID]" caption="Dep_ID" attribute="1" defaultMemberUniqueName="[Dim Unit Department].[Dep_ID].[All]" allUniqueName="[Dim Unit Department].[Dep_ID].[All]" dimensionUniqueName="[Dim Unit Department]" displayFolder="" count="0" unbalanced="0" hidden="1"/>
    <cacheHierarchy uniqueName="[Dim Unit Department].[Department]" caption="Department" attribute="1" defaultMemberUniqueName="[Dim Unit Department].[Department].[All]" allUniqueName="[Dim Unit Department].[Department].[All]" dimensionUniqueName="[Dim Unit Department]" displayFolder="" count="0" unbalanced="0" hidden="1"/>
    <cacheHierarchy uniqueName="[Dim Unit Department].[Department Hierarchy]" caption="Department Hierarchy" defaultMemberUniqueName="[Dim Unit Department].[Department Hierarchy].[All]" allUniqueName="[Dim Unit Department].[Department Hierarchy].[All]" dimensionUniqueName="[Dim Unit Department]" displayFolder="" count="0" unbalanced="0" hidden="1"/>
    <cacheHierarchy uniqueName="[Dim Unit Department].[DepartmentID]" caption="DepartmentID" attribute="1" defaultMemberUniqueName="[Dim Unit Department].[DepartmentID].[All]" allUniqueName="[Dim Unit Department].[DepartmentID].[All]" dimensionUniqueName="[Dim Unit Department]" displayFolder="" count="0" unbalanced="0" hidden="1"/>
    <cacheHierarchy uniqueName="[Dim Unit Department].[Sec_ID]" caption="Sec_ID" attribute="1" defaultMemberUniqueName="[Dim Unit Department].[Sec_ID].[All]" allUniqueName="[Dim Unit Department].[Sec_ID].[All]" dimensionUniqueName="[Dim Unit Department]" displayFolder="" count="0" unbalanced="0" hidden="1"/>
    <cacheHierarchy uniqueName="[Dim Unit Department].[Section]" caption="Section" attribute="1" defaultMemberUniqueName="[Dim Unit Department].[Section].[All]" allUniqueName="[Dim Unit Department].[Section].[All]" dimensionUniqueName="[Dim Unit Department]" displayFolder="" count="0" unbalanced="0" hidden="1"/>
    <cacheHierarchy uniqueName="[Dim Urgency].[ID]" caption="ID" attribute="1" defaultMemberUniqueName="[Dim Urgency].[ID].[All]" allUniqueName="[Dim Urgency].[ID].[All]" dimensionUniqueName="[Dim Urgency]" displayFolder="" count="0" unbalanced="0" hidden="1"/>
    <cacheHierarchy uniqueName="[Dim Urgency].[Urgency]" caption="Urgency" attribute="1" defaultMemberUniqueName="[Dim Urgency].[Urgency].[All]" allUniqueName="[Dim Urgency].[Urgency].[All]" dimensionUniqueName="[Dim Urgency]" displayFolder="" count="0" unbalanced="0" hidden="1"/>
    <cacheHierarchy uniqueName="[Dim User Roles].[Role Name (AR)]" caption="Role Name (AR)" attribute="1" defaultMemberUniqueName="[Dim User Roles].[Role Name (AR)].[All]" allUniqueName="[Dim User Roles].[Role Name (AR)].[All]" dimensionUniqueName="[Dim User Roles]" displayFolder="" count="0" unbalanced="0" hidden="1"/>
    <cacheHierarchy uniqueName="[Dim User Roles].[Role Name (EN)]" caption="Role Name (EN)" attribute="1" defaultMemberUniqueName="[Dim User Roles].[Role Name (EN)].[All]" allUniqueName="[Dim User Roles].[Role Name (EN)].[All]" dimensionUniqueName="[Dim User Roles]" displayFolder="" count="0" unbalanced="0" hidden="1"/>
    <cacheHierarchy uniqueName="[Dim User Roles].[RoleKey]" caption="RoleKey" attribute="1" defaultMemberUniqueName="[Dim User Roles].[RoleKey].[All]" allUniqueName="[Dim User Roles].[RoleKey].[All]" dimensionUniqueName="[Dim User Roles]" displayFolder="" count="0" unbalanced="0" hidden="1"/>
    <cacheHierarchy uniqueName="[Dim Users].[Assignment Type (AR)]" caption="Assignment Type (AR)" attribute="1" defaultMemberUniqueName="[Dim Users].[Assignment Type (AR)].[All]" allUniqueName="[Dim Users].[Assignment Type (AR)].[All]" dimensionUniqueName="[Dim Users]" displayFolder="Assignment Type" count="0" unbalanced="0" hidden="1"/>
    <cacheHierarchy uniqueName="[Dim Users].[Assignment Type (EN)]" caption="Assignment Type (EN)" attribute="1" defaultMemberUniqueName="[Dim Users].[Assignment Type (EN)].[All]" allUniqueName="[Dim Users].[Assignment Type (EN)].[All]" dimensionUniqueName="[Dim Users]" displayFolder="Assignment Type" count="0" unbalanced="0" hidden="1"/>
    <cacheHierarchy uniqueName="[Dim Users].[AssignmentTypeKey]" caption="AssignmentTypeKey" attribute="1" defaultMemberUniqueName="[Dim Users].[AssignmentTypeKey].[All]" allUniqueName="[Dim Users].[AssignmentTypeKey].[All]" dimensionUniqueName="[Dim Users]" displayFolder="" count="0" unbalanced="0" hidden="1"/>
    <cacheHierarchy uniqueName="[Dim Users].[Authentication (AR)]" caption="Authentication (AR)" attribute="1" defaultMemberUniqueName="[Dim Users].[Authentication (AR)].[All]" allUniqueName="[Dim Users].[Authentication (AR)].[All]" dimensionUniqueName="[Dim Users]" displayFolder="User Authentications" count="0" unbalanced="0" hidden="1"/>
    <cacheHierarchy uniqueName="[Dim Users].[Authentication (EN)]" caption="Authentication (EN)" attribute="1" defaultMemberUniqueName="[Dim Users].[Authentication (EN)].[All]" allUniqueName="[Dim Users].[Authentication (EN)].[All]" dimensionUniqueName="[Dim Users]" displayFolder="User Authentications" count="0" unbalanced="0" hidden="1"/>
    <cacheHierarchy uniqueName="[Dim Users].[AuthKey]" caption="AuthKey" attribute="1" defaultMemberUniqueName="[Dim Users].[AuthKey].[All]" allUniqueName="[Dim Users].[AuthKey].[All]" dimensionUniqueName="[Dim Users]" displayFolder="" count="0" unbalanced="0" hidden="1"/>
    <cacheHierarchy uniqueName="[Dim Users].[Email]" caption="Email" attribute="1" defaultMemberUniqueName="[Dim Users].[Email].[All]" allUniqueName="[Dim Users].[Email].[All]" dimensionUniqueName="[Dim Users]" displayFolder="User Data" count="0" unbalanced="0" hidden="1"/>
    <cacheHierarchy uniqueName="[Dim Users].[Login Name]" caption="Login Name" attribute="1" defaultMemberUniqueName="[Dim Users].[Login Name].[All]" allUniqueName="[Dim Users].[Login Name].[All]" dimensionUniqueName="[Dim Users]" displayFolder="User Data" count="0" unbalanced="0" hidden="1"/>
    <cacheHierarchy uniqueName="[Dim Users].[OrganizationKey]" caption="OrganizationKey" attribute="1" defaultMemberUniqueName="[Dim Users].[OrganizationKey].[All]" allUniqueName="[Dim Users].[OrganizationKey].[All]" dimensionUniqueName="[Dim Users]" displayFolder="" count="0" unbalanced="0" hidden="1"/>
    <cacheHierarchy uniqueName="[Dim Users].[User Full Name]" caption="User Full Name" attribute="1" defaultMemberUniqueName="[Dim Users].[User Full Name].[All]" allUniqueName="[Dim Users].[User Full Name].[All]" dimensionUniqueName="[Dim Users]" displayFolder="User Data" count="0" unbalanced="0" hidden="1"/>
    <cacheHierarchy uniqueName="[Dim Users].[UserKey]" caption="UserKey" attribute="1" defaultMemberUniqueName="[Dim Users].[UserKey].[All]" allUniqueName="[Dim Users].[UserKey].[All]" dimensionUniqueName="[Dim Users]" displayFolder="" count="0" unbalanced="0" hidden="1"/>
    <cacheHierarchy uniqueName="[Dim Visit Types].[Visit Type (AR)]" caption="Visit Type (AR)" attribute="1" defaultMemberUniqueName="[Dim Visit Types].[Visit Type (AR)].[All]" allUniqueName="[Dim Visit Types].[Visit Type (AR)].[All]" dimensionUniqueName="[Dim Visit Types]" displayFolder="" count="0" unbalanced="0" hidden="1"/>
    <cacheHierarchy uniqueName="[Dim Visit Types].[Visit Type (EN)]" caption="Visit Type (EN)" attribute="1" defaultMemberUniqueName="[Dim Visit Types].[Visit Type (EN)].[All]" allUniqueName="[Dim Visit Types].[Visit Type (EN)].[All]" dimensionUniqueName="[Dim Visit Types]" displayFolder="" count="0" unbalanced="0" hidden="1"/>
    <cacheHierarchy uniqueName="[Dim Visit Types].[VisitTypeKey]" caption="VisitTypeKey" attribute="1" defaultMemberUniqueName="[Dim Visit Types].[VisitTypeKey].[All]" allUniqueName="[Dim Visit Types].[VisitTypeKey].[All]" dimensionUniqueName="[Dim Visit Types]" displayFolder="" count="0" unbalanced="0" hidden="1"/>
    <cacheHierarchy uniqueName="[DimAchievementMeasure].[ID]" caption="ID" attribute="1" defaultMemberUniqueName="[DimAchievementMeasure].[ID].[All]" allUniqueName="[DimAchievementMeasure].[ID].[All]" dimensionUniqueName="[DimAchievementMeasure]" displayFolder="" count="0" unbalanced="0" hidden="1"/>
    <cacheHierarchy uniqueName="[DimAchievementMeasure].[Measure]" caption="Measure" attribute="1" defaultMemberUniqueName="[DimAchievementMeasure].[Measure].[All]" allUniqueName="[DimAchievementMeasure].[Measure].[All]" dimensionUniqueName="[DimAchievementMeasure]" displayFolder="" count="0" unbalanced="0" hidden="1"/>
    <cacheHierarchy uniqueName="[DimBridgePaymentType].[Payment Type]" caption="Payment Type" attribute="1" defaultMemberUniqueName="[DimBridgePaymentType].[Payment Type].[All]" allUniqueName="[DimBridgePaymentType].[Payment Type].[All]" dimensionUniqueName="[DimBridgePaymentType]" displayFolder="" count="0" unbalanced="0" hidden="1"/>
    <cacheHierarchy uniqueName="[DimDateGrowth].[DateKey]" caption="DateKey" attribute="1" defaultMemberUniqueName="[DimDateGrowth].[DateKey].[All]" allUniqueName="[DimDateGrowth].[DateKey].[All]" dimensionUniqueName="[DimDateGrowth]" displayFolder="" count="0" unbalanced="0" hidden="1"/>
    <cacheHierarchy uniqueName="[DimGrowthDrivers].[Drivers]" caption="Drivers" attribute="1" defaultMemberUniqueName="[DimGrowthDrivers].[Drivers].[All]" allUniqueName="[DimGrowthDrivers].[Drivers].[All]" dimensionUniqueName="[DimGrowthDrivers]" displayFolder="" count="0" unbalanced="0" hidden="1"/>
    <cacheHierarchy uniqueName="[DimGrowthDrivers].[ID]" caption="ID" attribute="1" defaultMemberUniqueName="[DimGrowthDrivers].[ID].[All]" allUniqueName="[DimGrowthDrivers].[ID].[All]" dimensionUniqueName="[DimGrowthDrivers]" displayFolder="" count="0" unbalanced="0" hidden="1"/>
    <cacheHierarchy uniqueName="[DimInvistigationSlicer].[Investigation]" caption="Investigation" attribute="1" defaultMemberUniqueName="[DimInvistigationSlicer].[Investigation].[All]" allUniqueName="[DimInvistigationSlicer].[Investigation].[All]" dimensionUniqueName="[DimInvistigationSlicer]" displayFolder="" count="0" unbalanced="0" hidden="1"/>
    <cacheHierarchy uniqueName="[DimInvistigationSlicer].[InvestigationID]" caption="InvestigationID" attribute="1" defaultMemberUniqueName="[DimInvistigationSlicer].[InvestigationID].[All]" allUniqueName="[DimInvistigationSlicer].[InvestigationID].[All]" dimensionUniqueName="[DimInvistigationSlicer]" displayFolder="" count="0" unbalanced="0" hidden="1"/>
    <cacheHierarchy uniqueName="[DimOPDIndicator].[ID]" caption="ID" attribute="1" defaultMemberUniqueName="[DimOPDIndicator].[ID].[All]" allUniqueName="[DimOPDIndicator].[ID].[All]" dimensionUniqueName="[DimOPDIndicator]" displayFolder="" count="0" unbalanced="0" hidden="1"/>
    <cacheHierarchy uniqueName="[DimOPDIndicator].[IndicatorName]" caption="IndicatorName" attribute="1" defaultMemberUniqueName="[DimOPDIndicator].[IndicatorName].[All]" allUniqueName="[DimOPDIndicator].[IndicatorName].[All]" dimensionUniqueName="[DimOPDIndicator]" displayFolder="" count="0" unbalanced="0" hidden="1"/>
    <cacheHierarchy uniqueName="[DimServicesFlag].[ID]" caption="ID" attribute="1" defaultMemberUniqueName="[DimServicesFlag].[ID].[All]" allUniqueName="[DimServicesFlag].[ID].[All]" dimensionUniqueName="[DimServicesFlag]" displayFolder="" count="0" unbalanced="0" hidden="1"/>
    <cacheHierarchy uniqueName="[DimServicesFlag].[Services Flag Description]" caption="Services Flag Description" attribute="1" defaultMemberUniqueName="[DimServicesFlag].[Services Flag Description].[All]" allUniqueName="[DimServicesFlag].[Services Flag Description].[All]" dimensionUniqueName="[DimServicesFlag]" displayFolder="" count="0" unbalanced="0" hidden="1"/>
    <cacheHierarchy uniqueName="[DimServicesType].[ID]" caption="ID" attribute="1" defaultMemberUniqueName="[DimServicesType].[ID].[All]" allUniqueName="[DimServicesType].[ID].[All]" dimensionUniqueName="[DimServicesType]" displayFolder="" count="0" unbalanced="0" hidden="1"/>
    <cacheHierarchy uniqueName="[DimServicesType].[Service Type Desc]" caption="Service Type Desc" attribute="1" defaultMemberUniqueName="[DimServicesType].[Service Type Desc].[All]" allUniqueName="[DimServicesType].[Service Type Desc].[All]" dimensionUniqueName="[DimServicesType]" displayFolder="" count="0" unbalanced="0" hidden="1"/>
    <cacheHierarchy uniqueName="[Drivers].[Driver]" caption="Driver" attribute="1" defaultMemberUniqueName="[Drivers].[Driver].[All]" allUniqueName="[Drivers].[Driver].[All]" dimensionUniqueName="[Drivers]" displayFolder="" count="0" unbalanced="0" hidden="1"/>
    <cacheHierarchy uniqueName="[Drivers].[Driver ID]" caption="Driver ID" attribute="1" defaultMemberUniqueName="[Drivers].[Driver ID].[All]" allUniqueName="[Drivers].[Driver ID].[All]" dimensionUniqueName="[Drivers]" displayFolder="" count="0" unbalanced="0" hidden="1"/>
    <cacheHierarchy uniqueName="[DynamicBaseLine].[BaseLineYearMonthKey]" caption="BaseLineYearMonthKey" attribute="1" defaultMemberUniqueName="[DynamicBaseLine].[BaseLineYearMonthKey].[All]" allUniqueName="[DynamicBaseLine].[BaseLineYearMonthKey].[All]" dimensionUniqueName="[DynamicBaseLine]" displayFolder="" count="0" unbalanced="0" hidden="1"/>
    <cacheHierarchy uniqueName="[DynamicBaseLine].[EndDateKey]" caption="EndDateKey" attribute="1" defaultMemberUniqueName="[DynamicBaseLine].[EndDateKey].[All]" allUniqueName="[DynamicBaseLine].[EndDateKey].[All]" dimensionUniqueName="[DynamicBaseLine]" displayFolder="" count="0" unbalanced="0" hidden="1"/>
    <cacheHierarchy uniqueName="[DynamicBaseLine].[MonthKey]" caption="MonthKey" attribute="1" defaultMemberUniqueName="[DynamicBaseLine].[MonthKey].[All]" allUniqueName="[DynamicBaseLine].[MonthKey].[All]" dimensionUniqueName="[DynamicBaseLine]" displayFolder="" count="0" unbalanced="0" hidden="1"/>
    <cacheHierarchy uniqueName="[DynamicBaseLine].[NoOfdays]" caption="NoOfdays" attribute="1" defaultMemberUniqueName="[DynamicBaseLine].[NoOfdays].[All]" allUniqueName="[DynamicBaseLine].[NoOfdays].[All]" dimensionUniqueName="[DynamicBaseLine]" displayFolder="" count="0" unbalanced="0" hidden="1"/>
    <cacheHierarchy uniqueName="[DynamicBaseLine].[OrganizationKey]" caption="OrganizationKey" attribute="1" defaultMemberUniqueName="[DynamicBaseLine].[OrganizationKey].[All]" allUniqueName="[DynamicBaseLine].[OrganizationKey].[All]" dimensionUniqueName="[DynamicBaseLine]" displayFolder="" count="0" unbalanced="0" hidden="1"/>
    <cacheHierarchy uniqueName="[DynamicBaseLine].[StartDateKey]" caption="StartDateKey" attribute="1" defaultMemberUniqueName="[DynamicBaseLine].[StartDateKey].[All]" allUniqueName="[DynamicBaseLine].[StartDateKey].[All]" dimensionUniqueName="[DynamicBaseLine]" displayFolder="" count="0" unbalanced="0" hidden="1"/>
    <cacheHierarchy uniqueName="[DynamicBaseLine].[YearKey]" caption="YearKey" attribute="1" defaultMemberUniqueName="[DynamicBaseLine].[YearKey].[All]" allUniqueName="[DynamicBaseLine].[YearKey].[All]" dimensionUniqueName="[DynamicBaseLine]" displayFolder="" count="0" unbalanced="0" hidden="1"/>
    <cacheHierarchy uniqueName="[DynamicBaseLine].[YearMonthKey]" caption="YearMonthKey" attribute="1" defaultMemberUniqueName="[DynamicBaseLine].[YearMonthKey].[All]" allUniqueName="[DynamicBaseLine].[YearMonthKey].[All]" dimensionUniqueName="[DynamicBaseLine]" displayFolder="" count="0" unbalanced="0" hidden="1"/>
    <cacheHierarchy uniqueName="[Fact Admission Requests].[ADMISSION_REQUEST_ID]" caption="ADMISSION_REQUEST_ID" attribute="1" defaultMemberUniqueName="[Fact Admission Requests].[ADMISSION_REQUEST_ID].[All]" allUniqueName="[Fact Admission Requests].[ADMISSION_REQUEST_ID].[All]" dimensionUniqueName="[Fact Admission Requests]" displayFolder="" count="0" unbalanced="0" hidden="1"/>
    <cacheHierarchy uniqueName="[Fact Admission Requests].[ADMISSION_TYPE]" caption="ADMISSION_TYPE" attribute="1" defaultMemberUniqueName="[Fact Admission Requests].[ADMISSION_TYPE].[All]" allUniqueName="[Fact Admission Requests].[ADMISSION_TYPE].[All]" dimensionUniqueName="[Fact Admission Requests]" displayFolder="" count="0" unbalanced="0" hidden="1"/>
    <cacheHierarchy uniqueName="[Fact Admission Requests].[ADMIT_DATE]" caption="ADMIT_DATE" attribute="1" defaultMemberUniqueName="[Fact Admission Requests].[ADMIT_DATE].[All]" allUniqueName="[Fact Admission Requests].[ADMIT_DATE].[All]" dimensionUniqueName="[Fact Admission Requests]" displayFolder="" count="0" unbalanced="0" hidden="1"/>
    <cacheHierarchy uniqueName="[Fact Admission Requests].[Company_Key]" caption="Company_Key" attribute="1" defaultMemberUniqueName="[Fact Admission Requests].[Company_Key].[All]" allUniqueName="[Fact Admission Requests].[Company_Key].[All]" dimensionUniqueName="[Fact Admission Requests]" displayFolder="" count="0" unbalanced="0" hidden="1"/>
    <cacheHierarchy uniqueName="[Fact Admission Requests].[CONSULTANT_ID]" caption="CONSULTANT_ID" attribute="1" defaultMemberUniqueName="[Fact Admission Requests].[CONSULTANT_ID].[All]" allUniqueName="[Fact Admission Requests].[CONSULTANT_ID].[All]" dimensionUniqueName="[Fact Admission Requests]" displayFolder="" count="0" unbalanced="0" hidden="1"/>
    <cacheHierarchy uniqueName="[Fact Admission Requests].[DATE_REVIEWED]" caption="DATE_REVIEWED" attribute="1" defaultMemberUniqueName="[Fact Admission Requests].[DATE_REVIEWED].[All]" allUniqueName="[Fact Admission Requests].[DATE_REVIEWED].[All]" dimensionUniqueName="[Fact Admission Requests]" displayFolder="" count="0" unbalanced="0" hidden="1"/>
    <cacheHierarchy uniqueName="[Fact Admission Requests].[DIAG_CODE]" caption="DIAG_CODE" attribute="1" defaultMemberUniqueName="[Fact Admission Requests].[DIAG_CODE].[All]" allUniqueName="[Fact Admission Requests].[DIAG_CODE].[All]" dimensionUniqueName="[Fact Admission Requests]" displayFolder="" count="0" unbalanced="0" hidden="1"/>
    <cacheHierarchy uniqueName="[Fact Admission Requests].[Entrance_Key]" caption="Entrance_Key" attribute="1" defaultMemberUniqueName="[Fact Admission Requests].[Entrance_Key].[All]" allUniqueName="[Fact Admission Requests].[Entrance_Key].[All]" dimensionUniqueName="[Fact Admission Requests]" displayFolder="" count="0" unbalanced="0" hidden="1"/>
    <cacheHierarchy uniqueName="[Fact Admission Requests].[Episode_key]" caption="Episode_key" attribute="1" defaultMemberUniqueName="[Fact Admission Requests].[Episode_key].[All]" allUniqueName="[Fact Admission Requests].[Episode_key].[All]" dimensionUniqueName="[Fact Admission Requests]" displayFolder="" count="0" unbalanced="0" hidden="1"/>
    <cacheHierarchy uniqueName="[Fact Admission Requests].[EST_DISCHARGE_DATE]" caption="EST_DISCHARGE_DATE" attribute="1" defaultMemberUniqueName="[Fact Admission Requests].[EST_DISCHARGE_DATE].[All]" allUniqueName="[Fact Admission Requests].[EST_DISCHARGE_DATE].[All]" dimensionUniqueName="[Fact Admission Requests]" displayFolder="" count="0" unbalanced="0" hidden="1"/>
    <cacheHierarchy uniqueName="[Fact Admission Requests].[NewPatientId]" caption="NewPatientId" attribute="1" defaultMemberUniqueName="[Fact Admission Requests].[NewPatientId].[All]" allUniqueName="[Fact Admission Requests].[NewPatientId].[All]" dimensionUniqueName="[Fact Admission Requests]" displayFolder="" count="0" unbalanced="0" hidden="1"/>
    <cacheHierarchy uniqueName="[Fact Admission Requests].[Organization_key]" caption="Organization_key" attribute="1" defaultMemberUniqueName="[Fact Admission Requests].[Organization_key].[All]" allUniqueName="[Fact Admission Requests].[Organization_key].[All]" dimensionUniqueName="[Fact Admission Requests]" displayFolder="" count="0" unbalanced="0" hidden="1"/>
    <cacheHierarchy uniqueName="[Fact Admission Requests].[PATIENT_ID]" caption="PATIENT_ID" attribute="1" defaultMemberUniqueName="[Fact Admission Requests].[PATIENT_ID].[All]" allUniqueName="[Fact Admission Requests].[PATIENT_ID].[All]" dimensionUniqueName="[Fact Admission Requests]" displayFolder="" count="0" unbalanced="0" hidden="1"/>
    <cacheHierarchy uniqueName="[Fact Admission Requests].[PatientEpisodeType_Key]" caption="PatientEpisodeType_Key" attribute="1" defaultMemberUniqueName="[Fact Admission Requests].[PatientEpisodeType_Key].[All]" allUniqueName="[Fact Admission Requests].[PatientEpisodeType_Key].[All]" dimensionUniqueName="[Fact Admission Requests]" displayFolder="" count="0" unbalanced="0" hidden="1"/>
    <cacheHierarchy uniqueName="[Fact Admission Requests].[PLANNED_DATE]" caption="PLANNED_DATE" attribute="1" defaultMemberUniqueName="[Fact Admission Requests].[PLANNED_DATE].[All]" allUniqueName="[Fact Admission Requests].[PLANNED_DATE].[All]" dimensionUniqueName="[Fact Admission Requests]" displayFolder="" count="0" unbalanced="0" hidden="1"/>
    <cacheHierarchy uniqueName="[Fact Admission Requests].[REASON_FOR_ADMIT]" caption="REASON_FOR_ADMIT" attribute="1" defaultMemberUniqueName="[Fact Admission Requests].[REASON_FOR_ADMIT].[All]" allUniqueName="[Fact Admission Requests].[REASON_FOR_ADMIT].[All]" dimensionUniqueName="[Fact Admission Requests]" displayFolder="" count="0" unbalanced="0" hidden="1"/>
    <cacheHierarchy uniqueName="[Fact Admission Requests].[REQUEST_TYPE]" caption="REQUEST_TYPE" attribute="1" defaultMemberUniqueName="[Fact Admission Requests].[REQUEST_TYPE].[All]" allUniqueName="[Fact Admission Requests].[REQUEST_TYPE].[All]" dimensionUniqueName="[Fact Admission Requests]" displayFolder="" count="0" unbalanced="0" hidden="1"/>
    <cacheHierarchy uniqueName="[Fact Admission Requests].[STATUS]" caption="STATUS" attribute="1" defaultMemberUniqueName="[Fact Admission Requests].[STATUS].[All]" allUniqueName="[Fact Admission Requests].[STATUS].[All]" dimensionUniqueName="[Fact Admission Requests]" displayFolder="" count="0" unbalanced="0" hidden="1"/>
    <cacheHierarchy uniqueName="[Fact Admission Requests].[TEAM_ID]" caption="TEAM_ID" attribute="1" defaultMemberUniqueName="[Fact Admission Requests].[TEAM_ID].[All]" allUniqueName="[Fact Admission Requests].[TEAM_ID].[All]" dimensionUniqueName="[Fact Admission Requests]" displayFolder="" count="0" unbalanced="0" hidden="1"/>
    <cacheHierarchy uniqueName="[Fact Admission Requests].[URGENCY]" caption="URGENCY" attribute="1" defaultMemberUniqueName="[Fact Admission Requests].[URGENCY].[All]" allUniqueName="[Fact Admission Requests].[URGENCY].[All]" dimensionUniqueName="[Fact Admission Requests]" displayFolder="" count="0" unbalanced="0" hidden="1"/>
    <cacheHierarchy uniqueName="[Fact Appointment Booking].[AccountKey]" caption="AccountKey" attribute="1" defaultMemberUniqueName="[Fact Appointment Booking].[AccountKey].[All]" allUniqueName="[Fact Appointment Booking].[AccountKey].[All]" dimensionUniqueName="[Fact Appointment Booking]" displayFolder="" count="0" unbalanced="0" hidden="1"/>
    <cacheHierarchy uniqueName="[Fact Appointment Booking].[AccountMappedKey]" caption="AccountMappedKey" attribute="1" defaultMemberUniqueName="[Fact Appointment Booking].[AccountMappedKey].[All]" allUniqueName="[Fact Appointment Booking].[AccountMappedKey].[All]" dimensionUniqueName="[Fact Appointment Booking]" displayFolder="" count="0" unbalanced="0" hidden="1"/>
    <cacheHierarchy uniqueName="[Fact Appointment Booking].[AgentsMappedKey]" caption="AgentsMappedKey" attribute="1" defaultMemberUniqueName="[Fact Appointment Booking].[AgentsMappedKey].[All]" allUniqueName="[Fact Appointment Booking].[AgentsMappedKey].[All]" dimensionUniqueName="[Fact Appointment Booking]" displayFolder="" count="0" unbalanced="0" hidden="1"/>
    <cacheHierarchy uniqueName="[Fact Appointment Booking].[AltKey]" caption="AltKey" attribute="1" defaultMemberUniqueName="[Fact Appointment Booking].[AltKey].[All]" allUniqueName="[Fact Appointment Booking].[AltKey].[All]" dimensionUniqueName="[Fact Appointment Booking]" displayFolder="" count="0" unbalanced="0" hidden="1"/>
    <cacheHierarchy uniqueName="[Fact Appointment Booking].[ApptClassification]" caption="ApptClassification" attribute="1" defaultMemberUniqueName="[Fact Appointment Booking].[ApptClassification].[All]" allUniqueName="[Fact Appointment Booking].[ApptClassification].[All]" dimensionUniqueName="[Fact Appointment Booking]" displayFolder="" count="0" unbalanced="0" hidden="1"/>
    <cacheHierarchy uniqueName="[Fact Appointment Booking].[BookingKey]" caption="BookingKey" attribute="1" defaultMemberUniqueName="[Fact Appointment Booking].[BookingKey].[All]" allUniqueName="[Fact Appointment Booking].[BookingKey].[All]" dimensionUniqueName="[Fact Appointment Booking]" displayFolder="" count="0" unbalanced="0" hidden="1"/>
    <cacheHierarchy uniqueName="[Fact Appointment Booking].[BookingStatusKey]" caption="BookingStatusKey" attribute="1" defaultMemberUniqueName="[Fact Appointment Booking].[BookingStatusKey].[All]" allUniqueName="[Fact Appointment Booking].[BookingStatusKey].[All]" dimensionUniqueName="[Fact Appointment Booking]" displayFolder="" count="0" unbalanced="0" hidden="1"/>
    <cacheHierarchy uniqueName="[Fact Appointment Booking].[BusinessSourceID]" caption="BusinessSourceID" attribute="1" defaultMemberUniqueName="[Fact Appointment Booking].[BusinessSourceID].[All]" allUniqueName="[Fact Appointment Booking].[BusinessSourceID].[All]" dimensionUniqueName="[Fact Appointment Booking]" displayFolder="" count="0" unbalanced="0" hidden="1"/>
    <cacheHierarchy uniqueName="[Fact Appointment Booking].[CancelReasonID]" caption="CancelReasonID" attribute="1" defaultMemberUniqueName="[Fact Appointment Booking].[CancelReasonID].[All]" allUniqueName="[Fact Appointment Booking].[CancelReasonID].[All]" dimensionUniqueName="[Fact Appointment Booking]" displayFolder="" count="0" unbalanced="0" hidden="1"/>
    <cacheHierarchy uniqueName="[Fact Appointment Booking].[Cases]" caption="Cases" attribute="1" defaultMemberUniqueName="[Fact Appointment Booking].[Cases].[All]" allUniqueName="[Fact Appointment Booking].[Cases].[All]" dimensionUniqueName="[Fact Appointment Booking]" displayFolder="" count="0" unbalanced="0" hidden="1"/>
    <cacheHierarchy uniqueName="[Fact Appointment Booking].[ClinicDateKey]" caption="ClinicDateKey" attribute="1" defaultMemberUniqueName="[Fact Appointment Booking].[ClinicDateKey].[All]" allUniqueName="[Fact Appointment Booking].[ClinicDateKey].[All]" dimensionUniqueName="[Fact Appointment Booking]" displayFolder="" count="0" unbalanced="0" hidden="1"/>
    <cacheHierarchy uniqueName="[Fact Appointment Booking].[ContractID]" caption="ContractID" attribute="1" defaultMemberUniqueName="[Fact Appointment Booking].[ContractID].[All]" allUniqueName="[Fact Appointment Booking].[ContractID].[All]" dimensionUniqueName="[Fact Appointment Booking]" displayFolder="" count="0" unbalanced="0" hidden="1"/>
    <cacheHierarchy uniqueName="[Fact Appointment Booking].[ContractorClientID]" caption="ContractorClientID" attribute="1" defaultMemberUniqueName="[Fact Appointment Booking].[ContractorClientID].[All]" allUniqueName="[Fact Appointment Booking].[ContractorClientID].[All]" dimensionUniqueName="[Fact Appointment Booking]" displayFolder="" count="0" unbalanced="0" hidden="1"/>
    <cacheHierarchy uniqueName="[Fact Appointment Booking].[CreatedBy]" caption="CreatedBy" attribute="1" defaultMemberUniqueName="[Fact Appointment Booking].[CreatedBy].[All]" allUniqueName="[Fact Appointment Booking].[CreatedBy].[All]" dimensionUniqueName="[Fact Appointment Booking]" displayFolder="" count="0" unbalanced="0" hidden="1"/>
    <cacheHierarchy uniqueName="[Fact Appointment Booking].[DateKey]" caption="DateKey" attribute="1" defaultMemberUniqueName="[Fact Appointment Booking].[DateKey].[All]" allUniqueName="[Fact Appointment Booking].[DateKey].[All]" dimensionUniqueName="[Fact Appointment Booking]" displayFolder="" count="0" unbalanced="0" hidden="1"/>
    <cacheHierarchy uniqueName="[Fact Appointment Booking].[DepartmentKey]" caption="DepartmentKey" attribute="1" defaultMemberUniqueName="[Fact Appointment Booking].[DepartmentKey].[All]" allUniqueName="[Fact Appointment Booking].[DepartmentKey].[All]" dimensionUniqueName="[Fact Appointment Booking]" displayFolder="" count="0" unbalanced="0" hidden="1"/>
    <cacheHierarchy uniqueName="[Fact Appointment Booking].[DoctorKey]" caption="DoctorKey" attribute="1" defaultMemberUniqueName="[Fact Appointment Booking].[DoctorKey].[All]" allUniqueName="[Fact Appointment Booking].[DoctorKey].[All]" dimensionUniqueName="[Fact Appointment Booking]" displayFolder="" count="0" unbalanced="0" hidden="1"/>
    <cacheHierarchy uniqueName="[Fact Appointment Booking].[DoctorMappedKey]" caption="DoctorMappedKey" attribute="1" defaultMemberUniqueName="[Fact Appointment Booking].[DoctorMappedKey].[All]" allUniqueName="[Fact Appointment Booking].[DoctorMappedKey].[All]" dimensionUniqueName="[Fact Appointment Booking]" displayFolder="" count="0" unbalanced="0" hidden="1"/>
    <cacheHierarchy uniqueName="[Fact Appointment Booking].[FinancialStatusID]" caption="FinancialStatusID" attribute="1" defaultMemberUniqueName="[Fact Appointment Booking].[FinancialStatusID].[All]" allUniqueName="[Fact Appointment Booking].[FinancialStatusID].[All]" dimensionUniqueName="[Fact Appointment Booking]" displayFolder="" count="0" unbalanced="0" hidden="1"/>
    <cacheHierarchy uniqueName="[Fact Appointment Booking].[IsPhysicianDependent]" caption="IsPhysicianDependent" attribute="1" defaultMemberUniqueName="[Fact Appointment Booking].[IsPhysicianDependent].[All]" allUniqueName="[Fact Appointment Booking].[IsPhysicianDependent].[All]" dimensionUniqueName="[Fact Appointment Booking]" displayFolder="" count="0" unbalanced="0" hidden="1"/>
    <cacheHierarchy uniqueName="[Fact Appointment Booking].[MappedKey1]" caption="MappedKey1" attribute="1" defaultMemberUniqueName="[Fact Appointment Booking].[MappedKey1].[All]" allUniqueName="[Fact Appointment Booking].[MappedKey1].[All]" dimensionUniqueName="[Fact Appointment Booking]" displayFolder="" count="0" unbalanced="0" hidden="1"/>
    <cacheHierarchy uniqueName="[Fact Appointment Booking].[MappedKey2]" caption="MappedKey2" attribute="1" defaultMemberUniqueName="[Fact Appointment Booking].[MappedKey2].[All]" allUniqueName="[Fact Appointment Booking].[MappedKey2].[All]" dimensionUniqueName="[Fact Appointment Booking]" displayFolder="" count="0" unbalanced="0" hidden="1"/>
    <cacheHierarchy uniqueName="[Fact Appointment Booking].[MappedKey3]" caption="MappedKey3" attribute="1" defaultMemberUniqueName="[Fact Appointment Booking].[MappedKey3].[All]" allUniqueName="[Fact Appointment Booking].[MappedKey3].[All]" dimensionUniqueName="[Fact Appointment Booking]" displayFolder="" count="0" unbalanced="0" hidden="1"/>
    <cacheHierarchy uniqueName="[Fact Appointment Booking].[MappedKey4]" caption="MappedKey4" attribute="1" defaultMemberUniqueName="[Fact Appointment Booking].[MappedKey4].[All]" allUniqueName="[Fact Appointment Booking].[MappedKey4].[All]" dimensionUniqueName="[Fact Appointment Booking]" displayFolder="" count="0" unbalanced="0" hidden="1"/>
    <cacheHierarchy uniqueName="[Fact Appointment Booking].[MappedKey5]" caption="MappedKey5" attribute="1" defaultMemberUniqueName="[Fact Appointment Booking].[MappedKey5].[All]" allUniqueName="[Fact Appointment Booking].[MappedKey5].[All]" dimensionUniqueName="[Fact Appointment Booking]" displayFolder="" count="0" unbalanced="0" hidden="1"/>
    <cacheHierarchy uniqueName="[Fact Appointment Booking].[NumberOfOverbookedSlots]" caption="NumberOfOverbookedSlots" attribute="1" defaultMemberUniqueName="[Fact Appointment Booking].[NumberOfOverbookedSlots].[All]" allUniqueName="[Fact Appointment Booking].[NumberOfOverbookedSlots].[All]" dimensionUniqueName="[Fact Appointment Booking]" displayFolder="" count="0" unbalanced="0" hidden="1"/>
    <cacheHierarchy uniqueName="[Fact Appointment Booking].[OrganizationKey]" caption="OrganizationKey" attribute="1" defaultMemberUniqueName="[Fact Appointment Booking].[OrganizationKey].[All]" allUniqueName="[Fact Appointment Booking].[OrganizationKey].[All]" dimensionUniqueName="[Fact Appointment Booking]" displayFolder="" count="0" unbalanced="0" hidden="1"/>
    <cacheHierarchy uniqueName="[Fact Appointment Booking].[PatientKey]" caption="PatientKey" attribute="1" defaultMemberUniqueName="[Fact Appointment Booking].[PatientKey].[All]" allUniqueName="[Fact Appointment Booking].[PatientKey].[All]" dimensionUniqueName="[Fact Appointment Booking]" displayFolder="" count="0" unbalanced="0" hidden="1"/>
    <cacheHierarchy uniqueName="[Fact Appointment Booking].[PatientMappedKey]" caption="PatientMappedKey" attribute="1" defaultMemberUniqueName="[Fact Appointment Booking].[PatientMappedKey].[All]" allUniqueName="[Fact Appointment Booking].[PatientMappedKey].[All]" dimensionUniqueName="[Fact Appointment Booking]" displayFolder="" count="0" unbalanced="0" hidden="1"/>
    <cacheHierarchy uniqueName="[Fact Appointment Booking].[PatternID]" caption="PatternID" attribute="1" defaultMemberUniqueName="[Fact Appointment Booking].[PatternID].[All]" allUniqueName="[Fact Appointment Booking].[PatternID].[All]" dimensionUniqueName="[Fact Appointment Booking]" displayFolder="" count="0" unbalanced="0" hidden="1"/>
    <cacheHierarchy uniqueName="[Fact Appointment Booking].[PatternInstanceID]" caption="PatternInstanceID" attribute="1" defaultMemberUniqueName="[Fact Appointment Booking].[PatternInstanceID].[All]" allUniqueName="[Fact Appointment Booking].[PatternInstanceID].[All]" dimensionUniqueName="[Fact Appointment Booking]" displayFolder="" count="0" unbalanced="0" hidden="1"/>
    <cacheHierarchy uniqueName="[Fact Appointment Booking].[SlotKey]" caption="SlotKey" attribute="1" defaultMemberUniqueName="[Fact Appointment Booking].[SlotKey].[All]" allUniqueName="[Fact Appointment Booking].[SlotKey].[All]" dimensionUniqueName="[Fact Appointment Booking]" displayFolder="" count="0" unbalanced="0" hidden="1"/>
    <cacheHierarchy uniqueName="[Fact Appointment Booking].[SlotMinutes]" caption="SlotMinutes" attribute="1" defaultMemberUniqueName="[Fact Appointment Booking].[SlotMinutes].[All]" allUniqueName="[Fact Appointment Booking].[SlotMinutes].[All]" dimensionUniqueName="[Fact Appointment Booking]" displayFolder="" count="0" unbalanced="0" hidden="1"/>
    <cacheHierarchy uniqueName="[Fact Appointment Booking].[SlotUnit]" caption="SlotUnit" attribute="1" defaultMemberUniqueName="[Fact Appointment Booking].[SlotUnit].[All]" allUniqueName="[Fact Appointment Booking].[SlotUnit].[All]" dimensionUniqueName="[Fact Appointment Booking]" displayFolder="" count="0" unbalanced="0" hidden="1"/>
    <cacheHierarchy uniqueName="[Fact Appointment Booking].[SpecialityMappedKey]" caption="SpecialityMappedKey" attribute="1" defaultMemberUniqueName="[Fact Appointment Booking].[SpecialityMappedKey].[All]" allUniqueName="[Fact Appointment Booking].[SpecialityMappedKey].[All]" dimensionUniqueName="[Fact Appointment Booking]" displayFolder="" count="0" unbalanced="0" hidden="1"/>
    <cacheHierarchy uniqueName="[Fact Appointment Booking].[SpecialtyID]" caption="SpecialtyID" attribute="1" defaultMemberUniqueName="[Fact Appointment Booking].[SpecialtyID].[All]" allUniqueName="[Fact Appointment Booking].[SpecialtyID].[All]" dimensionUniqueName="[Fact Appointment Booking]" displayFolder="" count="0" unbalanced="0" hidden="1"/>
    <cacheHierarchy uniqueName="[Fact Appointment Booking].[TimeKey]" caption="TimeKey" attribute="1" defaultMemberUniqueName="[Fact Appointment Booking].[TimeKey].[All]" allUniqueName="[Fact Appointment Booking].[TimeKey].[All]" dimensionUniqueName="[Fact Appointment Booking]" displayFolder="" count="0" unbalanced="0" hidden="1"/>
    <cacheHierarchy uniqueName="[Fact Appointment Booking].[VersionKey]" caption="VersionKey" attribute="1" defaultMemberUniqueName="[Fact Appointment Booking].[VersionKey].[All]" allUniqueName="[Fact Appointment Booking].[VersionKey].[All]" dimensionUniqueName="[Fact Appointment Booking]" displayFolder="" count="0" unbalanced="0" hidden="1"/>
    <cacheHierarchy uniqueName="[Fact Appointment Booking].[VisitTypeID]" caption="VisitTypeID" attribute="1" defaultMemberUniqueName="[Fact Appointment Booking].[VisitTypeID].[All]" allUniqueName="[Fact Appointment Booking].[VisitTypeID].[All]" dimensionUniqueName="[Fact Appointment Booking]" displayFolder="" count="0" unbalanced="0" hidden="1"/>
    <cacheHierarchy uniqueName="[Fact BI Solutions].[BISolution]" caption="BISolution" attribute="1" defaultMemberUniqueName="[Fact BI Solutions].[BISolution].[All]" allUniqueName="[Fact BI Solutions].[BISolution].[All]" dimensionUniqueName="[Fact BI Solutions]" displayFolder="" count="0" unbalanced="0" hidden="1"/>
    <cacheHierarchy uniqueName="[Fact BI Solutions].[ByteCount]" caption="ByteCount" attribute="1" defaultMemberUniqueName="[Fact BI Solutions].[ByteCount].[All]" allUniqueName="[Fact BI Solutions].[ByteCount].[All]" dimensionUniqueName="[Fact BI Solutions]" displayFolder="" count="0" unbalanced="0" hidden="1"/>
    <cacheHierarchy uniqueName="[Fact BI Solutions].[CreatedDate]" caption="CreatedDate" attribute="1" defaultMemberUniqueName="[Fact BI Solutions].[CreatedDate].[All]" allUniqueName="[Fact BI Solutions].[CreatedDate].[All]" dimensionUniqueName="[Fact BI Solutions]" displayFolder="" count="0" unbalanced="0" hidden="1"/>
    <cacheHierarchy uniqueName="[Fact BI Solutions].[DashboardActions]" caption="DashboardActions" attribute="1" defaultMemberUniqueName="[Fact BI Solutions].[DashboardActions].[All]" allUniqueName="[Fact BI Solutions].[DashboardActions].[All]" dimensionUniqueName="[Fact BI Solutions]" displayFolder="" count="0" unbalanced="0" hidden="1"/>
    <cacheHierarchy uniqueName="[Fact BI Solutions].[DashboardDeleted]" caption="DashboardDeleted" attribute="1" defaultMemberUniqueName="[Fact BI Solutions].[DashboardDeleted].[All]" allUniqueName="[Fact BI Solutions].[DashboardDeleted].[All]" dimensionUniqueName="[Fact BI Solutions]" displayFolder="" count="0" unbalanced="0" hidden="1"/>
    <cacheHierarchy uniqueName="[Fact BI Solutions].[DashboardKey]" caption="DashboardKey" attribute="1" defaultMemberUniqueName="[Fact BI Solutions].[DashboardKey].[All]" allUniqueName="[Fact BI Solutions].[DashboardKey].[All]" dimensionUniqueName="[Fact BI Solutions]" displayFolder="" count="0" unbalanced="0" hidden="1"/>
    <cacheHierarchy uniqueName="[Fact BI Solutions].[DashboardName]" caption="DashboardName" attribute="1" defaultMemberUniqueName="[Fact BI Solutions].[DashboardName].[All]" allUniqueName="[Fact BI Solutions].[DashboardName].[All]" dimensionUniqueName="[Fact BI Solutions]" displayFolder="" count="0" unbalanced="0" hidden="1"/>
    <cacheHierarchy uniqueName="[Fact BI Solutions].[DashboardSize]" caption="DashboardSize" attribute="1" defaultMemberUniqueName="[Fact BI Solutions].[DashboardSize].[All]" allUniqueName="[Fact BI Solutions].[DashboardSize].[All]" dimensionUniqueName="[Fact BI Solutions]" displayFolder="" count="0" unbalanced="0" hidden="1"/>
    <cacheHierarchy uniqueName="[Fact BI Solutions].[DashboardSource]" caption="DashboardSource" attribute="1" defaultMemberUniqueName="[Fact BI Solutions].[DashboardSource].[All]" allUniqueName="[Fact BI Solutions].[DashboardSource].[All]" dimensionUniqueName="[Fact BI Solutions]" displayFolder="" count="0" unbalanced="0" hidden="1"/>
    <cacheHierarchy uniqueName="[Fact BI Solutions].[DashboardURL]" caption="DashboardURL" attribute="1" defaultMemberUniqueName="[Fact BI Solutions].[DashboardURL].[All]" allUniqueName="[Fact BI Solutions].[DashboardURL].[All]" dimensionUniqueName="[Fact BI Solutions]" displayFolder="" count="0" unbalanced="0" hidden="1"/>
    <cacheHierarchy uniqueName="[Fact BI Solutions].[DataSource]" caption="DataSource" attribute="1" defaultMemberUniqueName="[Fact BI Solutions].[DataSource].[All]" allUniqueName="[Fact BI Solutions].[DataSource].[All]" dimensionUniqueName="[Fact BI Solutions]" displayFolder="" count="0" unbalanced="0" hidden="1"/>
    <cacheHierarchy uniqueName="[Fact BI Solutions].[DateKey]" caption="DateKey" attribute="1" defaultMemberUniqueName="[Fact BI Solutions].[DateKey].[All]" allUniqueName="[Fact BI Solutions].[DateKey].[All]" dimensionUniqueName="[Fact BI Solutions]" displayFolder="" count="0" unbalanced="0" hidden="1"/>
    <cacheHierarchy uniqueName="[Fact BI Solutions].[ExecutionId]" caption="ExecutionId" attribute="1" defaultMemberUniqueName="[Fact BI Solutions].[ExecutionId].[All]" allUniqueName="[Fact BI Solutions].[ExecutionId].[All]" dimensionUniqueName="[Fact BI Solutions]" displayFolder="" count="0" unbalanced="0" hidden="1"/>
    <cacheHierarchy uniqueName="[Fact BI Solutions].[Format]" caption="Format" attribute="1" defaultMemberUniqueName="[Fact BI Solutions].[Format].[All]" allUniqueName="[Fact BI Solutions].[Format].[All]" dimensionUniqueName="[Fact BI Solutions]" displayFolder="" count="0" unbalanced="0" hidden="1"/>
    <cacheHierarchy uniqueName="[Fact BI Solutions].[ModifiedDate]" caption="ModifiedDate" attribute="1" defaultMemberUniqueName="[Fact BI Solutions].[ModifiedDate].[All]" allUniqueName="[Fact BI Solutions].[ModifiedDate].[All]" dimensionUniqueName="[Fact BI Solutions]" displayFolder="" count="0" unbalanced="0" hidden="1"/>
    <cacheHierarchy uniqueName="[Fact BI Solutions].[RequestType]" caption="RequestType" attribute="1" defaultMemberUniqueName="[Fact BI Solutions].[RequestType].[All]" allUniqueName="[Fact BI Solutions].[RequestType].[All]" dimensionUniqueName="[Fact BI Solutions]" displayFolder="" count="0" unbalanced="0" hidden="1"/>
    <cacheHierarchy uniqueName="[Fact BI Solutions].[ServerIP]" caption="ServerIP" attribute="1" defaultMemberUniqueName="[Fact BI Solutions].[ServerIP].[All]" allUniqueName="[Fact BI Solutions].[ServerIP].[All]" dimensionUniqueName="[Fact BI Solutions]" displayFolder="" count="0" unbalanced="0" hidden="1"/>
    <cacheHierarchy uniqueName="[Fact BI Solutions].[ServerLocation]" caption="ServerLocation" attribute="1" defaultMemberUniqueName="[Fact BI Solutions].[ServerLocation].[All]" allUniqueName="[Fact BI Solutions].[ServerLocation].[All]" dimensionUniqueName="[Fact BI Solutions]" displayFolder="" count="0" unbalanced="0" hidden="1"/>
    <cacheHierarchy uniqueName="[Fact BI Solutions].[ServerName]" caption="ServerName" attribute="1" defaultMemberUniqueName="[Fact BI Solutions].[ServerName].[All]" allUniqueName="[Fact BI Solutions].[ServerName].[All]" dimensionUniqueName="[Fact BI Solutions]" displayFolder="" count="0" unbalanced="0" hidden="1"/>
    <cacheHierarchy uniqueName="[Fact BI Solutions].[StartDate]" caption="StartDate" attribute="1" defaultMemberUniqueName="[Fact BI Solutions].[StartDate].[All]" allUniqueName="[Fact BI Solutions].[StartDate].[All]" dimensionUniqueName="[Fact BI Solutions]" displayFolder="" count="0" unbalanced="0" hidden="1"/>
    <cacheHierarchy uniqueName="[Fact BI Solutions].[TBLKey]" caption="TBLKey" attribute="1" defaultMemberUniqueName="[Fact BI Solutions].[TBLKey].[All]" allUniqueName="[Fact BI Solutions].[TBLKey].[All]" dimensionUniqueName="[Fact BI Solutions]" displayFolder="" count="0" unbalanced="0" hidden="1"/>
    <cacheHierarchy uniqueName="[Fact BI Solutions].[TimeDataRetrieval]" caption="TimeDataRetrieval" attribute="1" defaultMemberUniqueName="[Fact BI Solutions].[TimeDataRetrieval].[All]" allUniqueName="[Fact BI Solutions].[TimeDataRetrieval].[All]" dimensionUniqueName="[Fact BI Solutions]" displayFolder="" count="0" unbalanced="0" hidden="1"/>
    <cacheHierarchy uniqueName="[Fact BI Solutions].[TimeKey]" caption="TimeKey" attribute="1" defaultMemberUniqueName="[Fact BI Solutions].[TimeKey].[All]" allUniqueName="[Fact BI Solutions].[TimeKey].[All]" dimensionUniqueName="[Fact BI Solutions]" displayFolder="" count="0" unbalanced="0" hidden="1"/>
    <cacheHierarchy uniqueName="[Fact BI Solutions].[TimeProcessing]" caption="TimeProcessing" attribute="1" defaultMemberUniqueName="[Fact BI Solutions].[TimeProcessing].[All]" allUniqueName="[Fact BI Solutions].[TimeProcessing].[All]" dimensionUniqueName="[Fact BI Solutions]" displayFolder="" count="0" unbalanced="0" hidden="1"/>
    <cacheHierarchy uniqueName="[Fact BI Solutions].[TimeRendering]" caption="TimeRendering" attribute="1" defaultMemberUniqueName="[Fact BI Solutions].[TimeRendering].[All]" allUniqueName="[Fact BI Solutions].[TimeRendering].[All]" dimensionUniqueName="[Fact BI Solutions]" displayFolder="" count="0" unbalanced="0" hidden="1"/>
    <cacheHierarchy uniqueName="[Fact BI Solutions].[UserName]" caption="UserName" attribute="1" defaultMemberUniqueName="[Fact BI Solutions].[UserName].[All]" allUniqueName="[Fact BI Solutions].[UserName].[All]" dimensionUniqueName="[Fact BI Solutions]" displayFolder="" count="0" unbalanced="0" hidden="1"/>
    <cacheHierarchy uniqueName="[Fact BI Solutions].[ViewKey]" caption="ViewKey" attribute="1" defaultMemberUniqueName="[Fact BI Solutions].[ViewKey].[All]" allUniqueName="[Fact BI Solutions].[ViewKey].[All]" dimensionUniqueName="[Fact BI Solutions]" displayFolder="" count="0" unbalanced="0" hidden="1"/>
    <cacheHierarchy uniqueName="[Fact BI Solutions].[ViewStatus]" caption="ViewStatus" attribute="1" defaultMemberUniqueName="[Fact BI Solutions].[ViewStatus].[All]" allUniqueName="[Fact BI Solutions].[ViewStatus].[All]" dimensionUniqueName="[Fact BI Solutions]" displayFolder="" count="0" unbalanced="0" hidden="1"/>
    <cacheHierarchy uniqueName="[Fact Billing].[% of Discount]" caption="% of Discount" attribute="1" defaultMemberUniqueName="[Fact Billing].[% of Discount].[All]" allUniqueName="[Fact Billing].[% of Discount].[All]" dimensionUniqueName="[Fact Billing]" displayFolder="" count="0" unbalanced="0" hidden="1"/>
    <cacheHierarchy uniqueName="[Fact Billing].[AdminDateKey]" caption="AdminDateKey" attribute="1" defaultMemberUniqueName="[Fact Billing].[AdminDateKey].[All]" allUniqueName="[Fact Billing].[AdminDateKey].[All]" dimensionUniqueName="[Fact Billing]" displayFolder="" count="0" unbalanced="0" hidden="1"/>
    <cacheHierarchy uniqueName="[Fact Billing].[AdminDateTimeKey]" caption="AdminDateTimeKey" attribute="1" defaultMemberUniqueName="[Fact Billing].[AdminDateTimeKey].[All]" allUniqueName="[Fact Billing].[AdminDateTimeKey].[All]" dimensionUniqueName="[Fact Billing]" displayFolder="" count="0" unbalanced="0" hidden="1"/>
    <cacheHierarchy uniqueName="[Fact Billing].[AdminID]" caption="AdminID" attribute="1" defaultMemberUniqueName="[Fact Billing].[AdminID].[All]" allUniqueName="[Fact Billing].[AdminID].[All]" dimensionUniqueName="[Fact Billing]" displayFolder="" count="0" unbalanced="0" hidden="1"/>
    <cacheHierarchy uniqueName="[Fact Billing].[AdmittionFlag]" caption="AdmittionFlag" attribute="1" defaultMemberUniqueName="[Fact Billing].[AdmittionFlag].[All]" allUniqueName="[Fact Billing].[AdmittionFlag].[All]" dimensionUniqueName="[Fact Billing]" displayFolder="" count="0" unbalanced="0" hidden="1"/>
    <cacheHierarchy uniqueName="[Fact Billing].[AMH_Flag]" caption="AMH_Flag" attribute="1" defaultMemberUniqueName="[Fact Billing].[AMH_Flag].[All]" allUniqueName="[Fact Billing].[AMH_Flag].[All]" dimensionUniqueName="[Fact Billing]" displayFolder="" count="0" unbalanced="0" hidden="1"/>
    <cacheHierarchy uniqueName="[Fact Billing].[AMultipliedByB]" caption="AMultipliedByB" attribute="1" defaultMemberUniqueName="[Fact Billing].[AMultipliedByB].[All]" allUniqueName="[Fact Billing].[AMultipliedByB].[All]" dimensionUniqueName="[Fact Billing]" displayFolder="" count="0" unbalanced="0" hidden="1"/>
    <cacheHierarchy uniqueName="[Fact Billing].[BedClinic_Key]" caption="BedClinic_Key" attribute="1" defaultMemberUniqueName="[Fact Billing].[BedClinic_Key].[All]" allUniqueName="[Fact Billing].[BedClinic_Key].[All]" dimensionUniqueName="[Fact Billing]" displayFolder="" count="0" unbalanced="0" hidden="1"/>
    <cacheHierarchy uniqueName="[Fact Billing].[BedCount]" caption="BedCount" attribute="1" defaultMemberUniqueName="[Fact Billing].[BedCount].[All]" allUniqueName="[Fact Billing].[BedCount].[All]" dimensionUniqueName="[Fact Billing]" displayFolder="" count="0" unbalanced="0" hidden="1"/>
    <cacheHierarchy uniqueName="[Fact Billing].[casescount]" caption="casescount" attribute="1" defaultMemberUniqueName="[Fact Billing].[casescount].[All]" allUniqueName="[Fact Billing].[casescount].[All]" dimensionUniqueName="[Fact Billing]" displayFolder="" count="0" unbalanced="0" hidden="1"/>
    <cacheHierarchy uniqueName="[Fact Billing].[Cash_Amount]" caption="Cash_Amount" attribute="1" defaultMemberUniqueName="[Fact Billing].[Cash_Amount].[All]" allUniqueName="[Fact Billing].[Cash_Amount].[All]" dimensionUniqueName="[Fact Billing]" displayFolder="" count="0" unbalanced="0" hidden="1"/>
    <cacheHierarchy uniqueName="[Fact Billing].[ClinicalDischargeDate]" caption="ClinicalDischargeDate" attribute="1" defaultMemberUniqueName="[Fact Billing].[ClinicalDischargeDate].[All]" allUniqueName="[Fact Billing].[ClinicalDischargeDate].[All]" dimensionUniqueName="[Fact Billing]" displayFolder="" count="0" unbalanced="0" hidden="1"/>
    <cacheHierarchy uniqueName="[Fact Billing].[CollectedById]" caption="CollectedById" attribute="1" defaultMemberUniqueName="[Fact Billing].[CollectedById].[All]" allUniqueName="[Fact Billing].[CollectedById].[All]" dimensionUniqueName="[Fact Billing]" displayFolder="" count="0" unbalanced="0" hidden="1"/>
    <cacheHierarchy uniqueName="[Fact Billing].[CollectionDateDateKey]" caption="CollectionDateDateKey" attribute="1" defaultMemberUniqueName="[Fact Billing].[CollectionDateDateKey].[All]" allUniqueName="[Fact Billing].[CollectionDateDateKey].[All]" dimensionUniqueName="[Fact Billing]" displayFolder="" count="0" unbalanced="0" hidden="1"/>
    <cacheHierarchy uniqueName="[Fact Billing].[CollectionDateTimeKey]" caption="CollectionDateTimeKey" attribute="1" defaultMemberUniqueName="[Fact Billing].[CollectionDateTimeKey].[All]" allUniqueName="[Fact Billing].[CollectionDateTimeKey].[All]" dimensionUniqueName="[Fact Billing]" displayFolder="" count="0" unbalanced="0" hidden="1"/>
    <cacheHierarchy uniqueName="[Fact Billing].[Company_Key]" caption="Company_Key" attribute="1" defaultMemberUniqueName="[Fact Billing].[Company_Key].[All]" allUniqueName="[Fact Billing].[Company_Key].[All]" dimensionUniqueName="[Fact Billing]" displayFolder="" count="0" unbalanced="0" hidden="1"/>
    <cacheHierarchy uniqueName="[Fact Billing].[CompanyTax]" caption="CompanyTax" attribute="1" defaultMemberUniqueName="[Fact Billing].[CompanyTax].[All]" allUniqueName="[Fact Billing].[CompanyTax].[All]" dimensionUniqueName="[Fact Billing]" displayFolder="" count="0" unbalanced="0" hidden="1"/>
    <cacheHierarchy uniqueName="[Fact Billing].[Contract_No]" caption="Contract_No" attribute="1" defaultMemberUniqueName="[Fact Billing].[Contract_No].[All]" allUniqueName="[Fact Billing].[Contract_No].[All]" dimensionUniqueName="[Fact Billing]" displayFolder="" count="0" unbalanced="0" hidden="1"/>
    <cacheHierarchy uniqueName="[Fact Billing].[Credit_Amount]" caption="Credit_Amount" attribute="1" defaultMemberUniqueName="[Fact Billing].[Credit_Amount].[All]" allUniqueName="[Fact Billing].[Credit_Amount].[All]" dimensionUniqueName="[Fact Billing]" displayFolder="" count="0" unbalanced="0" hidden="1"/>
    <cacheHierarchy uniqueName="[Fact Billing].[CurrencyKey]" caption="CurrencyKey" attribute="1" defaultMemberUniqueName="[Fact Billing].[CurrencyKey].[All]" allUniqueName="[Fact Billing].[CurrencyKey].[All]" dimensionUniqueName="[Fact Billing]" displayFolder="" count="0" unbalanced="0" hidden="1"/>
    <cacheHierarchy uniqueName="[Fact Billing].[DateKey]" caption="DateKey" attribute="1" defaultMemberUniqueName="[Fact Billing].[DateKey].[All]" allUniqueName="[Fact Billing].[DateKey].[All]" dimensionUniqueName="[Fact Billing]" displayFolder="" count="0" unbalanced="0" hidden="1"/>
    <cacheHierarchy uniqueName="[Fact Billing].[Diagnosis_Key]" caption="Diagnosis_Key" attribute="1" defaultMemberUniqueName="[Fact Billing].[Diagnosis_Key].[All]" allUniqueName="[Fact Billing].[Diagnosis_Key].[All]" dimensionUniqueName="[Fact Billing]" displayFolder="" count="0" unbalanced="0" hidden="1"/>
    <cacheHierarchy uniqueName="[Fact Billing].[Difference]" caption="Difference" attribute="1" defaultMemberUniqueName="[Fact Billing].[Difference].[All]" allUniqueName="[Fact Billing].[Difference].[All]" dimensionUniqueName="[Fact Billing]" displayFolder="" count="0" unbalanced="0" hidden="1"/>
    <cacheHierarchy uniqueName="[Fact Billing].[DischargeStatus_Key]" caption="DischargeStatus_Key" attribute="1" defaultMemberUniqueName="[Fact Billing].[DischargeStatus_Key].[All]" allUniqueName="[Fact Billing].[DischargeStatus_Key].[All]" dimensionUniqueName="[Fact Billing]" displayFolder="" count="0" unbalanced="0" hidden="1"/>
    <cacheHierarchy uniqueName="[Fact Billing].[DiscountAmount]" caption="DiscountAmount" attribute="1" defaultMemberUniqueName="[Fact Billing].[DiscountAmount].[All]" allUniqueName="[Fact Billing].[DiscountAmount].[All]" dimensionUniqueName="[Fact Billing]" displayFolder="" count="0" unbalanced="0" hidden="1"/>
    <cacheHierarchy uniqueName="[Fact Billing].[Doctor_Key]" caption="Doctor_Key" attribute="1" defaultMemberUniqueName="[Fact Billing].[Doctor_Key].[All]" allUniqueName="[Fact Billing].[Doctor_Key].[All]" dimensionUniqueName="[Fact Billing]" displayFolder="" count="0" unbalanced="0" hidden="1"/>
    <cacheHierarchy uniqueName="[Fact Billing].[Doctor_procedure_key]" caption="Doctor_procedure_key" attribute="1" defaultMemberUniqueName="[Fact Billing].[Doctor_procedure_key].[All]" allUniqueName="[Fact Billing].[Doctor_procedure_key].[All]" dimensionUniqueName="[Fact Billing]" displayFolder="" count="0" unbalanced="0" hidden="1"/>
    <cacheHierarchy uniqueName="[Fact Billing].[EndDateKey]" caption="EndDateKey" attribute="1" defaultMemberUniqueName="[Fact Billing].[EndDateKey].[All]" allUniqueName="[Fact Billing].[EndDateKey].[All]" dimensionUniqueName="[Fact Billing]" displayFolder="" count="0" unbalanced="0" hidden="1"/>
    <cacheHierarchy uniqueName="[Fact Billing].[Entrance_Key]" caption="Entrance_Key" attribute="1" defaultMemberUniqueName="[Fact Billing].[Entrance_Key].[All]" allUniqueName="[Fact Billing].[Entrance_Key].[All]" dimensionUniqueName="[Fact Billing]" displayFolder="" count="0" unbalanced="0" hidden="1"/>
    <cacheHierarchy uniqueName="[Fact Billing].[Episode_Key]" caption="Episode_Key" attribute="1" defaultMemberUniqueName="[Fact Billing].[Episode_Key].[All]" allUniqueName="[Fact Billing].[Episode_Key].[All]" dimensionUniqueName="[Fact Billing]" displayFolder="" count="0" unbalanced="0" hidden="1"/>
    <cacheHierarchy uniqueName="[Fact Billing].[EpisodeStatus]" caption="EpisodeStatus" attribute="1" defaultMemberUniqueName="[Fact Billing].[EpisodeStatus].[All]" allUniqueName="[Fact Billing].[EpisodeStatus].[All]" dimensionUniqueName="[Fact Billing]" displayFolder="" count="0" unbalanced="0" hidden="1"/>
    <cacheHierarchy uniqueName="[Fact Billing].[EquipmentKey]" caption="EquipmentKey" attribute="1" defaultMemberUniqueName="[Fact Billing].[EquipmentKey].[All]" allUniqueName="[Fact Billing].[EquipmentKey].[All]" dimensionUniqueName="[Fact Billing]" displayFolder="" count="0" unbalanced="0" hidden="1"/>
    <cacheHierarchy uniqueName="[Fact Billing].[Exclusive_Key]" caption="Exclusive_Key" attribute="1" defaultMemberUniqueName="[Fact Billing].[Exclusive_Key].[All]" allUniqueName="[Fact Billing].[Exclusive_Key].[All]" dimensionUniqueName="[Fact Billing]" displayFolder="" count="0" unbalanced="0" hidden="1"/>
    <cacheHierarchy uniqueName="[Fact Billing].[FinancialDischargeDate]" caption="FinancialDischargeDate" attribute="1" defaultMemberUniqueName="[Fact Billing].[FinancialDischargeDate].[All]" allUniqueName="[Fact Billing].[FinancialDischargeDate].[All]" dimensionUniqueName="[Fact Billing]" displayFolder="" count="0" unbalanced="0" hidden="1"/>
    <cacheHierarchy uniqueName="[Fact Billing].[FlagKey]" caption="FlagKey" attribute="1" defaultMemberUniqueName="[Fact Billing].[FlagKey].[All]" allUniqueName="[Fact Billing].[FlagKey].[All]" dimensionUniqueName="[Fact Billing]" displayFolder="" count="0" unbalanced="0" hidden="1"/>
    <cacheHierarchy uniqueName="[Fact Billing].[InvestigationID]" caption="InvestigationID" attribute="1" defaultMemberUniqueName="[Fact Billing].[InvestigationID].[All]" allUniqueName="[Fact Billing].[InvestigationID].[All]" dimensionUniqueName="[Fact Billing]" displayFolder="" count="0" unbalanced="0" hidden="1"/>
    <cacheHierarchy uniqueName="[Fact Billing].[Location_Code]" caption="Location_Code" attribute="1" defaultMemberUniqueName="[Fact Billing].[Location_Code].[All]" allUniqueName="[Fact Billing].[Location_Code].[All]" dimensionUniqueName="[Fact Billing]" displayFolder="" count="0" unbalanced="0" hidden="1"/>
    <cacheHierarchy uniqueName="[Fact Billing].[MaadiFlag]" caption="MaadiFlag" attribute="1" defaultMemberUniqueName="[Fact Billing].[MaadiFlag].[All]" allUniqueName="[Fact Billing].[MaadiFlag].[All]" dimensionUniqueName="[Fact Billing]" displayFolder="" count="0" unbalanced="0" hidden="1"/>
    <cacheHierarchy uniqueName="[Fact Billing].[MarketKey]" caption="MarketKey" attribute="1" defaultMemberUniqueName="[Fact Billing].[MarketKey].[All]" allUniqueName="[Fact Billing].[MarketKey].[All]" dimensionUniqueName="[Fact Billing]" displayFolder="" count="0" unbalanced="0" hidden="1"/>
    <cacheHierarchy uniqueName="[Fact Billing].[NEW_FOLLOWUP_FLAG]" caption="NEW_FOLLOWUP_FLAG" attribute="1" defaultMemberUniqueName="[Fact Billing].[NEW_FOLLOWUP_FLAG].[All]" allUniqueName="[Fact Billing].[NEW_FOLLOWUP_FLAG].[All]" dimensionUniqueName="[Fact Billing]" displayFolder="" count="0" unbalanced="0" hidden="1"/>
    <cacheHierarchy uniqueName="[Fact Billing].[NewCompanyId]" caption="NewCompanyId" attribute="1" defaultMemberUniqueName="[Fact Billing].[NewCompanyId].[All]" allUniqueName="[Fact Billing].[NewCompanyId].[All]" dimensionUniqueName="[Fact Billing]" displayFolder="" count="0" unbalanced="0" hidden="1"/>
    <cacheHierarchy uniqueName="[Fact Billing].[NewEuipmentsFlag]" caption="NewEuipmentsFlag" attribute="1" defaultMemberUniqueName="[Fact Billing].[NewEuipmentsFlag].[All]" allUniqueName="[Fact Billing].[NewEuipmentsFlag].[All]" dimensionUniqueName="[Fact Billing]" displayFolder="" count="0" unbalanced="0" hidden="1"/>
    <cacheHierarchy uniqueName="[Fact Billing].[NewFlag]" caption="NewFlag" attribute="1" defaultMemberUniqueName="[Fact Billing].[NewFlag].[All]" allUniqueName="[Fact Billing].[NewFlag].[All]" dimensionUniqueName="[Fact Billing]" displayFolder="" count="0" unbalanced="0" hidden="1"/>
    <cacheHierarchy uniqueName="[Fact Billing].[NewPatientId]" caption="NewPatientId" attribute="1" defaultMemberUniqueName="[Fact Billing].[NewPatientId].[All]" allUniqueName="[Fact Billing].[NewPatientId].[All]" dimensionUniqueName="[Fact Billing]" displayFolder="" count="0" unbalanced="0" hidden="1"/>
    <cacheHierarchy uniqueName="[Fact Billing].[NewServiceFlag]" caption="NewServiceFlag" attribute="1" defaultMemberUniqueName="[Fact Billing].[NewServiceFlag].[All]" allUniqueName="[Fact Billing].[NewServiceFlag].[All]" dimensionUniqueName="[Fact Billing]" displayFolder="" count="0" unbalanced="0" hidden="1"/>
    <cacheHierarchy uniqueName="[Fact Billing].[NoOfService]" caption="NoOfService" attribute="1" defaultMemberUniqueName="[Fact Billing].[NoOfService].[All]" allUniqueName="[Fact Billing].[NoOfService].[All]" dimensionUniqueName="[Fact Billing]" displayFolder="" count="0" unbalanced="0" hidden="1"/>
    <cacheHierarchy uniqueName="[Fact Billing].[notekey]" caption="notekey" attribute="1" defaultMemberUniqueName="[Fact Billing].[notekey].[All]" allUniqueName="[Fact Billing].[notekey].[All]" dimensionUniqueName="[Fact Billing]" displayFolder="" count="0" unbalanced="0" hidden="1"/>
    <cacheHierarchy uniqueName="[Fact Billing].[Null_Episode]" caption="Null_Episode" attribute="1" defaultMemberUniqueName="[Fact Billing].[Null_Episode].[All]" allUniqueName="[Fact Billing].[Null_Episode].[All]" dimensionUniqueName="[Fact Billing]" displayFolder="" count="0" unbalanced="0" hidden="1"/>
    <cacheHierarchy uniqueName="[Fact Billing].[OccupancyFlag]" caption="OccupancyFlag" attribute="1" defaultMemberUniqueName="[Fact Billing].[OccupancyFlag].[All]" allUniqueName="[Fact Billing].[OccupancyFlag].[All]" dimensionUniqueName="[Fact Billing]" displayFolder="" count="0" unbalanced="0" hidden="1"/>
    <cacheHierarchy uniqueName="[Fact Billing].[Operation_Key]" caption="Operation_Key" attribute="1" defaultMemberUniqueName="[Fact Billing].[Operation_Key].[All]" allUniqueName="[Fact Billing].[Operation_Key].[All]" dimensionUniqueName="[Fact Billing]" displayFolder="" count="0" unbalanced="0" hidden="1"/>
    <cacheHierarchy uniqueName="[Fact Billing].[Organization_Key]" caption="Organization_Key" attribute="1" defaultMemberUniqueName="[Fact Billing].[Organization_Key].[All]" allUniqueName="[Fact Billing].[Organization_Key].[All]" dimensionUniqueName="[Fact Billing]" displayFolder="" count="0" unbalanced="0" hidden="1"/>
    <cacheHierarchy uniqueName="[Fact Billing].[Package_ID]" caption="Package_ID" attribute="1" defaultMemberUniqueName="[Fact Billing].[Package_ID].[All]" allUniqueName="[Fact Billing].[Package_ID].[All]" dimensionUniqueName="[Fact Billing]" displayFolder="" count="0" unbalanced="0" hidden="1"/>
    <cacheHierarchy uniqueName="[Fact Billing].[patient_id]" caption="patient_id" attribute="1" defaultMemberUniqueName="[Fact Billing].[patient_id].[All]" allUniqueName="[Fact Billing].[patient_id].[All]" dimensionUniqueName="[Fact Billing]" displayFolder="" count="0" unbalanced="0" hidden="1"/>
    <cacheHierarchy uniqueName="[Fact Billing].[PatientDownPaymentFlag]" caption="PatientDownPaymentFlag" attribute="1" defaultMemberUniqueName="[Fact Billing].[PatientDownPaymentFlag].[All]" allUniqueName="[Fact Billing].[PatientDownPaymentFlag].[All]" dimensionUniqueName="[Fact Billing]" displayFolder="" count="0" unbalanced="0" hidden="1"/>
    <cacheHierarchy uniqueName="[Fact Billing].[PatientEpisodeType_Key]" caption="PatientEpisodeType_Key" attribute="1" defaultMemberUniqueName="[Fact Billing].[PatientEpisodeType_Key].[All]" allUniqueName="[Fact Billing].[PatientEpisodeType_Key].[All]" dimensionUniqueName="[Fact Billing]" displayFolder="" count="0" unbalanced="0" hidden="1"/>
    <cacheHierarchy uniqueName="[Fact Billing].[PatientTax]" caption="PatientTax" attribute="1" defaultMemberUniqueName="[Fact Billing].[PatientTax].[All]" allUniqueName="[Fact Billing].[PatientTax].[All]" dimensionUniqueName="[Fact Billing]" displayFolder="" count="0" unbalanced="0" hidden="1"/>
    <cacheHierarchy uniqueName="[Fact Billing].[PatientTypeID]" caption="PatientTypeID" attribute="1" defaultMemberUniqueName="[Fact Billing].[PatientTypeID].[All]" allUniqueName="[Fact Billing].[PatientTypeID].[All]" dimensionUniqueName="[Fact Billing]" displayFolder="" count="0" unbalanced="0" hidden="1"/>
    <cacheHierarchy uniqueName="[Fact Billing].[PerformedByID]" caption="PerformedByID" attribute="1" defaultMemberUniqueName="[Fact Billing].[PerformedByID].[All]" allUniqueName="[Fact Billing].[PerformedByID].[All]" dimensionUniqueName="[Fact Billing]" displayFolder="" count="0" unbalanced="0" hidden="1"/>
    <cacheHierarchy uniqueName="[Fact Billing].[PerformingDataDateKey]" caption="PerformingDataDateKey" attribute="1" defaultMemberUniqueName="[Fact Billing].[PerformingDataDateKey].[All]" allUniqueName="[Fact Billing].[PerformingDataDateKey].[All]" dimensionUniqueName="[Fact Billing]" displayFolder="" count="0" unbalanced="0" hidden="1"/>
    <cacheHierarchy uniqueName="[Fact Billing].[PerformingDataTimeKey]" caption="PerformingDataTimeKey" attribute="1" defaultMemberUniqueName="[Fact Billing].[PerformingDataTimeKey].[All]" allUniqueName="[Fact Billing].[PerformingDataTimeKey].[All]" dimensionUniqueName="[Fact Billing]" displayFolder="" count="0" unbalanced="0" hidden="1"/>
    <cacheHierarchy uniqueName="[Fact Billing].[PhysicalDischargeDate]" caption="PhysicalDischargeDate" attribute="1" defaultMemberUniqueName="[Fact Billing].[PhysicalDischargeDate].[All]" allUniqueName="[Fact Billing].[PhysicalDischargeDate].[All]" dimensionUniqueName="[Fact Billing]" displayFolder="" count="0" unbalanced="0" hidden="1"/>
    <cacheHierarchy uniqueName="[Fact Billing].[PhysicalDischargeFlag]" caption="PhysicalDischargeFlag" attribute="1" defaultMemberUniqueName="[Fact Billing].[PhysicalDischargeFlag].[All]" allUniqueName="[Fact Billing].[PhysicalDischargeFlag].[All]" dimensionUniqueName="[Fact Billing]" displayFolder="" count="0" unbalanced="0" hidden="1"/>
    <cacheHierarchy uniqueName="[Fact Billing].[PhysicalDischargeTime]" caption="PhysicalDischargeTime" attribute="1" defaultMemberUniqueName="[Fact Billing].[PhysicalDischargeTime].[All]" allUniqueName="[Fact Billing].[PhysicalDischargeTime].[All]" dimensionUniqueName="[Fact Billing]" displayFolder="" count="0" unbalanced="0" hidden="1"/>
    <cacheHierarchy uniqueName="[Fact Billing].[plannedDischargeFlag]" caption="plannedDischargeFlag" attribute="1" defaultMemberUniqueName="[Fact Billing].[plannedDischargeFlag].[All]" allUniqueName="[Fact Billing].[plannedDischargeFlag].[All]" dimensionUniqueName="[Fact Billing]" displayFolder="" count="0" unbalanced="0" hidden="1"/>
    <cacheHierarchy uniqueName="[Fact Billing].[PREGNANT_END_DATE]" caption="PREGNANT_END_DATE" attribute="1" defaultMemberUniqueName="[Fact Billing].[PREGNANT_END_DATE].[All]" allUniqueName="[Fact Billing].[PREGNANT_END_DATE].[All]" dimensionUniqueName="[Fact Billing]" displayFolder="" count="0" unbalanced="0" hidden="1"/>
    <cacheHierarchy uniqueName="[Fact Billing].[PREGNANT_START_DATE]" caption="PREGNANT_START_DATE" attribute="1" defaultMemberUniqueName="[Fact Billing].[PREGNANT_START_DATE].[All]" allUniqueName="[Fact Billing].[PREGNANT_START_DATE].[All]" dimensionUniqueName="[Fact Billing]" displayFolder="" count="0" unbalanced="0" hidden="1"/>
    <cacheHierarchy uniqueName="[Fact Billing].[Quantity1]" caption="Quantity1" attribute="1" defaultMemberUniqueName="[Fact Billing].[Quantity1].[All]" allUniqueName="[Fact Billing].[Quantity1].[All]" dimensionUniqueName="[Fact Billing]" displayFolder="" count="0" unbalanced="0" hidden="1"/>
    <cacheHierarchy uniqueName="[Fact Billing].[Readmission_Key]" caption="Readmission_Key" attribute="1" defaultMemberUniqueName="[Fact Billing].[Readmission_Key].[All]" allUniqueName="[Fact Billing].[Readmission_Key].[All]" dimensionUniqueName="[Fact Billing]" displayFolder="" count="0" unbalanced="0" hidden="1"/>
    <cacheHierarchy uniqueName="[Fact Billing].[Second_Doctor_ID]" caption="Second_Doctor_ID" attribute="1" defaultMemberUniqueName="[Fact Billing].[Second_Doctor_ID].[All]" allUniqueName="[Fact Billing].[Second_Doctor_ID].[All]" dimensionUniqueName="[Fact Billing]" displayFolder="" count="0" unbalanced="0" hidden="1"/>
    <cacheHierarchy uniqueName="[Fact Billing].[SectionTempKey]" caption="SectionTempKey" attribute="1" defaultMemberUniqueName="[Fact Billing].[SectionTempKey].[All]" allUniqueName="[Fact Billing].[SectionTempKey].[All]" dimensionUniqueName="[Fact Billing]" displayFolder="" count="0" unbalanced="0" hidden="1"/>
    <cacheHierarchy uniqueName="[Fact Billing].[Service_Key]" caption="Service_Key" attribute="1" defaultMemberUniqueName="[Fact Billing].[Service_Key].[All]" allUniqueName="[Fact Billing].[Service_Key].[All]" dimensionUniqueName="[Fact Billing]" displayFolder="" count="0" unbalanced="0" hidden="1"/>
    <cacheHierarchy uniqueName="[Fact Billing].[ServiceTimeKey]" caption="ServiceTimeKey" attribute="1" defaultMemberUniqueName="[Fact Billing].[ServiceTimeKey].[All]" allUniqueName="[Fact Billing].[ServiceTimeKey].[All]" dimensionUniqueName="[Fact Billing]" displayFolder="" count="0" unbalanced="0" hidden="1"/>
    <cacheHierarchy uniqueName="[Fact Billing].[SpaceStatusKey]" caption="SpaceStatusKey" attribute="1" defaultMemberUniqueName="[Fact Billing].[SpaceStatusKey].[All]" allUniqueName="[Fact Billing].[SpaceStatusKey].[All]" dimensionUniqueName="[Fact Billing]" displayFolder="" count="0" unbalanced="0" hidden="1"/>
    <cacheHierarchy uniqueName="[Fact Billing].[StartDateKey]" caption="StartDateKey" attribute="1" defaultMemberUniqueName="[Fact Billing].[StartDateKey].[All]" allUniqueName="[Fact Billing].[StartDateKey].[All]" dimensionUniqueName="[Fact Billing]" displayFolder="" count="0" unbalanced="0" hidden="1"/>
    <cacheHierarchy uniqueName="[Fact Billing].[Subcompany_Key]" caption="Subcompany_Key" attribute="1" defaultMemberUniqueName="[Fact Billing].[Subcompany_Key].[All]" allUniqueName="[Fact Billing].[Subcompany_Key].[All]" dimensionUniqueName="[Fact Billing]" displayFolder="" count="0" unbalanced="0" hidden="1"/>
    <cacheHierarchy uniqueName="[Fact Billing].[TIME_ARRIVED]" caption="TIME_ARRIVED" attribute="1" defaultMemberUniqueName="[Fact Billing].[TIME_ARRIVED].[All]" allUniqueName="[Fact Billing].[TIME_ARRIVED].[All]" dimensionUniqueName="[Fact Billing]" displayFolder="" count="0" unbalanced="0" hidden="1"/>
    <cacheHierarchy uniqueName="[Fact Billing].[Time_Diff]" caption="Time_Diff" attribute="1" defaultMemberUniqueName="[Fact Billing].[Time_Diff].[All]" allUniqueName="[Fact Billing].[Time_Diff].[All]" dimensionUniqueName="[Fact Billing]" displayFolder="" count="0" unbalanced="0" hidden="1"/>
    <cacheHierarchy uniqueName="[Fact Billing].[TIME_SEEN]" caption="TIME_SEEN" attribute="1" defaultMemberUniqueName="[Fact Billing].[TIME_SEEN].[All]" allUniqueName="[Fact Billing].[TIME_SEEN].[All]" dimensionUniqueName="[Fact Billing]" displayFolder="" count="0" unbalanced="0" hidden="1"/>
    <cacheHierarchy uniqueName="[Fact Billing].[TimeKey]" caption="TimeKey" attribute="1" defaultMemberUniqueName="[Fact Billing].[TimeKey].[All]" allUniqueName="[Fact Billing].[TimeKey].[All]" dimensionUniqueName="[Fact Billing]" displayFolder="" count="0" unbalanced="0" hidden="1"/>
    <cacheHierarchy uniqueName="[Fact Billing].[Total_Amount]" caption="Total_Amount" attribute="1" defaultMemberUniqueName="[Fact Billing].[Total_Amount].[All]" allUniqueName="[Fact Billing].[Total_Amount].[All]" dimensionUniqueName="[Fact Billing]" displayFolder="" count="0" unbalanced="0" hidden="1"/>
    <cacheHierarchy uniqueName="[Fact Billing].[TotalAmountBeforeDiscount]" caption="TotalAmountBeforeDiscount" attribute="1" defaultMemberUniqueName="[Fact Billing].[TotalAmountBeforeDiscount].[All]" allUniqueName="[Fact Billing].[TotalAmountBeforeDiscount].[All]" dimensionUniqueName="[Fact Billing]" displayFolder="" count="0" unbalanced="0" hidden="1"/>
    <cacheHierarchy uniqueName="[Fact Billing].[Visit_Key]" caption="Visit_Key" attribute="1" defaultMemberUniqueName="[Fact Billing].[Visit_Key].[All]" allUniqueName="[Fact Billing].[Visit_Key].[All]" dimensionUniqueName="[Fact Billing]" displayFolder="" count="0" unbalanced="0" hidden="1"/>
    <cacheHierarchy uniqueName="[Fact Booking Request].[CancellationReasonsID]" caption="CancellationReasonsID" attribute="1" defaultMemberUniqueName="[Fact Booking Request].[CancellationReasonsID].[All]" allUniqueName="[Fact Booking Request].[CancellationReasonsID].[All]" dimensionUniqueName="[Fact Booking Request]" displayFolder="" count="0" unbalanced="0" hidden="1"/>
    <cacheHierarchy uniqueName="[Fact Booking Request].[Company_key]" caption="Company_key" attribute="1" defaultMemberUniqueName="[Fact Booking Request].[Company_key].[All]" allUniqueName="[Fact Booking Request].[Company_key].[All]" dimensionUniqueName="[Fact Booking Request]" displayFolder="" count="0" unbalanced="0" hidden="1"/>
    <cacheHierarchy uniqueName="[Fact Booking Request].[EmployeeKey]" caption="EmployeeKey" attribute="1" defaultMemberUniqueName="[Fact Booking Request].[EmployeeKey].[All]" allUniqueName="[Fact Booking Request].[EmployeeKey].[All]" dimensionUniqueName="[Fact Booking Request]" displayFolder="" count="0" unbalanced="0" hidden="1"/>
    <cacheHierarchy uniqueName="[Fact Booking Request].[FilteredRequests]" caption="FilteredRequests" attribute="1" defaultMemberUniqueName="[Fact Booking Request].[FilteredRequests].[All]" allUniqueName="[Fact Booking Request].[FilteredRequests].[All]" dimensionUniqueName="[Fact Booking Request]" displayFolder="" count="0" unbalanced="0" hidden="1"/>
    <cacheHierarchy uniqueName="[Fact Booking Request].[IsReached]" caption="IsReached" attribute="1" defaultMemberUniqueName="[Fact Booking Request].[IsReached].[All]" allUniqueName="[Fact Booking Request].[IsReached].[All]" dimensionUniqueName="[Fact Booking Request]" displayFolder="" count="0" unbalanced="0" hidden="1"/>
    <cacheHierarchy uniqueName="[Fact Booking Request].[IsReserved]" caption="IsReserved" attribute="1" defaultMemberUniqueName="[Fact Booking Request].[IsReserved].[All]" allUniqueName="[Fact Booking Request].[IsReserved].[All]" dimensionUniqueName="[Fact Booking Request]" displayFolder="" count="0" unbalanced="0" hidden="1"/>
    <cacheHierarchy uniqueName="[Fact Booking Request].[Organization_Key]" caption="Organization_Key" attribute="1" defaultMemberUniqueName="[Fact Booking Request].[Organization_Key].[All]" allUniqueName="[Fact Booking Request].[Organization_Key].[All]" dimensionUniqueName="[Fact Booking Request]" displayFolder="" count="0" unbalanced="0" hidden="1"/>
    <cacheHierarchy uniqueName="[Fact Booking Request].[Patient_Key]" caption="Patient_Key" attribute="1" defaultMemberUniqueName="[Fact Booking Request].[Patient_Key].[All]" allUniqueName="[Fact Booking Request].[Patient_Key].[All]" dimensionUniqueName="[Fact Booking Request]" displayFolder="" count="0" unbalanced="0" hidden="1"/>
    <cacheHierarchy uniqueName="[Fact Booking Request].[PatientState]" caption="PatientState" attribute="1" defaultMemberUniqueName="[Fact Booking Request].[PatientState].[All]" allUniqueName="[Fact Booking Request].[PatientState].[All]" dimensionUniqueName="[Fact Booking Request]" displayFolder="" count="0" unbalanced="0" hidden="1"/>
    <cacheHierarchy uniqueName="[Fact Booking Request].[Request_ID]" caption="Request_ID" attribute="1" defaultMemberUniqueName="[Fact Booking Request].[Request_ID].[All]" allUniqueName="[Fact Booking Request].[Request_ID].[All]" dimensionUniqueName="[Fact Booking Request]" displayFolder="" count="0" unbalanced="0" hidden="1"/>
    <cacheHierarchy uniqueName="[Fact Booking Request].[RequestDate]" caption="RequestDate" attribute="1" defaultMemberUniqueName="[Fact Booking Request].[RequestDate].[All]" allUniqueName="[Fact Booking Request].[RequestDate].[All]" dimensionUniqueName="[Fact Booking Request]" displayFolder="" count="0" unbalanced="0" hidden="1"/>
    <cacheHierarchy uniqueName="[Fact Booking Request].[RequestTime]" caption="RequestTime" attribute="1" defaultMemberUniqueName="[Fact Booking Request].[RequestTime].[All]" allUniqueName="[Fact Booking Request].[RequestTime].[All]" dimensionUniqueName="[Fact Booking Request]" displayFolder="" count="0" unbalanced="0" hidden="1"/>
    <cacheHierarchy uniqueName="[Fact Booking Request].[ReservationDate]" caption="ReservationDate" attribute="1" defaultMemberUniqueName="[Fact Booking Request].[ReservationDate].[All]" allUniqueName="[Fact Booking Request].[ReservationDate].[All]" dimensionUniqueName="[Fact Booking Request]" displayFolder="" count="0" unbalanced="0" hidden="1"/>
    <cacheHierarchy uniqueName="[Fact Booking Request].[ReservationStatus]" caption="ReservationStatus" attribute="1" defaultMemberUniqueName="[Fact Booking Request].[ReservationStatus].[All]" allUniqueName="[Fact Booking Request].[ReservationStatus].[All]" dimensionUniqueName="[Fact Booking Request]" displayFolder="" count="0" unbalanced="0" hidden="1"/>
    <cacheHierarchy uniqueName="[Fact Booking Request].[ReservationTime]" caption="ReservationTime" attribute="1" defaultMemberUniqueName="[Fact Booking Request].[ReservationTime].[All]" allUniqueName="[Fact Booking Request].[ReservationTime].[All]" dimensionUniqueName="[Fact Booking Request]" displayFolder="" count="0" unbalanced="0" hidden="1"/>
    <cacheHierarchy uniqueName="[Fact Booking Request].[ReservationType_ID]" caption="ReservationType_ID" attribute="1" defaultMemberUniqueName="[Fact Booking Request].[ReservationType_ID].[All]" allUniqueName="[Fact Booking Request].[ReservationType_ID].[All]" dimensionUniqueName="[Fact Booking Request]" displayFolder="" count="0" unbalanced="0" hidden="1"/>
    <cacheHierarchy uniqueName="[Fact Booking Request].[Staff_ID]" caption="Staff_ID" attribute="1" defaultMemberUniqueName="[Fact Booking Request].[Staff_ID].[All]" allUniqueName="[Fact Booking Request].[Staff_ID].[All]" dimensionUniqueName="[Fact Booking Request]" displayFolder="" count="0" unbalanced="0" hidden="1"/>
    <cacheHierarchy uniqueName="[Fact Booking Request].[System_ID]" caption="System_ID" attribute="1" defaultMemberUniqueName="[Fact Booking Request].[System_ID].[All]" allUniqueName="[Fact Booking Request].[System_ID].[All]" dimensionUniqueName="[Fact Booking Request]" displayFolder="" count="0" unbalanced="0" hidden="1"/>
    <cacheHierarchy uniqueName="[Fact Booking Request].[VisitDate]" caption="VisitDate" attribute="1" defaultMemberUniqueName="[Fact Booking Request].[VisitDate].[All]" allUniqueName="[Fact Booking Request].[VisitDate].[All]" dimensionUniqueName="[Fact Booking Request]" displayFolder="" count="0" unbalanced="0" hidden="1"/>
    <cacheHierarchy uniqueName="[Fact Business Assumptions].[AddRemoveSpec]" caption="AddRemoveSpec" attribute="1" defaultMemberUniqueName="[Fact Business Assumptions].[AddRemoveSpec].[All]" allUniqueName="[Fact Business Assumptions].[AddRemoveSpec].[All]" dimensionUniqueName="[Fact Business Assumptions]" displayFolder="" count="0" unbalanced="0" hidden="1"/>
    <cacheHierarchy uniqueName="[Fact Business Assumptions].[AddValue]" caption="AddValue" attribute="1" defaultMemberUniqueName="[Fact Business Assumptions].[AddValue].[All]" allUniqueName="[Fact Business Assumptions].[AddValue].[All]" dimensionUniqueName="[Fact Business Assumptions]" displayFolder="" count="0" unbalanced="0" hidden="1"/>
    <cacheHierarchy uniqueName="[Fact Business Assumptions].[BaseLineKey]" caption="BaseLineKey" attribute="1" defaultMemberUniqueName="[Fact Business Assumptions].[BaseLineKey].[All]" allUniqueName="[Fact Business Assumptions].[BaseLineKey].[All]" dimensionUniqueName="[Fact Business Assumptions]" displayFolder="" count="0" unbalanced="0" hidden="1"/>
    <cacheHierarchy uniqueName="[Fact Business Assumptions].[CaseMix]" caption="CaseMix" attribute="1" defaultMemberUniqueName="[Fact Business Assumptions].[CaseMix].[All]" allUniqueName="[Fact Business Assumptions].[CaseMix].[All]" dimensionUniqueName="[Fact Business Assumptions]" displayFolder="" count="0" unbalanced="0" hidden="1"/>
    <cacheHierarchy uniqueName="[Fact Business Assumptions].[Company_Key]" caption="Company_Key" attribute="1" defaultMemberUniqueName="[Fact Business Assumptions].[Company_Key].[All]" allUniqueName="[Fact Business Assumptions].[Company_Key].[All]" dimensionUniqueName="[Fact Business Assumptions]" displayFolder="" count="0" unbalanced="0" hidden="1"/>
    <cacheHierarchy uniqueName="[Fact Business Assumptions].[DateKey]" caption="DateKey" attribute="1" defaultMemberUniqueName="[Fact Business Assumptions].[DateKey].[All]" allUniqueName="[Fact Business Assumptions].[DateKey].[All]" dimensionUniqueName="[Fact Business Assumptions]" displayFolder="" count="0" unbalanced="0" hidden="1"/>
    <cacheHierarchy uniqueName="[Fact Business Assumptions].[DiscountValue]" caption="DiscountValue" attribute="1" defaultMemberUniqueName="[Fact Business Assumptions].[DiscountValue].[All]" allUniqueName="[Fact Business Assumptions].[DiscountValue].[All]" dimensionUniqueName="[Fact Business Assumptions]" displayFolder="" count="0" unbalanced="0" hidden="1"/>
    <cacheHierarchy uniqueName="[Fact Business Assumptions].[Organization_Key]" caption="Organization_Key" attribute="1" defaultMemberUniqueName="[Fact Business Assumptions].[Organization_Key].[All]" allUniqueName="[Fact Business Assumptions].[Organization_Key].[All]" dimensionUniqueName="[Fact Business Assumptions]" displayFolder="" count="0" unbalanced="0" hidden="1"/>
    <cacheHierarchy uniqueName="[Fact Business Assumptions].[PatientEpisodeType_Key]" caption="PatientEpisodeType_Key" attribute="1" defaultMemberUniqueName="[Fact Business Assumptions].[PatientEpisodeType_Key].[All]" allUniqueName="[Fact Business Assumptions].[PatientEpisodeType_Key].[All]" dimensionUniqueName="[Fact Business Assumptions]" displayFolder="" count="0" unbalanced="0" hidden="1"/>
    <cacheHierarchy uniqueName="[Fact Business Assumptions].[Price]" caption="Price" attribute="1" defaultMemberUniqueName="[Fact Business Assumptions].[Price].[All]" allUniqueName="[Fact Business Assumptions].[Price].[All]" dimensionUniqueName="[Fact Business Assumptions]" displayFolder="" count="0" unbalanced="0" hidden="1"/>
    <cacheHierarchy uniqueName="[Fact Business Assumptions].[ScenarioID]" caption="ScenarioID" attribute="1" defaultMemberUniqueName="[Fact Business Assumptions].[ScenarioID].[All]" allUniqueName="[Fact Business Assumptions].[ScenarioID].[All]" dimensionUniqueName="[Fact Business Assumptions]" displayFolder="" count="0" unbalanced="0" hidden="1"/>
    <cacheHierarchy uniqueName="[Fact Business Assumptions].[SectionTempKey]" caption="SectionTempKey" attribute="1" defaultMemberUniqueName="[Fact Business Assumptions].[SectionTempKey].[All]" allUniqueName="[Fact Business Assumptions].[SectionTempKey].[All]" dimensionUniqueName="[Fact Business Assumptions]" displayFolder="" count="0" unbalanced="0" hidden="1"/>
    <cacheHierarchy uniqueName="[Fact Business Assumptions].[Utilization]" caption="Utilization" attribute="1" defaultMemberUniqueName="[Fact Business Assumptions].[Utilization].[All]" allUniqueName="[Fact Business Assumptions].[Utilization].[All]" dimensionUniqueName="[Fact Business Assumptions]" displayFolder="" count="0" unbalanced="0" hidden="1"/>
    <cacheHierarchy uniqueName="[Fact Business Assumptions].[Volume]" caption="Volume" attribute="1" defaultMemberUniqueName="[Fact Business Assumptions].[Volume].[All]" allUniqueName="[Fact Business Assumptions].[Volume].[All]" dimensionUniqueName="[Fact Business Assumptions]" displayFolder="" count="0" unbalanced="0" hidden="1"/>
    <cacheHierarchy uniqueName="[Fact Currency Rate].[CurrencyID]" caption="CurrencyID" attribute="1" defaultMemberUniqueName="[Fact Currency Rate].[CurrencyID].[All]" allUniqueName="[Fact Currency Rate].[CurrencyID].[All]" dimensionUniqueName="[Fact Currency Rate]" displayFolder="" count="0" unbalanced="0" hidden="1"/>
    <cacheHierarchy uniqueName="[Fact Currency Rate].[DateKey]" caption="DateKey" attribute="1" defaultMemberUniqueName="[Fact Currency Rate].[DateKey].[All]" allUniqueName="[Fact Currency Rate].[DateKey].[All]" dimensionUniqueName="[Fact Currency Rate]" displayFolder="" count="0" unbalanced="0" hidden="1"/>
    <cacheHierarchy uniqueName="[Fact Currency Rate].[ForeignCurrency]" caption="ForeignCurrency" attribute="1" defaultMemberUniqueName="[Fact Currency Rate].[ForeignCurrency].[All]" allUniqueName="[Fact Currency Rate].[ForeignCurrency].[All]" dimensionUniqueName="[Fact Currency Rate]" displayFolder="" count="0" unbalanced="0" hidden="1"/>
    <cacheHierarchy uniqueName="[Fact Currency Rate].[Rate]" caption="Rate" attribute="1" defaultMemberUniqueName="[Fact Currency Rate].[Rate].[All]" allUniqueName="[Fact Currency Rate].[Rate].[All]" dimensionUniqueName="[Fact Currency Rate]" displayFolder="" count="0" unbalanced="0" hidden="1"/>
    <cacheHierarchy uniqueName="[Fact Currency Rate].[TimeKey]" caption="TimeKey" attribute="1" defaultMemberUniqueName="[Fact Currency Rate].[TimeKey].[All]" allUniqueName="[Fact Currency Rate].[TimeKey].[All]" dimensionUniqueName="[Fact Currency Rate]" displayFolder="" count="0" unbalanced="0" hidden="1"/>
    <cacheHierarchy uniqueName="[Fact Data Quality].[AAge_Error]" caption="AAge_Error" attribute="1" defaultMemberUniqueName="[Fact Data Quality].[AAge_Error].[All]" allUniqueName="[Fact Data Quality].[AAge_Error].[All]" dimensionUniqueName="[Fact Data Quality]" displayFolder="" count="0" unbalanced="0" hidden="1"/>
    <cacheHierarchy uniqueName="[Fact Data Quality].[ADistrict_Error]" caption="ADistrict_Error" attribute="1" defaultMemberUniqueName="[Fact Data Quality].[ADistrict_Error].[All]" allUniqueName="[Fact Data Quality].[ADistrict_Error].[All]" dimensionUniqueName="[Fact Data Quality]" displayFolder="" count="0" unbalanced="0" hidden="1"/>
    <cacheHierarchy uniqueName="[Fact Data Quality].[AName_Error]" caption="AName_Error" attribute="1" defaultMemberUniqueName="[Fact Data Quality].[AName_Error].[All]" allUniqueName="[Fact Data Quality].[AName_Error].[All]" dimensionUniqueName="[Fact Data Quality]" displayFolder="" count="0" unbalanced="0" hidden="1"/>
    <cacheHierarchy uniqueName="[Fact Data Quality].[APhone_Error]" caption="APhone_Error" attribute="1" defaultMemberUniqueName="[Fact Data Quality].[APhone_Error].[All]" allUniqueName="[Fact Data Quality].[APhone_Error].[All]" dimensionUniqueName="[Fact Data Quality]" displayFolder="" count="0" unbalanced="0" hidden="1"/>
    <cacheHierarchy uniqueName="[Fact Data Quality].[BAge_error]" caption="BAge_error" attribute="1" defaultMemberUniqueName="[Fact Data Quality].[BAge_error].[All]" allUniqueName="[Fact Data Quality].[BAge_error].[All]" dimensionUniqueName="[Fact Data Quality]" displayFolder="" count="0" unbalanced="0" hidden="1"/>
    <cacheHierarchy uniqueName="[Fact Data Quality].[BDistrict_Error]" caption="BDistrict_Error" attribute="1" defaultMemberUniqueName="[Fact Data Quality].[BDistrict_Error].[All]" allUniqueName="[Fact Data Quality].[BDistrict_Error].[All]" dimensionUniqueName="[Fact Data Quality]" displayFolder="" count="0" unbalanced="0" hidden="1"/>
    <cacheHierarchy uniqueName="[Fact Data Quality].[BName_Error]" caption="BName_Error" attribute="1" defaultMemberUniqueName="[Fact Data Quality].[BName_Error].[All]" allUniqueName="[Fact Data Quality].[BName_Error].[All]" dimensionUniqueName="[Fact Data Quality]" displayFolder="" count="0" unbalanced="0" hidden="1"/>
    <cacheHierarchy uniqueName="[Fact Data Quality].[BPhone_Error]" caption="BPhone_Error" attribute="1" defaultMemberUniqueName="[Fact Data Quality].[BPhone_Error].[All]" allUniqueName="[Fact Data Quality].[BPhone_Error].[All]" dimensionUniqueName="[Fact Data Quality]" displayFolder="" count="0" unbalanced="0" hidden="1"/>
    <cacheHierarchy uniqueName="[Fact Data Quality].[DateKey]" caption="DateKey" attribute="1" defaultMemberUniqueName="[Fact Data Quality].[DateKey].[All]" allUniqueName="[Fact Data Quality].[DateKey].[All]" dimensionUniqueName="[Fact Data Quality]" displayFolder="" count="0" unbalanced="0" hidden="1"/>
    <cacheHierarchy uniqueName="[Fact Data Quality].[EmployeeID]" caption="EmployeeID" attribute="1" defaultMemberUniqueName="[Fact Data Quality].[EmployeeID].[All]" allUniqueName="[Fact Data Quality].[EmployeeID].[All]" dimensionUniqueName="[Fact Data Quality]" displayFolder="" count="0" unbalanced="0" hidden="1"/>
    <cacheHierarchy uniqueName="[Fact Data Quality].[ORGANIZATION_KEY]" caption="ORGANIZATION_KEY" attribute="1" defaultMemberUniqueName="[Fact Data Quality].[ORGANIZATION_KEY].[All]" allUniqueName="[Fact Data Quality].[ORGANIZATION_KEY].[All]" dimensionUniqueName="[Fact Data Quality]" displayFolder="" count="0" unbalanced="0" hidden="1"/>
    <cacheHierarchy uniqueName="[Fact Data Quality].[TOTAL_RIGHT]" caption="TOTAL_RIGHT" attribute="1" defaultMemberUniqueName="[Fact Data Quality].[TOTAL_RIGHT].[All]" allUniqueName="[Fact Data Quality].[TOTAL_RIGHT].[All]" dimensionUniqueName="[Fact Data Quality]" displayFolder="" count="0" unbalanced="0" hidden="1"/>
    <cacheHierarchy uniqueName="[Fact Dental Cases].[Dental_Doctor]" caption="Dental_Doctor" attribute="1" defaultMemberUniqueName="[Fact Dental Cases].[Dental_Doctor].[All]" allUniqueName="[Fact Dental Cases].[Dental_Doctor].[All]" dimensionUniqueName="[Fact Dental Cases]" displayFolder="" count="0" unbalanced="0" hidden="1"/>
    <cacheHierarchy uniqueName="[Fact Dental Cases].[DentalCases]" caption="DentalCases" attribute="1" defaultMemberUniqueName="[Fact Dental Cases].[DentalCases].[All]" allUniqueName="[Fact Dental Cases].[DentalCases].[All]" dimensionUniqueName="[Fact Dental Cases]" displayFolder="" count="0" unbalanced="0" hidden="1"/>
    <cacheHierarchy uniqueName="[Fact Dental Cases].[Organization_Key]" caption="Organization_Key" attribute="1" defaultMemberUniqueName="[Fact Dental Cases].[Organization_Key].[All]" allUniqueName="[Fact Dental Cases].[Organization_Key].[All]" dimensionUniqueName="[Fact Dental Cases]" displayFolder="" count="0" unbalanced="0" hidden="1"/>
    <cacheHierarchy uniqueName="[Fact Dental Cases].[patient_id]" caption="patient_id" attribute="1" defaultMemberUniqueName="[Fact Dental Cases].[patient_id].[All]" allUniqueName="[Fact Dental Cases].[patient_id].[All]" dimensionUniqueName="[Fact Dental Cases]" displayFolder="" count="0" unbalanced="0" hidden="1"/>
    <cacheHierarchy uniqueName="[Fact Dental Cases].[PatientEpisodeType_key]" caption="PatientEpisodeType_key" attribute="1" defaultMemberUniqueName="[Fact Dental Cases].[PatientEpisodeType_key].[All]" allUniqueName="[Fact Dental Cases].[PatientEpisodeType_key].[All]" dimensionUniqueName="[Fact Dental Cases]" displayFolder="" count="0" unbalanced="0" hidden="1"/>
    <cacheHierarchy uniqueName="[Fact Dental Cases].[PatientStatus]" caption="PatientStatus" attribute="1" defaultMemberUniqueName="[Fact Dental Cases].[PatientStatus].[All]" allUniqueName="[Fact Dental Cases].[PatientStatus].[All]" dimensionUniqueName="[Fact Dental Cases]" displayFolder="" count="0" unbalanced="0" hidden="1"/>
    <cacheHierarchy uniqueName="[Fact Dental Cases].[Purchaser_code]" caption="Purchaser_code" attribute="1" defaultMemberUniqueName="[Fact Dental Cases].[Purchaser_code].[All]" allUniqueName="[Fact Dental Cases].[Purchaser_code].[All]" dimensionUniqueName="[Fact Dental Cases]" displayFolder="" count="0" unbalanced="0" hidden="1"/>
    <cacheHierarchy uniqueName="[Fact Dental Cases].[Service_Date]" caption="Service_Date" attribute="1" defaultMemberUniqueName="[Fact Dental Cases].[Service_Date].[All]" allUniqueName="[Fact Dental Cases].[Service_Date].[All]" dimensionUniqueName="[Fact Dental Cases]" displayFolder="" count="0" unbalanced="0" hidden="1"/>
    <cacheHierarchy uniqueName="[Fact Dental Cases].[Subcompany_Key]" caption="Subcompany_Key" attribute="1" defaultMemberUniqueName="[Fact Dental Cases].[Subcompany_Key].[All]" allUniqueName="[Fact Dental Cases].[Subcompany_Key].[All]" dimensionUniqueName="[Fact Dental Cases]" displayFolder="" count="0" unbalanced="0" hidden="1"/>
    <cacheHierarchy uniqueName="[Fact Doctor Apologies].[AccountMappedKey]" caption="AccountMappedKey" attribute="1" defaultMemberUniqueName="[Fact Doctor Apologies].[AccountMappedKey].[All]" allUniqueName="[Fact Doctor Apologies].[AccountMappedKey].[All]" dimensionUniqueName="[Fact Doctor Apologies]" displayFolder="" count="0" unbalanced="0" hidden="1"/>
    <cacheHierarchy uniqueName="[Fact Doctor Apologies].[AgentsMappedKey]" caption="AgentsMappedKey" attribute="1" defaultMemberUniqueName="[Fact Doctor Apologies].[AgentsMappedKey].[All]" allUniqueName="[Fact Doctor Apologies].[AgentsMappedKey].[All]" dimensionUniqueName="[Fact Doctor Apologies]" displayFolder="" count="0" unbalanced="0" hidden="1"/>
    <cacheHierarchy uniqueName="[Fact Doctor Apologies].[AllowOverBooking]" caption="AllowOverBooking" attribute="1" defaultMemberUniqueName="[Fact Doctor Apologies].[AllowOverBooking].[All]" allUniqueName="[Fact Doctor Apologies].[AllowOverBooking].[All]" dimensionUniqueName="[Fact Doctor Apologies]" displayFolder="" count="0" unbalanced="0" hidden="1"/>
    <cacheHierarchy uniqueName="[Fact Doctor Apologies].[AltKey]" caption="AltKey" attribute="1" defaultMemberUniqueName="[Fact Doctor Apologies].[AltKey].[All]" allUniqueName="[Fact Doctor Apologies].[AltKey].[All]" dimensionUniqueName="[Fact Doctor Apologies]" displayFolder="" count="0" unbalanced="0" hidden="1"/>
    <cacheHierarchy uniqueName="[Fact Doctor Apologies].[ApologyDateKey]" caption="ApologyDateKey" attribute="1" defaultMemberUniqueName="[Fact Doctor Apologies].[ApologyDateKey].[All]" allUniqueName="[Fact Doctor Apologies].[ApologyDateKey].[All]" dimensionUniqueName="[Fact Doctor Apologies]" displayFolder="" count="0" unbalanced="0" hidden="1"/>
    <cacheHierarchy uniqueName="[Fact Doctor Apologies].[ApologyKey]" caption="ApologyKey" attribute="1" defaultMemberUniqueName="[Fact Doctor Apologies].[ApologyKey].[All]" allUniqueName="[Fact Doctor Apologies].[ApologyKey].[All]" dimensionUniqueName="[Fact Doctor Apologies]" displayFolder="" count="0" unbalanced="0" hidden="1"/>
    <cacheHierarchy uniqueName="[Fact Doctor Apologies].[ApologyRequestDate]" caption="ApologyRequestDate" attribute="1" defaultMemberUniqueName="[Fact Doctor Apologies].[ApologyRequestDate].[All]" allUniqueName="[Fact Doctor Apologies].[ApologyRequestDate].[All]" dimensionUniqueName="[Fact Doctor Apologies]" displayFolder="" count="0" unbalanced="0" hidden="1"/>
    <cacheHierarchy uniqueName="[Fact Doctor Apologies].[ApologyRequestTime]" caption="ApologyRequestTime" attribute="1" defaultMemberUniqueName="[Fact Doctor Apologies].[ApologyRequestTime].[All]" allUniqueName="[Fact Doctor Apologies].[ApologyRequestTime].[All]" dimensionUniqueName="[Fact Doctor Apologies]" displayFolder="" count="0" unbalanced="0" hidden="1"/>
    <cacheHierarchy uniqueName="[Fact Doctor Apologies].[ApologyType]" caption="ApologyType" attribute="1" defaultMemberUniqueName="[Fact Doctor Apologies].[ApologyType].[All]" allUniqueName="[Fact Doctor Apologies].[ApologyType].[All]" dimensionUniqueName="[Fact Doctor Apologies]" displayFolder="" count="0" unbalanced="0" hidden="1"/>
    <cacheHierarchy uniqueName="[Fact Doctor Apologies].[AppointmentRoleID]" caption="AppointmentRoleID" attribute="1" defaultMemberUniqueName="[Fact Doctor Apologies].[AppointmentRoleID].[All]" allUniqueName="[Fact Doctor Apologies].[AppointmentRoleID].[All]" dimensionUniqueName="[Fact Doctor Apologies]" displayFolder="" count="0" unbalanced="0" hidden="1"/>
    <cacheHierarchy uniqueName="[Fact Doctor Apologies].[Capacity]" caption="Capacity" attribute="1" defaultMemberUniqueName="[Fact Doctor Apologies].[Capacity].[All]" allUniqueName="[Fact Doctor Apologies].[Capacity].[All]" dimensionUniqueName="[Fact Doctor Apologies]" displayFolder="" count="0" unbalanced="0" hidden="1"/>
    <cacheHierarchy uniqueName="[Fact Doctor Apologies].[ClinicDateKey]" caption="ClinicDateKey" attribute="1" defaultMemberUniqueName="[Fact Doctor Apologies].[ClinicDateKey].[All]" allUniqueName="[Fact Doctor Apologies].[ClinicDateKey].[All]" dimensionUniqueName="[Fact Doctor Apologies]" displayFolder="" count="0" unbalanced="0" hidden="1"/>
    <cacheHierarchy uniqueName="[Fact Doctor Apologies].[ClinicTypeID]" caption="ClinicTypeID" attribute="1" defaultMemberUniqueName="[Fact Doctor Apologies].[ClinicTypeID].[All]" allUniqueName="[Fact Doctor Apologies].[ClinicTypeID].[All]" dimensionUniqueName="[Fact Doctor Apologies]" displayFolder="" count="0" unbalanced="0" hidden="1"/>
    <cacheHierarchy uniqueName="[Fact Doctor Apologies].[DateFrom]" caption="DateFrom" attribute="1" defaultMemberUniqueName="[Fact Doctor Apologies].[DateFrom].[All]" allUniqueName="[Fact Doctor Apologies].[DateFrom].[All]" dimensionUniqueName="[Fact Doctor Apologies]" displayFolder="" count="0" unbalanced="0" hidden="1"/>
    <cacheHierarchy uniqueName="[Fact Doctor Apologies].[DateTo]" caption="DateTo" attribute="1" defaultMemberUniqueName="[Fact Doctor Apologies].[DateTo].[All]" allUniqueName="[Fact Doctor Apologies].[DateTo].[All]" dimensionUniqueName="[Fact Doctor Apologies]" displayFolder="" count="0" unbalanced="0" hidden="1"/>
    <cacheHierarchy uniqueName="[Fact Doctor Apologies].[DepartmentKey]" caption="DepartmentKey" attribute="1" defaultMemberUniqueName="[Fact Doctor Apologies].[DepartmentKey].[All]" allUniqueName="[Fact Doctor Apologies].[DepartmentKey].[All]" dimensionUniqueName="[Fact Doctor Apologies]" displayFolder="" count="0" unbalanced="0" hidden="1"/>
    <cacheHierarchy uniqueName="[Fact Doctor Apologies].[DoctorMappedKey]" caption="DoctorMappedKey" attribute="1" defaultMemberUniqueName="[Fact Doctor Apologies].[DoctorMappedKey].[All]" allUniqueName="[Fact Doctor Apologies].[DoctorMappedKey].[All]" dimensionUniqueName="[Fact Doctor Apologies]" displayFolder="" count="0" unbalanced="0" hidden="1"/>
    <cacheHierarchy uniqueName="[Fact Doctor Apologies].[EffectKey]" caption="EffectKey" attribute="1" defaultMemberUniqueName="[Fact Doctor Apologies].[EffectKey].[All]" allUniqueName="[Fact Doctor Apologies].[EffectKey].[All]" dimensionUniqueName="[Fact Doctor Apologies]" displayFolder="" count="0" unbalanced="0" hidden="1"/>
    <cacheHierarchy uniqueName="[Fact Doctor Apologies].[ExceptionReasonID]" caption="ExceptionReasonID" attribute="1" defaultMemberUniqueName="[Fact Doctor Apologies].[ExceptionReasonID].[All]" allUniqueName="[Fact Doctor Apologies].[ExceptionReasonID].[All]" dimensionUniqueName="[Fact Doctor Apologies]" displayFolder="" count="0" unbalanced="0" hidden="1"/>
    <cacheHierarchy uniqueName="[Fact Doctor Apologies].[HasNoEnd]" caption="HasNoEnd" attribute="1" defaultMemberUniqueName="[Fact Doctor Apologies].[HasNoEnd].[All]" allUniqueName="[Fact Doctor Apologies].[HasNoEnd].[All]" dimensionUniqueName="[Fact Doctor Apologies]" displayFolder="" count="0" unbalanced="0" hidden="1"/>
    <cacheHierarchy uniqueName="[Fact Doctor Apologies].[IsEffectedClinic]" caption="IsEffectedClinic" attribute="1" defaultMemberUniqueName="[Fact Doctor Apologies].[IsEffectedClinic].[All]" allUniqueName="[Fact Doctor Apologies].[IsEffectedClinic].[All]" dimensionUniqueName="[Fact Doctor Apologies]" displayFolder="" count="0" unbalanced="0" hidden="1"/>
    <cacheHierarchy uniqueName="[Fact Doctor Apologies].[LostHours]" caption="LostHours" attribute="1" defaultMemberUniqueName="[Fact Doctor Apologies].[LostHours].[All]" allUniqueName="[Fact Doctor Apologies].[LostHours].[All]" dimensionUniqueName="[Fact Doctor Apologies]" displayFolder="" count="0" unbalanced="0" hidden="1"/>
    <cacheHierarchy uniqueName="[Fact Doctor Apologies].[MappedKey1]" caption="MappedKey1" attribute="1" defaultMemberUniqueName="[Fact Doctor Apologies].[MappedKey1].[All]" allUniqueName="[Fact Doctor Apologies].[MappedKey1].[All]" dimensionUniqueName="[Fact Doctor Apologies]" displayFolder="" count="0" unbalanced="0" hidden="1"/>
    <cacheHierarchy uniqueName="[Fact Doctor Apologies].[MappedKey2]" caption="MappedKey2" attribute="1" defaultMemberUniqueName="[Fact Doctor Apologies].[MappedKey2].[All]" allUniqueName="[Fact Doctor Apologies].[MappedKey2].[All]" dimensionUniqueName="[Fact Doctor Apologies]" displayFolder="" count="0" unbalanced="0" hidden="1"/>
    <cacheHierarchy uniqueName="[Fact Doctor Apologies].[MappedKey3]" caption="MappedKey3" attribute="1" defaultMemberUniqueName="[Fact Doctor Apologies].[MappedKey3].[All]" allUniqueName="[Fact Doctor Apologies].[MappedKey3].[All]" dimensionUniqueName="[Fact Doctor Apologies]" displayFolder="" count="0" unbalanced="0" hidden="1"/>
    <cacheHierarchy uniqueName="[Fact Doctor Apologies].[MappedKey4]" caption="MappedKey4" attribute="1" defaultMemberUniqueName="[Fact Doctor Apologies].[MappedKey4].[All]" allUniqueName="[Fact Doctor Apologies].[MappedKey4].[All]" dimensionUniqueName="[Fact Doctor Apologies]" displayFolder="" count="0" unbalanced="0" hidden="1"/>
    <cacheHierarchy uniqueName="[Fact Doctor Apologies].[MappedKey5]" caption="MappedKey5" attribute="1" defaultMemberUniqueName="[Fact Doctor Apologies].[MappedKey5].[All]" allUniqueName="[Fact Doctor Apologies].[MappedKey5].[All]" dimensionUniqueName="[Fact Doctor Apologies]" displayFolder="" count="0" unbalanced="0" hidden="1"/>
    <cacheHierarchy uniqueName="[Fact Doctor Apologies].[OPDPatternID]" caption="OPDPatternID" attribute="1" defaultMemberUniqueName="[Fact Doctor Apologies].[OPDPatternID].[All]" allUniqueName="[Fact Doctor Apologies].[OPDPatternID].[All]" dimensionUniqueName="[Fact Doctor Apologies]" displayFolder="" count="0" unbalanced="0" hidden="1"/>
    <cacheHierarchy uniqueName="[Fact Doctor Apologies].[OrganizationKey]" caption="OrganizationKey" attribute="1" defaultMemberUniqueName="[Fact Doctor Apologies].[OrganizationKey].[All]" allUniqueName="[Fact Doctor Apologies].[OrganizationKey].[All]" dimensionUniqueName="[Fact Doctor Apologies]" displayFolder="" count="0" unbalanced="0" hidden="1"/>
    <cacheHierarchy uniqueName="[Fact Doctor Apologies].[PatientMappedKey]" caption="PatientMappedKey" attribute="1" defaultMemberUniqueName="[Fact Doctor Apologies].[PatientMappedKey].[All]" allUniqueName="[Fact Doctor Apologies].[PatientMappedKey].[All]" dimensionUniqueName="[Fact Doctor Apologies]" displayFolder="" count="0" unbalanced="0" hidden="1"/>
    <cacheHierarchy uniqueName="[Fact Doctor Apologies].[PhysicianID]" caption="PhysicianID" attribute="1" defaultMemberUniqueName="[Fact Doctor Apologies].[PhysicianID].[All]" allUniqueName="[Fact Doctor Apologies].[PhysicianID].[All]" dimensionUniqueName="[Fact Doctor Apologies]" displayFolder="" count="0" unbalanced="0" hidden="1"/>
    <cacheHierarchy uniqueName="[Fact Doctor Apologies].[PlannedFlag]" caption="PlannedFlag" attribute="1" defaultMemberUniqueName="[Fact Doctor Apologies].[PlannedFlag].[All]" allUniqueName="[Fact Doctor Apologies].[PlannedFlag].[All]" dimensionUniqueName="[Fact Doctor Apologies]" displayFolder="" count="0" unbalanced="0" hidden="1"/>
    <cacheHierarchy uniqueName="[Fact Doctor Apologies].[QueueingModelID]" caption="QueueingModelID" attribute="1" defaultMemberUniqueName="[Fact Doctor Apologies].[QueueingModelID].[All]" allUniqueName="[Fact Doctor Apologies].[QueueingModelID].[All]" dimensionUniqueName="[Fact Doctor Apologies]" displayFolder="" count="0" unbalanced="0" hidden="1"/>
    <cacheHierarchy uniqueName="[Fact Doctor Apologies].[SpecialityMappedKey]" caption="SpecialityMappedKey" attribute="1" defaultMemberUniqueName="[Fact Doctor Apologies].[SpecialityMappedKey].[All]" allUniqueName="[Fact Doctor Apologies].[SpecialityMappedKey].[All]" dimensionUniqueName="[Fact Doctor Apologies]" displayFolder="" count="0" unbalanced="0" hidden="1"/>
    <cacheHierarchy uniqueName="[Fact Doctor Apologies].[VersionKey]" caption="VersionKey" attribute="1" defaultMemberUniqueName="[Fact Doctor Apologies].[VersionKey].[All]" allUniqueName="[Fact Doctor Apologies].[VersionKey].[All]" dimensionUniqueName="[Fact Doctor Apologies]" displayFolder="" count="0" unbalanced="0" hidden="1"/>
    <cacheHierarchy uniqueName="[Fact Doctor Bonus].[Bonus%]" caption="Bonus%" attribute="1" defaultMemberUniqueName="[Fact Doctor Bonus].[Bonus%].[All]" allUniqueName="[Fact Doctor Bonus].[Bonus%].[All]" dimensionUniqueName="[Fact Doctor Bonus]" displayFolder="" count="0" unbalanced="0" hidden="1"/>
    <cacheHierarchy uniqueName="[Fact Doctor Bonus].[dbCompany_Key]" caption="dbCompany_Key" attribute="1" defaultMemberUniqueName="[Fact Doctor Bonus].[dbCompany_Key].[All]" allUniqueName="[Fact Doctor Bonus].[dbCompany_Key].[All]" dimensionUniqueName="[Fact Doctor Bonus]" displayFolder="" count="0" unbalanced="0" hidden="1"/>
    <cacheHierarchy uniqueName="[Fact Doctor Bonus].[dbepisode_key]" caption="dbepisode_key" attribute="1" defaultMemberUniqueName="[Fact Doctor Bonus].[dbepisode_key].[All]" allUniqueName="[Fact Doctor Bonus].[dbepisode_key].[All]" dimensionUniqueName="[Fact Doctor Bonus]" displayFolder="" count="0" unbalanced="0" hidden="1"/>
    <cacheHierarchy uniqueName="[Fact Doctor Bonus].[dbPATIENT_ID]" caption="dbPATIENT_ID" attribute="1" defaultMemberUniqueName="[Fact Doctor Bonus].[dbPATIENT_ID].[All]" allUniqueName="[Fact Doctor Bonus].[dbPATIENT_ID].[All]" dimensionUniqueName="[Fact Doctor Bonus]" displayFolder="" count="0" unbalanced="0" hidden="1"/>
    <cacheHierarchy uniqueName="[Fact Doctor Bonus].[dbService_Date]" caption="dbService_Date" attribute="1" defaultMemberUniqueName="[Fact Doctor Bonus].[dbService_Date].[All]" allUniqueName="[Fact Doctor Bonus].[dbService_Date].[All]" dimensionUniqueName="[Fact Doctor Bonus]" displayFolder="" count="0" unbalanced="0" hidden="1"/>
    <cacheHierarchy uniqueName="[Fact Doctor Bonus].[dbService_Key]" caption="dbService_Key" attribute="1" defaultMemberUniqueName="[Fact Doctor Bonus].[dbService_Key].[All]" allUniqueName="[Fact Doctor Bonus].[dbService_Key].[All]" dimensionUniqueName="[Fact Doctor Bonus]" displayFolder="" count="0" unbalanced="0" hidden="1"/>
    <cacheHierarchy uniqueName="[Fact Doctor Bonus].[End_Date]" caption="End_Date" attribute="1" defaultMemberUniqueName="[Fact Doctor Bonus].[End_Date].[All]" allUniqueName="[Fact Doctor Bonus].[End_Date].[All]" dimensionUniqueName="[Fact Doctor Bonus]" displayFolder="" count="0" unbalanced="0" hidden="1"/>
    <cacheHierarchy uniqueName="[Fact Doctor Bonus].[Exclusive]" caption="Exclusive" attribute="1" defaultMemberUniqueName="[Fact Doctor Bonus].[Exclusive].[All]" allUniqueName="[Fact Doctor Bonus].[Exclusive].[All]" dimensionUniqueName="[Fact Doctor Bonus]" displayFolder="" count="0" unbalanced="0" hidden="1"/>
    <cacheHierarchy uniqueName="[Fact Doctor Bonus].[OPD Fee]" caption="OPD Fee" attribute="1" defaultMemberUniqueName="[Fact Doctor Bonus].[OPD Fee].[All]" allUniqueName="[Fact Doctor Bonus].[OPD Fee].[All]" dimensionUniqueName="[Fact Doctor Bonus]" displayFolder="" count="0" unbalanced="0" hidden="1"/>
    <cacheHierarchy uniqueName="[Fact Doctor Bonus].[Operation]" caption="Operation" attribute="1" defaultMemberUniqueName="[Fact Doctor Bonus].[Operation].[All]" allUniqueName="[Fact Doctor Bonus].[Operation].[All]" dimensionUniqueName="[Fact Doctor Bonus]" displayFolder="" count="0" unbalanced="0" hidden="1"/>
    <cacheHierarchy uniqueName="[Fact Doctor Bonus].[Org]" caption="Org" attribute="1" defaultMemberUniqueName="[Fact Doctor Bonus].[Org].[All]" allUniqueName="[Fact Doctor Bonus].[Org].[All]" dimensionUniqueName="[Fact Doctor Bonus]" displayFolder="" count="0" unbalanced="0" hidden="1"/>
    <cacheHierarchy uniqueName="[Fact Doctor Bonus].[Procedures]" caption="Procedures" attribute="1" defaultMemberUniqueName="[Fact Doctor Bonus].[Procedures].[All]" allUniqueName="[Fact Doctor Bonus].[Procedures].[All]" dimensionUniqueName="[Fact Doctor Bonus]" displayFolder="" count="0" unbalanced="0" hidden="1"/>
    <cacheHierarchy uniqueName="[Fact Doctor Bonus].[staff_key]" caption="staff_key" attribute="1" defaultMemberUniqueName="[Fact Doctor Bonus].[staff_key].[All]" allUniqueName="[Fact Doctor Bonus].[staff_key].[All]" dimensionUniqueName="[Fact Doctor Bonus]" displayFolder="" count="0" unbalanced="0" hidden="1"/>
    <cacheHierarchy uniqueName="[Fact Doctor Bonus].[Start_Date]" caption="Start_Date" attribute="1" defaultMemberUniqueName="[Fact Doctor Bonus].[Start_Date].[All]" allUniqueName="[Fact Doctor Bonus].[Start_Date].[All]" dimensionUniqueName="[Fact Doctor Bonus]" displayFolder="" count="0" unbalanced="0" hidden="1"/>
    <cacheHierarchy uniqueName="[Fact Doctor Bonus].[Total_amount]" caption="Total_amount" attribute="1" defaultMemberUniqueName="[Fact Doctor Bonus].[Total_amount].[All]" allUniqueName="[Fact Doctor Bonus].[Total_amount].[All]" dimensionUniqueName="[Fact Doctor Bonus]" displayFolder="" count="0" unbalanced="0" hidden="1"/>
    <cacheHierarchy uniqueName="[Fact Doctor Bonus].[Total_Bonus]" caption="Total_Bonus" attribute="1" defaultMemberUniqueName="[Fact Doctor Bonus].[Total_Bonus].[All]" allUniqueName="[Fact Doctor Bonus].[Total_Bonus].[All]" dimensionUniqueName="[Fact Doctor Bonus]" displayFolder="" count="0" unbalanced="0" hidden="1"/>
    <cacheHierarchy uniqueName="[Fact Down Payment].[BedClinic_Key]" caption="BedClinic_Key" attribute="1" defaultMemberUniqueName="[Fact Down Payment].[BedClinic_Key].[All]" allUniqueName="[Fact Down Payment].[BedClinic_Key].[All]" dimensionUniqueName="[Fact Down Payment]" displayFolder="" count="0" unbalanced="0" hidden="1"/>
    <cacheHierarchy uniqueName="[Fact Down Payment].[Cash_Amount]" caption="Cash_Amount" attribute="1" defaultMemberUniqueName="[Fact Down Payment].[Cash_Amount].[All]" allUniqueName="[Fact Down Payment].[Cash_Amount].[All]" dimensionUniqueName="[Fact Down Payment]" displayFolder="" count="0" unbalanced="0" hidden="1"/>
    <cacheHierarchy uniqueName="[Fact Down Payment].[Company_Key]" caption="Company_Key" attribute="1" defaultMemberUniqueName="[Fact Down Payment].[Company_Key].[All]" allUniqueName="[Fact Down Payment].[Company_Key].[All]" dimensionUniqueName="[Fact Down Payment]" displayFolder="" count="0" unbalanced="0" hidden="1"/>
    <cacheHierarchy uniqueName="[Fact Down Payment].[DateKey]" caption="DateKey" attribute="1" defaultMemberUniqueName="[Fact Down Payment].[DateKey].[All]" allUniqueName="[Fact Down Payment].[DateKey].[All]" dimensionUniqueName="[Fact Down Payment]" displayFolder="" count="0" unbalanced="0" hidden="1"/>
    <cacheHierarchy uniqueName="[Fact Down Payment].[Diagnosis_Key]" caption="Diagnosis_Key" attribute="1" defaultMemberUniqueName="[Fact Down Payment].[Diagnosis_Key].[All]" allUniqueName="[Fact Down Payment].[Diagnosis_Key].[All]" dimensionUniqueName="[Fact Down Payment]" displayFolder="" count="0" unbalanced="0" hidden="1"/>
    <cacheHierarchy uniqueName="[Fact Down Payment].[DischargeStatus_Key]" caption="DischargeStatus_Key" attribute="1" defaultMemberUniqueName="[Fact Down Payment].[DischargeStatus_Key].[All]" allUniqueName="[Fact Down Payment].[DischargeStatus_Key].[All]" dimensionUniqueName="[Fact Down Payment]" displayFolder="" count="0" unbalanced="0" hidden="1"/>
    <cacheHierarchy uniqueName="[Fact Down Payment].[Doctor_Key]" caption="Doctor_Key" attribute="1" defaultMemberUniqueName="[Fact Down Payment].[Doctor_Key].[All]" allUniqueName="[Fact Down Payment].[Doctor_Key].[All]" dimensionUniqueName="[Fact Down Payment]" displayFolder="" count="0" unbalanced="0" hidden="1"/>
    <cacheHierarchy uniqueName="[Fact Down Payment].[DownPaymentDiff]" caption="DownPaymentDiff" attribute="1" defaultMemberUniqueName="[Fact Down Payment].[DownPaymentDiff].[All]" allUniqueName="[Fact Down Payment].[DownPaymentDiff].[All]" dimensionUniqueName="[Fact Down Payment]" displayFolder="" count="0" unbalanced="0" hidden="1"/>
    <cacheHierarchy uniqueName="[Fact Down Payment].[Employee_key]" caption="Employee_key" attribute="1" defaultMemberUniqueName="[Fact Down Payment].[Employee_key].[All]" allUniqueName="[Fact Down Payment].[Employee_key].[All]" dimensionUniqueName="[Fact Down Payment]" displayFolder="" count="0" unbalanced="0" hidden="1"/>
    <cacheHierarchy uniqueName="[Fact Down Payment].[EndDate]" caption="EndDate" attribute="1" defaultMemberUniqueName="[Fact Down Payment].[EndDate].[All]" allUniqueName="[Fact Down Payment].[EndDate].[All]" dimensionUniqueName="[Fact Down Payment]" displayFolder="" count="0" unbalanced="0" hidden="1"/>
    <cacheHierarchy uniqueName="[Fact Down Payment].[EndDateKey]" caption="EndDateKey" attribute="1" defaultMemberUniqueName="[Fact Down Payment].[EndDateKey].[All]" allUniqueName="[Fact Down Payment].[EndDateKey].[All]" dimensionUniqueName="[Fact Down Payment]" displayFolder="" count="0" unbalanced="0" hidden="1"/>
    <cacheHierarchy uniqueName="[Fact Down Payment].[Entrance_Key]" caption="Entrance_Key" attribute="1" defaultMemberUniqueName="[Fact Down Payment].[Entrance_Key].[All]" allUniqueName="[Fact Down Payment].[Entrance_Key].[All]" dimensionUniqueName="[Fact Down Payment]" displayFolder="" count="0" unbalanced="0" hidden="1"/>
    <cacheHierarchy uniqueName="[Fact Down Payment].[Episode_Key]" caption="Episode_Key" attribute="1" defaultMemberUniqueName="[Fact Down Payment].[Episode_Key].[All]" allUniqueName="[Fact Down Payment].[Episode_Key].[All]" dimensionUniqueName="[Fact Down Payment]" displayFolder="" count="0" unbalanced="0" hidden="1"/>
    <cacheHierarchy uniqueName="[Fact Down Payment].[Exclusive_Key]" caption="Exclusive_Key" attribute="1" defaultMemberUniqueName="[Fact Down Payment].[Exclusive_Key].[All]" allUniqueName="[Fact Down Payment].[Exclusive_Key].[All]" dimensionUniqueName="[Fact Down Payment]" displayFolder="" count="0" unbalanced="0" hidden="1"/>
    <cacheHierarchy uniqueName="[Fact Down Payment].[Operation_Key]" caption="Operation_Key" attribute="1" defaultMemberUniqueName="[Fact Down Payment].[Operation_Key].[All]" allUniqueName="[Fact Down Payment].[Operation_Key].[All]" dimensionUniqueName="[Fact Down Payment]" displayFolder="" count="0" unbalanced="0" hidden="1"/>
    <cacheHierarchy uniqueName="[Fact Down Payment].[Organization_Key]" caption="Organization_Key" attribute="1" defaultMemberUniqueName="[Fact Down Payment].[Organization_Key].[All]" allUniqueName="[Fact Down Payment].[Organization_Key].[All]" dimensionUniqueName="[Fact Down Payment]" displayFolder="" count="0" unbalanced="0" hidden="1"/>
    <cacheHierarchy uniqueName="[Fact Down Payment].[patient_id]" caption="patient_id" attribute="1" defaultMemberUniqueName="[Fact Down Payment].[patient_id].[All]" allUniqueName="[Fact Down Payment].[patient_id].[All]" dimensionUniqueName="[Fact Down Payment]" displayFolder="" count="0" unbalanced="0" hidden="1"/>
    <cacheHierarchy uniqueName="[Fact Down Payment].[PatientDownPaymentFlag]" caption="PatientDownPaymentFlag" attribute="1" defaultMemberUniqueName="[Fact Down Payment].[PatientDownPaymentFlag].[All]" allUniqueName="[Fact Down Payment].[PatientDownPaymentFlag].[All]" dimensionUniqueName="[Fact Down Payment]" displayFolder="" count="0" unbalanced="0" hidden="1"/>
    <cacheHierarchy uniqueName="[Fact Down Payment].[PatientEpisodeType_Key]" caption="PatientEpisodeType_Key" attribute="1" defaultMemberUniqueName="[Fact Down Payment].[PatientEpisodeType_Key].[All]" allUniqueName="[Fact Down Payment].[PatientEpisodeType_Key].[All]" dimensionUniqueName="[Fact Down Payment]" displayFolder="" count="0" unbalanced="0" hidden="1"/>
    <cacheHierarchy uniqueName="[Fact Down Payment].[PatientTypeID]" caption="PatientTypeID" attribute="1" defaultMemberUniqueName="[Fact Down Payment].[PatientTypeID].[All]" allUniqueName="[Fact Down Payment].[PatientTypeID].[All]" dimensionUniqueName="[Fact Down Payment]" displayFolder="" count="0" unbalanced="0" hidden="1"/>
    <cacheHierarchy uniqueName="[Fact Down Payment].[Readmission_Key]" caption="Readmission_Key" attribute="1" defaultMemberUniqueName="[Fact Down Payment].[Readmission_Key].[All]" allUniqueName="[Fact Down Payment].[Readmission_Key].[All]" dimensionUniqueName="[Fact Down Payment]" displayFolder="" count="0" unbalanced="0" hidden="1"/>
    <cacheHierarchy uniqueName="[Fact Down Payment].[Service_Date]" caption="Service_Date" attribute="1" defaultMemberUniqueName="[Fact Down Payment].[Service_Date].[All]" allUniqueName="[Fact Down Payment].[Service_Date].[All]" dimensionUniqueName="[Fact Down Payment]" displayFolder="" count="0" unbalanced="0" hidden="1"/>
    <cacheHierarchy uniqueName="[Fact Down Payment].[Service_Key]" caption="Service_Key" attribute="1" defaultMemberUniqueName="[Fact Down Payment].[Service_Key].[All]" allUniqueName="[Fact Down Payment].[Service_Key].[All]" dimensionUniqueName="[Fact Down Payment]" displayFolder="" count="0" unbalanced="0" hidden="1"/>
    <cacheHierarchy uniqueName="[Fact Down Payment].[StartDate]" caption="StartDate" attribute="1" defaultMemberUniqueName="[Fact Down Payment].[StartDate].[All]" allUniqueName="[Fact Down Payment].[StartDate].[All]" dimensionUniqueName="[Fact Down Payment]" displayFolder="" count="0" unbalanced="0" hidden="1"/>
    <cacheHierarchy uniqueName="[Fact Down Payment].[StartDateKey]" caption="StartDateKey" attribute="1" defaultMemberUniqueName="[Fact Down Payment].[StartDateKey].[All]" allUniqueName="[Fact Down Payment].[StartDateKey].[All]" dimensionUniqueName="[Fact Down Payment]" displayFolder="" count="0" unbalanced="0" hidden="1"/>
    <cacheHierarchy uniqueName="[Fact Down Payment].[Subcompany_Key]" caption="Subcompany_Key" attribute="1" defaultMemberUniqueName="[Fact Down Payment].[Subcompany_Key].[All]" allUniqueName="[Fact Down Payment].[Subcompany_Key].[All]" dimensionUniqueName="[Fact Down Payment]" displayFolder="" count="0" unbalanced="0" hidden="1"/>
    <cacheHierarchy uniqueName="[Fact Down Payment].[sys_key]" caption="sys_key" attribute="1" defaultMemberUniqueName="[Fact Down Payment].[sys_key].[All]" allUniqueName="[Fact Down Payment].[sys_key].[All]" dimensionUniqueName="[Fact Down Payment]" displayFolder="" count="0" unbalanced="0" hidden="1"/>
    <cacheHierarchy uniqueName="[Fact Down Payment].[TotalNetBalance]" caption="TotalNetBalance" attribute="1" defaultMemberUniqueName="[Fact Down Payment].[TotalNetBalance].[All]" allUniqueName="[Fact Down Payment].[TotalNetBalance].[All]" dimensionUniqueName="[Fact Down Payment]" displayFolder="" count="0" unbalanced="0" hidden="1"/>
    <cacheHierarchy uniqueName="[Fact Down Payment].[wall]" caption="wall" attribute="1" defaultMemberUniqueName="[Fact Down Payment].[wall].[All]" allUniqueName="[Fact Down Payment].[wall].[All]" dimensionUniqueName="[Fact Down Payment]" displayFolder="" count="0" unbalanced="0" hidden="1"/>
    <cacheHierarchy uniqueName="[Fact Equipments].[DepartmentKey]" caption="DepartmentKey" attribute="1" defaultMemberUniqueName="[Fact Equipments].[DepartmentKey].[All]" allUniqueName="[Fact Equipments].[DepartmentKey].[All]" dimensionUniqueName="[Fact Equipments]" displayFolder="" count="0" unbalanced="0" hidden="1"/>
    <cacheHierarchy uniqueName="[Fact Equipments].[EquipmentKey]" caption="EquipmentKey" attribute="1" defaultMemberUniqueName="[Fact Equipments].[EquipmentKey].[All]" allUniqueName="[Fact Equipments].[EquipmentKey].[All]" dimensionUniqueName="[Fact Equipments]" displayFolder="" count="0" unbalanced="0" hidden="1"/>
    <cacheHierarchy uniqueName="[Fact Equipments].[NOofEquipments]" caption="NOofEquipments" attribute="1" defaultMemberUniqueName="[Fact Equipments].[NOofEquipments].[All]" allUniqueName="[Fact Equipments].[NOofEquipments].[All]" dimensionUniqueName="[Fact Equipments]" displayFolder="" count="0" unbalanced="0" hidden="1"/>
    <cacheHierarchy uniqueName="[Fact Equipments].[Organizationkey]" caption="Organizationkey" attribute="1" defaultMemberUniqueName="[Fact Equipments].[Organizationkey].[All]" allUniqueName="[Fact Equipments].[Organizationkey].[All]" dimensionUniqueName="[Fact Equipments]" displayFolder="" count="0" unbalanced="0" hidden="1"/>
    <cacheHierarchy uniqueName="[Fact Growth Drivers].[AvgEpisode_Counts]" caption="AvgEpisode_Counts" attribute="1" defaultMemberUniqueName="[Fact Growth Drivers].[AvgEpisode_Counts].[All]" allUniqueName="[Fact Growth Drivers].[AvgEpisode_Counts].[All]" dimensionUniqueName="[Fact Growth Drivers]" displayFolder="" count="0" unbalanced="0" hidden="1"/>
    <cacheHierarchy uniqueName="[Fact Growth Drivers].[AvgNoOfService]" caption="AvgNoOfService" attribute="1" defaultMemberUniqueName="[Fact Growth Drivers].[AvgNoOfService].[All]" allUniqueName="[Fact Growth Drivers].[AvgNoOfService].[All]" dimensionUniqueName="[Fact Growth Drivers]" displayFolder="" count="0" unbalanced="0" hidden="1"/>
    <cacheHierarchy uniqueName="[Fact Growth Drivers].[AvgTotal_Amount]" caption="AvgTotal_Amount" attribute="1" defaultMemberUniqueName="[Fact Growth Drivers].[AvgTotal_Amount].[All]" allUniqueName="[Fact Growth Drivers].[AvgTotal_Amount].[All]" dimensionUniqueName="[Fact Growth Drivers]" displayFolder="" count="0" unbalanced="0" hidden="1"/>
    <cacheHierarchy uniqueName="[Fact Growth Drivers].[Case_Key]" caption="Case_Key" attribute="1" defaultMemberUniqueName="[Fact Growth Drivers].[Case_Key].[All]" allUniqueName="[Fact Growth Drivers].[Case_Key].[All]" dimensionUniqueName="[Fact Growth Drivers]" displayFolder="" count="0" unbalanced="0" hidden="1"/>
    <cacheHierarchy uniqueName="[Fact Growth Drivers].[Company_Key]" caption="Company_Key" attribute="1" defaultMemberUniqueName="[Fact Growth Drivers].[Company_Key].[All]" allUniqueName="[Fact Growth Drivers].[Company_Key].[All]" dimensionUniqueName="[Fact Growth Drivers]" displayFolder="" count="0" unbalanced="0" hidden="1"/>
    <cacheHierarchy uniqueName="[Fact Growth Drivers].[DateKey]" caption="DateKey" attribute="1" defaultMemberUniqueName="[Fact Growth Drivers].[DateKey].[All]" allUniqueName="[Fact Growth Drivers].[DateKey].[All]" dimensionUniqueName="[Fact Growth Drivers]" displayFolder="" count="0" unbalanced="0" hidden="1"/>
    <cacheHierarchy uniqueName="[Fact Growth Drivers].[Effects1]" caption="Effects1" attribute="1" defaultMemberUniqueName="[Fact Growth Drivers].[Effects1].[All]" allUniqueName="[Fact Growth Drivers].[Effects1].[All]" dimensionUniqueName="[Fact Growth Drivers]" displayFolder="" count="0" unbalanced="0" hidden="1"/>
    <cacheHierarchy uniqueName="[Fact Growth Drivers].[Effects2]" caption="Effects2" attribute="1" defaultMemberUniqueName="[Fact Growth Drivers].[Effects2].[All]" allUniqueName="[Fact Growth Drivers].[Effects2].[All]" dimensionUniqueName="[Fact Growth Drivers]" displayFolder="" count="0" unbalanced="0" hidden="1"/>
    <cacheHierarchy uniqueName="[Fact Growth Drivers].[Growth]" caption="Growth" attribute="1" defaultMemberUniqueName="[Fact Growth Drivers].[Growth].[All]" allUniqueName="[Fact Growth Drivers].[Growth].[All]" dimensionUniqueName="[Fact Growth Drivers]" displayFolder="" count="0" unbalanced="0" hidden="1"/>
    <cacheHierarchy uniqueName="[Fact Growth Drivers].[Help]" caption="Help" attribute="1" defaultMemberUniqueName="[Fact Growth Drivers].[Help].[All]" allUniqueName="[Fact Growth Drivers].[Help].[All]" dimensionUniqueName="[Fact Growth Drivers]" displayFolder="" count="0" unbalanced="0" hidden="1"/>
    <cacheHierarchy uniqueName="[Fact Growth Drivers].[HighAverageKey]" caption="HighAverageKey" attribute="1" defaultMemberUniqueName="[Fact Growth Drivers].[HighAverageKey].[All]" allUniqueName="[Fact Growth Drivers].[HighAverageKey].[All]" dimensionUniqueName="[Fact Growth Drivers]" displayFolder="" count="0" unbalanced="0" hidden="1"/>
    <cacheHierarchy uniqueName="[Fact Growth Drivers].[NewServices]" caption="NewServices" attribute="1" defaultMemberUniqueName="[Fact Growth Drivers].[NewServices].[All]" allUniqueName="[Fact Growth Drivers].[NewServices].[All]" dimensionUniqueName="[Fact Growth Drivers]" displayFolder="" count="0" unbalanced="0" hidden="1"/>
    <cacheHierarchy uniqueName="[Fact Growth Drivers].[Organization_Key]" caption="Organization_Key" attribute="1" defaultMemberUniqueName="[Fact Growth Drivers].[Organization_Key].[All]" allUniqueName="[Fact Growth Drivers].[Organization_Key].[All]" dimensionUniqueName="[Fact Growth Drivers]" displayFolder="" count="0" unbalanced="0" hidden="1"/>
    <cacheHierarchy uniqueName="[Fact Growth Drivers].[PatientEpisodeType_Key]" caption="PatientEpisodeType_Key" attribute="1" defaultMemberUniqueName="[Fact Growth Drivers].[PatientEpisodeType_Key].[All]" allUniqueName="[Fact Growth Drivers].[PatientEpisodeType_Key].[All]" dimensionUniqueName="[Fact Growth Drivers]" displayFolder="" count="0" unbalanced="0" hidden="1"/>
    <cacheHierarchy uniqueName="[Fact Growth Drivers].[Price]" caption="Price" attribute="1" defaultMemberUniqueName="[Fact Growth Drivers].[Price].[All]" allUniqueName="[Fact Growth Drivers].[Price].[All]" dimensionUniqueName="[Fact Growth Drivers]" displayFolder="" count="0" unbalanced="0" hidden="1"/>
    <cacheHierarchy uniqueName="[Fact Growth Drivers].[PriceEffect1]" caption="PriceEffect1" attribute="1" defaultMemberUniqueName="[Fact Growth Drivers].[PriceEffect1].[All]" allUniqueName="[Fact Growth Drivers].[PriceEffect1].[All]" dimensionUniqueName="[Fact Growth Drivers]" displayFolder="" count="0" unbalanced="0" hidden="1"/>
    <cacheHierarchy uniqueName="[Fact Growth Drivers].[PriceEffect2]" caption="PriceEffect2" attribute="1" defaultMemberUniqueName="[Fact Growth Drivers].[PriceEffect2].[All]" allUniqueName="[Fact Growth Drivers].[PriceEffect2].[All]" dimensionUniqueName="[Fact Growth Drivers]" displayFolder="" count="0" unbalanced="0" hidden="1"/>
    <cacheHierarchy uniqueName="[Fact Growth Drivers].[ReActivatedServices]" caption="ReActivatedServices" attribute="1" defaultMemberUniqueName="[Fact Growth Drivers].[ReActivatedServices].[All]" allUniqueName="[Fact Growth Drivers].[ReActivatedServices].[All]" dimensionUniqueName="[Fact Growth Drivers]" displayFolder="" count="0" unbalanced="0" hidden="1"/>
    <cacheHierarchy uniqueName="[Fact Growth Drivers].[SectionTempKey]" caption="SectionTempKey" attribute="1" defaultMemberUniqueName="[Fact Growth Drivers].[SectionTempKey].[All]" allUniqueName="[Fact Growth Drivers].[SectionTempKey].[All]" dimensionUniqueName="[Fact Growth Drivers]" displayFolder="" count="0" unbalanced="0" hidden="1"/>
    <cacheHierarchy uniqueName="[Fact Growth Drivers].[Service_Key]" caption="Service_Key" attribute="1" defaultMemberUniqueName="[Fact Growth Drivers].[Service_Key].[All]" allUniqueName="[Fact Growth Drivers].[Service_Key].[All]" dimensionUniqueName="[Fact Growth Drivers]" displayFolder="" count="0" unbalanced="0" hidden="1"/>
    <cacheHierarchy uniqueName="[Fact Growth Drivers].[UnUsedServices]" caption="UnUsedServices" attribute="1" defaultMemberUniqueName="[Fact Growth Drivers].[UnUsedServices].[All]" allUniqueName="[Fact Growth Drivers].[UnUsedServices].[All]" dimensionUniqueName="[Fact Growth Drivers]" displayFolder="" count="0" unbalanced="0" hidden="1"/>
    <cacheHierarchy uniqueName="[Fact Growth Drivers].[Utilization]" caption="Utilization" attribute="1" defaultMemberUniqueName="[Fact Growth Drivers].[Utilization].[All]" allUniqueName="[Fact Growth Drivers].[Utilization].[All]" dimensionUniqueName="[Fact Growth Drivers]" displayFolder="" count="0" unbalanced="0" hidden="1"/>
    <cacheHierarchy uniqueName="[Fact Growth Drivers].[UtilizationEffect1]" caption="UtilizationEffect1" attribute="1" defaultMemberUniqueName="[Fact Growth Drivers].[UtilizationEffect1].[All]" allUniqueName="[Fact Growth Drivers].[UtilizationEffect1].[All]" dimensionUniqueName="[Fact Growth Drivers]" displayFolder="" count="0" unbalanced="0" hidden="1"/>
    <cacheHierarchy uniqueName="[Fact Growth Drivers].[UtilizationEffect2]" caption="UtilizationEffect2" attribute="1" defaultMemberUniqueName="[Fact Growth Drivers].[UtilizationEffect2].[All]" allUniqueName="[Fact Growth Drivers].[UtilizationEffect2].[All]" dimensionUniqueName="[Fact Growth Drivers]" displayFolder="" count="0" unbalanced="0" hidden="1"/>
    <cacheHierarchy uniqueName="[Fact Growth Drivers].[Volume]" caption="Volume" attribute="1" defaultMemberUniqueName="[Fact Growth Drivers].[Volume].[All]" allUniqueName="[Fact Growth Drivers].[Volume].[All]" dimensionUniqueName="[Fact Growth Drivers]" displayFolder="" count="0" unbalanced="0" hidden="1"/>
    <cacheHierarchy uniqueName="[Fact Growth Drivers].[VolumeEffect1]" caption="VolumeEffect1" attribute="1" defaultMemberUniqueName="[Fact Growth Drivers].[VolumeEffect1].[All]" allUniqueName="[Fact Growth Drivers].[VolumeEffect1].[All]" dimensionUniqueName="[Fact Growth Drivers]" displayFolder="" count="0" unbalanced="0" hidden="1"/>
    <cacheHierarchy uniqueName="[Fact Growth Drivers].[VolumeEffect2]" caption="VolumeEffect2" attribute="1" defaultMemberUniqueName="[Fact Growth Drivers].[VolumeEffect2].[All]" allUniqueName="[Fact Growth Drivers].[VolumeEffect2].[All]" dimensionUniqueName="[Fact Growth Drivers]" displayFolder="" count="0" unbalanced="0" hidden="1"/>
    <cacheHierarchy uniqueName="[Fact Hospital Static].[BU]" caption="BU" attribute="1" defaultMemberUniqueName="[Fact Hospital Static].[BU].[All]" allUniqueName="[Fact Hospital Static].[BU].[All]" dimensionUniqueName="[Fact Hospital Static]" displayFolder="" count="0" unbalanced="0" hidden="1"/>
    <cacheHierarchy uniqueName="[Fact Hospital Static].[date]" caption="date" attribute="1" defaultMemberUniqueName="[Fact Hospital Static].[date].[All]" allUniqueName="[Fact Hospital Static].[date].[All]" dimensionUniqueName="[Fact Hospital Static]" displayFolder="" count="0" unbalanced="0" hidden="1"/>
    <cacheHierarchy uniqueName="[Fact Hospital Static].[Department]" caption="Department" attribute="1" defaultMemberUniqueName="[Fact Hospital Static].[Department].[All]" allUniqueName="[Fact Hospital Static].[Department].[All]" dimensionUniqueName="[Fact Hospital Static]" displayFolder="" count="0" unbalanced="0" hidden="1"/>
    <cacheHierarchy uniqueName="[Fact Hospital Static].[No_Beds]" caption="No_Beds" attribute="1" defaultMemberUniqueName="[Fact Hospital Static].[No_Beds].[All]" allUniqueName="[Fact Hospital Static].[No_Beds].[All]" dimensionUniqueName="[Fact Hospital Static]" displayFolder="" count="0" unbalanced="0" hidden="1"/>
    <cacheHierarchy uniqueName="[Fact Hospital Static].[No_Doctor]" caption="No_Doctor" attribute="1" defaultMemberUniqueName="[Fact Hospital Static].[No_Doctor].[All]" allUniqueName="[Fact Hospital Static].[No_Doctor].[All]" dimensionUniqueName="[Fact Hospital Static]" displayFolder="" count="0" unbalanced="0" hidden="1"/>
    <cacheHierarchy uniqueName="[Fact Hospital Static].[No_Nurse]" caption="No_Nurse" attribute="1" defaultMemberUniqueName="[Fact Hospital Static].[No_Nurse].[All]" allUniqueName="[Fact Hospital Static].[No_Nurse].[All]" dimensionUniqueName="[Fact Hospital Static]" displayFolder="" count="0" unbalanced="0" hidden="1"/>
    <cacheHierarchy uniqueName="[Fact Hospital Static].[No_Shift]" caption="No_Shift" attribute="1" defaultMemberUniqueName="[Fact Hospital Static].[No_Shift].[All]" allUniqueName="[Fact Hospital Static].[No_Shift].[All]" dimensionUniqueName="[Fact Hospital Static]" displayFolder="" count="0" unbalanced="0" hidden="1"/>
    <cacheHierarchy uniqueName="[Fact Hospital Static].[Staff_type_ID]" caption="Staff_type_ID" attribute="1" defaultMemberUniqueName="[Fact Hospital Static].[Staff_type_ID].[All]" allUniqueName="[Fact Hospital Static].[Staff_type_ID].[All]" dimensionUniqueName="[Fact Hospital Static]" displayFolder="" count="0" unbalanced="0" hidden="1"/>
    <cacheHierarchy uniqueName="[Fact Hospital Struct].[BU]" caption="BU" attribute="1" defaultMemberUniqueName="[Fact Hospital Struct].[BU].[All]" allUniqueName="[Fact Hospital Struct].[BU].[All]" dimensionUniqueName="[Fact Hospital Struct]" displayFolder="" count="0" unbalanced="0" hidden="1"/>
    <cacheHierarchy uniqueName="[Fact Hospital Struct].[Department]" caption="Department" attribute="1" defaultMemberUniqueName="[Fact Hospital Struct].[Department].[All]" allUniqueName="[Fact Hospital Struct].[Department].[All]" dimensionUniqueName="[Fact Hospital Struct]" displayFolder="" count="0" unbalanced="0" hidden="1"/>
    <cacheHierarchy uniqueName="[Fact Hospital Struct].[No_Beds]" caption="No_Beds" attribute="1" defaultMemberUniqueName="[Fact Hospital Struct].[No_Beds].[All]" allUniqueName="[Fact Hospital Struct].[No_Beds].[All]" dimensionUniqueName="[Fact Hospital Struct]" displayFolder="" count="0" unbalanced="0" hidden="1"/>
    <cacheHierarchy uniqueName="[Fact Investigation].[CancelDate]" caption="CancelDate" attribute="1" defaultMemberUniqueName="[Fact Investigation].[CancelDate].[All]" allUniqueName="[Fact Investigation].[CancelDate].[All]" dimensionUniqueName="[Fact Investigation]" displayFolder="" count="0" unbalanced="0" hidden="1"/>
    <cacheHierarchy uniqueName="[Fact Investigation].[CancelTime]" caption="CancelTime" attribute="1" defaultMemberUniqueName="[Fact Investigation].[CancelTime].[All]" allUniqueName="[Fact Investigation].[CancelTime].[All]" dimensionUniqueName="[Fact Investigation]" displayFolder="" count="0" unbalanced="0" hidden="1"/>
    <cacheHierarchy uniqueName="[Fact Investigation].[Cash_Amount]" caption="Cash_Amount" attribute="1" defaultMemberUniqueName="[Fact Investigation].[Cash_Amount].[All]" allUniqueName="[Fact Investigation].[Cash_Amount].[All]" dimensionUniqueName="[Fact Investigation]" displayFolder="" count="0" unbalanced="0" hidden="1"/>
    <cacheHierarchy uniqueName="[Fact Investigation].[Company_Key]" caption="Company_Key" attribute="1" defaultMemberUniqueName="[Fact Investigation].[Company_Key].[All]" allUniqueName="[Fact Investigation].[Company_Key].[All]" dimensionUniqueName="[Fact Investigation]" displayFolder="" count="0" unbalanced="0" hidden="1"/>
    <cacheHierarchy uniqueName="[Fact Investigation].[Complete_date]" caption="Complete_date" attribute="1" defaultMemberUniqueName="[Fact Investigation].[Complete_date].[All]" allUniqueName="[Fact Investigation].[Complete_date].[All]" dimensionUniqueName="[Fact Investigation]" displayFolder="" count="0" unbalanced="0" hidden="1"/>
    <cacheHierarchy uniqueName="[Fact Investigation].[complete_time]" caption="complete_time" attribute="1" defaultMemberUniqueName="[Fact Investigation].[complete_time].[All]" allUniqueName="[Fact Investigation].[complete_time].[All]" dimensionUniqueName="[Fact Investigation]" displayFolder="" count="0" unbalanced="0" hidden="1"/>
    <cacheHierarchy uniqueName="[Fact Investigation].[Credit_Amount]" caption="Credit_Amount" attribute="1" defaultMemberUniqueName="[Fact Investigation].[Credit_Amount].[All]" allUniqueName="[Fact Investigation].[Credit_Amount].[All]" dimensionUniqueName="[Fact Investigation]" displayFolder="" count="0" unbalanced="0" hidden="1"/>
    <cacheHierarchy uniqueName="[Fact Investigation].[Diagnosis_Key]" caption="Diagnosis_Key" attribute="1" defaultMemberUniqueName="[Fact Investigation].[Diagnosis_Key].[All]" allUniqueName="[Fact Investigation].[Diagnosis_Key].[All]" dimensionUniqueName="[Fact Investigation]" displayFolder="" count="0" unbalanced="0" hidden="1"/>
    <cacheHierarchy uniqueName="[Fact Investigation].[Doctor_key]" caption="Doctor_key" attribute="1" defaultMemberUniqueName="[Fact Investigation].[Doctor_key].[All]" allUniqueName="[Fact Investigation].[Doctor_key].[All]" dimensionUniqueName="[Fact Investigation]" displayFolder="" count="0" unbalanced="0" hidden="1"/>
    <cacheHierarchy uniqueName="[Fact Investigation].[Episode_key]" caption="Episode_key" attribute="1" defaultMemberUniqueName="[Fact Investigation].[Episode_key].[All]" allUniqueName="[Fact Investigation].[Episode_key].[All]" dimensionUniqueName="[Fact Investigation]" displayFolder="" count="0" unbalanced="0" hidden="1"/>
    <cacheHierarchy uniqueName="[Fact Investigation].[Order_date]" caption="Order_date" attribute="1" defaultMemberUniqueName="[Fact Investigation].[Order_date].[All]" allUniqueName="[Fact Investigation].[Order_date].[All]" dimensionUniqueName="[Fact Investigation]" displayFolder="" count="0" unbalanced="0" hidden="1"/>
    <cacheHierarchy uniqueName="[Fact Investigation].[Order_Time]" caption="Order_Time" attribute="1" defaultMemberUniqueName="[Fact Investigation].[Order_Time].[All]" allUniqueName="[Fact Investigation].[Order_Time].[All]" dimensionUniqueName="[Fact Investigation]" displayFolder="" count="0" unbalanced="0" hidden="1"/>
    <cacheHierarchy uniqueName="[Fact Investigation].[Organization_key]" caption="Organization_key" attribute="1" defaultMemberUniqueName="[Fact Investigation].[Organization_key].[All]" allUniqueName="[Fact Investigation].[Organization_key].[All]" dimensionUniqueName="[Fact Investigation]" displayFolder="" count="0" unbalanced="0" hidden="1"/>
    <cacheHierarchy uniqueName="[Fact Investigation].[patient_id]" caption="patient_id" attribute="1" defaultMemberUniqueName="[Fact Investigation].[patient_id].[All]" allUniqueName="[Fact Investigation].[patient_id].[All]" dimensionUniqueName="[Fact Investigation]" displayFolder="" count="0" unbalanced="0" hidden="1"/>
    <cacheHierarchy uniqueName="[Fact Investigation].[PatientEpisodeType_Key]" caption="PatientEpisodeType_Key" attribute="1" defaultMemberUniqueName="[Fact Investigation].[PatientEpisodeType_Key].[All]" allUniqueName="[Fact Investigation].[PatientEpisodeType_Key].[All]" dimensionUniqueName="[Fact Investigation]" displayFolder="" count="0" unbalanced="0" hidden="1"/>
    <cacheHierarchy uniqueName="[Fact Investigation].[Sample_Collect_Date]" caption="Sample_Collect_Date" attribute="1" defaultMemberUniqueName="[Fact Investigation].[Sample_Collect_Date].[All]" allUniqueName="[Fact Investigation].[Sample_Collect_Date].[All]" dimensionUniqueName="[Fact Investigation]" displayFolder="" count="0" unbalanced="0" hidden="1"/>
    <cacheHierarchy uniqueName="[Fact Investigation].[Sample_Collect_Time]" caption="Sample_Collect_Time" attribute="1" defaultMemberUniqueName="[Fact Investigation].[Sample_Collect_Time].[All]" allUniqueName="[Fact Investigation].[Sample_Collect_Time].[All]" dimensionUniqueName="[Fact Investigation]" displayFolder="" count="0" unbalanced="0" hidden="1"/>
    <cacheHierarchy uniqueName="[Fact Investigation].[Sample_Received_Date]" caption="Sample_Received_Date" attribute="1" defaultMemberUniqueName="[Fact Investigation].[Sample_Received_Date].[All]" allUniqueName="[Fact Investigation].[Sample_Received_Date].[All]" dimensionUniqueName="[Fact Investigation]" displayFolder="" count="0" unbalanced="0" hidden="1"/>
    <cacheHierarchy uniqueName="[Fact Investigation].[Sample_Received_Time]" caption="Sample_Received_Time" attribute="1" defaultMemberUniqueName="[Fact Investigation].[Sample_Received_Time].[All]" allUniqueName="[Fact Investigation].[Sample_Received_Time].[All]" dimensionUniqueName="[Fact Investigation]" displayFolder="" count="0" unbalanced="0" hidden="1"/>
    <cacheHierarchy uniqueName="[Fact Investigation].[Service_Count]" caption="Service_Count" attribute="1" defaultMemberUniqueName="[Fact Investigation].[Service_Count].[All]" allUniqueName="[Fact Investigation].[Service_Count].[All]" dimensionUniqueName="[Fact Investigation]" displayFolder="" count="0" unbalanced="0" hidden="1"/>
    <cacheHierarchy uniqueName="[Fact Investigation].[Service_key]" caption="Service_key" attribute="1" defaultMemberUniqueName="[Fact Investigation].[Service_key].[All]" allUniqueName="[Fact Investigation].[Service_key].[All]" dimensionUniqueName="[Fact Investigation]" displayFolder="" count="0" unbalanced="0" hidden="1"/>
    <cacheHierarchy uniqueName="[Fact Investigation].[StaffConfirmationKey]" caption="StaffConfirmationKey" attribute="1" defaultMemberUniqueName="[Fact Investigation].[StaffConfirmationKey].[All]" allUniqueName="[Fact Investigation].[StaffConfirmationKey].[All]" dimensionUniqueName="[Fact Investigation]" displayFolder="" count="0" unbalanced="0" hidden="1"/>
    <cacheHierarchy uniqueName="[Fact Investigation].[TAT]" caption="TAT" attribute="1" defaultMemberUniqueName="[Fact Investigation].[TAT].[All]" allUniqueName="[Fact Investigation].[TAT].[All]" dimensionUniqueName="[Fact Investigation]" displayFolder="" count="0" unbalanced="0" hidden="1"/>
    <cacheHierarchy uniqueName="[Fact Investigation].[Total_Amount]" caption="Total_Amount" attribute="1" defaultMemberUniqueName="[Fact Investigation].[Total_Amount].[All]" allUniqueName="[Fact Investigation].[Total_Amount].[All]" dimensionUniqueName="[Fact Investigation]" displayFolder="" count="0" unbalanced="0" hidden="1"/>
    <cacheHierarchy uniqueName="[Fact Laboratory].[CancelDate]" caption="CancelDate" attribute="1" defaultMemberUniqueName="[Fact Laboratory].[CancelDate].[All]" allUniqueName="[Fact Laboratory].[CancelDate].[All]" dimensionUniqueName="[Fact Laboratory]" displayFolder="" count="0" unbalanced="0" hidden="1"/>
    <cacheHierarchy uniqueName="[Fact Laboratory].[CancelTime]" caption="CancelTime" attribute="1" defaultMemberUniqueName="[Fact Laboratory].[CancelTime].[All]" allUniqueName="[Fact Laboratory].[CancelTime].[All]" dimensionUniqueName="[Fact Laboratory]" displayFolder="" count="0" unbalanced="0" hidden="1"/>
    <cacheHierarchy uniqueName="[Fact Laboratory].[Company_Key]" caption="Company_Key" attribute="1" defaultMemberUniqueName="[Fact Laboratory].[Company_Key].[All]" allUniqueName="[Fact Laboratory].[Company_Key].[All]" dimensionUniqueName="[Fact Laboratory]" displayFolder="" count="0" unbalanced="0" hidden="1"/>
    <cacheHierarchy uniqueName="[Fact Laboratory].[Complete_date]" caption="Complete_date" attribute="1" defaultMemberUniqueName="[Fact Laboratory].[Complete_date].[All]" allUniqueName="[Fact Laboratory].[Complete_date].[All]" dimensionUniqueName="[Fact Laboratory]" displayFolder="" count="0" unbalanced="0" hidden="1"/>
    <cacheHierarchy uniqueName="[Fact Laboratory].[complete_time]" caption="complete_time" attribute="1" defaultMemberUniqueName="[Fact Laboratory].[complete_time].[All]" allUniqueName="[Fact Laboratory].[complete_time].[All]" dimensionUniqueName="[Fact Laboratory]" displayFolder="" count="0" unbalanced="0" hidden="1"/>
    <cacheHierarchy uniqueName="[Fact Laboratory].[Diagnosis_Key]" caption="Diagnosis_Key" attribute="1" defaultMemberUniqueName="[Fact Laboratory].[Diagnosis_Key].[All]" allUniqueName="[Fact Laboratory].[Diagnosis_Key].[All]" dimensionUniqueName="[Fact Laboratory]" displayFolder="" count="0" unbalanced="0" hidden="1"/>
    <cacheHierarchy uniqueName="[Fact Laboratory].[Doctor_key]" caption="Doctor_key" attribute="1" defaultMemberUniqueName="[Fact Laboratory].[Doctor_key].[All]" allUniqueName="[Fact Laboratory].[Doctor_key].[All]" dimensionUniqueName="[Fact Laboratory]" displayFolder="" count="0" unbalanced="0" hidden="1"/>
    <cacheHierarchy uniqueName="[Fact Laboratory].[Episode_key]" caption="Episode_key" attribute="1" defaultMemberUniqueName="[Fact Laboratory].[Episode_key].[All]" allUniqueName="[Fact Laboratory].[Episode_key].[All]" dimensionUniqueName="[Fact Laboratory]" displayFolder="" count="0" unbalanced="0" hidden="1"/>
    <cacheHierarchy uniqueName="[Fact Laboratory].[Lab_result_key]" caption="Lab_result_key" attribute="1" defaultMemberUniqueName="[Fact Laboratory].[Lab_result_key].[All]" allUniqueName="[Fact Laboratory].[Lab_result_key].[All]" dimensionUniqueName="[Fact Laboratory]" displayFolder="" count="0" unbalanced="0" hidden="1"/>
    <cacheHierarchy uniqueName="[Fact Laboratory].[Order_date]" caption="Order_date" attribute="1" defaultMemberUniqueName="[Fact Laboratory].[Order_date].[All]" allUniqueName="[Fact Laboratory].[Order_date].[All]" dimensionUniqueName="[Fact Laboratory]" displayFolder="" count="0" unbalanced="0" hidden="1"/>
    <cacheHierarchy uniqueName="[Fact Laboratory].[Order_Time]" caption="Order_Time" attribute="1" defaultMemberUniqueName="[Fact Laboratory].[Order_Time].[All]" allUniqueName="[Fact Laboratory].[Order_Time].[All]" dimensionUniqueName="[Fact Laboratory]" displayFolder="" count="0" unbalanced="0" hidden="1"/>
    <cacheHierarchy uniqueName="[Fact Laboratory].[Organization_key]" caption="Organization_key" attribute="1" defaultMemberUniqueName="[Fact Laboratory].[Organization_key].[All]" allUniqueName="[Fact Laboratory].[Organization_key].[All]" dimensionUniqueName="[Fact Laboratory]" displayFolder="" count="0" unbalanced="0" hidden="1"/>
    <cacheHierarchy uniqueName="[Fact Laboratory].[patient_id]" caption="patient_id" attribute="1" defaultMemberUniqueName="[Fact Laboratory].[patient_id].[All]" allUniqueName="[Fact Laboratory].[patient_id].[All]" dimensionUniqueName="[Fact Laboratory]" displayFolder="" count="0" unbalanced="0" hidden="1"/>
    <cacheHierarchy uniqueName="[Fact Laboratory].[ref_value_key]" caption="ref_value_key" attribute="1" defaultMemberUniqueName="[Fact Laboratory].[ref_value_key].[All]" allUniqueName="[Fact Laboratory].[ref_value_key].[All]" dimensionUniqueName="[Fact Laboratory]" displayFolder="" count="0" unbalanced="0" hidden="1"/>
    <cacheHierarchy uniqueName="[Fact Laboratory].[Sample_Collect_Date]" caption="Sample_Collect_Date" attribute="1" defaultMemberUniqueName="[Fact Laboratory].[Sample_Collect_Date].[All]" allUniqueName="[Fact Laboratory].[Sample_Collect_Date].[All]" dimensionUniqueName="[Fact Laboratory]" displayFolder="" count="0" unbalanced="0" hidden="1"/>
    <cacheHierarchy uniqueName="[Fact Laboratory].[Sample_Collect_Time]" caption="Sample_Collect_Time" attribute="1" defaultMemberUniqueName="[Fact Laboratory].[Sample_Collect_Time].[All]" allUniqueName="[Fact Laboratory].[Sample_Collect_Time].[All]" dimensionUniqueName="[Fact Laboratory]" displayFolder="" count="0" unbalanced="0" hidden="1"/>
    <cacheHierarchy uniqueName="[Fact Laboratory].[Sample_Received_Date]" caption="Sample_Received_Date" attribute="1" defaultMemberUniqueName="[Fact Laboratory].[Sample_Received_Date].[All]" allUniqueName="[Fact Laboratory].[Sample_Received_Date].[All]" dimensionUniqueName="[Fact Laboratory]" displayFolder="" count="0" unbalanced="0" hidden="1"/>
    <cacheHierarchy uniqueName="[Fact Laboratory].[Sample_Received_Time]" caption="Sample_Received_Time" attribute="1" defaultMemberUniqueName="[Fact Laboratory].[Sample_Received_Time].[All]" allUniqueName="[Fact Laboratory].[Sample_Received_Time].[All]" dimensionUniqueName="[Fact Laboratory]" displayFolder="" count="0" unbalanced="0" hidden="1"/>
    <cacheHierarchy uniqueName="[Fact Laboratory].[StaffConfirmationKey]" caption="StaffConfirmationKey" attribute="1" defaultMemberUniqueName="[Fact Laboratory].[StaffConfirmationKey].[All]" allUniqueName="[Fact Laboratory].[StaffConfirmationKey].[All]" dimensionUniqueName="[Fact Laboratory]" displayFolder="" count="0" unbalanced="0" hidden="1"/>
    <cacheHierarchy uniqueName="[Fact Lead].[Activity_Key]" caption="Activity_Key" attribute="1" defaultMemberUniqueName="[Fact Lead].[Activity_Key].[All]" allUniqueName="[Fact Lead].[Activity_Key].[All]" dimensionUniqueName="[Fact Lead]" displayFolder="" count="0" unbalanced="0" hidden="1"/>
    <cacheHierarchy uniqueName="[Fact Lead].[ActualDurationMinutes]" caption="ActualDurationMinutes" attribute="1" defaultMemberUniqueName="[Fact Lead].[ActualDurationMinutes].[All]" allUniqueName="[Fact Lead].[ActualDurationMinutes].[All]" dimensionUniqueName="[Fact Lead]" displayFolder="" count="0" unbalanced="0" hidden="1"/>
    <cacheHierarchy uniqueName="[Fact Lead].[Booking_Date]" caption="Booking_Date" attribute="1" defaultMemberUniqueName="[Fact Lead].[Booking_Date].[All]" allUniqueName="[Fact Lead].[Booking_Date].[All]" dimensionUniqueName="[Fact Lead]" displayFolder="" count="0" unbalanced="0" hidden="1"/>
    <cacheHierarchy uniqueName="[Fact Lead].[BookingCount]" caption="BookingCount" attribute="1" defaultMemberUniqueName="[Fact Lead].[BookingCount].[All]" allUniqueName="[Fact Lead].[BookingCount].[All]" dimensionUniqueName="[Fact Lead]" displayFolder="" count="0" unbalanced="0" hidden="1"/>
    <cacheHierarchy uniqueName="[Fact Lead].[BusinessUnit]" caption="BusinessUnit" attribute="1" defaultMemberUniqueName="[Fact Lead].[BusinessUnit].[All]" allUniqueName="[Fact Lead].[BusinessUnit].[All]" dimensionUniqueName="[Fact Lead]" displayFolder="" count="0" unbalanced="0" hidden="1"/>
    <cacheHierarchy uniqueName="[Fact Lead].[Call_Actual_EndDate]" caption="Call_Actual_EndDate" attribute="1" defaultMemberUniqueName="[Fact Lead].[Call_Actual_EndDate].[All]" allUniqueName="[Fact Lead].[Call_Actual_EndDate].[All]" dimensionUniqueName="[Fact Lead]" displayFolder="" count="0" unbalanced="0" hidden="1"/>
    <cacheHierarchy uniqueName="[Fact Lead].[Call_Actual_EndTime]" caption="Call_Actual_EndTime" attribute="1" defaultMemberUniqueName="[Fact Lead].[Call_Actual_EndTime].[All]" allUniqueName="[Fact Lead].[Call_Actual_EndTime].[All]" dimensionUniqueName="[Fact Lead]" displayFolder="" count="0" unbalanced="0" hidden="1"/>
    <cacheHierarchy uniqueName="[Fact Lead].[Call_Actual_StartDate]" caption="Call_Actual_StartDate" attribute="1" defaultMemberUniqueName="[Fact Lead].[Call_Actual_StartDate].[All]" allUniqueName="[Fact Lead].[Call_Actual_StartDate].[All]" dimensionUniqueName="[Fact Lead]" displayFolder="" count="0" unbalanced="0" hidden="1"/>
    <cacheHierarchy uniqueName="[Fact Lead].[Call_Actual_StartTime]" caption="Call_Actual_StartTime" attribute="1" defaultMemberUniqueName="[Fact Lead].[Call_Actual_StartTime].[All]" allUniqueName="[Fact Lead].[Call_Actual_StartTime].[All]" dimensionUniqueName="[Fact Lead]" displayFolder="" count="0" unbalanced="0" hidden="1"/>
    <cacheHierarchy uniqueName="[Fact Lead].[Call_Scheduled_EndDate]" caption="Call_Scheduled_EndDate" attribute="1" defaultMemberUniqueName="[Fact Lead].[Call_Scheduled_EndDate].[All]" allUniqueName="[Fact Lead].[Call_Scheduled_EndDate].[All]" dimensionUniqueName="[Fact Lead]" displayFolder="" count="0" unbalanced="0" hidden="1"/>
    <cacheHierarchy uniqueName="[Fact Lead].[Call_Scheduled_EndTime]" caption="Call_Scheduled_EndTime" attribute="1" defaultMemberUniqueName="[Fact Lead].[Call_Scheduled_EndTime].[All]" allUniqueName="[Fact Lead].[Call_Scheduled_EndTime].[All]" dimensionUniqueName="[Fact Lead]" displayFolder="" count="0" unbalanced="0" hidden="1"/>
    <cacheHierarchy uniqueName="[Fact Lead].[Call_Scheduled_StartDate]" caption="Call_Scheduled_StartDate" attribute="1" defaultMemberUniqueName="[Fact Lead].[Call_Scheduled_StartDate].[All]" allUniqueName="[Fact Lead].[Call_Scheduled_StartDate].[All]" dimensionUniqueName="[Fact Lead]" displayFolder="" count="0" unbalanced="0" hidden="1"/>
    <cacheHierarchy uniqueName="[Fact Lead].[Call_Scheduled_StartTime]" caption="Call_Scheduled_StartTime" attribute="1" defaultMemberUniqueName="[Fact Lead].[Call_Scheduled_StartTime].[All]" allUniqueName="[Fact Lead].[Call_Scheduled_StartTime].[All]" dimensionUniqueName="[Fact Lead]" displayFolder="" count="0" unbalanced="0" hidden="1"/>
    <cacheHierarchy uniqueName="[Fact Lead].[CallCenterAgentID]" caption="CallCenterAgentID" attribute="1" defaultMemberUniqueName="[Fact Lead].[CallCenterAgentID].[All]" allUniqueName="[Fact Lead].[CallCenterAgentID].[All]" dimensionUniqueName="[Fact Lead]" displayFolder="" count="0" unbalanced="0" hidden="1"/>
    <cacheHierarchy uniqueName="[Fact Lead].[CallCenterEmploye_key]" caption="CallCenterEmploye_key" attribute="1" defaultMemberUniqueName="[Fact Lead].[CallCenterEmploye_key].[All]" allUniqueName="[Fact Lead].[CallCenterEmploye_key].[All]" dimensionUniqueName="[Fact Lead]" displayFolder="" count="0" unbalanced="0" hidden="1"/>
    <cacheHierarchy uniqueName="[Fact Lead].[CallCount]" caption="CallCount" attribute="1" defaultMemberUniqueName="[Fact Lead].[CallCount].[All]" allUniqueName="[Fact Lead].[CallCount].[All]" dimensionUniqueName="[Fact Lead]" displayFolder="" count="0" unbalanced="0" hidden="1"/>
    <cacheHierarchy uniqueName="[Fact Lead].[CallPhone_Creation_Date]" caption="CallPhone_Creation_Date" attribute="1" defaultMemberUniqueName="[Fact Lead].[CallPhone_Creation_Date].[All]" allUniqueName="[Fact Lead].[CallPhone_Creation_Date].[All]" dimensionUniqueName="[Fact Lead]" displayFolder="" count="0" unbalanced="0" hidden="1"/>
    <cacheHierarchy uniqueName="[Fact Lead].[CallPhone_Creation_Time]" caption="CallPhone_Creation_Time" attribute="1" defaultMemberUniqueName="[Fact Lead].[CallPhone_Creation_Time].[All]" allUniqueName="[Fact Lead].[CallPhone_Creation_Time].[All]" dimensionUniqueName="[Fact Lead]" displayFolder="" count="0" unbalanced="0" hidden="1"/>
    <cacheHierarchy uniqueName="[Fact Lead].[CallPhone_Modification_Date]" caption="CallPhone_Modification_Date" attribute="1" defaultMemberUniqueName="[Fact Lead].[CallPhone_Modification_Date].[All]" allUniqueName="[Fact Lead].[CallPhone_Modification_Date].[All]" dimensionUniqueName="[Fact Lead]" displayFolder="" count="0" unbalanced="0" hidden="1"/>
    <cacheHierarchy uniqueName="[Fact Lead].[CallPhone_Modification_Time]" caption="CallPhone_Modification_Time" attribute="1" defaultMemberUniqueName="[Fact Lead].[CallPhone_Modification_Time].[All]" allUniqueName="[Fact Lead].[CallPhone_Modification_Time].[All]" dimensionUniqueName="[Fact Lead]" displayFolder="" count="0" unbalanced="0" hidden="1"/>
    <cacheHierarchy uniqueName="[Fact Lead].[CallPhone_ModifiedBy]" caption="CallPhone_ModifiedBy" attribute="1" defaultMemberUniqueName="[Fact Lead].[CallPhone_ModifiedBy].[All]" allUniqueName="[Fact Lead].[CallPhone_ModifiedBy].[All]" dimensionUniqueName="[Fact Lead]" displayFolder="" count="0" unbalanced="0" hidden="1"/>
    <cacheHierarchy uniqueName="[Fact Lead].[CallPhone_State]" caption="CallPhone_State" attribute="1" defaultMemberUniqueName="[Fact Lead].[CallPhone_State].[All]" allUniqueName="[Fact Lead].[CallPhone_State].[All]" dimensionUniqueName="[Fact Lead]" displayFolder="" count="0" unbalanced="0" hidden="1"/>
    <cacheHierarchy uniqueName="[Fact Lead].[CallPhone_Status]" caption="CallPhone_Status" attribute="1" defaultMemberUniqueName="[Fact Lead].[CallPhone_Status].[All]" allUniqueName="[Fact Lead].[CallPhone_Status].[All]" dimensionUniqueName="[Fact Lead]" displayFolder="" count="0" unbalanced="0" hidden="1"/>
    <cacheHierarchy uniqueName="[Fact Lead].[CallResult]" caption="CallResult" attribute="1" defaultMemberUniqueName="[Fact Lead].[CallResult].[All]" allUniqueName="[Fact Lead].[CallResult].[All]" dimensionUniqueName="[Fact Lead]" displayFolder="" count="0" unbalanced="0" hidden="1"/>
    <cacheHierarchy uniqueName="[Fact Lead].[Campaign_ID]" caption="Campaign_ID" attribute="1" defaultMemberUniqueName="[Fact Lead].[Campaign_ID].[All]" allUniqueName="[Fact Lead].[Campaign_ID].[All]" dimensionUniqueName="[Fact Lead]" displayFolder="" count="0" unbalanced="0" hidden="1"/>
    <cacheHierarchy uniqueName="[Fact Lead].[Cost]" caption="Cost" attribute="1" defaultMemberUniqueName="[Fact Lead].[Cost].[All]" allUniqueName="[Fact Lead].[Cost].[All]" dimensionUniqueName="[Fact Lead]" displayFolder="" count="0" unbalanced="0" hidden="1"/>
    <cacheHierarchy uniqueName="[Fact Lead].[FilteredLead_ID]" caption="FilteredLead_ID" attribute="1" defaultMemberUniqueName="[Fact Lead].[FilteredLead_ID].[All]" allUniqueName="[Fact Lead].[FilteredLead_ID].[All]" dimensionUniqueName="[Fact Lead]" displayFolder="" count="0" unbalanced="0" hidden="1"/>
    <cacheHierarchy uniqueName="[Fact Lead].[Hours]" caption="Hours" attribute="1" defaultMemberUniqueName="[Fact Lead].[Hours].[All]" allUniqueName="[Fact Lead].[Hours].[All]" dimensionUniqueName="[Fact Lead]" displayFolder="" count="0" unbalanced="0" hidden="1"/>
    <cacheHierarchy uniqueName="[Fact Lead].[isModified]" caption="isModified" attribute="1" defaultMemberUniqueName="[Fact Lead].[isModified].[All]" allUniqueName="[Fact Lead].[isModified].[All]" dimensionUniqueName="[Fact Lead]" displayFolder="" count="0" unbalanced="0" hidden="1"/>
    <cacheHierarchy uniqueName="[Fact Lead].[Key]" caption="Key" attribute="1" defaultMemberUniqueName="[Fact Lead].[Key].[All]" allUniqueName="[Fact Lead].[Key].[All]" dimensionUniqueName="[Fact Lead]" displayFolder="" count="0" unbalanced="0" hidden="1"/>
    <cacheHierarchy uniqueName="[Fact Lead].[Lead_CreationDate]" caption="Lead_CreationDate" attribute="1" defaultMemberUniqueName="[Fact Lead].[Lead_CreationDate].[All]" allUniqueName="[Fact Lead].[Lead_CreationDate].[All]" dimensionUniqueName="[Fact Lead]" displayFolder="" count="0" unbalanced="0" hidden="1"/>
    <cacheHierarchy uniqueName="[Fact Lead].[Lead_CreationTime]" caption="Lead_CreationTime" attribute="1" defaultMemberUniqueName="[Fact Lead].[Lead_CreationTime].[All]" allUniqueName="[Fact Lead].[Lead_CreationTime].[All]" dimensionUniqueName="[Fact Lead]" displayFolder="" count="0" unbalanced="0" hidden="1"/>
    <cacheHierarchy uniqueName="[Fact Lead].[Lead_ID]" caption="Lead_ID" attribute="1" defaultMemberUniqueName="[Fact Lead].[Lead_ID].[All]" allUniqueName="[Fact Lead].[Lead_ID].[All]" dimensionUniqueName="[Fact Lead]" displayFolder="" count="0" unbalanced="0" hidden="1"/>
    <cacheHierarchy uniqueName="[Fact Lead].[Lead_ID_Org]" caption="Lead_ID_Org" attribute="1" defaultMemberUniqueName="[Fact Lead].[Lead_ID_Org].[All]" allUniqueName="[Fact Lead].[Lead_ID_Org].[All]" dimensionUniqueName="[Fact Lead]" displayFolder="" count="0" unbalanced="0" hidden="1"/>
    <cacheHierarchy uniqueName="[Fact Lead].[Lead_Modified_Date]" caption="Lead_Modified_Date" attribute="1" defaultMemberUniqueName="[Fact Lead].[Lead_Modified_Date].[All]" allUniqueName="[Fact Lead].[Lead_Modified_Date].[All]" dimensionUniqueName="[Fact Lead]" displayFolder="" count="0" unbalanced="0" hidden="1"/>
    <cacheHierarchy uniqueName="[Fact Lead].[Lead_Modified_Time]" caption="Lead_Modified_Time" attribute="1" defaultMemberUniqueName="[Fact Lead].[Lead_Modified_Time].[All]" allUniqueName="[Fact Lead].[Lead_Modified_Time].[All]" dimensionUniqueName="[Fact Lead]" displayFolder="" count="0" unbalanced="0" hidden="1"/>
    <cacheHierarchy uniqueName="[Fact Lead].[Lead_ModifiedBy]" caption="Lead_ModifiedBy" attribute="1" defaultMemberUniqueName="[Fact Lead].[Lead_ModifiedBy].[All]" allUniqueName="[Fact Lead].[Lead_ModifiedBy].[All]" dimensionUniqueName="[Fact Lead]" displayFolder="" count="0" unbalanced="0" hidden="1"/>
    <cacheHierarchy uniqueName="[Fact Lead].[Lead_State]" caption="Lead_State" attribute="1" defaultMemberUniqueName="[Fact Lead].[Lead_State].[All]" allUniqueName="[Fact Lead].[Lead_State].[All]" dimensionUniqueName="[Fact Lead]" displayFolder="" count="0" unbalanced="0" hidden="1"/>
    <cacheHierarchy uniqueName="[Fact Lead].[Lead_Status]" caption="Lead_Status" attribute="1" defaultMemberUniqueName="[Fact Lead].[Lead_Status].[All]" allUniqueName="[Fact Lead].[Lead_Status].[All]" dimensionUniqueName="[Fact Lead]" displayFolder="" count="0" unbalanced="0" hidden="1"/>
    <cacheHierarchy uniqueName="[Fact Lead].[MarketingAgentID]" caption="MarketingAgentID" attribute="1" defaultMemberUniqueName="[Fact Lead].[MarketingAgentID].[All]" allUniqueName="[Fact Lead].[MarketingAgentID].[All]" dimensionUniqueName="[Fact Lead]" displayFolder="" count="0" unbalanced="0" hidden="1"/>
    <cacheHierarchy uniqueName="[Fact Lead].[MarketingEmployee_Key]" caption="MarketingEmployee_Key" attribute="1" defaultMemberUniqueName="[Fact Lead].[MarketingEmployee_Key].[All]" allUniqueName="[Fact Lead].[MarketingEmployee_Key].[All]" dimensionUniqueName="[Fact Lead]" displayFolder="" count="0" unbalanced="0" hidden="1"/>
    <cacheHierarchy uniqueName="[Fact Lead].[NoShowLostReson]" caption="NoShowLostReson" attribute="1" defaultMemberUniqueName="[Fact Lead].[NoShowLostReson].[All]" allUniqueName="[Fact Lead].[NoShowLostReson].[All]" dimensionUniqueName="[Fact Lead]" displayFolder="" count="0" unbalanced="0" hidden="1"/>
    <cacheHierarchy uniqueName="[Fact Lead].[Not_Interested_Reason]" caption="Not_Interested_Reason" attribute="1" defaultMemberUniqueName="[Fact Lead].[Not_Interested_Reason].[All]" allUniqueName="[Fact Lead].[Not_Interested_Reason].[All]" dimensionUniqueName="[Fact Lead]" displayFolder="" count="0" unbalanced="0" hidden="1"/>
    <cacheHierarchy uniqueName="[Fact Lead].[Patient_ID]" caption="Patient_ID" attribute="1" defaultMemberUniqueName="[Fact Lead].[Patient_ID].[All]" allUniqueName="[Fact Lead].[Patient_ID].[All]" dimensionUniqueName="[Fact Lead]" displayFolder="" count="0" unbalanced="0" hidden="1"/>
    <cacheHierarchy uniqueName="[Fact Lead].[PhoneCall_ID]" caption="PhoneCall_ID" attribute="1" defaultMemberUniqueName="[Fact Lead].[PhoneCall_ID].[All]" allUniqueName="[Fact Lead].[PhoneCall_ID].[All]" dimensionUniqueName="[Fact Lead]" displayFolder="" count="0" unbalanced="0" hidden="1"/>
    <cacheHierarchy uniqueName="[Fact Lead].[PriorityCode]" caption="PriorityCode" attribute="1" defaultMemberUniqueName="[Fact Lead].[PriorityCode].[All]" allUniqueName="[Fact Lead].[PriorityCode].[All]" dimensionUniqueName="[Fact Lead]" displayFolder="" count="0" unbalanced="0" hidden="1"/>
    <cacheHierarchy uniqueName="[Fact Lead].[rn]" caption="rn" attribute="1" defaultMemberUniqueName="[Fact Lead].[rn].[All]" allUniqueName="[Fact Lead].[rn].[All]" dimensionUniqueName="[Fact Lead]" displayFolder="" count="0" unbalanced="0" hidden="1"/>
    <cacheHierarchy uniqueName="[Fact Lead].[ScheduledDurationMinutes]" caption="ScheduledDurationMinutes" attribute="1" defaultMemberUniqueName="[Fact Lead].[ScheduledDurationMinutes].[All]" allUniqueName="[Fact Lead].[ScheduledDurationMinutes].[All]" dimensionUniqueName="[Fact Lead]" displayFolder="" count="0" unbalanced="0" hidden="1"/>
    <cacheHierarchy uniqueName="[Fact Lead].[TouchStatus]" caption="TouchStatus" attribute="1" defaultMemberUniqueName="[Fact Lead].[TouchStatus].[All]" allUniqueName="[Fact Lead].[TouchStatus].[All]" dimensionUniqueName="[Fact Lead]" displayFolder="" count="0" unbalanced="0" hidden="1"/>
    <cacheHierarchy uniqueName="[Fact Lead].[VisitBooking]" caption="VisitBooking" attribute="1" defaultMemberUniqueName="[Fact Lead].[VisitBooking].[All]" allUniqueName="[Fact Lead].[VisitBooking].[All]" dimensionUniqueName="[Fact Lead]" displayFolder="" count="0" unbalanced="0" hidden="1"/>
    <cacheHierarchy uniqueName="[Fact Losses].[% of Discount]" caption="% of Discount" attribute="1" defaultMemberUniqueName="[Fact Losses].[% of Discount].[All]" allUniqueName="[Fact Losses].[% of Discount].[All]" dimensionUniqueName="[Fact Losses]" displayFolder="" count="0" unbalanced="0" hidden="1"/>
    <cacheHierarchy uniqueName="[Fact Losses].[BedClinic_Key]" caption="BedClinic_Key" attribute="1" defaultMemberUniqueName="[Fact Losses].[BedClinic_Key].[All]" allUniqueName="[Fact Losses].[BedClinic_Key].[All]" dimensionUniqueName="[Fact Losses]" displayFolder="" count="0" unbalanced="0" hidden="1"/>
    <cacheHierarchy uniqueName="[Fact Losses].[casescount]" caption="casescount" attribute="1" defaultMemberUniqueName="[Fact Losses].[casescount].[All]" allUniqueName="[Fact Losses].[casescount].[All]" dimensionUniqueName="[Fact Losses]" displayFolder="" count="0" unbalanced="0" hidden="1"/>
    <cacheHierarchy uniqueName="[Fact Losses].[Cash_Amount]" caption="Cash_Amount" attribute="1" defaultMemberUniqueName="[Fact Losses].[Cash_Amount].[All]" allUniqueName="[Fact Losses].[Cash_Amount].[All]" dimensionUniqueName="[Fact Losses]" displayFolder="" count="0" unbalanced="0" hidden="1"/>
    <cacheHierarchy uniqueName="[Fact Losses].[Company_Key]" caption="Company_Key" attribute="1" defaultMemberUniqueName="[Fact Losses].[Company_Key].[All]" allUniqueName="[Fact Losses].[Company_Key].[All]" dimensionUniqueName="[Fact Losses]" displayFolder="" count="0" unbalanced="0" hidden="1"/>
    <cacheHierarchy uniqueName="[Fact Losses].[Contract_No]" caption="Contract_No" attribute="1" defaultMemberUniqueName="[Fact Losses].[Contract_No].[All]" allUniqueName="[Fact Losses].[Contract_No].[All]" dimensionUniqueName="[Fact Losses]" displayFolder="" count="0" unbalanced="0" hidden="1"/>
    <cacheHierarchy uniqueName="[Fact Losses].[Credit_Amount]" caption="Credit_Amount" attribute="1" defaultMemberUniqueName="[Fact Losses].[Credit_Amount].[All]" allUniqueName="[Fact Losses].[Credit_Amount].[All]" dimensionUniqueName="[Fact Losses]" displayFolder="" count="0" unbalanced="0" hidden="1"/>
    <cacheHierarchy uniqueName="[Fact Losses].[CurrencyKey]" caption="CurrencyKey" attribute="1" defaultMemberUniqueName="[Fact Losses].[CurrencyKey].[All]" allUniqueName="[Fact Losses].[CurrencyKey].[All]" dimensionUniqueName="[Fact Losses]" displayFolder="" count="0" unbalanced="0" hidden="1"/>
    <cacheHierarchy uniqueName="[Fact Losses].[DateKey]" caption="DateKey" attribute="1" defaultMemberUniqueName="[Fact Losses].[DateKey].[All]" allUniqueName="[Fact Losses].[DateKey].[All]" dimensionUniqueName="[Fact Losses]" displayFolder="" count="0" unbalanced="0" hidden="1"/>
    <cacheHierarchy uniqueName="[Fact Losses].[Diagnosis_Key]" caption="Diagnosis_Key" attribute="1" defaultMemberUniqueName="[Fact Losses].[Diagnosis_Key].[All]" allUniqueName="[Fact Losses].[Diagnosis_Key].[All]" dimensionUniqueName="[Fact Losses]" displayFolder="" count="0" unbalanced="0" hidden="1"/>
    <cacheHierarchy uniqueName="[Fact Losses].[DischargeStatus_Key]" caption="DischargeStatus_Key" attribute="1" defaultMemberUniqueName="[Fact Losses].[DischargeStatus_Key].[All]" allUniqueName="[Fact Losses].[DischargeStatus_Key].[All]" dimensionUniqueName="[Fact Losses]" displayFolder="" count="0" unbalanced="0" hidden="1"/>
    <cacheHierarchy uniqueName="[Fact Losses].[Discount Amount]" caption="Discount Amount" attribute="1" defaultMemberUniqueName="[Fact Losses].[Discount Amount].[All]" allUniqueName="[Fact Losses].[Discount Amount].[All]" dimensionUniqueName="[Fact Losses]" displayFolder="" count="0" unbalanced="0" hidden="1"/>
    <cacheHierarchy uniqueName="[Fact Losses].[Doctor_Key]" caption="Doctor_Key" attribute="1" defaultMemberUniqueName="[Fact Losses].[Doctor_Key].[All]" allUniqueName="[Fact Losses].[Doctor_Key].[All]" dimensionUniqueName="[Fact Losses]" displayFolder="" count="0" unbalanced="0" hidden="1"/>
    <cacheHierarchy uniqueName="[Fact Losses].[EndDateKey]" caption="EndDateKey" attribute="1" defaultMemberUniqueName="[Fact Losses].[EndDateKey].[All]" allUniqueName="[Fact Losses].[EndDateKey].[All]" dimensionUniqueName="[Fact Losses]" displayFolder="" count="0" unbalanced="0" hidden="1"/>
    <cacheHierarchy uniqueName="[Fact Losses].[Entrance_Key]" caption="Entrance_Key" attribute="1" defaultMemberUniqueName="[Fact Losses].[Entrance_Key].[All]" allUniqueName="[Fact Losses].[Entrance_Key].[All]" dimensionUniqueName="[Fact Losses]" displayFolder="" count="0" unbalanced="0" hidden="1"/>
    <cacheHierarchy uniqueName="[Fact Losses].[Episode_Key]" caption="Episode_Key" attribute="1" defaultMemberUniqueName="[Fact Losses].[Episode_Key].[All]" allUniqueName="[Fact Losses].[Episode_Key].[All]" dimensionUniqueName="[Fact Losses]" displayFolder="" count="0" unbalanced="0" hidden="1"/>
    <cacheHierarchy uniqueName="[Fact Losses].[EpisodeStatus]" caption="EpisodeStatus" attribute="1" defaultMemberUniqueName="[Fact Losses].[EpisodeStatus].[All]" allUniqueName="[Fact Losses].[EpisodeStatus].[All]" dimensionUniqueName="[Fact Losses]" displayFolder="" count="0" unbalanced="0" hidden="1"/>
    <cacheHierarchy uniqueName="[Fact Losses].[Exclusive_Key]" caption="Exclusive_Key" attribute="1" defaultMemberUniqueName="[Fact Losses].[Exclusive_Key].[All]" allUniqueName="[Fact Losses].[Exclusive_Key].[All]" dimensionUniqueName="[Fact Losses]" displayFolder="" count="0" unbalanced="0" hidden="1"/>
    <cacheHierarchy uniqueName="[Fact Losses].[NewCompanyId]" caption="NewCompanyId" attribute="1" defaultMemberUniqueName="[Fact Losses].[NewCompanyId].[All]" allUniqueName="[Fact Losses].[NewCompanyId].[All]" dimensionUniqueName="[Fact Losses]" displayFolder="" count="0" unbalanced="0" hidden="1"/>
    <cacheHierarchy uniqueName="[Fact Losses].[NewPatientId]" caption="NewPatientId" attribute="1" defaultMemberUniqueName="[Fact Losses].[NewPatientId].[All]" allUniqueName="[Fact Losses].[NewPatientId].[All]" dimensionUniqueName="[Fact Losses]" displayFolder="" count="0" unbalanced="0" hidden="1"/>
    <cacheHierarchy uniqueName="[Fact Losses].[NoOfService]" caption="NoOfService" attribute="1" defaultMemberUniqueName="[Fact Losses].[NoOfService].[All]" allUniqueName="[Fact Losses].[NoOfService].[All]" dimensionUniqueName="[Fact Losses]" displayFolder="" count="0" unbalanced="0" hidden="1"/>
    <cacheHierarchy uniqueName="[Fact Losses].[Operation_Key]" caption="Operation_Key" attribute="1" defaultMemberUniqueName="[Fact Losses].[Operation_Key].[All]" allUniqueName="[Fact Losses].[Operation_Key].[All]" dimensionUniqueName="[Fact Losses]" displayFolder="" count="0" unbalanced="0" hidden="1"/>
    <cacheHierarchy uniqueName="[Fact Losses].[Organization_Key]" caption="Organization_Key" attribute="1" defaultMemberUniqueName="[Fact Losses].[Organization_Key].[All]" allUniqueName="[Fact Losses].[Organization_Key].[All]" dimensionUniqueName="[Fact Losses]" displayFolder="" count="0" unbalanced="0" hidden="1"/>
    <cacheHierarchy uniqueName="[Fact Losses].[patient_id]" caption="patient_id" attribute="1" defaultMemberUniqueName="[Fact Losses].[patient_id].[All]" allUniqueName="[Fact Losses].[patient_id].[All]" dimensionUniqueName="[Fact Losses]" displayFolder="" count="0" unbalanced="0" hidden="1"/>
    <cacheHierarchy uniqueName="[Fact Losses].[PatientEpisodeType_Key]" caption="PatientEpisodeType_Key" attribute="1" defaultMemberUniqueName="[Fact Losses].[PatientEpisodeType_Key].[All]" allUniqueName="[Fact Losses].[PatientEpisodeType_Key].[All]" dimensionUniqueName="[Fact Losses]" displayFolder="" count="0" unbalanced="0" hidden="1"/>
    <cacheHierarchy uniqueName="[Fact Losses].[Quantity]" caption="Quantity" attribute="1" defaultMemberUniqueName="[Fact Losses].[Quantity].[All]" allUniqueName="[Fact Losses].[Quantity].[All]" dimensionUniqueName="[Fact Losses]" displayFolder="" count="0" unbalanced="0" hidden="1"/>
    <cacheHierarchy uniqueName="[Fact Losses].[Readmission_Key]" caption="Readmission_Key" attribute="1" defaultMemberUniqueName="[Fact Losses].[Readmission_Key].[All]" allUniqueName="[Fact Losses].[Readmission_Key].[All]" dimensionUniqueName="[Fact Losses]" displayFolder="" count="0" unbalanced="0" hidden="1"/>
    <cacheHierarchy uniqueName="[Fact Losses].[Second_Doctor_ID]" caption="Second_Doctor_ID" attribute="1" defaultMemberUniqueName="[Fact Losses].[Second_Doctor_ID].[All]" allUniqueName="[Fact Losses].[Second_Doctor_ID].[All]" dimensionUniqueName="[Fact Losses]" displayFolder="" count="0" unbalanced="0" hidden="1"/>
    <cacheHierarchy uniqueName="[Fact Losses].[Service_Date]" caption="Service_Date" attribute="1" defaultMemberUniqueName="[Fact Losses].[Service_Date].[All]" allUniqueName="[Fact Losses].[Service_Date].[All]" dimensionUniqueName="[Fact Losses]" displayFolder="" count="0" unbalanced="0" hidden="1"/>
    <cacheHierarchy uniqueName="[Fact Losses].[Service_Key]" caption="Service_Key" attribute="1" defaultMemberUniqueName="[Fact Losses].[Service_Key].[All]" allUniqueName="[Fact Losses].[Service_Key].[All]" dimensionUniqueName="[Fact Losses]" displayFolder="" count="0" unbalanced="0" hidden="1"/>
    <cacheHierarchy uniqueName="[Fact Losses].[StartDateKey]" caption="StartDateKey" attribute="1" defaultMemberUniqueName="[Fact Losses].[StartDateKey].[All]" allUniqueName="[Fact Losses].[StartDateKey].[All]" dimensionUniqueName="[Fact Losses]" displayFolder="" count="0" unbalanced="0" hidden="1"/>
    <cacheHierarchy uniqueName="[Fact Losses].[Subcompany_Key]" caption="Subcompany_Key" attribute="1" defaultMemberUniqueName="[Fact Losses].[Subcompany_Key].[All]" allUniqueName="[Fact Losses].[Subcompany_Key].[All]" dimensionUniqueName="[Fact Losses]" displayFolder="" count="0" unbalanced="0" hidden="1"/>
    <cacheHierarchy uniqueName="[Fact Losses].[Total Amount Before Discount]" caption="Total Amount Before Discount" attribute="1" defaultMemberUniqueName="[Fact Losses].[Total Amount Before Discount].[All]" allUniqueName="[Fact Losses].[Total Amount Before Discount].[All]" dimensionUniqueName="[Fact Losses]" displayFolder="" count="0" unbalanced="0" hidden="1"/>
    <cacheHierarchy uniqueName="[Fact Losses].[Total_Amount]" caption="Total_Amount" attribute="1" defaultMemberUniqueName="[Fact Losses].[Total_Amount].[All]" allUniqueName="[Fact Losses].[Total_Amount].[All]" dimensionUniqueName="[Fact Losses]" displayFolder="" count="0" unbalanced="0" hidden="1"/>
    <cacheHierarchy uniqueName="[Fact Losses].[Visit_Key]" caption="Visit_Key" attribute="1" defaultMemberUniqueName="[Fact Losses].[Visit_Key].[All]" allUniqueName="[Fact Losses].[Visit_Key].[All]" dimensionUniqueName="[Fact Losses]" displayFolder="" count="0" unbalanced="0" hidden="1"/>
    <cacheHierarchy uniqueName="[Fact Marketing].[ActivityKey]" caption="ActivityKey" attribute="1" defaultMemberUniqueName="[Fact Marketing].[ActivityKey].[All]" allUniqueName="[Fact Marketing].[ActivityKey].[All]" dimensionUniqueName="[Fact Marketing]" displayFolder="" count="0" unbalanced="0" hidden="1"/>
    <cacheHierarchy uniqueName="[Fact Marketing].[ActualRevenue]" caption="ActualRevenue" attribute="1" defaultMemberUniqueName="[Fact Marketing].[ActualRevenue].[All]" allUniqueName="[Fact Marketing].[ActualRevenue].[All]" dimensionUniqueName="[Fact Marketing]" displayFolder="" count="0" unbalanced="0" hidden="1"/>
    <cacheHierarchy uniqueName="[Fact Marketing].[AgentKey]" caption="AgentKey" attribute="1" defaultMemberUniqueName="[Fact Marketing].[AgentKey].[All]" allUniqueName="[Fact Marketing].[AgentKey].[All]" dimensionUniqueName="[Fact Marketing]" displayFolder="" count="0" unbalanced="0" hidden="1"/>
    <cacheHierarchy uniqueName="[Fact Marketing].[BookingDate]" caption="BookingDate" attribute="1" defaultMemberUniqueName="[Fact Marketing].[BookingDate].[All]" allUniqueName="[Fact Marketing].[BookingDate].[All]" dimensionUniqueName="[Fact Marketing]" displayFolder="" count="0" unbalanced="0" hidden="1"/>
    <cacheHierarchy uniqueName="[Fact Marketing].[CallCenter_AgentKey]" caption="CallCenter_AgentKey" attribute="1" defaultMemberUniqueName="[Fact Marketing].[CallCenter_AgentKey].[All]" allUniqueName="[Fact Marketing].[CallCenter_AgentKey].[All]" dimensionUniqueName="[Fact Marketing]" displayFolder="" count="0" unbalanced="0" hidden="1"/>
    <cacheHierarchy uniqueName="[Fact Marketing].[CallCenterEmployee_key]" caption="CallCenterEmployee_key" attribute="1" defaultMemberUniqueName="[Fact Marketing].[CallCenterEmployee_key].[All]" allUniqueName="[Fact Marketing].[CallCenterEmployee_key].[All]" dimensionUniqueName="[Fact Marketing]" displayFolder="" count="0" unbalanced="0" hidden="1"/>
    <cacheHierarchy uniqueName="[Fact Marketing].[Campaign_id]" caption="Campaign_id" attribute="1" defaultMemberUniqueName="[Fact Marketing].[Campaign_id].[All]" allUniqueName="[Fact Marketing].[Campaign_id].[All]" dimensionUniqueName="[Fact Marketing]" displayFolder="" count="0" unbalanced="0" hidden="1"/>
    <cacheHierarchy uniqueName="[Fact Marketing].[casescount]" caption="casescount" attribute="1" defaultMemberUniqueName="[Fact Marketing].[casescount].[All]" allUniqueName="[Fact Marketing].[casescount].[All]" dimensionUniqueName="[Fact Marketing]" displayFolder="" count="0" unbalanced="0" hidden="1"/>
    <cacheHierarchy uniqueName="[Fact Marketing].[CompanyKey]" caption="CompanyKey" attribute="1" defaultMemberUniqueName="[Fact Marketing].[CompanyKey].[All]" allUniqueName="[Fact Marketing].[CompanyKey].[All]" dimensionUniqueName="[Fact Marketing]" displayFolder="" count="0" unbalanced="0" hidden="1"/>
    <cacheHierarchy uniqueName="[Fact Marketing].[CurrancyKey]" caption="CurrancyKey" attribute="1" defaultMemberUniqueName="[Fact Marketing].[CurrancyKey].[All]" allUniqueName="[Fact Marketing].[CurrancyKey].[All]" dimensionUniqueName="[Fact Marketing]" displayFolder="" count="0" unbalanced="0" hidden="1"/>
    <cacheHierarchy uniqueName="[Fact Marketing].[DistVolume]" caption="DistVolume" attribute="1" defaultMemberUniqueName="[Fact Marketing].[DistVolume].[All]" allUniqueName="[Fact Marketing].[DistVolume].[All]" dimensionUniqueName="[Fact Marketing]" displayFolder="" count="0" unbalanced="0" hidden="1"/>
    <cacheHierarchy uniqueName="[Fact Marketing].[DoctorKey]" caption="DoctorKey" attribute="1" defaultMemberUniqueName="[Fact Marketing].[DoctorKey].[All]" allUniqueName="[Fact Marketing].[DoctorKey].[All]" dimensionUniqueName="[Fact Marketing]" displayFolder="" count="0" unbalanced="0" hidden="1"/>
    <cacheHierarchy uniqueName="[Fact Marketing].[EntranceKey]" caption="EntranceKey" attribute="1" defaultMemberUniqueName="[Fact Marketing].[EntranceKey].[All]" allUniqueName="[Fact Marketing].[EntranceKey].[All]" dimensionUniqueName="[Fact Marketing]" displayFolder="" count="0" unbalanced="0" hidden="1"/>
    <cacheHierarchy uniqueName="[Fact Marketing].[Episode_KEy]" caption="Episode_KEy" attribute="1" defaultMemberUniqueName="[Fact Marketing].[Episode_KEy].[All]" allUniqueName="[Fact Marketing].[Episode_KEy].[All]" dimensionUniqueName="[Fact Marketing]" displayFolder="" count="0" unbalanced="0" hidden="1"/>
    <cacheHierarchy uniqueName="[Fact Marketing].[Episode_keyOriginal]" caption="Episode_keyOriginal" attribute="1" defaultMemberUniqueName="[Fact Marketing].[Episode_keyOriginal].[All]" allUniqueName="[Fact Marketing].[Episode_keyOriginal].[All]" dimensionUniqueName="[Fact Marketing]" displayFolder="" count="0" unbalanced="0" hidden="1"/>
    <cacheHierarchy uniqueName="[Fact Marketing].[Lead_CreationDate]" caption="Lead_CreationDate" attribute="1" defaultMemberUniqueName="[Fact Marketing].[Lead_CreationDate].[All]" allUniqueName="[Fact Marketing].[Lead_CreationDate].[All]" dimensionUniqueName="[Fact Marketing]" displayFolder="" count="0" unbalanced="0" hidden="1"/>
    <cacheHierarchy uniqueName="[Fact Marketing].[Lead_ID]" caption="Lead_ID" attribute="1" defaultMemberUniqueName="[Fact Marketing].[Lead_ID].[All]" allUniqueName="[Fact Marketing].[Lead_ID].[All]" dimensionUniqueName="[Fact Marketing]" displayFolder="" count="0" unbalanced="0" hidden="1"/>
    <cacheHierarchy uniqueName="[Fact Marketing].[Lead_ID_Org]" caption="Lead_ID_Org" attribute="1" defaultMemberUniqueName="[Fact Marketing].[Lead_ID_Org].[All]" allUniqueName="[Fact Marketing].[Lead_ID_Org].[All]" dimensionUniqueName="[Fact Marketing]" displayFolder="" count="0" unbalanced="0" hidden="1"/>
    <cacheHierarchy uniqueName="[Fact Marketing].[MarketingDistributionKey]" caption="MarketingDistributionKey" attribute="1" defaultMemberUniqueName="[Fact Marketing].[MarketingDistributionKey].[All]" allUniqueName="[Fact Marketing].[MarketingDistributionKey].[All]" dimensionUniqueName="[Fact Marketing]" displayFolder="" count="0" unbalanced="0" hidden="1"/>
    <cacheHierarchy uniqueName="[Fact Marketing].[MarketingEmployee_Key]" caption="MarketingEmployee_Key" attribute="1" defaultMemberUniqueName="[Fact Marketing].[MarketingEmployee_Key].[All]" allUniqueName="[Fact Marketing].[MarketingEmployee_Key].[All]" dimensionUniqueName="[Fact Marketing]" displayFolder="" count="0" unbalanced="0" hidden="1"/>
    <cacheHierarchy uniqueName="[Fact Marketing].[MarketingKey]" caption="MarketingKey" attribute="1" defaultMemberUniqueName="[Fact Marketing].[MarketingKey].[All]" allUniqueName="[Fact Marketing].[MarketingKey].[All]" dimensionUniqueName="[Fact Marketing]" displayFolder="" count="0" unbalanced="0" hidden="1"/>
    <cacheHierarchy uniqueName="[Fact Marketing].[MarketingTeamKey]" caption="MarketingTeamKey" attribute="1" defaultMemberUniqueName="[Fact Marketing].[MarketingTeamKey].[All]" allUniqueName="[Fact Marketing].[MarketingTeamKey].[All]" dimensionUniqueName="[Fact Marketing]" displayFolder="" count="0" unbalanced="0" hidden="1"/>
    <cacheHierarchy uniqueName="[Fact Marketing].[NewPatientId]" caption="NewPatientId" attribute="1" defaultMemberUniqueName="[Fact Marketing].[NewPatientId].[All]" allUniqueName="[Fact Marketing].[NewPatientId].[All]" dimensionUniqueName="[Fact Marketing]" displayFolder="" count="0" unbalanced="0" hidden="1"/>
    <cacheHierarchy uniqueName="[Fact Marketing].[OrganizationKey]" caption="OrganizationKey" attribute="1" defaultMemberUniqueName="[Fact Marketing].[OrganizationKey].[All]" allUniqueName="[Fact Marketing].[OrganizationKey].[All]" dimensionUniqueName="[Fact Marketing]" displayFolder="" count="0" unbalanced="0" hidden="1"/>
    <cacheHierarchy uniqueName="[Fact Marketing].[OutpatientVolume]" caption="OutpatientVolume" attribute="1" defaultMemberUniqueName="[Fact Marketing].[OutpatientVolume].[All]" allUniqueName="[Fact Marketing].[OutpatientVolume].[All]" dimensionUniqueName="[Fact Marketing]" displayFolder="" count="0" unbalanced="0" hidden="1"/>
    <cacheHierarchy uniqueName="[Fact Marketing].[Patient_ID]" caption="Patient_ID" attribute="1" defaultMemberUniqueName="[Fact Marketing].[Patient_ID].[All]" allUniqueName="[Fact Marketing].[Patient_ID].[All]" dimensionUniqueName="[Fact Marketing]" displayFolder="" count="0" unbalanced="0" hidden="1"/>
    <cacheHierarchy uniqueName="[Fact Marketing].[PatientEpisodeTypeKey]" caption="PatientEpisodeTypeKey" attribute="1" defaultMemberUniqueName="[Fact Marketing].[PatientEpisodeTypeKey].[All]" allUniqueName="[Fact Marketing].[PatientEpisodeTypeKey].[All]" dimensionUniqueName="[Fact Marketing]" displayFolder="" count="0" unbalanced="0" hidden="1"/>
    <cacheHierarchy uniqueName="[Fact Marketing].[PatientStatusKey]" caption="PatientStatusKey" attribute="1" defaultMemberUniqueName="[Fact Marketing].[PatientStatusKey].[All]" allUniqueName="[Fact Marketing].[PatientStatusKey].[All]" dimensionUniqueName="[Fact Marketing]" displayFolder="" count="0" unbalanced="0" hidden="1"/>
    <cacheHierarchy uniqueName="[Fact Marketing].[PatientTypeID]" caption="PatientTypeID" attribute="1" defaultMemberUniqueName="[Fact Marketing].[PatientTypeID].[All]" allUniqueName="[Fact Marketing].[PatientTypeID].[All]" dimensionUniqueName="[Fact Marketing]" displayFolder="" count="0" unbalanced="0" hidden="1"/>
    <cacheHierarchy uniqueName="[Fact Marketing].[ReferralDoctor]" caption="ReferralDoctor" attribute="1" defaultMemberUniqueName="[Fact Marketing].[ReferralDoctor].[All]" allUniqueName="[Fact Marketing].[ReferralDoctor].[All]" dimensionUniqueName="[Fact Marketing]" displayFolder="" count="0" unbalanced="0" hidden="1"/>
    <cacheHierarchy uniqueName="[Fact Marketing].[RequestDate]" caption="RequestDate" attribute="1" defaultMemberUniqueName="[Fact Marketing].[RequestDate].[All]" allUniqueName="[Fact Marketing].[RequestDate].[All]" dimensionUniqueName="[Fact Marketing]" displayFolder="" count="0" unbalanced="0" hidden="1"/>
    <cacheHierarchy uniqueName="[Fact Marketing].[ServiceDate]" caption="ServiceDate" attribute="1" defaultMemberUniqueName="[Fact Marketing].[ServiceDate].[All]" allUniqueName="[Fact Marketing].[ServiceDate].[All]" dimensionUniqueName="[Fact Marketing]" displayFolder="" count="0" unbalanced="0" hidden="1"/>
    <cacheHierarchy uniqueName="[Fact Marketing].[ServiceKey]" caption="ServiceKey" attribute="1" defaultMemberUniqueName="[Fact Marketing].[ServiceKey].[All]" allUniqueName="[Fact Marketing].[ServiceKey].[All]" dimensionUniqueName="[Fact Marketing]" displayFolder="" count="0" unbalanced="0" hidden="1"/>
    <cacheHierarchy uniqueName="[Fact Marketing].[SourceKey]" caption="SourceKey" attribute="1" defaultMemberUniqueName="[Fact Marketing].[SourceKey].[All]" allUniqueName="[Fact Marketing].[SourceKey].[All]" dimensionUniqueName="[Fact Marketing]" displayFolder="" count="0" unbalanced="0" hidden="1"/>
    <cacheHierarchy uniqueName="[Fact Marketing].[SubCompanyKey]" caption="SubCompanyKey" attribute="1" defaultMemberUniqueName="[Fact Marketing].[SubCompanyKey].[All]" allUniqueName="[Fact Marketing].[SubCompanyKey].[All]" dimensionUniqueName="[Fact Marketing]" displayFolder="" count="0" unbalanced="0" hidden="1"/>
    <cacheHierarchy uniqueName="[Fact Marketing].[SystemSource]" caption="SystemSource" attribute="1" defaultMemberUniqueName="[Fact Marketing].[SystemSource].[All]" allUniqueName="[Fact Marketing].[SystemSource].[All]" dimensionUniqueName="[Fact Marketing]" displayFolder="" count="0" unbalanced="0" hidden="1"/>
    <cacheHierarchy uniqueName="[Fact Marketing].[ViewKey]" caption="ViewKey" attribute="1" defaultMemberUniqueName="[Fact Marketing].[ViewKey].[All]" allUniqueName="[Fact Marketing].[ViewKey].[All]" dimensionUniqueName="[Fact Marketing]" displayFolder="" count="0" unbalanced="0" hidden="1"/>
    <cacheHierarchy uniqueName="[Fact Marketing Activities].[AccountKey]" caption="AccountKey" attribute="1" defaultMemberUniqueName="[Fact Marketing Activities].[AccountKey].[All]" allUniqueName="[Fact Marketing Activities].[AccountKey].[All]" dimensionUniqueName="[Fact Marketing Activities]" displayFolder="" count="0" unbalanced="0" hidden="1"/>
    <cacheHierarchy uniqueName="[Fact Marketing Activities].[Accounts]" caption="Accounts" attribute="1" defaultMemberUniqueName="[Fact Marketing Activities].[Accounts].[All]" allUniqueName="[Fact Marketing Activities].[Accounts].[All]" dimensionUniqueName="[Fact Marketing Activities]" displayFolder="" count="0" unbalanced="0" hidden="1"/>
    <cacheHierarchy uniqueName="[Fact Marketing Activities].[AcquisitionRate]" caption="AcquisitionRate" attribute="1" defaultMemberUniqueName="[Fact Marketing Activities].[AcquisitionRate].[All]" allUniqueName="[Fact Marketing Activities].[AcquisitionRate].[All]" dimensionUniqueName="[Fact Marketing Activities]" displayFolder="" count="0" unbalanced="0" hidden="1"/>
    <cacheHierarchy uniqueName="[Fact Marketing Activities].[AcquisitionVolume]" caption="AcquisitionVolume" attribute="1" defaultMemberUniqueName="[Fact Marketing Activities].[AcquisitionVolume].[All]" allUniqueName="[Fact Marketing Activities].[AcquisitionVolume].[All]" dimensionUniqueName="[Fact Marketing Activities]" displayFolder="" count="0" unbalanced="0" hidden="1"/>
    <cacheHierarchy uniqueName="[Fact Marketing Activities].[ActivityStatusID]" caption="ActivityStatusID" attribute="1" defaultMemberUniqueName="[Fact Marketing Activities].[ActivityStatusID].[All]" allUniqueName="[Fact Marketing Activities].[ActivityStatusID].[All]" dimensionUniqueName="[Fact Marketing Activities]" displayFolder="" count="0" unbalanced="0" hidden="1"/>
    <cacheHierarchy uniqueName="[Fact Marketing Activities].[BaseLine]" caption="BaseLine" attribute="1" defaultMemberUniqueName="[Fact Marketing Activities].[BaseLine].[All]" allUniqueName="[Fact Marketing Activities].[BaseLine].[All]" dimensionUniqueName="[Fact Marketing Activities]" displayFolder="" count="0" unbalanced="0" hidden="1"/>
    <cacheHierarchy uniqueName="[Fact Marketing Activities].[CaseTypeKey]" caption="CaseTypeKey" attribute="1" defaultMemberUniqueName="[Fact Marketing Activities].[CaseTypeKey].[All]" allUniqueName="[Fact Marketing Activities].[CaseTypeKey].[All]" dimensionUniqueName="[Fact Marketing Activities]" displayFolder="" count="0" unbalanced="0" hidden="1"/>
    <cacheHierarchy uniqueName="[Fact Marketing Activities].[Cost]" caption="Cost" attribute="1" defaultMemberUniqueName="[Fact Marketing Activities].[Cost].[All]" allUniqueName="[Fact Marketing Activities].[Cost].[All]" dimensionUniqueName="[Fact Marketing Activities]" displayFolder="" count="0" unbalanced="0" hidden="1"/>
    <cacheHierarchy uniqueName="[Fact Marketing Activities].[CreatedBy]" caption="CreatedBy" attribute="1" defaultMemberUniqueName="[Fact Marketing Activities].[CreatedBy].[All]" allUniqueName="[Fact Marketing Activities].[CreatedBy].[All]" dimensionUniqueName="[Fact Marketing Activities]" displayFolder="" count="0" unbalanced="0" hidden="1"/>
    <cacheHierarchy uniqueName="[Fact Marketing Activities].[CreationDateTime]" caption="CreationDateTime" attribute="1" defaultMemberUniqueName="[Fact Marketing Activities].[CreationDateTime].[All]" allUniqueName="[Fact Marketing Activities].[CreationDateTime].[All]" dimensionUniqueName="[Fact Marketing Activities]" displayFolder="" count="0" unbalanced="0" hidden="1"/>
    <cacheHierarchy uniqueName="[Fact Marketing Activities].[DepartmentKey]" caption="DepartmentKey" attribute="1" defaultMemberUniqueName="[Fact Marketing Activities].[DepartmentKey].[All]" allUniqueName="[Fact Marketing Activities].[DepartmentKey].[All]" dimensionUniqueName="[Fact Marketing Activities]" displayFolder="" count="0" unbalanced="0" hidden="1"/>
    <cacheHierarchy uniqueName="[Fact Marketing Activities].[EndDate]" caption="EndDate" attribute="1" defaultMemberUniqueName="[Fact Marketing Activities].[EndDate].[All]" allUniqueName="[Fact Marketing Activities].[EndDate].[All]" dimensionUniqueName="[Fact Marketing Activities]" displayFolder="" count="0" unbalanced="0" hidden="1"/>
    <cacheHierarchy uniqueName="[Fact Marketing Activities].[Lead]" caption="Lead" attribute="1" defaultMemberUniqueName="[Fact Marketing Activities].[Lead].[All]" allUniqueName="[Fact Marketing Activities].[Lead].[All]" dimensionUniqueName="[Fact Marketing Activities]" displayFolder="" count="0" unbalanced="0" hidden="1"/>
    <cacheHierarchy uniqueName="[Fact Marketing Activities].[MarketingAccountTypeID]" caption="MarketingAccountTypeID" attribute="1" defaultMemberUniqueName="[Fact Marketing Activities].[MarketingAccountTypeID].[All]" allUniqueName="[Fact Marketing Activities].[MarketingAccountTypeID].[All]" dimensionUniqueName="[Fact Marketing Activities]" displayFolder="" count="0" unbalanced="0" hidden="1"/>
    <cacheHierarchy uniqueName="[Fact Marketing Activities].[MarketingActivitySectionDetailID]" caption="MarketingActivitySectionDetailID" attribute="1" defaultMemberUniqueName="[Fact Marketing Activities].[MarketingActivitySectionDetailID].[All]" allUniqueName="[Fact Marketing Activities].[MarketingActivitySectionDetailID].[All]" dimensionUniqueName="[Fact Marketing Activities]" displayFolder="" count="0" unbalanced="0" hidden="1"/>
    <cacheHierarchy uniqueName="[Fact Marketing Activities].[MarketingActivitySectionID]" caption="MarketingActivitySectionID" attribute="1" defaultMemberUniqueName="[Fact Marketing Activities].[MarketingActivitySectionID].[All]" allUniqueName="[Fact Marketing Activities].[MarketingActivitySectionID].[All]" dimensionUniqueName="[Fact Marketing Activities]" displayFolder="" count="0" unbalanced="0" hidden="1"/>
    <cacheHierarchy uniqueName="[Fact Marketing Activities].[MarketingActivityTypeID]" caption="MarketingActivityTypeID" attribute="1" defaultMemberUniqueName="[Fact Marketing Activities].[MarketingActivityTypeID].[All]" allUniqueName="[Fact Marketing Activities].[MarketingActivityTypeID].[All]" dimensionUniqueName="[Fact Marketing Activities]" displayFolder="" count="0" unbalanced="0" hidden="1"/>
    <cacheHierarchy uniqueName="[Fact Marketing Activities].[MarketingClientAccountID]" caption="MarketingClientAccountID" attribute="1" defaultMemberUniqueName="[Fact Marketing Activities].[MarketingClientAccountID].[All]" allUniqueName="[Fact Marketing Activities].[MarketingClientAccountID].[All]" dimensionUniqueName="[Fact Marketing Activities]" displayFolder="" count="0" unbalanced="0" hidden="1"/>
    <cacheHierarchy uniqueName="[Fact Marketing Activities].[MarketingClientTypeID]" caption="MarketingClientTypeID" attribute="1" defaultMemberUniqueName="[Fact Marketing Activities].[MarketingClientTypeID].[All]" allUniqueName="[Fact Marketing Activities].[MarketingClientTypeID].[All]" dimensionUniqueName="[Fact Marketing Activities]" displayFolder="" count="0" unbalanced="0" hidden="1"/>
    <cacheHierarchy uniqueName="[Fact Marketing Activities].[MarketingSectionID]" caption="MarketingSectionID" attribute="1" defaultMemberUniqueName="[Fact Marketing Activities].[MarketingSectionID].[All]" allUniqueName="[Fact Marketing Activities].[MarketingSectionID].[All]" dimensionUniqueName="[Fact Marketing Activities]" displayFolder="" count="0" unbalanced="0" hidden="1"/>
    <cacheHierarchy uniqueName="[Fact Marketing Activities].[OpportunityPerc]" caption="OpportunityPerc" attribute="1" defaultMemberUniqueName="[Fact Marketing Activities].[OpportunityPerc].[All]" allUniqueName="[Fact Marketing Activities].[OpportunityPerc].[All]" dimensionUniqueName="[Fact Marketing Activities]" displayFolder="" count="0" unbalanced="0" hidden="1"/>
    <cacheHierarchy uniqueName="[Fact Marketing Activities].[OpportunityVolume]" caption="OpportunityVolume" attribute="1" defaultMemberUniqueName="[Fact Marketing Activities].[OpportunityVolume].[All]" allUniqueName="[Fact Marketing Activities].[OpportunityVolume].[All]" dimensionUniqueName="[Fact Marketing Activities]" displayFolder="" count="0" unbalanced="0" hidden="1"/>
    <cacheHierarchy uniqueName="[Fact Marketing Activities].[OrgnizationID]" caption="OrgnizationID" attribute="1" defaultMemberUniqueName="[Fact Marketing Activities].[OrgnizationID].[All]" allUniqueName="[Fact Marketing Activities].[OrgnizationID].[All]" dimensionUniqueName="[Fact Marketing Activities]" displayFolder="" count="0" unbalanced="0" hidden="1"/>
    <cacheHierarchy uniqueName="[Fact Marketing Activities].[Revenue]" caption="Revenue" attribute="1" defaultMemberUniqueName="[Fact Marketing Activities].[Revenue].[All]" allUniqueName="[Fact Marketing Activities].[Revenue].[All]" dimensionUniqueName="[Fact Marketing Activities]" displayFolder="" count="0" unbalanced="0" hidden="1"/>
    <cacheHierarchy uniqueName="[Fact Marketing Activities].[ScenarioID]" caption="ScenarioID" attribute="1" defaultMemberUniqueName="[Fact Marketing Activities].[ScenarioID].[All]" allUniqueName="[Fact Marketing Activities].[ScenarioID].[All]" dimensionUniqueName="[Fact Marketing Activities]" displayFolder="" count="0" unbalanced="0" hidden="1"/>
    <cacheHierarchy uniqueName="[Fact Marketing Activities].[SectionTempKey]" caption="SectionTempKey" attribute="1" defaultMemberUniqueName="[Fact Marketing Activities].[SectionTempKey].[All]" allUniqueName="[Fact Marketing Activities].[SectionTempKey].[All]" dimensionUniqueName="[Fact Marketing Activities]" displayFolder="" count="0" unbalanced="0" hidden="1"/>
    <cacheHierarchy uniqueName="[Fact Marketing Activities].[SpecialtyID]" caption="SpecialtyID" attribute="1" defaultMemberUniqueName="[Fact Marketing Activities].[SpecialtyID].[All]" allUniqueName="[Fact Marketing Activities].[SpecialtyID].[All]" dimensionUniqueName="[Fact Marketing Activities]" displayFolder="" count="0" unbalanced="0" hidden="1"/>
    <cacheHierarchy uniqueName="[Fact Marketing Activities].[SpecialtyKey]" caption="SpecialtyKey" attribute="1" defaultMemberUniqueName="[Fact Marketing Activities].[SpecialtyKey].[All]" allUniqueName="[Fact Marketing Activities].[SpecialtyKey].[All]" dimensionUniqueName="[Fact Marketing Activities]" displayFolder="" count="0" unbalanced="0" hidden="1"/>
    <cacheHierarchy uniqueName="[Fact Marketing Activities].[StartDate]" caption="StartDate" attribute="1" defaultMemberUniqueName="[Fact Marketing Activities].[StartDate].[All]" allUniqueName="[Fact Marketing Activities].[StartDate].[All]" dimensionUniqueName="[Fact Marketing Activities]" displayFolder="" count="0" unbalanced="0" hidden="1"/>
    <cacheHierarchy uniqueName="[Fact Marketing New].[% of Discount]" caption="% of Discount" attribute="1" defaultMemberUniqueName="[Fact Marketing New].[% of Discount].[All]" allUniqueName="[Fact Marketing New].[% of Discount].[All]" dimensionUniqueName="[Fact Marketing New]" displayFolder="" count="0" unbalanced="0" hidden="1"/>
    <cacheHierarchy uniqueName="[Fact Marketing New].[Achievement for]" caption="Achievement for" attribute="1" defaultMemberUniqueName="[Fact Marketing New].[Achievement for].[All]" allUniqueName="[Fact Marketing New].[Achievement for].[All]" dimensionUniqueName="[Fact Marketing New]" displayFolder="" count="0" unbalanced="0" hidden="1"/>
    <cacheHierarchy uniqueName="[Fact Marketing New].[ActivityKey]" caption="ActivityKey" attribute="1" defaultMemberUniqueName="[Fact Marketing New].[ActivityKey].[All]" allUniqueName="[Fact Marketing New].[ActivityKey].[All]" dimensionUniqueName="[Fact Marketing New]" displayFolder="" count="0" unbalanced="0" hidden="1"/>
    <cacheHierarchy uniqueName="[Fact Marketing New].[BedClinic_Key]" caption="BedClinic_Key" attribute="1" defaultMemberUniqueName="[Fact Marketing New].[BedClinic_Key].[All]" allUniqueName="[Fact Marketing New].[BedClinic_Key].[All]" dimensionUniqueName="[Fact Marketing New]" displayFolder="" count="0" unbalanced="0" hidden="1"/>
    <cacheHierarchy uniqueName="[Fact Marketing New].[BookingDate]" caption="BookingDate" attribute="1" defaultMemberUniqueName="[Fact Marketing New].[BookingDate].[All]" allUniqueName="[Fact Marketing New].[BookingDate].[All]" dimensionUniqueName="[Fact Marketing New]" displayFolder="" count="0" unbalanced="0" hidden="1"/>
    <cacheHierarchy uniqueName="[Fact Marketing New].[CallCenter_AgentKey]" caption="CallCenter_AgentKey" attribute="1" defaultMemberUniqueName="[Fact Marketing New].[CallCenter_AgentKey].[All]" allUniqueName="[Fact Marketing New].[CallCenter_AgentKey].[All]" dimensionUniqueName="[Fact Marketing New]" displayFolder="" count="0" unbalanced="0" hidden="1"/>
    <cacheHierarchy uniqueName="[Fact Marketing New].[Campaign_ID]" caption="Campaign_ID" attribute="1" defaultMemberUniqueName="[Fact Marketing New].[Campaign_ID].[All]" allUniqueName="[Fact Marketing New].[Campaign_ID].[All]" dimensionUniqueName="[Fact Marketing New]" displayFolder="" count="0" unbalanced="0" hidden="1"/>
    <cacheHierarchy uniqueName="[Fact Marketing New].[casescount]" caption="casescount" attribute="1" defaultMemberUniqueName="[Fact Marketing New].[casescount].[All]" allUniqueName="[Fact Marketing New].[casescount].[All]" dimensionUniqueName="[Fact Marketing New]" displayFolder="" count="0" unbalanced="0" hidden="1"/>
    <cacheHierarchy uniqueName="[Fact Marketing New].[Cash_Amount]" caption="Cash_Amount" attribute="1" defaultMemberUniqueName="[Fact Marketing New].[Cash_Amount].[All]" allUniqueName="[Fact Marketing New].[Cash_Amount].[All]" dimensionUniqueName="[Fact Marketing New]" displayFolder="" count="0" unbalanced="0" hidden="1"/>
    <cacheHierarchy uniqueName="[Fact Marketing New].[Company_Key]" caption="Company_Key" attribute="1" defaultMemberUniqueName="[Fact Marketing New].[Company_Key].[All]" allUniqueName="[Fact Marketing New].[Company_Key].[All]" dimensionUniqueName="[Fact Marketing New]" displayFolder="" count="0" unbalanced="0" hidden="1"/>
    <cacheHierarchy uniqueName="[Fact Marketing New].[Contract_No]" caption="Contract_No" attribute="1" defaultMemberUniqueName="[Fact Marketing New].[Contract_No].[All]" allUniqueName="[Fact Marketing New].[Contract_No].[All]" dimensionUniqueName="[Fact Marketing New]" displayFolder="" count="0" unbalanced="0" hidden="1"/>
    <cacheHierarchy uniqueName="[Fact Marketing New].[Credit_Amount]" caption="Credit_Amount" attribute="1" defaultMemberUniqueName="[Fact Marketing New].[Credit_Amount].[All]" allUniqueName="[Fact Marketing New].[Credit_Amount].[All]" dimensionUniqueName="[Fact Marketing New]" displayFolder="" count="0" unbalanced="0" hidden="1"/>
    <cacheHierarchy uniqueName="[Fact Marketing New].[CurrencyKey]" caption="CurrencyKey" attribute="1" defaultMemberUniqueName="[Fact Marketing New].[CurrencyKey].[All]" allUniqueName="[Fact Marketing New].[CurrencyKey].[All]" dimensionUniqueName="[Fact Marketing New]" displayFolder="" count="0" unbalanced="0" hidden="1"/>
    <cacheHierarchy uniqueName="[Fact Marketing New].[DataSource]" caption="DataSource" attribute="1" defaultMemberUniqueName="[Fact Marketing New].[DataSource].[All]" allUniqueName="[Fact Marketing New].[DataSource].[All]" dimensionUniqueName="[Fact Marketing New]" displayFolder="" count="0" unbalanced="0" hidden="1"/>
    <cacheHierarchy uniqueName="[Fact Marketing New].[DateKey]" caption="DateKey" attribute="1" defaultMemberUniqueName="[Fact Marketing New].[DateKey].[All]" allUniqueName="[Fact Marketing New].[DateKey].[All]" dimensionUniqueName="[Fact Marketing New]" displayFolder="" count="0" unbalanced="0" hidden="1"/>
    <cacheHierarchy uniqueName="[Fact Marketing New].[Diagnosis_Key]" caption="Diagnosis_Key" attribute="1" defaultMemberUniqueName="[Fact Marketing New].[Diagnosis_Key].[All]" allUniqueName="[Fact Marketing New].[Diagnosis_Key].[All]" dimensionUniqueName="[Fact Marketing New]" displayFolder="" count="0" unbalanced="0" hidden="1"/>
    <cacheHierarchy uniqueName="[Fact Marketing New].[DischargeStatus_Key]" caption="DischargeStatus_Key" attribute="1" defaultMemberUniqueName="[Fact Marketing New].[DischargeStatus_Key].[All]" allUniqueName="[Fact Marketing New].[DischargeStatus_Key].[All]" dimensionUniqueName="[Fact Marketing New]" displayFolder="" count="0" unbalanced="0" hidden="1"/>
    <cacheHierarchy uniqueName="[Fact Marketing New].[Discount Amount]" caption="Discount Amount" attribute="1" defaultMemberUniqueName="[Fact Marketing New].[Discount Amount].[All]" allUniqueName="[Fact Marketing New].[Discount Amount].[All]" dimensionUniqueName="[Fact Marketing New]" displayFolder="" count="0" unbalanced="0" hidden="1"/>
    <cacheHierarchy uniqueName="[Fact Marketing New].[Doctor_Key]" caption="Doctor_Key" attribute="1" defaultMemberUniqueName="[Fact Marketing New].[Doctor_Key].[All]" allUniqueName="[Fact Marketing New].[Doctor_Key].[All]" dimensionUniqueName="[Fact Marketing New]" displayFolder="" count="0" unbalanced="0" hidden="1"/>
    <cacheHierarchy uniqueName="[Fact Marketing New].[EndDateKey]" caption="EndDateKey" attribute="1" defaultMemberUniqueName="[Fact Marketing New].[EndDateKey].[All]" allUniqueName="[Fact Marketing New].[EndDateKey].[All]" dimensionUniqueName="[Fact Marketing New]" displayFolder="" count="0" unbalanced="0" hidden="1"/>
    <cacheHierarchy uniqueName="[Fact Marketing New].[Entrance_Key]" caption="Entrance_Key" attribute="1" defaultMemberUniqueName="[Fact Marketing New].[Entrance_Key].[All]" allUniqueName="[Fact Marketing New].[Entrance_Key].[All]" dimensionUniqueName="[Fact Marketing New]" displayFolder="" count="0" unbalanced="0" hidden="1"/>
    <cacheHierarchy uniqueName="[Fact Marketing New].[Episode_Key]" caption="Episode_Key" attribute="1" defaultMemberUniqueName="[Fact Marketing New].[Episode_Key].[All]" allUniqueName="[Fact Marketing New].[Episode_Key].[All]" dimensionUniqueName="[Fact Marketing New]" displayFolder="" count="0" unbalanced="0" hidden="1"/>
    <cacheHierarchy uniqueName="[Fact Marketing New].[EpisodeStatus]" caption="EpisodeStatus" attribute="1" defaultMemberUniqueName="[Fact Marketing New].[EpisodeStatus].[All]" allUniqueName="[Fact Marketing New].[EpisodeStatus].[All]" dimensionUniqueName="[Fact Marketing New]" displayFolder="" count="0" unbalanced="0" hidden="1"/>
    <cacheHierarchy uniqueName="[Fact Marketing New].[Lead_Cost]" caption="Lead_Cost" attribute="1" defaultMemberUniqueName="[Fact Marketing New].[Lead_Cost].[All]" allUniqueName="[Fact Marketing New].[Lead_Cost].[All]" dimensionUniqueName="[Fact Marketing New]" displayFolder="" count="0" unbalanced="0" hidden="1"/>
    <cacheHierarchy uniqueName="[Fact Marketing New].[Lead_Creation_Date]" caption="Lead_Creation_Date" attribute="1" defaultMemberUniqueName="[Fact Marketing New].[Lead_Creation_Date].[All]" allUniqueName="[Fact Marketing New].[Lead_Creation_Date].[All]" dimensionUniqueName="[Fact Marketing New]" displayFolder="" count="0" unbalanced="0" hidden="1"/>
    <cacheHierarchy uniqueName="[Fact Marketing New].[Lead_ID]" caption="Lead_ID" attribute="1" defaultMemberUniqueName="[Fact Marketing New].[Lead_ID].[All]" allUniqueName="[Fact Marketing New].[Lead_ID].[All]" dimensionUniqueName="[Fact Marketing New]" displayFolder="" count="0" unbalanced="0" hidden="1"/>
    <cacheHierarchy uniqueName="[Fact Marketing New].[Marketing_AgentKey]" caption="Marketing_AgentKey" attribute="1" defaultMemberUniqueName="[Fact Marketing New].[Marketing_AgentKey].[All]" allUniqueName="[Fact Marketing New].[Marketing_AgentKey].[All]" dimensionUniqueName="[Fact Marketing New]" displayFolder="" count="0" unbalanced="0" hidden="1"/>
    <cacheHierarchy uniqueName="[Fact Marketing New].[NewCompanyId]" caption="NewCompanyId" attribute="1" defaultMemberUniqueName="[Fact Marketing New].[NewCompanyId].[All]" allUniqueName="[Fact Marketing New].[NewCompanyId].[All]" dimensionUniqueName="[Fact Marketing New]" displayFolder="" count="0" unbalanced="0" hidden="1"/>
    <cacheHierarchy uniqueName="[Fact Marketing New].[NewPatientId]" caption="NewPatientId" attribute="1" defaultMemberUniqueName="[Fact Marketing New].[NewPatientId].[All]" allUniqueName="[Fact Marketing New].[NewPatientId].[All]" dimensionUniqueName="[Fact Marketing New]" displayFolder="" count="0" unbalanced="0" hidden="1"/>
    <cacheHierarchy uniqueName="[Fact Marketing New].[NoOfService]" caption="NoOfService" attribute="1" defaultMemberUniqueName="[Fact Marketing New].[NoOfService].[All]" allUniqueName="[Fact Marketing New].[NoOfService].[All]" dimensionUniqueName="[Fact Marketing New]" displayFolder="" count="0" unbalanced="0" hidden="1"/>
    <cacheHierarchy uniqueName="[Fact Marketing New].[Operation_Key]" caption="Operation_Key" attribute="1" defaultMemberUniqueName="[Fact Marketing New].[Operation_Key].[All]" allUniqueName="[Fact Marketing New].[Operation_Key].[All]" dimensionUniqueName="[Fact Marketing New]" displayFolder="" count="0" unbalanced="0" hidden="1"/>
    <cacheHierarchy uniqueName="[Fact Marketing New].[Organization_Key]" caption="Organization_Key" attribute="1" defaultMemberUniqueName="[Fact Marketing New].[Organization_Key].[All]" allUniqueName="[Fact Marketing New].[Organization_Key].[All]" dimensionUniqueName="[Fact Marketing New]" displayFolder="" count="0" unbalanced="0" hidden="1"/>
    <cacheHierarchy uniqueName="[Fact Marketing New].[patient_id]" caption="patient_id" attribute="1" defaultMemberUniqueName="[Fact Marketing New].[patient_id].[All]" allUniqueName="[Fact Marketing New].[patient_id].[All]" dimensionUniqueName="[Fact Marketing New]" displayFolder="" count="0" unbalanced="0" hidden="1"/>
    <cacheHierarchy uniqueName="[Fact Marketing New].[PatientEpisodeType_Key]" caption="PatientEpisodeType_Key" attribute="1" defaultMemberUniqueName="[Fact Marketing New].[PatientEpisodeType_Key].[All]" allUniqueName="[Fact Marketing New].[PatientEpisodeType_Key].[All]" dimensionUniqueName="[Fact Marketing New]" displayFolder="" count="0" unbalanced="0" hidden="1"/>
    <cacheHierarchy uniqueName="[Fact Marketing New].[Quantity]" caption="Quantity" attribute="1" defaultMemberUniqueName="[Fact Marketing New].[Quantity].[All]" allUniqueName="[Fact Marketing New].[Quantity].[All]" dimensionUniqueName="[Fact Marketing New]" displayFolder="" count="0" unbalanced="0" hidden="1"/>
    <cacheHierarchy uniqueName="[Fact Marketing New].[Readmission_Key]" caption="Readmission_Key" attribute="1" defaultMemberUniqueName="[Fact Marketing New].[Readmission_Key].[All]" allUniqueName="[Fact Marketing New].[Readmission_Key].[All]" dimensionUniqueName="[Fact Marketing New]" displayFolder="" count="0" unbalanced="0" hidden="1"/>
    <cacheHierarchy uniqueName="[Fact Marketing New].[RequestDate]" caption="RequestDate" attribute="1" defaultMemberUniqueName="[Fact Marketing New].[RequestDate].[All]" allUniqueName="[Fact Marketing New].[RequestDate].[All]" dimensionUniqueName="[Fact Marketing New]" displayFolder="" count="0" unbalanced="0" hidden="1"/>
    <cacheHierarchy uniqueName="[Fact Marketing New].[Second_Doctor_ID]" caption="Second_Doctor_ID" attribute="1" defaultMemberUniqueName="[Fact Marketing New].[Second_Doctor_ID].[All]" allUniqueName="[Fact Marketing New].[Second_Doctor_ID].[All]" dimensionUniqueName="[Fact Marketing New]" displayFolder="" count="0" unbalanced="0" hidden="1"/>
    <cacheHierarchy uniqueName="[Fact Marketing New].[Service_Date]" caption="Service_Date" attribute="1" defaultMemberUniqueName="[Fact Marketing New].[Service_Date].[All]" allUniqueName="[Fact Marketing New].[Service_Date].[All]" dimensionUniqueName="[Fact Marketing New]" displayFolder="" count="0" unbalanced="0" hidden="1"/>
    <cacheHierarchy uniqueName="[Fact Marketing New].[Service_Key]" caption="Service_Key" attribute="1" defaultMemberUniqueName="[Fact Marketing New].[Service_Key].[All]" allUniqueName="[Fact Marketing New].[Service_Key].[All]" dimensionUniqueName="[Fact Marketing New]" displayFolder="" count="0" unbalanced="0" hidden="1"/>
    <cacheHierarchy uniqueName="[Fact Marketing New].[StartDateKey]" caption="StartDateKey" attribute="1" defaultMemberUniqueName="[Fact Marketing New].[StartDateKey].[All]" allUniqueName="[Fact Marketing New].[StartDateKey].[All]" dimensionUniqueName="[Fact Marketing New]" displayFolder="" count="0" unbalanced="0" hidden="1"/>
    <cacheHierarchy uniqueName="[Fact Marketing New].[Subcompany_Key]" caption="Subcompany_Key" attribute="1" defaultMemberUniqueName="[Fact Marketing New].[Subcompany_Key].[All]" allUniqueName="[Fact Marketing New].[Subcompany_Key].[All]" dimensionUniqueName="[Fact Marketing New]" displayFolder="" count="0" unbalanced="0" hidden="1"/>
    <cacheHierarchy uniqueName="[Fact Marketing New].[SystemSource]" caption="SystemSource" attribute="1" defaultMemberUniqueName="[Fact Marketing New].[SystemSource].[All]" allUniqueName="[Fact Marketing New].[SystemSource].[All]" dimensionUniqueName="[Fact Marketing New]" displayFolder="" count="0" unbalanced="0" hidden="1"/>
    <cacheHierarchy uniqueName="[Fact Marketing New].[Total Amount Before Discount]" caption="Total Amount Before Discount" attribute="1" defaultMemberUniqueName="[Fact Marketing New].[Total Amount Before Discount].[All]" allUniqueName="[Fact Marketing New].[Total Amount Before Discount].[All]" dimensionUniqueName="[Fact Marketing New]" displayFolder="" count="0" unbalanced="0" hidden="1"/>
    <cacheHierarchy uniqueName="[Fact Marketing New].[Total_Amount]" caption="Total_Amount" attribute="1" defaultMemberUniqueName="[Fact Marketing New].[Total_Amount].[All]" allUniqueName="[Fact Marketing New].[Total_Amount].[All]" dimensionUniqueName="[Fact Marketing New]" displayFolder="" count="0" unbalanced="0" hidden="1"/>
    <cacheHierarchy uniqueName="[Fact Marketing New].[Visit_Date]" caption="Visit_Date" attribute="1" defaultMemberUniqueName="[Fact Marketing New].[Visit_Date].[All]" allUniqueName="[Fact Marketing New].[Visit_Date].[All]" dimensionUniqueName="[Fact Marketing New]" displayFolder="" count="0" unbalanced="0" hidden="1"/>
    <cacheHierarchy uniqueName="[Fact Marketing New].[Visit_Key]" caption="Visit_Key" attribute="1" defaultMemberUniqueName="[Fact Marketing New].[Visit_Key].[All]" allUniqueName="[Fact Marketing New].[Visit_Key].[All]" dimensionUniqueName="[Fact Marketing New]" displayFolder="" count="0" unbalanced="0" hidden="1"/>
    <cacheHierarchy uniqueName="[Fact Medical Record Services].[BU]" caption="BU" attribute="1" defaultMemberUniqueName="[Fact Medical Record Services].[BU].[All]" allUniqueName="[Fact Medical Record Services].[BU].[All]" dimensionUniqueName="[Fact Medical Record Services]" displayFolder="" count="0" unbalanced="0" hidden="1"/>
    <cacheHierarchy uniqueName="[Fact Medical Record Services].[Clinical Variance]" caption="Clinical Variance" attribute="1" defaultMemberUniqueName="[Fact Medical Record Services].[Clinical Variance].[All]" allUniqueName="[Fact Medical Record Services].[Clinical Variance].[All]" dimensionUniqueName="[Fact Medical Record Services]" displayFolder="" count="0" unbalanced="0" hidden="1"/>
    <cacheHierarchy uniqueName="[Fact Medical Record Services].[Clinical Variance Perc%]" caption="Clinical Variance Perc%" attribute="1" defaultMemberUniqueName="[Fact Medical Record Services].[Clinical Variance Perc%].[All]" allUniqueName="[Fact Medical Record Services].[Clinical Variance Perc%].[All]" dimensionUniqueName="[Fact Medical Record Services]" displayFolder="" count="0" unbalanced="0" hidden="1"/>
    <cacheHierarchy uniqueName="[Fact Medical Record Services].[Company_Key]" caption="Company_Key" attribute="1" defaultMemberUniqueName="[Fact Medical Record Services].[Company_Key].[All]" allUniqueName="[Fact Medical Record Services].[Company_Key].[All]" dimensionUniqueName="[Fact Medical Record Services]" displayFolder="" count="0" unbalanced="0" hidden="1"/>
    <cacheHierarchy uniqueName="[Fact Medical Record Services].[DiagnosisKey]" caption="DiagnosisKey" attribute="1" defaultMemberUniqueName="[Fact Medical Record Services].[DiagnosisKey].[All]" allUniqueName="[Fact Medical Record Services].[DiagnosisKey].[All]" dimensionUniqueName="[Fact Medical Record Services]" displayFolder="" count="0" unbalanced="0" hidden="1"/>
    <cacheHierarchy uniqueName="[Fact Medical Record Services].[Doctor Compliance]" caption="Doctor Compliance" attribute="1" defaultMemberUniqueName="[Fact Medical Record Services].[Doctor Compliance].[All]" allUniqueName="[Fact Medical Record Services].[Doctor Compliance].[All]" dimensionUniqueName="[Fact Medical Record Services]" displayFolder="" count="0" unbalanced="0" hidden="1"/>
    <cacheHierarchy uniqueName="[Fact Medical Record Services].[Doctor_Key]" caption="Doctor_Key" attribute="1" defaultMemberUniqueName="[Fact Medical Record Services].[Doctor_Key].[All]" allUniqueName="[Fact Medical Record Services].[Doctor_Key].[All]" dimensionUniqueName="[Fact Medical Record Services]" displayFolder="" count="0" unbalanced="0" hidden="1"/>
    <cacheHierarchy uniqueName="[Fact Medical Record Services].[EpsoideKey]" caption="EpsoideKey" attribute="1" defaultMemberUniqueName="[Fact Medical Record Services].[EpsoideKey].[All]" allUniqueName="[Fact Medical Record Services].[EpsoideKey].[All]" dimensionUniqueName="[Fact Medical Record Services]" displayFolder="" count="0" unbalanced="0" hidden="1"/>
    <cacheHierarchy uniqueName="[Fact Medical Record Services].[filenumber]" caption="filenumber" attribute="1" defaultMemberUniqueName="[Fact Medical Record Services].[filenumber].[All]" allUniqueName="[Fact Medical Record Services].[filenumber].[All]" dimensionUniqueName="[Fact Medical Record Services]" displayFolder="" count="0" unbalanced="0" hidden="1"/>
    <cacheHierarchy uniqueName="[Fact Medical Record Services].[Patient Compliance]" caption="Patient Compliance" attribute="1" defaultMemberUniqueName="[Fact Medical Record Services].[Patient Compliance].[All]" allUniqueName="[Fact Medical Record Services].[Patient Compliance].[All]" dimensionUniqueName="[Fact Medical Record Services]" displayFolder="" count="0" unbalanced="0" hidden="1"/>
    <cacheHierarchy uniqueName="[Fact Medical Record Services].[patient_id]" caption="patient_id" attribute="1" defaultMemberUniqueName="[Fact Medical Record Services].[patient_id].[All]" allUniqueName="[Fact Medical Record Services].[patient_id].[All]" dimensionUniqueName="[Fact Medical Record Services]" displayFolder="" count="0" unbalanced="0" hidden="1"/>
    <cacheHierarchy uniqueName="[Fact Medical Record Services].[service Done]" caption="service Done" attribute="1" defaultMemberUniqueName="[Fact Medical Record Services].[service Done].[All]" allUniqueName="[Fact Medical Record Services].[service Done].[All]" dimensionUniqueName="[Fact Medical Record Services]" displayFolder="" count="0" unbalanced="0" hidden="1"/>
    <cacheHierarchy uniqueName="[Fact Medical Record Services].[service Requested]" caption="service Requested" attribute="1" defaultMemberUniqueName="[Fact Medical Record Services].[service Requested].[All]" allUniqueName="[Fact Medical Record Services].[service Requested].[All]" dimensionUniqueName="[Fact Medical Record Services]" displayFolder="" count="0" unbalanced="0" hidden="1"/>
    <cacheHierarchy uniqueName="[Fact Medical Record Services].[service Required]" caption="service Required" attribute="1" defaultMemberUniqueName="[Fact Medical Record Services].[service Required].[All]" allUniqueName="[Fact Medical Record Services].[service Required].[All]" dimensionUniqueName="[Fact Medical Record Services]" displayFolder="" count="0" unbalanced="0" hidden="1"/>
    <cacheHierarchy uniqueName="[Fact Medical Record Services].[VisitDate]" caption="VisitDate" attribute="1" defaultMemberUniqueName="[Fact Medical Record Services].[VisitDate].[All]" allUniqueName="[Fact Medical Record Services].[VisitDate].[All]" dimensionUniqueName="[Fact Medical Record Services]" displayFolder="" count="0" unbalanced="0" hidden="1"/>
    <cacheHierarchy uniqueName="[Fact Medical Record Services Details].[BU]" caption="BU" attribute="1" defaultMemberUniqueName="[Fact Medical Record Services Details].[BU].[All]" allUniqueName="[Fact Medical Record Services Details].[BU].[All]" dimensionUniqueName="[Fact Medical Record Services Details]" displayFolder="" count="0" unbalanced="0" hidden="1"/>
    <cacheHierarchy uniqueName="[Fact Medical Record Services Details].[Company_Key]" caption="Company_Key" attribute="1" defaultMemberUniqueName="[Fact Medical Record Services Details].[Company_Key].[All]" allUniqueName="[Fact Medical Record Services Details].[Company_Key].[All]" dimensionUniqueName="[Fact Medical Record Services Details]" displayFolder="" count="0" unbalanced="0" hidden="1"/>
    <cacheHierarchy uniqueName="[Fact Medical Record Services Details].[DiagnosisKey]" caption="DiagnosisKey" attribute="1" defaultMemberUniqueName="[Fact Medical Record Services Details].[DiagnosisKey].[All]" allUniqueName="[Fact Medical Record Services Details].[DiagnosisKey].[All]" dimensionUniqueName="[Fact Medical Record Services Details]" displayFolder="" count="0" unbalanced="0" hidden="1"/>
    <cacheHierarchy uniqueName="[Fact Medical Record Services Details].[Doctor_Key]" caption="Doctor_Key" attribute="1" defaultMemberUniqueName="[Fact Medical Record Services Details].[Doctor_Key].[All]" allUniqueName="[Fact Medical Record Services Details].[Doctor_Key].[All]" dimensionUniqueName="[Fact Medical Record Services Details]" displayFolder="" count="0" unbalanced="0" hidden="1"/>
    <cacheHierarchy uniqueName="[Fact Medical Record Services Details].[EpsoideKey]" caption="EpsoideKey" attribute="1" defaultMemberUniqueName="[Fact Medical Record Services Details].[EpsoideKey].[All]" allUniqueName="[Fact Medical Record Services Details].[EpsoideKey].[All]" dimensionUniqueName="[Fact Medical Record Services Details]" displayFolder="" count="0" unbalanced="0" hidden="1"/>
    <cacheHierarchy uniqueName="[Fact Medical Record Services Details].[filenumber]" caption="filenumber" attribute="1" defaultMemberUniqueName="[Fact Medical Record Services Details].[filenumber].[All]" allUniqueName="[Fact Medical Record Services Details].[filenumber].[All]" dimensionUniqueName="[Fact Medical Record Services Details]" displayFolder="" count="0" unbalanced="0" hidden="1"/>
    <cacheHierarchy uniqueName="[Fact Medical Record Services Details].[Flag]" caption="Flag" attribute="1" defaultMemberUniqueName="[Fact Medical Record Services Details].[Flag].[All]" allUniqueName="[Fact Medical Record Services Details].[Flag].[All]" dimensionUniqueName="[Fact Medical Record Services Details]" displayFolder="" count="0" unbalanced="0" hidden="1"/>
    <cacheHierarchy uniqueName="[Fact Medical Record Services Details].[patient_id]" caption="patient_id" attribute="1" defaultMemberUniqueName="[Fact Medical Record Services Details].[patient_id].[All]" allUniqueName="[Fact Medical Record Services Details].[patient_id].[All]" dimensionUniqueName="[Fact Medical Record Services Details]" displayFolder="" count="0" unbalanced="0" hidden="1"/>
    <cacheHierarchy uniqueName="[Fact Medical Record Services Details].[ServiceID]" caption="ServiceID" attribute="1" defaultMemberUniqueName="[Fact Medical Record Services Details].[ServiceID].[All]" allUniqueName="[Fact Medical Record Services Details].[ServiceID].[All]" dimensionUniqueName="[Fact Medical Record Services Details]" displayFolder="" count="0" unbalanced="0" hidden="1"/>
    <cacheHierarchy uniqueName="[Fact Medical Record Services Details].[VisitDate]" caption="VisitDate" attribute="1" defaultMemberUniqueName="[Fact Medical Record Services Details].[VisitDate].[All]" allUniqueName="[Fact Medical Record Services Details].[VisitDate].[All]" dimensionUniqueName="[Fact Medical Record Services Details]" displayFolder="" count="0" unbalanced="0" hidden="1"/>
    <cacheHierarchy uniqueName="[Fact Medical Record Services Details].[Weighttt]" caption="Weighttt" attribute="1" defaultMemberUniqueName="[Fact Medical Record Services Details].[Weighttt].[All]" allUniqueName="[Fact Medical Record Services Details].[Weighttt].[All]" dimensionUniqueName="[Fact Medical Record Services Details]" displayFolder="" count="0" unbalanced="0" hidden="1"/>
    <cacheHierarchy uniqueName="[Fact Occupancy].[Bed_Key]" caption="Bed_Key" attribute="1" defaultMemberUniqueName="[Fact Occupancy].[Bed_Key].[All]" allUniqueName="[Fact Occupancy].[Bed_Key].[All]" dimensionUniqueName="[Fact Occupancy]" displayFolder="" count="0" unbalanced="0" hidden="1"/>
    <cacheHierarchy uniqueName="[Fact Occupancy].[Company_Key]" caption="Company_Key" attribute="1" defaultMemberUniqueName="[Fact Occupancy].[Company_Key].[All]" allUniqueName="[Fact Occupancy].[Company_Key].[All]" dimensionUniqueName="[Fact Occupancy]" displayFolder="" count="0" unbalanced="0" hidden="1"/>
    <cacheHierarchy uniqueName="[Fact Occupancy].[OccupiedBed]" caption="OccupiedBed" attribute="1" defaultMemberUniqueName="[Fact Occupancy].[OccupiedBed].[All]" allUniqueName="[Fact Occupancy].[OccupiedBed].[All]" dimensionUniqueName="[Fact Occupancy]" displayFolder="" count="0" unbalanced="0" hidden="1"/>
    <cacheHierarchy uniqueName="[Fact Occupancy].[OccupiedBedPerTime]" caption="OccupiedBedPerTime" attribute="1" defaultMemberUniqueName="[Fact Occupancy].[OccupiedBedPerTime].[All]" allUniqueName="[Fact Occupancy].[OccupiedBedPerTime].[All]" dimensionUniqueName="[Fact Occupancy]" displayFolder="" count="0" unbalanced="0" hidden="1"/>
    <cacheHierarchy uniqueName="[Fact Occupancy].[Organization_Key]" caption="Organization_Key" attribute="1" defaultMemberUniqueName="[Fact Occupancy].[Organization_Key].[All]" allUniqueName="[Fact Occupancy].[Organization_Key].[All]" dimensionUniqueName="[Fact Occupancy]" displayFolder="" count="0" unbalanced="0" hidden="1"/>
    <cacheHierarchy uniqueName="[Fact Occupancy].[Patient_Episode_Type]" caption="Patient_Episode_Type" attribute="1" defaultMemberUniqueName="[Fact Occupancy].[Patient_Episode_Type].[All]" allUniqueName="[Fact Occupancy].[Patient_Episode_Type].[All]" dimensionUniqueName="[Fact Occupancy]" displayFolder="" count="0" unbalanced="0" hidden="1"/>
    <cacheHierarchy uniqueName="[Fact Occupancy].[Service_Date]" caption="Service_Date" attribute="1" defaultMemberUniqueName="[Fact Occupancy].[Service_Date].[All]" allUniqueName="[Fact Occupancy].[Service_Date].[All]" dimensionUniqueName="[Fact Occupancy]" displayFolder="" count="0" unbalanced="0" hidden="1"/>
    <cacheHierarchy uniqueName="[Fact Occupancy].[Service_DateKey]" caption="Service_DateKey" attribute="1" defaultMemberUniqueName="[Fact Occupancy].[Service_DateKey].[All]" allUniqueName="[Fact Occupancy].[Service_DateKey].[All]" dimensionUniqueName="[Fact Occupancy]" displayFolder="" count="0" unbalanced="0" hidden="1"/>
    <cacheHierarchy uniqueName="[Fact Occupancy].[Staff_key]" caption="Staff_key" attribute="1" defaultMemberUniqueName="[Fact Occupancy].[Staff_key].[All]" allUniqueName="[Fact Occupancy].[Staff_key].[All]" dimensionUniqueName="[Fact Occupancy]" displayFolder="" count="0" unbalanced="0" hidden="1"/>
    <cacheHierarchy uniqueName="[Fact Occupancy].[TimeKey]" caption="TimeKey" attribute="1" defaultMemberUniqueName="[Fact Occupancy].[TimeKey].[All]" allUniqueName="[Fact Occupancy].[TimeKey].[All]" dimensionUniqueName="[Fact Occupancy]" displayFolder="" count="0" unbalanced="0" hidden="1"/>
    <cacheHierarchy uniqueName="[Fact OR].[Actualduration]" caption="Actualduration" attribute="1" defaultMemberUniqueName="[Fact OR].[Actualduration].[All]" allUniqueName="[Fact OR].[Actualduration].[All]" dimensionUniqueName="[Fact OR]" displayFolder="" count="0" unbalanced="0" hidden="1"/>
    <cacheHierarchy uniqueName="[Fact OR].[Ans]" caption="Ans" attribute="1" defaultMemberUniqueName="[Fact OR].[Ans].[All]" allUniqueName="[Fact OR].[Ans].[All]" dimensionUniqueName="[Fact OR]" displayFolder="" count="0" unbalanced="0" hidden="1"/>
    <cacheHierarchy uniqueName="[Fact OR].[CDate]" caption="CDate" attribute="1" defaultMemberUniqueName="[Fact OR].[CDate].[All]" allUniqueName="[Fact OR].[CDate].[All]" dimensionUniqueName="[Fact OR]" displayFolder="" count="0" unbalanced="0" hidden="1"/>
    <cacheHierarchy uniqueName="[Fact OR].[CDateTime]" caption="CDateTime" attribute="1" defaultMemberUniqueName="[Fact OR].[CDateTime].[All]" allUniqueName="[Fact OR].[CDateTime].[All]" dimensionUniqueName="[Fact OR]" displayFolder="" count="0" unbalanced="0" hidden="1"/>
    <cacheHierarchy uniqueName="[Fact OR].[ClosedByDoctor]" caption="ClosedByDoctor" attribute="1" defaultMemberUniqueName="[Fact OR].[ClosedByDoctor].[All]" allUniqueName="[Fact OR].[ClosedByDoctor].[All]" dimensionUniqueName="[Fact OR]" displayFolder="" count="0" unbalanced="0" hidden="1"/>
    <cacheHierarchy uniqueName="[Fact OR].[ClosedByNurse]" caption="ClosedByNurse" attribute="1" defaultMemberUniqueName="[Fact OR].[ClosedByNurse].[All]" allUniqueName="[Fact OR].[ClosedByNurse].[All]" dimensionUniqueName="[Fact OR]" displayFolder="" count="0" unbalanced="0" hidden="1"/>
    <cacheHierarchy uniqueName="[Fact OR].[Company_Key]" caption="Company_Key" attribute="1" defaultMemberUniqueName="[Fact OR].[Company_Key].[All]" allUniqueName="[Fact OR].[Company_Key].[All]" dimensionUniqueName="[Fact OR]" displayFolder="" count="0" unbalanced="0" hidden="1"/>
    <cacheHierarchy uniqueName="[Fact OR].[CompDate]" caption="CompDate" attribute="1" defaultMemberUniqueName="[Fact OR].[CompDate].[All]" allUniqueName="[Fact OR].[CompDate].[All]" dimensionUniqueName="[Fact OR]" displayFolder="" count="0" unbalanced="0" hidden="1"/>
    <cacheHierarchy uniqueName="[Fact OR].[Diagnosis_Key]" caption="Diagnosis_Key" attribute="1" defaultMemberUniqueName="[Fact OR].[Diagnosis_Key].[All]" allUniqueName="[Fact OR].[Diagnosis_Key].[All]" dimensionUniqueName="[Fact OR]" displayFolder="" count="0" unbalanced="0" hidden="1"/>
    <cacheHierarchy uniqueName="[Fact OR].[duration]" caption="duration" attribute="1" defaultMemberUniqueName="[Fact OR].[duration].[All]" allUniqueName="[Fact OR].[duration].[All]" dimensionUniqueName="[Fact OR]" displayFolder="" count="0" unbalanced="0" hidden="1"/>
    <cacheHierarchy uniqueName="[Fact OR].[Episode_key]" caption="Episode_key" attribute="1" defaultMemberUniqueName="[Fact OR].[Episode_key].[All]" allUniqueName="[Fact OR].[Episode_key].[All]" dimensionUniqueName="[Fact OR]" displayFolder="" count="0" unbalanced="0" hidden="1"/>
    <cacheHierarchy uniqueName="[Fact OR].[fromtime]" caption="fromtime" attribute="1" defaultMemberUniqueName="[Fact OR].[fromtime].[All]" allUniqueName="[Fact OR].[fromtime].[All]" dimensionUniqueName="[Fact OR]" displayFolder="" count="0" unbalanced="0" hidden="1"/>
    <cacheHierarchy uniqueName="[Fact OR].[OnTime]" caption="OnTime" attribute="1" defaultMemberUniqueName="[Fact OR].[OnTime].[All]" allUniqueName="[Fact OR].[OnTime].[All]" dimensionUniqueName="[Fact OR]" displayFolder="" count="0" unbalanced="0" hidden="1"/>
    <cacheHierarchy uniqueName="[Fact OR].[optcode]" caption="optcode" attribute="1" defaultMemberUniqueName="[Fact OR].[optcode].[All]" allUniqueName="[Fact OR].[optcode].[All]" dimensionUniqueName="[Fact OR]" displayFolder="" count="0" unbalanced="0" hidden="1"/>
    <cacheHierarchy uniqueName="[Fact OR].[OptResult]" caption="OptResult" attribute="1" defaultMemberUniqueName="[Fact OR].[OptResult].[All]" allUniqueName="[Fact OR].[OptResult].[All]" dimensionUniqueName="[Fact OR]" displayFolder="" count="0" unbalanced="0" hidden="1"/>
    <cacheHierarchy uniqueName="[Fact OR].[optroom]" caption="optroom" attribute="1" defaultMemberUniqueName="[Fact OR].[optroom].[All]" allUniqueName="[Fact OR].[optroom].[All]" dimensionUniqueName="[Fact OR]" displayFolder="" count="0" unbalanced="0" hidden="1"/>
    <cacheHierarchy uniqueName="[Fact OR].[OptType]" caption="OptType" attribute="1" defaultMemberUniqueName="[Fact OR].[OptType].[All]" allUniqueName="[Fact OR].[OptType].[All]" dimensionUniqueName="[Fact OR]" displayFolder="" count="0" unbalanced="0" hidden="1"/>
    <cacheHierarchy uniqueName="[Fact OR].[orderdate]" caption="orderdate" attribute="1" defaultMemberUniqueName="[Fact OR].[orderdate].[All]" allUniqueName="[Fact OR].[orderdate].[All]" dimensionUniqueName="[Fact OR]" displayFolder="" count="0" unbalanced="0" hidden="1"/>
    <cacheHierarchy uniqueName="[Fact OR].[Organization_key]" caption="Organization_key" attribute="1" defaultMemberUniqueName="[Fact OR].[Organization_key].[All]" allUniqueName="[Fact OR].[Organization_key].[All]" dimensionUniqueName="[Fact OR]" displayFolder="" count="0" unbalanced="0" hidden="1"/>
    <cacheHierarchy uniqueName="[Fact OR].[PATIENT_ID]" caption="PATIENT_ID" attribute="1" defaultMemberUniqueName="[Fact OR].[PATIENT_ID].[All]" allUniqueName="[Fact OR].[PATIENT_ID].[All]" dimensionUniqueName="[Fact OR]" displayFolder="" count="0" unbalanced="0" hidden="1"/>
    <cacheHierarchy uniqueName="[Fact OR].[PatReturned]" caption="PatReturned" attribute="1" defaultMemberUniqueName="[Fact OR].[PatReturned].[All]" allUniqueName="[Fact OR].[PatReturned].[All]" dimensionUniqueName="[Fact OR]" displayFolder="" count="0" unbalanced="0" hidden="1"/>
    <cacheHierarchy uniqueName="[Fact OR].[PatTransfered]" caption="PatTransfered" attribute="1" defaultMemberUniqueName="[Fact OR].[PatTransfered].[All]" allUniqueName="[Fact OR].[PatTransfered].[All]" dimensionUniqueName="[Fact OR]" displayFolder="" count="0" unbalanced="0" hidden="1"/>
    <cacheHierarchy uniqueName="[Fact OR].[ReturnDate]" caption="ReturnDate" attribute="1" defaultMemberUniqueName="[Fact OR].[ReturnDate].[All]" allUniqueName="[Fact OR].[ReturnDate].[All]" dimensionUniqueName="[Fact OR]" displayFolder="" count="0" unbalanced="0" hidden="1"/>
    <cacheHierarchy uniqueName="[Fact OR].[satus]" caption="satus" attribute="1" defaultMemberUniqueName="[Fact OR].[satus].[All]" allUniqueName="[Fact OR].[satus].[All]" dimensionUniqueName="[Fact OR]" displayFolder="" count="0" unbalanced="0" hidden="1"/>
    <cacheHierarchy uniqueName="[Fact OR].[Surgeon]" caption="Surgeon" attribute="1" defaultMemberUniqueName="[Fact OR].[Surgeon].[All]" allUniqueName="[Fact OR].[Surgeon].[All]" dimensionUniqueName="[Fact OR]" displayFolder="" count="0" unbalanced="0" hidden="1"/>
    <cacheHierarchy uniqueName="[Fact OR].[SurgeonAss]" caption="SurgeonAss" attribute="1" defaultMemberUniqueName="[Fact OR].[SurgeonAss].[All]" allUniqueName="[Fact OR].[SurgeonAss].[All]" dimensionUniqueName="[Fact OR]" displayFolder="" count="0" unbalanced="0" hidden="1"/>
    <cacheHierarchy uniqueName="[Fact OR].[sys_key]" caption="sys_key" attribute="1" defaultMemberUniqueName="[Fact OR].[sys_key].[All]" allUniqueName="[Fact OR].[sys_key].[All]" dimensionUniqueName="[Fact OR]" displayFolder="" count="0" unbalanced="0" hidden="1"/>
    <cacheHierarchy uniqueName="[Fact OR].[totime]" caption="totime" attribute="1" defaultMemberUniqueName="[Fact OR].[totime].[All]" allUniqueName="[Fact OR].[totime].[All]" dimensionUniqueName="[Fact OR]" displayFolder="" count="0" unbalanced="0" hidden="1"/>
    <cacheHierarchy uniqueName="[Fact OR].[TransTime]" caption="TransTime" attribute="1" defaultMemberUniqueName="[Fact OR].[TransTime].[All]" allUniqueName="[Fact OR].[TransTime].[All]" dimensionUniqueName="[Fact OR]" displayFolder="" count="0" unbalanced="0" hidden="1"/>
    <cacheHierarchy uniqueName="[Fact OVR].[Category]" caption="Category" attribute="1" defaultMemberUniqueName="[Fact OVR].[Category].[All]" allUniqueName="[Fact OVR].[Category].[All]" dimensionUniqueName="[Fact OVR]" displayFolder="" count="0" unbalanced="0" hidden="1"/>
    <cacheHierarchy uniqueName="[Fact OVR].[DateKey]" caption="DateKey" attribute="1" defaultMemberUniqueName="[Fact OVR].[DateKey].[All]" allUniqueName="[Fact OVR].[DateKey].[All]" dimensionUniqueName="[Fact OVR]" displayFolder="" count="0" unbalanced="0" hidden="1"/>
    <cacheHierarchy uniqueName="[Fact OVR].[DateOfIncident]" caption="DateOfIncident" attribute="1" defaultMemberUniqueName="[Fact OVR].[DateOfIncident].[All]" allUniqueName="[Fact OVR].[DateOfIncident].[All]" dimensionUniqueName="[Fact OVR]" displayFolder="" count="0" unbalanced="0" hidden="1"/>
    <cacheHierarchy uniqueName="[Fact OVR].[Dep_ID]" caption="Dep_ID" attribute="1" defaultMemberUniqueName="[Fact OVR].[Dep_ID].[All]" allUniqueName="[Fact OVR].[Dep_ID].[All]" dimensionUniqueName="[Fact OVR]" displayFolder="" count="0" unbalanced="0" hidden="1"/>
    <cacheHierarchy uniqueName="[Fact OVR].[episode_key]" caption="episode_key" attribute="1" defaultMemberUniqueName="[Fact OVR].[episode_key].[All]" allUniqueName="[Fact OVR].[episode_key].[All]" dimensionUniqueName="[Fact OVR]" displayFolder="" count="0" unbalanced="0" hidden="1"/>
    <cacheHierarchy uniqueName="[Fact OVR].[FollowUp_ID]" caption="FollowUp_ID" attribute="1" defaultMemberUniqueName="[Fact OVR].[FollowUp_ID].[All]" allUniqueName="[Fact OVR].[FollowUp_ID].[All]" dimensionUniqueName="[Fact OVR]" displayFolder="" count="0" unbalanced="0" hidden="1"/>
    <cacheHierarchy uniqueName="[Fact OVR].[Hosp_ID]" caption="Hosp_ID" attribute="1" defaultMemberUniqueName="[Fact OVR].[Hosp_ID].[All]" allUniqueName="[Fact OVR].[Hosp_ID].[All]" dimensionUniqueName="[Fact OVR]" displayFolder="" count="0" unbalanced="0" hidden="1"/>
    <cacheHierarchy uniqueName="[Fact OVR].[Master_ID]" caption="Master_ID" attribute="1" defaultMemberUniqueName="[Fact OVR].[Master_ID].[All]" allUniqueName="[Fact OVR].[Master_ID].[All]" dimensionUniqueName="[Fact OVR]" displayFolder="" count="0" unbalanced="0" hidden="1"/>
    <cacheHierarchy uniqueName="[Fact OVR].[OVR_ID]" caption="OVR_ID" attribute="1" defaultMemberUniqueName="[Fact OVR].[OVR_ID].[All]" allUniqueName="[Fact OVR].[OVR_ID].[All]" dimensionUniqueName="[Fact OVR]" displayFolder="" count="0" unbalanced="0" hidden="1"/>
    <cacheHierarchy uniqueName="[Fact OVR].[Patient_ID]" caption="Patient_ID" attribute="1" defaultMemberUniqueName="[Fact OVR].[Patient_ID].[All]" allUniqueName="[Fact OVR].[Patient_ID].[All]" dimensionUniqueName="[Fact OVR]" displayFolder="" count="0" unbalanced="0" hidden="1"/>
    <cacheHierarchy uniqueName="[Fact OVR].[PatientEpisodeType_Key]" caption="PatientEpisodeType_Key" attribute="1" defaultMemberUniqueName="[Fact OVR].[PatientEpisodeType_Key].[All]" allUniqueName="[Fact OVR].[PatientEpisodeType_Key].[All]" dimensionUniqueName="[Fact OVR]" displayFolder="" count="0" unbalanced="0" hidden="1"/>
    <cacheHierarchy uniqueName="[Fact Package].[DateKey]" caption="DateKey" attribute="1" defaultMemberUniqueName="[Fact Package].[DateKey].[All]" allUniqueName="[Fact Package].[DateKey].[All]" dimensionUniqueName="[Fact Package]" displayFolder="" count="0" unbalanced="0" hidden="1"/>
    <cacheHierarchy uniqueName="[Fact Package].[Episode_Key]" caption="Episode_Key" attribute="1" defaultMemberUniqueName="[Fact Package].[Episode_Key].[All]" allUniqueName="[Fact Package].[Episode_Key].[All]" dimensionUniqueName="[Fact Package]" displayFolder="" count="0" unbalanced="0" hidden="1"/>
    <cacheHierarchy uniqueName="[Fact Package].[Flag]" caption="Flag" attribute="1" defaultMemberUniqueName="[Fact Package].[Flag].[All]" allUniqueName="[Fact Package].[Flag].[All]" dimensionUniqueName="[Fact Package]" displayFolder="" count="0" unbalanced="0" hidden="1"/>
    <cacheHierarchy uniqueName="[Fact Package].[NoOfPackage]" caption="NoOfPackage" attribute="1" defaultMemberUniqueName="[Fact Package].[NoOfPackage].[All]" allUniqueName="[Fact Package].[NoOfPackage].[All]" dimensionUniqueName="[Fact Package]" displayFolder="" count="0" unbalanced="0" hidden="1"/>
    <cacheHierarchy uniqueName="[Fact Package].[Organization_Key]" caption="Organization_Key" attribute="1" defaultMemberUniqueName="[Fact Package].[Organization_Key].[All]" allUniqueName="[Fact Package].[Organization_Key].[All]" dimensionUniqueName="[Fact Package]" displayFolder="" count="0" unbalanced="0" hidden="1"/>
    <cacheHierarchy uniqueName="[Fact Package].[Package_ID]" caption="Package_ID" attribute="1" defaultMemberUniqueName="[Fact Package].[Package_ID].[All]" allUniqueName="[Fact Package].[Package_ID].[All]" dimensionUniqueName="[Fact Package]" displayFolder="" count="0" unbalanced="0" hidden="1"/>
    <cacheHierarchy uniqueName="[Fact Package].[Patient_ID]" caption="Patient_ID" attribute="1" defaultMemberUniqueName="[Fact Package].[Patient_ID].[All]" allUniqueName="[Fact Package].[Patient_ID].[All]" dimensionUniqueName="[Fact Package]" displayFolder="" count="0" unbalanced="0" hidden="1"/>
    <cacheHierarchy uniqueName="[Fact Package].[patientid]" caption="patientid" attribute="1" defaultMemberUniqueName="[Fact Package].[patientid].[All]" allUniqueName="[Fact Package].[patientid].[All]" dimensionUniqueName="[Fact Package]" displayFolder="" count="0" unbalanced="0" hidden="1"/>
    <cacheHierarchy uniqueName="[Fact Package].[Service_Key]" caption="Service_Key" attribute="1" defaultMemberUniqueName="[Fact Package].[Service_Key].[All]" allUniqueName="[Fact Package].[Service_Key].[All]" dimensionUniqueName="[Fact Package]" displayFolder="" count="0" unbalanced="0" hidden="1"/>
    <cacheHierarchy uniqueName="[Fact Package].[Staff_ID]" caption="Staff_ID" attribute="1" defaultMemberUniqueName="[Fact Package].[Staff_ID].[All]" allUniqueName="[Fact Package].[Staff_ID].[All]" dimensionUniqueName="[Fact Package]" displayFolder="" count="0" unbalanced="0" hidden="1"/>
    <cacheHierarchy uniqueName="[Fact Package].[VisitServiceClassificationID]" caption="VisitServiceClassificationID" attribute="1" defaultMemberUniqueName="[Fact Package].[VisitServiceClassificationID].[All]" allUniqueName="[Fact Package].[VisitServiceClassificationID].[All]" dimensionUniqueName="[Fact Package]" displayFolder="" count="0" unbalanced="0" hidden="1"/>
    <cacheHierarchy uniqueName="[Fact Phone Call].[caller]" caption="caller" attribute="1" defaultMemberUniqueName="[Fact Phone Call].[caller].[All]" allUniqueName="[Fact Phone Call].[caller].[All]" dimensionUniqueName="[Fact Phone Call]" displayFolder="" count="0" unbalanced="0" hidden="1"/>
    <cacheHierarchy uniqueName="[Fact Phone Call].[callid]" caption="callid" attribute="1" defaultMemberUniqueName="[Fact Phone Call].[callid].[All]" allUniqueName="[Fact Phone Call].[callid].[All]" dimensionUniqueName="[Fact Phone Call]" displayFolder="" count="0" unbalanced="0" hidden="1"/>
    <cacheHierarchy uniqueName="[Fact Phone Call].[consulttime]" caption="consulttime" attribute="1" defaultMemberUniqueName="[Fact Phone Call].[consulttime].[All]" allUniqueName="[Fact Phone Call].[consulttime].[All]" dimensionUniqueName="[Fact Phone Call]" displayFolder="" count="0" unbalanced="0" hidden="1"/>
    <cacheHierarchy uniqueName="[Fact Phone Call].[disptime]" caption="disptime" attribute="1" defaultMemberUniqueName="[Fact Phone Call].[disptime].[All]" allUniqueName="[Fact Phone Call].[disptime].[All]" dimensionUniqueName="[Fact Phone Call]" displayFolder="" count="0" unbalanced="0" hidden="1"/>
    <cacheHierarchy uniqueName="[Fact Phone Call].[duration]" caption="duration" attribute="1" defaultMemberUniqueName="[Fact Phone Call].[duration].[All]" allUniqueName="[Fact Phone Call].[duration].[All]" dimensionUniqueName="[Fact Phone Call]" displayFolder="" count="0" unbalanced="0" hidden="1"/>
    <cacheHierarchy uniqueName="[Fact Phone Call].[held]" caption="held" attribute="1" defaultMemberUniqueName="[Fact Phone Call].[held].[All]" allUniqueName="[Fact Phone Call].[held].[All]" dimensionUniqueName="[Fact Phone Call]" displayFolder="" count="0" unbalanced="0" hidden="1"/>
    <cacheHierarchy uniqueName="[Fact Phone Call].[holdabn]" caption="holdabn" attribute="1" defaultMemberUniqueName="[Fact Phone Call].[holdabn].[All]" allUniqueName="[Fact Phone Call].[holdabn].[All]" dimensionUniqueName="[Fact Phone Call]" displayFolder="" count="0" unbalanced="0" hidden="1"/>
    <cacheHierarchy uniqueName="[Fact Phone Call].[queuetime]" caption="queuetime" attribute="1" defaultMemberUniqueName="[Fact Phone Call].[queuetime].[All]" allUniqueName="[Fact Phone Call].[queuetime].[All]" dimensionUniqueName="[Fact Phone Call]" displayFolder="" count="0" unbalanced="0" hidden="1"/>
    <cacheHierarchy uniqueName="[Fact Phone Call].[reciever]" caption="reciever" attribute="1" defaultMemberUniqueName="[Fact Phone Call].[reciever].[All]" allUniqueName="[Fact Phone Call].[reciever].[All]" dimensionUniqueName="[Fact Phone Call]" displayFolder="" count="0" unbalanced="0" hidden="1"/>
    <cacheHierarchy uniqueName="[Fact Phone Call].[ringtime]" caption="ringtime" attribute="1" defaultMemberUniqueName="[Fact Phone Call].[ringtime].[All]" allUniqueName="[Fact Phone Call].[ringtime].[All]" dimensionUniqueName="[Fact Phone Call]" displayFolder="" count="0" unbalanced="0" hidden="1"/>
    <cacheHierarchy uniqueName="[Fact Phone Call].[talktime]" caption="talktime" attribute="1" defaultMemberUniqueName="[Fact Phone Call].[talktime].[All]" allUniqueName="[Fact Phone Call].[talktime].[All]" dimensionUniqueName="[Fact Phone Call]" displayFolder="" count="0" unbalanced="0" hidden="1"/>
    <cacheHierarchy uniqueName="[Fact Phone Call].[transfere_Status]" caption="transfere_Status" attribute="1" defaultMemberUniqueName="[Fact Phone Call].[transfere_Status].[All]" allUniqueName="[Fact Phone Call].[transfere_Status].[All]" dimensionUniqueName="[Fact Phone Call]" displayFolder="" count="0" unbalanced="0" hidden="1"/>
    <cacheHierarchy uniqueName="[Fact Process Indicator].[AreaID]" caption="AreaID" attribute="1" defaultMemberUniqueName="[Fact Process Indicator].[AreaID].[All]" allUniqueName="[Fact Process Indicator].[AreaID].[All]" dimensionUniqueName="[Fact Process Indicator]" displayFolder="" count="0" unbalanced="0" hidden="1"/>
    <cacheHierarchy uniqueName="[Fact Process Indicator].[ArriveDate]" caption="ArriveDate" attribute="1" defaultMemberUniqueName="[Fact Process Indicator].[ArriveDate].[All]" allUniqueName="[Fact Process Indicator].[ArriveDate].[All]" dimensionUniqueName="[Fact Process Indicator]" displayFolder="" count="0" unbalanced="0" hidden="1"/>
    <cacheHierarchy uniqueName="[Fact Process Indicator].[BedClinic_Key]" caption="BedClinic_Key" attribute="1" defaultMemberUniqueName="[Fact Process Indicator].[BedClinic_Key].[All]" allUniqueName="[Fact Process Indicator].[BedClinic_Key].[All]" dimensionUniqueName="[Fact Process Indicator]" displayFolder="" count="0" unbalanced="0" hidden="1"/>
    <cacheHierarchy uniqueName="[Fact Process Indicator].[BookingTypeID]" caption="BookingTypeID" attribute="1" defaultMemberUniqueName="[Fact Process Indicator].[BookingTypeID].[All]" allUniqueName="[Fact Process Indicator].[BookingTypeID].[All]" dimensionUniqueName="[Fact Process Indicator]" displayFolder="" count="0" unbalanced="0" hidden="1"/>
    <cacheHierarchy uniqueName="[Fact Process Indicator].[ClinicID]" caption="ClinicID" attribute="1" defaultMemberUniqueName="[Fact Process Indicator].[ClinicID].[All]" allUniqueName="[Fact Process Indicator].[ClinicID].[All]" dimensionUniqueName="[Fact Process Indicator]" displayFolder="" count="0" unbalanced="0" hidden="1"/>
    <cacheHierarchy uniqueName="[Fact Process Indicator].[Company_Key]" caption="Company_Key" attribute="1" defaultMemberUniqueName="[Fact Process Indicator].[Company_Key].[All]" allUniqueName="[Fact Process Indicator].[Company_Key].[All]" dimensionUniqueName="[Fact Process Indicator]" displayFolder="" count="0" unbalanced="0" hidden="1"/>
    <cacheHierarchy uniqueName="[Fact Process Indicator].[CompleteDate]" caption="CompleteDate" attribute="1" defaultMemberUniqueName="[Fact Process Indicator].[CompleteDate].[All]" allUniqueName="[Fact Process Indicator].[CompleteDate].[All]" dimensionUniqueName="[Fact Process Indicator]" displayFolder="" count="0" unbalanced="0" hidden="1"/>
    <cacheHierarchy uniqueName="[Fact Process Indicator].[Diagnosis_Key]" caption="Diagnosis_Key" attribute="1" defaultMemberUniqueName="[Fact Process Indicator].[Diagnosis_Key].[All]" allUniqueName="[Fact Process Indicator].[Diagnosis_Key].[All]" dimensionUniqueName="[Fact Process Indicator]" displayFolder="" count="0" unbalanced="0" hidden="1"/>
    <cacheHierarchy uniqueName="[Fact Process Indicator].[Doctor_Key]" caption="Doctor_Key" attribute="1" defaultMemberUniqueName="[Fact Process Indicator].[Doctor_Key].[All]" allUniqueName="[Fact Process Indicator].[Doctor_Key].[All]" dimensionUniqueName="[Fact Process Indicator]" displayFolder="" count="0" unbalanced="0" hidden="1"/>
    <cacheHierarchy uniqueName="[Fact Process Indicator].[EndDate]" caption="EndDate" attribute="1" defaultMemberUniqueName="[Fact Process Indicator].[EndDate].[All]" allUniqueName="[Fact Process Indicator].[EndDate].[All]" dimensionUniqueName="[Fact Process Indicator]" displayFolder="" count="0" unbalanced="0" hidden="1"/>
    <cacheHierarchy uniqueName="[Fact Process Indicator].[Episode_Key]" caption="Episode_Key" attribute="1" defaultMemberUniqueName="[Fact Process Indicator].[Episode_Key].[All]" allUniqueName="[Fact Process Indicator].[Episode_Key].[All]" dimensionUniqueName="[Fact Process Indicator]" displayFolder="" count="0" unbalanced="0" hidden="1"/>
    <cacheHierarchy uniqueName="[Fact Process Indicator].[NEW_FOLLOWUP_FLAG]" caption="NEW_FOLLOWUP_FLAG" attribute="1" defaultMemberUniqueName="[Fact Process Indicator].[NEW_FOLLOWUP_FLAG].[All]" allUniqueName="[Fact Process Indicator].[NEW_FOLLOWUP_FLAG].[All]" dimensionUniqueName="[Fact Process Indicator]" displayFolder="" count="0" unbalanced="0" hidden="1"/>
    <cacheHierarchy uniqueName="[Fact Process Indicator].[OPDWaitingTime]" caption="OPDWaitingTime" attribute="1" defaultMemberUniqueName="[Fact Process Indicator].[OPDWaitingTime].[All]" allUniqueName="[Fact Process Indicator].[OPDWaitingTime].[All]" dimensionUniqueName="[Fact Process Indicator]" displayFolder="" count="0" unbalanced="0" hidden="1"/>
    <cacheHierarchy uniqueName="[Fact Process Indicator].[Organization_key]" caption="Organization_key" attribute="1" defaultMemberUniqueName="[Fact Process Indicator].[Organization_key].[All]" allUniqueName="[Fact Process Indicator].[Organization_key].[All]" dimensionUniqueName="[Fact Process Indicator]" displayFolder="" count="0" unbalanced="0" hidden="1"/>
    <cacheHierarchy uniqueName="[Fact Process Indicator].[patient_id]" caption="patient_id" attribute="1" defaultMemberUniqueName="[Fact Process Indicator].[patient_id].[All]" allUniqueName="[Fact Process Indicator].[patient_id].[All]" dimensionUniqueName="[Fact Process Indicator]" displayFolder="" count="0" unbalanced="0" hidden="1"/>
    <cacheHierarchy uniqueName="[Fact Process Indicator].[PatientEpisodeType_Key]" caption="PatientEpisodeType_Key" attribute="1" defaultMemberUniqueName="[Fact Process Indicator].[PatientEpisodeType_Key].[All]" allUniqueName="[Fact Process Indicator].[PatientEpisodeType_Key].[All]" dimensionUniqueName="[Fact Process Indicator]" displayFolder="" count="0" unbalanced="0" hidden="1"/>
    <cacheHierarchy uniqueName="[Fact Process Indicator].[QueueTicket]" caption="QueueTicket" attribute="1" defaultMemberUniqueName="[Fact Process Indicator].[QueueTicket].[All]" allUniqueName="[Fact Process Indicator].[QueueTicket].[All]" dimensionUniqueName="[Fact Process Indicator]" displayFolder="" count="0" unbalanced="0" hidden="1"/>
    <cacheHierarchy uniqueName="[Fact Process Indicator].[ReservationDate]" caption="ReservationDate" attribute="1" defaultMemberUniqueName="[Fact Process Indicator].[ReservationDate].[All]" allUniqueName="[Fact Process Indicator].[ReservationDate].[All]" dimensionUniqueName="[Fact Process Indicator]" displayFolder="" count="0" unbalanced="0" hidden="1"/>
    <cacheHierarchy uniqueName="[Fact Process Indicator].[SeenDate]" caption="SeenDate" attribute="1" defaultMemberUniqueName="[Fact Process Indicator].[SeenDate].[All]" allUniqueName="[Fact Process Indicator].[SeenDate].[All]" dimensionUniqueName="[Fact Process Indicator]" displayFolder="" count="0" unbalanced="0" hidden="1"/>
    <cacheHierarchy uniqueName="[Fact Process Indicator].[Service_key]" caption="Service_key" attribute="1" defaultMemberUniqueName="[Fact Process Indicator].[Service_key].[All]" allUniqueName="[Fact Process Indicator].[Service_key].[All]" dimensionUniqueName="[Fact Process Indicator]" displayFolder="" count="0" unbalanced="0" hidden="1"/>
    <cacheHierarchy uniqueName="[Fact Process Indicator].[StartDate]" caption="StartDate" attribute="1" defaultMemberUniqueName="[Fact Process Indicator].[StartDate].[All]" allUniqueName="[Fact Process Indicator].[StartDate].[All]" dimensionUniqueName="[Fact Process Indicator]" displayFolder="" count="0" unbalanced="0" hidden="1"/>
    <cacheHierarchy uniqueName="[Fact Process Indicator].[SystemFrom]" caption="SystemFrom" attribute="1" defaultMemberUniqueName="[Fact Process Indicator].[SystemFrom].[All]" allUniqueName="[Fact Process Indicator].[SystemFrom].[All]" dimensionUniqueName="[Fact Process Indicator]" displayFolder="" count="0" unbalanced="0" hidden="1"/>
    <cacheHierarchy uniqueName="[Fact Process Indicator].[TIME_ARRIVED]" caption="TIME_ARRIVED" attribute="1" defaultMemberUniqueName="[Fact Process Indicator].[TIME_ARRIVED].[All]" allUniqueName="[Fact Process Indicator].[TIME_ARRIVED].[All]" dimensionUniqueName="[Fact Process Indicator]" displayFolder="" count="0" unbalanced="0" hidden="1"/>
    <cacheHierarchy uniqueName="[Fact Process Indicator].[TIME_COMPLETE]" caption="TIME_COMPLETE" attribute="1" defaultMemberUniqueName="[Fact Process Indicator].[TIME_COMPLETE].[All]" allUniqueName="[Fact Process Indicator].[TIME_COMPLETE].[All]" dimensionUniqueName="[Fact Process Indicator]" displayFolder="" count="0" unbalanced="0" hidden="1"/>
    <cacheHierarchy uniqueName="[Fact Process Indicator].[TIME_SEEN]" caption="TIME_SEEN" attribute="1" defaultMemberUniqueName="[Fact Process Indicator].[TIME_SEEN].[All]" allUniqueName="[Fact Process Indicator].[TIME_SEEN].[All]" dimensionUniqueName="[Fact Process Indicator]" displayFolder="" count="0" unbalanced="0" hidden="1"/>
    <cacheHierarchy uniqueName="[Fact Process Indicator].[TreatmentTime]" caption="TreatmentTime" attribute="1" defaultMemberUniqueName="[Fact Process Indicator].[TreatmentTime].[All]" allUniqueName="[Fact Process Indicator].[TreatmentTime].[All]" dimensionUniqueName="[Fact Process Indicator]" displayFolder="" count="0" unbalanced="0" hidden="1"/>
    <cacheHierarchy uniqueName="[Fact Process Indicator].[WaitingFlag]" caption="WaitingFlag" attribute="1" defaultMemberUniqueName="[Fact Process Indicator].[WaitingFlag].[All]" allUniqueName="[Fact Process Indicator].[WaitingFlag].[All]" dimensionUniqueName="[Fact Process Indicator]" displayFolder="" count="0" unbalanced="0" hidden="1"/>
    <cacheHierarchy uniqueName="[Fact Process Indicator].[Walkin_Flag]" caption="Walkin_Flag" attribute="1" defaultMemberUniqueName="[Fact Process Indicator].[Walkin_Flag].[All]" allUniqueName="[Fact Process Indicator].[Walkin_Flag].[All]" dimensionUniqueName="[Fact Process Indicator]" displayFolder="" count="0" unbalanced="0" hidden="1"/>
    <cacheHierarchy uniqueName="[Fact Referral Assumptions].[BaseLineKey]" caption="BaseLineKey" attribute="1" defaultMemberUniqueName="[Fact Referral Assumptions].[BaseLineKey].[All]" allUniqueName="[Fact Referral Assumptions].[BaseLineKey].[All]" dimensionUniqueName="[Fact Referral Assumptions]" displayFolder="" count="0" unbalanced="0" hidden="1"/>
    <cacheHierarchy uniqueName="[Fact Referral Assumptions].[CompanyKey]" caption="CompanyKey" attribute="1" defaultMemberUniqueName="[Fact Referral Assumptions].[CompanyKey].[All]" allUniqueName="[Fact Referral Assumptions].[CompanyKey].[All]" dimensionUniqueName="[Fact Referral Assumptions]" displayFolder="" count="0" unbalanced="0" hidden="1"/>
    <cacheHierarchy uniqueName="[Fact Referral Assumptions].[DateKey]" caption="DateKey" attribute="1" defaultMemberUniqueName="[Fact Referral Assumptions].[DateKey].[All]" allUniqueName="[Fact Referral Assumptions].[DateKey].[All]" dimensionUniqueName="[Fact Referral Assumptions]" displayFolder="" count="0" unbalanced="0" hidden="1"/>
    <cacheHierarchy uniqueName="[Fact Referral Assumptions].[EntranceKey]" caption="EntranceKey" attribute="1" defaultMemberUniqueName="[Fact Referral Assumptions].[EntranceKey].[All]" allUniqueName="[Fact Referral Assumptions].[EntranceKey].[All]" dimensionUniqueName="[Fact Referral Assumptions]" displayFolder="" count="0" unbalanced="0" hidden="1"/>
    <cacheHierarchy uniqueName="[Fact Referral Assumptions].[OrganizationKey]" caption="OrganizationKey" attribute="1" defaultMemberUniqueName="[Fact Referral Assumptions].[OrganizationKey].[All]" allUniqueName="[Fact Referral Assumptions].[OrganizationKey].[All]" dimensionUniqueName="[Fact Referral Assumptions]" displayFolder="" count="0" unbalanced="0" hidden="1"/>
    <cacheHierarchy uniqueName="[Fact Referral Assumptions].[PatientEpisodeTypeKey]" caption="PatientEpisodeTypeKey" attribute="1" defaultMemberUniqueName="[Fact Referral Assumptions].[PatientEpisodeTypeKey].[All]" allUniqueName="[Fact Referral Assumptions].[PatientEpisodeTypeKey].[All]" dimensionUniqueName="[Fact Referral Assumptions]" displayFolder="" count="0" unbalanced="0" hidden="1"/>
    <cacheHierarchy uniqueName="[Fact Referral Assumptions].[Referral]" caption="Referral" attribute="1" defaultMemberUniqueName="[Fact Referral Assumptions].[Referral].[All]" allUniqueName="[Fact Referral Assumptions].[Referral].[All]" dimensionUniqueName="[Fact Referral Assumptions]" displayFolder="" count="0" unbalanced="0" hidden="1"/>
    <cacheHierarchy uniqueName="[Fact Referral Assumptions].[ReferralPercent]" caption="ReferralPercent" attribute="1" defaultMemberUniqueName="[Fact Referral Assumptions].[ReferralPercent].[All]" allUniqueName="[Fact Referral Assumptions].[ReferralPercent].[All]" dimensionUniqueName="[Fact Referral Assumptions]" displayFolder="" count="0" unbalanced="0" hidden="1"/>
    <cacheHierarchy uniqueName="[Fact Referral Assumptions].[ScenarioID]" caption="ScenarioID" attribute="1" defaultMemberUniqueName="[Fact Referral Assumptions].[ScenarioID].[All]" allUniqueName="[Fact Referral Assumptions].[ScenarioID].[All]" dimensionUniqueName="[Fact Referral Assumptions]" displayFolder="" count="0" unbalanced="0" hidden="1"/>
    <cacheHierarchy uniqueName="[Fact Referral Assumptions].[SectionTempKey]" caption="SectionTempKey" attribute="1" defaultMemberUniqueName="[Fact Referral Assumptions].[SectionTempKey].[All]" allUniqueName="[Fact Referral Assumptions].[SectionTempKey].[All]" dimensionUniqueName="[Fact Referral Assumptions]" displayFolder="" count="0" unbalanced="0" hidden="1"/>
    <cacheHierarchy uniqueName="[Fact Referral Assumptions].[ServiceKey]" caption="ServiceKey" attribute="1" defaultMemberUniqueName="[Fact Referral Assumptions].[ServiceKey].[All]" allUniqueName="[Fact Referral Assumptions].[ServiceKey].[All]" dimensionUniqueName="[Fact Referral Assumptions]" displayFolder="" count="0" unbalanced="0" hidden="1"/>
    <cacheHierarchy uniqueName="[Fact Referral Assumptions].[Volume]" caption="Volume" attribute="1" defaultMemberUniqueName="[Fact Referral Assumptions].[Volume].[All]" allUniqueName="[Fact Referral Assumptions].[Volume].[All]" dimensionUniqueName="[Fact Referral Assumptions]" displayFolder="" count="0" unbalanced="0" hidden="1"/>
    <cacheHierarchy uniqueName="[Fact Referral Assumptions BaseLine].[BaseLineKey]" caption="BaseLineKey" attribute="1" defaultMemberUniqueName="[Fact Referral Assumptions BaseLine].[BaseLineKey].[All]" allUniqueName="[Fact Referral Assumptions BaseLine].[BaseLineKey].[All]" dimensionUniqueName="[Fact Referral Assumptions BaseLine]" displayFolder="" count="0" unbalanced="0" hidden="1"/>
    <cacheHierarchy uniqueName="[Fact Referral Assumptions BaseLine].[CompanyKey]" caption="CompanyKey" attribute="1" defaultMemberUniqueName="[Fact Referral Assumptions BaseLine].[CompanyKey].[All]" allUniqueName="[Fact Referral Assumptions BaseLine].[CompanyKey].[All]" dimensionUniqueName="[Fact Referral Assumptions BaseLine]" displayFolder="" count="0" unbalanced="0" hidden="1"/>
    <cacheHierarchy uniqueName="[Fact Referral Assumptions BaseLine].[DateKey]" caption="DateKey" attribute="1" defaultMemberUniqueName="[Fact Referral Assumptions BaseLine].[DateKey].[All]" allUniqueName="[Fact Referral Assumptions BaseLine].[DateKey].[All]" dimensionUniqueName="[Fact Referral Assumptions BaseLine]" displayFolder="" count="0" unbalanced="0" hidden="1"/>
    <cacheHierarchy uniqueName="[Fact Referral Assumptions BaseLine].[EntranceKey]" caption="EntranceKey" attribute="1" defaultMemberUniqueName="[Fact Referral Assumptions BaseLine].[EntranceKey].[All]" allUniqueName="[Fact Referral Assumptions BaseLine].[EntranceKey].[All]" dimensionUniqueName="[Fact Referral Assumptions BaseLine]" displayFolder="" count="0" unbalanced="0" hidden="1"/>
    <cacheHierarchy uniqueName="[Fact Referral Assumptions BaseLine].[OrganizationKey]" caption="OrganizationKey" attribute="1" defaultMemberUniqueName="[Fact Referral Assumptions BaseLine].[OrganizationKey].[All]" allUniqueName="[Fact Referral Assumptions BaseLine].[OrganizationKey].[All]" dimensionUniqueName="[Fact Referral Assumptions BaseLine]" displayFolder="" count="0" unbalanced="0" hidden="1"/>
    <cacheHierarchy uniqueName="[Fact Referral Assumptions BaseLine].[PatientEpisodeTypeKey]" caption="PatientEpisodeTypeKey" attribute="1" defaultMemberUniqueName="[Fact Referral Assumptions BaseLine].[PatientEpisodeTypeKey].[All]" allUniqueName="[Fact Referral Assumptions BaseLine].[PatientEpisodeTypeKey].[All]" dimensionUniqueName="[Fact Referral Assumptions BaseLine]" displayFolder="" count="0" unbalanced="0" hidden="1"/>
    <cacheHierarchy uniqueName="[Fact Referral Assumptions BaseLine].[ReferralPercent]" caption="ReferralPercent" attribute="1" defaultMemberUniqueName="[Fact Referral Assumptions BaseLine].[ReferralPercent].[All]" allUniqueName="[Fact Referral Assumptions BaseLine].[ReferralPercent].[All]" dimensionUniqueName="[Fact Referral Assumptions BaseLine]" displayFolder="" count="0" unbalanced="0" hidden="1"/>
    <cacheHierarchy uniqueName="[Fact Referral Assumptions BaseLine].[ScenarioID]" caption="ScenarioID" attribute="1" defaultMemberUniqueName="[Fact Referral Assumptions BaseLine].[ScenarioID].[All]" allUniqueName="[Fact Referral Assumptions BaseLine].[ScenarioID].[All]" dimensionUniqueName="[Fact Referral Assumptions BaseLine]" displayFolder="" count="0" unbalanced="0" hidden="1"/>
    <cacheHierarchy uniqueName="[Fact Referral Assumptions BaseLine].[SectionTempKey]" caption="SectionTempKey" attribute="1" defaultMemberUniqueName="[Fact Referral Assumptions BaseLine].[SectionTempKey].[All]" allUniqueName="[Fact Referral Assumptions BaseLine].[SectionTempKey].[All]" dimensionUniqueName="[Fact Referral Assumptions BaseLine]" displayFolder="" count="0" unbalanced="0" hidden="1"/>
    <cacheHierarchy uniqueName="[Fact Referral Assumptions BaseLine].[ServiceKey]" caption="ServiceKey" attribute="1" defaultMemberUniqueName="[Fact Referral Assumptions BaseLine].[ServiceKey].[All]" allUniqueName="[Fact Referral Assumptions BaseLine].[ServiceKey].[All]" dimensionUniqueName="[Fact Referral Assumptions BaseLine]" displayFolder="" count="0" unbalanced="0" hidden="1"/>
    <cacheHierarchy uniqueName="[Fact Referral Assumptions BaseLine].[Volume]" caption="Volume" attribute="1" defaultMemberUniqueName="[Fact Referral Assumptions BaseLine].[Volume].[All]" allUniqueName="[Fact Referral Assumptions BaseLine].[Volume].[All]" dimensionUniqueName="[Fact Referral Assumptions BaseLine]" displayFolder="" count="0" unbalanced="0" hidden="1"/>
    <cacheHierarchy uniqueName="[Fact Service Date].[Custom Week]" caption="Custom Week" attribute="1" defaultMemberUniqueName="[Fact Service Date].[Custom Week].[All]" allUniqueName="[Fact Service Date].[Custom Week].[All]" dimensionUniqueName="[Fact Service Date]" displayFolder="" count="0" unbalanced="0" hidden="1"/>
    <cacheHierarchy uniqueName="[Fact Service Date].[Date]" caption="Date" attribute="1" defaultMemberUniqueName="[Fact Service Date].[Date].[All]" allUniqueName="[Fact Service Date].[Date].[All]" dimensionUniqueName="[Fact Service Date]" displayFolder="" count="0" unbalanced="0" hidden="1"/>
    <cacheHierarchy uniqueName="[Fact Service Date].[DateKey]" caption="DateKey" attribute="1" defaultMemberUniqueName="[Fact Service Date].[DateKey].[All]" allUniqueName="[Fact Service Date].[DateKey].[All]" dimensionUniqueName="[Fact Service Date]" displayFolder="" count="0" unbalanced="0" hidden="1"/>
    <cacheHierarchy uniqueName="[Fact Service Date].[DateOld]" caption="DateOld" attribute="1" defaultMemberUniqueName="[Fact Service Date].[DateOld].[All]" allUniqueName="[Fact Service Date].[DateOld].[All]" dimensionUniqueName="[Fact Service Date]" displayFolder="" count="0" unbalanced="0" hidden="1"/>
    <cacheHierarchy uniqueName="[Fact Service Date].[Day Name]" caption="Day Name" attribute="1" defaultMemberUniqueName="[Fact Service Date].[Day Name].[All]" allUniqueName="[Fact Service Date].[Day Name].[All]" dimensionUniqueName="[Fact Service Date]" displayFolder="" count="0" unbalanced="0" hidden="1"/>
    <cacheHierarchy uniqueName="[Fact Service Date].[Day Of Month]" caption="Day Of Month" attribute="1" defaultMemberUniqueName="[Fact Service Date].[Day Of Month].[All]" allUniqueName="[Fact Service Date].[Day Of Month].[All]" dimensionUniqueName="[Fact Service Date]" displayFolder="" count="0" unbalanced="0" hidden="1"/>
    <cacheHierarchy uniqueName="[Fact Service Date].[Day of Week]" caption="Day of Week" attribute="1" defaultMemberUniqueName="[Fact Service Date].[Day of Week].[All]" allUniqueName="[Fact Service Date].[Day of Week].[All]" dimensionUniqueName="[Fact Service Date]" displayFolder="" count="0" unbalanced="0" hidden="1"/>
    <cacheHierarchy uniqueName="[Fact Service Date].[Day of Year]" caption="Day of Year" attribute="1" defaultMemberUniqueName="[Fact Service Date].[Day of Year].[All]" allUniqueName="[Fact Service Date].[Day of Year].[All]" dimensionUniqueName="[Fact Service Date]" displayFolder="" count="0" unbalanced="0" hidden="1"/>
    <cacheHierarchy uniqueName="[Fact Service Date].[DayKey]" caption="DayKey" attribute="1" defaultMemberUniqueName="[Fact Service Date].[DayKey].[All]" allUniqueName="[Fact Service Date].[DayKey].[All]" dimensionUniqueName="[Fact Service Date]" displayFolder="" count="0" unbalanced="0" hidden="1"/>
    <cacheHierarchy uniqueName="[Fact Service Date].[DayKey2]" caption="DayKey2" attribute="1" defaultMemberUniqueName="[Fact Service Date].[DayKey2].[All]" allUniqueName="[Fact Service Date].[DayKey2].[All]" dimensionUniqueName="[Fact Service Date]" displayFolder="" count="0" unbalanced="0" hidden="1"/>
    <cacheHierarchy uniqueName="[Fact Service Date].[DayofMonthKey]" caption="DayofMonthKey" attribute="1" defaultMemberUniqueName="[Fact Service Date].[DayofMonthKey].[All]" allUniqueName="[Fact Service Date].[DayofMonthKey].[All]" dimensionUniqueName="[Fact Service Date]" displayFolder="" count="0" unbalanced="0" hidden="1"/>
    <cacheHierarchy uniqueName="[Fact Service Date].[DayofWeekKey]" caption="DayofWeekKey" attribute="1" defaultMemberUniqueName="[Fact Service Date].[DayofWeekKey].[All]" allUniqueName="[Fact Service Date].[DayofWeekKey].[All]" dimensionUniqueName="[Fact Service Date]" displayFolder="" count="0" unbalanced="0" hidden="1"/>
    <cacheHierarchy uniqueName="[Fact Service Date].[DayofYearKey]" caption="DayofYearKey" attribute="1" defaultMemberUniqueName="[Fact Service Date].[DayofYearKey].[All]" allUniqueName="[Fact Service Date].[DayofYearKey].[All]" dimensionUniqueName="[Fact Service Date]" displayFolder="" count="0" unbalanced="0" hidden="1"/>
    <cacheHierarchy uniqueName="[Fact Service Date].[FormattedDate]" caption="FormattedDate" attribute="1" defaultMemberUniqueName="[Fact Service Date].[FormattedDate].[All]" allUniqueName="[Fact Service Date].[FormattedDate].[All]" dimensionUniqueName="[Fact Service Date]" displayFolder="" count="0" unbalanced="0" hidden="1"/>
    <cacheHierarchy uniqueName="[Fact Service Date].[Half Year Name]" caption="Half Year Name" attribute="1" defaultMemberUniqueName="[Fact Service Date].[Half Year Name].[All]" allUniqueName="[Fact Service Date].[Half Year Name].[All]" dimensionUniqueName="[Fact Service Date]" displayFolder="" count="0" unbalanced="0" hidden="1"/>
    <cacheHierarchy uniqueName="[Fact Service Date].[Hijri Date]" caption="Hijri Date" attribute="1" defaultMemberUniqueName="[Fact Service Date].[Hijri Date].[All]" allUniqueName="[Fact Service Date].[Hijri Date].[All]" dimensionUniqueName="[Fact Service Date]" displayFolder="" count="0" unbalanced="0" hidden="1"/>
    <cacheHierarchy uniqueName="[Fact Service Date].[Hijri Month]" caption="Hijri Month" attribute="1" defaultMemberUniqueName="[Fact Service Date].[Hijri Month].[All]" allUniqueName="[Fact Service Date].[Hijri Month].[All]" dimensionUniqueName="[Fact Service Date]" displayFolder="" count="0" unbalanced="0" hidden="1"/>
    <cacheHierarchy uniqueName="[Fact Service Date].[Hijri Quarter]" caption="Hijri Quarter" attribute="1" defaultMemberUniqueName="[Fact Service Date].[Hijri Quarter].[All]" allUniqueName="[Fact Service Date].[Hijri Quarter].[All]" dimensionUniqueName="[Fact Service Date]" displayFolder="" count="0" unbalanced="0" hidden="1"/>
    <cacheHierarchy uniqueName="[Fact Service Date].[Hijri Semester]" caption="Hijri Semester" attribute="1" defaultMemberUniqueName="[Fact Service Date].[Hijri Semester].[All]" allUniqueName="[Fact Service Date].[Hijri Semester].[All]" dimensionUniqueName="[Fact Service Date]" displayFolder="" count="0" unbalanced="0" hidden="1"/>
    <cacheHierarchy uniqueName="[Fact Service Date].[Hijri Year]" caption="Hijri Year" attribute="1" defaultMemberUniqueName="[Fact Service Date].[Hijri Year].[All]" allUniqueName="[Fact Service Date].[Hijri Year].[All]" dimensionUniqueName="[Fact Service Date]" displayFolder="" count="0" unbalanced="0" hidden="1"/>
    <cacheHierarchy uniqueName="[Fact Service Date].[HijriDayKey]" caption="HijriDayKey" attribute="1" defaultMemberUniqueName="[Fact Service Date].[HijriDayKey].[All]" allUniqueName="[Fact Service Date].[HijriDayKey].[All]" dimensionUniqueName="[Fact Service Date]" displayFolder="" count="0" unbalanced="0" hidden="1"/>
    <cacheHierarchy uniqueName="[Fact Service Date].[HijriMonthKey]" caption="HijriMonthKey" attribute="1" defaultMemberUniqueName="[Fact Service Date].[HijriMonthKey].[All]" allUniqueName="[Fact Service Date].[HijriMonthKey].[All]" dimensionUniqueName="[Fact Service Date]" displayFolder="" count="0" unbalanced="0" hidden="1"/>
    <cacheHierarchy uniqueName="[Fact Service Date].[HijriQuarterKey]" caption="HijriQuarterKey" attribute="1" defaultMemberUniqueName="[Fact Service Date].[HijriQuarterKey].[All]" allUniqueName="[Fact Service Date].[HijriQuarterKey].[All]" dimensionUniqueName="[Fact Service Date]" displayFolder="" count="0" unbalanced="0" hidden="1"/>
    <cacheHierarchy uniqueName="[Fact Service Date].[HijriSemesterKey]" caption="HijriSemesterKey" attribute="1" defaultMemberUniqueName="[Fact Service Date].[HijriSemesterKey].[All]" allUniqueName="[Fact Service Date].[HijriSemesterKey].[All]" dimensionUniqueName="[Fact Service Date]" displayFolder="" count="0" unbalanced="0" hidden="1"/>
    <cacheHierarchy uniqueName="[Fact Service Date].[Month Name]" caption="Month Name" attribute="1" defaultMemberUniqueName="[Fact Service Date].[Month Name].[All]" allUniqueName="[Fact Service Date].[Month Name].[All]" dimensionUniqueName="[Fact Service Date]" displayFolder="" count="0" unbalanced="0" hidden="1"/>
    <cacheHierarchy uniqueName="[Fact Service Date].[Month Of Year]" caption="Month Of Year" attribute="1" defaultMemberUniqueName="[Fact Service Date].[Month Of Year].[All]" allUniqueName="[Fact Service Date].[Month Of Year].[All]" dimensionUniqueName="[Fact Service Date]" displayFolder="" count="0" unbalanced="0" hidden="1"/>
    <cacheHierarchy uniqueName="[Fact Service Date].[MonthKey]" caption="MonthKey" attribute="1" defaultMemberUniqueName="[Fact Service Date].[MonthKey].[All]" allUniqueName="[Fact Service Date].[MonthKey].[All]" dimensionUniqueName="[Fact Service Date]" displayFolder="" count="0" unbalanced="0" hidden="1"/>
    <cacheHierarchy uniqueName="[Fact Service Date].[MonthNameKey]" caption="MonthNameKey" attribute="1" defaultMemberUniqueName="[Fact Service Date].[MonthNameKey].[All]" allUniqueName="[Fact Service Date].[MonthNameKey].[All]" dimensionUniqueName="[Fact Service Date]" displayFolder="" count="0" unbalanced="0" hidden="1"/>
    <cacheHierarchy uniqueName="[Fact Service Date].[MonthOverTime]" caption="MonthOverTime" attribute="1" defaultMemberUniqueName="[Fact Service Date].[MonthOverTime].[All]" allUniqueName="[Fact Service Date].[MonthOverTime].[All]" dimensionUniqueName="[Fact Service Date]" displayFolder="" count="0" unbalanced="0" hidden="1"/>
    <cacheHierarchy uniqueName="[Fact Service Date].[PK_Date]" caption="PK_Date" attribute="1" keyAttribute="1" defaultMemberUniqueName="[Fact Service Date].[PK_Date].[All]" allUniqueName="[Fact Service Date].[PK_Date].[All]" dimensionUniqueName="[Fact Service Date]" displayFolder="" count="0" unbalanced="0" hidden="1"/>
    <cacheHierarchy uniqueName="[Fact Service Date].[Quarter Name]" caption="Quarter Name" attribute="1" defaultMemberUniqueName="[Fact Service Date].[Quarter Name].[All]" allUniqueName="[Fact Service Date].[Quarter Name].[All]" dimensionUniqueName="[Fact Service Date]" displayFolder="" count="0" unbalanced="0" hidden="1"/>
    <cacheHierarchy uniqueName="[Fact Service Date].[Quarter Of Year]" caption="Quarter Of Year" attribute="1" defaultMemberUniqueName="[Fact Service Date].[Quarter Of Year].[All]" allUniqueName="[Fact Service Date].[Quarter Of Year].[All]" dimensionUniqueName="[Fact Service Date]" displayFolder="" count="0" unbalanced="0" hidden="1"/>
    <cacheHierarchy uniqueName="[Fact Service Date].[QuarterKey]" caption="QuarterKey" attribute="1" defaultMemberUniqueName="[Fact Service Date].[QuarterKey].[All]" allUniqueName="[Fact Service Date].[QuarterKey].[All]" dimensionUniqueName="[Fact Service Date]" displayFolder="" count="0" unbalanced="0" hidden="1"/>
    <cacheHierarchy uniqueName="[Fact Service Date].[Semester Of Year]" caption="Semester Of Year" attribute="1" defaultMemberUniqueName="[Fact Service Date].[Semester Of Year].[All]" allUniqueName="[Fact Service Date].[Semester Of Year].[All]" dimensionUniqueName="[Fact Service Date]" displayFolder="" count="0" unbalanced="0" hidden="1"/>
    <cacheHierarchy uniqueName="[Fact Service Date].[SemesterKey]" caption="SemesterKey" attribute="1" defaultMemberUniqueName="[Fact Service Date].[SemesterKey].[All]" allUniqueName="[Fact Service Date].[SemesterKey].[All]" dimensionUniqueName="[Fact Service Date]" displayFolder="" count="0" unbalanced="0" hidden="1"/>
    <cacheHierarchy uniqueName="[Fact Service Date].[SemesterNameKey]" caption="SemesterNameKey" attribute="1" defaultMemberUniqueName="[Fact Service Date].[SemesterNameKey].[All]" allUniqueName="[Fact Service Date].[SemesterNameKey].[All]" dimensionUniqueName="[Fact Service Date]" displayFolder="" count="0" unbalanced="0" hidden="1"/>
    <cacheHierarchy uniqueName="[Fact Service Date].[Week]" caption="Week" attribute="1" defaultMemberUniqueName="[Fact Service Date].[Week].[All]" allUniqueName="[Fact Service Date].[Week].[All]" dimensionUniqueName="[Fact Service Date]" displayFolder="" count="0" unbalanced="0" hidden="1"/>
    <cacheHierarchy uniqueName="[Fact Service Date].[Week Of Year]" caption="Week Of Year" attribute="1" defaultMemberUniqueName="[Fact Service Date].[Week Of Year].[All]" allUniqueName="[Fact Service Date].[Week Of Year].[All]" dimensionUniqueName="[Fact Service Date]" displayFolder="" count="0" unbalanced="0" hidden="1"/>
    <cacheHierarchy uniqueName="[Fact Service Date].[WeekKey]" caption="WeekKey" attribute="1" defaultMemberUniqueName="[Fact Service Date].[WeekKey].[All]" allUniqueName="[Fact Service Date].[WeekKey].[All]" dimensionUniqueName="[Fact Service Date]" displayFolder="" count="0" unbalanced="0" hidden="1"/>
    <cacheHierarchy uniqueName="[Fact Service Date].[Year Name]" caption="Year Name" attribute="1" defaultMemberUniqueName="[Fact Service Date].[Year Name].[All]" allUniqueName="[Fact Service Date].[Year Name].[All]" dimensionUniqueName="[Fact Service Date]" displayFolder="" count="0" unbalanced="0" hidden="1"/>
    <cacheHierarchy uniqueName="[Fact Service Date].[YearMonthKey]" caption="YearMonthKey" attribute="1" defaultMemberUniqueName="[Fact Service Date].[YearMonthKey].[All]" allUniqueName="[Fact Service Date].[YearMonthKey].[All]" dimensionUniqueName="[Fact Service Date]" displayFolder="" count="0" unbalanced="0" hidden="1"/>
    <cacheHierarchy uniqueName="[Fact Service Leakage].[AdmittionFlag]" caption="AdmittionFlag" attribute="1" defaultMemberUniqueName="[Fact Service Leakage].[AdmittionFlag].[All]" allUniqueName="[Fact Service Leakage].[AdmittionFlag].[All]" dimensionUniqueName="[Fact Service Leakage]" displayFolder="" count="0" unbalanced="0" hidden="1"/>
    <cacheHierarchy uniqueName="[Fact Service Leakage].[Company_Key]" caption="Company_Key" attribute="1" defaultMemberUniqueName="[Fact Service Leakage].[Company_Key].[All]" allUniqueName="[Fact Service Leakage].[Company_Key].[All]" dimensionUniqueName="[Fact Service Leakage]" displayFolder="" count="0" unbalanced="0" hidden="1"/>
    <cacheHierarchy uniqueName="[Fact Service Leakage].[DateKey]" caption="DateKey" attribute="1" defaultMemberUniqueName="[Fact Service Leakage].[DateKey].[All]" allUniqueName="[Fact Service Leakage].[DateKey].[All]" dimensionUniqueName="[Fact Service Leakage]" displayFolder="" count="0" unbalanced="0" hidden="1"/>
    <cacheHierarchy uniqueName="[Fact Service Leakage].[DOCTOR_KEY]" caption="DOCTOR_KEY" attribute="1" defaultMemberUniqueName="[Fact Service Leakage].[DOCTOR_KEY].[All]" allUniqueName="[Fact Service Leakage].[DOCTOR_KEY].[All]" dimensionUniqueName="[Fact Service Leakage]" displayFolder="" count="0" unbalanced="0" hidden="1"/>
    <cacheHierarchy uniqueName="[Fact Service Leakage].[Entrance_Key]" caption="Entrance_Key" attribute="1" defaultMemberUniqueName="[Fact Service Leakage].[Entrance_Key].[All]" allUniqueName="[Fact Service Leakage].[Entrance_Key].[All]" dimensionUniqueName="[Fact Service Leakage]" displayFolder="" count="0" unbalanced="0" hidden="1"/>
    <cacheHierarchy uniqueName="[Fact Service Leakage].[EPISODE_KEY]" caption="EPISODE_KEY" attribute="1" defaultMemberUniqueName="[Fact Service Leakage].[EPISODE_KEY].[All]" allUniqueName="[Fact Service Leakage].[EPISODE_KEY].[All]" dimensionUniqueName="[Fact Service Leakage]" displayFolder="" count="0" unbalanced="0" hidden="1"/>
    <cacheHierarchy uniqueName="[Fact Service Leakage].[LeakageCompanyTax]" caption="LeakageCompanyTax" attribute="1" defaultMemberUniqueName="[Fact Service Leakage].[LeakageCompanyTax].[All]" allUniqueName="[Fact Service Leakage].[LeakageCompanyTax].[All]" dimensionUniqueName="[Fact Service Leakage]" displayFolder="" count="0" unbalanced="0" hidden="1"/>
    <cacheHierarchy uniqueName="[Fact Service Leakage].[LeakageDiscount]" caption="LeakageDiscount" attribute="1" defaultMemberUniqueName="[Fact Service Leakage].[LeakageDiscount].[All]" allUniqueName="[Fact Service Leakage].[LeakageDiscount].[All]" dimensionUniqueName="[Fact Service Leakage]" displayFolder="" count="0" unbalanced="0" hidden="1"/>
    <cacheHierarchy uniqueName="[Fact Service Leakage].[LeakagePatientTax]" caption="LeakagePatientTax" attribute="1" defaultMemberUniqueName="[Fact Service Leakage].[LeakagePatientTax].[All]" allUniqueName="[Fact Service Leakage].[LeakagePatientTax].[All]" dimensionUniqueName="[Fact Service Leakage]" displayFolder="" count="0" unbalanced="0" hidden="1"/>
    <cacheHierarchy uniqueName="[Fact Service Leakage].[LeakageRevenue]" caption="LeakageRevenue" attribute="1" defaultMemberUniqueName="[Fact Service Leakage].[LeakageRevenue].[All]" allUniqueName="[Fact Service Leakage].[LeakageRevenue].[All]" dimensionUniqueName="[Fact Service Leakage]" displayFolder="" count="0" unbalanced="0" hidden="1"/>
    <cacheHierarchy uniqueName="[Fact Service Leakage].[Organization_key]" caption="Organization_key" attribute="1" defaultMemberUniqueName="[Fact Service Leakage].[Organization_key].[All]" allUniqueName="[Fact Service Leakage].[Organization_key].[All]" dimensionUniqueName="[Fact Service Leakage]" displayFolder="" count="0" unbalanced="0" hidden="1"/>
    <cacheHierarchy uniqueName="[Fact Service Leakage].[patient_id]" caption="patient_id" attribute="1" defaultMemberUniqueName="[Fact Service Leakage].[patient_id].[All]" allUniqueName="[Fact Service Leakage].[patient_id].[All]" dimensionUniqueName="[Fact Service Leakage]" displayFolder="" count="0" unbalanced="0" hidden="1"/>
    <cacheHierarchy uniqueName="[Fact Service Leakage].[PatientEpisodeType_Key]" caption="PatientEpisodeType_Key" attribute="1" defaultMemberUniqueName="[Fact Service Leakage].[PatientEpisodeType_Key].[All]" allUniqueName="[Fact Service Leakage].[PatientEpisodeType_Key].[All]" dimensionUniqueName="[Fact Service Leakage]" displayFolder="" count="0" unbalanced="0" hidden="1"/>
    <cacheHierarchy uniqueName="[Fact Service Leakage].[SERVICE_KEY]" caption="SERVICE_KEY" attribute="1" defaultMemberUniqueName="[Fact Service Leakage].[SERVICE_KEY].[All]" allUniqueName="[Fact Service Leakage].[SERVICE_KEY].[All]" dimensionUniqueName="[Fact Service Leakage]" displayFolder="" count="0" unbalanced="0" hidden="1"/>
    <cacheHierarchy uniqueName="[Fact Service Leakage].[SERVICEAPPROVESTATUS]" caption="SERVICEAPPROVESTATUS" attribute="1" defaultMemberUniqueName="[Fact Service Leakage].[SERVICEAPPROVESTATUS].[All]" allUniqueName="[Fact Service Leakage].[SERVICEAPPROVESTATUS].[All]" dimensionUniqueName="[Fact Service Leakage]" displayFolder="" count="0" unbalanced="0" hidden="1"/>
    <cacheHierarchy uniqueName="[Fact Service Leakage].[SERVICENEEDAPPROVAL]" caption="SERVICENEEDAPPROVAL" attribute="1" defaultMemberUniqueName="[Fact Service Leakage].[SERVICENEEDAPPROVAL].[All]" allUniqueName="[Fact Service Leakage].[SERVICENEEDAPPROVAL].[All]" dimensionUniqueName="[Fact Service Leakage]" displayFolder="" count="0" unbalanced="0" hidden="1"/>
    <cacheHierarchy uniqueName="[Fact Service Leakage].[SERVICESTATUS]" caption="SERVICESTATUS" attribute="1" defaultMemberUniqueName="[Fact Service Leakage].[SERVICESTATUS].[All]" allUniqueName="[Fact Service Leakage].[SERVICESTATUS].[All]" dimensionUniqueName="[Fact Service Leakage]" displayFolder="" count="0" unbalanced="0" hidden="1"/>
    <cacheHierarchy uniqueName="[Fact Target].[BaseLineKey]" caption="BaseLineKey" attribute="1" defaultMemberUniqueName="[Fact Target].[BaseLineKey].[All]" allUniqueName="[Fact Target].[BaseLineKey].[All]" dimensionUniqueName="[Fact Target]" displayFolder="" count="0" unbalanced="0" hidden="1"/>
    <cacheHierarchy uniqueName="[Fact Target].[CompanyKey]" caption="CompanyKey" attribute="1" defaultMemberUniqueName="[Fact Target].[CompanyKey].[All]" allUniqueName="[Fact Target].[CompanyKey].[All]" dimensionUniqueName="[Fact Target]" displayFolder="" count="0" unbalanced="0" hidden="1"/>
    <cacheHierarchy uniqueName="[Fact Target].[Currency Key]" caption="Currency Key" attribute="1" defaultMemberUniqueName="[Fact Target].[Currency Key].[All]" allUniqueName="[Fact Target].[Currency Key].[All]" dimensionUniqueName="[Fact Target]" displayFolder="" count="0" unbalanced="0" hidden="1"/>
    <cacheHierarchy uniqueName="[Fact Target].[CurrencyKey]" caption="CurrencyKey" attribute="1" defaultMemberUniqueName="[Fact Target].[CurrencyKey].[All]" allUniqueName="[Fact Target].[CurrencyKey].[All]" dimensionUniqueName="[Fact Target]" displayFolder="" count="0" unbalanced="0" hidden="1"/>
    <cacheHierarchy uniqueName="[Fact Target].[DateKey]" caption="DateKey" attribute="1" defaultMemberUniqueName="[Fact Target].[DateKey].[All]" allUniqueName="[Fact Target].[DateKey].[All]" dimensionUniqueName="[Fact Target]" displayFolder="" count="0" unbalanced="0" hidden="1"/>
    <cacheHierarchy uniqueName="[Fact Target].[day_count]" caption="day_count" attribute="1" defaultMemberUniqueName="[Fact Target].[day_count].[All]" allUniqueName="[Fact Target].[day_count].[All]" dimensionUniqueName="[Fact Target]" displayFolder="" count="0" unbalanced="0" hidden="1"/>
    <cacheHierarchy uniqueName="[Fact Target].[DepartmentKey]" caption="DepartmentKey" attribute="1" defaultMemberUniqueName="[Fact Target].[DepartmentKey].[All]" allUniqueName="[Fact Target].[DepartmentKey].[All]" dimensionUniqueName="[Fact Target]" displayFolder="" count="0" unbalanced="0" hidden="1"/>
    <cacheHierarchy uniqueName="[Fact Target].[DoctorID]" caption="DoctorID" attribute="1" defaultMemberUniqueName="[Fact Target].[DoctorID].[All]" allUniqueName="[Fact Target].[DoctorID].[All]" dimensionUniqueName="[Fact Target]" displayFolder="" count="0" unbalanced="0" hidden="1"/>
    <cacheHierarchy uniqueName="[Fact Target].[ERReferralPerc]" caption="ERReferralPerc" attribute="1" defaultMemberUniqueName="[Fact Target].[ERReferralPerc].[All]" allUniqueName="[Fact Target].[ERReferralPerc].[All]" dimensionUniqueName="[Fact Target]" displayFolder="" count="0" unbalanced="0" hidden="1"/>
    <cacheHierarchy uniqueName="[Fact Target].[NewRevenue]" caption="NewRevenue" attribute="1" defaultMemberUniqueName="[Fact Target].[NewRevenue].[All]" allUniqueName="[Fact Target].[NewRevenue].[All]" dimensionUniqueName="[Fact Target]" displayFolder="" count="0" unbalanced="0" hidden="1"/>
    <cacheHierarchy uniqueName="[Fact Target].[OPDReferralPerc]" caption="OPDReferralPerc" attribute="1" defaultMemberUniqueName="[Fact Target].[OPDReferralPerc].[All]" allUniqueName="[Fact Target].[OPDReferralPerc].[All]" dimensionUniqueName="[Fact Target]" displayFolder="" count="0" unbalanced="0" hidden="1"/>
    <cacheHierarchy uniqueName="[Fact Target].[OrganizationKey]" caption="OrganizationKey" attribute="1" defaultMemberUniqueName="[Fact Target].[OrganizationKey].[All]" allUniqueName="[Fact Target].[OrganizationKey].[All]" dimensionUniqueName="[Fact Target]" displayFolder="" count="0" unbalanced="0" hidden="1"/>
    <cacheHierarchy uniqueName="[Fact Target].[PlanningFlag]" caption="PlanningFlag" attribute="1" defaultMemberUniqueName="[Fact Target].[PlanningFlag].[All]" allUniqueName="[Fact Target].[PlanningFlag].[All]" dimensionUniqueName="[Fact Target]" displayFolder="" count="0" unbalanced="0" hidden="1"/>
    <cacheHierarchy uniqueName="[Fact Target].[Revenue]" caption="Revenue" attribute="1" defaultMemberUniqueName="[Fact Target].[Revenue].[All]" allUniqueName="[Fact Target].[Revenue].[All]" dimensionUniqueName="[Fact Target]" displayFolder="" count="0" unbalanced="0" hidden="1"/>
    <cacheHierarchy uniqueName="[Fact Target].[ScenarioID]" caption="ScenarioID" attribute="1" defaultMemberUniqueName="[Fact Target].[ScenarioID].[All]" allUniqueName="[Fact Target].[ScenarioID].[All]" dimensionUniqueName="[Fact Target]" displayFolder="" count="0" unbalanced="0" hidden="1"/>
    <cacheHierarchy uniqueName="[Fact Target].[SectionTempKey]" caption="SectionTempKey" attribute="1" defaultMemberUniqueName="[Fact Target].[SectionTempKey].[All]" allUniqueName="[Fact Target].[SectionTempKey].[All]" dimensionUniqueName="[Fact Target]" displayFolder="" count="0" unbalanced="0" hidden="1"/>
    <cacheHierarchy uniqueName="[Fact Target].[SourceOfReferral]" caption="SourceOfReferral" attribute="1" defaultMemberUniqueName="[Fact Target].[SourceOfReferral].[All]" allUniqueName="[Fact Target].[SourceOfReferral].[All]" dimensionUniqueName="[Fact Target]" displayFolder="" count="0" unbalanced="0" hidden="1"/>
    <cacheHierarchy uniqueName="[Fact Target].[SpecialtyID]" caption="SpecialtyID" attribute="1" defaultMemberUniqueName="[Fact Target].[SpecialtyID].[All]" allUniqueName="[Fact Target].[SpecialtyID].[All]" dimensionUniqueName="[Fact Target]" displayFolder="" count="0" unbalanced="0" hidden="1"/>
    <cacheHierarchy uniqueName="[Fact Target].[Target Referral to IPD %]" caption="Target Referral to IPD %" attribute="1" defaultMemberUniqueName="[Fact Target].[Target Referral to IPD %].[All]" allUniqueName="[Fact Target].[Target Referral to IPD %].[All]" dimensionUniqueName="[Fact Target]" displayFolder="" count="0" unbalanced="0" hidden="1"/>
    <cacheHierarchy uniqueName="[Fact Target].[Target Referral to LAB %]" caption="Target Referral to LAB %" attribute="1" defaultMemberUniqueName="[Fact Target].[Target Referral to LAB %].[All]" allUniqueName="[Fact Target].[Target Referral to LAB %].[All]" dimensionUniqueName="[Fact Target]" displayFolder="" count="0" unbalanced="0" hidden="1"/>
    <cacheHierarchy uniqueName="[Fact Target].[Target Referral to LAB No Of Cases]" caption="Target Referral to LAB No Of Cases" attribute="1" defaultMemberUniqueName="[Fact Target].[Target Referral to LAB No Of Cases].[All]" allUniqueName="[Fact Target].[Target Referral to LAB No Of Cases].[All]" dimensionUniqueName="[Fact Target]" displayFolder="" count="0" unbalanced="0" hidden="1"/>
    <cacheHierarchy uniqueName="[Fact Target].[Target Referral to LAB Revenue]" caption="Target Referral to LAB Revenue" attribute="1" defaultMemberUniqueName="[Fact Target].[Target Referral to LAB Revenue].[All]" allUniqueName="[Fact Target].[Target Referral to LAB Revenue].[All]" dimensionUniqueName="[Fact Target]" displayFolder="" count="0" unbalanced="0" hidden="1"/>
    <cacheHierarchy uniqueName="[Fact Target].[Target Referral to Procedure %]" caption="Target Referral to Procedure %" attribute="1" defaultMemberUniqueName="[Fact Target].[Target Referral to Procedure %].[All]" allUniqueName="[Fact Target].[Target Referral to Procedure %].[All]" dimensionUniqueName="[Fact Target]" displayFolder="" count="0" unbalanced="0" hidden="1"/>
    <cacheHierarchy uniqueName="[Fact Target].[Target Referral to Procedure No Of Cases]" caption="Target Referral to Procedure No Of Cases" attribute="1" defaultMemberUniqueName="[Fact Target].[Target Referral to Procedure No Of Cases].[All]" allUniqueName="[Fact Target].[Target Referral to Procedure No Of Cases].[All]" dimensionUniqueName="[Fact Target]" displayFolder="" count="0" unbalanced="0" hidden="1"/>
    <cacheHierarchy uniqueName="[Fact Target].[Target Referral to Procedure Revenue]" caption="Target Referral to Procedure Revenue" attribute="1" defaultMemberUniqueName="[Fact Target].[Target Referral to Procedure Revenue].[All]" allUniqueName="[Fact Target].[Target Referral to Procedure Revenue].[All]" dimensionUniqueName="[Fact Target]" displayFolder="" count="0" unbalanced="0" hidden="1"/>
    <cacheHierarchy uniqueName="[Fact Target].[Target Referral to RAD %]" caption="Target Referral to RAD %" attribute="1" defaultMemberUniqueName="[Fact Target].[Target Referral to RAD %].[All]" allUniqueName="[Fact Target].[Target Referral to RAD %].[All]" dimensionUniqueName="[Fact Target]" displayFolder="" count="0" unbalanced="0" hidden="1"/>
    <cacheHierarchy uniqueName="[Fact Target].[Target Referral to RAD No Of Cases]" caption="Target Referral to RAD No Of Cases" attribute="1" defaultMemberUniqueName="[Fact Target].[Target Referral to RAD No Of Cases].[All]" allUniqueName="[Fact Target].[Target Referral to RAD No Of Cases].[All]" dimensionUniqueName="[Fact Target]" displayFolder="" count="0" unbalanced="0" hidden="1"/>
    <cacheHierarchy uniqueName="[Fact Target].[Target Referral to RAD Revenue]" caption="Target Referral to RAD Revenue" attribute="1" defaultMemberUniqueName="[Fact Target].[Target Referral to RAD Revenue].[All]" allUniqueName="[Fact Target].[Target Referral to RAD Revenue].[All]" dimensionUniqueName="[Fact Target]" displayFolder="" count="0" unbalanced="0" hidden="1"/>
    <cacheHierarchy uniqueName="[Fact Target].[Volume]" caption="Volume" attribute="1" defaultMemberUniqueName="[Fact Target].[Volume].[All]" allUniqueName="[Fact Target].[Volume].[All]" dimensionUniqueName="[Fact Target]" displayFolder="" count="0" unbalanced="0" hidden="1"/>
    <cacheHierarchy uniqueName="[Fact Target Account].[AccountKey]" caption="AccountKey" attribute="1" defaultMemberUniqueName="[Fact Target Account].[AccountKey].[All]" allUniqueName="[Fact Target Account].[AccountKey].[All]" dimensionUniqueName="[Fact Target Account]" displayFolder="" count="0" unbalanced="0" hidden="1"/>
    <cacheHierarchy uniqueName="[Fact Target Account].[BaseLineKey]" caption="BaseLineKey" attribute="1" defaultMemberUniqueName="[Fact Target Account].[BaseLineKey].[All]" allUniqueName="[Fact Target Account].[BaseLineKey].[All]" dimensionUniqueName="[Fact Target Account]" displayFolder="" count="0" unbalanced="0" hidden="1"/>
    <cacheHierarchy uniqueName="[Fact Target Account].[CompanyKey]" caption="CompanyKey" attribute="1" defaultMemberUniqueName="[Fact Target Account].[CompanyKey].[All]" allUniqueName="[Fact Target Account].[CompanyKey].[All]" dimensionUniqueName="[Fact Target Account]" displayFolder="" count="0" unbalanced="0" hidden="1"/>
    <cacheHierarchy uniqueName="[Fact Target Account].[CurrencyKey]" caption="CurrencyKey" attribute="1" defaultMemberUniqueName="[Fact Target Account].[CurrencyKey].[All]" allUniqueName="[Fact Target Account].[CurrencyKey].[All]" dimensionUniqueName="[Fact Target Account]" displayFolder="" count="0" unbalanced="0" hidden="1"/>
    <cacheHierarchy uniqueName="[Fact Target Account].[DateKey]" caption="DateKey" attribute="1" defaultMemberUniqueName="[Fact Target Account].[DateKey].[All]" allUniqueName="[Fact Target Account].[DateKey].[All]" dimensionUniqueName="[Fact Target Account]" displayFolder="" count="0" unbalanced="0" hidden="1"/>
    <cacheHierarchy uniqueName="[Fact Target Account].[DepartmentKey]" caption="DepartmentKey" attribute="1" defaultMemberUniqueName="[Fact Target Account].[DepartmentKey].[All]" allUniqueName="[Fact Target Account].[DepartmentKey].[All]" dimensionUniqueName="[Fact Target Account]" displayFolder="" count="0" unbalanced="0" hidden="1"/>
    <cacheHierarchy uniqueName="[Fact Target Account].[DoctorKey]" caption="DoctorKey" attribute="1" defaultMemberUniqueName="[Fact Target Account].[DoctorKey].[All]" allUniqueName="[Fact Target Account].[DoctorKey].[All]" dimensionUniqueName="[Fact Target Account]" displayFolder="" count="0" unbalanced="0" hidden="1"/>
    <cacheHierarchy uniqueName="[Fact Target Account].[OrganizationKey]" caption="OrganizationKey" attribute="1" defaultMemberUniqueName="[Fact Target Account].[OrganizationKey].[All]" allUniqueName="[Fact Target Account].[OrganizationKey].[All]" dimensionUniqueName="[Fact Target Account]" displayFolder="" count="0" unbalanced="0" hidden="1"/>
    <cacheHierarchy uniqueName="[Fact Target Account].[Revenue]" caption="Revenue" attribute="1" defaultMemberUniqueName="[Fact Target Account].[Revenue].[All]" allUniqueName="[Fact Target Account].[Revenue].[All]" dimensionUniqueName="[Fact Target Account]" displayFolder="" count="0" unbalanced="0" hidden="1"/>
    <cacheHierarchy uniqueName="[Fact Target Account].[ScenarioID]" caption="ScenarioID" attribute="1" defaultMemberUniqueName="[Fact Target Account].[ScenarioID].[All]" allUniqueName="[Fact Target Account].[ScenarioID].[All]" dimensionUniqueName="[Fact Target Account]" displayFolder="" count="0" unbalanced="0" hidden="1"/>
    <cacheHierarchy uniqueName="[Fact Target Account].[SectionTempKey]" caption="SectionTempKey" attribute="1" defaultMemberUniqueName="[Fact Target Account].[SectionTempKey].[All]" allUniqueName="[Fact Target Account].[SectionTempKey].[All]" dimensionUniqueName="[Fact Target Account]" displayFolder="" count="0" unbalanced="0" hidden="1"/>
    <cacheHierarchy uniqueName="[Fact Target Account].[Volume]" caption="Volume" attribute="1" defaultMemberUniqueName="[Fact Target Account].[Volume].[All]" allUniqueName="[Fact Target Account].[Volume].[All]" dimensionUniqueName="[Fact Target Account]" displayFolder="" count="0" unbalanced="0" hidden="1"/>
    <cacheHierarchy uniqueName="[Fact Target Service].[AvgCPVPerService]" caption="AvgCPVPerService" attribute="1" defaultMemberUniqueName="[Fact Target Service].[AvgCPVPerService].[All]" allUniqueName="[Fact Target Service].[AvgCPVPerService].[All]" dimensionUniqueName="[Fact Target Service]" displayFolder="" count="0" unbalanced="0" hidden="1"/>
    <cacheHierarchy uniqueName="[Fact Target Service].[AvgNoOfServices]" caption="AvgNoOfServices" attribute="1" defaultMemberUniqueName="[Fact Target Service].[AvgNoOfServices].[All]" allUniqueName="[Fact Target Service].[AvgNoOfServices].[All]" dimensionUniqueName="[Fact Target Service]" displayFolder="" count="0" unbalanced="0" hidden="1"/>
    <cacheHierarchy uniqueName="[Fact Target Service].[baselineKey]" caption="baselineKey" attribute="1" defaultMemberUniqueName="[Fact Target Service].[baselineKey].[All]" allUniqueName="[Fact Target Service].[baselineKey].[All]" dimensionUniqueName="[Fact Target Service]" displayFolder="" count="0" unbalanced="0" hidden="1"/>
    <cacheHierarchy uniqueName="[Fact Target Service].[CaseMix]" caption="CaseMix" attribute="1" defaultMemberUniqueName="[Fact Target Service].[CaseMix].[All]" allUniqueName="[Fact Target Service].[CaseMix].[All]" dimensionUniqueName="[Fact Target Service]" displayFolder="" count="0" unbalanced="0" hidden="1"/>
    <cacheHierarchy uniqueName="[Fact Target Service].[CaseMixStartDateKey]" caption="CaseMixStartDateKey" attribute="1" defaultMemberUniqueName="[Fact Target Service].[CaseMixStartDateKey].[All]" allUniqueName="[Fact Target Service].[CaseMixStartDateKey].[All]" dimensionUniqueName="[Fact Target Service]" displayFolder="" count="0" unbalanced="0" hidden="1"/>
    <cacheHierarchy uniqueName="[Fact Target Service].[CaseType]" caption="CaseType" attribute="1" defaultMemberUniqueName="[Fact Target Service].[CaseType].[All]" allUniqueName="[Fact Target Service].[CaseType].[All]" dimensionUniqueName="[Fact Target Service]" displayFolder="" count="0" unbalanced="0" hidden="1"/>
    <cacheHierarchy uniqueName="[Fact Target Service].[CompanyKey]" caption="CompanyKey" attribute="1" defaultMemberUniqueName="[Fact Target Service].[CompanyKey].[All]" allUniqueName="[Fact Target Service].[CompanyKey].[All]" dimensionUniqueName="[Fact Target Service]" displayFolder="" count="0" unbalanced="0" hidden="1"/>
    <cacheHierarchy uniqueName="[Fact Target Service].[CPV]" caption="CPV" attribute="1" defaultMemberUniqueName="[Fact Target Service].[CPV].[All]" allUniqueName="[Fact Target Service].[CPV].[All]" dimensionUniqueName="[Fact Target Service]" displayFolder="" count="0" unbalanced="0" hidden="1"/>
    <cacheHierarchy uniqueName="[Fact Target Service].[CurrencyKey]" caption="CurrencyKey" attribute="1" defaultMemberUniqueName="[Fact Target Service].[CurrencyKey].[All]" allUniqueName="[Fact Target Service].[CurrencyKey].[All]" dimensionUniqueName="[Fact Target Service]" displayFolder="" count="0" unbalanced="0" hidden="1"/>
    <cacheHierarchy uniqueName="[Fact Target Service].[DateKey]" caption="DateKey" attribute="1" defaultMemberUniqueName="[Fact Target Service].[DateKey].[All]" allUniqueName="[Fact Target Service].[DateKey].[All]" dimensionUniqueName="[Fact Target Service]" displayFolder="" count="0" unbalanced="0" hidden="1"/>
    <cacheHierarchy uniqueName="[Fact Target Service].[DepartmentKey]" caption="DepartmentKey" attribute="1" defaultMemberUniqueName="[Fact Target Service].[DepartmentKey].[All]" allUniqueName="[Fact Target Service].[DepartmentKey].[All]" dimensionUniqueName="[Fact Target Service]" displayFolder="" count="0" unbalanced="0" hidden="1"/>
    <cacheHierarchy uniqueName="[Fact Target Service].[OrganizationKey]" caption="OrganizationKey" attribute="1" defaultMemberUniqueName="[Fact Target Service].[OrganizationKey].[All]" allUniqueName="[Fact Target Service].[OrganizationKey].[All]" dimensionUniqueName="[Fact Target Service]" displayFolder="" count="0" unbalanced="0" hidden="1"/>
    <cacheHierarchy uniqueName="[Fact Target Service].[PriceIncreasePercentage]" caption="PriceIncreasePercentage" attribute="1" defaultMemberUniqueName="[Fact Target Service].[PriceIncreasePercentage].[All]" allUniqueName="[Fact Target Service].[PriceIncreasePercentage].[All]" dimensionUniqueName="[Fact Target Service]" displayFolder="" count="0" unbalanced="0" hidden="1"/>
    <cacheHierarchy uniqueName="[Fact Target Service].[PriceStartDate]" caption="PriceStartDate" attribute="1" defaultMemberUniqueName="[Fact Target Service].[PriceStartDate].[All]" allUniqueName="[Fact Target Service].[PriceStartDate].[All]" dimensionUniqueName="[Fact Target Service]" displayFolder="" count="0" unbalanced="0" hidden="1"/>
    <cacheHierarchy uniqueName="[Fact Target Service].[ReferralPercent]" caption="ReferralPercent" attribute="1" defaultMemberUniqueName="[Fact Target Service].[ReferralPercent].[All]" allUniqueName="[Fact Target Service].[ReferralPercent].[All]" dimensionUniqueName="[Fact Target Service]" displayFolder="" count="0" unbalanced="0" hidden="1"/>
    <cacheHierarchy uniqueName="[Fact Target Service].[Revenue]" caption="Revenue" attribute="1" defaultMemberUniqueName="[Fact Target Service].[Revenue].[All]" allUniqueName="[Fact Target Service].[Revenue].[All]" dimensionUniqueName="[Fact Target Service]" displayFolder="" count="0" unbalanced="0" hidden="1"/>
    <cacheHierarchy uniqueName="[Fact Target Service].[ScenarioID]" caption="ScenarioID" attribute="1" defaultMemberUniqueName="[Fact Target Service].[ScenarioID].[All]" allUniqueName="[Fact Target Service].[ScenarioID].[All]" dimensionUniqueName="[Fact Target Service]" displayFolder="" count="0" unbalanced="0" hidden="1"/>
    <cacheHierarchy uniqueName="[Fact Target Service].[SectionTempKey]" caption="SectionTempKey" attribute="1" defaultMemberUniqueName="[Fact Target Service].[SectionTempKey].[All]" allUniqueName="[Fact Target Service].[SectionTempKey].[All]" dimensionUniqueName="[Fact Target Service]" displayFolder="" count="0" unbalanced="0" hidden="1"/>
    <cacheHierarchy uniqueName="[Fact Target Service].[ServiceKey]" caption="ServiceKey" attribute="1" defaultMemberUniqueName="[Fact Target Service].[ServiceKey].[All]" allUniqueName="[Fact Target Service].[ServiceKey].[All]" dimensionUniqueName="[Fact Target Service]" displayFolder="" count="0" unbalanced="0" hidden="1"/>
    <cacheHierarchy uniqueName="[Fact Target Service].[SpecialityKey]" caption="SpecialityKey" attribute="1" defaultMemberUniqueName="[Fact Target Service].[SpecialityKey].[All]" allUniqueName="[Fact Target Service].[SpecialityKey].[All]" dimensionUniqueName="[Fact Target Service]" displayFolder="" count="0" unbalanced="0" hidden="1"/>
    <cacheHierarchy uniqueName="[Fact Target Service].[UtilizationIncreasePercentage]" caption="UtilizationIncreasePercentage" attribute="1" defaultMemberUniqueName="[Fact Target Service].[UtilizationIncreasePercentage].[All]" allUniqueName="[Fact Target Service].[UtilizationIncreasePercentage].[All]" dimensionUniqueName="[Fact Target Service]" displayFolder="" count="0" unbalanced="0" hidden="1"/>
    <cacheHierarchy uniqueName="[Fact Target Service].[UtilizationStartDateKey]" caption="UtilizationStartDateKey" attribute="1" defaultMemberUniqueName="[Fact Target Service].[UtilizationStartDateKey].[All]" allUniqueName="[Fact Target Service].[UtilizationStartDateKey].[All]" dimensionUniqueName="[Fact Target Service]" displayFolder="" count="0" unbalanced="0" hidden="1"/>
    <cacheHierarchy uniqueName="[Fact Target Service].[Volume]" caption="Volume" attribute="1" defaultMemberUniqueName="[Fact Target Service].[Volume].[All]" allUniqueName="[Fact Target Service].[Volume].[All]" dimensionUniqueName="[Fact Target Service]" displayFolder="" count="0" unbalanced="0" hidden="1"/>
    <cacheHierarchy uniqueName="[Fact Target Service].[VolumePercentage]" caption="VolumePercentage" attribute="1" defaultMemberUniqueName="[Fact Target Service].[VolumePercentage].[All]" allUniqueName="[Fact Target Service].[VolumePercentage].[All]" dimensionUniqueName="[Fact Target Service]" displayFolder="" count="0" unbalanced="0" hidden="1"/>
    <cacheHierarchy uniqueName="[Fact Temporary Clinics].[AccountMappedKey]" caption="AccountMappedKey" attribute="1" defaultMemberUniqueName="[Fact Temporary Clinics].[AccountMappedKey].[All]" allUniqueName="[Fact Temporary Clinics].[AccountMappedKey].[All]" dimensionUniqueName="[Fact Temporary Clinics]" displayFolder="" count="0" unbalanced="0" hidden="1"/>
    <cacheHierarchy uniqueName="[Fact Temporary Clinics].[AgentsMappedKey]" caption="AgentsMappedKey" attribute="1" defaultMemberUniqueName="[Fact Temporary Clinics].[AgentsMappedKey].[All]" allUniqueName="[Fact Temporary Clinics].[AgentsMappedKey].[All]" dimensionUniqueName="[Fact Temporary Clinics]" displayFolder="" count="0" unbalanced="0" hidden="1"/>
    <cacheHierarchy uniqueName="[Fact Temporary Clinics].[AllowOverBooking]" caption="AllowOverBooking" attribute="1" defaultMemberUniqueName="[Fact Temporary Clinics].[AllowOverBooking].[All]" allUniqueName="[Fact Temporary Clinics].[AllowOverBooking].[All]" dimensionUniqueName="[Fact Temporary Clinics]" displayFolder="" count="0" unbalanced="0" hidden="1"/>
    <cacheHierarchy uniqueName="[Fact Temporary Clinics].[AltKey]" caption="AltKey" attribute="1" defaultMemberUniqueName="[Fact Temporary Clinics].[AltKey].[All]" allUniqueName="[Fact Temporary Clinics].[AltKey].[All]" dimensionUniqueName="[Fact Temporary Clinics]" displayFolder="" count="0" unbalanced="0" hidden="1"/>
    <cacheHierarchy uniqueName="[Fact Temporary Clinics].[AppointmentRoleID]" caption="AppointmentRoleID" attribute="1" defaultMemberUniqueName="[Fact Temporary Clinics].[AppointmentRoleID].[All]" allUniqueName="[Fact Temporary Clinics].[AppointmentRoleID].[All]" dimensionUniqueName="[Fact Temporary Clinics]" displayFolder="" count="0" unbalanced="0" hidden="1"/>
    <cacheHierarchy uniqueName="[Fact Temporary Clinics].[Capacity]" caption="Capacity" attribute="1" defaultMemberUniqueName="[Fact Temporary Clinics].[Capacity].[All]" allUniqueName="[Fact Temporary Clinics].[Capacity].[All]" dimensionUniqueName="[Fact Temporary Clinics]" displayFolder="" count="0" unbalanced="0" hidden="1"/>
    <cacheHierarchy uniqueName="[Fact Temporary Clinics].[ClinicTypeID]" caption="ClinicTypeID" attribute="1" defaultMemberUniqueName="[Fact Temporary Clinics].[ClinicTypeID].[All]" allUniqueName="[Fact Temporary Clinics].[ClinicTypeID].[All]" dimensionUniqueName="[Fact Temporary Clinics]" displayFolder="" count="0" unbalanced="0" hidden="1"/>
    <cacheHierarchy uniqueName="[Fact Temporary Clinics].[DateKey]" caption="DateKey" attribute="1" defaultMemberUniqueName="[Fact Temporary Clinics].[DateKey].[All]" allUniqueName="[Fact Temporary Clinics].[DateKey].[All]" dimensionUniqueName="[Fact Temporary Clinics]" displayFolder="" count="0" unbalanced="0" hidden="1"/>
    <cacheHierarchy uniqueName="[Fact Temporary Clinics].[DepartmentKey]" caption="DepartmentKey" attribute="1" defaultMemberUniqueName="[Fact Temporary Clinics].[DepartmentKey].[All]" allUniqueName="[Fact Temporary Clinics].[DepartmentKey].[All]" dimensionUniqueName="[Fact Temporary Clinics]" displayFolder="" count="0" unbalanced="0" hidden="1"/>
    <cacheHierarchy uniqueName="[Fact Temporary Clinics].[DoctorMappedKey]" caption="DoctorMappedKey" attribute="1" defaultMemberUniqueName="[Fact Temporary Clinics].[DoctorMappedKey].[All]" allUniqueName="[Fact Temporary Clinics].[DoctorMappedKey].[All]" dimensionUniqueName="[Fact Temporary Clinics]" displayFolder="" count="0" unbalanced="0" hidden="1"/>
    <cacheHierarchy uniqueName="[Fact Temporary Clinics].[EndDate]" caption="EndDate" attribute="1" defaultMemberUniqueName="[Fact Temporary Clinics].[EndDate].[All]" allUniqueName="[Fact Temporary Clinics].[EndDate].[All]" dimensionUniqueName="[Fact Temporary Clinics]" displayFolder="" count="0" unbalanced="0" hidden="1"/>
    <cacheHierarchy uniqueName="[Fact Temporary Clinics].[EndTime]" caption="EndTime" attribute="1" defaultMemberUniqueName="[Fact Temporary Clinics].[EndTime].[All]" allUniqueName="[Fact Temporary Clinics].[EndTime].[All]" dimensionUniqueName="[Fact Temporary Clinics]" displayFolder="" count="0" unbalanced="0" hidden="1"/>
    <cacheHierarchy uniqueName="[Fact Temporary Clinics].[ExceptionReasonID]" caption="ExceptionReasonID" attribute="1" defaultMemberUniqueName="[Fact Temporary Clinics].[ExceptionReasonID].[All]" allUniqueName="[Fact Temporary Clinics].[ExceptionReasonID].[All]" dimensionUniqueName="[Fact Temporary Clinics]" displayFolder="" count="0" unbalanced="0" hidden="1"/>
    <cacheHierarchy uniqueName="[Fact Temporary Clinics].[HasNoEnd]" caption="HasNoEnd" attribute="1" defaultMemberUniqueName="[Fact Temporary Clinics].[HasNoEnd].[All]" allUniqueName="[Fact Temporary Clinics].[HasNoEnd].[All]" dimensionUniqueName="[Fact Temporary Clinics]" displayFolder="" count="0" unbalanced="0" hidden="1"/>
    <cacheHierarchy uniqueName="[Fact Temporary Clinics].[MappedKey1]" caption="MappedKey1" attribute="1" defaultMemberUniqueName="[Fact Temporary Clinics].[MappedKey1].[All]" allUniqueName="[Fact Temporary Clinics].[MappedKey1].[All]" dimensionUniqueName="[Fact Temporary Clinics]" displayFolder="" count="0" unbalanced="0" hidden="1"/>
    <cacheHierarchy uniqueName="[Fact Temporary Clinics].[MappedKey2]" caption="MappedKey2" attribute="1" defaultMemberUniqueName="[Fact Temporary Clinics].[MappedKey2].[All]" allUniqueName="[Fact Temporary Clinics].[MappedKey2].[All]" dimensionUniqueName="[Fact Temporary Clinics]" displayFolder="" count="0" unbalanced="0" hidden="1"/>
    <cacheHierarchy uniqueName="[Fact Temporary Clinics].[MappedKey3]" caption="MappedKey3" attribute="1" defaultMemberUniqueName="[Fact Temporary Clinics].[MappedKey3].[All]" allUniqueName="[Fact Temporary Clinics].[MappedKey3].[All]" dimensionUniqueName="[Fact Temporary Clinics]" displayFolder="" count="0" unbalanced="0" hidden="1"/>
    <cacheHierarchy uniqueName="[Fact Temporary Clinics].[MappedKey4]" caption="MappedKey4" attribute="1" defaultMemberUniqueName="[Fact Temporary Clinics].[MappedKey4].[All]" allUniqueName="[Fact Temporary Clinics].[MappedKey4].[All]" dimensionUniqueName="[Fact Temporary Clinics]" displayFolder="" count="0" unbalanced="0" hidden="1"/>
    <cacheHierarchy uniqueName="[Fact Temporary Clinics].[MappedKey5]" caption="MappedKey5" attribute="1" defaultMemberUniqueName="[Fact Temporary Clinics].[MappedKey5].[All]" allUniqueName="[Fact Temporary Clinics].[MappedKey5].[All]" dimensionUniqueName="[Fact Temporary Clinics]" displayFolder="" count="0" unbalanced="0" hidden="1"/>
    <cacheHierarchy uniqueName="[Fact Temporary Clinics].[ModofocationRequestDate]" caption="ModofocationRequestDate" attribute="1" defaultMemberUniqueName="[Fact Temporary Clinics].[ModofocationRequestDate].[All]" allUniqueName="[Fact Temporary Clinics].[ModofocationRequestDate].[All]" dimensionUniqueName="[Fact Temporary Clinics]" displayFolder="" count="0" unbalanced="0" hidden="1"/>
    <cacheHierarchy uniqueName="[Fact Temporary Clinics].[ModofocationRequestTime]" caption="ModofocationRequestTime" attribute="1" defaultMemberUniqueName="[Fact Temporary Clinics].[ModofocationRequestTime].[All]" allUniqueName="[Fact Temporary Clinics].[ModofocationRequestTime].[All]" dimensionUniqueName="[Fact Temporary Clinics]" displayFolder="" count="0" unbalanced="0" hidden="1"/>
    <cacheHierarchy uniqueName="[Fact Temporary Clinics].[OPDPatternID]" caption="OPDPatternID" attribute="1" defaultMemberUniqueName="[Fact Temporary Clinics].[OPDPatternID].[All]" allUniqueName="[Fact Temporary Clinics].[OPDPatternID].[All]" dimensionUniqueName="[Fact Temporary Clinics]" displayFolder="" count="0" unbalanced="0" hidden="1"/>
    <cacheHierarchy uniqueName="[Fact Temporary Clinics].[OrganizationKey]" caption="OrganizationKey" attribute="1" defaultMemberUniqueName="[Fact Temporary Clinics].[OrganizationKey].[All]" allUniqueName="[Fact Temporary Clinics].[OrganizationKey].[All]" dimensionUniqueName="[Fact Temporary Clinics]" displayFolder="" count="0" unbalanced="0" hidden="1"/>
    <cacheHierarchy uniqueName="[Fact Temporary Clinics].[PatientMappedKey]" caption="PatientMappedKey" attribute="1" defaultMemberUniqueName="[Fact Temporary Clinics].[PatientMappedKey].[All]" allUniqueName="[Fact Temporary Clinics].[PatientMappedKey].[All]" dimensionUniqueName="[Fact Temporary Clinics]" displayFolder="" count="0" unbalanced="0" hidden="1"/>
    <cacheHierarchy uniqueName="[Fact Temporary Clinics].[PhysicianID]" caption="PhysicianID" attribute="1" defaultMemberUniqueName="[Fact Temporary Clinics].[PhysicianID].[All]" allUniqueName="[Fact Temporary Clinics].[PhysicianID].[All]" dimensionUniqueName="[Fact Temporary Clinics]" displayFolder="" count="0" unbalanced="0" hidden="1"/>
    <cacheHierarchy uniqueName="[Fact Temporary Clinics].[PlannedClinicdate]" caption="PlannedClinicdate" attribute="1" defaultMemberUniqueName="[Fact Temporary Clinics].[PlannedClinicdate].[All]" allUniqueName="[Fact Temporary Clinics].[PlannedClinicdate].[All]" dimensionUniqueName="[Fact Temporary Clinics]" displayFolder="" count="0" unbalanced="0" hidden="1"/>
    <cacheHierarchy uniqueName="[Fact Temporary Clinics].[PlannedFlag]" caption="PlannedFlag" attribute="1" defaultMemberUniqueName="[Fact Temporary Clinics].[PlannedFlag].[All]" allUniqueName="[Fact Temporary Clinics].[PlannedFlag].[All]" dimensionUniqueName="[Fact Temporary Clinics]" displayFolder="" count="0" unbalanced="0" hidden="1"/>
    <cacheHierarchy uniqueName="[Fact Temporary Clinics].[PlannedHours]" caption="PlannedHours" attribute="1" defaultMemberUniqueName="[Fact Temporary Clinics].[PlannedHours].[All]" allUniqueName="[Fact Temporary Clinics].[PlannedHours].[All]" dimensionUniqueName="[Fact Temporary Clinics]" displayFolder="" count="0" unbalanced="0" hidden="1"/>
    <cacheHierarchy uniqueName="[Fact Temporary Clinics].[QueueingModelID]" caption="QueueingModelID" attribute="1" defaultMemberUniqueName="[Fact Temporary Clinics].[QueueingModelID].[All]" allUniqueName="[Fact Temporary Clinics].[QueueingModelID].[All]" dimensionUniqueName="[Fact Temporary Clinics]" displayFolder="" count="0" unbalanced="0" hidden="1"/>
    <cacheHierarchy uniqueName="[Fact Temporary Clinics].[SpecialityMappedKey]" caption="SpecialityMappedKey" attribute="1" defaultMemberUniqueName="[Fact Temporary Clinics].[SpecialityMappedKey].[All]" allUniqueName="[Fact Temporary Clinics].[SpecialityMappedKey].[All]" dimensionUniqueName="[Fact Temporary Clinics]" displayFolder="" count="0" unbalanced="0" hidden="1"/>
    <cacheHierarchy uniqueName="[Fact Temporary Clinics].[StartDate]" caption="StartDate" attribute="1" defaultMemberUniqueName="[Fact Temporary Clinics].[StartDate].[All]" allUniqueName="[Fact Temporary Clinics].[StartDate].[All]" dimensionUniqueName="[Fact Temporary Clinics]" displayFolder="" count="0" unbalanced="0" hidden="1"/>
    <cacheHierarchy uniqueName="[Fact Temporary Clinics].[StartTime]" caption="StartTime" attribute="1" defaultMemberUniqueName="[Fact Temporary Clinics].[StartTime].[All]" allUniqueName="[Fact Temporary Clinics].[StartTime].[All]" dimensionUniqueName="[Fact Temporary Clinics]" displayFolder="" count="0" unbalanced="0" hidden="1"/>
    <cacheHierarchy uniqueName="[Fact Temporary Clinics].[VersionKey]" caption="VersionKey" attribute="1" defaultMemberUniqueName="[Fact Temporary Clinics].[VersionKey].[All]" allUniqueName="[Fact Temporary Clinics].[VersionKey].[All]" dimensionUniqueName="[Fact Temporary Clinics]" displayFolder="" count="0" unbalanced="0" hidden="1"/>
    <cacheHierarchy uniqueName="[Fact Temporary Clinics].[WorkingClinicKey]" caption="WorkingClinicKey" attribute="1" defaultMemberUniqueName="[Fact Temporary Clinics].[WorkingClinicKey].[All]" allUniqueName="[Fact Temporary Clinics].[WorkingClinicKey].[All]" dimensionUniqueName="[Fact Temporary Clinics]" displayFolder="" count="0" unbalanced="0" hidden="1"/>
    <cacheHierarchy uniqueName="[Fact Treatment Plan].[BU_KEY]" caption="BU_KEY" attribute="1" defaultMemberUniqueName="[Fact Treatment Plan].[BU_KEY].[All]" allUniqueName="[Fact Treatment Plan].[BU_KEY].[All]" dimensionUniqueName="[Fact Treatment Plan]" displayFolder="" count="0" unbalanced="0" hidden="1"/>
    <cacheHierarchy uniqueName="[Fact Treatment Plan].[COMPANY_KEY]" caption="COMPANY_KEY" attribute="1" defaultMemberUniqueName="[Fact Treatment Plan].[COMPANY_KEY].[All]" allUniqueName="[Fact Treatment Plan].[COMPANY_KEY].[All]" dimensionUniqueName="[Fact Treatment Plan]" displayFolder="" count="0" unbalanced="0" hidden="1"/>
    <cacheHierarchy uniqueName="[Fact Treatment Plan].[DateKey]" caption="DateKey" attribute="1" defaultMemberUniqueName="[Fact Treatment Plan].[DateKey].[All]" allUniqueName="[Fact Treatment Plan].[DateKey].[All]" dimensionUniqueName="[Fact Treatment Plan]" displayFolder="" count="0" unbalanced="0" hidden="1"/>
    <cacheHierarchy uniqueName="[Fact Treatment Plan].[DELIVERED_SERVICES]" caption="DELIVERED_SERVICES" attribute="1" defaultMemberUniqueName="[Fact Treatment Plan].[DELIVERED_SERVICES].[All]" allUniqueName="[Fact Treatment Plan].[DELIVERED_SERVICES].[All]" dimensionUniqueName="[Fact Treatment Plan]" displayFolder="" count="0" unbalanced="0" hidden="1"/>
    <cacheHierarchy uniqueName="[Fact Treatment Plan].[DiagnoseProtocol_id]" caption="DiagnoseProtocol_id" attribute="1" defaultMemberUniqueName="[Fact Treatment Plan].[DiagnoseProtocol_id].[All]" allUniqueName="[Fact Treatment Plan].[DiagnoseProtocol_id].[All]" dimensionUniqueName="[Fact Treatment Plan]" displayFolder="" count="0" unbalanced="0" hidden="1"/>
    <cacheHierarchy uniqueName="[Fact Treatment Plan].[Diagnosis_key]" caption="Diagnosis_key" attribute="1" defaultMemberUniqueName="[Fact Treatment Plan].[Diagnosis_key].[All]" allUniqueName="[Fact Treatment Plan].[Diagnosis_key].[All]" dimensionUniqueName="[Fact Treatment Plan]" displayFolder="" count="0" unbalanced="0" hidden="1"/>
    <cacheHierarchy uniqueName="[Fact Treatment Plan].[DIFF]" caption="DIFF" attribute="1" defaultMemberUniqueName="[Fact Treatment Plan].[DIFF].[All]" allUniqueName="[Fact Treatment Plan].[DIFF].[All]" dimensionUniqueName="[Fact Treatment Plan]" displayFolder="" count="0" unbalanced="0" hidden="1"/>
    <cacheHierarchy uniqueName="[Fact Treatment Plan].[DOCTOR_KEY]" caption="DOCTOR_KEY" attribute="1" defaultMemberUniqueName="[Fact Treatment Plan].[DOCTOR_KEY].[All]" allUniqueName="[Fact Treatment Plan].[DOCTOR_KEY].[All]" dimensionUniqueName="[Fact Treatment Plan]" displayFolder="" count="0" unbalanced="0" hidden="1"/>
    <cacheHierarchy uniqueName="[Fact Treatment Plan].[EPISODE_KEY]" caption="EPISODE_KEY" attribute="1" defaultMemberUniqueName="[Fact Treatment Plan].[EPISODE_KEY].[All]" allUniqueName="[Fact Treatment Plan].[EPISODE_KEY].[All]" dimensionUniqueName="[Fact Treatment Plan]" displayFolder="" count="0" unbalanced="0" hidden="1"/>
    <cacheHierarchy uniqueName="[Fact Treatment Plan].[IntegratedTreatmentVisitId]" caption="IntegratedTreatmentVisitId" attribute="1" defaultMemberUniqueName="[Fact Treatment Plan].[IntegratedTreatmentVisitId].[All]" allUniqueName="[Fact Treatment Plan].[IntegratedTreatmentVisitId].[All]" dimensionUniqueName="[Fact Treatment Plan]" displayFolder="" count="0" unbalanced="0" hidden="1"/>
    <cacheHierarchy uniqueName="[Fact Treatment Plan].[nextvisit_Datekey]" caption="nextvisit_Datekey" attribute="1" defaultMemberUniqueName="[Fact Treatment Plan].[nextvisit_Datekey].[All]" allUniqueName="[Fact Treatment Plan].[nextvisit_Datekey].[All]" dimensionUniqueName="[Fact Treatment Plan]" displayFolder="" count="0" unbalanced="0" hidden="1"/>
    <cacheHierarchy uniqueName="[Fact Treatment Plan].[PATIENT_ID]" caption="PATIENT_ID" attribute="1" defaultMemberUniqueName="[Fact Treatment Plan].[PATIENT_ID].[All]" allUniqueName="[Fact Treatment Plan].[PATIENT_ID].[All]" dimensionUniqueName="[Fact Treatment Plan]" displayFolder="" count="0" unbalanced="0" hidden="1"/>
    <cacheHierarchy uniqueName="[Fact Treatment Plan].[PLANNING_STATUS]" caption="PLANNING_STATUS" attribute="1" defaultMemberUniqueName="[Fact Treatment Plan].[PLANNING_STATUS].[All]" allUniqueName="[Fact Treatment Plan].[PLANNING_STATUS].[All]" dimensionUniqueName="[Fact Treatment Plan]" displayFolder="" count="0" unbalanced="0" hidden="1"/>
    <cacheHierarchy uniqueName="[Fact Treatment Plan].[SERVICE_KEY]" caption="SERVICE_KEY" attribute="1" defaultMemberUniqueName="[Fact Treatment Plan].[SERVICE_KEY].[All]" allUniqueName="[Fact Treatment Plan].[SERVICE_KEY].[All]" dimensionUniqueName="[Fact Treatment Plan]" displayFolder="" count="0" unbalanced="0" hidden="1"/>
    <cacheHierarchy uniqueName="[Fact Treatment Plan].[SERVICE_TYPEID]" caption="SERVICE_TYPEID" attribute="1" defaultMemberUniqueName="[Fact Treatment Plan].[SERVICE_TYPEID].[All]" allUniqueName="[Fact Treatment Plan].[SERVICE_TYPEID].[All]" dimensionUniqueName="[Fact Treatment Plan]" displayFolder="" count="0" unbalanced="0" hidden="1"/>
    <cacheHierarchy uniqueName="[Fact Treatment Plan].[TOTAL_PLANNED_SERVICES]" caption="TOTAL_PLANNED_SERVICES" attribute="1" defaultMemberUniqueName="[Fact Treatment Plan].[TOTAL_PLANNED_SERVICES].[All]" allUniqueName="[Fact Treatment Plan].[TOTAL_PLANNED_SERVICES].[All]" dimensionUniqueName="[Fact Treatment Plan]" displayFolder="" count="0" unbalanced="0" hidden="1"/>
    <cacheHierarchy uniqueName="[Fact Working Clinics].[AccountMappedKey]" caption="AccountMappedKey" attribute="1" defaultMemberUniqueName="[Fact Working Clinics].[AccountMappedKey].[All]" allUniqueName="[Fact Working Clinics].[AccountMappedKey].[All]" dimensionUniqueName="[Fact Working Clinics]" displayFolder="" count="0" unbalanced="0" hidden="1"/>
    <cacheHierarchy uniqueName="[Fact Working Clinics].[ActualAvgTimePerCase]" caption="ActualAvgTimePerCase" attribute="1" defaultMemberUniqueName="[Fact Working Clinics].[ActualAvgTimePerCase].[All]" allUniqueName="[Fact Working Clinics].[ActualAvgTimePerCase].[All]" dimensionUniqueName="[Fact Working Clinics]" displayFolder="" count="0" unbalanced="0" hidden="1"/>
    <cacheHierarchy uniqueName="[Fact Working Clinics].[ActualHours]" caption="ActualHours" attribute="1" defaultMemberUniqueName="[Fact Working Clinics].[ActualHours].[All]" allUniqueName="[Fact Working Clinics].[ActualHours].[All]" dimensionUniqueName="[Fact Working Clinics]" displayFolder="" count="0" unbalanced="0" hidden="1"/>
    <cacheHierarchy uniqueName="[Fact Working Clinics].[AgentsMappedKey]" caption="AgentsMappedKey" attribute="1" defaultMemberUniqueName="[Fact Working Clinics].[AgentsMappedKey].[All]" allUniqueName="[Fact Working Clinics].[AgentsMappedKey].[All]" dimensionUniqueName="[Fact Working Clinics]" displayFolder="" count="0" unbalanced="0" hidden="1"/>
    <cacheHierarchy uniqueName="[Fact Working Clinics].[AllowOverBooking]" caption="AllowOverBooking" attribute="1" defaultMemberUniqueName="[Fact Working Clinics].[AllowOverBooking].[All]" allUniqueName="[Fact Working Clinics].[AllowOverBooking].[All]" dimensionUniqueName="[Fact Working Clinics]" displayFolder="" count="0" unbalanced="0" hidden="1"/>
    <cacheHierarchy uniqueName="[Fact Working Clinics].[AltKey]" caption="AltKey" attribute="1" defaultMemberUniqueName="[Fact Working Clinics].[AltKey].[All]" allUniqueName="[Fact Working Clinics].[AltKey].[All]" dimensionUniqueName="[Fact Working Clinics]" displayFolder="" count="0" unbalanced="0" hidden="1"/>
    <cacheHierarchy uniqueName="[Fact Working Clinics].[AppointmentRoleID]" caption="AppointmentRoleID" attribute="1" defaultMemberUniqueName="[Fact Working Clinics].[AppointmentRoleID].[All]" allUniqueName="[Fact Working Clinics].[AppointmentRoleID].[All]" dimensionUniqueName="[Fact Working Clinics]" displayFolder="" count="0" unbalanced="0" hidden="1"/>
    <cacheHierarchy uniqueName="[Fact Working Clinics].[Capacity]" caption="Capacity" attribute="1" defaultMemberUniqueName="[Fact Working Clinics].[Capacity].[All]" allUniqueName="[Fact Working Clinics].[Capacity].[All]" dimensionUniqueName="[Fact Working Clinics]" displayFolder="" count="0" unbalanced="0" hidden="1"/>
    <cacheHierarchy uniqueName="[Fact Working Clinics].[ClinicDelay]" caption="ClinicDelay" attribute="1" defaultMemberUniqueName="[Fact Working Clinics].[ClinicDelay].[All]" allUniqueName="[Fact Working Clinics].[ClinicDelay].[All]" dimensionUniqueName="[Fact Working Clinics]" displayFolder="" count="0" unbalanced="0" hidden="1"/>
    <cacheHierarchy uniqueName="[Fact Working Clinics].[ClinicTypeID]" caption="ClinicTypeID" attribute="1" defaultMemberUniqueName="[Fact Working Clinics].[ClinicTypeID].[All]" allUniqueName="[Fact Working Clinics].[ClinicTypeID].[All]" dimensionUniqueName="[Fact Working Clinics]" displayFolder="" count="0" unbalanced="0" hidden="1"/>
    <cacheHierarchy uniqueName="[Fact Working Clinics].[DateKey]" caption="DateKey" attribute="1" defaultMemberUniqueName="[Fact Working Clinics].[DateKey].[All]" allUniqueName="[Fact Working Clinics].[DateKey].[All]" dimensionUniqueName="[Fact Working Clinics]" displayFolder="" count="0" unbalanced="0" hidden="1"/>
    <cacheHierarchy uniqueName="[Fact Working Clinics].[DepartmentKey]" caption="DepartmentKey" attribute="1" defaultMemberUniqueName="[Fact Working Clinics].[DepartmentKey].[All]" allUniqueName="[Fact Working Clinics].[DepartmentKey].[All]" dimensionUniqueName="[Fact Working Clinics]" displayFolder="" count="0" unbalanced="0" hidden="1"/>
    <cacheHierarchy uniqueName="[Fact Working Clinics].[DoctorMappedKey]" caption="DoctorMappedKey" attribute="1" defaultMemberUniqueName="[Fact Working Clinics].[DoctorMappedKey].[All]" allUniqueName="[Fact Working Clinics].[DoctorMappedKey].[All]" dimensionUniqueName="[Fact Working Clinics]" displayFolder="" count="0" unbalanced="0" hidden="1"/>
    <cacheHierarchy uniqueName="[Fact Working Clinics].[EndDate]" caption="EndDate" attribute="1" defaultMemberUniqueName="[Fact Working Clinics].[EndDate].[All]" allUniqueName="[Fact Working Clinics].[EndDate].[All]" dimensionUniqueName="[Fact Working Clinics]" displayFolder="" count="0" unbalanced="0" hidden="1"/>
    <cacheHierarchy uniqueName="[Fact Working Clinics].[EndDateTime]" caption="EndDateTime" attribute="1" defaultMemberUniqueName="[Fact Working Clinics].[EndDateTime].[All]" allUniqueName="[Fact Working Clinics].[EndDateTime].[All]" dimensionUniqueName="[Fact Working Clinics]" displayFolder="" count="0" unbalanced="0" hidden="1"/>
    <cacheHierarchy uniqueName="[Fact Working Clinics].[EndTime]" caption="EndTime" attribute="1" defaultMemberUniqueName="[Fact Working Clinics].[EndTime].[All]" allUniqueName="[Fact Working Clinics].[EndTime].[All]" dimensionUniqueName="[Fact Working Clinics]" displayFolder="" count="0" unbalanced="0" hidden="1"/>
    <cacheHierarchy uniqueName="[Fact Working Clinics].[HasNoEnd]" caption="HasNoEnd" attribute="1" defaultMemberUniqueName="[Fact Working Clinics].[HasNoEnd].[All]" allUniqueName="[Fact Working Clinics].[HasNoEnd].[All]" dimensionUniqueName="[Fact Working Clinics]" displayFolder="" count="0" unbalanced="0" hidden="1"/>
    <cacheHierarchy uniqueName="[Fact Working Clinics].[IsActive]" caption="IsActive" attribute="1" defaultMemberUniqueName="[Fact Working Clinics].[IsActive].[All]" allUniqueName="[Fact Working Clinics].[IsActive].[All]" dimensionUniqueName="[Fact Working Clinics]" displayFolder="" count="0" unbalanced="0" hidden="1"/>
    <cacheHierarchy uniqueName="[Fact Working Clinics].[MappedKey4]" caption="MappedKey4" attribute="1" defaultMemberUniqueName="[Fact Working Clinics].[MappedKey4].[All]" allUniqueName="[Fact Working Clinics].[MappedKey4].[All]" dimensionUniqueName="[Fact Working Clinics]" displayFolder="" count="0" unbalanced="0" hidden="1"/>
    <cacheHierarchy uniqueName="[Fact Working Clinics].[MappedKey5]" caption="MappedKey5" attribute="1" defaultMemberUniqueName="[Fact Working Clinics].[MappedKey5].[All]" allUniqueName="[Fact Working Clinics].[MappedKey5].[All]" dimensionUniqueName="[Fact Working Clinics]" displayFolder="" count="0" unbalanced="0" hidden="1"/>
    <cacheHierarchy uniqueName="[Fact Working Clinics].[OrganizationKey]" caption="OrganizationKey" attribute="1" defaultMemberUniqueName="[Fact Working Clinics].[OrganizationKey].[All]" allUniqueName="[Fact Working Clinics].[OrganizationKey].[All]" dimensionUniqueName="[Fact Working Clinics]" displayFolder="" count="0" unbalanced="0" hidden="1"/>
    <cacheHierarchy uniqueName="[Fact Working Clinics].[PatientMappedKey]" caption="PatientMappedKey" attribute="1" defaultMemberUniqueName="[Fact Working Clinics].[PatientMappedKey].[All]" allUniqueName="[Fact Working Clinics].[PatientMappedKey].[All]" dimensionUniqueName="[Fact Working Clinics]" displayFolder="" count="0" unbalanced="0" hidden="1"/>
    <cacheHierarchy uniqueName="[Fact Working Clinics].[PatternID]" caption="PatternID" attribute="1" defaultMemberUniqueName="[Fact Working Clinics].[PatternID].[All]" allUniqueName="[Fact Working Clinics].[PatternID].[All]" dimensionUniqueName="[Fact Working Clinics]" displayFolder="" count="0" unbalanced="0" hidden="1"/>
    <cacheHierarchy uniqueName="[Fact Working Clinics].[PhysicianID]" caption="PhysicianID" attribute="1" defaultMemberUniqueName="[Fact Working Clinics].[PhysicianID].[All]" allUniqueName="[Fact Working Clinics].[PhysicianID].[All]" dimensionUniqueName="[Fact Working Clinics]" displayFolder="" count="0" unbalanced="0" hidden="1"/>
    <cacheHierarchy uniqueName="[Fact Working Clinics].[PlannedHours]" caption="PlannedHours" attribute="1" defaultMemberUniqueName="[Fact Working Clinics].[PlannedHours].[All]" allUniqueName="[Fact Working Clinics].[PlannedHours].[All]" dimensionUniqueName="[Fact Working Clinics]" displayFolder="" count="0" unbalanced="0" hidden="1"/>
    <cacheHierarchy uniqueName="[Fact Working Clinics].[QueueingModelID]" caption="QueueingModelID" attribute="1" defaultMemberUniqueName="[Fact Working Clinics].[QueueingModelID].[All]" allUniqueName="[Fact Working Clinics].[QueueingModelID].[All]" dimensionUniqueName="[Fact Working Clinics]" displayFolder="" count="0" unbalanced="0" hidden="1"/>
    <cacheHierarchy uniqueName="[Fact Working Clinics].[SpecialityMappedKey]" caption="SpecialityMappedKey" attribute="1" defaultMemberUniqueName="[Fact Working Clinics].[SpecialityMappedKey].[All]" allUniqueName="[Fact Working Clinics].[SpecialityMappedKey].[All]" dimensionUniqueName="[Fact Working Clinics]" displayFolder="" count="0" unbalanced="0" hidden="1"/>
    <cacheHierarchy uniqueName="[Fact Working Clinics].[StartDate]" caption="StartDate" attribute="1" defaultMemberUniqueName="[Fact Working Clinics].[StartDate].[All]" allUniqueName="[Fact Working Clinics].[StartDate].[All]" dimensionUniqueName="[Fact Working Clinics]" displayFolder="" count="0" unbalanced="0" hidden="1"/>
    <cacheHierarchy uniqueName="[Fact Working Clinics].[StartDateTime]" caption="StartDateTime" attribute="1" defaultMemberUniqueName="[Fact Working Clinics].[StartDateTime].[All]" allUniqueName="[Fact Working Clinics].[StartDateTime].[All]" dimensionUniqueName="[Fact Working Clinics]" displayFolder="" count="0" unbalanced="0" hidden="1"/>
    <cacheHierarchy uniqueName="[Fact Working Clinics].[StartTime]" caption="StartTime" attribute="1" defaultMemberUniqueName="[Fact Working Clinics].[StartTime].[All]" allUniqueName="[Fact Working Clinics].[StartTime].[All]" dimensionUniqueName="[Fact Working Clinics]" displayFolder="" count="0" unbalanced="0" hidden="1"/>
    <cacheHierarchy uniqueName="[Fact Working Clinics].[TimeKey]" caption="TimeKey" attribute="1" defaultMemberUniqueName="[Fact Working Clinics].[TimeKey].[All]" allUniqueName="[Fact Working Clinics].[TimeKey].[All]" dimensionUniqueName="[Fact Working Clinics]" displayFolder="" count="0" unbalanced="0" hidden="1"/>
    <cacheHierarchy uniqueName="[Fact Working Clinics].[VersionKey]" caption="VersionKey" attribute="1" defaultMemberUniqueName="[Fact Working Clinics].[VersionKey].[All]" allUniqueName="[Fact Working Clinics].[VersionKey].[All]" dimensionUniqueName="[Fact Working Clinics]" displayFolder="" count="0" unbalanced="0" hidden="1"/>
    <cacheHierarchy uniqueName="[Fact Working Clinics].[WorkingClinicKey]" caption="WorkingClinicKey" attribute="1" defaultMemberUniqueName="[Fact Working Clinics].[WorkingClinicKey].[All]" allUniqueName="[Fact Working Clinics].[WorkingClinicKey].[All]" dimensionUniqueName="[Fact Working Clinics]" displayFolder="" count="0" unbalanced="0" hidden="1"/>
    <cacheHierarchy uniqueName="[FactBaseLine].[BALOS]" caption="BALOS" attribute="1" defaultMemberUniqueName="[FactBaseLine].[BALOS].[All]" allUniqueName="[FactBaseLine].[BALOS].[All]" dimensionUniqueName="[FactBaseLine]" displayFolder="" count="0" unbalanced="0" hidden="1"/>
    <cacheHierarchy uniqueName="[FactBaseLine].[charge]" caption="charge" attribute="1" defaultMemberUniqueName="[FactBaseLine].[charge].[All]" allUniqueName="[FactBaseLine].[charge].[All]" dimensionUniqueName="[FactBaseLine]" displayFolder="" count="0" unbalanced="0" hidden="1"/>
    <cacheHierarchy uniqueName="[FactBaseLine].[Company_key]" caption="Company_key" attribute="1" defaultMemberUniqueName="[FactBaseLine].[Company_key].[All]" allUniqueName="[FactBaseLine].[Company_key].[All]" dimensionUniqueName="[FactBaseLine]" displayFolder="" count="0" unbalanced="0" hidden="1"/>
    <cacheHierarchy uniqueName="[FactBaseLine].[Department_key]" caption="Department_key" attribute="1" defaultMemberUniqueName="[FactBaseLine].[Department_key].[All]" allUniqueName="[FactBaseLine].[Department_key].[All]" dimensionUniqueName="[FactBaseLine]" displayFolder="" count="0" unbalanced="0" hidden="1"/>
    <cacheHierarchy uniqueName="[FactBaseLine].[Organization_key]" caption="Organization_key" attribute="1" defaultMemberUniqueName="[FactBaseLine].[Organization_key].[All]" allUniqueName="[FactBaseLine].[Organization_key].[All]" dimensionUniqueName="[FactBaseLine]" displayFolder="" count="0" unbalanced="0" hidden="1"/>
    <cacheHierarchy uniqueName="[FactBaseLine].[Revenue]" caption="Revenue" attribute="1" defaultMemberUniqueName="[FactBaseLine].[Revenue].[All]" allUniqueName="[FactBaseLine].[Revenue].[All]" dimensionUniqueName="[FactBaseLine]" displayFolder="" count="0" unbalanced="0" hidden="1"/>
    <cacheHierarchy uniqueName="[FactBaseLine].[Volume]" caption="Volume" attribute="1" defaultMemberUniqueName="[FactBaseLine].[Volume].[All]" allUniqueName="[FactBaseLine].[Volume].[All]" dimensionUniqueName="[FactBaseLine]" displayFolder="" count="0" unbalanced="0" hidden="1"/>
    <cacheHierarchy uniqueName="[indicators per hour].[id]" caption="id" attribute="1" defaultMemberUniqueName="[indicators per hour].[id].[All]" allUniqueName="[indicators per hour].[id].[All]" dimensionUniqueName="[indicators per hour]" displayFolder="" count="0" unbalanced="0" hidden="1"/>
    <cacheHierarchy uniqueName="[indicators per hour].[Name]" caption="Name" attribute="1" defaultMemberUniqueName="[indicators per hour].[Name].[All]" allUniqueName="[indicators per hour].[Name].[All]" dimensionUniqueName="[indicators per hour]" displayFolder="" count="0" unbalanced="0" hidden="1"/>
    <cacheHierarchy uniqueName="[PB Dim Measures].[ID]" caption="ID" attribute="1" defaultMemberUniqueName="[PB Dim Measures].[ID].[All]" allUniqueName="[PB Dim Measures].[ID].[All]" dimensionUniqueName="[PB Dim Measures]" displayFolder="" count="0" unbalanced="0" hidden="1"/>
    <cacheHierarchy uniqueName="[PB Dim Measures].[Name]" caption="Name" attribute="1" defaultMemberUniqueName="[PB Dim Measures].[Name].[All]" allUniqueName="[PB Dim Measures].[Name].[All]" dimensionUniqueName="[PB Dim Measures]" displayFolder="" count="0" unbalanced="0" hidden="1"/>
    <cacheHierarchy uniqueName="[PB Dim Referral].[ID]" caption="ID" attribute="1" defaultMemberUniqueName="[PB Dim Referral].[ID].[All]" allUniqueName="[PB Dim Referral].[ID].[All]" dimensionUniqueName="[PB Dim Referral]" displayFolder="" count="0" unbalanced="0" hidden="1"/>
    <cacheHierarchy uniqueName="[PB Dim Referral].[Name]" caption="Name" attribute="1" defaultMemberUniqueName="[PB Dim Referral].[Name].[All]" allUniqueName="[PB Dim Referral].[Name].[All]" dimensionUniqueName="[PB Dim Referral]" displayFolder="" count="0" unbalanced="0" hidden="1"/>
    <cacheHierarchy uniqueName="[PB Dim Risk].[ID]" caption="ID" attribute="1" defaultMemberUniqueName="[PB Dim Risk].[ID].[All]" allUniqueName="[PB Dim Risk].[ID].[All]" dimensionUniqueName="[PB Dim Risk]" displayFolder="" count="0" unbalanced="0" hidden="1"/>
    <cacheHierarchy uniqueName="[PB Dim Risk].[Name]" caption="Name" attribute="1" defaultMemberUniqueName="[PB Dim Risk].[Name].[All]" allUniqueName="[PB Dim Risk].[Name].[All]" dimensionUniqueName="[PB Dim Risk]" displayFolder="" count="0" unbalanced="0" hidden="1"/>
    <cacheHierarchy uniqueName="[PBDim Period].[ID]" caption="ID" attribute="1" defaultMemberUniqueName="[PBDim Period].[ID].[All]" allUniqueName="[PBDim Period].[ID].[All]" dimensionUniqueName="[PBDim Period]" displayFolder="" count="0" unbalanced="0" hidden="1"/>
    <cacheHierarchy uniqueName="[PBDim Period].[Name]" caption="Name" attribute="1" defaultMemberUniqueName="[PBDim Period].[Name].[All]" allUniqueName="[PBDim Period].[Name].[All]" dimensionUniqueName="[PBDim Period]" displayFolder="" count="0" unbalanced="0" hidden="1"/>
    <cacheHierarchy uniqueName="[VolumeAnalysisComparison].[ID]" caption="ID" attribute="1" defaultMemberUniqueName="[VolumeAnalysisComparison].[ID].[All]" allUniqueName="[VolumeAnalysisComparison].[ID].[All]" dimensionUniqueName="[VolumeAnalysisComparison]" displayFolder="" count="0" unbalanced="0" hidden="1"/>
    <cacheHierarchy uniqueName="[VolumeAnalysisComparison].[Volume Name]" caption="Volume Name" attribute="1" defaultMemberUniqueName="[VolumeAnalysisComparison].[Volume Name].[All]" allUniqueName="[VolumeAnalysisComparison].[Volume Name].[All]" dimensionUniqueName="[VolumeAnalysisComparison]" displayFolder="" count="0" unbalanced="0" hidden="1"/>
    <cacheHierarchy uniqueName="[YearBridge].[YearKey]" caption="YearKey" attribute="1" defaultMemberUniqueName="[YearBridge].[YearKey].[All]" allUniqueName="[YearBridge].[YearKey].[All]" dimensionUniqueName="[YearBridge]" displayFolder="" count="0" unbalanced="0" hidden="1"/>
    <cacheHierarchy uniqueName="[Measures].[Cash Revenue]" caption="Cash Revenue" measure="1" displayFolder="" measureGroup="Fact Billing" count="0" oneField="1">
      <fieldsUsage count="1">
        <fieldUsage x="16"/>
      </fieldsUsage>
    </cacheHierarchy>
    <cacheHierarchy uniqueName="[Measures].[Credit Revenue]" caption="Credit Revenue" measure="1" displayFolder="" measureGroup="Fact Billing" count="0" oneField="1">
      <fieldsUsage count="1">
        <fieldUsage x="17"/>
      </fieldsUsage>
    </cacheHierarchy>
    <cacheHierarchy uniqueName="[Measures].[No of Services]" caption="No of Services" measure="1" displayFolder="" measureGroup="Fact Billing" count="0"/>
    <cacheHierarchy uniqueName="[Measures].[No of Doctors]" caption="No of Doctors" measure="1" displayFolder="" measureGroup="Fact Billing" count="0"/>
    <cacheHierarchy uniqueName="[Measures].[No of Patients]" caption="No of Patients" measure="1" displayFolder="" measureGroup="Fact Billing" count="0"/>
    <cacheHierarchy uniqueName="[Measures].[Charge Per Case]" caption="Charge Per Case" measure="1" displayFolder="" measureGroup="Fact Billing" count="0"/>
    <cacheHierarchy uniqueName="[Measures].[Charge Per Patient]" caption="Charge Per Patient" measure="1" displayFolder="" measureGroup="Fact Billing" count="0"/>
    <cacheHierarchy uniqueName="[Measures].[No Of Cases Original ]" caption="No Of Cases Original " measure="1" displayFolder="Fact Billing Original" measureGroup="Fact Billing" count="0"/>
    <cacheHierarchy uniqueName="[Measures].[Charge Per Case Original]" caption="Charge Per Case Original" measure="1" displayFolder="Fact Billing Original" measureGroup="Fact Billing" count="0"/>
    <cacheHierarchy uniqueName="[Measures].[Total Revenue]" caption="Total Revenue" measure="1" displayFolder="" measureGroup="Fact Billing" count="0" oneField="1">
      <fieldsUsage count="1">
        <fieldUsage x="13"/>
      </fieldsUsage>
    </cacheHierarchy>
    <cacheHierarchy uniqueName="[Measures].[No Of Cases]" caption="No Of Cases" measure="1" displayFolder="" measureGroup="Fact Billing" count="0" oneField="1">
      <fieldsUsage count="1">
        <fieldUsage x="12"/>
      </fieldsUsage>
    </cacheHierarchy>
    <cacheHierarchy uniqueName="[Measures].[Historical Total Revenue]" caption="Historical Total Revenue" measure="1" displayFolder="Historical Measures" measureGroup="Fact Billing" count="0"/>
    <cacheHierarchy uniqueName="[Measures].[Historical No Of Services]" caption="Historical No Of Services" measure="1" displayFolder="Historical Measures" measureGroup="Fact Billing" count="0"/>
    <cacheHierarchy uniqueName="[Measures].[Historical No Of Cases]" caption="Historical No Of Cases" measure="1" displayFolder="Historical Measures" measureGroup="Fact Billing" count="0"/>
    <cacheHierarchy uniqueName="[Measures].[Historical Charge Per Case]" caption="Historical Charge Per Case" measure="1" displayFolder="Historical Measures" measureGroup="Fact Billing" count="0"/>
    <cacheHierarchy uniqueName="[Measures].[Historical No of Doctors]" caption="Historical No of Doctors" measure="1" displayFolder="Historical Measures" measureGroup="Fact Billing" count="0"/>
    <cacheHierarchy uniqueName="[Measures].[Historical Charge Per Patient]" caption="Historical Charge Per Patient" measure="1" displayFolder="Historical Measures" measureGroup="Fact Billing" count="0"/>
    <cacheHierarchy uniqueName="[Measures].[Revenue Growth $]" caption="Revenue Growth $" measure="1" displayFolder="Growth Measures" measureGroup="Fact Billing" count="0"/>
    <cacheHierarchy uniqueName="[Measures].[Revenue Growth %]" caption="Revenue Growth %" measure="1" displayFolder="Growth Measures" measureGroup="Fact Billing" count="0"/>
    <cacheHierarchy uniqueName="[Measures].[Charge Growth $]" caption="Charge Growth $" measure="1" displayFolder="Growth Measures" measureGroup="Fact Billing" count="0"/>
    <cacheHierarchy uniqueName="[Measures].[Charge Growth %]" caption="Charge Growth %" measure="1" displayFolder="Growth Measures" measureGroup="Fact Billing" count="0"/>
    <cacheHierarchy uniqueName="[Measures].[OPD Referral to IPD Cases]" caption="OPD Referral to IPD Cases" measure="1" displayFolder="Referral Measures" measureGroup="Fact Billing" count="0"/>
    <cacheHierarchy uniqueName="[Measures].[OPD Referral to Lab Revenue]" caption="OPD Referral to Lab Revenue" measure="1" displayFolder="Referral Measures" measureGroup="Fact Billing" count="0"/>
    <cacheHierarchy uniqueName="[Measures].[OPD Referral to Lab Cases]" caption="OPD Referral to Lab Cases" measure="1" displayFolder="Referral Measures" measureGroup="Fact Billing" count="0"/>
    <cacheHierarchy uniqueName="[Measures].[OPD Referral to Rad Revenue]" caption="OPD Referral to Rad Revenue" measure="1" displayFolder="Referral Measures" measureGroup="Fact Billing" count="0"/>
    <cacheHierarchy uniqueName="[Measures].[OPD Referral to Rad Cases]" caption="OPD Referral to Rad Cases" measure="1" displayFolder="Referral Measures" measureGroup="Fact Billing" count="0"/>
    <cacheHierarchy uniqueName="[Measures].[ER Referral Revenue]" caption="ER Referral Revenue" measure="1" displayFolder="Referral Measures" measureGroup="Fact Billing" count="0"/>
    <cacheHierarchy uniqueName="[Measures].[ER Referral to IPD Cases]" caption="ER Referral to IPD Cases" measure="1" displayFolder="Referral Measures" measureGroup="Fact Billing" count="0"/>
    <cacheHierarchy uniqueName="[Measures].[ER Referral to Lab Revenue]" caption="ER Referral to Lab Revenue" measure="1" displayFolder="Referral Measures" measureGroup="Fact Billing" count="0"/>
    <cacheHierarchy uniqueName="[Measures].[ER Referral to Lab Cases]" caption="ER Referral to Lab Cases" measure="1" displayFolder="Referral Measures" measureGroup="Fact Billing" count="0"/>
    <cacheHierarchy uniqueName="[Measures].[ER Referral to Rad Revenue]" caption="ER Referral to Rad Revenue" measure="1" displayFolder="Referral Measures" measureGroup="Fact Billing" count="0"/>
    <cacheHierarchy uniqueName="[Measures].[ER Referral to Rad Cases]" caption="ER Referral to Rad Cases" measure="1" displayFolder="Referral Measures" measureGroup="Fact Billing" count="0"/>
    <cacheHierarchy uniqueName="[Measures].[No Of Cases Growth %]" caption="No Of Cases Growth %" measure="1" displayFolder="Growth Measures" measureGroup="Fact Billing" count="0"/>
    <cacheHierarchy uniqueName="[Measures].[No of Cases Growth $]" caption="No of Cases Growth $" measure="1" displayFolder="Growth Measures" measureGroup="Fact Billing" count="0"/>
    <cacheHierarchy uniqueName="[Measures].[No Of Services Growth %]" caption="No Of Services Growth %" measure="1" displayFolder="Growth Measures" measureGroup="Fact Billing" count="0"/>
    <cacheHierarchy uniqueName="[Measures].[Avg No Of Service]" caption="Avg No Of Service" measure="1" displayFolder="" measureGroup="Fact Billing" count="0"/>
    <cacheHierarchy uniqueName="[Measures].[ALOS]" caption="ALOS" measure="1" displayFolder="" measureGroup="Fact Billing" count="0"/>
    <cacheHierarchy uniqueName="[Measures].[MTD No of Cases]" caption="MTD No of Cases" measure="1" displayFolder="MTD Calculation" measureGroup="Fact Billing" count="0"/>
    <cacheHierarchy uniqueName="[Measures].[MTD Total Revenue]" caption="MTD Total Revenue" measure="1" displayFolder="MTD Calculation" measureGroup="Fact Billing" count="0"/>
    <cacheHierarchy uniqueName="[Measures].[Previous MTD Revenue]" caption="Previous MTD Revenue" measure="1" displayFolder="Historical Measures" measureGroup="Fact Billing" count="0"/>
    <cacheHierarchy uniqueName="[Measures].[Previous MTD Cases]" caption="Previous MTD Cases" measure="1" displayFolder="Historical Measures" measureGroup="Fact Billing" count="0"/>
    <cacheHierarchy uniqueName="[Measures].[ER Referral to IPD Cases %]" caption="ER Referral to IPD Cases %" measure="1" displayFolder="Referral Measures" measureGroup="Fact Billing" count="0"/>
    <cacheHierarchy uniqueName="[Measures].[OPD Referral to IPD Cases %]" caption="OPD Referral to IPD Cases %" measure="1" displayFolder="Referral Measures" measureGroup="Fact Billing" count="0"/>
    <cacheHierarchy uniqueName="[Measures].[ER Referral to Lab Cases %]" caption="ER Referral to Lab Cases %" measure="1" displayFolder="Referral Measures" measureGroup="Fact Billing" count="0"/>
    <cacheHierarchy uniqueName="[Measures].[OPD Referral to Lab Cases %]" caption="OPD Referral to Lab Cases %" measure="1" displayFolder="Referral Measures" measureGroup="Fact Billing" count="0"/>
    <cacheHierarchy uniqueName="[Measures].[OPD Referral to Rad Cases %]" caption="OPD Referral to Rad Cases %" measure="1" displayFolder="Referral Measures" measureGroup="Fact Billing" count="0"/>
    <cacheHierarchy uniqueName="[Measures].[ER Referral to Rad Cases %]" caption="ER Referral to Rad Cases %" measure="1" displayFolder="Referral Measures" measureGroup="Fact Billing" count="0"/>
    <cacheHierarchy uniqueName="[Measures].[Diagnosis Compliance %]" caption="Diagnosis Compliance %" measure="1" displayFolder="Data Quality" measureGroup="Fact Billing" count="0"/>
    <cacheHierarchy uniqueName="[Measures].[Patient District Quality]" caption="Patient District Quality" measure="1" displayFolder="Data Quality" measureGroup="Fact Billing" count="0"/>
    <cacheHierarchy uniqueName="[Measures].[Patient Nationality Quality]" caption="Patient Nationality Quality" measure="1" displayFolder="Data Quality" measureGroup="Fact Billing" count="0"/>
    <cacheHierarchy uniqueName="[Measures].[Patient Source of Business Quality]" caption="Patient Source of Business Quality" measure="1" displayFolder="Data Quality" measureGroup="Fact Billing" count="0"/>
    <cacheHierarchy uniqueName="[Measures].[Patient Province Quality]" caption="Patient Province Quality" measure="1" displayFolder="Data Quality" measureGroup="Fact Billing" count="0"/>
    <cacheHierarchy uniqueName="[Measures].[No of Doctor-Procedure]" caption="No of Doctor-Procedure" measure="1" displayFolder="" measureGroup="Fact Billing" count="0"/>
    <cacheHierarchy uniqueName="[Measures].[Historical No of Patients - StartDate]" caption="Historical No of Patients - StartDate" measure="1" displayFolder="Historical Measures" measureGroup="Fact Billing" count="0"/>
    <cacheHierarchy uniqueName="[Measures].[No of Patients Growth $ - StartDate]" caption="No of Patients Growth $ - StartDate" measure="1" displayFolder="Growth Measures" measureGroup="Fact Billing" count="0"/>
    <cacheHierarchy uniqueName="[Measures].[No Of Patients Growth % - StartDate]" caption="No Of Patients Growth % - StartDate" measure="1" displayFolder="Growth Measures" measureGroup="Fact Billing" count="0"/>
    <cacheHierarchy uniqueName="[Measures].[YTD No of Cases]" caption="YTD No of Cases" measure="1" displayFolder="YTD Calculation" measureGroup="Fact Billing" count="0"/>
    <cacheHierarchy uniqueName="[Measures].[YTD Total Revenue]" caption="YTD Total Revenue" measure="1" displayFolder="YTD Calculation" measureGroup="Fact Billing" count="0"/>
    <cacheHierarchy uniqueName="[Measures].[YTD Charge Per Case]" caption="YTD Charge Per Case" measure="1" displayFolder="YTD Calculation" measureGroup="Fact Billing" count="0"/>
    <cacheHierarchy uniqueName="[Measures].[Previous YTD Cases]" caption="Previous YTD Cases" measure="1" displayFolder="Historical Measures" measureGroup="Fact Billing" count="0"/>
    <cacheHierarchy uniqueName="[Measures].[Previous YTD Revenue]" caption="Previous YTD Revenue" measure="1" displayFolder="Historical Measures" measureGroup="Fact Billing" count="0"/>
    <cacheHierarchy uniqueName="[Measures].[Previous YTD Charge Per Case]" caption="Previous YTD Charge Per Case" measure="1" displayFolder="Historical Measures" measureGroup="Fact Billing" count="0"/>
    <cacheHierarchy uniqueName="[Measures].[Historical Avg No Of Service]" caption="Historical Avg No Of Service" measure="1" displayFolder="Historical Measures" measureGroup="Fact Billing" count="0"/>
    <cacheHierarchy uniqueName="[Measures].[Rev. Growth Contribution]" caption="Rev. Growth Contribution" measure="1" displayFolder="Growth Measures" measureGroup="Fact Billing" count="0"/>
    <cacheHierarchy uniqueName="[Measures].[No Of Cases Growth Contribution]" caption="No Of Cases Growth Contribution" measure="1" displayFolder="Growth Measures" measureGroup="Fact Billing" count="0"/>
    <cacheHierarchy uniqueName="[Measures].[Charge Growth Contribution]" caption="Charge Growth Contribution" measure="1" displayFolder="Growth Measures" measureGroup="Fact Billing" count="0"/>
    <cacheHierarchy uniqueName="[Measures].[ER Referral to Pharmacy Revenue]" caption="ER Referral to Pharmacy Revenue" measure="1" displayFolder="Referral Measures" measureGroup="Fact Billing" count="0"/>
    <cacheHierarchy uniqueName="[Measures].[OPD Referral to Pharmacy Revenue]" caption="OPD Referral to Pharmacy Revenue" measure="1" displayFolder="Referral Measures" measureGroup="Fact Billing" count="0"/>
    <cacheHierarchy uniqueName="[Measures].[OPD Referral to Pharmacy Cases]" caption="OPD Referral to Pharmacy Cases" measure="1" displayFolder="Referral Measures" measureGroup="Fact Billing" count="0"/>
    <cacheHierarchy uniqueName="[Measures].[ER Referral to Pharmacy Cases]" caption="ER Referral to Pharmacy Cases" measure="1" displayFolder="Referral Measures" measureGroup="Fact Billing" count="0"/>
    <cacheHierarchy uniqueName="[Measures].[ER Referral to Pharmacy Cases %]" caption="ER Referral to Pharmacy Cases %" measure="1" displayFolder="Referral Measures" measureGroup="Fact Billing" count="0"/>
    <cacheHierarchy uniqueName="[Measures].[OPD Referral to Pharmacy Cases %]" caption="OPD Referral to Pharmacy Cases %" measure="1" displayFolder="Referral Measures" measureGroup="Fact Billing" count="0"/>
    <cacheHierarchy uniqueName="[Measures].[Discount Amount]" caption="Discount Amount" measure="1" displayFolder="" measureGroup="Fact Billing" count="0"/>
    <cacheHierarchy uniqueName="[Measures].[Discount%]" caption="Discount%" measure="1" displayFolder="" measureGroup="Fact Billing" count="0"/>
    <cacheHierarchy uniqueName="[Measures].[Total Revenue Before Discount]" caption="Total Revenue Before Discount" measure="1" displayFolder="" measureGroup="Fact Billing" count="0"/>
    <cacheHierarchy uniqueName="[Measures].[Historical ER Referral to IPD Cases]" caption="Historical ER Referral to IPD Cases" measure="1" displayFolder="Historical Referral Measures" measureGroup="Fact Billing" count="0"/>
    <cacheHierarchy uniqueName="[Measures].[Historical ER Referral Revenue]" caption="Historical ER Referral Revenue" measure="1" displayFolder="Historical Referral Measures" measureGroup="Fact Billing" count="0"/>
    <cacheHierarchy uniqueName="[Measures].[Historical ER Referral to Lab Cases]" caption="Historical ER Referral to Lab Cases" measure="1" displayFolder="Historical Referral Measures" measureGroup="Fact Billing" count="0"/>
    <cacheHierarchy uniqueName="[Measures].[Historical ER Referral to IPD Cases %]" caption="Historical ER Referral to IPD Cases %" measure="1" displayFolder="Historical Referral Measures" measureGroup="Fact Billing" count="0"/>
    <cacheHierarchy uniqueName="[Measures].[Historical ER Referral to Lab Revenue]" caption="Historical ER Referral to Lab Revenue" measure="1" displayFolder="Historical Referral Measures" measureGroup="Fact Billing" count="0"/>
    <cacheHierarchy uniqueName="[Measures].[Historical ER Referral to Lab Cases %]" caption="Historical ER Referral to Lab Cases %" measure="1" displayFolder="Historical Referral Measures" measureGroup="Fact Billing" count="0"/>
    <cacheHierarchy uniqueName="[Measures].[Historical ER Referral to Pharmacy Cases]" caption="Historical ER Referral to Pharmacy Cases" measure="1" displayFolder="Historical Referral Measures" measureGroup="Fact Billing" count="0"/>
    <cacheHierarchy uniqueName="[Measures].[Historical ER Referral to Pharmacy Cases %]" caption="Historical ER Referral to Pharmacy Cases %" measure="1" displayFolder="Historical Referral Measures" measureGroup="Fact Billing" count="0"/>
    <cacheHierarchy uniqueName="[Measures].[Historical ER Referral to Pharmacy Revenue]" caption="Historical ER Referral to Pharmacy Revenue" measure="1" displayFolder="Historical Referral Measures" measureGroup="Fact Billing" count="0"/>
    <cacheHierarchy uniqueName="[Measures].[Historical ER Referral to Rad Cases]" caption="Historical ER Referral to Rad Cases" measure="1" displayFolder="Historical Referral Measures" measureGroup="Fact Billing" count="0"/>
    <cacheHierarchy uniqueName="[Measures].[Historical ER Referral to Rad Revenue]" caption="Historical ER Referral to Rad Revenue" measure="1" displayFolder="Historical Referral Measures" measureGroup="Fact Billing" count="0"/>
    <cacheHierarchy uniqueName="[Measures].[Historical ER Referral to Rad Cases %]" caption="Historical ER Referral to Rad Cases %" measure="1" displayFolder="Historical Referral Measures" measureGroup="Fact Billing" count="0"/>
    <cacheHierarchy uniqueName="[Measures].[Historical OPD Referral to IPD Cases %]" caption="Historical OPD Referral to IPD Cases %" measure="1" displayFolder="Historical Referral Measures" measureGroup="Fact Billing" count="0"/>
    <cacheHierarchy uniqueName="[Measures].[Historical OPD Referral to Lab Cases]" caption="Historical OPD Referral to Lab Cases" measure="1" displayFolder="Historical Referral Measures" measureGroup="Fact Billing" count="0"/>
    <cacheHierarchy uniqueName="[Measures].[Historical OPD Referral to Lab Cases %]" caption="Historical OPD Referral to Lab Cases %" measure="1" displayFolder="Historical Referral Measures" measureGroup="Fact Billing" count="0"/>
    <cacheHierarchy uniqueName="[Measures].[Historical OPD Referral to Lab Revenue]" caption="Historical OPD Referral to Lab Revenue" measure="1" displayFolder="Historical Referral Measures" measureGroup="Fact Billing" count="0"/>
    <cacheHierarchy uniqueName="[Measures].[Historical OPD Referral to Pharmacy Cases]" caption="Historical OPD Referral to Pharmacy Cases" measure="1" displayFolder="Historical Referral Measures" measureGroup="Fact Billing" count="0"/>
    <cacheHierarchy uniqueName="[Measures].[Historical OPD Referral to Pharmacy Cases %]" caption="Historical OPD Referral to Pharmacy Cases %" measure="1" displayFolder="Historical Referral Measures" measureGroup="Fact Billing" count="0"/>
    <cacheHierarchy uniqueName="[Measures].[Historical OPD Referral to Pharmacy Revenue]" caption="Historical OPD Referral to Pharmacy Revenue" measure="1" displayFolder="Historical Referral Measures" measureGroup="Fact Billing" count="0"/>
    <cacheHierarchy uniqueName="[Measures].[Historical OPD Referral to Rad Cases]" caption="Historical OPD Referral to Rad Cases" measure="1" displayFolder="Historical Referral Measures" measureGroup="Fact Billing" count="0"/>
    <cacheHierarchy uniqueName="[Measures].[Historical OPD Referral to Rad Revenue]" caption="Historical OPD Referral to Rad Revenue" measure="1" displayFolder="Historical Referral Measures" measureGroup="Fact Billing" count="0"/>
    <cacheHierarchy uniqueName="[Measures].[Historical OPD Referral to Rad Cases %]" caption="Historical OPD Referral to Rad Cases %" measure="1" displayFolder="Historical Referral Measures" measureGroup="Fact Billing" count="0"/>
    <cacheHierarchy uniqueName="[Measures].[Growth ER Referral Revenue]" caption="Growth ER Referral Revenue" measure="1" displayFolder="Referral Measures Growth" measureGroup="Fact Billing" count="0"/>
    <cacheHierarchy uniqueName="[Measures].[Growth ER Referral to IPD Cases]" caption="Growth ER Referral to IPD Cases" measure="1" displayFolder="Referral Measures Growth" measureGroup="Fact Billing" count="0"/>
    <cacheHierarchy uniqueName="[Measures].[Growth ER Referral to IPD Cases %]" caption="Growth ER Referral to IPD Cases %" measure="1" displayFolder="Referral Measures Growth" measureGroup="Fact Billing" count="0"/>
    <cacheHierarchy uniqueName="[Measures].[Growth ER Referral to Lab Cases]" caption="Growth ER Referral to Lab Cases" measure="1" displayFolder="Referral Measures Growth" measureGroup="Fact Billing" count="0"/>
    <cacheHierarchy uniqueName="[Measures].[Growth ER Referral to Lab Cases %]" caption="Growth ER Referral to Lab Cases %" measure="1" displayFolder="Referral Measures Growth" measureGroup="Fact Billing" count="0"/>
    <cacheHierarchy uniqueName="[Measures].[Growth ER Referral to Lab Revenue]" caption="Growth ER Referral to Lab Revenue" measure="1" displayFolder="Referral Measures Growth" measureGroup="Fact Billing" count="0"/>
    <cacheHierarchy uniqueName="[Measures].[Growth ER Referral to Pharmacy Cases]" caption="Growth ER Referral to Pharmacy Cases" measure="1" displayFolder="Referral Measures Growth" measureGroup="Fact Billing" count="0"/>
    <cacheHierarchy uniqueName="[Measures].[Growth ER Referral to Pharmacy Cases %]" caption="Growth ER Referral to Pharmacy Cases %" measure="1" displayFolder="Referral Measures Growth" measureGroup="Fact Billing" count="0"/>
    <cacheHierarchy uniqueName="[Measures].[Growth ER Referral to Pharmacy Revenue]" caption="Growth ER Referral to Pharmacy Revenue" measure="1" displayFolder="Referral Measures Growth" measureGroup="Fact Billing" count="0"/>
    <cacheHierarchy uniqueName="[Measures].[Growth ER Referral to Rad Cases]" caption="Growth ER Referral to Rad Cases" measure="1" displayFolder="Referral Measures Growth" measureGroup="Fact Billing" count="0"/>
    <cacheHierarchy uniqueName="[Measures].[Growth ER Referral to Rad Cases %]" caption="Growth ER Referral to Rad Cases %" measure="1" displayFolder="Referral Measures Growth" measureGroup="Fact Billing" count="0"/>
    <cacheHierarchy uniqueName="[Measures].[Growth ER Referral to Rad Revenue]" caption="Growth ER Referral to Rad Revenue" measure="1" displayFolder="Referral Measures Growth" measureGroup="Fact Billing" count="0"/>
    <cacheHierarchy uniqueName="[Measures].[Growth OPD Referral to IPD Cases]" caption="Growth OPD Referral to IPD Cases" measure="1" displayFolder="Referral Measures Growth" measureGroup="Fact Billing" count="0"/>
    <cacheHierarchy uniqueName="[Measures].[Growth OPD Referral to IPD Cases %]" caption="Growth OPD Referral to IPD Cases %" measure="1" displayFolder="Referral Measures Growth" measureGroup="Fact Billing" count="0"/>
    <cacheHierarchy uniqueName="[Measures].[Growth OPD Referral to Lab Cases]" caption="Growth OPD Referral to Lab Cases" measure="1" displayFolder="Referral Measures Growth" measureGroup="Fact Billing" count="0"/>
    <cacheHierarchy uniqueName="[Measures].[Growth OPD Referral to Lab Cases %]" caption="Growth OPD Referral to Lab Cases %" measure="1" displayFolder="Referral Measures Growth" measureGroup="Fact Billing" count="0"/>
    <cacheHierarchy uniqueName="[Measures].[Growth OPD Referral to Lab Revenue]" caption="Growth OPD Referral to Lab Revenue" measure="1" displayFolder="Referral Measures Growth" measureGroup="Fact Billing" count="0"/>
    <cacheHierarchy uniqueName="[Measures].[Growth OPD Referral to Pharmacy Cases]" caption="Growth OPD Referral to Pharmacy Cases" measure="1" displayFolder="Referral Measures Growth" measureGroup="Fact Billing" count="0"/>
    <cacheHierarchy uniqueName="[Measures].[Growth OPD Referral to Pharmacy Cases %]" caption="Growth OPD Referral to Pharmacy Cases %" measure="1" displayFolder="Referral Measures Growth" measureGroup="Fact Billing" count="0"/>
    <cacheHierarchy uniqueName="[Measures].[Growth OPD Referral to Pharmacy Revenue]" caption="Growth OPD Referral to Pharmacy Revenue" measure="1" displayFolder="Referral Measures Growth" measureGroup="Fact Billing" count="0"/>
    <cacheHierarchy uniqueName="[Measures].[Growth OPD Referral to Rad Cases]" caption="Growth OPD Referral to Rad Cases" measure="1" displayFolder="Referral Measures Growth" measureGroup="Fact Billing" count="0"/>
    <cacheHierarchy uniqueName="[Measures].[Growth OPD Referral to Rad Cases %]" caption="Growth OPD Referral to Rad Cases %" measure="1" displayFolder="Referral Measures Growth" measureGroup="Fact Billing" count="0"/>
    <cacheHierarchy uniqueName="[Measures].[Growth OPD Referral to Rad Revenue]" caption="Growth OPD Referral to Rad Revenue" measure="1" displayFolder="Referral Measures Growth" measureGroup="Fact Billing" count="0"/>
    <cacheHierarchy uniqueName="[Measures].[ER Referral to Procedures Cases]" caption="ER Referral to Procedures Cases" measure="1" displayFolder="Referral Measures" measureGroup="Fact Billing" count="0"/>
    <cacheHierarchy uniqueName="[Measures].[Historical ER Referral to Procedures Cases]" caption="Historical ER Referral to Procedures Cases" measure="1" displayFolder="Historical Referral Measures" measureGroup="Fact Billing" count="0"/>
    <cacheHierarchy uniqueName="[Measures].[Growth ER Referral to Procedures Cases]" caption="Growth ER Referral to Procedures Cases" measure="1" displayFolder="Referral Measures Growth" measureGroup="Fact Billing" count="0"/>
    <cacheHierarchy uniqueName="[Measures].[ER Referral to Procedures Cases %]" caption="ER Referral to Procedures Cases %" measure="1" displayFolder="Referral Measures" measureGroup="Fact Billing" count="0"/>
    <cacheHierarchy uniqueName="[Measures].[Historical ER Referral to Procedures Cases %]" caption="Historical ER Referral to Procedures Cases %" measure="1" displayFolder="Historical Referral Measures" measureGroup="Fact Billing" count="0"/>
    <cacheHierarchy uniqueName="[Measures].[Growth ER Referral to Procedures Cases %]" caption="Growth ER Referral to Procedures Cases %" measure="1" displayFolder="Referral Measures Growth" measureGroup="Fact Billing" count="0"/>
    <cacheHierarchy uniqueName="[Measures].[ER Referral to Procedures Revenue]" caption="ER Referral to Procedures Revenue" measure="1" displayFolder="Referral Measures" measureGroup="Fact Billing" count="0"/>
    <cacheHierarchy uniqueName="[Measures].[Historical ER Referral to Procedures Revenue]" caption="Historical ER Referral to Procedures Revenue" measure="1" displayFolder="Historical Referral Measures" measureGroup="Fact Billing" count="0"/>
    <cacheHierarchy uniqueName="[Measures].[Growth ER Referral to Procedures Revenue]" caption="Growth ER Referral to Procedures Revenue" measure="1" displayFolder="Referral Measures Growth" measureGroup="Fact Billing" count="0"/>
    <cacheHierarchy uniqueName="[Measures].[OPD Referral to Procedures Cases]" caption="OPD Referral to Procedures Cases" measure="1" displayFolder="Referral Measures" measureGroup="Fact Billing" count="0"/>
    <cacheHierarchy uniqueName="[Measures].[Historical OPD Referral to Procedures Cases]" caption="Historical OPD Referral to Procedures Cases" measure="1" displayFolder="Historical Referral Measures" measureGroup="Fact Billing" count="0"/>
    <cacheHierarchy uniqueName="[Measures].[Growth OPD Referral to Procedures Cases]" caption="Growth OPD Referral to Procedures Cases" measure="1" displayFolder="Referral Measures Growth" measureGroup="Fact Billing" count="0"/>
    <cacheHierarchy uniqueName="[Measures].[OPD Referral to Procedures Cases %]" caption="OPD Referral to Procedures Cases %" measure="1" displayFolder="Referral Measures" measureGroup="Fact Billing" count="0"/>
    <cacheHierarchy uniqueName="[Measures].[Historical OPD Referral to Procedures Cases %]" caption="Historical OPD Referral to Procedures Cases %" measure="1" displayFolder="Historical Referral Measures" measureGroup="Fact Billing" count="0"/>
    <cacheHierarchy uniqueName="[Measures].[Growth OPD Referral to Procedures Cases %]" caption="Growth OPD Referral to Procedures Cases %" measure="1" displayFolder="Referral Measures Growth" measureGroup="Fact Billing" count="0"/>
    <cacheHierarchy uniqueName="[Measures].[OPD Referral to Procedures Revenue]" caption="OPD Referral to Procedures Revenue" measure="1" displayFolder="Referral Measures" measureGroup="Fact Billing" count="0"/>
    <cacheHierarchy uniqueName="[Measures].[Historical OPD Referral to Procedures Revenue]" caption="Historical OPD Referral to Procedures Revenue" measure="1" displayFolder="Historical Referral Measures" measureGroup="Fact Billing" count="0"/>
    <cacheHierarchy uniqueName="[Measures].[Growth OPD Referral to Procedures Revenue]" caption="Growth OPD Referral to Procedures Revenue" measure="1" displayFolder="Referral Measures Growth" measureGroup="Fact Billing" count="0"/>
    <cacheHierarchy uniqueName="[Measures].[Historical  Diagnosis Compliance %]" caption="Historical  Diagnosis Compliance %" measure="1" displayFolder="Historical Measures" measureGroup="Fact Billing" count="0"/>
    <cacheHierarchy uniqueName="[Measures].[Growth Diagnosis Compliance %]" caption="Growth Diagnosis Compliance %" measure="1" displayFolder="Growth Measures" measureGroup="Fact Billing" count="0"/>
    <cacheHierarchy uniqueName="[Measures].[No. Of Accounts]" caption="No. Of Accounts" measure="1" displayFolder="" measureGroup="Fact Billing" count="0"/>
    <cacheHierarchy uniqueName="[Measures].[Historical No. Of Accounts]" caption="Historical No. Of Accounts" measure="1" displayFolder="Historical Measures" measureGroup="Fact Billing" count="0"/>
    <cacheHierarchy uniqueName="[Measures].[OPD Referral to IPD]" caption="OPD Referral to IPD" measure="1" displayFolder="Financial Impact" measureGroup="Fact Billing" count="0"/>
    <cacheHierarchy uniqueName="[Measures].[ER Referral to IPD]" caption="ER Referral to IPD" measure="1" displayFolder="Financial Impact" measureGroup="Fact Billing" count="0"/>
    <cacheHierarchy uniqueName="[Measures].[Lab Service Per Case]" caption="Lab Service Per Case" measure="1" displayFolder="" measureGroup="Fact Billing" count="0"/>
    <cacheHierarchy uniqueName="[Measures].[Rad Service Per Case]" caption="Rad Service Per Case" measure="1" displayFolder="" measureGroup="Fact Billing" count="0"/>
    <cacheHierarchy uniqueName="[Measures].[Procedure Service Per Case]" caption="Procedure Service Per Case" measure="1" displayFolder="" measureGroup="Fact Billing" count="0"/>
    <cacheHierarchy uniqueName="[Measures].[Lab Service Per Case Original]" caption="Lab Service Per Case Original" measure="1" displayFolder="" measureGroup="Fact Billing" count="0"/>
    <cacheHierarchy uniqueName="[Measures].[Rad Service Per Case Original]" caption="Rad Service Per Case Original" measure="1" displayFolder="" measureGroup="Fact Billing" count="0"/>
    <cacheHierarchy uniqueName="[Measures].[Procedure Service Per Case Original]" caption="Procedure Service Per Case Original" measure="1" displayFolder="" measureGroup="Fact Billing" count="0"/>
    <cacheHierarchy uniqueName="[Measures].[Charge Per Prescription]" caption="Charge Per Prescription" measure="1" displayFolder="" measureGroup="Fact Billing" count="0"/>
    <cacheHierarchy uniqueName="[Measures].[Charge Medication Per Case]" caption="Charge Medication Per Case" measure="1" displayFolder="" measureGroup="Fact Billing" count="0"/>
    <cacheHierarchy uniqueName="[Measures].[MTD Revenue For Medication]" caption="MTD Revenue For Medication" measure="1" displayFolder="MTD Calculation" measureGroup="Fact Billing" count="0"/>
    <cacheHierarchy uniqueName="[Measures].[MTD Revenue For Laboratory]" caption="MTD Revenue For Laboratory" measure="1" displayFolder="MTD Calculation" measureGroup="Fact Billing" count="0"/>
    <cacheHierarchy uniqueName="[Measures].[MTD Revenue For Radiology]" caption="MTD Revenue For Radiology" measure="1" displayFolder="MTD Calculation" measureGroup="Fact Billing" count="0"/>
    <cacheHierarchy uniqueName="[Measures].[Historical MTD Revenue For Medication]" caption="Historical MTD Revenue For Medication" measure="1" displayFolder="Historical Measures" measureGroup="Fact Billing" count="0"/>
    <cacheHierarchy uniqueName="[Measures].[Historical MTD Revenue For Laboratory]" caption="Historical MTD Revenue For Laboratory" measure="1" displayFolder="Historical Measures" measureGroup="Fact Billing" count="0"/>
    <cacheHierarchy uniqueName="[Measures].[Historical MTD Revenue For Radiology]" caption="Historical MTD Revenue For Radiology" measure="1" displayFolder="Historical Measures" measureGroup="Fact Billing" count="0"/>
    <cacheHierarchy uniqueName="[Measures].[Growth MTD Revenue For Medication %]" caption="Growth MTD Revenue For Medication %" measure="1" displayFolder="Growth Measures" measureGroup="Fact Billing" count="0"/>
    <cacheHierarchy uniqueName="[Measures].[Growth MTD Revenue For Laboratory %]" caption="Growth MTD Revenue For Laboratory %" measure="1" displayFolder="Growth Measures" measureGroup="Fact Billing" count="0"/>
    <cacheHierarchy uniqueName="[Measures].[Growth MTD Revenue For Radiology%]" caption="Growth MTD Revenue For Radiology%" measure="1" displayFolder="Growth Measures" measureGroup="Fact Billing" count="0"/>
    <cacheHierarchy uniqueName="[Measures].[Historical Revenue For Medication]" caption="Historical Revenue For Medication" measure="1" displayFolder="Historical Measures" measureGroup="Fact Billing" count="0"/>
    <cacheHierarchy uniqueName="[Measures].[Historical Revenue For Laboratory]" caption="Historical Revenue For Laboratory" measure="1" displayFolder="Historical Measures" measureGroup="Fact Billing" count="0"/>
    <cacheHierarchy uniqueName="[Measures].[Historical Revenue For Radiology]" caption="Historical Revenue For Radiology" measure="1" displayFolder="Historical Measures" measureGroup="Fact Billing" count="0"/>
    <cacheHierarchy uniqueName="[Measures].[Growth Revenue For Medication %]" caption="Growth Revenue For Medication %" measure="1" displayFolder="Growth Measures" measureGroup="Fact Billing" count="0"/>
    <cacheHierarchy uniqueName="[Measures].[Growth Revenue For Laboratory %]" caption="Growth Revenue For Laboratory %" measure="1" displayFolder="Growth Measures" measureGroup="Fact Billing" count="0"/>
    <cacheHierarchy uniqueName="[Measures].[Growth Revenue For Radiology %]" caption="Growth Revenue For Radiology %" measure="1" displayFolder="Growth Measures" measureGroup="Fact Billing" count="0"/>
    <cacheHierarchy uniqueName="[Measures].[Baseline Total Revenue]" caption="Baseline Total Revenue" measure="1" displayFolder="Baseline" measureGroup="Fact Billing" count="0"/>
    <cacheHierarchy uniqueName="[Measures].[Baseline No Of Cases]" caption="Baseline No Of Cases" measure="1" displayFolder="Baseline" measureGroup="Fact Billing" count="0"/>
    <cacheHierarchy uniqueName="[Measures].[Baseline Charge Per Case]" caption="Baseline Charge Per Case" measure="1" displayFolder="Baseline" measureGroup="Fact Billing" count="0"/>
    <cacheHierarchy uniqueName="[Measures].[Baseline No of Services]" caption="Baseline No of Services" measure="1" displayFolder="Baseline" measureGroup="Fact Billing" count="0"/>
    <cacheHierarchy uniqueName="[Measures].[Baseline AVG No of Services]" caption="Baseline AVG No of Services" measure="1" displayFolder="Baseline" measureGroup="Fact Billing" count="0"/>
    <cacheHierarchy uniqueName="[Measures].[Baseline OPD Referral to Lab Cases]" caption="Baseline OPD Referral to Lab Cases" measure="1" displayFolder="Baseline" measureGroup="Fact Billing" count="0"/>
    <cacheHierarchy uniqueName="[Measures].[Baseline OPD Referral to Rad Cases]" caption="Baseline OPD Referral to Rad Cases" measure="1" displayFolder="Baseline" measureGroup="Fact Billing" count="0"/>
    <cacheHierarchy uniqueName="[Measures].[Baseline OPD Referral to Rad Cases %]" caption="Baseline OPD Referral to Rad Cases %" measure="1" displayFolder="Baseline" measureGroup="Fact Billing" count="0"/>
    <cacheHierarchy uniqueName="[Measures].[Baseline OPD Referral to Lab Cases %]" caption="Baseline OPD Referral to Lab Cases %" measure="1" displayFolder="Baseline" measureGroup="Fact Billing" count="0"/>
    <cacheHierarchy uniqueName="[Measures].[Baseline Diagnosis Compliance %]" caption="Baseline Diagnosis Compliance %" measure="1" displayFolder="Baseline" measureGroup="Fact Billing" count="0"/>
    <cacheHierarchy uniqueName="[Measures].[Baseline OPD Referral to Lab Revenue]" caption="Baseline OPD Referral to Lab Revenue" measure="1" displayFolder="Baseline" measureGroup="Fact Billing" count="0"/>
    <cacheHierarchy uniqueName="[Measures].[Baseline OPD Referral to Rad Revenue]" caption="Baseline OPD Referral to Rad Revenue" measure="1" displayFolder="Baseline" measureGroup="Fact Billing" count="0"/>
    <cacheHierarchy uniqueName="[Measures].[Baseline OPD Referral to Procedures Revenue]" caption="Baseline OPD Referral to Procedures Revenue" measure="1" displayFolder="Baseline" measureGroup="Fact Billing" count="0"/>
    <cacheHierarchy uniqueName="[Measures].[Baseline OPD Referral to Procedures Cases %]" caption="Baseline OPD Referral to Procedures Cases %" measure="1" displayFolder="Baseline" measureGroup="Fact Billing" count="0"/>
    <cacheHierarchy uniqueName="[Measures].[Baseline OPD Referral to IPD Cases]" caption="Baseline OPD Referral to IPD Cases" measure="1" displayFolder="Baseline" measureGroup="Fact Billing" count="0"/>
    <cacheHierarchy uniqueName="[Measures].[Baseline OPD Referral to IPD Cases %]" caption="Baseline OPD Referral to IPD Cases %" measure="1" displayFolder="Baseline" measureGroup="Fact Billing" count="0"/>
    <cacheHierarchy uniqueName="[Measures].[Baseline OPD Referral to Procedures Cases]" caption="Baseline OPD Referral to Procedures Cases" measure="1" displayFolder="Baseline" measureGroup="Fact Billing" count="0"/>
    <cacheHierarchy uniqueName="[Measures].[Baseline OPD Referral to IPD Revenue]" caption="Baseline OPD Referral to IPD Revenue" measure="1" displayFolder="Baseline" measureGroup="Fact Billing" count="0"/>
    <cacheHierarchy uniqueName="[Measures].[Ambulance Revenue]" caption="Ambulance Revenue" measure="1" displayFolder="Power BI" measureGroup="Fact Billing" count="0"/>
    <cacheHierarchy uniqueName="[Measures].[OPD Referral to IPD Cases (adjusted)]" caption="OPD Referral to IPD Cases (adjusted)" measure="1" displayFolder="Referral Measures" measureGroup="Fact Billing" count="0"/>
    <cacheHierarchy uniqueName="[Measures].[OPD Referral to IPD Cases (adjusted) %]" caption="OPD Referral to IPD Cases (adjusted) %" measure="1" displayFolder="Referral Measures" measureGroup="Fact Billing" count="0"/>
    <cacheHierarchy uniqueName="[Measures].[OPD Referral to IPD Revenue]" caption="OPD Referral to IPD Revenue" measure="1" displayFolder="Referral Measures" measureGroup="Fact Billing" count="0"/>
    <cacheHierarchy uniqueName="[Measures].[Growth OPD Referral to IPD Revenue]" caption="Growth OPD Referral to IPD Revenue" measure="1" displayFolder="Referral Measures Growth" measureGroup="Fact Billing" count="0"/>
    <cacheHierarchy uniqueName="[Measures].[OPD Referral to IPD Revenue (adjusted)]" caption="OPD Referral to IPD Revenue (adjusted)" measure="1" displayFolder="Referral Measures" measureGroup="Fact Billing" count="0"/>
    <cacheHierarchy uniqueName="[Measures].[Historical OPD Referral to IPD Revenue (adjusted)]" caption="Historical OPD Referral to IPD Revenue (adjusted)" measure="1" displayFolder="Historical Measures" measureGroup="Fact Billing" count="0"/>
    <cacheHierarchy uniqueName="[Measures].[Historical OPD Referral to IPD Cases (adjusted)]" caption="Historical OPD Referral to IPD Cases (adjusted)" measure="1" displayFolder="Historical Measures" measureGroup="Fact Billing" count="0"/>
    <cacheHierarchy uniqueName="[Measures].[Historical OPD Referral to IPD Cases (adjusted) %]" caption="Historical OPD Referral to IPD Cases (adjusted) %" measure="1" displayFolder="Historical Measures" measureGroup="Fact Billing" count="0"/>
    <cacheHierarchy uniqueName="[Measures].[Baseline OPD Referral to IPD Revenue (adjusted)]" caption="Baseline OPD Referral to IPD Revenue (adjusted)" measure="1" displayFolder="Baseline" measureGroup="Fact Billing" count="0"/>
    <cacheHierarchy uniqueName="[Measures].[Baseline OPD Referral to IPD Cases (adjusted)]" caption="Baseline OPD Referral to IPD Cases (adjusted)" measure="1" displayFolder="Baseline" measureGroup="Fact Billing" count="0"/>
    <cacheHierarchy uniqueName="[Measures].[Baseline OPD Referral to IPD Cases (adjusted) %]" caption="Baseline OPD Referral to IPD Cases (adjusted) %" measure="1" displayFolder="Baseline" measureGroup="Fact Billing" count="0"/>
    <cacheHierarchy uniqueName="[Measures].[Total Admitted]" caption="Total Admitted" measure="1" displayFolder="Power BI" measureGroup="Fact Billing" count="0"/>
    <cacheHierarchy uniqueName="[Measures].[Diagnosed Cases]" caption="Diagnosed Cases" measure="1" displayFolder="" measureGroup="Fact Billing" count="0"/>
    <cacheHierarchy uniqueName="[Measures].[No Of Packages]" caption="No Of Packages" measure="1" displayFolder="" measureGroup="Fact Billing" count="0"/>
    <cacheHierarchy uniqueName="[Measures].[No Of Services In Package]" caption="No Of Services In Package" measure="1" displayFolder="" measureGroup="Fact Billing" count="0"/>
    <cacheHierarchy uniqueName="[Measures].[Company Tax]" caption="Company Tax" measure="1" displayFolder="Taxes Measures" measureGroup="Fact Billing" count="0"/>
    <cacheHierarchy uniqueName="[Measures].[Patient Tax]" caption="Patient Tax" measure="1" displayFolder="Taxes Measures" measureGroup="Fact Billing" count="0"/>
    <cacheHierarchy uniqueName="[Measures].[Total Taxes]" caption="Total Taxes" measure="1" displayFolder="Taxes Measures" measureGroup="Fact Billing" count="0"/>
    <cacheHierarchy uniqueName="[Measures].[Revenue - Target]" caption="Revenue - Target" measure="1" displayFolder="" measureGroup="Fact Target" count="0"/>
    <cacheHierarchy uniqueName="[Measures].[Volume - Target]" caption="Volume - Target" measure="1" displayFolder="" measureGroup="Fact Target" count="0"/>
    <cacheHierarchy uniqueName="[Measures].[Revenue New - Target]" caption="Revenue New - Target" measure="1" displayFolder="" measureGroup="Fact Target" count="0"/>
    <cacheHierarchy uniqueName="[Measures].[Target ER Referral %]" caption="Target ER Referral %" measure="1" displayFolder="" measureGroup="Fact Target" count="0"/>
    <cacheHierarchy uniqueName="[Measures].[Target OPD Referral %]" caption="Target OPD Referral %" measure="1" displayFolder="" measureGroup="Fact Target" count="0"/>
    <cacheHierarchy uniqueName="[Measures].[Medication Target]" caption="Medication Target" measure="1" displayFolder="" measureGroup="Fact Target" count="0"/>
    <cacheHierarchy uniqueName="[Measures].[Laboratory Target]" caption="Laboratory Target" measure="1" displayFolder="" measureGroup="Fact Target" count="0"/>
    <cacheHierarchy uniqueName="[Measures].[Radiology Target]" caption="Radiology Target" measure="1" displayFolder="" measureGroup="Fact Target" count="0"/>
    <cacheHierarchy uniqueName="[Measures].[Daily Medication Target]" caption="Daily Medication Target" measure="1" displayFolder="" measureGroup="Fact Target" count="0"/>
    <cacheHierarchy uniqueName="[Measures].[Daily Radiology Target]" caption="Daily Radiology Target" measure="1" displayFolder="" measureGroup="Fact Target" count="0"/>
    <cacheHierarchy uniqueName="[Measures].[Daily Laboratory Target]" caption="Daily Laboratory Target" measure="1" displayFolder="" measureGroup="Fact Target" count="0"/>
    <cacheHierarchy uniqueName="[Measures].[Conversion Rate]" caption="Conversion Rate" measure="1" displayFolder="" measureGroup="Fact Currency Rate" count="0"/>
    <cacheHierarchy uniqueName="[Measures].[Down Payment Cash]" caption="Down Payment Cash" measure="1" displayFolder="" measureGroup="Fact Down Payment" count="0"/>
    <cacheHierarchy uniqueName="[Measures].[Down Payment No of cases]" caption="Down Payment No of cases" measure="1" displayFolder="" measureGroup="Fact Down Payment" count="0"/>
    <cacheHierarchy uniqueName="[Measures].[Down Payment No of Services]" caption="Down Payment No of Services" measure="1" displayFolder="" measureGroup="Fact Down Payment" count="0"/>
    <cacheHierarchy uniqueName="[Measures].[Down Payment No of Patients]" caption="Down Payment No of Patients" measure="1" displayFolder="" measureGroup="Fact Down Payment" count="0"/>
    <cacheHierarchy uniqueName="[Measures].[Balance]" caption="Balance" measure="1" displayFolder="" measureGroup="Fact Down Payment" count="0"/>
    <cacheHierarchy uniqueName="[Measures].[MTD Balance]" caption="MTD Balance" measure="1" displayFolder="Power BI" measureGroup="Fact Down Payment" count="0"/>
    <cacheHierarchy uniqueName="[Measures].[QTD Balance]" caption="QTD Balance" measure="1" displayFolder="Power BI" measureGroup="Fact Down Payment" count="0"/>
    <cacheHierarchy uniqueName="[Measures].[YTD Balance]" caption="YTD Balance" measure="1" displayFolder="Power BI" measureGroup="Fact Down Payment" count="0"/>
    <cacheHierarchy uniqueName="[Measures].[Period Balance]" caption="Period Balance" measure="1" displayFolder="Power BI" measureGroup="Fact Down Payment" count="0"/>
    <cacheHierarchy uniqueName="[Measures].[MTD Risk No of cases]" caption="MTD Risk No of cases" measure="1" displayFolder="Power BI" measureGroup="Fact Down Payment" count="0"/>
    <cacheHierarchy uniqueName="[Measures].[QTD Risk No of cases]" caption="QTD Risk No of cases" measure="1" displayFolder="Power BI" measureGroup="Fact Down Payment" count="0"/>
    <cacheHierarchy uniqueName="[Measures].[YTD Risk No of cases]" caption="YTD Risk No of cases" measure="1" displayFolder="Power BI" measureGroup="Fact Down Payment" count="0"/>
    <cacheHierarchy uniqueName="[Measures].[Period Risk No of cases]" caption="Period Risk No of cases" measure="1" displayFolder="Power BI" measureGroup="Fact Down Payment" count="0"/>
    <cacheHierarchy uniqueName="[Measures].[MTD Risk Cash Amount]" caption="MTD Risk Cash Amount" measure="1" displayFolder="Power BI" measureGroup="Fact Down Payment" count="0"/>
    <cacheHierarchy uniqueName="[Measures].[QTD Risk Cash Amount]" caption="QTD Risk Cash Amount" measure="1" displayFolder="Power BI" measureGroup="Fact Down Payment" count="0"/>
    <cacheHierarchy uniqueName="[Measures].[YTD Risk Cash Amount]" caption="YTD Risk Cash Amount" measure="1" displayFolder="Power BI" measureGroup="Fact Down Payment" count="0"/>
    <cacheHierarchy uniqueName="[Measures].[Period Risk Cash Amount]" caption="Period Risk Cash Amount" measure="1" displayFolder="Power BI" measureGroup="Fact Down Payment" count="0"/>
    <cacheHierarchy uniqueName="[Measures].[Risk_Cash_Amount]" caption="Risk_Cash_Amount" measure="1" displayFolder="Power  BI" measureGroup="Fact Down Payment" count="0"/>
    <cacheHierarchy uniqueName="[Measures].[Risk_Balance]" caption="Risk_Balance" measure="1" displayFolder="Power BI" measureGroup="Fact Down Payment" count="0"/>
    <cacheHierarchy uniqueName="[Measures].[No Of Cases At Financial Risk]" caption="No Of Cases At Financial Risk" measure="1" displayFolder="Power BI" measureGroup="Fact Down Payment" count="0"/>
    <cacheHierarchy uniqueName="[Measures].[Net Balance]" caption="Net Balance" measure="1" displayFolder="" measureGroup="Fact Down Payment" count="0"/>
    <cacheHierarchy uniqueName="[Measures].[Leakage Revenue]" caption="Leakage Revenue" measure="1" displayFolder="" measureGroup="Fact Service Leakage" count="0"/>
    <cacheHierarchy uniqueName="[Measures].[Leakage Discount]" caption="Leakage Discount" measure="1" displayFolder="" measureGroup="Fact Service Leakage" count="0"/>
    <cacheHierarchy uniqueName="[Measures].[Leakage PatientTax]" caption="Leakage PatientTax" measure="1" displayFolder="" measureGroup="Fact Service Leakage" count="0"/>
    <cacheHierarchy uniqueName="[Measures].[Leakage CompanyTax]" caption="Leakage CompanyTax" measure="1" displayFolder="" measureGroup="Fact Service Leakage" count="0"/>
    <cacheHierarchy uniqueName="[Measures].[No Of Services Growth $]" caption="No Of Services Growth $" measure="1" displayFolder="Growth Measures" measureGroup="Fact Billing" count="0" hidden="1"/>
    <cacheHierarchy uniqueName="[Measures].[OPD WaitingTime]" caption="OPD WaitingTime" measure="1" displayFolder="" measureGroup="Fact Billing" count="0" hidden="1"/>
    <cacheHierarchy uniqueName="[Measures].[Total Revenue2]" caption="Total Revenue2" measure="1" displayFolder="" measureGroup="Fact Billing" count="0" hidden="1"/>
  </cacheHierarchies>
  <kpis count="0"/>
  <dimensions count="35">
    <dimension name="Dim Account" uniqueName="[Dim Account]" caption="Dim Account"/>
    <dimension name="Dim Account - Sub" uniqueName="[Dim Account - Sub]" caption="Dim Account - Sub"/>
    <dimension name="Dim Account Status" uniqueName="[Dim Account Status]" caption="Dim Account Status"/>
    <dimension name="Dim Business Unit" uniqueName="[Dim Business Unit]" caption="Dim Business Unit"/>
    <dimension name="Dim Contracts" uniqueName="[Dim Contracts]" caption="Dim Contracts"/>
    <dimension name="Dim Currency" uniqueName="[Dim Currency]" caption="Dim Currency"/>
    <dimension name="Dim Date - End Date" uniqueName="[Dim Date - End Date]" caption="Dim Date - End Date"/>
    <dimension name="Dim Date - Occupancy Time" uniqueName="[Dim Date - Occupancy Time]" caption="Dim Date - Occupancy Time"/>
    <dimension name="Dim Date - Service Date" uniqueName="[Dim Date - Service Date]" caption="Dim Date - Service Date"/>
    <dimension name="Dim Date - Start Date" uniqueName="[Dim Date - Start Date]" caption="Dim Date - Start Date"/>
    <dimension name="Dim Diagnosis" uniqueName="[Dim Diagnosis]" caption="Dim Diagnosis"/>
    <dimension name="Dim Discharge Status" uniqueName="[Dim Discharge Status]" caption="Dim Discharge Status"/>
    <dimension name="Dim Doctor" uniqueName="[Dim Doctor]" caption="Dim Doctor"/>
    <dimension name="Dim Doctor Procedure" uniqueName="[Dim Doctor Procedure]" caption="Dim Doctor Procedure"/>
    <dimension name="Dim Doctors Status" uniqueName="[Dim Doctors Status]" caption="Dim Doctors Status"/>
    <dimension name="Dim Employees" uniqueName="[Dim Employees]" caption="Dim Employees"/>
    <dimension name="Dim Episode" uniqueName="[Dim Episode]" caption="Dim Episode"/>
    <dimension name="Dim Episode Status" uniqueName="[Dim Episode Status]" caption="Dim Episode Status"/>
    <dimension name="Dim Exclusive" uniqueName="[Dim Exclusive]" caption="Dim Exclusive"/>
    <dimension name="Dim Hospital Structure" uniqueName="[Dim Hospital Structure]" caption="Dim Hospital Structure"/>
    <dimension name="Dim Invoice" uniqueName="[Dim Invoice]" caption="Dim Invoice"/>
    <dimension name="Dim Medical Department" uniqueName="[Dim Medical Department]" caption="Dim Medical Department"/>
    <dimension name="Dim Notes" uniqueName="[Dim Notes]" caption="Dim Notes"/>
    <dimension name="Dim Operation" uniqueName="[Dim Operation]" caption="Dim Operation"/>
    <dimension name="Dim Packages" uniqueName="[Dim Packages]" caption="Dim Packages"/>
    <dimension name="Dim Patient" uniqueName="[Dim Patient]" caption="Dim Patient"/>
    <dimension name="Dim Patient Payment Status" uniqueName="[Dim Patient Payment Status]" caption="Dim Patient Payment Status"/>
    <dimension name="Dim Patient Status" uniqueName="[Dim Patient Status]" caption="Dim Patient Status"/>
    <dimension name="Dim Readmission" uniqueName="[Dim Readmission]" caption="Dim Readmission"/>
    <dimension name="Dim Referral Source" uniqueName="[Dim Referral Source]" caption="Dim Referral Source"/>
    <dimension name="Dim Second Doctor" uniqueName="[Dim Second Doctor]" caption="Dim Second Doctor"/>
    <dimension name="Dim Service Location" uniqueName="[Dim Service Location]" caption="Dim Service Location"/>
    <dimension name="Dim Services" uniqueName="[Dim Services]" caption="Dim Services"/>
    <dimension name="Dim Services Status" uniqueName="[Dim Services Status]" caption="Dim Services Status"/>
    <dimension measure="1" name="Measures" uniqueName="[Measures]" caption="Measures"/>
  </dimensions>
  <measureGroups count="38">
    <measureGroup name="Dim Account" caption="Dim Account"/>
    <measureGroup name="Dim Account - Sub" caption="Dim Account - Sub"/>
    <measureGroup name="Dim Account Status" caption="Dim Account Status"/>
    <measureGroup name="Dim Business Unit" caption="Dim Business Unit"/>
    <measureGroup name="Dim Contracts" caption="Dim Contracts"/>
    <measureGroup name="Dim Currency" caption="Dim Currency"/>
    <measureGroup name="Dim Date - End Date" caption="Dim Date - End Date"/>
    <measureGroup name="Dim Date - Occupancy Time" caption="Dim Date - Occupancy Time"/>
    <measureGroup name="Dim Date - Service Date" caption="Dim Date - Service Date"/>
    <measureGroup name="Dim Date - Start Date" caption="Dim Date - Start Date"/>
    <measureGroup name="Dim Diagnosis" caption="Dim Diagnosis"/>
    <measureGroup name="Dim Discharge Status" caption="Dim Discharge Status"/>
    <measureGroup name="Dim Doctor" caption="Dim Doctor"/>
    <measureGroup name="Dim Doctor Procedure" caption="Dim Doctor Procedure"/>
    <measureGroup name="Dim Doctors Status" caption="Dim Doctors Status"/>
    <measureGroup name="Dim Employees" caption="Dim Employees"/>
    <measureGroup name="Dim Episode" caption="Dim Episode"/>
    <measureGroup name="Dim Episode Status" caption="Dim Episode Status"/>
    <measureGroup name="Dim Exclusive" caption="Dim Exclusive"/>
    <measureGroup name="Dim Hospital Structure" caption="Dim Hospital Structure"/>
    <measureGroup name="Dim Invoice" caption="Dim Invoice"/>
    <measureGroup name="Dim Medical Department" caption="Dim Medical Department"/>
    <measureGroup name="Dim Notes" caption="Dim Notes"/>
    <measureGroup name="Dim Operation" caption="Dim Operation"/>
    <measureGroup name="Dim Packages" caption="Dim Packages"/>
    <measureGroup name="Dim Patient" caption="Dim Patient"/>
    <measureGroup name="Dim Patient Payment Status" caption="Dim Patient Payment Status"/>
    <measureGroup name="Dim Patient Status" caption="Dim Patient Status"/>
    <measureGroup name="Dim Readmission" caption="Dim Readmission"/>
    <measureGroup name="Dim Referral Source" caption="Dim Referral Source"/>
    <measureGroup name="Dim Second Doctor" caption="Dim Second Doctor"/>
    <measureGroup name="Dim Service Location" caption="Dim Service Location"/>
    <measureGroup name="Dim Services" caption="Dim Services"/>
    <measureGroup name="Dim Services Status" caption="Dim Services Status"/>
    <measureGroup name="Fact Billing" caption="Fact Billing"/>
    <measureGroup name="Fact Down Payment" caption="Fact Down Payment"/>
    <measureGroup name="Fact Service Leakage" caption="Fact Service Leakage"/>
    <measureGroup name="Fact Target" caption="Fact Target"/>
  </measureGroups>
  <maps count="106">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1"/>
    <map measureGroup="12" dimension="12"/>
    <map measureGroup="13" dimension="0"/>
    <map measureGroup="13" dimension="3"/>
    <map measureGroup="13" dimension="6"/>
    <map measureGroup="13" dimension="8"/>
    <map measureGroup="13" dimension="9"/>
    <map measureGroup="13" dimension="13"/>
    <map measureGroup="13" dimension="16"/>
    <map measureGroup="13" dimension="18"/>
    <map measureGroup="13" dimension="25"/>
    <map measureGroup="13" dimension="32"/>
    <map measureGroup="14" dimension="14"/>
    <map measureGroup="15" dimension="15"/>
    <map measureGroup="16" dimension="16"/>
    <map measureGroup="17" dimension="17"/>
    <map measureGroup="18" dimension="18"/>
    <map measureGroup="19" dimension="19"/>
    <map measureGroup="20" dimension="20"/>
    <map measureGroup="21" dimension="21"/>
    <map measureGroup="22" dimension="22"/>
    <map measureGroup="23" dimension="23"/>
    <map measureGroup="24" dimension="24"/>
    <map measureGroup="25" dimension="25"/>
    <map measureGroup="26" dimension="26"/>
    <map measureGroup="27" dimension="27"/>
    <map measureGroup="28" dimension="28"/>
    <map measureGroup="29" dimension="29"/>
    <map measureGroup="30" dimension="30"/>
    <map measureGroup="31" dimension="31"/>
    <map measureGroup="32" dimension="32"/>
    <map measureGroup="33" dimension="33"/>
    <map measureGroup="34" dimension="0"/>
    <map measureGroup="34" dimension="1"/>
    <map measureGroup="34" dimension="2"/>
    <map measureGroup="34" dimension="3"/>
    <map measureGroup="34" dimension="4"/>
    <map measureGroup="34" dimension="6"/>
    <map measureGroup="34" dimension="8"/>
    <map measureGroup="34" dimension="9"/>
    <map measureGroup="34" dimension="10"/>
    <map measureGroup="34" dimension="11"/>
    <map measureGroup="34" dimension="12"/>
    <map measureGroup="34" dimension="13"/>
    <map measureGroup="34" dimension="14"/>
    <map measureGroup="34" dimension="16"/>
    <map measureGroup="34" dimension="17"/>
    <map measureGroup="34" dimension="18"/>
    <map measureGroup="34" dimension="19"/>
    <map measureGroup="34" dimension="21"/>
    <map measureGroup="34" dimension="22"/>
    <map measureGroup="34" dimension="23"/>
    <map measureGroup="34" dimension="24"/>
    <map measureGroup="34" dimension="25"/>
    <map measureGroup="34" dimension="27"/>
    <map measureGroup="34" dimension="28"/>
    <map measureGroup="34" dimension="29"/>
    <map measureGroup="34" dimension="30"/>
    <map measureGroup="34" dimension="31"/>
    <map measureGroup="34" dimension="32"/>
    <map measureGroup="34" dimension="33"/>
    <map measureGroup="35" dimension="0"/>
    <map measureGroup="35" dimension="1"/>
    <map measureGroup="35" dimension="3"/>
    <map measureGroup="35" dimension="6"/>
    <map measureGroup="35" dimension="8"/>
    <map measureGroup="35" dimension="9"/>
    <map measureGroup="35" dimension="10"/>
    <map measureGroup="35" dimension="11"/>
    <map measureGroup="35" dimension="12"/>
    <map measureGroup="35" dimension="15"/>
    <map measureGroup="35" dimension="16"/>
    <map measureGroup="35" dimension="19"/>
    <map measureGroup="35" dimension="20"/>
    <map measureGroup="35" dimension="21"/>
    <map measureGroup="35" dimension="25"/>
    <map measureGroup="35" dimension="26"/>
    <map measureGroup="35" dimension="29"/>
    <map measureGroup="35" dimension="32"/>
    <map measureGroup="36" dimension="0"/>
    <map measureGroup="36" dimension="3"/>
    <map measureGroup="36" dimension="8"/>
    <map measureGroup="36" dimension="12"/>
    <map measureGroup="36" dimension="16"/>
    <map measureGroup="36" dimension="21"/>
    <map measureGroup="36" dimension="23"/>
    <map measureGroup="36" dimension="25"/>
    <map measureGroup="36" dimension="29"/>
    <map measureGroup="36" dimension="32"/>
    <map measureGroup="37" dimension="0"/>
    <map measureGroup="37" dimension="3"/>
    <map measureGroup="37" dimension="8"/>
    <map measureGroup="37" dimension="12"/>
    <map measureGroup="37" dimension="21"/>
    <map measureGroup="37"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Naser Mohamed Reda" refreshedDate="44660.405767013886" backgroundQuery="1" createdVersion="6" refreshedVersion="7" minRefreshableVersion="3" recordCount="0" supportSubquery="1" supportAdvancedDrill="1" xr:uid="{1FB704A4-4726-496E-97BD-70DB4331F977}">
  <cacheSource type="external" connectionId="1"/>
  <cacheFields count="18">
    <cacheField name="[Dim Date - Service Date].[DateHierarchy].[Year]" caption="Year" numFmtId="0" hierarchy="56" level="1">
      <sharedItems count="1">
        <s v="[Dim Date - Service Date].[DateHierarchy].[Year].&amp;[2022]" c="2022"/>
      </sharedItems>
    </cacheField>
    <cacheField name="[Dim Date - Service Date].[DateHierarchy].[Half Year]" caption="Half Year" numFmtId="0" hierarchy="56" level="2">
      <sharedItems count="1">
        <s v="[Dim Date - Service Date].[DateHierarchy].[Half Year].&amp;[Semester 1, 2022]" c="Semester 1, 2022"/>
      </sharedItems>
    </cacheField>
    <cacheField name="[Dim Date - Service Date].[DateHierarchy].[Quarter]" caption="Quarter" numFmtId="0" hierarchy="56" level="3">
      <sharedItems count="2">
        <s v="[Dim Date - Service Date].[DateHierarchy].[Quarter].&amp;[Quarter 2, 2022]" c="Quarter 2, 2022"/>
        <s v="[Dim Date - Service Date].[DateHierarchy].[Quarter].&amp;[Quarter 1, 2022]" u="1" c="Quarter 1, 2022"/>
      </sharedItems>
    </cacheField>
    <cacheField name="[Dim Date - Service Date].[DateHierarchy].[Month]" caption="Month" numFmtId="0" hierarchy="56" level="4">
      <sharedItems count="3">
        <s v="[Dim Date - Service Date].[DateHierarchy].[Month].&amp;[April 2022]" c="April 2022"/>
        <s v="[Dim Date - Service Date].[DateHierarchy].[Month].&amp;[March 2022]" u="1" c="March 2022"/>
        <s v="[Dim Date - Service Date].[DateHierarchy].[Month].&amp;[February 2022]" u="1" c="February 2022"/>
      </sharedItems>
    </cacheField>
    <cacheField name="[Dim Date - Service Date].[DateHierarchy].[Day Name]" caption="Day Name" numFmtId="0" hierarchy="56" level="5">
      <sharedItems count="9">
        <s v="[Dim Date - Service Date].[DateHierarchy].[Day Name].&amp;[Friday, 01 Apr 2022]" c="Friday, 01 Apr 2022"/>
        <s v="[Dim Date - Service Date].[DateHierarchy].[Day Name].&amp;[Saturday, 02 Apr 2022]" c="Saturday, 02 Apr 2022"/>
        <s v="[Dim Date - Service Date].[DateHierarchy].[Day Name].&amp;[Sunday, 03 Apr 2022]" c="Sunday, 03 Apr 2022"/>
        <s v="[Dim Date - Service Date].[DateHierarchy].[Day Name].&amp;[Monday, 04 Apr 2022]" c="Monday, 04 Apr 2022"/>
        <s v="[Dim Date - Service Date].[DateHierarchy].[Day Name].&amp;[Tuesday, 05 Apr 2022]" c="Tuesday, 05 Apr 2022"/>
        <s v="[Dim Date - Service Date].[DateHierarchy].[Day Name].&amp;[Wednesday, 06 Apr 2022]" c="Wednesday, 06 Apr 2022"/>
        <s v="[Dim Date - Service Date].[DateHierarchy].[Day Name].&amp;[Thursday, 07 Apr 2022]" c="Thursday, 07 Apr 2022"/>
        <s v="[Dim Date - Service Date].[DateHierarchy].[Day Name].&amp;[Friday, 08 Apr 2022]" c="Friday, 08 Apr 2022"/>
        <s v="[Dim Date - Service Date].[DateHierarchy].[Day Name].&amp;[Saturday, 09 Apr 2022]" c="Saturday, 09 Apr 2022"/>
      </sharedItems>
    </cacheField>
    <cacheField name="[Dim Medical Department].[Medical Department Hierarchy].[Unified Medical Department Name]" caption="Unified Medical Department Name" numFmtId="0" hierarchy="168" level="1">
      <sharedItems containsSemiMixedTypes="0" containsString="0"/>
    </cacheField>
    <cacheField name="[Dim Medical Department].[Medical Department Hierarchy].[Medical Department Name]" caption="Medical Department Name" numFmtId="0" hierarchy="168" level="2">
      <sharedItems containsSemiMixedTypes="0" containsString="0"/>
    </cacheField>
    <cacheField name="[Dim Business Unit].[Business Unit Hierarchy].[Country Name]" caption="Country Name" numFmtId="0" hierarchy="15" level="1">
      <sharedItems containsSemiMixedTypes="0" containsString="0"/>
    </cacheField>
    <cacheField name="[Dim Business Unit].[Business Unit Hierarchy].[Business Unit Type Name]" caption="Business Unit Type Name" numFmtId="0" hierarchy="15" level="2">
      <sharedItems containsSemiMixedTypes="0" containsString="0"/>
    </cacheField>
    <cacheField name="[Dim Business Unit].[Business Unit Hierarchy].[Business Unit English Name]" caption="Business Unit English Name" numFmtId="0" hierarchy="15" level="3">
      <sharedItems containsSemiMixedTypes="0" containsString="0"/>
    </cacheField>
    <cacheField name="[Dim Doctor].[Specialty].[Specialty]" caption="Specialty" numFmtId="0" hierarchy="115" level="1">
      <sharedItems count="3">
        <s v="[Dim Doctor].[Specialty].&amp;" c=""/>
        <s v="[Dim Doctor].[Specialty].&amp;[Dental Services]" c="Dental Services"/>
        <s v="[Dim Doctor].[Specialty].&amp;[Cardiothoracic]" u="1" c="Cardiothoracic"/>
      </sharedItems>
    </cacheField>
    <cacheField name="[Dim Medical Department].[Unified Medical Department Name].[Unified Medical Department Name]" caption="Unified Medical Department Name" numFmtId="0" hierarchy="172" level="1">
      <sharedItems containsSemiMixedTypes="0" containsString="0"/>
    </cacheField>
    <cacheField name="[Measures].[No Of Cases]" caption="No Of Cases" numFmtId="0" hierarchy="3254" level="32767"/>
    <cacheField name="[Measures].[Total Revenue]" caption="Total Revenue" numFmtId="0" hierarchy="3253" level="32767"/>
    <cacheField name="[Dim Doctor].[Doctor Name].[Doctor Name]" caption="Doctor Name" numFmtId="0" hierarchy="111" level="1">
      <sharedItems count="58">
        <s v="[Dim Doctor].[Doctor Name].&amp;[ABDELHAMID MOHAMED ABDELHAMID YOUSIF]" c="ABDELHAMID MOHAMED ABDELHAMID YOUSIF"/>
        <s v="[Dim Doctor].[Doctor Name].&amp;[ADEL MOHAMED TAWFIK ABDELRAHMAN]" c="ADEL MOHAMED TAWFIK ABDELRAHMAN"/>
        <s v="[Dim Doctor].[Doctor Name].&amp;[Ahmed Mohamed Abdelrazek Mohamed]" c="Ahmed Mohamed Abdelrazek Mohamed"/>
        <s v="[Dim Doctor].[Doctor Name].&amp;[AMANI ALI ELHEFNI ABDELGHANI]" c="AMANI ALI ELHEFNI ABDELGHANI"/>
        <s v="[Dim Doctor].[Doctor Name].&amp;[Amany Hassan Elmansour Elhamamy]" c="Amany Hassan Elmansour Elhamamy"/>
        <s v="[Dim Doctor].[Doctor Name].&amp;[Amira Fathy Rafaat Abdelhamed]" c="Amira Fathy Rafaat Abdelhamed"/>
        <s v="[Dim Doctor].[Doctor Name].&amp;[Amira Screening Clinic]" c="Amira Screening Clinic"/>
        <s v="[Dim Doctor].[Doctor Name].&amp;[Asmaa Gumah Yousf Abdelmenem]" c="Asmaa Gumah Yousf Abdelmenem"/>
        <s v="[Dim Doctor].[Doctor Name].&amp;[clarity Lase Laser Doctor]" c="clarity Lase Laser Doctor"/>
        <s v="[Dim Doctor].[Doctor Name].&amp;[Doctor Amira HomeCare ER]" c="Doctor Amira HomeCare ER"/>
        <s v="[Dim Doctor].[Doctor Name].&amp;[DR SCREENING CLINIC]" c="DR SCREENING CLINIC"/>
        <s v="[Dim Doctor].[Doctor Name].&amp;[DR SNB Dental Screening]" c="DR SNB Dental Screening"/>
        <s v="[Dim Doctor].[Doctor Name].&amp;[Duetto Lase Laser Doctor]" c="Duetto Lase Laser Doctor"/>
        <s v="[Dim Doctor].[Doctor Name].&amp;[EIHAB ABDELSAMAD MOHAMED ALBADAWY]" c="EIHAB ABDELSAMAD MOHAMED ALBADAWY"/>
        <s v="[Dim Doctor].[Doctor Name].&amp;[Elham Gamal Eldeen Shaheen]" c="Elham Gamal Eldeen Shaheen"/>
        <s v="[Dim Doctor].[Doctor Name].&amp;[EMAN  FAROUK OSMAN  ELSAFTY]" c="EMAN  FAROUK OSMAN  ELSAFTY"/>
        <s v="[Dim Doctor].[Doctor Name].&amp;[Encurve Clinic Doctor]" c="Encurve Clinic Doctor"/>
        <s v="[Dim Doctor].[Doctor Name].&amp;[EX   EMERGENCY]" c="EX   EMERGENCY"/>
        <s v="[Dim Doctor].[Doctor Name].&amp;[EX.   DOCTOR ( OUT PATIENT )]" c="EX.   DOCTOR ( OUT PATIENT )"/>
        <s v="[Dim Doctor].[Doctor Name].&amp;[FATMAH ABDULRAHMAN ABDULLAH ASHY]" c="FATMAH ABDULRAHMAN ABDULLAH ASHY"/>
        <s v="[Dim Doctor].[Doctor Name].&amp;[Gentle lase Laser Doctor]" c="Gentle lase Laser Doctor"/>
        <s v="[Dim Doctor].[Doctor Name].&amp;[Ghada AbdelRahman Elsaid Al Mashad]" c="Ghada AbdelRahman Elsaid Al Mashad"/>
        <s v="[Dim Doctor].[Doctor Name].&amp;[Hend Waleed Mohammed Bahakeem]" c="Hend Waleed Mohammed Bahakeem"/>
        <s v="[Dim Doctor].[Doctor Name].&amp;[HOME   CARE]" c="HOME   CARE"/>
        <s v="[Dim Doctor].[Doctor Name].&amp;[HUDA ABDULLAH  ABUSANGA]" c="HUDA ABDULLAH  ABUSANGA"/>
        <s v="[Dim Doctor].[Doctor Name].&amp;[HUSSEIN MOHAMED ALI MOHAMED]" c="HUSSEIN MOHAMED ALI MOHAMED"/>
        <s v="[Dim Doctor].[Doctor Name].&amp;[IBRAHEM AHMED SAYED FARAJ]" c="IBRAHEM AHMED SAYED FARAJ"/>
        <s v="[Dim Doctor].[Doctor Name].&amp;[KHALID ABDUALAZYZ ABULLATTIF ABDUALTEF]" c="KHALID ABDUALAZYZ ABULLATTIF ABDUALTEF"/>
        <s v="[Dim Doctor].[Doctor Name].&amp;[Lab Clinic Doctor]" c="Lab Clinic Doctor"/>
        <s v="[Dim Doctor].[Doctor Name].&amp;[LAMYAA MAHMOUD NASR ELKANANI]" c="LAMYAA MAHMOUD NASR ELKANANI"/>
        <s v="[Dim Doctor].[Doctor Name].&amp;[MAHMOUD ALI ALI ABOHASAN]" c="MAHMOUD ALI ALI ABOHASAN"/>
        <s v="[Dim Doctor].[Doctor Name].&amp;[MENNATALLAH ZAKARIA ZAKARIA ABDELGHAFOUR]" c="MENNATALLAH ZAKARIA ZAKARIA ABDELGHAFOUR"/>
        <s v="[Dim Doctor].[Doctor Name].&amp;[MOAMEN AHMED MOHAMED MEKAWY]" c="MOAMEN AHMED MOHAMED MEKAWY"/>
        <s v="[Dim Doctor].[Doctor Name].&amp;[MOHAMED ABDELWADOD ABDIN FADUL]" c="MOHAMED ABDELWADOD ABDIN FADUL"/>
        <s v="[Dim Doctor].[Doctor Name].&amp;[MOHAMED AHMED ISMAIL NASR]" c="MOHAMED AHMED ISMAIL NASR"/>
        <s v="[Dim Doctor].[Doctor Name].&amp;[Mohamed Mohamed Ibrahim Elkhayat]" c="Mohamed Mohamed Ibrahim Elkhayat"/>
        <s v="[Dim Doctor].[Doctor Name].&amp;[Mohamed Screening Clinic Clinic]" c="Mohamed Screening Clinic Clinic"/>
        <s v="[Dim Doctor].[Doctor Name].&amp;[MOHAMMED HASSAN EMAM NASSAR]" c="MOHAMMED HASSAN EMAM NASSAR"/>
        <s v="[Dim Doctor].[Doctor Name].&amp;[MONA MAHMOUD ABDULRAHMAN AL AWADI]" c="MONA MAHMOUD ABDULRAHMAN AL AWADI"/>
        <s v="[Dim Doctor].[Doctor Name].&amp;[Mosab Ibrahim Hassan Saleh]" c="Mosab Ibrahim Hassan Saleh"/>
        <s v="[Dim Doctor].[Doctor Name].&amp;[NABILA TAHA ALI SAFAN]" c="NABILA TAHA ALI SAFAN"/>
        <s v="[Dim Doctor].[Doctor Name].&amp;[NADA MOHAMED RATEB JAWISH]" c="NADA MOHAMED RATEB JAWISH"/>
        <s v="[Dim Doctor].[Doctor Name].&amp;[Not Specified]" c="Not Specified"/>
        <s v="[Dim Doctor].[Doctor Name].&amp;[NUHA ABUBAKER ABDULLAH ALKAFF]" c="NUHA ABUBAKER ABDULLAH ALKAFF"/>
        <s v="[Dim Doctor].[Doctor Name].&amp;[OSAMA AHMED BADAWY MOAWAD]" c="OSAMA AHMED BADAWY MOAWAD"/>
        <s v="[Dim Doctor].[Doctor Name].&amp;[Rabab Masoud AbdelWahed]" c="Rabab Masoud AbdelWahed"/>
        <s v="[Dim Doctor].[Doctor Name].&amp;[Raed Shabaan El Sayed Ali]" c="Raed Shabaan El Sayed Ali"/>
        <s v="[Dim Doctor].[Doctor Name].&amp;[Safa El said]" c="Safa El said"/>
        <s v="[Dim Doctor].[Doctor Name].&amp;[Samah Mohamed Megahed]" c="Samah Mohamed Megahed"/>
        <s v="[Dim Doctor].[Doctor Name].&amp;[Sarah Moustafa Hussein ElHomosany]" c="Sarah Moustafa Hussein ElHomosany"/>
        <s v="[Dim Doctor].[Doctor Name].&amp;[SHAIMAA ATTIA ABOUOUF NEGM]" c="SHAIMAA ATTIA ABOUOUF NEGM"/>
        <s v="[Dim Doctor].[Doctor Name].&amp;[SHERIFAY ABDUAEMED  TAHER]" c="SHERIFAY ABDUAEMED  TAHER"/>
        <s v="[Dim Doctor].[Doctor Name].&amp;[Soha Moneir Abedllatief Aboelleil]" c="Soha Moneir Abedllatief Aboelleil"/>
        <s v="[Dim Doctor].[Doctor Name].&amp;[TRAD KHALED A. ALSHADUKI]" c="TRAD KHALED A. ALSHADUKI"/>
        <s v="[Dim Doctor].[Doctor Name].&amp;[TRAD KHALED SCREENING]" c="TRAD KHALED SCREENING"/>
        <s v="[Dim Doctor].[Doctor Name].&amp;[Walaa Ahmed Elsadany]" c="Walaa Ahmed Elsadany"/>
        <s v="[Dim Doctor].[Doctor Name].&amp;[WALAA RAMADAN ABD ELSALHIN SAAD]" c="WALAA RAMADAN ABD ELSALHIN SAAD"/>
        <s v="[Dim Doctor].[Doctor Name].&amp;[YASMIN IBRAHIM ABDELWAHED AHMED]" c="YASMIN IBRAHIM ABDELWAHED AHMED"/>
      </sharedItems>
    </cacheField>
    <cacheField name="[Dim Doctor Procedure].[Specialty].[Specialty]" caption="Specialty" numFmtId="0" hierarchy="128" level="1">
      <sharedItems count="19">
        <s v="[Dim Doctor Procedure].[Specialty].&amp;[Emergency Room Services]" c="Emergency Room Services"/>
        <s v="[Dim Doctor Procedure].[Specialty].&amp;[Dental Services]" c="Dental Services"/>
        <s v="[Dim Doctor Procedure].[Specialty].&amp;[OBE &amp; GYN]" c="OBE &amp; GYN"/>
        <s v="[Dim Doctor Procedure].[Specialty].&amp;[Nutrition]" c="Nutrition"/>
        <s v="[Dim Doctor Procedure].[Specialty].&amp;[Internal Medicine]" c="Internal Medicine"/>
        <s v="[Dim Doctor Procedure].[Specialty].&amp;[cosmatology]" c="cosmatology"/>
        <s v="[Dim Doctor Procedure].[Specialty].&amp;[Dermatology]" c="Dermatology"/>
        <s v="[Dim Doctor Procedure].[Specialty].&amp;[Orthopedics]" c="Orthopedics"/>
        <s v="[Dim Doctor Procedure].[Specialty].&amp;[NEUROLOGY SPECIALIST]" c="NEUROLOGY SPECIALIST"/>
        <s v="[Dim Doctor Procedure].[Specialty].&amp;[Phonatics]" c="Phonatics"/>
        <s v="[Dim Doctor Procedure].[Specialty].&amp;[Physiotherapy]" c="Physiotherapy"/>
        <s v="[Dim Doctor Procedure].[Specialty].&amp;[Laboratory]" c="Laboratory"/>
        <s v="[Dim Doctor Procedure].[Specialty].&amp;[Clinical Pathology]" c="Clinical Pathology"/>
        <s v="[Dim Doctor Procedure].[Specialty].&amp;[Pediatrics]" c="Pediatrics"/>
        <s v="[Dim Doctor Procedure].[Specialty].&amp;[Ophthalmology]" c="Ophthalmology"/>
        <s v="[Dim Doctor Procedure].[Specialty].&amp;[E.N.T.]" c="E.N.T."/>
        <s v="[Dim Doctor Procedure].[Specialty].&amp;[Urology]" c="Urology"/>
        <s v="[Dim Doctor Procedure].[Specialty].&amp;[General Surgery]" c="General Surgery"/>
        <s v="[Dim Doctor Procedure].[Specialty].&amp;[Other]" c="Other"/>
      </sharedItems>
    </cacheField>
    <cacheField name="[Measures].[Cash Revenue]" caption="Cash Revenue" numFmtId="0" hierarchy="3244" level="32767"/>
    <cacheField name="[Measures].[Credit Revenue]" caption="Credit Revenue" numFmtId="0" hierarchy="3245" level="32767"/>
  </cacheFields>
  <cacheHierarchies count="3488">
    <cacheHierarchy uniqueName="[Dim Account].[Account Hierarchy]" caption="Account Hierarchy" defaultMemberUniqueName="[Dim Account].[Account Hierarchy].[All]" allUniqueName="[Dim Account].[Account Hierarchy].[All]" dimensionUniqueName="[Dim Account]" displayFolder="" count="0" unbalanced="0"/>
    <cacheHierarchy uniqueName="[Dim Account].[Account Key]" caption="Account Key" attribute="1" defaultMemberUniqueName="[Dim Account].[Account Key].[All]" allUniqueName="[Dim Account].[Account Key].[All]" dimensionUniqueName="[Dim Account]" displayFolder="" count="0" unbalanced="0"/>
    <cacheHierarchy uniqueName="[Dim Account].[Account Name]" caption="Account Name" attribute="1" defaultMemberUniqueName="[Dim Account].[Account Name].[All]" allUniqueName="[Dim Account].[Account Name].[All]" dimensionUniqueName="[Dim Account]" displayFolder="" count="0" unbalanced="0"/>
    <cacheHierarchy uniqueName="[Dim Account].[Account Type]" caption="Account Type" attribute="1" defaultMemberUniqueName="[Dim Account].[Account Type].[All]" allUniqueName="[Dim Account].[Account Type].[All]" dimensionUniqueName="[Dim Account]" displayFolder="" count="0" unbalanced="0"/>
    <cacheHierarchy uniqueName="[Dim Account].[Account Unified Name]" caption="Account Unified Name" attribute="1" defaultMemberUniqueName="[Dim Account].[Account Unified Name].[All]" allUniqueName="[Dim Account].[Account Unified Name].[All]" dimensionUniqueName="[Dim Account]" displayFolder="" count="0" unbalanced="0"/>
    <cacheHierarchy uniqueName="[Dim Account].[Contract Type]" caption="Contract Type" attribute="1" defaultMemberUniqueName="[Dim Account].[Contract Type].[All]" allUniqueName="[Dim Account].[Contract Type].[All]" dimensionUniqueName="[Dim Account]" displayFolder="" count="0" unbalanced="0"/>
    <cacheHierarchy uniqueName="[Dim Account].[Payment Type]" caption="Payment Type" attribute="1" defaultMemberUniqueName="[Dim Account].[Payment Type].[All]" allUniqueName="[Dim Account].[Payment Type].[All]" dimensionUniqueName="[Dim Account]" displayFolder="" count="0" unbalanced="0"/>
    <cacheHierarchy uniqueName="[Dim Account - Sub].[Sub Account Key]" caption="Sub Account Key" attribute="1" defaultMemberUniqueName="[Dim Account - Sub].[Sub Account Key].[All]" allUniqueName="[Dim Account - Sub].[Sub Account Key].[All]" dimensionUniqueName="[Dim Account - Sub]" displayFolder="" count="0" unbalanced="0"/>
    <cacheHierarchy uniqueName="[Dim Account - Sub].[Sub Account Name]" caption="Sub Account Name" attribute="1" defaultMemberUniqueName="[Dim Account - Sub].[Sub Account Name].[All]" allUniqueName="[Dim Account - Sub].[Sub Account Name].[All]" dimensionUniqueName="[Dim Account - Sub]" displayFolder="" count="0" unbalanced="0"/>
    <cacheHierarchy uniqueName="[Dim Account - Sub].[Sub Account Name Unified]" caption="Sub Account Name Unified" attribute="1" defaultMemberUniqueName="[Dim Account - Sub].[Sub Account Name Unified].[All]" allUniqueName="[Dim Account - Sub].[Sub Account Name Unified].[All]" dimensionUniqueName="[Dim Account - Sub]" displayFolder="" count="0" unbalanced="0"/>
    <cacheHierarchy uniqueName="[Dim Account - Sub].[Sub Account Referral]" caption="Sub Account Referral" attribute="1" defaultMemberUniqueName="[Dim Account - Sub].[Sub Account Referral].[All]" allUniqueName="[Dim Account - Sub].[Sub Account Referral].[All]" dimensionUniqueName="[Dim Account - Sub]" displayFolder="" count="0" unbalanced="0"/>
    <cacheHierarchy uniqueName="[Dim Account Status].[Account Status]" caption="Account Status" attribute="1" defaultMemberUniqueName="[Dim Account Status].[Account Status].[All]" allUniqueName="[Dim Account Status].[Account Status].[All]" dimensionUniqueName="[Dim Account Status]" displayFolder="" count="0" unbalanced="0"/>
    <cacheHierarchy uniqueName="[Dim Business Unit].[BU Short Name]" caption="BU Short Name" attribute="1" defaultMemberUniqueName="[Dim Business Unit].[BU Short Name].[All]" allUniqueName="[Dim Business Unit].[BU Short Name].[All]" dimensionUniqueName="[Dim Business Unit]" displayFolder="" count="0" unbalanced="0"/>
    <cacheHierarchy uniqueName="[Dim Business Unit].[Business Unit Arabic Name]" caption="Business Unit Arabic Name" attribute="1" defaultMemberUniqueName="[Dim Business Unit].[Business Unit Arabic Name].[All]" allUniqueName="[Dim Business Unit].[Business Unit Arabic Name].[All]" dimensionUniqueName="[Dim Business Unit]" displayFolder="" count="0" unbalanced="0"/>
    <cacheHierarchy uniqueName="[Dim Business Unit].[Business Unit English Name]" caption="Business Unit English Name" attribute="1" defaultMemberUniqueName="[Dim Business Unit].[Business Unit English Name].[All]" allUniqueName="[Dim Business Unit].[Business Unit English Name].[All]" dimensionUniqueName="[Dim Business Unit]" displayFolder="" count="0" unbalanced="0"/>
    <cacheHierarchy uniqueName="[Dim Business Unit].[Business Unit Hierarchy]" caption="Business Unit Hierarchy" defaultMemberUniqueName="[Dim Business Unit].[Business Unit Hierarchy].[All]" allUniqueName="[Dim Business Unit].[Business Unit Hierarchy].[All]" dimensionUniqueName="[Dim Business Unit]" displayFolder="" count="4" unbalanced="0">
      <fieldsUsage count="4">
        <fieldUsage x="-1"/>
        <fieldUsage x="7"/>
        <fieldUsage x="8"/>
        <fieldUsage x="9"/>
      </fieldsUsage>
    </cacheHierarchy>
    <cacheHierarchy uniqueName="[Dim Business Unit].[Business Unit Key]" caption="Business Unit Key" attribute="1" keyAttribute="1" defaultMemberUniqueName="[Dim Business Unit].[Business Unit Key].[All]" allUniqueName="[Dim Business Unit].[Business Unit Key].[All]" dimensionUniqueName="[Dim Business Unit]" displayFolder="" count="0" unbalanced="0"/>
    <cacheHierarchy uniqueName="[Dim Business Unit].[Business Unit Type Name]" caption="Business Unit Type Name" attribute="1" defaultMemberUniqueName="[Dim Business Unit].[Business Unit Type Name].[All]" allUniqueName="[Dim Business Unit].[Business Unit Type Name].[All]" dimensionUniqueName="[Dim Business Unit]" displayFolder="" count="0" unbalanced="0"/>
    <cacheHierarchy uniqueName="[Dim Business Unit].[Country Name]" caption="Country Name" attribute="1" defaultMemberUniqueName="[Dim Business Unit].[Country Name].[All]" allUniqueName="[Dim Business Unit].[Country Name].[All]" dimensionUniqueName="[Dim Business Unit]" displayFolder="" count="0" unbalanced="0"/>
    <cacheHierarchy uniqueName="[Dim Business Unit].[Currency Name]" caption="Currency Name" attribute="1" defaultMemberUniqueName="[Dim Business Unit].[Currency Name].[All]" allUniqueName="[Dim Business Unit].[Currency Name].[All]" dimensionUniqueName="[Dim Business Unit]" displayFolder="" count="0" unbalanced="0"/>
    <cacheHierarchy uniqueName="[Dim Contracts].[Account no]" caption="Account no" attribute="1" defaultMemberUniqueName="[Dim Contracts].[Account no].[All]" allUniqueName="[Dim Contracts].[Account no].[All]" dimensionUniqueName="[Dim Contracts]" displayFolder="" count="0" unbalanced="0"/>
    <cacheHierarchy uniqueName="[Dim Contracts].[Applies End]" caption="Applies End" attribute="1" defaultMemberUniqueName="[Dim Contracts].[Applies End].[All]" allUniqueName="[Dim Contracts].[Applies End].[All]" dimensionUniqueName="[Dim Contracts]" displayFolder="" count="0" unbalanced="0"/>
    <cacheHierarchy uniqueName="[Dim Contracts].[Applies Start]" caption="Applies Start" attribute="1" defaultMemberUniqueName="[Dim Contracts].[Applies Start].[All]" allUniqueName="[Dim Contracts].[Applies Start].[All]" dimensionUniqueName="[Dim Contracts]" displayFolder="" count="0" unbalanced="0"/>
    <cacheHierarchy uniqueName="[Dim Contracts].[Contract_No]" caption="Contract_No" attribute="1" defaultMemberUniqueName="[Dim Contracts].[Contract_No].[All]" allUniqueName="[Dim Contracts].[Contract_No].[All]" dimensionUniqueName="[Dim Contracts]" displayFolder="" count="0" unbalanced="0"/>
    <cacheHierarchy uniqueName="[Dim Contracts].[Description]" caption="Description" attribute="1" defaultMemberUniqueName="[Dim Contracts].[Description].[All]" allUniqueName="[Dim Contracts].[Description].[All]" dimensionUniqueName="[Dim Contracts]" displayFolder="" count="0" unbalanced="0"/>
    <cacheHierarchy uniqueName="[Dim Contracts].[Policy Code]" caption="Policy Code" attribute="1" defaultMemberUniqueName="[Dim Contracts].[Policy Code].[All]" allUniqueName="[Dim Contracts].[Policy Code].[All]" dimensionUniqueName="[Dim Contracts]" displayFolder="" count="0" unbalanced="0"/>
    <cacheHierarchy uniqueName="[Dim Currency].[Currency Name]" caption="Currency Name" attribute="1" defaultMemberUniqueName="[Dim Currency].[Currency Name].[All]" allUniqueName="[Dim Currency].[Currency Name].[All]" dimensionUniqueName="[Dim Currency]" displayFolder="" count="0" unbalanced="0"/>
    <cacheHierarchy uniqueName="[Dim Date - End Date].[Custom Week]" caption="Custom Week" attribute="1" time="1" defaultMemberUniqueName="[Dim Date - End Date].[Custom Week].[All]" allUniqueName="[Dim Date - End Date].[Custom Week].[All]" dimensionUniqueName="[Dim Date - End Date]" displayFolder="" count="0" unbalanced="0"/>
    <cacheHierarchy uniqueName="[Dim Date - End Date].[Date]" caption="Date" attribute="1" time="1" defaultMemberUniqueName="[Dim Date - End Date].[Date].[All]" allUniqueName="[Dim Date - End Date].[Date].[All]" dimensionUniqueName="[Dim Date - End Date]" displayFolder="" count="0" unbalanced="0"/>
    <cacheHierarchy uniqueName="[Dim Date - End Date].[DateHierarchy]" caption="DateHierarchy" time="1" defaultMemberUniqueName="[Dim Date - End Date].[DateHierarchy].[All]" allUniqueName="[Dim Date - End Date].[DateHierarchy].[All]" dimensionUniqueName="[Dim Date - End Date]" displayFolder="" count="0" unbalanced="0"/>
    <cacheHierarchy uniqueName="[Dim Date - End Date].[Day Name]" caption="Day Name" attribute="1" time="1" defaultMemberUniqueName="[Dim Date - End Date].[Day Name].[All]" allUniqueName="[Dim Date - End Date].[Day Name].[All]" dimensionUniqueName="[Dim Date - End Date]" displayFolder="" count="0" unbalanced="0"/>
    <cacheHierarchy uniqueName="[Dim Date - End Date].[Day Of Month]" caption="Day Of Month" attribute="1" time="1" defaultMemberUniqueName="[Dim Date - End Date].[Day Of Month].[All]" allUniqueName="[Dim Date - End Date].[Day Of Month].[All]" dimensionUniqueName="[Dim Date - End Date]" displayFolder="" count="0" unbalanced="0"/>
    <cacheHierarchy uniqueName="[Dim Date - End Date].[Day of Week]" caption="Day of Week" attribute="1" time="1" defaultMemberUniqueName="[Dim Date - End Date].[Day of Week].[All]" allUniqueName="[Dim Date - End Date].[Day of Week].[All]" dimensionUniqueName="[Dim Date - End Date]" displayFolder="" count="0" unbalanced="0"/>
    <cacheHierarchy uniqueName="[Dim Date - End Date].[Day of Year]" caption="Day of Year" attribute="1" time="1" defaultMemberUniqueName="[Dim Date - End Date].[Day of Year].[All]" allUniqueName="[Dim Date - End Date].[Day of Year].[All]" dimensionUniqueName="[Dim Date - End Date]" displayFolder="" count="0" unbalanced="0"/>
    <cacheHierarchy uniqueName="[Dim Date - End Date].[FormattedDate]" caption="FormattedDate" attribute="1" time="1" defaultMemberUniqueName="[Dim Date - End Date].[FormattedDate].[All]" allUniqueName="[Dim Date - End Date].[FormattedDate].[All]" dimensionUniqueName="[Dim Date - End Date]" displayFolder="" count="0" unbalanced="0"/>
    <cacheHierarchy uniqueName="[Dim Date - End Date].[Half Year Name]" caption="Half Year Name" attribute="1" time="1" defaultMemberUniqueName="[Dim Date - End Date].[Half Year Name].[All]" allUniqueName="[Dim Date - End Date].[Half Year Name].[All]" dimensionUniqueName="[Dim Date - End Date]" displayFolder="" count="0" unbalanced="0"/>
    <cacheHierarchy uniqueName="[Dim Date - End Date].[Hijri Date]" caption="Hijri Date" attribute="1" time="1" defaultMemberUniqueName="[Dim Date - End Date].[Hijri Date].[All]" allUniqueName="[Dim Date - End Date].[Hijri Date].[All]" dimensionUniqueName="[Dim Date - End Date]" displayFolder="" count="0" unbalanced="0"/>
    <cacheHierarchy uniqueName="[Dim Date - End Date].[Hijri Month]" caption="Hijri Month" attribute="1" time="1" defaultMemberUniqueName="[Dim Date - End Date].[Hijri Month].[All]" allUniqueName="[Dim Date - End Date].[Hijri Month].[All]" dimensionUniqueName="[Dim Date - End Date]" displayFolder="" count="0" unbalanced="0"/>
    <cacheHierarchy uniqueName="[Dim Date - End Date].[Hijri Quarter]" caption="Hijri Quarter" attribute="1" time="1" defaultMemberUniqueName="[Dim Date - End Date].[Hijri Quarter].[All]" allUniqueName="[Dim Date - End Date].[Hijri Quarter].[All]" dimensionUniqueName="[Dim Date - End Date]" displayFolder="" count="0" unbalanced="0"/>
    <cacheHierarchy uniqueName="[Dim Date - End Date].[Hijri Semester]" caption="Hijri Semester" attribute="1" time="1" defaultMemberUniqueName="[Dim Date - End Date].[Hijri Semester].[All]" allUniqueName="[Dim Date - End Date].[Hijri Semester].[All]" dimensionUniqueName="[Dim Date - End Date]" displayFolder="" count="0" unbalanced="0"/>
    <cacheHierarchy uniqueName="[Dim Date - End Date].[Hijri Year]" caption="Hijri Year" attribute="1" time="1" defaultMemberUniqueName="[Dim Date - End Date].[Hijri Year].[All]" allUniqueName="[Dim Date - End Date].[Hijri Year].[All]" dimensionUniqueName="[Dim Date - End Date]" displayFolder="" count="0" unbalanced="0"/>
    <cacheHierarchy uniqueName="[Dim Date - End Date].[HijriDateHierarchy]" caption="HijriDateHierarchy" time="1" defaultMemberUniqueName="[Dim Date - End Date].[HijriDateHierarchy].[All]" allUniqueName="[Dim Date - End Date].[HijriDateHierarchy].[All]" dimensionUniqueName="[Dim Date - End Date]" displayFolder="" count="0" unbalanced="0"/>
    <cacheHierarchy uniqueName="[Dim Date - End Date].[Month Name]" caption="Month Name" attribute="1" time="1" defaultMemberUniqueName="[Dim Date - End Date].[Month Name].[All]" allUniqueName="[Dim Date - End Date].[Month Name].[All]" dimensionUniqueName="[Dim Date - End Date]" displayFolder="" count="0" unbalanced="0"/>
    <cacheHierarchy uniqueName="[Dim Date - End Date].[Month Of Year]" caption="Month Of Year" attribute="1" time="1" defaultMemberUniqueName="[Dim Date - End Date].[Month Of Year].[All]" allUniqueName="[Dim Date - End Date].[Month Of Year].[All]" dimensionUniqueName="[Dim Date - End Date]" displayFolder="" count="0" unbalanced="0"/>
    <cacheHierarchy uniqueName="[Dim Date - End Date].[MonthOverTime]" caption="MonthOverTime" attribute="1" time="1" defaultMemberUniqueName="[Dim Date - End Date].[MonthOverTime].[All]" allUniqueName="[Dim Date - End Date].[MonthOverTime].[All]" dimensionUniqueName="[Dim Date - End Date]" displayFolder="" count="0" unbalanced="0"/>
    <cacheHierarchy uniqueName="[Dim Date - End Date].[Quarter Name]" caption="Quarter Name" attribute="1" time="1" defaultMemberUniqueName="[Dim Date - End Date].[Quarter Name].[All]" allUniqueName="[Dim Date - End Date].[Quarter Name].[All]" dimensionUniqueName="[Dim Date - End Date]" displayFolder="" count="0" unbalanced="0"/>
    <cacheHierarchy uniqueName="[Dim Date - End Date].[Quarter Of Year]" caption="Quarter Of Year" attribute="1" time="1" defaultMemberUniqueName="[Dim Date - End Date].[Quarter Of Year].[All]" allUniqueName="[Dim Date - End Date].[Quarter Of Year].[All]" dimensionUniqueName="[Dim Date - End Date]" displayFolder="" count="0" unbalanced="0"/>
    <cacheHierarchy uniqueName="[Dim Date - End Date].[Semester Of Year]" caption="Semester Of Year" attribute="1" time="1" defaultMemberUniqueName="[Dim Date - End Date].[Semester Of Year].[All]" allUniqueName="[Dim Date - End Date].[Semester Of Year].[All]" dimensionUniqueName="[Dim Date - End Date]" displayFolder="" count="0" unbalanced="0"/>
    <cacheHierarchy uniqueName="[Dim Date - End Date].[SemesterNameKey]" caption="SemesterNameKey" attribute="1" time="1" defaultMemberUniqueName="[Dim Date - End Date].[SemesterNameKey].[All]" allUniqueName="[Dim Date - End Date].[SemesterNameKey].[All]" dimensionUniqueName="[Dim Date - End Date]" displayFolder="" count="0" unbalanced="0"/>
    <cacheHierarchy uniqueName="[Dim Date - End Date].[Week]" caption="Week" attribute="1" time="1" defaultMemberUniqueName="[Dim Date - End Date].[Week].[All]" allUniqueName="[Dim Date - End Date].[Week].[All]" dimensionUniqueName="[Dim Date - End Date]" displayFolder="" count="0" unbalanced="0"/>
    <cacheHierarchy uniqueName="[Dim Date - End Date].[Week Of Year]" caption="Week Of Year" attribute="1" time="1" defaultMemberUniqueName="[Dim Date - End Date].[Week Of Year].[All]" allUniqueName="[Dim Date - End Date].[Week Of Year].[All]" dimensionUniqueName="[Dim Date - End Date]" displayFolder="" count="0" unbalanced="0"/>
    <cacheHierarchy uniqueName="[Dim Date - End Date].[WeeksHierarchy]" caption="WeeksHierarchy" time="1" defaultMemberUniqueName="[Dim Date - End Date].[WeeksHierarchy].[All]" allUniqueName="[Dim Date - End Date].[WeeksHierarchy].[All]" dimensionUniqueName="[Dim Date - End Date]" displayFolder="" count="0" unbalanced="0"/>
    <cacheHierarchy uniqueName="[Dim Date - End Date].[Year Name]" caption="Year Name" attribute="1" time="1" defaultMemberUniqueName="[Dim Date - End Date].[Year Name].[All]" allUniqueName="[Dim Date - End Date].[Year Name].[All]" dimensionUniqueName="[Dim Date - End Date]" displayFolder="" count="0" unbalanced="0"/>
    <cacheHierarchy uniqueName="[Dim Date - Occupancy Time].[Hours]" caption="Hours" attribute="1" defaultMemberUniqueName="[Dim Date - Occupancy Time].[Hours].[All]" allUniqueName="[Dim Date - Occupancy Time].[Hours].[All]" dimensionUniqueName="[Dim Date - Occupancy Time]" displayFolder="" count="0" unbalanced="0"/>
    <cacheHierarchy uniqueName="[Dim Date - Service Date].[Custom Week]" caption="Custom Week" attribute="1" time="1" defaultMemberUniqueName="[Dim Date - Service Date].[Custom Week].[All]" allUniqueName="[Dim Date - Service Date].[Custom Week].[All]" dimensionUniqueName="[Dim Date - Service Date]" displayFolder="" count="0" unbalanced="0"/>
    <cacheHierarchy uniqueName="[Dim Date - Service Date].[Date]" caption="Date" attribute="1" time="1" defaultMemberUniqueName="[Dim Date - Service Date].[Date].[All]" allUniqueName="[Dim Date - Service Date].[Date].[All]" dimensionUniqueName="[Dim Date - Service Date]" displayFolder="" count="0" unbalanced="0"/>
    <cacheHierarchy uniqueName="[Dim Date - Service Date].[DateHierarchy]" caption="DateHierarchy" time="1" defaultMemberUniqueName="[Dim Date - Service Date].[DateHierarchy].[All]" allUniqueName="[Dim Date - Service Date].[DateHierarchy].[All]" dimensionUniqueName="[Dim Date - Service Date]" displayFolder="" count="6" unbalanced="0">
      <fieldsUsage count="6">
        <fieldUsage x="-1"/>
        <fieldUsage x="0"/>
        <fieldUsage x="1"/>
        <fieldUsage x="2"/>
        <fieldUsage x="3"/>
        <fieldUsage x="4"/>
      </fieldsUsage>
    </cacheHierarchy>
    <cacheHierarchy uniqueName="[Dim Date - Service Date].[Day Name]" caption="Day Name" attribute="1" time="1" defaultMemberUniqueName="[Dim Date - Service Date].[Day Name].[All]" allUniqueName="[Dim Date - Service Date].[Day Name].[All]" dimensionUniqueName="[Dim Date - Service Date]" displayFolder="" count="0" unbalanced="0"/>
    <cacheHierarchy uniqueName="[Dim Date - Service Date].[Day Of Month]" caption="Day Of Month" attribute="1" time="1" defaultMemberUniqueName="[Dim Date - Service Date].[Day Of Month].[All]" allUniqueName="[Dim Date - Service Date].[Day Of Month].[All]" dimensionUniqueName="[Dim Date - Service Date]" displayFolder="" count="0" unbalanced="0"/>
    <cacheHierarchy uniqueName="[Dim Date - Service Date].[Day of Week]" caption="Day of Week" attribute="1" time="1" defaultMemberUniqueName="[Dim Date - Service Date].[Day of Week].[All]" allUniqueName="[Dim Date - Service Date].[Day of Week].[All]" dimensionUniqueName="[Dim Date - Service Date]" displayFolder="" count="0" unbalanced="0"/>
    <cacheHierarchy uniqueName="[Dim Date - Service Date].[Day of Year]" caption="Day of Year" attribute="1" time="1" defaultMemberUniqueName="[Dim Date - Service Date].[Day of Year].[All]" allUniqueName="[Dim Date - Service Date].[Day of Year].[All]" dimensionUniqueName="[Dim Date - Service Date]" displayFolder="" count="0" unbalanced="0"/>
    <cacheHierarchy uniqueName="[Dim Date - Service Date].[FormattedDate]" caption="FormattedDate" attribute="1" time="1" defaultMemberUniqueName="[Dim Date - Service Date].[FormattedDate].[All]" allUniqueName="[Dim Date - Service Date].[FormattedDate].[All]" dimensionUniqueName="[Dim Date - Service Date]" displayFolder="" count="0" unbalanced="0"/>
    <cacheHierarchy uniqueName="[Dim Date - Service Date].[FormattedDateHierarchy]" caption="FormattedDateHierarchy" time="1" defaultMemberUniqueName="[Dim Date - Service Date].[FormattedDateHierarchy].[All]" allUniqueName="[Dim Date - Service Date].[FormattedDateHierarchy].[All]" dimensionUniqueName="[Dim Date - Service Date]" displayFolder="" count="0" unbalanced="0"/>
    <cacheHierarchy uniqueName="[Dim Date - Service Date].[Half Year Name]" caption="Half Year Name" attribute="1" time="1" defaultMemberUniqueName="[Dim Date - Service Date].[Half Year Name].[All]" allUniqueName="[Dim Date - Service Date].[Half Year Name].[All]" dimensionUniqueName="[Dim Date - Service Date]" displayFolder="" count="0" unbalanced="0"/>
    <cacheHierarchy uniqueName="[Dim Date - Service Date].[Hijri Date]" caption="Hijri Date" attribute="1" time="1" defaultMemberUniqueName="[Dim Date - Service Date].[Hijri Date].[All]" allUniqueName="[Dim Date - Service Date].[Hijri Date].[All]" dimensionUniqueName="[Dim Date - Service Date]" displayFolder="" count="0" unbalanced="0"/>
    <cacheHierarchy uniqueName="[Dim Date - Service Date].[Hijri Month]" caption="Hijri Month" attribute="1" time="1" defaultMemberUniqueName="[Dim Date - Service Date].[Hijri Month].[All]" allUniqueName="[Dim Date - Service Date].[Hijri Month].[All]" dimensionUniqueName="[Dim Date - Service Date]" displayFolder="" count="0" unbalanced="0"/>
    <cacheHierarchy uniqueName="[Dim Date - Service Date].[Hijri Quarter]" caption="Hijri Quarter" attribute="1" time="1" defaultMemberUniqueName="[Dim Date - Service Date].[Hijri Quarter].[All]" allUniqueName="[Dim Date - Service Date].[Hijri Quarter].[All]" dimensionUniqueName="[Dim Date - Service Date]" displayFolder="" count="0" unbalanced="0"/>
    <cacheHierarchy uniqueName="[Dim Date - Service Date].[Hijri Semester]" caption="Hijri Semester" attribute="1" time="1" defaultMemberUniqueName="[Dim Date - Service Date].[Hijri Semester].[All]" allUniqueName="[Dim Date - Service Date].[Hijri Semester].[All]" dimensionUniqueName="[Dim Date - Service Date]" displayFolder="" count="0" unbalanced="0"/>
    <cacheHierarchy uniqueName="[Dim Date - Service Date].[Hijri Year]" caption="Hijri Year" attribute="1" time="1" defaultMemberUniqueName="[Dim Date - Service Date].[Hijri Year].[All]" allUniqueName="[Dim Date - Service Date].[Hijri Year].[All]" dimensionUniqueName="[Dim Date - Service Date]" displayFolder="" count="0" unbalanced="0"/>
    <cacheHierarchy uniqueName="[Dim Date - Service Date].[HijriDateHierarchy]" caption="HijriDateHierarchy" time="1" defaultMemberUniqueName="[Dim Date - Service Date].[HijriDateHierarchy].[All]" allUniqueName="[Dim Date - Service Date].[HijriDateHierarchy].[All]" dimensionUniqueName="[Dim Date - Service Date]" displayFolder="" count="0" unbalanced="0"/>
    <cacheHierarchy uniqueName="[Dim Date - Service Date].[Month Name]" caption="Month Name" attribute="1" time="1" defaultMemberUniqueName="[Dim Date - Service Date].[Month Name].[All]" allUniqueName="[Dim Date - Service Date].[Month Name].[All]" dimensionUniqueName="[Dim Date - Service Date]" displayFolder="" count="0" unbalanced="0"/>
    <cacheHierarchy uniqueName="[Dim Date - Service Date].[Month Of Year]" caption="Month Of Year" attribute="1" time="1" defaultMemberUniqueName="[Dim Date - Service Date].[Month Of Year].[All]" allUniqueName="[Dim Date - Service Date].[Month Of Year].[All]" dimensionUniqueName="[Dim Date - Service Date]" displayFolder="" count="0" unbalanced="0"/>
    <cacheHierarchy uniqueName="[Dim Date - Service Date].[MonthOverTime]" caption="MonthOverTime" attribute="1" time="1" defaultMemberUniqueName="[Dim Date - Service Date].[MonthOverTime].[All]" allUniqueName="[Dim Date - Service Date].[MonthOverTime].[All]" dimensionUniqueName="[Dim Date - Service Date]" displayFolder="" count="0" unbalanced="0"/>
    <cacheHierarchy uniqueName="[Dim Date - Service Date].[Quarter Name]" caption="Quarter Name" attribute="1" time="1" defaultMemberUniqueName="[Dim Date - Service Date].[Quarter Name].[All]" allUniqueName="[Dim Date - Service Date].[Quarter Name].[All]" dimensionUniqueName="[Dim Date - Service Date]" displayFolder="" count="0" unbalanced="0"/>
    <cacheHierarchy uniqueName="[Dim Date - Service Date].[Quarter Of Year]" caption="Quarter Of Year" attribute="1" time="1" defaultMemberUniqueName="[Dim Date - Service Date].[Quarter Of Year].[All]" allUniqueName="[Dim Date - Service Date].[Quarter Of Year].[All]" dimensionUniqueName="[Dim Date - Service Date]" displayFolder="" count="0" unbalanced="0"/>
    <cacheHierarchy uniqueName="[Dim Date - Service Date].[Semester Of Year]" caption="Semester Of Year" attribute="1" time="1" defaultMemberUniqueName="[Dim Date - Service Date].[Semester Of Year].[All]" allUniqueName="[Dim Date - Service Date].[Semester Of Year].[All]" dimensionUniqueName="[Dim Date - Service Date]" displayFolder="" count="0" unbalanced="0"/>
    <cacheHierarchy uniqueName="[Dim Date - Service Date].[Week]" caption="Week" attribute="1" time="1" defaultMemberUniqueName="[Dim Date - Service Date].[Week].[All]" allUniqueName="[Dim Date - Service Date].[Week].[All]" dimensionUniqueName="[Dim Date - Service Date]" displayFolder="" count="0" unbalanced="0"/>
    <cacheHierarchy uniqueName="[Dim Date - Service Date].[Week Of Year]" caption="Week Of Year" attribute="1" time="1" defaultMemberUniqueName="[Dim Date - Service Date].[Week Of Year].[All]" allUniqueName="[Dim Date - Service Date].[Week Of Year].[All]" dimensionUniqueName="[Dim Date - Service Date]" displayFolder="" count="0" unbalanced="0"/>
    <cacheHierarchy uniqueName="[Dim Date - Service Date].[WeeksHierarchy]" caption="WeeksHierarchy" time="1" defaultMemberUniqueName="[Dim Date - Service Date].[WeeksHierarchy].[All]" allUniqueName="[Dim Date - Service Date].[WeeksHierarchy].[All]" dimensionUniqueName="[Dim Date - Service Date]" displayFolder="" count="0" unbalanced="0"/>
    <cacheHierarchy uniqueName="[Dim Date - Service Date].[Year Name]" caption="Year Name" attribute="1" time="1" defaultMemberUniqueName="[Dim Date - Service Date].[Year Name].[All]" allUniqueName="[Dim Date - Service Date].[Year Name].[All]" dimensionUniqueName="[Dim Date - Service Date]" displayFolder="" count="0" unbalanced="0"/>
    <cacheHierarchy uniqueName="[Dim Date - Start Date].[Custom Week]" caption="Custom Week" attribute="1" time="1" defaultMemberUniqueName="[Dim Date - Start Date].[Custom Week].[All]" allUniqueName="[Dim Date - Start Date].[Custom Week].[All]" dimensionUniqueName="[Dim Date - Start Date]" displayFolder="" count="0" unbalanced="0"/>
    <cacheHierarchy uniqueName="[Dim Date - Start Date].[Date]" caption="Date" attribute="1" time="1" defaultMemberUniqueName="[Dim Date - Start Date].[Date].[All]" allUniqueName="[Dim Date - Start Date].[Date].[All]" dimensionUniqueName="[Dim Date - Start Date]" displayFolder="" count="0" unbalanced="0"/>
    <cacheHierarchy uniqueName="[Dim Date - Start Date].[DateHierarchy]" caption="DateHierarchy" time="1" defaultMemberUniqueName="[Dim Date - Start Date].[DateHierarchy].[All]" allUniqueName="[Dim Date - Start Date].[DateHierarchy].[All]" dimensionUniqueName="[Dim Date - Start Date]" displayFolder="" count="0" unbalanced="0"/>
    <cacheHierarchy uniqueName="[Dim Date - Start Date].[Day Name]" caption="Day Name" attribute="1" time="1" defaultMemberUniqueName="[Dim Date - Start Date].[Day Name].[All]" allUniqueName="[Dim Date - Start Date].[Day Name].[All]" dimensionUniqueName="[Dim Date - Start Date]" displayFolder="" count="0" unbalanced="0"/>
    <cacheHierarchy uniqueName="[Dim Date - Start Date].[Day Of Month]" caption="Day Of Month" attribute="1" time="1" defaultMemberUniqueName="[Dim Date - Start Date].[Day Of Month].[All]" allUniqueName="[Dim Date - Start Date].[Day Of Month].[All]" dimensionUniqueName="[Dim Date - Start Date]" displayFolder="" count="0" unbalanced="0"/>
    <cacheHierarchy uniqueName="[Dim Date - Start Date].[Day of Week]" caption="Day of Week" attribute="1" time="1" defaultMemberUniqueName="[Dim Date - Start Date].[Day of Week].[All]" allUniqueName="[Dim Date - Start Date].[Day of Week].[All]" dimensionUniqueName="[Dim Date - Start Date]" displayFolder="" count="0" unbalanced="0"/>
    <cacheHierarchy uniqueName="[Dim Date - Start Date].[Day of Year]" caption="Day of Year" attribute="1" time="1" defaultMemberUniqueName="[Dim Date - Start Date].[Day of Year].[All]" allUniqueName="[Dim Date - Start Date].[Day of Year].[All]" dimensionUniqueName="[Dim Date - Start Date]" displayFolder="" count="0" unbalanced="0"/>
    <cacheHierarchy uniqueName="[Dim Date - Start Date].[FormattedDate]" caption="FormattedDate" attribute="1" time="1" defaultMemberUniqueName="[Dim Date - Start Date].[FormattedDate].[All]" allUniqueName="[Dim Date - Start Date].[FormattedDate].[All]" dimensionUniqueName="[Dim Date - Start Date]" displayFolder="" count="0" unbalanced="0"/>
    <cacheHierarchy uniqueName="[Dim Date - Start Date].[Half Year Name]" caption="Half Year Name" attribute="1" time="1" defaultMemberUniqueName="[Dim Date - Start Date].[Half Year Name].[All]" allUniqueName="[Dim Date - Start Date].[Half Year Name].[All]" dimensionUniqueName="[Dim Date - Start Date]" displayFolder="" count="0" unbalanced="0"/>
    <cacheHierarchy uniqueName="[Dim Date - Start Date].[Hijri Date]" caption="Hijri Date" attribute="1" time="1" defaultMemberUniqueName="[Dim Date - Start Date].[Hijri Date].[All]" allUniqueName="[Dim Date - Start Date].[Hijri Date].[All]" dimensionUniqueName="[Dim Date - Start Date]" displayFolder="" count="0" unbalanced="0"/>
    <cacheHierarchy uniqueName="[Dim Date - Start Date].[Hijri Month]" caption="Hijri Month" attribute="1" time="1" defaultMemberUniqueName="[Dim Date - Start Date].[Hijri Month].[All]" allUniqueName="[Dim Date - Start Date].[Hijri Month].[All]" dimensionUniqueName="[Dim Date - Start Date]" displayFolder="" count="0" unbalanced="0"/>
    <cacheHierarchy uniqueName="[Dim Date - Start Date].[Hijri Quarter]" caption="Hijri Quarter" attribute="1" time="1" defaultMemberUniqueName="[Dim Date - Start Date].[Hijri Quarter].[All]" allUniqueName="[Dim Date - Start Date].[Hijri Quarter].[All]" dimensionUniqueName="[Dim Date - Start Date]" displayFolder="" count="0" unbalanced="0"/>
    <cacheHierarchy uniqueName="[Dim Date - Start Date].[Hijri Semester]" caption="Hijri Semester" attribute="1" time="1" defaultMemberUniqueName="[Dim Date - Start Date].[Hijri Semester].[All]" allUniqueName="[Dim Date - Start Date].[Hijri Semester].[All]" dimensionUniqueName="[Dim Date - Start Date]" displayFolder="" count="0" unbalanced="0"/>
    <cacheHierarchy uniqueName="[Dim Date - Start Date].[Hijri Year]" caption="Hijri Year" attribute="1" time="1" defaultMemberUniqueName="[Dim Date - Start Date].[Hijri Year].[All]" allUniqueName="[Dim Date - Start Date].[Hijri Year].[All]" dimensionUniqueName="[Dim Date - Start Date]" displayFolder="" count="0" unbalanced="0"/>
    <cacheHierarchy uniqueName="[Dim Date - Start Date].[HijriDateHierarchy]" caption="HijriDateHierarchy" time="1" defaultMemberUniqueName="[Dim Date - Start Date].[HijriDateHierarchy].[All]" allUniqueName="[Dim Date - Start Date].[HijriDateHierarchy].[All]" dimensionUniqueName="[Dim Date - Start Date]" displayFolder="" count="0" unbalanced="0"/>
    <cacheHierarchy uniqueName="[Dim Date - Start Date].[Month Name]" caption="Month Name" attribute="1" time="1" defaultMemberUniqueName="[Dim Date - Start Date].[Month Name].[All]" allUniqueName="[Dim Date - Start Date].[Month Name].[All]" dimensionUniqueName="[Dim Date - Start Date]" displayFolder="" count="0" unbalanced="0"/>
    <cacheHierarchy uniqueName="[Dim Date - Start Date].[Month Of Year]" caption="Month Of Year" attribute="1" time="1" defaultMemberUniqueName="[Dim Date - Start Date].[Month Of Year].[All]" allUniqueName="[Dim Date - Start Date].[Month Of Year].[All]" dimensionUniqueName="[Dim Date - Start Date]" displayFolder="" count="0" unbalanced="0"/>
    <cacheHierarchy uniqueName="[Dim Date - Start Date].[MonthOverTime]" caption="MonthOverTime" attribute="1" time="1" defaultMemberUniqueName="[Dim Date - Start Date].[MonthOverTime].[All]" allUniqueName="[Dim Date - Start Date].[MonthOverTime].[All]" dimensionUniqueName="[Dim Date - Start Date]" displayFolder="" count="0" unbalanced="0"/>
    <cacheHierarchy uniqueName="[Dim Date - Start Date].[Quarter Name]" caption="Quarter Name" attribute="1" time="1" defaultMemberUniqueName="[Dim Date - Start Date].[Quarter Name].[All]" allUniqueName="[Dim Date - Start Date].[Quarter Name].[All]" dimensionUniqueName="[Dim Date - Start Date]" displayFolder="" count="0" unbalanced="0"/>
    <cacheHierarchy uniqueName="[Dim Date - Start Date].[Quarter Of Year]" caption="Quarter Of Year" attribute="1" time="1" defaultMemberUniqueName="[Dim Date - Start Date].[Quarter Of Year].[All]" allUniqueName="[Dim Date - Start Date].[Quarter Of Year].[All]" dimensionUniqueName="[Dim Date - Start Date]" displayFolder="" count="0" unbalanced="0"/>
    <cacheHierarchy uniqueName="[Dim Date - Start Date].[Semester Of Year]" caption="Semester Of Year" attribute="1" time="1" defaultMemberUniqueName="[Dim Date - Start Date].[Semester Of Year].[All]" allUniqueName="[Dim Date - Start Date].[Semester Of Year].[All]" dimensionUniqueName="[Dim Date - Start Date]" displayFolder="" count="0" unbalanced="0"/>
    <cacheHierarchy uniqueName="[Dim Date - Start Date].[SemesterNameKey]" caption="SemesterNameKey" attribute="1" time="1" defaultMemberUniqueName="[Dim Date - Start Date].[SemesterNameKey].[All]" allUniqueName="[Dim Date - Start Date].[SemesterNameKey].[All]" dimensionUniqueName="[Dim Date - Start Date]" displayFolder="" count="0" unbalanced="0"/>
    <cacheHierarchy uniqueName="[Dim Date - Start Date].[Week]" caption="Week" attribute="1" time="1" defaultMemberUniqueName="[Dim Date - Start Date].[Week].[All]" allUniqueName="[Dim Date - Start Date].[Week].[All]" dimensionUniqueName="[Dim Date - Start Date]" displayFolder="" count="0" unbalanced="0"/>
    <cacheHierarchy uniqueName="[Dim Date - Start Date].[Week Of Year]" caption="Week Of Year" attribute="1" time="1" defaultMemberUniqueName="[Dim Date - Start Date].[Week Of Year].[All]" allUniqueName="[Dim Date - Start Date].[Week Of Year].[All]" dimensionUniqueName="[Dim Date - Start Date]" displayFolder="" count="0" unbalanced="0"/>
    <cacheHierarchy uniqueName="[Dim Date - Start Date].[WeeksHierarchy]" caption="WeeksHierarchy" time="1" defaultMemberUniqueName="[Dim Date - Start Date].[WeeksHierarchy].[All]" allUniqueName="[Dim Date - Start Date].[WeeksHierarchy].[All]" dimensionUniqueName="[Dim Date - Start Date]" displayFolder="" count="0" unbalanced="0"/>
    <cacheHierarchy uniqueName="[Dim Date - Start Date].[Year Name]" caption="Year Name" attribute="1" time="1" defaultMemberUniqueName="[Dim Date - Start Date].[Year Name].[All]" allUniqueName="[Dim Date - Start Date].[Year Name].[All]" dimensionUniqueName="[Dim Date - Start Date]" displayFolder="" count="0" unbalanced="0"/>
    <cacheHierarchy uniqueName="[Dim Diagnosis].[Diagnosis Category Name]" caption="Diagnosis Category Name" attribute="1" defaultMemberUniqueName="[Dim Diagnosis].[Diagnosis Category Name].[All]" allUniqueName="[Dim Diagnosis].[Diagnosis Category Name].[All]" dimensionUniqueName="[Dim Diagnosis]" displayFolder="" count="0" unbalanced="0"/>
    <cacheHierarchy uniqueName="[Dim Diagnosis].[Diagnosis Hierarchy]" caption="Diagnosis Hierarchy" defaultMemberUniqueName="[Dim Diagnosis].[Diagnosis Hierarchy].[All]" allUniqueName="[Dim Diagnosis].[Diagnosis Hierarchy].[All]" dimensionUniqueName="[Dim Diagnosis]" displayFolder="" count="0" unbalanced="0"/>
    <cacheHierarchy uniqueName="[Dim Diagnosis].[Diagnosis Name]" caption="Diagnosis Name" attribute="1" defaultMemberUniqueName="[Dim Diagnosis].[Diagnosis Name].[All]" allUniqueName="[Dim Diagnosis].[Diagnosis Name].[All]" dimensionUniqueName="[Dim Diagnosis]" displayFolder="" count="0" unbalanced="0"/>
    <cacheHierarchy uniqueName="[Dim Discharge Status].[Discharge Status Name]" caption="Discharge Status Name" attribute="1" defaultMemberUniqueName="[Dim Discharge Status].[Discharge Status Name].[All]" allUniqueName="[Dim Discharge Status].[Discharge Status Name].[All]" dimensionUniqueName="[Dim Discharge Status]" displayFolder="" count="0" unbalanced="0"/>
    <cacheHierarchy uniqueName="[Dim Doctor].[Degree Name]" caption="Degree Name" attribute="1" defaultMemberUniqueName="[Dim Doctor].[Degree Name].[All]" allUniqueName="[Dim Doctor].[Degree Name].[All]" dimensionUniqueName="[Dim Doctor]" displayFolder="" count="0" unbalanced="0"/>
    <cacheHierarchy uniqueName="[Dim Doctor].[Doctor Name]" caption="Doctor Name" attribute="1" defaultMemberUniqueName="[Dim Doctor].[Doctor Name].[All]" allUniqueName="[Dim Doctor].[Doctor Name].[All]" dimensionUniqueName="[Dim Doctor]" displayFolder="" count="2" unbalanced="0">
      <fieldsUsage count="2">
        <fieldUsage x="-1"/>
        <fieldUsage x="14"/>
      </fieldsUsage>
    </cacheHierarchy>
    <cacheHierarchy uniqueName="[Dim Doctor].[Doctor Type]" caption="Doctor Type" attribute="1" defaultMemberUniqueName="[Dim Doctor].[Doctor Type].[All]" allUniqueName="[Dim Doctor].[Doctor Type].[All]" dimensionUniqueName="[Dim Doctor]" displayFolder="" count="0" unbalanced="0"/>
    <cacheHierarchy uniqueName="[Dim Doctor].[Hiring Date]" caption="Hiring Date" attribute="1" defaultMemberUniqueName="[Dim Doctor].[Hiring Date].[All]" allUniqueName="[Dim Doctor].[Hiring Date].[All]" dimensionUniqueName="[Dim Doctor]" displayFolder="" count="0" unbalanced="0"/>
    <cacheHierarchy uniqueName="[Dim Doctor].[Shift]" caption="Shift" attribute="1" defaultMemberUniqueName="[Dim Doctor].[Shift].[All]" allUniqueName="[Dim Doctor].[Shift].[All]" dimensionUniqueName="[Dim Doctor]" displayFolder="" count="0" unbalanced="0"/>
    <cacheHierarchy uniqueName="[Dim Doctor].[Specialty]" caption="Specialty" attribute="1" defaultMemberUniqueName="[Dim Doctor].[Specialty].[All]" allUniqueName="[Dim Doctor].[Specialty].[All]" dimensionUniqueName="[Dim Doctor]" displayFolder="" count="2" unbalanced="0">
      <fieldsUsage count="2">
        <fieldUsage x="-1"/>
        <fieldUsage x="10"/>
      </fieldsUsage>
    </cacheHierarchy>
    <cacheHierarchy uniqueName="[Dim Doctor].[Specialty Hierarchy]" caption="Specialty Hierarchy" defaultMemberUniqueName="[Dim Doctor].[Specialty Hierarchy].[All]" allUniqueName="[Dim Doctor].[Specialty Hierarchy].[All]" dimensionUniqueName="[Dim Doctor]" displayFolder="" count="0" unbalanced="0"/>
    <cacheHierarchy uniqueName="[Dim Doctor].[Specialty key]" caption="Specialty key" attribute="1" defaultMemberUniqueName="[Dim Doctor].[Specialty key].[All]" allUniqueName="[Dim Doctor].[Specialty key].[All]" dimensionUniqueName="[Dim Doctor]" displayFolder="" count="0" unbalanced="0"/>
    <cacheHierarchy uniqueName="[Dim Doctor].[Specialty Name]" caption="Specialty Name" attribute="1" defaultMemberUniqueName="[Dim Doctor].[Specialty Name].[All]" allUniqueName="[Dim Doctor].[Specialty Name].[All]" dimensionUniqueName="[Dim Doctor]" displayFolder="" count="0" unbalanced="0"/>
    <cacheHierarchy uniqueName="[Dim Doctor].[Specialty Type]" caption="Specialty Type" attribute="1" defaultMemberUniqueName="[Dim Doctor].[Specialty Type].[All]" allUniqueName="[Dim Doctor].[Specialty Type].[All]" dimensionUniqueName="[Dim Doctor]" displayFolder="" count="0" unbalanced="0"/>
    <cacheHierarchy uniqueName="[Dim Doctor].[Staff Key]" caption="Staff Key" attribute="1" defaultMemberUniqueName="[Dim Doctor].[Staff Key].[All]" allUniqueName="[Dim Doctor].[Staff Key].[All]" dimensionUniqueName="[Dim Doctor]" displayFolder="" count="0" unbalanced="0"/>
    <cacheHierarchy uniqueName="[Dim Doctor].[Termination Date]" caption="Termination Date" attribute="1" defaultMemberUniqueName="[Dim Doctor].[Termination Date].[All]" allUniqueName="[Dim Doctor].[Termination Date].[All]" dimensionUniqueName="[Dim Doctor]" displayFolder="" count="0" unbalanced="0"/>
    <cacheHierarchy uniqueName="[Dim Doctor].[Unified Specialty Hierarchy]" caption="Unified Specialty Hierarchy" defaultMemberUniqueName="[Dim Doctor].[Unified Specialty Hierarchy].[All]" allUniqueName="[Dim Doctor].[Unified Specialty Hierarchy].[All]" dimensionUniqueName="[Dim Doctor]" displayFolder="" count="0" unbalanced="0"/>
    <cacheHierarchy uniqueName="[Dim Doctor Procedure].[Degree Name]" caption="Degree Name" attribute="1" defaultMemberUniqueName="[Dim Doctor Procedure].[Degree Name].[All]" allUniqueName="[Dim Doctor Procedure].[Degree Name].[All]" dimensionUniqueName="[Dim Doctor Procedure]" displayFolder="" count="0" unbalanced="0"/>
    <cacheHierarchy uniqueName="[Dim Doctor Procedure].[Doctor Name]" caption="Doctor Name" attribute="1" defaultMemberUniqueName="[Dim Doctor Procedure].[Doctor Name].[All]" allUniqueName="[Dim Doctor Procedure].[Doctor Name].[All]" dimensionUniqueName="[Dim Doctor Procedure]" displayFolder="" count="0" unbalanced="0"/>
    <cacheHierarchy uniqueName="[Dim Doctor Procedure].[Doctor Type]" caption="Doctor Type" attribute="1" defaultMemberUniqueName="[Dim Doctor Procedure].[Doctor Type].[All]" allUniqueName="[Dim Doctor Procedure].[Doctor Type].[All]" dimensionUniqueName="[Dim Doctor Procedure]" displayFolder="" count="0" unbalanced="0"/>
    <cacheHierarchy uniqueName="[Dim Doctor Procedure].[Hiring Date]" caption="Hiring Date" attribute="1" defaultMemberUniqueName="[Dim Doctor Procedure].[Hiring Date].[All]" allUniqueName="[Dim Doctor Procedure].[Hiring Date].[All]" dimensionUniqueName="[Dim Doctor Procedure]" displayFolder="" count="0" unbalanced="0"/>
    <cacheHierarchy uniqueName="[Dim Doctor Procedure].[Shift]" caption="Shift" attribute="1" defaultMemberUniqueName="[Dim Doctor Procedure].[Shift].[All]" allUniqueName="[Dim Doctor Procedure].[Shift].[All]" dimensionUniqueName="[Dim Doctor Procedure]" displayFolder="" count="0" unbalanced="0"/>
    <cacheHierarchy uniqueName="[Dim Doctor Procedure].[Specialty]" caption="Specialty" attribute="1" defaultMemberUniqueName="[Dim Doctor Procedure].[Specialty].[All]" allUniqueName="[Dim Doctor Procedure].[Specialty].[All]" dimensionUniqueName="[Dim Doctor Procedure]" displayFolder="" count="2" unbalanced="0">
      <fieldsUsage count="2">
        <fieldUsage x="-1"/>
        <fieldUsage x="15"/>
      </fieldsUsage>
    </cacheHierarchy>
    <cacheHierarchy uniqueName="[Dim Doctor Procedure].[Specialty Hierarchy]" caption="Specialty Hierarchy" defaultMemberUniqueName="[Dim Doctor Procedure].[Specialty Hierarchy].[All]" allUniqueName="[Dim Doctor Procedure].[Specialty Hierarchy].[All]" dimensionUniqueName="[Dim Doctor Procedure]" displayFolder="" count="0" unbalanced="0"/>
    <cacheHierarchy uniqueName="[Dim Doctor Procedure].[Specialty key]" caption="Specialty key" attribute="1" defaultMemberUniqueName="[Dim Doctor Procedure].[Specialty key].[All]" allUniqueName="[Dim Doctor Procedure].[Specialty key].[All]" dimensionUniqueName="[Dim Doctor Procedure]" displayFolder="" count="0" unbalanced="0"/>
    <cacheHierarchy uniqueName="[Dim Doctor Procedure].[Specialty Name]" caption="Specialty Name" attribute="1" defaultMemberUniqueName="[Dim Doctor Procedure].[Specialty Name].[All]" allUniqueName="[Dim Doctor Procedure].[Specialty Name].[All]" dimensionUniqueName="[Dim Doctor Procedure]" displayFolder="" count="0" unbalanced="0"/>
    <cacheHierarchy uniqueName="[Dim Doctor Procedure].[Specialty Type]" caption="Specialty Type" attribute="1" defaultMemberUniqueName="[Dim Doctor Procedure].[Specialty Type].[All]" allUniqueName="[Dim Doctor Procedure].[Specialty Type].[All]" dimensionUniqueName="[Dim Doctor Procedure]" displayFolder="" count="0" unbalanced="0"/>
    <cacheHierarchy uniqueName="[Dim Doctor Procedure].[Staff Key]" caption="Staff Key" attribute="1" defaultMemberUniqueName="[Dim Doctor Procedure].[Staff Key].[All]" allUniqueName="[Dim Doctor Procedure].[Staff Key].[All]" dimensionUniqueName="[Dim Doctor Procedure]" displayFolder="" count="0" unbalanced="0"/>
    <cacheHierarchy uniqueName="[Dim Doctor Procedure].[Termination Date]" caption="Termination Date" attribute="1" defaultMemberUniqueName="[Dim Doctor Procedure].[Termination Date].[All]" allUniqueName="[Dim Doctor Procedure].[Termination Date].[All]" dimensionUniqueName="[Dim Doctor Procedure]" displayFolder="" count="0" unbalanced="0"/>
    <cacheHierarchy uniqueName="[Dim Doctors Status].[Doctor Status]" caption="Doctor Status" attribute="1" defaultMemberUniqueName="[Dim Doctors Status].[Doctor Status].[All]" allUniqueName="[Dim Doctors Status].[Doctor Status].[All]" dimensionUniqueName="[Dim Doctors Status]" displayFolder="" count="0" unbalanced="0"/>
    <cacheHierarchy uniqueName="[Dim Employees].[BusinessUnitKey]" caption="BusinessUnitKey" attribute="1" defaultMemberUniqueName="[Dim Employees].[BusinessUnitKey].[All]" allUniqueName="[Dim Employees].[BusinessUnitKey].[All]" dimensionUniqueName="[Dim Employees]" displayFolder="" count="0" unbalanced="0"/>
    <cacheHierarchy uniqueName="[Dim Employees].[Department]" caption="Department" attribute="1" defaultMemberUniqueName="[Dim Employees].[Department].[All]" allUniqueName="[Dim Employees].[Department].[All]" dimensionUniqueName="[Dim Employees]" displayFolder="" count="0" unbalanced="0"/>
    <cacheHierarchy uniqueName="[Dim Employees].[EmployeeUserName]" caption="EmployeeUserName" attribute="1" defaultMemberUniqueName="[Dim Employees].[EmployeeUserName].[All]" allUniqueName="[Dim Employees].[EmployeeUserName].[All]" dimensionUniqueName="[Dim Employees]" displayFolder="" count="0" unbalanced="0"/>
    <cacheHierarchy uniqueName="[Dim Employees].[FullName]" caption="FullName" attribute="1" defaultMemberUniqueName="[Dim Employees].[FullName].[All]" allUniqueName="[Dim Employees].[FullName].[All]" dimensionUniqueName="[Dim Employees]" displayFolder="" count="0" unbalanced="0"/>
    <cacheHierarchy uniqueName="[Dim Employees].[IsDeleted]" caption="IsDeleted" attribute="1" defaultMemberUniqueName="[Dim Employees].[IsDeleted].[All]" allUniqueName="[Dim Employees].[IsDeleted].[All]" dimensionUniqueName="[Dim Employees]" displayFolder="" count="0" unbalanced="0"/>
    <cacheHierarchy uniqueName="[Dim Employees].[Job_Desc]" caption="Job_Desc" attribute="1" defaultMemberUniqueName="[Dim Employees].[Job_Desc].[All]" allUniqueName="[Dim Employees].[Job_Desc].[All]" dimensionUniqueName="[Dim Employees]" displayFolder="" count="0" unbalanced="0"/>
    <cacheHierarchy uniqueName="[Dim Employees].[ManagerFullName]" caption="ManagerFullName" attribute="1" defaultMemberUniqueName="[Dim Employees].[ManagerFullName].[All]" allUniqueName="[Dim Employees].[ManagerFullName].[All]" dimensionUniqueName="[Dim Employees]" displayFolder="" count="0" unbalanced="0"/>
    <cacheHierarchy uniqueName="[Dim Employees].[ManagerID]" caption="ManagerID" attribute="1" defaultMemberUniqueName="[Dim Employees].[ManagerID].[All]" allUniqueName="[Dim Employees].[ManagerID].[All]" dimensionUniqueName="[Dim Employees]" displayFolder="" count="0" unbalanced="0"/>
    <cacheHierarchy uniqueName="[Dim Employees].[managerlogin]" caption="managerlogin" attribute="1" defaultMemberUniqueName="[Dim Employees].[managerlogin].[All]" allUniqueName="[Dim Employees].[managerlogin].[All]" dimensionUniqueName="[Dim Employees]" displayFolder="" count="0" unbalanced="0"/>
    <cacheHierarchy uniqueName="[Dim Employees].[Organization]" caption="Organization" attribute="1" defaultMemberUniqueName="[Dim Employees].[Organization].[All]" allUniqueName="[Dim Employees].[Organization].[All]" dimensionUniqueName="[Dim Employees]" displayFolder="" count="0" unbalanced="0"/>
    <cacheHierarchy uniqueName="[Dim Episode].[Bill_Type]" caption="Bill_Type" attribute="1" defaultMemberUniqueName="[Dim Episode].[Bill_Type].[All]" allUniqueName="[Dim Episode].[Bill_Type].[All]" dimensionUniqueName="[Dim Episode]" displayFolder="" count="0" unbalanced="0"/>
    <cacheHierarchy uniqueName="[Dim Episode].[Cross Referral]" caption="Cross Referral" attribute="1" defaultMemberUniqueName="[Dim Episode].[Cross Referral].[All]" allUniqueName="[Dim Episode].[Cross Referral].[All]" dimensionUniqueName="[Dim Episode]" displayFolder="" count="0" unbalanced="0"/>
    <cacheHierarchy uniqueName="[Dim Episode].[Episode_key]" caption="Episode_key" attribute="1" defaultMemberUniqueName="[Dim Episode].[Episode_key].[All]" allUniqueName="[Dim Episode].[Episode_key].[All]" dimensionUniqueName="[Dim Episode]" displayFolder="" count="0" unbalanced="0"/>
    <cacheHierarchy uniqueName="[Dim Episode].[Patient Category]" caption="Patient Category" attribute="1" defaultMemberUniqueName="[Dim Episode].[Patient Category].[All]" allUniqueName="[Dim Episode].[Patient Category].[All]" dimensionUniqueName="[Dim Episode]" displayFolder="" count="0" unbalanced="0"/>
    <cacheHierarchy uniqueName="[Dim Episode].[Section]" caption="Section" attribute="1" defaultMemberUniqueName="[Dim Episode].[Section].[All]" allUniqueName="[Dim Episode].[Section].[All]" dimensionUniqueName="[Dim Episode]" displayFolder="" count="0" unbalanced="0"/>
    <cacheHierarchy uniqueName="[Dim Episode].[Source Of Business]" caption="Source Of Business" attribute="1" defaultMemberUniqueName="[Dim Episode].[Source Of Business].[All]" allUniqueName="[Dim Episode].[Source Of Business].[All]" dimensionUniqueName="[Dim Episode]" displayFolder="" count="0" unbalanced="0"/>
    <cacheHierarchy uniqueName="[Dim Episode Status].[Status]" caption="Status" attribute="1" defaultMemberUniqueName="[Dim Episode Status].[Status].[All]" allUniqueName="[Dim Episode Status].[Status].[All]" dimensionUniqueName="[Dim Episode Status]" displayFolder="" count="0" unbalanced="0"/>
    <cacheHierarchy uniqueName="[Dim Exclusive].[Exclusive]" caption="Exclusive" attribute="1" defaultMemberUniqueName="[Dim Exclusive].[Exclusive].[All]" allUniqueName="[Dim Exclusive].[Exclusive].[All]" dimensionUniqueName="[Dim Exclusive]" displayFolder="" count="0" unbalanced="0"/>
    <cacheHierarchy uniqueName="[Dim Hospital Structure].[Bed Class Hierarchy]" caption="Bed Class Hierarchy" defaultMemberUniqueName="[Dim Hospital Structure].[Bed Class Hierarchy].[All]" allUniqueName="[Dim Hospital Structure].[Bed Class Hierarchy].[All]" dimensionUniqueName="[Dim Hospital Structure]" displayFolder="" count="0" unbalanced="0"/>
    <cacheHierarchy uniqueName="[Dim Hospital Structure].[Bed Class Name]" caption="Bed Class Name" attribute="1" defaultMemberUniqueName="[Dim Hospital Structure].[Bed Class Name].[All]" allUniqueName="[Dim Hospital Structure].[Bed Class Name].[All]" dimensionUniqueName="[Dim Hospital Structure]" displayFolder="" count="0" unbalanced="0"/>
    <cacheHierarchy uniqueName="[Dim Hospital Structure].[Bed Name]" caption="Bed Name" attribute="1" defaultMemberUniqueName="[Dim Hospital Structure].[Bed Name].[All]" allUniqueName="[Dim Hospital Structure].[Bed Name].[All]" dimensionUniqueName="[Dim Hospital Structure]" displayFolder="" count="0" unbalanced="0"/>
    <cacheHierarchy uniqueName="[Dim Hospital Structure].[Branch Name]" caption="Branch Name" attribute="1" defaultMemberUniqueName="[Dim Hospital Structure].[Branch Name].[All]" allUniqueName="[Dim Hospital Structure].[Branch Name].[All]" dimensionUniqueName="[Dim Hospital Structure]" displayFolder="" count="0" unbalanced="0"/>
    <cacheHierarchy uniqueName="[Dim Hospital Structure].[Building Name]" caption="Building Name" attribute="1" defaultMemberUniqueName="[Dim Hospital Structure].[Building Name].[All]" allUniqueName="[Dim Hospital Structure].[Building Name].[All]" dimensionUniqueName="[Dim Hospital Structure]" displayFolder="" count="0" unbalanced="0"/>
    <cacheHierarchy uniqueName="[Dim Hospital Structure].[Floor Name]" caption="Floor Name" attribute="1" defaultMemberUniqueName="[Dim Hospital Structure].[Floor Name].[All]" allUniqueName="[Dim Hospital Structure].[Floor Name].[All]" dimensionUniqueName="[Dim Hospital Structure]" displayFolder="" count="0" unbalanced="0"/>
    <cacheHierarchy uniqueName="[Dim Hospital Structure].[Hospital Hierarchy]" caption="Hospital Hierarchy" defaultMemberUniqueName="[Dim Hospital Structure].[Hospital Hierarchy].[All]" allUniqueName="[Dim Hospital Structure].[Hospital Hierarchy].[All]" dimensionUniqueName="[Dim Hospital Structure]" displayFolder="" count="0" unbalanced="0"/>
    <cacheHierarchy uniqueName="[Dim Hospital Structure].[Location Type Name]" caption="Location Type Name" attribute="1" defaultMemberUniqueName="[Dim Hospital Structure].[Location Type Name].[All]" allUniqueName="[Dim Hospital Structure].[Location Type Name].[All]" dimensionUniqueName="[Dim Hospital Structure]" displayFolder="" count="0" unbalanced="0"/>
    <cacheHierarchy uniqueName="[Dim Hospital Structure].[Room Name]" caption="Room Name" attribute="1" defaultMemberUniqueName="[Dim Hospital Structure].[Room Name].[All]" allUniqueName="[Dim Hospital Structure].[Room Name].[All]" dimensionUniqueName="[Dim Hospital Structure]" displayFolder="" count="0" unbalanced="0"/>
    <cacheHierarchy uniqueName="[Dim Hospital Structure].[Specialty Name]" caption="Specialty Name" attribute="1" defaultMemberUniqueName="[Dim Hospital Structure].[Specialty Name].[All]" allUniqueName="[Dim Hospital Structure].[Specialty Name].[All]" dimensionUniqueName="[Dim Hospital Structure]" displayFolder="" count="0" unbalanced="0"/>
    <cacheHierarchy uniqueName="[Dim Hospital Structure].[Status Description]" caption="Status Description" attribute="1" defaultMemberUniqueName="[Dim Hospital Structure].[Status Description].[All]" allUniqueName="[Dim Hospital Structure].[Status Description].[All]" dimensionUniqueName="[Dim Hospital Structure]" displayFolder="" count="0" unbalanced="0"/>
    <cacheHierarchy uniqueName="[Dim Invoice].[Invoice No.]" caption="Invoice No." attribute="1" defaultMemberUniqueName="[Dim Invoice].[Invoice No.].[All]" allUniqueName="[Dim Invoice].[Invoice No.].[All]" dimensionUniqueName="[Dim Invoice]" displayFolder="" count="0" unbalanced="0"/>
    <cacheHierarchy uniqueName="[Dim Invoice].[Paid_For]" caption="Paid_For" attribute="1" defaultMemberUniqueName="[Dim Invoice].[Paid_For].[All]" allUniqueName="[Dim Invoice].[Paid_For].[All]" dimensionUniqueName="[Dim Invoice]" displayFolder="" count="0" unbalanced="0"/>
    <cacheHierarchy uniqueName="[Dim Medical Department].[MD Short Name]" caption="MD Short Name" attribute="1" defaultMemberUniqueName="[Dim Medical Department].[MD Short Name].[All]" allUniqueName="[Dim Medical Department].[MD Short Name].[All]" dimensionUniqueName="[Dim Medical Department]" displayFolder="" count="0" unbalanced="0"/>
    <cacheHierarchy uniqueName="[Dim Medical Department].[Medical Department Hierarchy]" caption="Medical Department Hierarchy" defaultMemberUniqueName="[Dim Medical Department].[Medical Department Hierarchy].[All]" allUniqueName="[Dim Medical Department].[Medical Department Hierarchy].[All]" dimensionUniqueName="[Dim Medical Department]" displayFolder="" count="3" unbalanced="0">
      <fieldsUsage count="3">
        <fieldUsage x="-1"/>
        <fieldUsage x="5"/>
        <fieldUsage x="6"/>
      </fieldsUsage>
    </cacheHierarchy>
    <cacheHierarchy uniqueName="[Dim Medical Department].[Medical Department Key]" caption="Medical Department Key" attribute="1" defaultMemberUniqueName="[Dim Medical Department].[Medical Department Key].[All]" allUniqueName="[Dim Medical Department].[Medical Department Key].[All]" dimensionUniqueName="[Dim Medical Department]" displayFolder="" count="0" unbalanced="0"/>
    <cacheHierarchy uniqueName="[Dim Medical Department].[Medical Department Name]" caption="Medical Department Name" attribute="1" defaultMemberUniqueName="[Dim Medical Department].[Medical Department Name].[All]" allUniqueName="[Dim Medical Department].[Medical Department Name].[All]" dimensionUniqueName="[Dim Medical Department]" displayFolder="" count="0" unbalanced="0"/>
    <cacheHierarchy uniqueName="[Dim Medical Department].[Medical Short Name Hierarchy]" caption="Medical Short Name Hierarchy" defaultMemberUniqueName="[Dim Medical Department].[Medical Short Name Hierarchy].[All]" allUniqueName="[Dim Medical Department].[Medical Short Name Hierarchy].[All]" dimensionUniqueName="[Dim Medical Department]" displayFolder="" count="0" unbalanced="0"/>
    <cacheHierarchy uniqueName="[Dim Medical Department].[Unified Medical Department Name]" caption="Unified Medical Department Name" attribute="1" defaultMemberUniqueName="[Dim Medical Department].[Unified Medical Department Name].[All]" allUniqueName="[Dim Medical Department].[Unified Medical Department Name].[All]" dimensionUniqueName="[Dim Medical Department]" displayFolder="" count="2" unbalanced="0">
      <fieldsUsage count="2">
        <fieldUsage x="-1"/>
        <fieldUsage x="11"/>
      </fieldsUsage>
    </cacheHierarchy>
    <cacheHierarchy uniqueName="[Dim Medical Department].[Unified Short Name]" caption="Unified Short Name" attribute="1" defaultMemberUniqueName="[Dim Medical Department].[Unified Short Name].[All]" allUniqueName="[Dim Medical Department].[Unified Short Name].[All]" dimensionUniqueName="[Dim Medical Department]" displayFolder="" count="0" unbalanced="0"/>
    <cacheHierarchy uniqueName="[Dim Notes].[Note]" caption="Note" attribute="1" defaultMemberUniqueName="[Dim Notes].[Note].[All]" allUniqueName="[Dim Notes].[Note].[All]" dimensionUniqueName="[Dim Notes]" displayFolder="" count="0" unbalanced="0"/>
    <cacheHierarchy uniqueName="[Dim Operation].[Operation Classification]" caption="Operation Classification" attribute="1" defaultMemberUniqueName="[Dim Operation].[Operation Classification].[All]" allUniqueName="[Dim Operation].[Operation Classification].[All]" dimensionUniqueName="[Dim Operation]" displayFolder="" count="0" unbalanced="0"/>
    <cacheHierarchy uniqueName="[Dim Operation].[Operation Hierarchy]" caption="Operation Hierarchy" defaultMemberUniqueName="[Dim Operation].[Operation Hierarchy].[All]" allUniqueName="[Dim Operation].[Operation Hierarchy].[All]" dimensionUniqueName="[Dim Operation]" displayFolder="" count="0" unbalanced="0"/>
    <cacheHierarchy uniqueName="[Dim Operation].[Operation Name]" caption="Operation Name" attribute="1" defaultMemberUniqueName="[Dim Operation].[Operation Name].[All]" allUniqueName="[Dim Operation].[Operation Name].[All]" dimensionUniqueName="[Dim Operation]" displayFolder="" count="0" unbalanced="0"/>
    <cacheHierarchy uniqueName="[Dim Operation].[Operation Type]" caption="Operation Type" attribute="1" defaultMemberUniqueName="[Dim Operation].[Operation Type].[All]" allUniqueName="[Dim Operation].[Operation Type].[All]" dimensionUniqueName="[Dim Operation]" displayFolder="" count="0" unbalanced="0"/>
    <cacheHierarchy uniqueName="[Dim Packages].[Package Category Name]" caption="Package Category Name" attribute="1" defaultMemberUniqueName="[Dim Packages].[Package Category Name].[All]" allUniqueName="[Dim Packages].[Package Category Name].[All]" dimensionUniqueName="[Dim Packages]" displayFolder="" count="0" unbalanced="0"/>
    <cacheHierarchy uniqueName="[Dim Packages].[Package Code]" caption="Package Code" attribute="1" defaultMemberUniqueName="[Dim Packages].[Package Code].[All]" allUniqueName="[Dim Packages].[Package Code].[All]" dimensionUniqueName="[Dim Packages]" displayFolder="" count="0" unbalanced="0"/>
    <cacheHierarchy uniqueName="[Dim Packages].[Package Group Name]" caption="Package Group Name" attribute="1" defaultMemberUniqueName="[Dim Packages].[Package Group Name].[All]" allUniqueName="[Dim Packages].[Package Group Name].[All]" dimensionUniqueName="[Dim Packages]" displayFolder="" count="0" unbalanced="0"/>
    <cacheHierarchy uniqueName="[Dim Packages].[Package Hierarchy]" caption="Package Hierarchy" defaultMemberUniqueName="[Dim Packages].[Package Hierarchy].[All]" allUniqueName="[Dim Packages].[Package Hierarchy].[All]" dimensionUniqueName="[Dim Packages]" displayFolder="" count="0" unbalanced="0"/>
    <cacheHierarchy uniqueName="[Dim Packages].[Package Key]" caption="Package Key" attribute="1" defaultMemberUniqueName="[Dim Packages].[Package Key].[All]" allUniqueName="[Dim Packages].[Package Key].[All]" dimensionUniqueName="[Dim Packages]" displayFolder="" count="0" unbalanced="0"/>
    <cacheHierarchy uniqueName="[Dim Packages].[Package Name]" caption="Package Name" attribute="1" defaultMemberUniqueName="[Dim Packages].[Package Name].[All]" allUniqueName="[Dim Packages].[Package Name].[All]" dimensionUniqueName="[Dim Packages]" displayFolder="" count="0" unbalanced="0"/>
    <cacheHierarchy uniqueName="[Dim Patient].[Age]" caption="Age" attribute="1" defaultMemberUniqueName="[Dim Patient].[Age].[All]" allUniqueName="[Dim Patient].[Age].[All]" dimensionUniqueName="[Dim Patient]" displayFolder="" count="0" unbalanced="0"/>
    <cacheHierarchy uniqueName="[Dim Patient].[Age Range]" caption="Age Range" attribute="1" defaultMemberUniqueName="[Dim Patient].[Age Range].[All]" allUniqueName="[Dim Patient].[Age Range].[All]" dimensionUniqueName="[Dim Patient]" displayFolder="" count="0" unbalanced="0"/>
    <cacheHierarchy uniqueName="[Dim Patient].[Created by]" caption="Created by" attribute="1" defaultMemberUniqueName="[Dim Patient].[Created by].[All]" allUniqueName="[Dim Patient].[Created by].[All]" dimensionUniqueName="[Dim Patient]" displayFolder="" count="0" unbalanced="0"/>
    <cacheHierarchy uniqueName="[Dim Patient].[Creation Date]" caption="Creation Date" attribute="1" defaultMemberUniqueName="[Dim Patient].[Creation Date].[All]" allUniqueName="[Dim Patient].[Creation Date].[All]" dimensionUniqueName="[Dim Patient]" displayFolder="" count="0" unbalanced="0"/>
    <cacheHierarchy uniqueName="[Dim Patient].[District Name]" caption="District Name" attribute="1" defaultMemberUniqueName="[Dim Patient].[District Name].[All]" allUniqueName="[Dim Patient].[District Name].[All]" dimensionUniqueName="[Dim Patient]" displayFolder="" count="0" unbalanced="0"/>
    <cacheHierarchy uniqueName="[Dim Patient].[File Number]" caption="File Number" attribute="1" defaultMemberUniqueName="[Dim Patient].[File Number].[All]" allUniqueName="[Dim Patient].[File Number].[All]" dimensionUniqueName="[Dim Patient]" displayFolder="" count="0" unbalanced="0"/>
    <cacheHierarchy uniqueName="[Dim Patient].[Gender Name]" caption="Gender Name" attribute="1" defaultMemberUniqueName="[Dim Patient].[Gender Name].[All]" allUniqueName="[Dim Patient].[Gender Name].[All]" dimensionUniqueName="[Dim Patient]" displayFolder="" count="0" unbalanced="0"/>
    <cacheHierarchy uniqueName="[Dim Patient].[ID Number]" caption="ID Number" attribute="1" defaultMemberUniqueName="[Dim Patient].[ID Number].[All]" allUniqueName="[Dim Patient].[ID Number].[All]" dimensionUniqueName="[Dim Patient]" displayFolder="" count="0" unbalanced="0"/>
    <cacheHierarchy uniqueName="[Dim Patient].[ID Type]" caption="ID Type" attribute="1" defaultMemberUniqueName="[Dim Patient].[ID Type].[All]" allUniqueName="[Dim Patient].[ID Type].[All]" dimensionUniqueName="[Dim Patient]" displayFolder="" count="0" unbalanced="0"/>
    <cacheHierarchy uniqueName="[Dim Patient].[Mobile Number]" caption="Mobile Number" attribute="1" defaultMemberUniqueName="[Dim Patient].[Mobile Number].[All]" allUniqueName="[Dim Patient].[Mobile Number].[All]" dimensionUniqueName="[Dim Patient]" displayFolder="" count="0" unbalanced="0"/>
    <cacheHierarchy uniqueName="[Dim Patient].[Mobile Number2]" caption="Mobile Number2" attribute="1" defaultMemberUniqueName="[Dim Patient].[Mobile Number2].[All]" allUniqueName="[Dim Patient].[Mobile Number2].[All]" dimensionUniqueName="[Dim Patient]" displayFolder="" count="0" unbalanced="0"/>
    <cacheHierarchy uniqueName="[Dim Patient].[Nationality Name]" caption="Nationality Name" attribute="1" defaultMemberUniqueName="[Dim Patient].[Nationality Name].[All]" allUniqueName="[Dim Patient].[Nationality Name].[All]" dimensionUniqueName="[Dim Patient]" displayFolder="" count="0" unbalanced="0"/>
    <cacheHierarchy uniqueName="[Dim Patient].[Patient Birthdate]" caption="Patient Birthdate" attribute="1" defaultMemberUniqueName="[Dim Patient].[Patient Birthdate].[All]" allUniqueName="[Dim Patient].[Patient Birthdate].[All]" dimensionUniqueName="[Dim Patient]" displayFolder="" count="0" unbalanced="0"/>
    <cacheHierarchy uniqueName="[Dim Patient].[Patient Code]" caption="Patient Code" attribute="1" defaultMemberUniqueName="[Dim Patient].[Patient Code].[All]" allUniqueName="[Dim Patient].[Patient Code].[All]" dimensionUniqueName="[Dim Patient]" displayFolder="" count="0" unbalanced="0"/>
    <cacheHierarchy uniqueName="[Dim Patient].[Patient Id]" caption="Patient Id" attribute="1" defaultMemberUniqueName="[Dim Patient].[Patient Id].[All]" allUniqueName="[Dim Patient].[Patient Id].[All]" dimensionUniqueName="[Dim Patient]" displayFolder="" count="0" unbalanced="0"/>
    <cacheHierarchy uniqueName="[Dim Patient].[Patient Name]" caption="Patient Name" attribute="1" defaultMemberUniqueName="[Dim Patient].[Patient Name].[All]" allUniqueName="[Dim Patient].[Patient Name].[All]" dimensionUniqueName="[Dim Patient]" displayFolder="" count="0" unbalanced="0"/>
    <cacheHierarchy uniqueName="[Dim Patient].[Patient Payment Type]" caption="Patient Payment Type" attribute="1" defaultMemberUniqueName="[Dim Patient].[Patient Payment Type].[All]" allUniqueName="[Dim Patient].[Patient Payment Type].[All]" dimensionUniqueName="[Dim Patient]" displayFolder="" count="0" unbalanced="0"/>
    <cacheHierarchy uniqueName="[Dim Patient].[Patient Retention]" caption="Patient Retention" attribute="1" defaultMemberUniqueName="[Dim Patient].[Patient Retention].[All]" allUniqueName="[Dim Patient].[Patient Retention].[All]" dimensionUniqueName="[Dim Patient]" displayFolder="" count="0" unbalanced="0"/>
    <cacheHierarchy uniqueName="[Dim Patient].[Phone 1]" caption="Phone 1" attribute="1" defaultMemberUniqueName="[Dim Patient].[Phone 1].[All]" allUniqueName="[Dim Patient].[Phone 1].[All]" dimensionUniqueName="[Dim Patient]" displayFolder="" count="0" unbalanced="0"/>
    <cacheHierarchy uniqueName="[Dim Patient].[Phone 2]" caption="Phone 2" attribute="1" defaultMemberUniqueName="[Dim Patient].[Phone 2].[All]" allUniqueName="[Dim Patient].[Phone 2].[All]" dimensionUniqueName="[Dim Patient]" displayFolder="" count="0" unbalanced="0"/>
    <cacheHierarchy uniqueName="[Dim Patient].[Phone 3]" caption="Phone 3" attribute="1" defaultMemberUniqueName="[Dim Patient].[Phone 3].[All]" allUniqueName="[Dim Patient].[Phone 3].[All]" dimensionUniqueName="[Dim Patient]" displayFolder="" count="0" unbalanced="0"/>
    <cacheHierarchy uniqueName="[Dim Patient].[PR SubCategory]" caption="PR SubCategory" attribute="1" defaultMemberUniqueName="[Dim Patient].[PR SubCategory].[All]" allUniqueName="[Dim Patient].[PR SubCategory].[All]" dimensionUniqueName="[Dim Patient]" displayFolder="" count="0" unbalanced="0"/>
    <cacheHierarchy uniqueName="[Dim Patient].[Province Name]" caption="Province Name" attribute="1" defaultMemberUniqueName="[Dim Patient].[Province Name].[All]" allUniqueName="[Dim Patient].[Province Name].[All]" dimensionUniqueName="[Dim Patient]" displayFolder="" count="0" unbalanced="0"/>
    <cacheHierarchy uniqueName="[Dim Patient].[Source Description]" caption="Source Description" attribute="1" defaultMemberUniqueName="[Dim Patient].[Source Description].[All]" allUniqueName="[Dim Patient].[Source Description].[All]" dimensionUniqueName="[Dim Patient]" displayFolder="" count="0" unbalanced="0"/>
    <cacheHierarchy uniqueName="[Dim Patient].[Source Of Business]" caption="Source Of Business" attribute="1" defaultMemberUniqueName="[Dim Patient].[Source Of Business].[All]" allUniqueName="[Dim Patient].[Source Of Business].[All]" dimensionUniqueName="[Dim Patient]" displayFolder="" count="0" unbalanced="0"/>
    <cacheHierarchy uniqueName="[Dim Patient Payment Status].[Status]" caption="Status" attribute="1" defaultMemberUniqueName="[Dim Patient Payment Status].[Status].[All]" allUniqueName="[Dim Patient Payment Status].[Status].[All]" dimensionUniqueName="[Dim Patient Payment Status]" displayFolder="" count="0" unbalanced="0"/>
    <cacheHierarchy uniqueName="[Dim Patient Status].[Patient Status]" caption="Patient Status" attribute="1" defaultMemberUniqueName="[Dim Patient Status].[Patient Status].[All]" allUniqueName="[Dim Patient Status].[Patient Status].[All]" dimensionUniqueName="[Dim Patient Status]" displayFolder="" count="0" unbalanced="0"/>
    <cacheHierarchy uniqueName="[Dim Readmission].[Readmission Desc]" caption="Readmission Desc" attribute="1" defaultMemberUniqueName="[Dim Readmission].[Readmission Desc].[All]" allUniqueName="[Dim Readmission].[Readmission Desc].[All]" dimensionUniqueName="[Dim Readmission]" displayFolder="" count="0" unbalanced="0"/>
    <cacheHierarchy uniqueName="[Dim Referral Source].[Case Type]" caption="Case Type" attribute="1" defaultMemberUniqueName="[Dim Referral Source].[Case Type].[All]" allUniqueName="[Dim Referral Source].[Case Type].[All]" dimensionUniqueName="[Dim Referral Source]" displayFolder="" count="0" unbalanced="0"/>
    <cacheHierarchy uniqueName="[Dim Referral Source].[Referral Source Hierarchy]" caption="Referral Source Hierarchy" defaultMemberUniqueName="[Dim Referral Source].[Referral Source Hierarchy].[All]" allUniqueName="[Dim Referral Source].[Referral Source Hierarchy].[All]" dimensionUniqueName="[Dim Referral Source]" displayFolder="" count="0" unbalanced="0"/>
    <cacheHierarchy uniqueName="[Dim Referral Source].[Referral Source Name]" caption="Referral Source Name" attribute="1" defaultMemberUniqueName="[Dim Referral Source].[Referral Source Name].[All]" allUniqueName="[Dim Referral Source].[Referral Source Name].[All]" dimensionUniqueName="[Dim Referral Source]" displayFolder="" count="0" unbalanced="0"/>
    <cacheHierarchy uniqueName="[Dim Referral Source].[Referral Source Unified Name]" caption="Referral Source Unified Name" attribute="1" defaultMemberUniqueName="[Dim Referral Source].[Referral Source Unified Name].[All]" allUniqueName="[Dim Referral Source].[Referral Source Unified Name].[All]" dimensionUniqueName="[Dim Referral Source]" displayFolder="" count="0" unbalanced="0"/>
    <cacheHierarchy uniqueName="[Dim Second Doctor].[Degree Name]" caption="Degree Name" attribute="1" defaultMemberUniqueName="[Dim Second Doctor].[Degree Name].[All]" allUniqueName="[Dim Second Doctor].[Degree Name].[All]" dimensionUniqueName="[Dim Second Doctor]" displayFolder="" count="0" unbalanced="0"/>
    <cacheHierarchy uniqueName="[Dim Second Doctor].[Doctor Name]" caption="Doctor Name" attribute="1" defaultMemberUniqueName="[Dim Second Doctor].[Doctor Name].[All]" allUniqueName="[Dim Second Doctor].[Doctor Name].[All]" dimensionUniqueName="[Dim Second Doctor]" displayFolder="" count="0" unbalanced="0"/>
    <cacheHierarchy uniqueName="[Dim Second Doctor].[Doctor Type]" caption="Doctor Type" attribute="1" defaultMemberUniqueName="[Dim Second Doctor].[Doctor Type].[All]" allUniqueName="[Dim Second Doctor].[Doctor Type].[All]" dimensionUniqueName="[Dim Second Doctor]" displayFolder="" count="0" unbalanced="0"/>
    <cacheHierarchy uniqueName="[Dim Second Doctor].[Hiring Date]" caption="Hiring Date" attribute="1" defaultMemberUniqueName="[Dim Second Doctor].[Hiring Date].[All]" allUniqueName="[Dim Second Doctor].[Hiring Date].[All]" dimensionUniqueName="[Dim Second Doctor]" displayFolder="" count="0" unbalanced="0"/>
    <cacheHierarchy uniqueName="[Dim Second Doctor].[Shift]" caption="Shift" attribute="1" defaultMemberUniqueName="[Dim Second Doctor].[Shift].[All]" allUniqueName="[Dim Second Doctor].[Shift].[All]" dimensionUniqueName="[Dim Second Doctor]" displayFolder="" count="0" unbalanced="0"/>
    <cacheHierarchy uniqueName="[Dim Second Doctor].[Specialty Hierarchy]" caption="Specialty Hierarchy" defaultMemberUniqueName="[Dim Second Doctor].[Specialty Hierarchy].[All]" allUniqueName="[Dim Second Doctor].[Specialty Hierarchy].[All]" dimensionUniqueName="[Dim Second Doctor]" displayFolder="" count="0" unbalanced="0"/>
    <cacheHierarchy uniqueName="[Dim Second Doctor].[Specialty key]" caption="Specialty key" attribute="1" defaultMemberUniqueName="[Dim Second Doctor].[Specialty key].[All]" allUniqueName="[Dim Second Doctor].[Specialty key].[All]" dimensionUniqueName="[Dim Second Doctor]" displayFolder="" count="0" unbalanced="0"/>
    <cacheHierarchy uniqueName="[Dim Second Doctor].[Specialty Name]" caption="Specialty Name" attribute="1" defaultMemberUniqueName="[Dim Second Doctor].[Specialty Name].[All]" allUniqueName="[Dim Second Doctor].[Specialty Name].[All]" dimensionUniqueName="[Dim Second Doctor]" displayFolder="" count="0" unbalanced="0"/>
    <cacheHierarchy uniqueName="[Dim Second Doctor].[Specialty Type]" caption="Specialty Type" attribute="1" defaultMemberUniqueName="[Dim Second Doctor].[Specialty Type].[All]" allUniqueName="[Dim Second Doctor].[Specialty Type].[All]" dimensionUniqueName="[Dim Second Doctor]" displayFolder="" count="0" unbalanced="0"/>
    <cacheHierarchy uniqueName="[Dim Second Doctor].[Termination Date]" caption="Termination Date" attribute="1" defaultMemberUniqueName="[Dim Second Doctor].[Termination Date].[All]" allUniqueName="[Dim Second Doctor].[Termination Date].[All]" dimensionUniqueName="[Dim Second Doctor]" displayFolder="" count="0" unbalanced="0"/>
    <cacheHierarchy uniqueName="[Dim Second Doctor].[Unified Specialty Name]" caption="Unified Specialty Name" attribute="1" defaultMemberUniqueName="[Dim Second Doctor].[Unified Specialty Name].[All]" allUniqueName="[Dim Second Doctor].[Unified Specialty Name].[All]" dimensionUniqueName="[Dim Second Doctor]" displayFolder="" count="0" unbalanced="0"/>
    <cacheHierarchy uniqueName="[Dim Service Location].[Location Type]" caption="Location Type" attribute="1" defaultMemberUniqueName="[Dim Service Location].[Location Type].[All]" allUniqueName="[Dim Service Location].[Location Type].[All]" dimensionUniqueName="[Dim Service Location]" displayFolder="" count="0" unbalanced="0"/>
    <cacheHierarchy uniqueName="[Dim Service Location].[Store Name Latin]" caption="Store Name Latin" attribute="1" defaultMemberUniqueName="[Dim Service Location].[Store Name Latin].[All]" allUniqueName="[Dim Service Location].[Store Name Latin].[All]" dimensionUniqueName="[Dim Service Location]" displayFolder="" count="0" unbalanced="0"/>
    <cacheHierarchy uniqueName="[Dim Services].[IOS User Code]" caption="IOS User Code" attribute="1" defaultMemberUniqueName="[Dim Services].[IOS User Code].[All]" allUniqueName="[Dim Services].[IOS User Code].[All]" dimensionUniqueName="[Dim Services]" displayFolder="" count="0" unbalanced="0"/>
    <cacheHierarchy uniqueName="[Dim Services].[Last Modified date]" caption="Last Modified date" attribute="1" defaultMemberUniqueName="[Dim Services].[Last Modified date].[All]" allUniqueName="[Dim Services].[Last Modified date].[All]" dimensionUniqueName="[Dim Services]" displayFolder="" count="0" unbalanced="0"/>
    <cacheHierarchy uniqueName="[Dim Services].[Procedure Category]" caption="Procedure Category" attribute="1" defaultMemberUniqueName="[Dim Services].[Procedure Category].[All]" allUniqueName="[Dim Services].[Procedure Category].[All]" dimensionUniqueName="[Dim Services]" displayFolder="" count="0" unbalanced="0"/>
    <cacheHierarchy uniqueName="[Dim Services].[Service Category Name]" caption="Service Category Name" attribute="1" defaultMemberUniqueName="[Dim Services].[Service Category Name].[All]" allUniqueName="[Dim Services].[Service Category Name].[All]" dimensionUniqueName="[Dim Services]" displayFolder="" count="0" unbalanced="0"/>
    <cacheHierarchy uniqueName="[Dim Services].[Service Category Unified Name]" caption="Service Category Unified Name" attribute="1" defaultMemberUniqueName="[Dim Services].[Service Category Unified Name].[All]" allUniqueName="[Dim Services].[Service Category Unified Name].[All]" dimensionUniqueName="[Dim Services]" displayFolder="" count="0" unbalanced="0"/>
    <cacheHierarchy uniqueName="[Dim Services].[Service Code]" caption="Service Code" attribute="1" defaultMemberUniqueName="[Dim Services].[Service Code].[All]" allUniqueName="[Dim Services].[Service Code].[All]" dimensionUniqueName="[Dim Services]" displayFolder="" count="0" unbalanced="0"/>
    <cacheHierarchy uniqueName="[Dim Services].[Service Group Name]" caption="Service Group Name" attribute="1" defaultMemberUniqueName="[Dim Services].[Service Group Name].[All]" allUniqueName="[Dim Services].[Service Group Name].[All]" dimensionUniqueName="[Dim Services]" displayFolder="" count="0" unbalanced="0"/>
    <cacheHierarchy uniqueName="[Dim Services].[Service Hierarchy]" caption="Service Hierarchy" defaultMemberUniqueName="[Dim Services].[Service Hierarchy].[All]" allUniqueName="[Dim Services].[Service Hierarchy].[All]" dimensionUniqueName="[Dim Services]" displayFolder="" count="0" unbalanced="0"/>
    <cacheHierarchy uniqueName="[Dim Services].[Service Key]" caption="Service Key" attribute="1" defaultMemberUniqueName="[Dim Services].[Service Key].[All]" allUniqueName="[Dim Services].[Service Key].[All]" dimensionUniqueName="[Dim Services]" displayFolder="" count="0" unbalanced="0"/>
    <cacheHierarchy uniqueName="[Dim Services].[Service Name]" caption="Service Name" attribute="1" defaultMemberUniqueName="[Dim Services].[Service Name].[All]" allUniqueName="[Dim Services].[Service Name].[All]" dimensionUniqueName="[Dim Services]" displayFolder="" count="0" unbalanced="0"/>
    <cacheHierarchy uniqueName="[Dim Services Status].[Service Status]" caption="Service Status" attribute="1" defaultMemberUniqueName="[Dim Services Status].[Service Status].[All]" allUniqueName="[Dim Services Status].[Service Status].[All]" dimensionUniqueName="[Dim Services Status]" displayFolder="" count="0" unbalanced="0"/>
    <cacheHierarchy uniqueName="[Beds].[Bed Class Name]" caption="Bed Class Name" attribute="1" defaultMemberUniqueName="[Beds].[Bed Class Name].[All]" allUniqueName="[Beds].[Bed Class Name].[All]" dimensionUniqueName="[Beds]" displayFolder="" count="0" unbalanced="0" hidden="1"/>
    <cacheHierarchy uniqueName="[Beds].[Bed Name]" caption="Bed Name" attribute="1" defaultMemberUniqueName="[Beds].[Bed Name].[All]" allUniqueName="[Beds].[Bed Name].[All]" dimensionUniqueName="[Beds]" displayFolder="" count="0" unbalanced="0" hidden="1"/>
    <cacheHierarchy uniqueName="[Beds].[Branch Name]" caption="Branch Name" attribute="1" defaultMemberUniqueName="[Beds].[Branch Name].[All]" allUniqueName="[Beds].[Branch Name].[All]" dimensionUniqueName="[Beds]" displayFolder="" count="0" unbalanced="0" hidden="1"/>
    <cacheHierarchy uniqueName="[Beds].[Building Name]" caption="Building Name" attribute="1" defaultMemberUniqueName="[Beds].[Building Name].[All]" allUniqueName="[Beds].[Building Name].[All]" dimensionUniqueName="[Beds]" displayFolder="" count="0" unbalanced="0" hidden="1"/>
    <cacheHierarchy uniqueName="[Beds].[Floor Name]" caption="Floor Name" attribute="1" defaultMemberUniqueName="[Beds].[Floor Name].[All]" allUniqueName="[Beds].[Floor Name].[All]" dimensionUniqueName="[Beds]" displayFolder="" count="0" unbalanced="0" hidden="1"/>
    <cacheHierarchy uniqueName="[Beds].[Location Type Name]" caption="Location Type Name" attribute="1" defaultMemberUniqueName="[Beds].[Location Type Name].[All]" allUniqueName="[Beds].[Location Type Name].[All]" dimensionUniqueName="[Beds]" displayFolder="" count="0" unbalanced="0" hidden="1"/>
    <cacheHierarchy uniqueName="[Beds].[Organization]" caption="Organization" attribute="1" defaultMemberUniqueName="[Beds].[Organization].[All]" allUniqueName="[Beds].[Organization].[All]" dimensionUniqueName="[Beds]" displayFolder="" count="0" unbalanced="0" hidden="1"/>
    <cacheHierarchy uniqueName="[Beds].[PKey_LevelOne]" caption="PKey_LevelOne" attribute="1" defaultMemberUniqueName="[Beds].[PKey_LevelOne].[All]" allUniqueName="[Beds].[PKey_LevelOne].[All]" dimensionUniqueName="[Beds]" displayFolder="" count="0" unbalanced="0" hidden="1"/>
    <cacheHierarchy uniqueName="[Beds].[Room Name]" caption="Room Name" attribute="1" defaultMemberUniqueName="[Beds].[Room Name].[All]" allUniqueName="[Beds].[Room Name].[All]" dimensionUniqueName="[Beds]" displayFolder="" count="0" unbalanced="0" hidden="1"/>
    <cacheHierarchy uniqueName="[Beds].[Specialty Name]" caption="Specialty Name" attribute="1" defaultMemberUniqueName="[Beds].[Specialty Name].[All]" allUniqueName="[Beds].[Specialty Name].[All]" dimensionUniqueName="[Beds]" displayFolder="" count="0" unbalanced="0" hidden="1"/>
    <cacheHierarchy uniqueName="[Beds].[Status]" caption="Status" attribute="1" defaultMemberUniqueName="[Beds].[Status].[All]" allUniqueName="[Beds].[Status].[All]" dimensionUniqueName="[Beds]" displayFolder="" count="0" unbalanced="0" hidden="1"/>
    <cacheHierarchy uniqueName="[Beds].[Status Description]" caption="Status Description" attribute="1" defaultMemberUniqueName="[Beds].[Status Description].[All]" allUniqueName="[Beds].[Status Description].[All]" dimensionUniqueName="[Beds]" displayFolder="" count="0" unbalanced="0" hidden="1"/>
    <cacheHierarchy uniqueName="[BridgeSpeciality].[PatternID]" caption="PatternID" attribute="1" defaultMemberUniqueName="[BridgeSpeciality].[PatternID].[All]" allUniqueName="[BridgeSpeciality].[PatternID].[All]" dimensionUniqueName="[BridgeSpeciality]" displayFolder="" count="0" unbalanced="0" hidden="1"/>
    <cacheHierarchy uniqueName="[BridgeSpeciality].[SpecialityID]" caption="SpecialityID" attribute="1" defaultMemberUniqueName="[BridgeSpeciality].[SpecialityID].[All]" allUniqueName="[BridgeSpeciality].[SpecialityID].[All]" dimensionUniqueName="[BridgeSpeciality]" displayFolder="" count="0" unbalanced="0" hidden="1"/>
    <cacheHierarchy uniqueName="[BridgeTags].[PatternID]" caption="PatternID" attribute="1" defaultMemberUniqueName="[BridgeTags].[PatternID].[All]" allUniqueName="[BridgeTags].[PatternID].[All]" dimensionUniqueName="[BridgeTags]" displayFolder="" count="0" unbalanced="0" hidden="1"/>
    <cacheHierarchy uniqueName="[BridgeTags].[TagKey]" caption="TagKey" attribute="1" defaultMemberUniqueName="[BridgeTags].[TagKey].[All]" allUniqueName="[BridgeTags].[TagKey].[All]" dimensionUniqueName="[BridgeTags]" displayFolder="" count="0" unbalanced="0" hidden="1"/>
    <cacheHierarchy uniqueName="[BridgeUserRoles].[RoleID]" caption="RoleID" attribute="1" defaultMemberUniqueName="[BridgeUserRoles].[RoleID].[All]" allUniqueName="[BridgeUserRoles].[RoleID].[All]" dimensionUniqueName="[BridgeUserRoles]" displayFolder="" count="0" unbalanced="0" hidden="1"/>
    <cacheHierarchy uniqueName="[BridgeUserRoles].[UserID]" caption="UserID" attribute="1" defaultMemberUniqueName="[BridgeUserRoles].[UserID].[All]" allUniqueName="[BridgeUserRoles].[UserID].[All]" dimensionUniqueName="[BridgeUserRoles]" displayFolder="" count="0" unbalanced="0" hidden="1"/>
    <cacheHierarchy uniqueName="[Dim Account].[Company_Code_Unified]" caption="Company_Code_Unified" attribute="1" defaultMemberUniqueName="[Dim Account].[Company_Code_Unified].[All]" allUniqueName="[Dim Account].[Company_Code_Unified].[All]" dimensionUniqueName="[Dim Account]" displayFolder="" count="0" unbalanced="0" hidden="1"/>
    <cacheHierarchy uniqueName="[Dim Account].[Company_Key]" caption="Company_Key" attribute="1" defaultMemberUniqueName="[Dim Account].[Company_Key].[All]" allUniqueName="[Dim Account].[Company_Key].[All]" dimensionUniqueName="[Dim Account]" displayFolder="" count="0" unbalanced="0" hidden="1"/>
    <cacheHierarchy uniqueName="[Dim Account].[net Volume Account]" caption="net Volume Account" attribute="1" defaultMemberUniqueName="[Dim Account].[net Volume Account].[All]" allUniqueName="[Dim Account].[net Volume Account].[All]" dimensionUniqueName="[Dim Account]" displayFolder="" count="0" unbalanced="0" hidden="1"/>
    <cacheHierarchy uniqueName="[Dim Account].[Organization_Key]" caption="Organization_Key" attribute="1" defaultMemberUniqueName="[Dim Account].[Organization_Key].[All]" allUniqueName="[Dim Account].[Organization_Key].[All]" dimensionUniqueName="[Dim Account]" displayFolder="" count="0" unbalanced="0" hidden="1"/>
    <cacheHierarchy uniqueName="[Dim Account - Sub].[Area]" caption="Area" attribute="1" defaultMemberUniqueName="[Dim Account - Sub].[Area].[All]" allUniqueName="[Dim Account - Sub].[Area].[All]" dimensionUniqueName="[Dim Account - Sub]" displayFolder="" count="0" unbalanced="0" hidden="1"/>
    <cacheHierarchy uniqueName="[Dim Account - Sub].[CommunityAccounts]" caption="CommunityAccounts" attribute="1" defaultMemberUniqueName="[Dim Account - Sub].[CommunityAccounts].[All]" allUniqueName="[Dim Account - Sub].[CommunityAccounts].[All]" dimensionUniqueName="[Dim Account - Sub]" displayFolder="" count="0" unbalanced="0" hidden="1"/>
    <cacheHierarchy uniqueName="[Dim Account - Sub].[Organization_Key]" caption="Organization_Key" attribute="1" defaultMemberUniqueName="[Dim Account - Sub].[Organization_Key].[All]" allUniqueName="[Dim Account - Sub].[Organization_Key].[All]" dimensionUniqueName="[Dim Account - Sub]" displayFolder="" count="0" unbalanced="0" hidden="1"/>
    <cacheHierarchy uniqueName="[Dim Account Status].[ID]" caption="ID" attribute="1" defaultMemberUniqueName="[Dim Account Status].[ID].[All]" allUniqueName="[Dim Account Status].[ID].[All]" dimensionUniqueName="[Dim Account Status]" displayFolder="" count="0" unbalanced="0" hidden="1"/>
    <cacheHierarchy uniqueName="[Dim Achievement For].[Achievement For]" caption="Achievement For" attribute="1" defaultMemberUniqueName="[Dim Achievement For].[Achievement For].[All]" allUniqueName="[Dim Achievement For].[Achievement For].[All]" dimensionUniqueName="[Dim Achievement For]" displayFolder="" count="0" unbalanced="0" hidden="1"/>
    <cacheHierarchy uniqueName="[Dim Achievement For].[ID]" caption="ID" attribute="1" defaultMemberUniqueName="[Dim Achievement For].[ID].[All]" allUniqueName="[Dim Achievement For].[ID].[All]" dimensionUniqueName="[Dim Achievement For]" displayFolder="" count="0" unbalanced="0" hidden="1"/>
    <cacheHierarchy uniqueName="[Dim Activity Priority].[CampaignActivity_Priority]" caption="CampaignActivity_Priority" attribute="1" defaultMemberUniqueName="[Dim Activity Priority].[CampaignActivity_Priority].[All]" allUniqueName="[Dim Activity Priority].[CampaignActivity_Priority].[All]" dimensionUniqueName="[Dim Activity Priority]" displayFolder="" count="0" unbalanced="0" hidden="1"/>
    <cacheHierarchy uniqueName="[Dim Activity Priority].[ID]" caption="ID" attribute="1" defaultMemberUniqueName="[Dim Activity Priority].[ID].[All]" allUniqueName="[Dim Activity Priority].[ID].[All]" dimensionUniqueName="[Dim Activity Priority]" displayFolder="" count="0" unbalanced="0" hidden="1"/>
    <cacheHierarchy uniqueName="[Dim Admin - Lab Rad].[Admin Email]" caption="Admin Email" attribute="1" defaultMemberUniqueName="[Dim Admin - Lab Rad].[Admin Email].[All]" allUniqueName="[Dim Admin - Lab Rad].[Admin Email].[All]" dimensionUniqueName="[Dim Admin - Lab Rad]" displayFolder="" count="0" unbalanced="0" hidden="1"/>
    <cacheHierarchy uniqueName="[Dim Admin - Lab Rad].[Admin Full Name]" caption="Admin Full Name" attribute="1" defaultMemberUniqueName="[Dim Admin - Lab Rad].[Admin Full Name].[All]" allUniqueName="[Dim Admin - Lab Rad].[Admin Full Name].[All]" dimensionUniqueName="[Dim Admin - Lab Rad]" displayFolder="" count="0" unbalanced="0" hidden="1"/>
    <cacheHierarchy uniqueName="[Dim Admin - Lab Rad].[Admin Key]" caption="Admin Key" attribute="1" defaultMemberUniqueName="[Dim Admin - Lab Rad].[Admin Key].[All]" allUniqueName="[Dim Admin - Lab Rad].[Admin Key].[All]" dimensionUniqueName="[Dim Admin - Lab Rad]" displayFolder="" count="0" unbalanced="0" hidden="1"/>
    <cacheHierarchy uniqueName="[Dim Admin - Lab Rad].[Admin User Name]" caption="Admin User Name" attribute="1" defaultMemberUniqueName="[Dim Admin - Lab Rad].[Admin User Name].[All]" allUniqueName="[Dim Admin - Lab Rad].[Admin User Name].[All]" dimensionUniqueName="[Dim Admin - Lab Rad]" displayFolder="" count="0" unbalanced="0" hidden="1"/>
    <cacheHierarchy uniqueName="[Dim Admission Reason].[REASON]" caption="REASON" attribute="1" defaultMemberUniqueName="[Dim Admission Reason].[REASON].[All]" allUniqueName="[Dim Admission Reason].[REASON].[All]" dimensionUniqueName="[Dim Admission Reason]" displayFolder="" count="0" unbalanced="0" hidden="1"/>
    <cacheHierarchy uniqueName="[Dim Admission Reason].[REASON_CODE]" caption="REASON_CODE" attribute="1" defaultMemberUniqueName="[Dim Admission Reason].[REASON_CODE].[All]" allUniqueName="[Dim Admission Reason].[REASON_CODE].[All]" dimensionUniqueName="[Dim Admission Reason]" displayFolder="" count="0" unbalanced="0" hidden="1"/>
    <cacheHierarchy uniqueName="[Dim Admission Status].[ID]" caption="ID" attribute="1" defaultMemberUniqueName="[Dim Admission Status].[ID].[All]" allUniqueName="[Dim Admission Status].[ID].[All]" dimensionUniqueName="[Dim Admission Status]" displayFolder="" count="0" unbalanced="0" hidden="1"/>
    <cacheHierarchy uniqueName="[Dim Admission Status].[Status]" caption="Status" attribute="1" defaultMemberUniqueName="[Dim Admission Status].[Status].[All]" allUniqueName="[Dim Admission Status].[Status].[All]" dimensionUniqueName="[Dim Admission Status]" displayFolder="" count="0" unbalanced="0" hidden="1"/>
    <cacheHierarchy uniqueName="[Dim Anesthetization Doctor].[Degree Name]" caption="Degree Name" attribute="1" defaultMemberUniqueName="[Dim Anesthetization Doctor].[Degree Name].[All]" allUniqueName="[Dim Anesthetization Doctor].[Degree Name].[All]" dimensionUniqueName="[Dim Anesthetization Doctor]" displayFolder="" count="0" unbalanced="0" hidden="1"/>
    <cacheHierarchy uniqueName="[Dim Anesthetization Doctor].[Doctor Name]" caption="Doctor Name" attribute="1" defaultMemberUniqueName="[Dim Anesthetization Doctor].[Doctor Name].[All]" allUniqueName="[Dim Anesthetization Doctor].[Doctor Name].[All]" dimensionUniqueName="[Dim Anesthetization Doctor]" displayFolder="" count="0" unbalanced="0" hidden="1"/>
    <cacheHierarchy uniqueName="[Dim Anesthetization Doctor].[Doctor Type]" caption="Doctor Type" attribute="1" defaultMemberUniqueName="[Dim Anesthetization Doctor].[Doctor Type].[All]" allUniqueName="[Dim Anesthetization Doctor].[Doctor Type].[All]" dimensionUniqueName="[Dim Anesthetization Doctor]" displayFolder="" count="0" unbalanced="0" hidden="1"/>
    <cacheHierarchy uniqueName="[Dim Anesthetization Doctor].[Hiring Date]" caption="Hiring Date" attribute="1" defaultMemberUniqueName="[Dim Anesthetization Doctor].[Hiring Date].[All]" allUniqueName="[Dim Anesthetization Doctor].[Hiring Date].[All]" dimensionUniqueName="[Dim Anesthetization Doctor]" displayFolder="" count="0" unbalanced="0" hidden="1"/>
    <cacheHierarchy uniqueName="[Dim Anesthetization Doctor].[Salary]" caption="Salary" attribute="1" defaultMemberUniqueName="[Dim Anesthetization Doctor].[Salary].[All]" allUniqueName="[Dim Anesthetization Doctor].[Salary].[All]" dimensionUniqueName="[Dim Anesthetization Doctor]" displayFolder="" count="0" unbalanced="0" hidden="1"/>
    <cacheHierarchy uniqueName="[Dim Anesthetization Doctor].[Shift]" caption="Shift" attribute="1" defaultMemberUniqueName="[Dim Anesthetization Doctor].[Shift].[All]" allUniqueName="[Dim Anesthetization Doctor].[Shift].[All]" dimensionUniqueName="[Dim Anesthetization Doctor]" displayFolder="" count="0" unbalanced="0" hidden="1"/>
    <cacheHierarchy uniqueName="[Dim Anesthetization Doctor].[Specialty]" caption="Specialty" attribute="1" defaultMemberUniqueName="[Dim Anesthetization Doctor].[Specialty].[All]" allUniqueName="[Dim Anesthetization Doctor].[Specialty].[All]" dimensionUniqueName="[Dim Anesthetization Doctor]" displayFolder="" count="0" unbalanced="0" hidden="1"/>
    <cacheHierarchy uniqueName="[Dim Anesthetization Doctor].[Specialty Hierarchy]" caption="Specialty Hierarchy" defaultMemberUniqueName="[Dim Anesthetization Doctor].[Specialty Hierarchy].[All]" allUniqueName="[Dim Anesthetization Doctor].[Specialty Hierarchy].[All]" dimensionUniqueName="[Dim Anesthetization Doctor]" displayFolder="" count="0" unbalanced="0" hidden="1"/>
    <cacheHierarchy uniqueName="[Dim Anesthetization Doctor].[Specialty key]" caption="Specialty key" attribute="1" defaultMemberUniqueName="[Dim Anesthetization Doctor].[Specialty key].[All]" allUniqueName="[Dim Anesthetization Doctor].[Specialty key].[All]" dimensionUniqueName="[Dim Anesthetization Doctor]" displayFolder="" count="0" unbalanced="0" hidden="1"/>
    <cacheHierarchy uniqueName="[Dim Anesthetization Doctor].[Specialty Name]" caption="Specialty Name" attribute="1" defaultMemberUniqueName="[Dim Anesthetization Doctor].[Specialty Name].[All]" allUniqueName="[Dim Anesthetization Doctor].[Specialty Name].[All]" dimensionUniqueName="[Dim Anesthetization Doctor]" displayFolder="" count="0" unbalanced="0" hidden="1"/>
    <cacheHierarchy uniqueName="[Dim Anesthetization Doctor].[Specialty Type]" caption="Specialty Type" attribute="1" defaultMemberUniqueName="[Dim Anesthetization Doctor].[Specialty Type].[All]" allUniqueName="[Dim Anesthetization Doctor].[Specialty Type].[All]" dimensionUniqueName="[Dim Anesthetization Doctor]" displayFolder="" count="0" unbalanced="0" hidden="1"/>
    <cacheHierarchy uniqueName="[Dim Anesthetization Doctor].[Staff Key]" caption="Staff Key" attribute="1" defaultMemberUniqueName="[Dim Anesthetization Doctor].[Staff Key].[All]" allUniqueName="[Dim Anesthetization Doctor].[Staff Key].[All]" dimensionUniqueName="[Dim Anesthetization Doctor]" displayFolder="" count="0" unbalanced="0" hidden="1"/>
    <cacheHierarchy uniqueName="[Dim Anesthetization Doctor].[Termination Date]" caption="Termination Date" attribute="1" defaultMemberUniqueName="[Dim Anesthetization Doctor].[Termination Date].[All]" allUniqueName="[Dim Anesthetization Doctor].[Termination Date].[All]" dimensionUniqueName="[Dim Anesthetization Doctor]" displayFolder="" count="0" unbalanced="0" hidden="1"/>
    <cacheHierarchy uniqueName="[Dim Anesthetization Doctor].[Unified Specialty Hierarchy]" caption="Unified Specialty Hierarchy" defaultMemberUniqueName="[Dim Anesthetization Doctor].[Unified Specialty Hierarchy].[All]" allUniqueName="[Dim Anesthetization Doctor].[Unified Specialty Hierarchy].[All]" dimensionUniqueName="[Dim Anesthetization Doctor]" displayFolder="" count="0" unbalanced="0" hidden="1"/>
    <cacheHierarchy uniqueName="[Dim Area].[Area Name]" caption="Area Name" attribute="1" defaultMemberUniqueName="[Dim Area].[Area Name].[All]" allUniqueName="[Dim Area].[Area Name].[All]" dimensionUniqueName="[Dim Area]" displayFolder="" count="0" unbalanced="0" hidden="1"/>
    <cacheHierarchy uniqueName="[Dim Area].[AreaID]" caption="AreaID" attribute="1" defaultMemberUniqueName="[Dim Area].[AreaID].[All]" allUniqueName="[Dim Area].[AreaID].[All]" dimensionUniqueName="[Dim Area]" displayFolder="" count="0" unbalanced="0" hidden="1"/>
    <cacheHierarchy uniqueName="[Dim Avaya Agents].[Agent Name]" caption="Agent Name" attribute="1" defaultMemberUniqueName="[Dim Avaya Agents].[Agent Name].[All]" allUniqueName="[Dim Avaya Agents].[Agent Name].[All]" dimensionUniqueName="[Dim Avaya Agents]" displayFolder="" count="0" unbalanced="0" hidden="1"/>
    <cacheHierarchy uniqueName="[Dim Avaya Agents].[Agent_ID]" caption="Agent_ID" attribute="1" defaultMemberUniqueName="[Dim Avaya Agents].[Agent_ID].[All]" allUniqueName="[Dim Avaya Agents].[Agent_ID].[All]" dimensionUniqueName="[Dim Avaya Agents]" displayFolder="" count="0" unbalanced="0" hidden="1"/>
    <cacheHierarchy uniqueName="[Dim Avaya Agents].[Split Name]" caption="Split Name" attribute="1" defaultMemberUniqueName="[Dim Avaya Agents].[Split Name].[All]" allUniqueName="[Dim Avaya Agents].[Split Name].[All]" dimensionUniqueName="[Dim Avaya Agents]" displayFolder="" count="0" unbalanced="0" hidden="1"/>
    <cacheHierarchy uniqueName="[Dim Avaya Business Units].[BU_ID]" caption="BU_ID" attribute="1" defaultMemberUniqueName="[Dim Avaya Business Units].[BU_ID].[All]" allUniqueName="[Dim Avaya Business Units].[BU_ID].[All]" dimensionUniqueName="[Dim Avaya Business Units]" displayFolder="" count="0" unbalanced="0" hidden="1"/>
    <cacheHierarchy uniqueName="[Dim Avaya Business Units].[Business Unit Name]" caption="Business Unit Name" attribute="1" defaultMemberUniqueName="[Dim Avaya Business Units].[Business Unit Name].[All]" allUniqueName="[Dim Avaya Business Units].[Business Unit Name].[All]" dimensionUniqueName="[Dim Avaya Business Units]" displayFolder="" count="0" unbalanced="0" hidden="1"/>
    <cacheHierarchy uniqueName="[Dim Avaya Call Priority Type].[CallPriority_Id]" caption="CallPriority_Id" attribute="1" defaultMemberUniqueName="[Dim Avaya Call Priority Type].[CallPriority_Id].[All]" allUniqueName="[Dim Avaya Call Priority Type].[CallPriority_Id].[All]" dimensionUniqueName="[Dim Avaya Call Priority Type]" displayFolder="" count="0" unbalanced="0" hidden="1"/>
    <cacheHierarchy uniqueName="[Dim Avaya Call Priority Type].[Type]" caption="Type" attribute="1" defaultMemberUniqueName="[Dim Avaya Call Priority Type].[Type].[All]" allUniqueName="[Dim Avaya Call Priority Type].[Type].[All]" dimensionUniqueName="[Dim Avaya Call Priority Type]" displayFolder="" count="0" unbalanced="0" hidden="1"/>
    <cacheHierarchy uniqueName="[Dim Avaya Call Release Status].[CallRelease_ID]" caption="CallRelease_ID" attribute="1" defaultMemberUniqueName="[Dim Avaya Call Release Status].[CallRelease_ID].[All]" allUniqueName="[Dim Avaya Call Release Status].[CallRelease_ID].[All]" dimensionUniqueName="[Dim Avaya Call Release Status]" displayFolder="" count="0" unbalanced="0" hidden="1"/>
    <cacheHierarchy uniqueName="[Dim Avaya Call Release Status].[Status]" caption="Status" attribute="1" defaultMemberUniqueName="[Dim Avaya Call Release Status].[Status].[All]" allUniqueName="[Dim Avaya Call Release Status].[Status].[All]" dimensionUniqueName="[Dim Avaya Call Release Status]" displayFolder="" count="0" unbalanced="0" hidden="1"/>
    <cacheHierarchy uniqueName="[Dim Avaya Call Type].[CallType_Id]" caption="CallType_Id" attribute="1" defaultMemberUniqueName="[Dim Avaya Call Type].[CallType_Id].[All]" allUniqueName="[Dim Avaya Call Type].[CallType_Id].[All]" dimensionUniqueName="[Dim Avaya Call Type]" displayFolder="" count="0" unbalanced="0" hidden="1"/>
    <cacheHierarchy uniqueName="[Dim Avaya Call Type].[Type]" caption="Type" attribute="1" defaultMemberUniqueName="[Dim Avaya Call Type].[Type].[All]" allUniqueName="[Dim Avaya Call Type].[Type].[All]" dimensionUniqueName="[Dim Avaya Call Type]" displayFolder="" count="0" unbalanced="0" hidden="1"/>
    <cacheHierarchy uniqueName="[Dim Avaya First VDN].[VDN Name]" caption="VDN Name" attribute="1" defaultMemberUniqueName="[Dim Avaya First VDN].[VDN Name].[All]" allUniqueName="[Dim Avaya First VDN].[VDN Name].[All]" dimensionUniqueName="[Dim Avaya First VDN]" displayFolder="" count="0" unbalanced="0" hidden="1"/>
    <cacheHierarchy uniqueName="[Dim Avaya First VDN].[VDN_ID]" caption="VDN_ID" attribute="1" defaultMemberUniqueName="[Dim Avaya First VDN].[VDN_ID].[All]" allUniqueName="[Dim Avaya First VDN].[VDN_ID].[All]" dimensionUniqueName="[Dim Avaya First VDN]" displayFolder="" count="0" unbalanced="0" hidden="1"/>
    <cacheHierarchy uniqueName="[Dim Avaya Group Call Status].[GroupCall_ID]" caption="GroupCall_ID" attribute="1" defaultMemberUniqueName="[Dim Avaya Group Call Status].[GroupCall_ID].[All]" allUniqueName="[Dim Avaya Group Call Status].[GroupCall_ID].[All]" dimensionUniqueName="[Dim Avaya Group Call Status]" displayFolder="" count="0" unbalanced="0" hidden="1"/>
    <cacheHierarchy uniqueName="[Dim Avaya Group Call Status].[Status]" caption="Status" attribute="1" defaultMemberUniqueName="[Dim Avaya Group Call Status].[Status].[All]" allUniqueName="[Dim Avaya Group Call Status].[Status].[All]" dimensionUniqueName="[Dim Avaya Group Call Status]" displayFolder="" count="0" unbalanced="0" hidden="1"/>
    <cacheHierarchy uniqueName="[Dim Avaya Last VDN].[VDN Name]" caption="VDN Name" attribute="1" defaultMemberUniqueName="[Dim Avaya Last VDN].[VDN Name].[All]" allUniqueName="[Dim Avaya Last VDN].[VDN Name].[All]" dimensionUniqueName="[Dim Avaya Last VDN]" displayFolder="" count="0" unbalanced="0" hidden="1"/>
    <cacheHierarchy uniqueName="[Dim Avaya Last VDN].[VDN_ID]" caption="VDN_ID" attribute="1" defaultMemberUniqueName="[Dim Avaya Last VDN].[VDN_ID].[All]" allUniqueName="[Dim Avaya Last VDN].[VDN_ID].[All]" dimensionUniqueName="[Dim Avaya Last VDN]" displayFolder="" count="0" unbalanced="0" hidden="1"/>
    <cacheHierarchy uniqueName="[Dim Avaya Phone Call].[caller]" caption="caller" attribute="1" defaultMemberUniqueName="[Dim Avaya Phone Call].[caller].[All]" allUniqueName="[Dim Avaya Phone Call].[caller].[All]" dimensionUniqueName="[Dim Avaya Phone Call]" displayFolder="" count="0" unbalanced="0" hidden="1"/>
    <cacheHierarchy uniqueName="[Dim Avaya Phone Call].[callid]" caption="callid" attribute="1" defaultMemberUniqueName="[Dim Avaya Phone Call].[callid].[All]" allUniqueName="[Dim Avaya Phone Call].[callid].[All]" dimensionUniqueName="[Dim Avaya Phone Call]" displayFolder="" count="0" unbalanced="0" hidden="1"/>
    <cacheHierarchy uniqueName="[Dim Avaya Phone Call].[PhoneCall_ID]" caption="PhoneCall_ID" attribute="1" defaultMemberUniqueName="[Dim Avaya Phone Call].[PhoneCall_ID].[All]" allUniqueName="[Dim Avaya Phone Call].[PhoneCall_ID].[All]" dimensionUniqueName="[Dim Avaya Phone Call]" displayFolder="" count="0" unbalanced="0" hidden="1"/>
    <cacheHierarchy uniqueName="[Dim Avaya Phone Call].[reciever]" caption="reciever" attribute="1" defaultMemberUniqueName="[Dim Avaya Phone Call].[reciever].[All]" allUniqueName="[Dim Avaya Phone Call].[reciever].[All]" dimensionUniqueName="[Dim Avaya Phone Call]" displayFolder="" count="0" unbalanced="0" hidden="1"/>
    <cacheHierarchy uniqueName="[Dim Avaya Phone Call].[transfere_Status]" caption="transfere_Status" attribute="1" defaultMemberUniqueName="[Dim Avaya Phone Call].[transfere_Status].[All]" allUniqueName="[Dim Avaya Phone Call].[transfere_Status].[All]" dimensionUniqueName="[Dim Avaya Phone Call]" displayFolder="" count="0" unbalanced="0" hidden="1"/>
    <cacheHierarchy uniqueName="[Dim Avaya Phone Call].[ucid]" caption="ucid" attribute="1" defaultMemberUniqueName="[Dim Avaya Phone Call].[ucid].[All]" allUniqueName="[Dim Avaya Phone Call].[ucid].[All]" dimensionUniqueName="[Dim Avaya Phone Call]" displayFolder="" count="0" unbalanced="0" hidden="1"/>
    <cacheHierarchy uniqueName="[Dim Avaya Second VDN].[VDN Name]" caption="VDN Name" attribute="1" defaultMemberUniqueName="[Dim Avaya Second VDN].[VDN Name].[All]" allUniqueName="[Dim Avaya Second VDN].[VDN Name].[All]" dimensionUniqueName="[Dim Avaya Second VDN]" displayFolder="" count="0" unbalanced="0" hidden="1"/>
    <cacheHierarchy uniqueName="[Dim Avaya Second VDN].[VDN_ID]" caption="VDN_ID" attribute="1" defaultMemberUniqueName="[Dim Avaya Second VDN].[VDN_ID].[All]" allUniqueName="[Dim Avaya Second VDN].[VDN_ID].[All]" dimensionUniqueName="[Dim Avaya Second VDN]" displayFolder="" count="0" unbalanced="0" hidden="1"/>
    <cacheHierarchy uniqueName="[Dim Avaya Third VDN].[VDN Name]" caption="VDN Name" attribute="1" defaultMemberUniqueName="[Dim Avaya Third VDN].[VDN Name].[All]" allUniqueName="[Dim Avaya Third VDN].[VDN Name].[All]" dimensionUniqueName="[Dim Avaya Third VDN]" displayFolder="" count="0" unbalanced="0" hidden="1"/>
    <cacheHierarchy uniqueName="[Dim Avaya Third VDN].[VDN_ID]" caption="VDN_ID" attribute="1" defaultMemberUniqueName="[Dim Avaya Third VDN].[VDN_ID].[All]" allUniqueName="[Dim Avaya Third VDN].[VDN_ID].[All]" dimensionUniqueName="[Dim Avaya Third VDN]" displayFolder="" count="0" unbalanced="0" hidden="1"/>
    <cacheHierarchy uniqueName="[Dim Avaya Transfer Details].[Transfer Date]" caption="Transfer Date" attribute="1" defaultMemberUniqueName="[Dim Avaya Transfer Details].[Transfer Date].[All]" allUniqueName="[Dim Avaya Transfer Details].[Transfer Date].[All]" dimensionUniqueName="[Dim Avaya Transfer Details]" displayFolder="" count="0" unbalanced="0" hidden="1"/>
    <cacheHierarchy uniqueName="[Dim Avaya Transfer Details].[Transfer Number]" caption="Transfer Number" attribute="1" defaultMemberUniqueName="[Dim Avaya Transfer Details].[Transfer Number].[All]" allUniqueName="[Dim Avaya Transfer Details].[Transfer Number].[All]" dimensionUniqueName="[Dim Avaya Transfer Details]" displayFolder="" count="0" unbalanced="0" hidden="1"/>
    <cacheHierarchy uniqueName="[Dim Avaya Transfer Details].[Transfer Time]" caption="Transfer Time" attribute="1" defaultMemberUniqueName="[Dim Avaya Transfer Details].[Transfer Time].[All]" allUniqueName="[Dim Avaya Transfer Details].[Transfer Time].[All]" dimensionUniqueName="[Dim Avaya Transfer Details]" displayFolder="" count="0" unbalanced="0" hidden="1"/>
    <cacheHierarchy uniqueName="[Dim Avaya Transfer Details].[transfer_ID]" caption="transfer_ID" attribute="1" defaultMemberUniqueName="[Dim Avaya Transfer Details].[transfer_ID].[All]" allUniqueName="[Dim Avaya Transfer Details].[transfer_ID].[All]" dimensionUniqueName="[Dim Avaya Transfer Details]" displayFolder="" count="0" unbalanced="0" hidden="1"/>
    <cacheHierarchy uniqueName="[Dim Avaya Trunk].[Trunk Name]" caption="Trunk Name" attribute="1" defaultMemberUniqueName="[Dim Avaya Trunk].[Trunk Name].[All]" allUniqueName="[Dim Avaya Trunk].[Trunk Name].[All]" dimensionUniqueName="[Dim Avaya Trunk]" displayFolder="" count="0" unbalanced="0" hidden="1"/>
    <cacheHierarchy uniqueName="[Dim Avaya Trunk].[Trunk_ID]" caption="Trunk_ID" attribute="1" defaultMemberUniqueName="[Dim Avaya Trunk].[Trunk_ID].[All]" allUniqueName="[Dim Avaya Trunk].[Trunk_ID].[All]" dimensionUniqueName="[Dim Avaya Trunk]" displayFolder="" count="0" unbalanced="0" hidden="1"/>
    <cacheHierarchy uniqueName="[Dim BaseLine].[BaselineDescription]" caption="BaselineDescription" attribute="1" defaultMemberUniqueName="[Dim BaseLine].[BaselineDescription].[All]" allUniqueName="[Dim BaseLine].[BaselineDescription].[All]" dimensionUniqueName="[Dim BaseLine]" displayFolder="" count="0" unbalanced="0" hidden="1"/>
    <cacheHierarchy uniqueName="[Dim BaseLine].[Baselinekey]" caption="Baselinekey" attribute="1" defaultMemberUniqueName="[Dim BaseLine].[Baselinekey].[All]" allUniqueName="[Dim BaseLine].[Baselinekey].[All]" dimensionUniqueName="[Dim BaseLine]" displayFolder="" count="0" unbalanced="0" hidden="1"/>
    <cacheHierarchy uniqueName="[Dim BaseLine].[Type]" caption="Type" attribute="1" defaultMemberUniqueName="[Dim BaseLine].[Type].[All]" allUniqueName="[Dim BaseLine].[Type].[All]" dimensionUniqueName="[Dim BaseLine]" displayFolder="" count="0" unbalanced="0" hidden="1"/>
    <cacheHierarchy uniqueName="[Dim BI Solutions].[BI Solution]" caption="BI Solution" attribute="1" defaultMemberUniqueName="[Dim BI Solutions].[BI Solution].[All]" allUniqueName="[Dim BI Solutions].[BI Solution].[All]" dimensionUniqueName="[Dim BI Solutions]" displayFolder="" count="0" unbalanced="0" hidden="1"/>
    <cacheHierarchy uniqueName="[Dim BI Solutions].[Server IP]" caption="Server IP" attribute="1" defaultMemberUniqueName="[Dim BI Solutions].[Server IP].[All]" allUniqueName="[Dim BI Solutions].[Server IP].[All]" dimensionUniqueName="[Dim BI Solutions]" displayFolder="" count="0" unbalanced="0" hidden="1"/>
    <cacheHierarchy uniqueName="[Dim BI Solutions].[Server Location]" caption="Server Location" attribute="1" defaultMemberUniqueName="[Dim BI Solutions].[Server Location].[All]" allUniqueName="[Dim BI Solutions].[Server Location].[All]" dimensionUniqueName="[Dim BI Solutions]" displayFolder="" count="0" unbalanced="0" hidden="1"/>
    <cacheHierarchy uniqueName="[Dim BI Solutions].[Server Name]" caption="Server Name" attribute="1" defaultMemberUniqueName="[Dim BI Solutions].[Server Name].[All]" allUniqueName="[Dim BI Solutions].[Server Name].[All]" dimensionUniqueName="[Dim BI Solutions]" displayFolder="" count="0" unbalanced="0" hidden="1"/>
    <cacheHierarchy uniqueName="[Dim BI Solutions].[Servers Hierarchy]" caption="Servers Hierarchy" defaultMemberUniqueName="[Dim BI Solutions].[Servers Hierarchy].[All]" allUniqueName="[Dim BI Solutions].[Servers Hierarchy].[All]" dimensionUniqueName="[Dim BI Solutions]" displayFolder="" count="0" unbalanced="0" hidden="1"/>
    <cacheHierarchy uniqueName="[Dim BI Solutions].[TBLKey]" caption="TBLKey" attribute="1" defaultMemberUniqueName="[Dim BI Solutions].[TBLKey].[All]" allUniqueName="[Dim BI Solutions].[TBLKey].[All]" dimensionUniqueName="[Dim BI Solutions]" displayFolder="" count="0" unbalanced="0" hidden="1"/>
    <cacheHierarchy uniqueName="[Dim BI Users].[Active User]" caption="Active User" attribute="1" defaultMemberUniqueName="[Dim BI Users].[Active User].[All]" allUniqueName="[Dim BI Users].[Active User].[All]" dimensionUniqueName="[Dim BI Users]" displayFolder="" count="0" unbalanced="0" hidden="1"/>
    <cacheHierarchy uniqueName="[Dim BI Users].[BI Team]" caption="BI Team" attribute="1" defaultMemberUniqueName="[Dim BI Users].[BI Team].[All]" allUniqueName="[Dim BI Users].[BI Team].[All]" dimensionUniqueName="[Dim BI Users]" displayFolder="" count="0" unbalanced="0" hidden="1"/>
    <cacheHierarchy uniqueName="[Dim BI Users].[Department]" caption="Department" attribute="1" defaultMemberUniqueName="[Dim BI Users].[Department].[All]" allUniqueName="[Dim BI Users].[Department].[All]" dimensionUniqueName="[Dim BI Users]" displayFolder="" count="0" unbalanced="0" hidden="1"/>
    <cacheHierarchy uniqueName="[Dim BI Users].[Employee Name]" caption="Employee Name" attribute="1" defaultMemberUniqueName="[Dim BI Users].[Employee Name].[All]" allUniqueName="[Dim BI Users].[Employee Name].[All]" dimensionUniqueName="[Dim BI Users]" displayFolder="" count="0" unbalanced="0" hidden="1"/>
    <cacheHierarchy uniqueName="[Dim BI Users].[Employee Title]" caption="Employee Title" attribute="1" defaultMemberUniqueName="[Dim BI Users].[Employee Title].[All]" allUniqueName="[Dim BI Users].[Employee Title].[All]" dimensionUniqueName="[Dim BI Users]" displayFolder="" count="0" unbalanced="0" hidden="1"/>
    <cacheHierarchy uniqueName="[Dim BI Users].[FirstName]" caption="FirstName" attribute="1" defaultMemberUniqueName="[Dim BI Users].[FirstName].[All]" allUniqueName="[Dim BI Users].[FirstName].[All]" dimensionUniqueName="[Dim BI Users]" displayFolder="" count="0" unbalanced="0" hidden="1"/>
    <cacheHierarchy uniqueName="[Dim BI Users].[Manager Name]" caption="Manager Name" attribute="1" defaultMemberUniqueName="[Dim BI Users].[Manager Name].[All]" allUniqueName="[Dim BI Users].[Manager Name].[All]" dimensionUniqueName="[Dim BI Users]" displayFolder="" count="0" unbalanced="0" hidden="1"/>
    <cacheHierarchy uniqueName="[Dim BI Users].[SurName]" caption="SurName" attribute="1" defaultMemberUniqueName="[Dim BI Users].[SurName].[All]" allUniqueName="[Dim BI Users].[SurName].[All]" dimensionUniqueName="[Dim BI Users]" displayFolder="" count="0" unbalanced="0" hidden="1"/>
    <cacheHierarchy uniqueName="[Dim BI Users].[User Name]" caption="User Name" attribute="1" defaultMemberUniqueName="[Dim BI Users].[User Name].[All]" allUniqueName="[Dim BI Users].[User Name].[All]" dimensionUniqueName="[Dim BI Users]" displayFolder="" count="0" unbalanced="0" hidden="1"/>
    <cacheHierarchy uniqueName="[Dim BI Users].[Users Hierarchy]" caption="Users Hierarchy" defaultMemberUniqueName="[Dim BI Users].[Users Hierarchy].[All]" allUniqueName="[Dim BI Users].[Users Hierarchy].[All]" dimensionUniqueName="[Dim BI Users]" displayFolder="" count="0" unbalanced="0" hidden="1"/>
    <cacheHierarchy uniqueName="[Dim Booking Lead].[Booking Lead name]" caption="Booking Lead name" attribute="1" defaultMemberUniqueName="[Dim Booking Lead].[Booking Lead name].[All]" allUniqueName="[Dim Booking Lead].[Booking Lead name].[All]" dimensionUniqueName="[Dim Booking Lead]" displayFolder="" count="0" unbalanced="0" hidden="1"/>
    <cacheHierarchy uniqueName="[Dim Booking Lead].[How_To_know]" caption="How_To_know" attribute="1" defaultMemberUniqueName="[Dim Booking Lead].[How_To_know].[All]" allUniqueName="[Dim Booking Lead].[How_To_know].[All]" dimensionUniqueName="[Dim Booking Lead]" displayFolder="" count="0" unbalanced="0" hidden="1"/>
    <cacheHierarchy uniqueName="[Dim Booking Lead].[Patient email]" caption="Patient email" attribute="1" defaultMemberUniqueName="[Dim Booking Lead].[Patient email].[All]" allUniqueName="[Dim Booking Lead].[Patient email].[All]" dimensionUniqueName="[Dim Booking Lead]" displayFolder="" count="0" unbalanced="0" hidden="1"/>
    <cacheHierarchy uniqueName="[Dim Booking Lead].[Patient Phone]" caption="Patient Phone" attribute="1" defaultMemberUniqueName="[Dim Booking Lead].[Patient Phone].[All]" allUniqueName="[Dim Booking Lead].[Patient Phone].[All]" dimensionUniqueName="[Dim Booking Lead]" displayFolder="" count="0" unbalanced="0" hidden="1"/>
    <cacheHierarchy uniqueName="[Dim Booking Lead].[Payment Type]" caption="Payment Type" attribute="1" defaultMemberUniqueName="[Dim Booking Lead].[Payment Type].[All]" allUniqueName="[Dim Booking Lead].[Payment Type].[All]" dimensionUniqueName="[Dim Booking Lead]" displayFolder="" count="0" unbalanced="0" hidden="1"/>
    <cacheHierarchy uniqueName="[Dim Booking Lead].[Request_ID]" caption="Request_ID" attribute="1" defaultMemberUniqueName="[Dim Booking Lead].[Request_ID].[All]" allUniqueName="[Dim Booking Lead].[Request_ID].[All]" dimensionUniqueName="[Dim Booking Lead]" displayFolder="" count="0" unbalanced="0" hidden="1"/>
    <cacheHierarchy uniqueName="[Dim Booking Lead].[System ID]" caption="System ID" attribute="1" defaultMemberUniqueName="[Dim Booking Lead].[System ID].[All]" allUniqueName="[Dim Booking Lead].[System ID].[All]" dimensionUniqueName="[Dim Booking Lead]" displayFolder="" count="0" unbalanced="0" hidden="1"/>
    <cacheHierarchy uniqueName="[Dim Booking Status].[Booking Status]" caption="Booking Status" attribute="1" defaultMemberUniqueName="[Dim Booking Status].[Booking Status].[All]" allUniqueName="[Dim Booking Status].[Booking Status].[All]" dimensionUniqueName="[Dim Booking Status]" displayFolder="" count="0" unbalanced="0" hidden="1"/>
    <cacheHierarchy uniqueName="[Dim Booking Status].[Booking Status (AR)]" caption="Booking Status (AR)" attribute="1" defaultMemberUniqueName="[Dim Booking Status].[Booking Status (AR)].[All]" allUniqueName="[Dim Booking Status].[Booking Status (AR)].[All]" dimensionUniqueName="[Dim Booking Status]" displayFolder="" count="0" unbalanced="0" hidden="1"/>
    <cacheHierarchy uniqueName="[Dim Booking Status].[BookingStatusKey]" caption="BookingStatusKey" attribute="1" defaultMemberUniqueName="[Dim Booking Status].[BookingStatusKey].[All]" allUniqueName="[Dim Booking Status].[BookingStatusKey].[All]" dimensionUniqueName="[Dim Booking Status]" displayFolder="" count="0" unbalanced="0" hidden="1"/>
    <cacheHierarchy uniqueName="[Dim Booking Types].[Appointment Classification]" caption="Appointment Classification" attribute="1" defaultMemberUniqueName="[Dim Booking Types].[Appointment Classification].[All]" allUniqueName="[Dim Booking Types].[Appointment Classification].[All]" dimensionUniqueName="[Dim Booking Types]" displayFolder="" count="0" unbalanced="0" hidden="1"/>
    <cacheHierarchy uniqueName="[Dim Booking Types].[BookingKey]" caption="BookingKey" attribute="1" defaultMemberUniqueName="[Dim Booking Types].[BookingKey].[All]" allUniqueName="[Dim Booking Types].[BookingKey].[All]" dimensionUniqueName="[Dim Booking Types]" displayFolder="" count="0" unbalanced="0" hidden="1"/>
    <cacheHierarchy uniqueName="[Dim Booking Types].[Payment Type]" caption="Payment Type" attribute="1" defaultMemberUniqueName="[Dim Booking Types].[Payment Type].[All]" allUniqueName="[Dim Booking Types].[Payment Type].[All]" dimensionUniqueName="[Dim Booking Types]" displayFolder="" count="0" unbalanced="0" hidden="1"/>
    <cacheHierarchy uniqueName="[Dim Booking Types].[Physician Dependent]" caption="Physician Dependent" attribute="1" defaultMemberUniqueName="[Dim Booking Types].[Physician Dependent].[All]" allUniqueName="[Dim Booking Types].[Physician Dependent].[All]" dimensionUniqueName="[Dim Booking Types]" displayFolder="" count="0" unbalanced="0" hidden="1"/>
    <cacheHierarchy uniqueName="[Dim Business Source].[Source Of Business]" caption="Source Of Business" attribute="1" defaultMemberUniqueName="[Dim Business Source].[Source Of Business].[All]" allUniqueName="[Dim Business Source].[Source Of Business].[All]" dimensionUniqueName="[Dim Business Source]" displayFolder="" count="0" unbalanced="0" hidden="1"/>
    <cacheHierarchy uniqueName="[Dim Business Source].[Uniquekey]" caption="Uniquekey" attribute="1" defaultMemberUniqueName="[Dim Business Source].[Uniquekey].[All]" allUniqueName="[Dim Business Source].[Uniquekey].[All]" dimensionUniqueName="[Dim Business Source]" displayFolder="" count="0" unbalanced="0" hidden="1"/>
    <cacheHierarchy uniqueName="[Dim Business Sources].[BusinessSourceKey]" caption="BusinessSourceKey" attribute="1" defaultMemberUniqueName="[Dim Business Sources].[BusinessSourceKey].[All]" allUniqueName="[Dim Business Sources].[BusinessSourceKey].[All]" dimensionUniqueName="[Dim Business Sources]" displayFolder="" count="0" unbalanced="0" hidden="1"/>
    <cacheHierarchy uniqueName="[Dim Business Sources].[Source Of Business (AR)]" caption="Source Of Business (AR)" attribute="1" defaultMemberUniqueName="[Dim Business Sources].[Source Of Business (AR)].[All]" allUniqueName="[Dim Business Sources].[Source Of Business (AR)].[All]" dimensionUniqueName="[Dim Business Sources]" displayFolder="" count="0" unbalanced="0" hidden="1"/>
    <cacheHierarchy uniqueName="[Dim Business Sources].[Source Of Business (EN)]" caption="Source Of Business (EN)" attribute="1" defaultMemberUniqueName="[Dim Business Sources].[Source Of Business (EN)].[All]" allUniqueName="[Dim Business Sources].[Source Of Business (EN)].[All]" dimensionUniqueName="[Dim Business Sources]" displayFolder="" count="0" unbalanced="0" hidden="1"/>
    <cacheHierarchy uniqueName="[Dim Business Unit].[Business Unit Unified Name]" caption="Business Unit Unified Name" attribute="1" defaultMemberUniqueName="[Dim Business Unit].[Business Unit Unified Name].[All]" allUniqueName="[Dim Business Unit].[Business Unit Unified Name].[All]" dimensionUniqueName="[Dim Business Unit]" displayFolder="" count="0" unbalanced="0" hidden="1"/>
    <cacheHierarchy uniqueName="[Dim Business Unit].[CountryKey]" caption="CountryKey" attribute="1" defaultMemberUniqueName="[Dim Business Unit].[CountryKey].[All]" allUniqueName="[Dim Business Unit].[CountryKey].[All]" dimensionUniqueName="[Dim Business Unit]" displayFolder="" count="0" unbalanced="0" hidden="1"/>
    <cacheHierarchy uniqueName="[Dim Business Unit].[MainCurrencyKey]" caption="MainCurrencyKey" attribute="1" defaultMemberUniqueName="[Dim Business Unit].[MainCurrencyKey].[All]" allUniqueName="[Dim Business Unit].[MainCurrencyKey].[All]" dimensionUniqueName="[Dim Business Unit]" displayFolder="" count="0" unbalanced="0" hidden="1"/>
    <cacheHierarchy uniqueName="[Dim Business Unit].[OrganizationTypeKey]" caption="OrganizationTypeKey" attribute="1" defaultMemberUniqueName="[Dim Business Unit].[OrganizationTypeKey].[All]" allUniqueName="[Dim Business Unit].[OrganizationTypeKey].[All]" dimensionUniqueName="[Dim Business Unit]" displayFolder="" count="0" unbalanced="0" hidden="1"/>
    <cacheHierarchy uniqueName="[Dim Call Center Agent].[Agent_ID]" caption="Agent_ID" attribute="1" defaultMemberUniqueName="[Dim Call Center Agent].[Agent_ID].[All]" allUniqueName="[Dim Call Center Agent].[Agent_ID].[All]" dimensionUniqueName="[Dim Call Center Agent]" displayFolder="" count="0" unbalanced="0" hidden="1"/>
    <cacheHierarchy uniqueName="[Dim Call Center Agent].[Call Center Agent]" caption="Call Center Agent" attribute="1" defaultMemberUniqueName="[Dim Call Center Agent].[Call Center Agent].[All]" allUniqueName="[Dim Call Center Agent].[Call Center Agent].[All]" dimensionUniqueName="[Dim Call Center Agent]" displayFolder="" count="0" unbalanced="0" hidden="1"/>
    <cacheHierarchy uniqueName="[Dim Call Center Agent].[CreatedOn]" caption="CreatedOn" attribute="1" defaultMemberUniqueName="[Dim Call Center Agent].[CreatedOn].[All]" allUniqueName="[Dim Call Center Agent].[CreatedOn].[All]" dimensionUniqueName="[Dim Call Center Agent]" displayFolder="" count="0" unbalanced="0" hidden="1"/>
    <cacheHierarchy uniqueName="[Dim Call Center Agent].[DomainName]" caption="DomainName" attribute="1" defaultMemberUniqueName="[Dim Call Center Agent].[DomainName].[All]" allUniqueName="[Dim Call Center Agent].[DomainName].[All]" dimensionUniqueName="[Dim Call Center Agent]" displayFolder="" count="0" unbalanced="0" hidden="1"/>
    <cacheHierarchy uniqueName="[Dim Call Center Agent].[InternalEMailAddress]" caption="InternalEMailAddress" attribute="1" defaultMemberUniqueName="[Dim Call Center Agent].[InternalEMailAddress].[All]" allUniqueName="[Dim Call Center Agent].[InternalEMailAddress].[All]" dimensionUniqueName="[Dim Call Center Agent]" displayFolder="" count="0" unbalanced="0" hidden="1"/>
    <cacheHierarchy uniqueName="[Dim Call Center Agent].[Title]" caption="Title" attribute="1" defaultMemberUniqueName="[Dim Call Center Agent].[Title].[All]" allUniqueName="[Dim Call Center Agent].[Title].[All]" dimensionUniqueName="[Dim Call Center Agent]" displayFolder="" count="0" unbalanced="0" hidden="1"/>
    <cacheHierarchy uniqueName="[Dim Campaign].[Age_Range]" caption="Age_Range" attribute="1" defaultMemberUniqueName="[Dim Campaign].[Age_Range].[All]" allUniqueName="[Dim Campaign].[Age_Range].[All]" dimensionUniqueName="[Dim Campaign]" displayFolder="" count="0" unbalanced="0" hidden="1"/>
    <cacheHierarchy uniqueName="[Dim Campaign].[Campaign_Code]" caption="Campaign_Code" attribute="1" defaultMemberUniqueName="[Dim Campaign].[Campaign_Code].[All]" allUniqueName="[Dim Campaign].[Campaign_Code].[All]" dimensionUniqueName="[Dim Campaign]" displayFolder="" count="0" unbalanced="0" hidden="1"/>
    <cacheHierarchy uniqueName="[Dim Campaign].[Campaign_CreationDate]" caption="Campaign_CreationDate" attribute="1" defaultMemberUniqueName="[Dim Campaign].[Campaign_CreationDate].[All]" allUniqueName="[Dim Campaign].[Campaign_CreationDate].[All]" dimensionUniqueName="[Dim Campaign]" displayFolder="" count="0" unbalanced="0" hidden="1"/>
    <cacheHierarchy uniqueName="[Dim Campaign].[Campaign_CreationTime]" caption="Campaign_CreationTime" attribute="1" defaultMemberUniqueName="[Dim Campaign].[Campaign_CreationTime].[All]" allUniqueName="[Dim Campaign].[Campaign_CreationTime].[All]" dimensionUniqueName="[Dim Campaign]" displayFolder="" count="0" unbalanced="0" hidden="1"/>
    <cacheHierarchy uniqueName="[Dim Campaign].[Campaign_ID]" caption="Campaign_ID" attribute="1" defaultMemberUniqueName="[Dim Campaign].[Campaign_ID].[All]" allUniqueName="[Dim Campaign].[Campaign_ID].[All]" dimensionUniqueName="[Dim Campaign]" displayFolder="" count="0" unbalanced="0" hidden="1"/>
    <cacheHierarchy uniqueName="[Dim Campaign].[Campaign_Name]" caption="Campaign_Name" attribute="1" defaultMemberUniqueName="[Dim Campaign].[Campaign_Name].[All]" allUniqueName="[Dim Campaign].[Campaign_Name].[All]" dimensionUniqueName="[Dim Campaign]" displayFolder="" count="0" unbalanced="0" hidden="1"/>
    <cacheHierarchy uniqueName="[Dim Campaign].[Campaign_TypeCode]" caption="Campaign_TypeCode" attribute="1" defaultMemberUniqueName="[Dim Campaign].[Campaign_TypeCode].[All]" allUniqueName="[Dim Campaign].[Campaign_TypeCode].[All]" dimensionUniqueName="[Dim Campaign]" displayFolder="" count="0" unbalanced="0" hidden="1"/>
    <cacheHierarchy uniqueName="[Dim Campaign].[Campaign_TypeName]" caption="Campaign_TypeName" attribute="1" defaultMemberUniqueName="[Dim Campaign].[Campaign_TypeName].[All]" allUniqueName="[Dim Campaign].[Campaign_TypeName].[All]" dimensionUniqueName="[Dim Campaign]" displayFolder="" count="0" unbalanced="0" hidden="1"/>
    <cacheHierarchy uniqueName="[Dim Campaign].[CampaignDescription]" caption="CampaignDescription" attribute="1" defaultMemberUniqueName="[Dim Campaign].[CampaignDescription].[All]" allUniqueName="[Dim Campaign].[CampaignDescription].[All]" dimensionUniqueName="[Dim Campaign]" displayFolder="" count="0" unbalanced="0" hidden="1"/>
    <cacheHierarchy uniqueName="[Dim Campaign].[City]" caption="City" attribute="1" defaultMemberUniqueName="[Dim Campaign].[City].[All]" allUniqueName="[Dim Campaign].[City].[All]" dimensionUniqueName="[Dim Campaign]" displayFolder="" count="0" unbalanced="0" hidden="1"/>
    <cacheHierarchy uniqueName="[Dim Campaign].[CreatedBy_Name]" caption="CreatedBy_Name" attribute="1" defaultMemberUniqueName="[Dim Campaign].[CreatedBy_Name].[All]" allUniqueName="[Dim Campaign].[CreatedBy_Name].[All]" dimensionUniqueName="[Dim Campaign]" displayFolder="" count="0" unbalanced="0" hidden="1"/>
    <cacheHierarchy uniqueName="[Dim Campaign].[Doctor]" caption="Doctor" attribute="1" defaultMemberUniqueName="[Dim Campaign].[Doctor].[All]" allUniqueName="[Dim Campaign].[Doctor].[All]" dimensionUniqueName="[Dim Campaign]" displayFolder="" count="0" unbalanced="0" hidden="1"/>
    <cacheHierarchy uniqueName="[Dim Campaign].[Financial_Type]" caption="Financial_Type" attribute="1" defaultMemberUniqueName="[Dim Campaign].[Financial_Type].[All]" allUniqueName="[Dim Campaign].[Financial_Type].[All]" dimensionUniqueName="[Dim Campaign]" displayFolder="" count="0" unbalanced="0" hidden="1"/>
    <cacheHierarchy uniqueName="[Dim Campaign].[Gender]" caption="Gender" attribute="1" defaultMemberUniqueName="[Dim Campaign].[Gender].[All]" allUniqueName="[Dim Campaign].[Gender].[All]" dimensionUniqueName="[Dim Campaign]" displayFolder="" count="0" unbalanced="0" hidden="1"/>
    <cacheHierarchy uniqueName="[Dim Campaign].[Job_Title]" caption="Job_Title" attribute="1" defaultMemberUniqueName="[Dim Campaign].[Job_Title].[All]" allUniqueName="[Dim Campaign].[Job_Title].[All]" dimensionUniqueName="[Dim Campaign]" displayFolder="" count="0" unbalanced="0" hidden="1"/>
    <cacheHierarchy uniqueName="[Dim Campaign].[ModifiedBy_Name]" caption="ModifiedBy_Name" attribute="1" defaultMemberUniqueName="[Dim Campaign].[ModifiedBy_Name].[All]" allUniqueName="[Dim Campaign].[ModifiedBy_Name].[All]" dimensionUniqueName="[Dim Campaign]" displayFolder="" count="0" unbalanced="0" hidden="1"/>
    <cacheHierarchy uniqueName="[Dim Campaign].[Nationality]" caption="Nationality" attribute="1" defaultMemberUniqueName="[Dim Campaign].[Nationality].[All]" allUniqueName="[Dim Campaign].[Nationality].[All]" dimensionUniqueName="[Dim Campaign]" displayFolder="" count="0" unbalanced="0" hidden="1"/>
    <cacheHierarchy uniqueName="[Dim Campaign].[Province]" caption="Province" attribute="1" defaultMemberUniqueName="[Dim Campaign].[Province].[All]" allUniqueName="[Dim Campaign].[Province].[All]" dimensionUniqueName="[Dim Campaign]" displayFolder="" count="0" unbalanced="0" hidden="1"/>
    <cacheHierarchy uniqueName="[Dim Campaign].[Social_Status]" caption="Social_Status" attribute="1" defaultMemberUniqueName="[Dim Campaign].[Social_Status].[All]" allUniqueName="[Dim Campaign].[Social_Status].[All]" dimensionUniqueName="[Dim Campaign]" displayFolder="" count="0" unbalanced="0" hidden="1"/>
    <cacheHierarchy uniqueName="[Dim Campaign].[Source Of Data]" caption="Source Of Data" attribute="1" defaultMemberUniqueName="[Dim Campaign].[Source Of Data].[All]" allUniqueName="[Dim Campaign].[Source Of Data].[All]" dimensionUniqueName="[Dim Campaign]" displayFolder="" count="0" unbalanced="0" hidden="1"/>
    <cacheHierarchy uniqueName="[Dim Campaign].[Specialty]" caption="Specialty" attribute="1" defaultMemberUniqueName="[Dim Campaign].[Specialty].[All]" allUniqueName="[Dim Campaign].[Specialty].[All]" dimensionUniqueName="[Dim Campaign]" displayFolder="" count="0" unbalanced="0" hidden="1"/>
    <cacheHierarchy uniqueName="[Dim Cancel Reasons].[AppointmentCancelReasonKey]" caption="AppointmentCancelReasonKey" attribute="1" defaultMemberUniqueName="[Dim Cancel Reasons].[AppointmentCancelReasonKey].[All]" allUniqueName="[Dim Cancel Reasons].[AppointmentCancelReasonKey].[All]" dimensionUniqueName="[Dim Cancel Reasons]" displayFolder="" count="0" unbalanced="0" hidden="1"/>
    <cacheHierarchy uniqueName="[Dim Cancel Reasons].[Cancel Reason (AR)]" caption="Cancel Reason (AR)" attribute="1" defaultMemberUniqueName="[Dim Cancel Reasons].[Cancel Reason (AR)].[All]" allUniqueName="[Dim Cancel Reasons].[Cancel Reason (AR)].[All]" dimensionUniqueName="[Dim Cancel Reasons]" displayFolder="" count="0" unbalanced="0" hidden="1"/>
    <cacheHierarchy uniqueName="[Dim Cancel Reasons].[Cancel Reason (EN)]" caption="Cancel Reason (EN)" attribute="1" defaultMemberUniqueName="[Dim Cancel Reasons].[Cancel Reason (EN)].[All]" allUniqueName="[Dim Cancel Reasons].[Cancel Reason (EN)].[All]" dimensionUniqueName="[Dim Cancel Reasons]" displayFolder="" count="0" unbalanced="0" hidden="1"/>
    <cacheHierarchy uniqueName="[Dim Cancellation And Modification Type].[ID]" caption="ID" attribute="1" defaultMemberUniqueName="[Dim Cancellation And Modification Type].[ID].[All]" allUniqueName="[Dim Cancellation And Modification Type].[ID].[All]" dimensionUniqueName="[Dim Cancellation And Modification Type]" displayFolder="" count="0" unbalanced="0" hidden="1"/>
    <cacheHierarchy uniqueName="[Dim Cancellation And Modification Type].[Type]" caption="Type" attribute="1" defaultMemberUniqueName="[Dim Cancellation And Modification Type].[Type].[All]" allUniqueName="[Dim Cancellation And Modification Type].[Type].[All]" dimensionUniqueName="[Dim Cancellation And Modification Type]" displayFolder="" count="0" unbalanced="0" hidden="1"/>
    <cacheHierarchy uniqueName="[Dim Cancellation Reasons].[Cancellation Reason]" caption="Cancellation Reason" attribute="1" defaultMemberUniqueName="[Dim Cancellation Reasons].[Cancellation Reason].[All]" allUniqueName="[Dim Cancellation Reasons].[Cancellation Reason].[All]" dimensionUniqueName="[Dim Cancellation Reasons]" displayFolder="" count="0" unbalanced="0" hidden="1"/>
    <cacheHierarchy uniqueName="[Dim Cancellation Reasons].[ID]" caption="ID" attribute="1" defaultMemberUniqueName="[Dim Cancellation Reasons].[ID].[All]" allUniqueName="[Dim Cancellation Reasons].[ID].[All]" dimensionUniqueName="[Dim Cancellation Reasons]" displayFolder="" count="0" unbalanced="0" hidden="1"/>
    <cacheHierarchy uniqueName="[Dim Capacity Status].[Capacity Status]" caption="Capacity Status" attribute="1" defaultMemberUniqueName="[Dim Capacity Status].[Capacity Status].[All]" allUniqueName="[Dim Capacity Status].[Capacity Status].[All]" dimensionUniqueName="[Dim Capacity Status]" displayFolder="" count="0" unbalanced="0" hidden="1"/>
    <cacheHierarchy uniqueName="[Dim Capacity Status].[SpaceStatusKey]" caption="SpaceStatusKey" attribute="1" defaultMemberUniqueName="[Dim Capacity Status].[SpaceStatusKey].[All]" allUniqueName="[Dim Capacity Status].[SpaceStatusKey].[All]" dimensionUniqueName="[Dim Capacity Status]" displayFolder="" count="0" unbalanced="0" hidden="1"/>
    <cacheHierarchy uniqueName="[Dim Categories].[Cat_ID]" caption="Cat_ID" attribute="1" defaultMemberUniqueName="[Dim Categories].[Cat_ID].[All]" allUniqueName="[Dim Categories].[Cat_ID].[All]" dimensionUniqueName="[Dim Categories]" displayFolder="" count="0" unbalanced="0" hidden="1"/>
    <cacheHierarchy uniqueName="[Dim Categories].[Category]" caption="Category" attribute="1" defaultMemberUniqueName="[Dim Categories].[Category].[All]" allUniqueName="[Dim Categories].[Category].[All]" dimensionUniqueName="[Dim Categories]" displayFolder="" count="0" unbalanced="0" hidden="1"/>
    <cacheHierarchy uniqueName="[Dim Categories].[Category Hierarchy]" caption="Category Hierarchy" defaultMemberUniqueName="[Dim Categories].[Category Hierarchy].[All]" allUniqueName="[Dim Categories].[Category Hierarchy].[All]" dimensionUniqueName="[Dim Categories]" displayFolder="" count="0" unbalanced="0" hidden="1"/>
    <cacheHierarchy uniqueName="[Dim Categories].[CategoryID]" caption="CategoryID" attribute="1" defaultMemberUniqueName="[Dim Categories].[CategoryID].[All]" allUniqueName="[Dim Categories].[CategoryID].[All]" dimensionUniqueName="[Dim Categories]" displayFolder="" count="0" unbalanced="0" hidden="1"/>
    <cacheHierarchy uniqueName="[Dim Categories].[SubCategory]" caption="SubCategory" attribute="1" defaultMemberUniqueName="[Dim Categories].[SubCategory].[All]" allUniqueName="[Dim Categories].[SubCategory].[All]" dimensionUniqueName="[Dim Categories]" displayFolder="" count="0" unbalanced="0" hidden="1"/>
    <cacheHierarchy uniqueName="[Dim Categories].[SubCategoryID]" caption="SubCategoryID" attribute="1" defaultMemberUniqueName="[Dim Categories].[SubCategoryID].[All]" allUniqueName="[Dim Categories].[SubCategoryID].[All]" dimensionUniqueName="[Dim Categories]" displayFolder="" count="0" unbalanced="0" hidden="1"/>
    <cacheHierarchy uniqueName="[Dim Clinic Apologies].[EffectKey]" caption="EffectKey" attribute="1" defaultMemberUniqueName="[Dim Clinic Apologies].[EffectKey].[All]" allUniqueName="[Dim Clinic Apologies].[EffectKey].[All]" dimensionUniqueName="[Dim Clinic Apologies]" displayFolder="" count="0" unbalanced="0" hidden="1"/>
    <cacheHierarchy uniqueName="[Dim Clinic Apologies].[Is Effected Clinic]" caption="Is Effected Clinic" attribute="1" defaultMemberUniqueName="[Dim Clinic Apologies].[Is Effected Clinic].[All]" allUniqueName="[Dim Clinic Apologies].[Is Effected Clinic].[All]" dimensionUniqueName="[Dim Clinic Apologies]" displayFolder="" count="0" unbalanced="0" hidden="1"/>
    <cacheHierarchy uniqueName="[Dim Clinic Status].[Clinic Ending Type]" caption="Clinic Ending Type" attribute="1" defaultMemberUniqueName="[Dim Clinic Status].[Clinic Ending Type].[All]" allUniqueName="[Dim Clinic Status].[Clinic Ending Type].[All]" dimensionUniqueName="[Dim Clinic Status]" displayFolder="" count="0" unbalanced="0" hidden="1"/>
    <cacheHierarchy uniqueName="[Dim Clinic Status].[Clinic Over Booking]" caption="Clinic Over Booking" attribute="1" defaultMemberUniqueName="[Dim Clinic Status].[Clinic Over Booking].[All]" allUniqueName="[Dim Clinic Status].[Clinic Over Booking].[All]" dimensionUniqueName="[Dim Clinic Status]" displayFolder="" count="0" unbalanced="0" hidden="1"/>
    <cacheHierarchy uniqueName="[Dim Clinic Status].[Clinic Type Name]" caption="Clinic Type Name" attribute="1" defaultMemberUniqueName="[Dim Clinic Status].[Clinic Type Name].[All]" allUniqueName="[Dim Clinic Status].[Clinic Type Name].[All]" dimensionUniqueName="[Dim Clinic Status]" displayFolder="" count="0" unbalanced="0" hidden="1"/>
    <cacheHierarchy uniqueName="[Dim Clinic Status].[PatternKey]" caption="PatternKey" attribute="1" defaultMemberUniqueName="[Dim Clinic Status].[PatternKey].[All]" allUniqueName="[Dim Clinic Status].[PatternKey].[All]" dimensionUniqueName="[Dim Clinic Status]" displayFolder="" count="0" unbalanced="0" hidden="1"/>
    <cacheHierarchy uniqueName="[Dim Clinic Status].[Queueing Model]" caption="Queueing Model" attribute="1" defaultMemberUniqueName="[Dim Clinic Status].[Queueing Model].[All]" allUniqueName="[Dim Clinic Status].[Queueing Model].[All]" dimensionUniqueName="[Dim Clinic Status]" displayFolder="" count="0" unbalanced="0" hidden="1"/>
    <cacheHierarchy uniqueName="[Dim Clinic Tags].[Tag Name (AR)]" caption="Tag Name (AR)" attribute="1" defaultMemberUniqueName="[Dim Clinic Tags].[Tag Name (AR)].[All]" allUniqueName="[Dim Clinic Tags].[Tag Name (AR)].[All]" dimensionUniqueName="[Dim Clinic Tags]" displayFolder="" count="0" unbalanced="0" hidden="1"/>
    <cacheHierarchy uniqueName="[Dim Clinic Tags].[Tag Name (EN)]" caption="Tag Name (EN)" attribute="1" defaultMemberUniqueName="[Dim Clinic Tags].[Tag Name (EN)].[All]" allUniqueName="[Dim Clinic Tags].[Tag Name (EN)].[All]" dimensionUniqueName="[Dim Clinic Tags]" displayFolder="" count="0" unbalanced="0" hidden="1"/>
    <cacheHierarchy uniqueName="[Dim Clinic Tags].[TagKey]" caption="TagKey" attribute="1" defaultMemberUniqueName="[Dim Clinic Tags].[TagKey].[All]" allUniqueName="[Dim Clinic Tags].[TagKey].[All]" dimensionUniqueName="[Dim Clinic Tags]" displayFolder="" count="0" unbalanced="0" hidden="1"/>
    <cacheHierarchy uniqueName="[Dim Closed By - Doctor].[Degree Name]" caption="Degree Name" attribute="1" defaultMemberUniqueName="[Dim Closed By - Doctor].[Degree Name].[All]" allUniqueName="[Dim Closed By - Doctor].[Degree Name].[All]" dimensionUniqueName="[Dim Closed By - Doctor]" displayFolder="" count="0" unbalanced="0" hidden="1"/>
    <cacheHierarchy uniqueName="[Dim Closed By - Doctor].[Doctor Name]" caption="Doctor Name" attribute="1" defaultMemberUniqueName="[Dim Closed By - Doctor].[Doctor Name].[All]" allUniqueName="[Dim Closed By - Doctor].[Doctor Name].[All]" dimensionUniqueName="[Dim Closed By - Doctor]" displayFolder="" count="0" unbalanced="0" hidden="1"/>
    <cacheHierarchy uniqueName="[Dim Closed By - Doctor].[Doctor Type]" caption="Doctor Type" attribute="1" defaultMemberUniqueName="[Dim Closed By - Doctor].[Doctor Type].[All]" allUniqueName="[Dim Closed By - Doctor].[Doctor Type].[All]" dimensionUniqueName="[Dim Closed By - Doctor]" displayFolder="" count="0" unbalanced="0" hidden="1"/>
    <cacheHierarchy uniqueName="[Dim Closed By - Doctor].[Hiring Date]" caption="Hiring Date" attribute="1" defaultMemberUniqueName="[Dim Closed By - Doctor].[Hiring Date].[All]" allUniqueName="[Dim Closed By - Doctor].[Hiring Date].[All]" dimensionUniqueName="[Dim Closed By - Doctor]" displayFolder="" count="0" unbalanced="0" hidden="1"/>
    <cacheHierarchy uniqueName="[Dim Closed By - Doctor].[Salary]" caption="Salary" attribute="1" defaultMemberUniqueName="[Dim Closed By - Doctor].[Salary].[All]" allUniqueName="[Dim Closed By - Doctor].[Salary].[All]" dimensionUniqueName="[Dim Closed By - Doctor]" displayFolder="" count="0" unbalanced="0" hidden="1"/>
    <cacheHierarchy uniqueName="[Dim Closed By - Doctor].[Shift]" caption="Shift" attribute="1" defaultMemberUniqueName="[Dim Closed By - Doctor].[Shift].[All]" allUniqueName="[Dim Closed By - Doctor].[Shift].[All]" dimensionUniqueName="[Dim Closed By - Doctor]" displayFolder="" count="0" unbalanced="0" hidden="1"/>
    <cacheHierarchy uniqueName="[Dim Closed By - Doctor].[Specialty]" caption="Specialty" attribute="1" defaultMemberUniqueName="[Dim Closed By - Doctor].[Specialty].[All]" allUniqueName="[Dim Closed By - Doctor].[Specialty].[All]" dimensionUniqueName="[Dim Closed By - Doctor]" displayFolder="" count="0" unbalanced="0" hidden="1"/>
    <cacheHierarchy uniqueName="[Dim Closed By - Doctor].[Specialty Hierarchy]" caption="Specialty Hierarchy" defaultMemberUniqueName="[Dim Closed By - Doctor].[Specialty Hierarchy].[All]" allUniqueName="[Dim Closed By - Doctor].[Specialty Hierarchy].[All]" dimensionUniqueName="[Dim Closed By - Doctor]" displayFolder="" count="0" unbalanced="0" hidden="1"/>
    <cacheHierarchy uniqueName="[Dim Closed By - Doctor].[Specialty key]" caption="Specialty key" attribute="1" defaultMemberUniqueName="[Dim Closed By - Doctor].[Specialty key].[All]" allUniqueName="[Dim Closed By - Doctor].[Specialty key].[All]" dimensionUniqueName="[Dim Closed By - Doctor]" displayFolder="" count="0" unbalanced="0" hidden="1"/>
    <cacheHierarchy uniqueName="[Dim Closed By - Doctor].[Specialty Name]" caption="Specialty Name" attribute="1" defaultMemberUniqueName="[Dim Closed By - Doctor].[Specialty Name].[All]" allUniqueName="[Dim Closed By - Doctor].[Specialty Name].[All]" dimensionUniqueName="[Dim Closed By - Doctor]" displayFolder="" count="0" unbalanced="0" hidden="1"/>
    <cacheHierarchy uniqueName="[Dim Closed By - Doctor].[Specialty Type]" caption="Specialty Type" attribute="1" defaultMemberUniqueName="[Dim Closed By - Doctor].[Specialty Type].[All]" allUniqueName="[Dim Closed By - Doctor].[Specialty Type].[All]" dimensionUniqueName="[Dim Closed By - Doctor]" displayFolder="" count="0" unbalanced="0" hidden="1"/>
    <cacheHierarchy uniqueName="[Dim Closed By - Doctor].[Staff Key]" caption="Staff Key" attribute="1" defaultMemberUniqueName="[Dim Closed By - Doctor].[Staff Key].[All]" allUniqueName="[Dim Closed By - Doctor].[Staff Key].[All]" dimensionUniqueName="[Dim Closed By - Doctor]" displayFolder="" count="0" unbalanced="0" hidden="1"/>
    <cacheHierarchy uniqueName="[Dim Closed By - Doctor].[Termination Date]" caption="Termination Date" attribute="1" defaultMemberUniqueName="[Dim Closed By - Doctor].[Termination Date].[All]" allUniqueName="[Dim Closed By - Doctor].[Termination Date].[All]" dimensionUniqueName="[Dim Closed By - Doctor]" displayFolder="" count="0" unbalanced="0" hidden="1"/>
    <cacheHierarchy uniqueName="[Dim Closed By - Doctor].[Unified Specialty Hierarchy]" caption="Unified Specialty Hierarchy" defaultMemberUniqueName="[Dim Closed By - Doctor].[Unified Specialty Hierarchy].[All]" allUniqueName="[Dim Closed By - Doctor].[Unified Specialty Hierarchy].[All]" dimensionUniqueName="[Dim Closed By - Doctor]" displayFolder="" count="0" unbalanced="0" hidden="1"/>
    <cacheHierarchy uniqueName="[Dim Closed By - Nurse].[Degree Name]" caption="Degree Name" attribute="1" defaultMemberUniqueName="[Dim Closed By - Nurse].[Degree Name].[All]" allUniqueName="[Dim Closed By - Nurse].[Degree Name].[All]" dimensionUniqueName="[Dim Closed By - Nurse]" displayFolder="" count="0" unbalanced="0" hidden="1"/>
    <cacheHierarchy uniqueName="[Dim Closed By - Nurse].[Doctor Name]" caption="Doctor Name" attribute="1" defaultMemberUniqueName="[Dim Closed By - Nurse].[Doctor Name].[All]" allUniqueName="[Dim Closed By - Nurse].[Doctor Name].[All]" dimensionUniqueName="[Dim Closed By - Nurse]" displayFolder="" count="0" unbalanced="0" hidden="1"/>
    <cacheHierarchy uniqueName="[Dim Closed By - Nurse].[Doctor Type]" caption="Doctor Type" attribute="1" defaultMemberUniqueName="[Dim Closed By - Nurse].[Doctor Type].[All]" allUniqueName="[Dim Closed By - Nurse].[Doctor Type].[All]" dimensionUniqueName="[Dim Closed By - Nurse]" displayFolder="" count="0" unbalanced="0" hidden="1"/>
    <cacheHierarchy uniqueName="[Dim Closed By - Nurse].[Hiring Date]" caption="Hiring Date" attribute="1" defaultMemberUniqueName="[Dim Closed By - Nurse].[Hiring Date].[All]" allUniqueName="[Dim Closed By - Nurse].[Hiring Date].[All]" dimensionUniqueName="[Dim Closed By - Nurse]" displayFolder="" count="0" unbalanced="0" hidden="1"/>
    <cacheHierarchy uniqueName="[Dim Closed By - Nurse].[Salary]" caption="Salary" attribute="1" defaultMemberUniqueName="[Dim Closed By - Nurse].[Salary].[All]" allUniqueName="[Dim Closed By - Nurse].[Salary].[All]" dimensionUniqueName="[Dim Closed By - Nurse]" displayFolder="" count="0" unbalanced="0" hidden="1"/>
    <cacheHierarchy uniqueName="[Dim Closed By - Nurse].[Shift]" caption="Shift" attribute="1" defaultMemberUniqueName="[Dim Closed By - Nurse].[Shift].[All]" allUniqueName="[Dim Closed By - Nurse].[Shift].[All]" dimensionUniqueName="[Dim Closed By - Nurse]" displayFolder="" count="0" unbalanced="0" hidden="1"/>
    <cacheHierarchy uniqueName="[Dim Closed By - Nurse].[Specialty]" caption="Specialty" attribute="1" defaultMemberUniqueName="[Dim Closed By - Nurse].[Specialty].[All]" allUniqueName="[Dim Closed By - Nurse].[Specialty].[All]" dimensionUniqueName="[Dim Closed By - Nurse]" displayFolder="" count="0" unbalanced="0" hidden="1"/>
    <cacheHierarchy uniqueName="[Dim Closed By - Nurse].[Specialty Hierarchy]" caption="Specialty Hierarchy" defaultMemberUniqueName="[Dim Closed By - Nurse].[Specialty Hierarchy].[All]" allUniqueName="[Dim Closed By - Nurse].[Specialty Hierarchy].[All]" dimensionUniqueName="[Dim Closed By - Nurse]" displayFolder="" count="0" unbalanced="0" hidden="1"/>
    <cacheHierarchy uniqueName="[Dim Closed By - Nurse].[Specialty key]" caption="Specialty key" attribute="1" defaultMemberUniqueName="[Dim Closed By - Nurse].[Specialty key].[All]" allUniqueName="[Dim Closed By - Nurse].[Specialty key].[All]" dimensionUniqueName="[Dim Closed By - Nurse]" displayFolder="" count="0" unbalanced="0" hidden="1"/>
    <cacheHierarchy uniqueName="[Dim Closed By - Nurse].[Specialty Name]" caption="Specialty Name" attribute="1" defaultMemberUniqueName="[Dim Closed By - Nurse].[Specialty Name].[All]" allUniqueName="[Dim Closed By - Nurse].[Specialty Name].[All]" dimensionUniqueName="[Dim Closed By - Nurse]" displayFolder="" count="0" unbalanced="0" hidden="1"/>
    <cacheHierarchy uniqueName="[Dim Closed By - Nurse].[Specialty Type]" caption="Specialty Type" attribute="1" defaultMemberUniqueName="[Dim Closed By - Nurse].[Specialty Type].[All]" allUniqueName="[Dim Closed By - Nurse].[Specialty Type].[All]" dimensionUniqueName="[Dim Closed By - Nurse]" displayFolder="" count="0" unbalanced="0" hidden="1"/>
    <cacheHierarchy uniqueName="[Dim Closed By - Nurse].[Staff Key]" caption="Staff Key" attribute="1" defaultMemberUniqueName="[Dim Closed By - Nurse].[Staff Key].[All]" allUniqueName="[Dim Closed By - Nurse].[Staff Key].[All]" dimensionUniqueName="[Dim Closed By - Nurse]" displayFolder="" count="0" unbalanced="0" hidden="1"/>
    <cacheHierarchy uniqueName="[Dim Closed By - Nurse].[Termination Date]" caption="Termination Date" attribute="1" defaultMemberUniqueName="[Dim Closed By - Nurse].[Termination Date].[All]" allUniqueName="[Dim Closed By - Nurse].[Termination Date].[All]" dimensionUniqueName="[Dim Closed By - Nurse]" displayFolder="" count="0" unbalanced="0" hidden="1"/>
    <cacheHierarchy uniqueName="[Dim Closed By - Nurse].[Unified Specialty Hierarchy]" caption="Unified Specialty Hierarchy" defaultMemberUniqueName="[Dim Closed By - Nurse].[Unified Specialty Hierarchy].[All]" allUniqueName="[Dim Closed By - Nurse].[Unified Specialty Hierarchy].[All]" dimensionUniqueName="[Dim Closed By - Nurse]" displayFolder="" count="0" unbalanced="0" hidden="1"/>
    <cacheHierarchy uniqueName="[Dim Collector - Lab Rad].[Code]" caption="Code" attribute="1" defaultMemberUniqueName="[Dim Collector - Lab Rad].[Code].[All]" allUniqueName="[Dim Collector - Lab Rad].[Code].[All]" dimensionUniqueName="[Dim Collector - Lab Rad]" displayFolder="" count="0" unbalanced="0" hidden="1"/>
    <cacheHierarchy uniqueName="[Dim Collector - Lab Rad].[Collector Arabic Name]" caption="Collector Arabic Name" attribute="1" defaultMemberUniqueName="[Dim Collector - Lab Rad].[Collector Arabic Name].[All]" allUniqueName="[Dim Collector - Lab Rad].[Collector Arabic Name].[All]" dimensionUniqueName="[Dim Collector - Lab Rad]" displayFolder="" count="0" unbalanced="0" hidden="1"/>
    <cacheHierarchy uniqueName="[Dim Collector - Lab Rad].[Collector Birthdate]" caption="Collector Birthdate" attribute="1" defaultMemberUniqueName="[Dim Collector - Lab Rad].[Collector Birthdate].[All]" allUniqueName="[Dim Collector - Lab Rad].[Collector Birthdate].[All]" dimensionUniqueName="[Dim Collector - Lab Rad]" displayFolder="" count="0" unbalanced="0" hidden="1"/>
    <cacheHierarchy uniqueName="[Dim Collector - Lab Rad].[Collector City]" caption="Collector City" attribute="1" defaultMemberUniqueName="[Dim Collector - Lab Rad].[Collector City].[All]" allUniqueName="[Dim Collector - Lab Rad].[Collector City].[All]" dimensionUniqueName="[Dim Collector - Lab Rad]" displayFolder="" count="0" unbalanced="0" hidden="1"/>
    <cacheHierarchy uniqueName="[Dim Collector - Lab Rad].[Collector Country]" caption="Collector Country" attribute="1" defaultMemberUniqueName="[Dim Collector - Lab Rad].[Collector Country].[All]" allUniqueName="[Dim Collector - Lab Rad].[Collector Country].[All]" dimensionUniqueName="[Dim Collector - Lab Rad]" displayFolder="" count="0" unbalanced="0" hidden="1"/>
    <cacheHierarchy uniqueName="[Dim Collector - Lab Rad].[Collector English Name]" caption="Collector English Name" attribute="1" defaultMemberUniqueName="[Dim Collector - Lab Rad].[Collector English Name].[All]" allUniqueName="[Dim Collector - Lab Rad].[Collector English Name].[All]" dimensionUniqueName="[Dim Collector - Lab Rad]" displayFolder="" count="0" unbalanced="0" hidden="1"/>
    <cacheHierarchy uniqueName="[Dim Collector - Lab Rad].[Collector Gender]" caption="Collector Gender" attribute="1" defaultMemberUniqueName="[Dim Collector - Lab Rad].[Collector Gender].[All]" allUniqueName="[Dim Collector - Lab Rad].[Collector Gender].[All]" dimensionUniqueName="[Dim Collector - Lab Rad]" displayFolder="" count="0" unbalanced="0" hidden="1"/>
    <cacheHierarchy uniqueName="[Dim Collector - Lab Rad].[Collector Job Title Arabic]" caption="Collector Job Title Arabic" attribute="1" defaultMemberUniqueName="[Dim Collector - Lab Rad].[Collector Job Title Arabic].[All]" allUniqueName="[Dim Collector - Lab Rad].[Collector Job Title Arabic].[All]" dimensionUniqueName="[Dim Collector - Lab Rad]" displayFolder="" count="0" unbalanced="0" hidden="1"/>
    <cacheHierarchy uniqueName="[Dim Collector - Lab Rad].[Collector Job Title English]" caption="Collector Job Title English" attribute="1" defaultMemberUniqueName="[Dim Collector - Lab Rad].[Collector Job Title English].[All]" allUniqueName="[Dim Collector - Lab Rad].[Collector Job Title English].[All]" dimensionUniqueName="[Dim Collector - Lab Rad]" displayFolder="" count="0" unbalanced="0" hidden="1"/>
    <cacheHierarchy uniqueName="[Dim Collector - Lab Rad].[Collector Key]" caption="Collector Key" attribute="1" defaultMemberUniqueName="[Dim Collector - Lab Rad].[Collector Key].[All]" allUniqueName="[Dim Collector - Lab Rad].[Collector Key].[All]" dimensionUniqueName="[Dim Collector - Lab Rad]" displayFolder="" count="0" unbalanced="0" hidden="1"/>
    <cacheHierarchy uniqueName="[Dim Collector - Lab Rad].[Collector Main Phone Number]" caption="Collector Main Phone Number" attribute="1" defaultMemberUniqueName="[Dim Collector - Lab Rad].[Collector Main Phone Number].[All]" allUniqueName="[Dim Collector - Lab Rad].[Collector Main Phone Number].[All]" dimensionUniqueName="[Dim Collector - Lab Rad]" displayFolder="" count="0" unbalanced="0" hidden="1"/>
    <cacheHierarchy uniqueName="[Dim Collector - Lab Rad].[Collector Marital Status]" caption="Collector Marital Status" attribute="1" defaultMemberUniqueName="[Dim Collector - Lab Rad].[Collector Marital Status].[All]" allUniqueName="[Dim Collector - Lab Rad].[Collector Marital Status].[All]" dimensionUniqueName="[Dim Collector - Lab Rad]" displayFolder="" count="0" unbalanced="0" hidden="1"/>
    <cacheHierarchy uniqueName="[Dim Collector - Lab Rad].[Collector Region]" caption="Collector Region" attribute="1" defaultMemberUniqueName="[Dim Collector - Lab Rad].[Collector Region].[All]" allUniqueName="[Dim Collector - Lab Rad].[Collector Region].[All]" dimensionUniqueName="[Dim Collector - Lab Rad]" displayFolder="" count="0" unbalanced="0" hidden="1"/>
    <cacheHierarchy uniqueName="[Dim Collector - Lab Rad].[Collector Religion]" caption="Collector Religion" attribute="1" defaultMemberUniqueName="[Dim Collector - Lab Rad].[Collector Religion].[All]" allUniqueName="[Dim Collector - Lab Rad].[Collector Religion].[All]" dimensionUniqueName="[Dim Collector - Lab Rad]" displayFolder="" count="0" unbalanced="0" hidden="1"/>
    <cacheHierarchy uniqueName="[Dim Collector - Lab Rad].[Collector Street]" caption="Collector Street" attribute="1" defaultMemberUniqueName="[Dim Collector - Lab Rad].[Collector Street].[All]" allUniqueName="[Dim Collector - Lab Rad].[Collector Street].[All]" dimensionUniqueName="[Dim Collector - Lab Rad]" displayFolder="" count="0" unbalanced="0" hidden="1"/>
    <cacheHierarchy uniqueName="[Dim Collector - Lab Rad].[Collector Termination Date]" caption="Collector Termination Date" attribute="1" defaultMemberUniqueName="[Dim Collector - Lab Rad].[Collector Termination Date].[All]" allUniqueName="[Dim Collector - Lab Rad].[Collector Termination Date].[All]" dimensionUniqueName="[Dim Collector - Lab Rad]" displayFolder="" count="0" unbalanced="0" hidden="1"/>
    <cacheHierarchy uniqueName="[Dim Confirmed By - Staff].[Degree Name]" caption="Degree Name" attribute="1" defaultMemberUniqueName="[Dim Confirmed By - Staff].[Degree Name].[All]" allUniqueName="[Dim Confirmed By - Staff].[Degree Name].[All]" dimensionUniqueName="[Dim Confirmed By - Staff]" displayFolder="" count="0" unbalanced="0" hidden="1"/>
    <cacheHierarchy uniqueName="[Dim Confirmed By - Staff].[Doctor Name]" caption="Doctor Name" attribute="1" defaultMemberUniqueName="[Dim Confirmed By - Staff].[Doctor Name].[All]" allUniqueName="[Dim Confirmed By - Staff].[Doctor Name].[All]" dimensionUniqueName="[Dim Confirmed By - Staff]" displayFolder="" count="0" unbalanced="0" hidden="1"/>
    <cacheHierarchy uniqueName="[Dim Confirmed By - Staff].[Doctor Type]" caption="Doctor Type" attribute="1" defaultMemberUniqueName="[Dim Confirmed By - Staff].[Doctor Type].[All]" allUniqueName="[Dim Confirmed By - Staff].[Doctor Type].[All]" dimensionUniqueName="[Dim Confirmed By - Staff]" displayFolder="" count="0" unbalanced="0" hidden="1"/>
    <cacheHierarchy uniqueName="[Dim Confirmed By - Staff].[Hiring Date]" caption="Hiring Date" attribute="1" defaultMemberUniqueName="[Dim Confirmed By - Staff].[Hiring Date].[All]" allUniqueName="[Dim Confirmed By - Staff].[Hiring Date].[All]" dimensionUniqueName="[Dim Confirmed By - Staff]" displayFolder="" count="0" unbalanced="0" hidden="1"/>
    <cacheHierarchy uniqueName="[Dim Confirmed By - Staff].[Salary]" caption="Salary" attribute="1" defaultMemberUniqueName="[Dim Confirmed By - Staff].[Salary].[All]" allUniqueName="[Dim Confirmed By - Staff].[Salary].[All]" dimensionUniqueName="[Dim Confirmed By - Staff]" displayFolder="" count="0" unbalanced="0" hidden="1"/>
    <cacheHierarchy uniqueName="[Dim Confirmed By - Staff].[Shift]" caption="Shift" attribute="1" defaultMemberUniqueName="[Dim Confirmed By - Staff].[Shift].[All]" allUniqueName="[Dim Confirmed By - Staff].[Shift].[All]" dimensionUniqueName="[Dim Confirmed By - Staff]" displayFolder="" count="0" unbalanced="0" hidden="1"/>
    <cacheHierarchy uniqueName="[Dim Confirmed By - Staff].[Specialty]" caption="Specialty" attribute="1" defaultMemberUniqueName="[Dim Confirmed By - Staff].[Specialty].[All]" allUniqueName="[Dim Confirmed By - Staff].[Specialty].[All]" dimensionUniqueName="[Dim Confirmed By - Staff]" displayFolder="" count="0" unbalanced="0" hidden="1"/>
    <cacheHierarchy uniqueName="[Dim Confirmed By - Staff].[Specialty Hierarchy]" caption="Specialty Hierarchy" defaultMemberUniqueName="[Dim Confirmed By - Staff].[Specialty Hierarchy].[All]" allUniqueName="[Dim Confirmed By - Staff].[Specialty Hierarchy].[All]" dimensionUniqueName="[Dim Confirmed By - Staff]" displayFolder="" count="0" unbalanced="0" hidden="1"/>
    <cacheHierarchy uniqueName="[Dim Confirmed By - Staff].[Specialty key]" caption="Specialty key" attribute="1" defaultMemberUniqueName="[Dim Confirmed By - Staff].[Specialty key].[All]" allUniqueName="[Dim Confirmed By - Staff].[Specialty key].[All]" dimensionUniqueName="[Dim Confirmed By - Staff]" displayFolder="" count="0" unbalanced="0" hidden="1"/>
    <cacheHierarchy uniqueName="[Dim Confirmed By - Staff].[Specialty Name]" caption="Specialty Name" attribute="1" defaultMemberUniqueName="[Dim Confirmed By - Staff].[Specialty Name].[All]" allUniqueName="[Dim Confirmed By - Staff].[Specialty Name].[All]" dimensionUniqueName="[Dim Confirmed By - Staff]" displayFolder="" count="0" unbalanced="0" hidden="1"/>
    <cacheHierarchy uniqueName="[Dim Confirmed By - Staff].[Specialty Type]" caption="Specialty Type" attribute="1" defaultMemberUniqueName="[Dim Confirmed By - Staff].[Specialty Type].[All]" allUniqueName="[Dim Confirmed By - Staff].[Specialty Type].[All]" dimensionUniqueName="[Dim Confirmed By - Staff]" displayFolder="" count="0" unbalanced="0" hidden="1"/>
    <cacheHierarchy uniqueName="[Dim Confirmed By - Staff].[Staff Key]" caption="Staff Key" attribute="1" defaultMemberUniqueName="[Dim Confirmed By - Staff].[Staff Key].[All]" allUniqueName="[Dim Confirmed By - Staff].[Staff Key].[All]" dimensionUniqueName="[Dim Confirmed By - Staff]" displayFolder="" count="0" unbalanced="0" hidden="1"/>
    <cacheHierarchy uniqueName="[Dim Confirmed By - Staff].[Termination Date]" caption="Termination Date" attribute="1" defaultMemberUniqueName="[Dim Confirmed By - Staff].[Termination Date].[All]" allUniqueName="[Dim Confirmed By - Staff].[Termination Date].[All]" dimensionUniqueName="[Dim Confirmed By - Staff]" displayFolder="" count="0" unbalanced="0" hidden="1"/>
    <cacheHierarchy uniqueName="[Dim Confirmed By - Staff].[Unified Specialty Hierarchy]" caption="Unified Specialty Hierarchy" defaultMemberUniqueName="[Dim Confirmed By - Staff].[Unified Specialty Hierarchy].[All]" allUniqueName="[Dim Confirmed By - Staff].[Unified Specialty Hierarchy].[All]" dimensionUniqueName="[Dim Confirmed By - Staff]" displayFolder="" count="0" unbalanced="0" hidden="1"/>
    <cacheHierarchy uniqueName="[Dim Converted Episode].[Converted]" caption="Converted" attribute="1" defaultMemberUniqueName="[Dim Converted Episode].[Converted].[All]" allUniqueName="[Dim Converted Episode].[Converted].[All]" dimensionUniqueName="[Dim Converted Episode]" displayFolder="" count="0" unbalanced="0" hidden="1"/>
    <cacheHierarchy uniqueName="[Dim Converted Episode].[FlagKey]" caption="FlagKey" attribute="1" defaultMemberUniqueName="[Dim Converted Episode].[FlagKey].[All]" allUniqueName="[Dim Converted Episode].[FlagKey].[All]" dimensionUniqueName="[Dim Converted Episode]" displayFolder="" count="0" unbalanced="0" hidden="1"/>
    <cacheHierarchy uniqueName="[Dim Creation Date - Modification Cancellation].[Custom Week]" caption="Custom Week" attribute="1" time="1" defaultMemberUniqueName="[Dim Creation Date - Modification Cancellation].[Custom Week].[All]" allUniqueName="[Dim Creation Date - Modification Cancellation].[Custom Week].[All]" dimensionUniqueName="[Dim Creation Date - Modification Cancellation]" displayFolder="" count="0" unbalanced="0" hidden="1"/>
    <cacheHierarchy uniqueName="[Dim Creation Date - Modification Cancellation].[Date]" caption="Date" attribute="1" time="1" defaultMemberUniqueName="[Dim Creation Date - Modification Cancellation].[Date].[All]" allUniqueName="[Dim Creation Date - Modification Cancellation].[Date].[All]" dimensionUniqueName="[Dim Creation Date - Modification Cancellation]" displayFolder="" count="0" unbalanced="0" hidden="1"/>
    <cacheHierarchy uniqueName="[Dim Creation Date - Modification Cancellation].[DateHierarchy]" caption="DateHierarchy" time="1" defaultMemberUniqueName="[Dim Creation Date - Modification Cancellation].[DateHierarchy].[All]" allUniqueName="[Dim Creation Date - Modification Cancellation].[DateHierarchy].[All]" dimensionUniqueName="[Dim Creation Date - Modification Cancellation]" displayFolder="" count="0" unbalanced="0" hidden="1"/>
    <cacheHierarchy uniqueName="[Dim Creation Date - Modification Cancellation].[DateKey]" caption="DateKey" attribute="1" time="1" defaultMemberUniqueName="[Dim Creation Date - Modification Cancellation].[DateKey].[All]" allUniqueName="[Dim Creation Date - Modification Cancellation].[DateKey].[All]" dimensionUniqueName="[Dim Creation Date - Modification Cancellation]" displayFolder="" count="0" unbalanced="0" hidden="1"/>
    <cacheHierarchy uniqueName="[Dim Creation Date - Modification Cancellation].[DateOld]" caption="DateOld" attribute="1" time="1" defaultMemberUniqueName="[Dim Creation Date - Modification Cancellation].[DateOld].[All]" allUniqueName="[Dim Creation Date - Modification Cancellation].[DateOld].[All]" dimensionUniqueName="[Dim Creation Date - Modification Cancellation]" displayFolder="" count="0" unbalanced="0" hidden="1"/>
    <cacheHierarchy uniqueName="[Dim Creation Date - Modification Cancellation].[Day Name]" caption="Day Name" attribute="1" time="1" defaultMemberUniqueName="[Dim Creation Date - Modification Cancellation].[Day Name].[All]" allUniqueName="[Dim Creation Date - Modification Cancellation].[Day Name].[All]" dimensionUniqueName="[Dim Creation Date - Modification Cancellation]" displayFolder="" count="0" unbalanced="0" hidden="1"/>
    <cacheHierarchy uniqueName="[Dim Creation Date - Modification Cancellation].[Day Of Month]" caption="Day Of Month" attribute="1" time="1" defaultMemberUniqueName="[Dim Creation Date - Modification Cancellation].[Day Of Month].[All]" allUniqueName="[Dim Creation Date - Modification Cancellation].[Day Of Month].[All]" dimensionUniqueName="[Dim Creation Date - Modification Cancellation]" displayFolder="" count="0" unbalanced="0" hidden="1"/>
    <cacheHierarchy uniqueName="[Dim Creation Date - Modification Cancellation].[Day of Week]" caption="Day of Week" attribute="1" time="1" defaultMemberUniqueName="[Dim Creation Date - Modification Cancellation].[Day of Week].[All]" allUniqueName="[Dim Creation Date - Modification Cancellation].[Day of Week].[All]" dimensionUniqueName="[Dim Creation Date - Modification Cancellation]" displayFolder="" count="0" unbalanced="0" hidden="1"/>
    <cacheHierarchy uniqueName="[Dim Creation Date - Modification Cancellation].[Day of Year]" caption="Day of Year" attribute="1" time="1" defaultMemberUniqueName="[Dim Creation Date - Modification Cancellation].[Day of Year].[All]" allUniqueName="[Dim Creation Date - Modification Cancellation].[Day of Year].[All]" dimensionUniqueName="[Dim Creation Date - Modification Cancellation]" displayFolder="" count="0" unbalanced="0" hidden="1"/>
    <cacheHierarchy uniqueName="[Dim Creation Date - Modification Cancellation].[DayKey]" caption="DayKey" attribute="1" time="1" defaultMemberUniqueName="[Dim Creation Date - Modification Cancellation].[DayKey].[All]" allUniqueName="[Dim Creation Date - Modification Cancellation].[DayKey].[All]" dimensionUniqueName="[Dim Creation Date - Modification Cancellation]" displayFolder="" count="0" unbalanced="0" hidden="1"/>
    <cacheHierarchy uniqueName="[Dim Creation Date - Modification Cancellation].[DayKey2]" caption="DayKey2" attribute="1" time="1" defaultMemberUniqueName="[Dim Creation Date - Modification Cancellation].[DayKey2].[All]" allUniqueName="[Dim Creation Date - Modification Cancellation].[DayKey2].[All]" dimensionUniqueName="[Dim Creation Date - Modification Cancellation]" displayFolder="" count="0" unbalanced="0" hidden="1"/>
    <cacheHierarchy uniqueName="[Dim Creation Date - Modification Cancellation].[DayofMonthKey]" caption="DayofMonthKey" attribute="1" time="1" defaultMemberUniqueName="[Dim Creation Date - Modification Cancellation].[DayofMonthKey].[All]" allUniqueName="[Dim Creation Date - Modification Cancellation].[DayofMonthKey].[All]" dimensionUniqueName="[Dim Creation Date - Modification Cancellation]" displayFolder="" count="0" unbalanced="0" hidden="1"/>
    <cacheHierarchy uniqueName="[Dim Creation Date - Modification Cancellation].[DayofWeekKey]" caption="DayofWeekKey" attribute="1" time="1" defaultMemberUniqueName="[Dim Creation Date - Modification Cancellation].[DayofWeekKey].[All]" allUniqueName="[Dim Creation Date - Modification Cancellation].[DayofWeekKey].[All]" dimensionUniqueName="[Dim Creation Date - Modification Cancellation]" displayFolder="" count="0" unbalanced="0" hidden="1"/>
    <cacheHierarchy uniqueName="[Dim Creation Date - Modification Cancellation].[DayofYearKey]" caption="DayofYearKey" attribute="1" time="1" defaultMemberUniqueName="[Dim Creation Date - Modification Cancellation].[DayofYearKey].[All]" allUniqueName="[Dim Creation Date - Modification Cancellation].[DayofYearKey].[All]" dimensionUniqueName="[Dim Creation Date - Modification Cancellation]" displayFolder="" count="0" unbalanced="0" hidden="1"/>
    <cacheHierarchy uniqueName="[Dim Creation Date - Modification Cancellation].[FormattedDate]" caption="FormattedDate" attribute="1" time="1" defaultMemberUniqueName="[Dim Creation Date - Modification Cancellation].[FormattedDate].[All]" allUniqueName="[Dim Creation Date - Modification Cancellation].[FormattedDate].[All]" dimensionUniqueName="[Dim Creation Date - Modification Cancellation]" displayFolder="" count="0" unbalanced="0" hidden="1"/>
    <cacheHierarchy uniqueName="[Dim Creation Date - Modification Cancellation].[Half Year Name]" caption="Half Year Name" attribute="1" time="1" defaultMemberUniqueName="[Dim Creation Date - Modification Cancellation].[Half Year Name].[All]" allUniqueName="[Dim Creation Date - Modification Cancellation].[Half Year Name].[All]" dimensionUniqueName="[Dim Creation Date - Modification Cancellation]" displayFolder="" count="0" unbalanced="0" hidden="1"/>
    <cacheHierarchy uniqueName="[Dim Creation Date - Modification Cancellation].[Hijri Date]" caption="Hijri Date" attribute="1" time="1" defaultMemberUniqueName="[Dim Creation Date - Modification Cancellation].[Hijri Date].[All]" allUniqueName="[Dim Creation Date - Modification Cancellation].[Hijri Date].[All]" dimensionUniqueName="[Dim Creation Date - Modification Cancellation]" displayFolder="" count="0" unbalanced="0" hidden="1"/>
    <cacheHierarchy uniqueName="[Dim Creation Date - Modification Cancellation].[Hijri Month]" caption="Hijri Month" attribute="1" time="1" defaultMemberUniqueName="[Dim Creation Date - Modification Cancellation].[Hijri Month].[All]" allUniqueName="[Dim Creation Date - Modification Cancellation].[Hijri Month].[All]" dimensionUniqueName="[Dim Creation Date - Modification Cancellation]" displayFolder="" count="0" unbalanced="0" hidden="1"/>
    <cacheHierarchy uniqueName="[Dim Creation Date - Modification Cancellation].[Hijri Quarter]" caption="Hijri Quarter" attribute="1" time="1" defaultMemberUniqueName="[Dim Creation Date - Modification Cancellation].[Hijri Quarter].[All]" allUniqueName="[Dim Creation Date - Modification Cancellation].[Hijri Quarter].[All]" dimensionUniqueName="[Dim Creation Date - Modification Cancellation]" displayFolder="" count="0" unbalanced="0" hidden="1"/>
    <cacheHierarchy uniqueName="[Dim Creation Date - Modification Cancellation].[Hijri Semester]" caption="Hijri Semester" attribute="1" time="1" defaultMemberUniqueName="[Dim Creation Date - Modification Cancellation].[Hijri Semester].[All]" allUniqueName="[Dim Creation Date - Modification Cancellation].[Hijri Semester].[All]" dimensionUniqueName="[Dim Creation Date - Modification Cancellation]" displayFolder="" count="0" unbalanced="0" hidden="1"/>
    <cacheHierarchy uniqueName="[Dim Creation Date - Modification Cancellation].[Hijri Year]" caption="Hijri Year" attribute="1" time="1" defaultMemberUniqueName="[Dim Creation Date - Modification Cancellation].[Hijri Year].[All]" allUniqueName="[Dim Creation Date - Modification Cancellation].[Hijri Year].[All]" dimensionUniqueName="[Dim Creation Date - Modification Cancellation]" displayFolder="" count="0" unbalanced="0" hidden="1"/>
    <cacheHierarchy uniqueName="[Dim Creation Date - Modification Cancellation].[HijriDateHierarchy]" caption="HijriDateHierarchy" time="1" defaultMemberUniqueName="[Dim Creation Date - Modification Cancellation].[HijriDateHierarchy].[All]" allUniqueName="[Dim Creation Date - Modification Cancellation].[HijriDateHierarchy].[All]" dimensionUniqueName="[Dim Creation Date - Modification Cancellation]" displayFolder="" count="0" unbalanced="0" hidden="1"/>
    <cacheHierarchy uniqueName="[Dim Creation Date - Modification Cancellation].[HijriDayKey]" caption="HijriDayKey" attribute="1" time="1" defaultMemberUniqueName="[Dim Creation Date - Modification Cancellation].[HijriDayKey].[All]" allUniqueName="[Dim Creation Date - Modification Cancellation].[HijriDayKey].[All]" dimensionUniqueName="[Dim Creation Date - Modification Cancellation]" displayFolder="" count="0" unbalanced="0" hidden="1"/>
    <cacheHierarchy uniqueName="[Dim Creation Date - Modification Cancellation].[HijriMonthKey]" caption="HijriMonthKey" attribute="1" time="1" defaultMemberUniqueName="[Dim Creation Date - Modification Cancellation].[HijriMonthKey].[All]" allUniqueName="[Dim Creation Date - Modification Cancellation].[HijriMonthKey].[All]" dimensionUniqueName="[Dim Creation Date - Modification Cancellation]" displayFolder="" count="0" unbalanced="0" hidden="1"/>
    <cacheHierarchy uniqueName="[Dim Creation Date - Modification Cancellation].[HijriQuarterKey]" caption="HijriQuarterKey" attribute="1" time="1" defaultMemberUniqueName="[Dim Creation Date - Modification Cancellation].[HijriQuarterKey].[All]" allUniqueName="[Dim Creation Date - Modification Cancellation].[HijriQuarterKey].[All]" dimensionUniqueName="[Dim Creation Date - Modification Cancellation]" displayFolder="" count="0" unbalanced="0" hidden="1"/>
    <cacheHierarchy uniqueName="[Dim Creation Date - Modification Cancellation].[HijriSemesterKey]" caption="HijriSemesterKey" attribute="1" time="1" defaultMemberUniqueName="[Dim Creation Date - Modification Cancellation].[HijriSemesterKey].[All]" allUniqueName="[Dim Creation Date - Modification Cancellation].[HijriSemesterKey].[All]" dimensionUniqueName="[Dim Creation Date - Modification Cancellation]" displayFolder="" count="0" unbalanced="0" hidden="1"/>
    <cacheHierarchy uniqueName="[Dim Creation Date - Modification Cancellation].[Month Name]" caption="Month Name" attribute="1" time="1" defaultMemberUniqueName="[Dim Creation Date - Modification Cancellation].[Month Name].[All]" allUniqueName="[Dim Creation Date - Modification Cancellation].[Month Name].[All]" dimensionUniqueName="[Dim Creation Date - Modification Cancellation]" displayFolder="" count="0" unbalanced="0" hidden="1"/>
    <cacheHierarchy uniqueName="[Dim Creation Date - Modification Cancellation].[Month Of Year]" caption="Month Of Year" attribute="1" time="1" defaultMemberUniqueName="[Dim Creation Date - Modification Cancellation].[Month Of Year].[All]" allUniqueName="[Dim Creation Date - Modification Cancellation].[Month Of Year].[All]" dimensionUniqueName="[Dim Creation Date - Modification Cancellation]" displayFolder="" count="0" unbalanced="0" hidden="1"/>
    <cacheHierarchy uniqueName="[Dim Creation Date - Modification Cancellation].[MonthKey]" caption="MonthKey" attribute="1" time="1" defaultMemberUniqueName="[Dim Creation Date - Modification Cancellation].[MonthKey].[All]" allUniqueName="[Dim Creation Date - Modification Cancellation].[MonthKey].[All]" dimensionUniqueName="[Dim Creation Date - Modification Cancellation]" displayFolder="" count="0" unbalanced="0" hidden="1"/>
    <cacheHierarchy uniqueName="[Dim Creation Date - Modification Cancellation].[MonthNameKey]" caption="MonthNameKey" attribute="1" time="1" defaultMemberUniqueName="[Dim Creation Date - Modification Cancellation].[MonthNameKey].[All]" allUniqueName="[Dim Creation Date - Modification Cancellation].[MonthNameKey].[All]" dimensionUniqueName="[Dim Creation Date - Modification Cancellation]" displayFolder="" count="0" unbalanced="0" hidden="1"/>
    <cacheHierarchy uniqueName="[Dim Creation Date - Modification Cancellation].[MonthOverTime]" caption="MonthOverTime" attribute="1" time="1" defaultMemberUniqueName="[Dim Creation Date - Modification Cancellation].[MonthOverTime].[All]" allUniqueName="[Dim Creation Date - Modification Cancellation].[MonthOverTime].[All]" dimensionUniqueName="[Dim Creation Date - Modification Cancellation]" displayFolder="" count="0" unbalanced="0" hidden="1"/>
    <cacheHierarchy uniqueName="[Dim Creation Date - Modification Cancellation].[PK_Date]" caption="PK_Date" attribute="1" time="1" keyAttribute="1" defaultMemberUniqueName="[Dim Creation Date - Modification Cancellation].[PK_Date].[All]" allUniqueName="[Dim Creation Date - Modification Cancellation].[PK_Date].[All]" dimensionUniqueName="[Dim Creation Date - Modification Cancellation]" displayFolder="" count="0" memberValueDatatype="7" unbalanced="0" hidden="1"/>
    <cacheHierarchy uniqueName="[Dim Creation Date - Modification Cancellation].[Quarter Name]" caption="Quarter Name" attribute="1" time="1" defaultMemberUniqueName="[Dim Creation Date - Modification Cancellation].[Quarter Name].[All]" allUniqueName="[Dim Creation Date - Modification Cancellation].[Quarter Name].[All]" dimensionUniqueName="[Dim Creation Date - Modification Cancellation]" displayFolder="" count="0" unbalanced="0" hidden="1"/>
    <cacheHierarchy uniqueName="[Dim Creation Date - Modification Cancellation].[Quarter Of Year]" caption="Quarter Of Year" attribute="1" time="1" defaultMemberUniqueName="[Dim Creation Date - Modification Cancellation].[Quarter Of Year].[All]" allUniqueName="[Dim Creation Date - Modification Cancellation].[Quarter Of Year].[All]" dimensionUniqueName="[Dim Creation Date - Modification Cancellation]" displayFolder="" count="0" unbalanced="0" hidden="1"/>
    <cacheHierarchy uniqueName="[Dim Creation Date - Modification Cancellation].[QuarterKey]" caption="QuarterKey" attribute="1" time="1" defaultMemberUniqueName="[Dim Creation Date - Modification Cancellation].[QuarterKey].[All]" allUniqueName="[Dim Creation Date - Modification Cancellation].[QuarterKey].[All]" dimensionUniqueName="[Dim Creation Date - Modification Cancellation]" displayFolder="" count="0" unbalanced="0" hidden="1"/>
    <cacheHierarchy uniqueName="[Dim Creation Date - Modification Cancellation].[Semester Of Year]" caption="Semester Of Year" attribute="1" time="1" defaultMemberUniqueName="[Dim Creation Date - Modification Cancellation].[Semester Of Year].[All]" allUniqueName="[Dim Creation Date - Modification Cancellation].[Semester Of Year].[All]" dimensionUniqueName="[Dim Creation Date - Modification Cancellation]" displayFolder="" count="0" unbalanced="0" hidden="1"/>
    <cacheHierarchy uniqueName="[Dim Creation Date - Modification Cancellation].[SemesterKey]" caption="SemesterKey" attribute="1" time="1" defaultMemberUniqueName="[Dim Creation Date - Modification Cancellation].[SemesterKey].[All]" allUniqueName="[Dim Creation Date - Modification Cancellation].[SemesterKey].[All]" dimensionUniqueName="[Dim Creation Date - Modification Cancellation]" displayFolder="" count="0" unbalanced="0" hidden="1"/>
    <cacheHierarchy uniqueName="[Dim Creation Date - Modification Cancellation].[SemesterNameKey]" caption="SemesterNameKey" attribute="1" time="1" defaultMemberUniqueName="[Dim Creation Date - Modification Cancellation].[SemesterNameKey].[All]" allUniqueName="[Dim Creation Date - Modification Cancellation].[SemesterNameKey].[All]" dimensionUniqueName="[Dim Creation Date - Modification Cancellation]" displayFolder="" count="0" unbalanced="0" hidden="1"/>
    <cacheHierarchy uniqueName="[Dim Creation Date - Modification Cancellation].[Week]" caption="Week" attribute="1" time="1" defaultMemberUniqueName="[Dim Creation Date - Modification Cancellation].[Week].[All]" allUniqueName="[Dim Creation Date - Modification Cancellation].[Week].[All]" dimensionUniqueName="[Dim Creation Date - Modification Cancellation]" displayFolder="" count="0" unbalanced="0" hidden="1"/>
    <cacheHierarchy uniqueName="[Dim Creation Date - Modification Cancellation].[Week Of Year]" caption="Week Of Year" attribute="1" time="1" defaultMemberUniqueName="[Dim Creation Date - Modification Cancellation].[Week Of Year].[All]" allUniqueName="[Dim Creation Date - Modification Cancellation].[Week Of Year].[All]" dimensionUniqueName="[Dim Creation Date - Modification Cancellation]" displayFolder="" count="0" unbalanced="0" hidden="1"/>
    <cacheHierarchy uniqueName="[Dim Creation Date - Modification Cancellation].[WeekKey]" caption="WeekKey" attribute="1" time="1" defaultMemberUniqueName="[Dim Creation Date - Modification Cancellation].[WeekKey].[All]" allUniqueName="[Dim Creation Date - Modification Cancellation].[WeekKey].[All]" dimensionUniqueName="[Dim Creation Date - Modification Cancellation]" displayFolder="" count="0" unbalanced="0" hidden="1"/>
    <cacheHierarchy uniqueName="[Dim Creation Date - Modification Cancellation].[WeeksHierarchy]" caption="WeeksHierarchy" time="1" defaultMemberUniqueName="[Dim Creation Date - Modification Cancellation].[WeeksHierarchy].[All]" allUniqueName="[Dim Creation Date - Modification Cancellation].[WeeksHierarchy].[All]" dimensionUniqueName="[Dim Creation Date - Modification Cancellation]" displayFolder="" count="0" unbalanced="0" hidden="1"/>
    <cacheHierarchy uniqueName="[Dim Creation Date - Modification Cancellation].[Year Name]" caption="Year Name" attribute="1" time="1" defaultMemberUniqueName="[Dim Creation Date - Modification Cancellation].[Year Name].[All]" allUniqueName="[Dim Creation Date - Modification Cancellation].[Year Name].[All]" dimensionUniqueName="[Dim Creation Date - Modification Cancellation]" displayFolder="" count="0" unbalanced="0" hidden="1"/>
    <cacheHierarchy uniqueName="[Dim Creation Date - Modification Cancellation].[YearMonthKey]" caption="YearMonthKey" attribute="1" time="1" defaultMemberUniqueName="[Dim Creation Date - Modification Cancellation].[YearMonthKey].[All]" allUniqueName="[Dim Creation Date - Modification Cancellation].[YearMonthKey].[All]" dimensionUniqueName="[Dim Creation Date - Modification Cancellation]" displayFolder="" count="0" unbalanced="0" hidden="1"/>
    <cacheHierarchy uniqueName="[Dim Creation Time - Modification Cancellation].[DayTimeBucket]" caption="DayTimeBucket" attribute="1" defaultMemberUniqueName="[Dim Creation Time - Modification Cancellation].[DayTimeBucket].[All]" allUniqueName="[Dim Creation Time - Modification Cancellation].[DayTimeBucket].[All]" dimensionUniqueName="[Dim Creation Time - Modification Cancellation]" displayFolder="" count="0" unbalanced="0" hidden="1"/>
    <cacheHierarchy uniqueName="[Dim Creation Time - Modification Cancellation].[DayTimeBucketGroupKey]" caption="DayTimeBucketGroupKey" attribute="1" defaultMemberUniqueName="[Dim Creation Time - Modification Cancellation].[DayTimeBucketGroupKey].[All]" allUniqueName="[Dim Creation Time - Modification Cancellation].[DayTimeBucketGroupKey].[All]" dimensionUniqueName="[Dim Creation Time - Modification Cancellation]" displayFolder="" count="0" unbalanced="0" hidden="1"/>
    <cacheHierarchy uniqueName="[Dim Creation Time - Modification Cancellation].[Hour24]" caption="Hour24" attribute="1" defaultMemberUniqueName="[Dim Creation Time - Modification Cancellation].[Hour24].[All]" allUniqueName="[Dim Creation Time - Modification Cancellation].[Hour24].[All]" dimensionUniqueName="[Dim Creation Time - Modification Cancellation]" displayFolder="" count="0" unbalanced="0" hidden="1"/>
    <cacheHierarchy uniqueName="[Dim Creation Time - Modification Cancellation].[HourlyBucket]" caption="HourlyBucket" attribute="1" defaultMemberUniqueName="[Dim Creation Time - Modification Cancellation].[HourlyBucket].[All]" allUniqueName="[Dim Creation Time - Modification Cancellation].[HourlyBucket].[All]" dimensionUniqueName="[Dim Creation Time - Modification Cancellation]" displayFolder="" count="0" unbalanced="0" hidden="1"/>
    <cacheHierarchy uniqueName="[Dim Creation Time - Modification Cancellation].[MinuteNumber]" caption="MinuteNumber" attribute="1" defaultMemberUniqueName="[Dim Creation Time - Modification Cancellation].[MinuteNumber].[All]" allUniqueName="[Dim Creation Time - Modification Cancellation].[MinuteNumber].[All]" dimensionUniqueName="[Dim Creation Time - Modification Cancellation]" displayFolder="" count="0" unbalanced="0" hidden="1"/>
    <cacheHierarchy uniqueName="[Dim Creation Time - Modification Cancellation].[SecondNumber]" caption="SecondNumber" attribute="1" defaultMemberUniqueName="[Dim Creation Time - Modification Cancellation].[SecondNumber].[All]" allUniqueName="[Dim Creation Time - Modification Cancellation].[SecondNumber].[All]" dimensionUniqueName="[Dim Creation Time - Modification Cancellation]" displayFolder="" count="0" unbalanced="0" hidden="1"/>
    <cacheHierarchy uniqueName="[Dim Creation Time - Modification Cancellation].[Time]" caption="Time" attribute="1" defaultMemberUniqueName="[Dim Creation Time - Modification Cancellation].[Time].[All]" allUniqueName="[Dim Creation Time - Modification Cancellation].[Time].[All]" dimensionUniqueName="[Dim Creation Time - Modification Cancellation]" displayFolder="" count="0" unbalanced="0" hidden="1"/>
    <cacheHierarchy uniqueName="[Dim Creation Time - Modification Cancellation].[TimeAltKey]" caption="TimeAltKey" attribute="1" defaultMemberUniqueName="[Dim Creation Time - Modification Cancellation].[TimeAltKey].[All]" allUniqueName="[Dim Creation Time - Modification Cancellation].[TimeAltKey].[All]" dimensionUniqueName="[Dim Creation Time - Modification Cancellation]" displayFolder="" count="0" unbalanced="0" hidden="1"/>
    <cacheHierarchy uniqueName="[Dim Creation Time - Modification Cancellation].[TimeInSecond]" caption="TimeInSecond" attribute="1" defaultMemberUniqueName="[Dim Creation Time - Modification Cancellation].[TimeInSecond].[All]" allUniqueName="[Dim Creation Time - Modification Cancellation].[TimeInSecond].[All]" dimensionUniqueName="[Dim Creation Time - Modification Cancellation]" displayFolder="" count="0" unbalanced="0" hidden="1"/>
    <cacheHierarchy uniqueName="[Dim Creation Time - Modification Cancellation].[TimeKey]" caption="TimeKey" attribute="1" defaultMemberUniqueName="[Dim Creation Time - Modification Cancellation].[TimeKey].[All]" allUniqueName="[Dim Creation Time - Modification Cancellation].[TimeKey].[All]" dimensionUniqueName="[Dim Creation Time - Modification Cancellation]" displayFolder="" count="0" unbalanced="0" hidden="1"/>
    <cacheHierarchy uniqueName="[Dim Currency].[Currency Short Name]" caption="Currency Short Name" attribute="1" defaultMemberUniqueName="[Dim Currency].[Currency Short Name].[All]" allUniqueName="[Dim Currency].[Currency Short Name].[All]" dimensionUniqueName="[Dim Currency]" displayFolder="" count="0" unbalanced="0" hidden="1"/>
    <cacheHierarchy uniqueName="[Dim Currency].[CurrencyKey]" caption="CurrencyKey" attribute="1" defaultMemberUniqueName="[Dim Currency].[CurrencyKey].[All]" allUniqueName="[Dim Currency].[CurrencyKey].[All]" dimensionUniqueName="[Dim Currency]" displayFolder="" count="0" unbalanced="0" hidden="1"/>
    <cacheHierarchy uniqueName="[Dim currency Bridge].[Currency Name]" caption="Currency Name" attribute="1" defaultMemberUniqueName="[Dim currency Bridge].[Currency Name].[All]" allUniqueName="[Dim currency Bridge].[Currency Name].[All]" dimensionUniqueName="[Dim currency Bridge]" displayFolder="" count="0" unbalanced="0" hidden="1"/>
    <cacheHierarchy uniqueName="[Dim currency Bridge].[Currency Short Name]" caption="Currency Short Name" attribute="1" defaultMemberUniqueName="[Dim currency Bridge].[Currency Short Name].[All]" allUniqueName="[Dim currency Bridge].[Currency Short Name].[All]" dimensionUniqueName="[Dim currency Bridge]" displayFolder="" count="0" unbalanced="0" hidden="1"/>
    <cacheHierarchy uniqueName="[Dim currency Bridge].[CurrencyKey]" caption="CurrencyKey" attribute="1" defaultMemberUniqueName="[Dim currency Bridge].[CurrencyKey].[All]" allUniqueName="[Dim currency Bridge].[CurrencyKey].[All]" dimensionUniqueName="[Dim currency Bridge]" displayFolder="" count="0" unbalanced="0" hidden="1"/>
    <cacheHierarchy uniqueName="[Dim Dashboards].[CreatedDate]" caption="CreatedDate" attribute="1" defaultMemberUniqueName="[Dim Dashboards].[CreatedDate].[All]" allUniqueName="[Dim Dashboards].[CreatedDate].[All]" dimensionUniqueName="[Dim Dashboards]" displayFolder="" count="0" unbalanced="0" hidden="1"/>
    <cacheHierarchy uniqueName="[Dim Dashboards].[Dashboard Deleted]" caption="Dashboard Deleted" attribute="1" defaultMemberUniqueName="[Dim Dashboards].[Dashboard Deleted].[All]" allUniqueName="[Dim Dashboards].[Dashboard Deleted].[All]" dimensionUniqueName="[Dim Dashboards]" displayFolder="" count="0" unbalanced="0" hidden="1"/>
    <cacheHierarchy uniqueName="[Dim Dashboards].[Dashboard Name]" caption="Dashboard Name" attribute="1" defaultMemberUniqueName="[Dim Dashboards].[Dashboard Name].[All]" allUniqueName="[Dim Dashboards].[Dashboard Name].[All]" dimensionUniqueName="[Dim Dashboards]" displayFolder="" count="0" unbalanced="0" hidden="1"/>
    <cacheHierarchy uniqueName="[Dim Dashboards].[Dashboard Size]" caption="Dashboard Size" attribute="1" defaultMemberUniqueName="[Dim Dashboards].[Dashboard Size].[All]" allUniqueName="[Dim Dashboards].[Dashboard Size].[All]" dimensionUniqueName="[Dim Dashboards]" displayFolder="" count="0" unbalanced="0" hidden="1"/>
    <cacheHierarchy uniqueName="[Dim Dashboards].[Dashboard Source]" caption="Dashboard Source" attribute="1" defaultMemberUniqueName="[Dim Dashboards].[Dashboard Source].[All]" allUniqueName="[Dim Dashboards].[Dashboard Source].[All]" dimensionUniqueName="[Dim Dashboards]" displayFolder="" count="0" unbalanced="0" hidden="1"/>
    <cacheHierarchy uniqueName="[Dim Dashboards].[Dashboard URL Path]" caption="Dashboard URL Path" attribute="1" defaultMemberUniqueName="[Dim Dashboards].[Dashboard URL Path].[All]" allUniqueName="[Dim Dashboards].[Dashboard URL Path].[All]" dimensionUniqueName="[Dim Dashboards]" displayFolder="" count="0" unbalanced="0" hidden="1"/>
    <cacheHierarchy uniqueName="[Dim Dashboards].[DashboardKey]" caption="DashboardKey" attribute="1" defaultMemberUniqueName="[Dim Dashboards].[DashboardKey].[All]" allUniqueName="[Dim Dashboards].[DashboardKey].[All]" dimensionUniqueName="[Dim Dashboards]" displayFolder="" count="0" unbalanced="0" hidden="1"/>
    <cacheHierarchy uniqueName="[Dim Dashboards].[ModifiedDate]" caption="ModifiedDate" attribute="1" defaultMemberUniqueName="[Dim Dashboards].[ModifiedDate].[All]" allUniqueName="[Dim Dashboards].[ModifiedDate].[All]" dimensionUniqueName="[Dim Dashboards]" displayFolder="" count="0" unbalanced="0" hidden="1"/>
    <cacheHierarchy uniqueName="[Dim Date - Admin Date].[Custom Week]" caption="Custom Week" attribute="1" time="1" defaultMemberUniqueName="[Dim Date - Admin Date].[Custom Week].[All]" allUniqueName="[Dim Date - Admin Date].[Custom Week].[All]" dimensionUniqueName="[Dim Date - Admin Date]" displayFolder="" count="0" unbalanced="0" hidden="1"/>
    <cacheHierarchy uniqueName="[Dim Date - Admin Date].[Date]" caption="Date" attribute="1" time="1" defaultMemberUniqueName="[Dim Date - Admin Date].[Date].[All]" allUniqueName="[Dim Date - Admin Date].[Date].[All]" dimensionUniqueName="[Dim Date - Admin Date]" displayFolder="" count="0" unbalanced="0" hidden="1"/>
    <cacheHierarchy uniqueName="[Dim Date - Admin Date].[DateHierarchy]" caption="DateHierarchy" time="1" defaultMemberUniqueName="[Dim Date - Admin Date].[DateHierarchy].[All]" allUniqueName="[Dim Date - Admin Date].[DateHierarchy].[All]" dimensionUniqueName="[Dim Date - Admin Date]" displayFolder="" count="0" unbalanced="0" hidden="1"/>
    <cacheHierarchy uniqueName="[Dim Date - Admin Date].[DateKey]" caption="DateKey" attribute="1" time="1" defaultMemberUniqueName="[Dim Date - Admin Date].[DateKey].[All]" allUniqueName="[Dim Date - Admin Date].[DateKey].[All]" dimensionUniqueName="[Dim Date - Admin Date]" displayFolder="" count="0" unbalanced="0" hidden="1"/>
    <cacheHierarchy uniqueName="[Dim Date - Admin Date].[DateOld]" caption="DateOld" attribute="1" time="1" defaultMemberUniqueName="[Dim Date - Admin Date].[DateOld].[All]" allUniqueName="[Dim Date - Admin Date].[DateOld].[All]" dimensionUniqueName="[Dim Date - Admin Date]" displayFolder="" count="0" unbalanced="0" hidden="1"/>
    <cacheHierarchy uniqueName="[Dim Date - Admin Date].[Day Name]" caption="Day Name" attribute="1" time="1" defaultMemberUniqueName="[Dim Date - Admin Date].[Day Name].[All]" allUniqueName="[Dim Date - Admin Date].[Day Name].[All]" dimensionUniqueName="[Dim Date - Admin Date]" displayFolder="" count="0" unbalanced="0" hidden="1"/>
    <cacheHierarchy uniqueName="[Dim Date - Admin Date].[Day Of Month]" caption="Day Of Month" attribute="1" time="1" defaultMemberUniqueName="[Dim Date - Admin Date].[Day Of Month].[All]" allUniqueName="[Dim Date - Admin Date].[Day Of Month].[All]" dimensionUniqueName="[Dim Date - Admin Date]" displayFolder="" count="0" unbalanced="0" hidden="1"/>
    <cacheHierarchy uniqueName="[Dim Date - Admin Date].[Day of Week]" caption="Day of Week" attribute="1" time="1" defaultMemberUniqueName="[Dim Date - Admin Date].[Day of Week].[All]" allUniqueName="[Dim Date - Admin Date].[Day of Week].[All]" dimensionUniqueName="[Dim Date - Admin Date]" displayFolder="" count="0" unbalanced="0" hidden="1"/>
    <cacheHierarchy uniqueName="[Dim Date - Admin Date].[Day of Year]" caption="Day of Year" attribute="1" time="1" defaultMemberUniqueName="[Dim Date - Admin Date].[Day of Year].[All]" allUniqueName="[Dim Date - Admin Date].[Day of Year].[All]" dimensionUniqueName="[Dim Date - Admin Date]" displayFolder="" count="0" unbalanced="0" hidden="1"/>
    <cacheHierarchy uniqueName="[Dim Date - Admin Date].[DayKey]" caption="DayKey" attribute="1" time="1" defaultMemberUniqueName="[Dim Date - Admin Date].[DayKey].[All]" allUniqueName="[Dim Date - Admin Date].[DayKey].[All]" dimensionUniqueName="[Dim Date - Admin Date]" displayFolder="" count="0" unbalanced="0" hidden="1"/>
    <cacheHierarchy uniqueName="[Dim Date - Admin Date].[DayKey2]" caption="DayKey2" attribute="1" time="1" defaultMemberUniqueName="[Dim Date - Admin Date].[DayKey2].[All]" allUniqueName="[Dim Date - Admin Date].[DayKey2].[All]" dimensionUniqueName="[Dim Date - Admin Date]" displayFolder="" count="0" unbalanced="0" hidden="1"/>
    <cacheHierarchy uniqueName="[Dim Date - Admin Date].[DayofMonthKey]" caption="DayofMonthKey" attribute="1" time="1" defaultMemberUniqueName="[Dim Date - Admin Date].[DayofMonthKey].[All]" allUniqueName="[Dim Date - Admin Date].[DayofMonthKey].[All]" dimensionUniqueName="[Dim Date - Admin Date]" displayFolder="" count="0" unbalanced="0" hidden="1"/>
    <cacheHierarchy uniqueName="[Dim Date - Admin Date].[DayofWeekKey]" caption="DayofWeekKey" attribute="1" time="1" defaultMemberUniqueName="[Dim Date - Admin Date].[DayofWeekKey].[All]" allUniqueName="[Dim Date - Admin Date].[DayofWeekKey].[All]" dimensionUniqueName="[Dim Date - Admin Date]" displayFolder="" count="0" unbalanced="0" hidden="1"/>
    <cacheHierarchy uniqueName="[Dim Date - Admin Date].[DayofYearKey]" caption="DayofYearKey" attribute="1" time="1" defaultMemberUniqueName="[Dim Date - Admin Date].[DayofYearKey].[All]" allUniqueName="[Dim Date - Admin Date].[DayofYearKey].[All]" dimensionUniqueName="[Dim Date - Admin Date]" displayFolder="" count="0" unbalanced="0" hidden="1"/>
    <cacheHierarchy uniqueName="[Dim Date - Admin Date].[FormattedDate]" caption="FormattedDate" attribute="1" time="1" defaultMemberUniqueName="[Dim Date - Admin Date].[FormattedDate].[All]" allUniqueName="[Dim Date - Admin Date].[FormattedDate].[All]" dimensionUniqueName="[Dim Date - Admin Date]" displayFolder="" count="0" unbalanced="0" hidden="1"/>
    <cacheHierarchy uniqueName="[Dim Date - Admin Date].[Half Year Name]" caption="Half Year Name" attribute="1" time="1" defaultMemberUniqueName="[Dim Date - Admin Date].[Half Year Name].[All]" allUniqueName="[Dim Date - Admin Date].[Half Year Name].[All]" dimensionUniqueName="[Dim Date - Admin Date]" displayFolder="" count="0" unbalanced="0" hidden="1"/>
    <cacheHierarchy uniqueName="[Dim Date - Admin Date].[Hijri Date]" caption="Hijri Date" attribute="1" time="1" defaultMemberUniqueName="[Dim Date - Admin Date].[Hijri Date].[All]" allUniqueName="[Dim Date - Admin Date].[Hijri Date].[All]" dimensionUniqueName="[Dim Date - Admin Date]" displayFolder="" count="0" unbalanced="0" hidden="1"/>
    <cacheHierarchy uniqueName="[Dim Date - Admin Date].[Hijri Month]" caption="Hijri Month" attribute="1" time="1" defaultMemberUniqueName="[Dim Date - Admin Date].[Hijri Month].[All]" allUniqueName="[Dim Date - Admin Date].[Hijri Month].[All]" dimensionUniqueName="[Dim Date - Admin Date]" displayFolder="" count="0" unbalanced="0" hidden="1"/>
    <cacheHierarchy uniqueName="[Dim Date - Admin Date].[Hijri Quarter]" caption="Hijri Quarter" attribute="1" time="1" defaultMemberUniqueName="[Dim Date - Admin Date].[Hijri Quarter].[All]" allUniqueName="[Dim Date - Admin Date].[Hijri Quarter].[All]" dimensionUniqueName="[Dim Date - Admin Date]" displayFolder="" count="0" unbalanced="0" hidden="1"/>
    <cacheHierarchy uniqueName="[Dim Date - Admin Date].[Hijri Semester]" caption="Hijri Semester" attribute="1" time="1" defaultMemberUniqueName="[Dim Date - Admin Date].[Hijri Semester].[All]" allUniqueName="[Dim Date - Admin Date].[Hijri Semester].[All]" dimensionUniqueName="[Dim Date - Admin Date]" displayFolder="" count="0" unbalanced="0" hidden="1"/>
    <cacheHierarchy uniqueName="[Dim Date - Admin Date].[Hijri Year]" caption="Hijri Year" attribute="1" time="1" defaultMemberUniqueName="[Dim Date - Admin Date].[Hijri Year].[All]" allUniqueName="[Dim Date - Admin Date].[Hijri Year].[All]" dimensionUniqueName="[Dim Date - Admin Date]" displayFolder="" count="0" unbalanced="0" hidden="1"/>
    <cacheHierarchy uniqueName="[Dim Date - Admin Date].[HijriDateHierarchy]" caption="HijriDateHierarchy" time="1" defaultMemberUniqueName="[Dim Date - Admin Date].[HijriDateHierarchy].[All]" allUniqueName="[Dim Date - Admin Date].[HijriDateHierarchy].[All]" dimensionUniqueName="[Dim Date - Admin Date]" displayFolder="" count="0" unbalanced="0" hidden="1"/>
    <cacheHierarchy uniqueName="[Dim Date - Admin Date].[HijriDayKey]" caption="HijriDayKey" attribute="1" time="1" defaultMemberUniqueName="[Dim Date - Admin Date].[HijriDayKey].[All]" allUniqueName="[Dim Date - Admin Date].[HijriDayKey].[All]" dimensionUniqueName="[Dim Date - Admin Date]" displayFolder="" count="0" unbalanced="0" hidden="1"/>
    <cacheHierarchy uniqueName="[Dim Date - Admin Date].[HijriMonthKey]" caption="HijriMonthKey" attribute="1" time="1" defaultMemberUniqueName="[Dim Date - Admin Date].[HijriMonthKey].[All]" allUniqueName="[Dim Date - Admin Date].[HijriMonthKey].[All]" dimensionUniqueName="[Dim Date - Admin Date]" displayFolder="" count="0" unbalanced="0" hidden="1"/>
    <cacheHierarchy uniqueName="[Dim Date - Admin Date].[HijriQuarterKey]" caption="HijriQuarterKey" attribute="1" time="1" defaultMemberUniqueName="[Dim Date - Admin Date].[HijriQuarterKey].[All]" allUniqueName="[Dim Date - Admin Date].[HijriQuarterKey].[All]" dimensionUniqueName="[Dim Date - Admin Date]" displayFolder="" count="0" unbalanced="0" hidden="1"/>
    <cacheHierarchy uniqueName="[Dim Date - Admin Date].[HijriSemesterKey]" caption="HijriSemesterKey" attribute="1" time="1" defaultMemberUniqueName="[Dim Date - Admin Date].[HijriSemesterKey].[All]" allUniqueName="[Dim Date - Admin Date].[HijriSemesterKey].[All]" dimensionUniqueName="[Dim Date - Admin Date]" displayFolder="" count="0" unbalanced="0" hidden="1"/>
    <cacheHierarchy uniqueName="[Dim Date - Admin Date].[Month Name]" caption="Month Name" attribute="1" time="1" defaultMemberUniqueName="[Dim Date - Admin Date].[Month Name].[All]" allUniqueName="[Dim Date - Admin Date].[Month Name].[All]" dimensionUniqueName="[Dim Date - Admin Date]" displayFolder="" count="0" unbalanced="0" hidden="1"/>
    <cacheHierarchy uniqueName="[Dim Date - Admin Date].[Month Of Year]" caption="Month Of Year" attribute="1" time="1" defaultMemberUniqueName="[Dim Date - Admin Date].[Month Of Year].[All]" allUniqueName="[Dim Date - Admin Date].[Month Of Year].[All]" dimensionUniqueName="[Dim Date - Admin Date]" displayFolder="" count="0" unbalanced="0" hidden="1"/>
    <cacheHierarchy uniqueName="[Dim Date - Admin Date].[MonthKey]" caption="MonthKey" attribute="1" time="1" defaultMemberUniqueName="[Dim Date - Admin Date].[MonthKey].[All]" allUniqueName="[Dim Date - Admin Date].[MonthKey].[All]" dimensionUniqueName="[Dim Date - Admin Date]" displayFolder="" count="0" unbalanced="0" hidden="1"/>
    <cacheHierarchy uniqueName="[Dim Date - Admin Date].[MonthNameKey]" caption="MonthNameKey" attribute="1" time="1" defaultMemberUniqueName="[Dim Date - Admin Date].[MonthNameKey].[All]" allUniqueName="[Dim Date - Admin Date].[MonthNameKey].[All]" dimensionUniqueName="[Dim Date - Admin Date]" displayFolder="" count="0" unbalanced="0" hidden="1"/>
    <cacheHierarchy uniqueName="[Dim Date - Admin Date].[MonthOverTime]" caption="MonthOverTime" attribute="1" time="1" defaultMemberUniqueName="[Dim Date - Admin Date].[MonthOverTime].[All]" allUniqueName="[Dim Date - Admin Date].[MonthOverTime].[All]" dimensionUniqueName="[Dim Date - Admin Date]" displayFolder="" count="0" unbalanced="0" hidden="1"/>
    <cacheHierarchy uniqueName="[Dim Date - Admin Date].[PK_Date]" caption="PK_Date" attribute="1" time="1" keyAttribute="1" defaultMemberUniqueName="[Dim Date - Admin Date].[PK_Date].[All]" allUniqueName="[Dim Date - Admin Date].[PK_Date].[All]" dimensionUniqueName="[Dim Date - Admin Date]" displayFolder="" count="0" memberValueDatatype="7" unbalanced="0" hidden="1"/>
    <cacheHierarchy uniqueName="[Dim Date - Admin Date].[Quarter Name]" caption="Quarter Name" attribute="1" time="1" defaultMemberUniqueName="[Dim Date - Admin Date].[Quarter Name].[All]" allUniqueName="[Dim Date - Admin Date].[Quarter Name].[All]" dimensionUniqueName="[Dim Date - Admin Date]" displayFolder="" count="0" unbalanced="0" hidden="1"/>
    <cacheHierarchy uniqueName="[Dim Date - Admin Date].[Quarter Of Year]" caption="Quarter Of Year" attribute="1" time="1" defaultMemberUniqueName="[Dim Date - Admin Date].[Quarter Of Year].[All]" allUniqueName="[Dim Date - Admin Date].[Quarter Of Year].[All]" dimensionUniqueName="[Dim Date - Admin Date]" displayFolder="" count="0" unbalanced="0" hidden="1"/>
    <cacheHierarchy uniqueName="[Dim Date - Admin Date].[QuarterKey]" caption="QuarterKey" attribute="1" time="1" defaultMemberUniqueName="[Dim Date - Admin Date].[QuarterKey].[All]" allUniqueName="[Dim Date - Admin Date].[QuarterKey].[All]" dimensionUniqueName="[Dim Date - Admin Date]" displayFolder="" count="0" unbalanced="0" hidden="1"/>
    <cacheHierarchy uniqueName="[Dim Date - Admin Date].[Semester Of Year]" caption="Semester Of Year" attribute="1" time="1" defaultMemberUniqueName="[Dim Date - Admin Date].[Semester Of Year].[All]" allUniqueName="[Dim Date - Admin Date].[Semester Of Year].[All]" dimensionUniqueName="[Dim Date - Admin Date]" displayFolder="" count="0" unbalanced="0" hidden="1"/>
    <cacheHierarchy uniqueName="[Dim Date - Admin Date].[SemesterKey]" caption="SemesterKey" attribute="1" time="1" defaultMemberUniqueName="[Dim Date - Admin Date].[SemesterKey].[All]" allUniqueName="[Dim Date - Admin Date].[SemesterKey].[All]" dimensionUniqueName="[Dim Date - Admin Date]" displayFolder="" count="0" unbalanced="0" hidden="1"/>
    <cacheHierarchy uniqueName="[Dim Date - Admin Date].[SemesterNameKey]" caption="SemesterNameKey" attribute="1" time="1" defaultMemberUniqueName="[Dim Date - Admin Date].[SemesterNameKey].[All]" allUniqueName="[Dim Date - Admin Date].[SemesterNameKey].[All]" dimensionUniqueName="[Dim Date - Admin Date]" displayFolder="" count="0" unbalanced="0" hidden="1"/>
    <cacheHierarchy uniqueName="[Dim Date - Admin Date].[Week]" caption="Week" attribute="1" time="1" defaultMemberUniqueName="[Dim Date - Admin Date].[Week].[All]" allUniqueName="[Dim Date - Admin Date].[Week].[All]" dimensionUniqueName="[Dim Date - Admin Date]" displayFolder="" count="0" unbalanced="0" hidden="1"/>
    <cacheHierarchy uniqueName="[Dim Date - Admin Date].[Week Of Year]" caption="Week Of Year" attribute="1" time="1" defaultMemberUniqueName="[Dim Date - Admin Date].[Week Of Year].[All]" allUniqueName="[Dim Date - Admin Date].[Week Of Year].[All]" dimensionUniqueName="[Dim Date - Admin Date]" displayFolder="" count="0" unbalanced="0" hidden="1"/>
    <cacheHierarchy uniqueName="[Dim Date - Admin Date].[WeekKey]" caption="WeekKey" attribute="1" time="1" defaultMemberUniqueName="[Dim Date - Admin Date].[WeekKey].[All]" allUniqueName="[Dim Date - Admin Date].[WeekKey].[All]" dimensionUniqueName="[Dim Date - Admin Date]" displayFolder="" count="0" unbalanced="0" hidden="1"/>
    <cacheHierarchy uniqueName="[Dim Date - Admin Date].[WeeksHierarchy]" caption="WeeksHierarchy" time="1" defaultMemberUniqueName="[Dim Date - Admin Date].[WeeksHierarchy].[All]" allUniqueName="[Dim Date - Admin Date].[WeeksHierarchy].[All]" dimensionUniqueName="[Dim Date - Admin Date]" displayFolder="" count="0" unbalanced="0" hidden="1"/>
    <cacheHierarchy uniqueName="[Dim Date - Admin Date].[Year Name]" caption="Year Name" attribute="1" time="1" defaultMemberUniqueName="[Dim Date - Admin Date].[Year Name].[All]" allUniqueName="[Dim Date - Admin Date].[Year Name].[All]" dimensionUniqueName="[Dim Date - Admin Date]" displayFolder="" count="0" unbalanced="0" hidden="1"/>
    <cacheHierarchy uniqueName="[Dim Date - Admin Date].[YearMonthKey]" caption="YearMonthKey" attribute="1" time="1" defaultMemberUniqueName="[Dim Date - Admin Date].[YearMonthKey].[All]" allUniqueName="[Dim Date - Admin Date].[YearMonthKey].[All]" dimensionUniqueName="[Dim Date - Admin Date]" displayFolder="" count="0" unbalanced="0" hidden="1"/>
    <cacheHierarchy uniqueName="[Dim Date - Admin Time].[DayTimeBucket]" caption="DayTimeBucket" attribute="1" defaultMemberUniqueName="[Dim Date - Admin Time].[DayTimeBucket].[All]" allUniqueName="[Dim Date - Admin Time].[DayTimeBucket].[All]" dimensionUniqueName="[Dim Date - Admin Time]" displayFolder="" count="0" unbalanced="0" hidden="1"/>
    <cacheHierarchy uniqueName="[Dim Date - Admin Time].[DayTimeBucketGroupKey]" caption="DayTimeBucketGroupKey" attribute="1" defaultMemberUniqueName="[Dim Date - Admin Time].[DayTimeBucketGroupKey].[All]" allUniqueName="[Dim Date - Admin Time].[DayTimeBucketGroupKey].[All]" dimensionUniqueName="[Dim Date - Admin Time]" displayFolder="" count="0" unbalanced="0" hidden="1"/>
    <cacheHierarchy uniqueName="[Dim Date - Admin Time].[Hour30]" caption="Hour30" attribute="1" defaultMemberUniqueName="[Dim Date - Admin Time].[Hour30].[All]" allUniqueName="[Dim Date - Admin Time].[Hour30].[All]" dimensionUniqueName="[Dim Date - Admin Time]" displayFolder="" count="0" unbalanced="0" hidden="1"/>
    <cacheHierarchy uniqueName="[Dim Date - Admin Time].[HourlyBucket]" caption="HourlyBucket" attribute="1" defaultMemberUniqueName="[Dim Date - Admin Time].[HourlyBucket].[All]" allUniqueName="[Dim Date - Admin Time].[HourlyBucket].[All]" dimensionUniqueName="[Dim Date - Admin Time]" displayFolder="" count="0" unbalanced="0" hidden="1"/>
    <cacheHierarchy uniqueName="[Dim Date - Admin Time].[MinuteNumber]" caption="MinuteNumber" attribute="1" defaultMemberUniqueName="[Dim Date - Admin Time].[MinuteNumber].[All]" allUniqueName="[Dim Date - Admin Time].[MinuteNumber].[All]" dimensionUniqueName="[Dim Date - Admin Time]" displayFolder="" count="0" unbalanced="0" hidden="1"/>
    <cacheHierarchy uniqueName="[Dim Date - Admin Time].[SecondNumber]" caption="SecondNumber" attribute="1" defaultMemberUniqueName="[Dim Date - Admin Time].[SecondNumber].[All]" allUniqueName="[Dim Date - Admin Time].[SecondNumber].[All]" dimensionUniqueName="[Dim Date - Admin Time]" displayFolder="" count="0" unbalanced="0" hidden="1"/>
    <cacheHierarchy uniqueName="[Dim Date - Admin Time].[Time]" caption="Time" attribute="1" defaultMemberUniqueName="[Dim Date - Admin Time].[Time].[All]" allUniqueName="[Dim Date - Admin Time].[Time].[All]" dimensionUniqueName="[Dim Date - Admin Time]" displayFolder="" count="0" unbalanced="0" hidden="1"/>
    <cacheHierarchy uniqueName="[Dim Date - Admin Time].[TimeAltKey]" caption="TimeAltKey" attribute="1" defaultMemberUniqueName="[Dim Date - Admin Time].[TimeAltKey].[All]" allUniqueName="[Dim Date - Admin Time].[TimeAltKey].[All]" dimensionUniqueName="[Dim Date - Admin Time]" displayFolder="" count="0" unbalanced="0" hidden="1"/>
    <cacheHierarchy uniqueName="[Dim Date - Admin Time].[TimeInSecond]" caption="TimeInSecond" attribute="1" defaultMemberUniqueName="[Dim Date - Admin Time].[TimeInSecond].[All]" allUniqueName="[Dim Date - Admin Time].[TimeInSecond].[All]" dimensionUniqueName="[Dim Date - Admin Time]" displayFolder="" count="0" unbalanced="0" hidden="1"/>
    <cacheHierarchy uniqueName="[Dim Date - Admin Time].[TimeKey]" caption="TimeKey" attribute="1" defaultMemberUniqueName="[Dim Date - Admin Time].[TimeKey].[All]" allUniqueName="[Dim Date - Admin Time].[TimeKey].[All]" dimensionUniqueName="[Dim Date - Admin Time]" displayFolder="" count="0" unbalanced="0" hidden="1"/>
    <cacheHierarchy uniqueName="[Dim Date - Admit Date].[Custom Week]" caption="Custom Week" attribute="1" time="1" defaultMemberUniqueName="[Dim Date - Admit Date].[Custom Week].[All]" allUniqueName="[Dim Date - Admit Date].[Custom Week].[All]" dimensionUniqueName="[Dim Date - Admit Date]" displayFolder="" count="0" unbalanced="0" hidden="1"/>
    <cacheHierarchy uniqueName="[Dim Date - Admit Date].[Date]" caption="Date" attribute="1" time="1" defaultMemberUniqueName="[Dim Date - Admit Date].[Date].[All]" allUniqueName="[Dim Date - Admit Date].[Date].[All]" dimensionUniqueName="[Dim Date - Admit Date]" displayFolder="" count="0" unbalanced="0" hidden="1"/>
    <cacheHierarchy uniqueName="[Dim Date - Admit Date].[DateHierarchy]" caption="DateHierarchy" time="1" defaultMemberUniqueName="[Dim Date - Admit Date].[DateHierarchy].[All]" allUniqueName="[Dim Date - Admit Date].[DateHierarchy].[All]" dimensionUniqueName="[Dim Date - Admit Date]" displayFolder="" count="0" unbalanced="0" hidden="1"/>
    <cacheHierarchy uniqueName="[Dim Date - Admit Date].[DateKey]" caption="DateKey" attribute="1" time="1" defaultMemberUniqueName="[Dim Date - Admit Date].[DateKey].[All]" allUniqueName="[Dim Date - Admit Date].[DateKey].[All]" dimensionUniqueName="[Dim Date - Admit Date]" displayFolder="" count="0" unbalanced="0" hidden="1"/>
    <cacheHierarchy uniqueName="[Dim Date - Admit Date].[DateOld]" caption="DateOld" attribute="1" time="1" defaultMemberUniqueName="[Dim Date - Admit Date].[DateOld].[All]" allUniqueName="[Dim Date - Admit Date].[DateOld].[All]" dimensionUniqueName="[Dim Date - Admit Date]" displayFolder="" count="0" unbalanced="0" hidden="1"/>
    <cacheHierarchy uniqueName="[Dim Date - Admit Date].[Day Name]" caption="Day Name" attribute="1" time="1" defaultMemberUniqueName="[Dim Date - Admit Date].[Day Name].[All]" allUniqueName="[Dim Date - Admit Date].[Day Name].[All]" dimensionUniqueName="[Dim Date - Admit Date]" displayFolder="" count="0" unbalanced="0" hidden="1"/>
    <cacheHierarchy uniqueName="[Dim Date - Admit Date].[Day Of Month]" caption="Day Of Month" attribute="1" time="1" defaultMemberUniqueName="[Dim Date - Admit Date].[Day Of Month].[All]" allUniqueName="[Dim Date - Admit Date].[Day Of Month].[All]" dimensionUniqueName="[Dim Date - Admit Date]" displayFolder="" count="0" unbalanced="0" hidden="1"/>
    <cacheHierarchy uniqueName="[Dim Date - Admit Date].[Day of Week]" caption="Day of Week" attribute="1" time="1" defaultMemberUniqueName="[Dim Date - Admit Date].[Day of Week].[All]" allUniqueName="[Dim Date - Admit Date].[Day of Week].[All]" dimensionUniqueName="[Dim Date - Admit Date]" displayFolder="" count="0" unbalanced="0" hidden="1"/>
    <cacheHierarchy uniqueName="[Dim Date - Admit Date].[Day of Year]" caption="Day of Year" attribute="1" time="1" defaultMemberUniqueName="[Dim Date - Admit Date].[Day of Year].[All]" allUniqueName="[Dim Date - Admit Date].[Day of Year].[All]" dimensionUniqueName="[Dim Date - Admit Date]" displayFolder="" count="0" unbalanced="0" hidden="1"/>
    <cacheHierarchy uniqueName="[Dim Date - Admit Date].[DayKey]" caption="DayKey" attribute="1" time="1" defaultMemberUniqueName="[Dim Date - Admit Date].[DayKey].[All]" allUniqueName="[Dim Date - Admit Date].[DayKey].[All]" dimensionUniqueName="[Dim Date - Admit Date]" displayFolder="" count="0" unbalanced="0" hidden="1"/>
    <cacheHierarchy uniqueName="[Dim Date - Admit Date].[DayKey2]" caption="DayKey2" attribute="1" time="1" defaultMemberUniqueName="[Dim Date - Admit Date].[DayKey2].[All]" allUniqueName="[Dim Date - Admit Date].[DayKey2].[All]" dimensionUniqueName="[Dim Date - Admit Date]" displayFolder="" count="0" unbalanced="0" hidden="1"/>
    <cacheHierarchy uniqueName="[Dim Date - Admit Date].[DayofMonthKey]" caption="DayofMonthKey" attribute="1" time="1" defaultMemberUniqueName="[Dim Date - Admit Date].[DayofMonthKey].[All]" allUniqueName="[Dim Date - Admit Date].[DayofMonthKey].[All]" dimensionUniqueName="[Dim Date - Admit Date]" displayFolder="" count="0" unbalanced="0" hidden="1"/>
    <cacheHierarchy uniqueName="[Dim Date - Admit Date].[DayofWeekKey]" caption="DayofWeekKey" attribute="1" time="1" defaultMemberUniqueName="[Dim Date - Admit Date].[DayofWeekKey].[All]" allUniqueName="[Dim Date - Admit Date].[DayofWeekKey].[All]" dimensionUniqueName="[Dim Date - Admit Date]" displayFolder="" count="0" unbalanced="0" hidden="1"/>
    <cacheHierarchy uniqueName="[Dim Date - Admit Date].[DayofYearKey]" caption="DayofYearKey" attribute="1" time="1" defaultMemberUniqueName="[Dim Date - Admit Date].[DayofYearKey].[All]" allUniqueName="[Dim Date - Admit Date].[DayofYearKey].[All]" dimensionUniqueName="[Dim Date - Admit Date]" displayFolder="" count="0" unbalanced="0" hidden="1"/>
    <cacheHierarchy uniqueName="[Dim Date - Admit Date].[FormattedDate]" caption="FormattedDate" attribute="1" time="1" defaultMemberUniqueName="[Dim Date - Admit Date].[FormattedDate].[All]" allUniqueName="[Dim Date - Admit Date].[FormattedDate].[All]" dimensionUniqueName="[Dim Date - Admit Date]" displayFolder="" count="0" unbalanced="0" hidden="1"/>
    <cacheHierarchy uniqueName="[Dim Date - Admit Date].[Half Year Name]" caption="Half Year Name" attribute="1" time="1" defaultMemberUniqueName="[Dim Date - Admit Date].[Half Year Name].[All]" allUniqueName="[Dim Date - Admit Date].[Half Year Name].[All]" dimensionUniqueName="[Dim Date - Admit Date]" displayFolder="" count="0" unbalanced="0" hidden="1"/>
    <cacheHierarchy uniqueName="[Dim Date - Admit Date].[Hijri Date]" caption="Hijri Date" attribute="1" time="1" defaultMemberUniqueName="[Dim Date - Admit Date].[Hijri Date].[All]" allUniqueName="[Dim Date - Admit Date].[Hijri Date].[All]" dimensionUniqueName="[Dim Date - Admit Date]" displayFolder="" count="0" unbalanced="0" hidden="1"/>
    <cacheHierarchy uniqueName="[Dim Date - Admit Date].[Hijri Month]" caption="Hijri Month" attribute="1" time="1" defaultMemberUniqueName="[Dim Date - Admit Date].[Hijri Month].[All]" allUniqueName="[Dim Date - Admit Date].[Hijri Month].[All]" dimensionUniqueName="[Dim Date - Admit Date]" displayFolder="" count="0" unbalanced="0" hidden="1"/>
    <cacheHierarchy uniqueName="[Dim Date - Admit Date].[Hijri Quarter]" caption="Hijri Quarter" attribute="1" time="1" defaultMemberUniqueName="[Dim Date - Admit Date].[Hijri Quarter].[All]" allUniqueName="[Dim Date - Admit Date].[Hijri Quarter].[All]" dimensionUniqueName="[Dim Date - Admit Date]" displayFolder="" count="0" unbalanced="0" hidden="1"/>
    <cacheHierarchy uniqueName="[Dim Date - Admit Date].[Hijri Semester]" caption="Hijri Semester" attribute="1" time="1" defaultMemberUniqueName="[Dim Date - Admit Date].[Hijri Semester].[All]" allUniqueName="[Dim Date - Admit Date].[Hijri Semester].[All]" dimensionUniqueName="[Dim Date - Admit Date]" displayFolder="" count="0" unbalanced="0" hidden="1"/>
    <cacheHierarchy uniqueName="[Dim Date - Admit Date].[Hijri Year]" caption="Hijri Year" attribute="1" time="1" defaultMemberUniqueName="[Dim Date - Admit Date].[Hijri Year].[All]" allUniqueName="[Dim Date - Admit Date].[Hijri Year].[All]" dimensionUniqueName="[Dim Date - Admit Date]" displayFolder="" count="0" unbalanced="0" hidden="1"/>
    <cacheHierarchy uniqueName="[Dim Date - Admit Date].[HijriDateHierarchy]" caption="HijriDateHierarchy" time="1" defaultMemberUniqueName="[Dim Date - Admit Date].[HijriDateHierarchy].[All]" allUniqueName="[Dim Date - Admit Date].[HijriDateHierarchy].[All]" dimensionUniqueName="[Dim Date - Admit Date]" displayFolder="" count="0" unbalanced="0" hidden="1"/>
    <cacheHierarchy uniqueName="[Dim Date - Admit Date].[HijriDayKey]" caption="HijriDayKey" attribute="1" time="1" defaultMemberUniqueName="[Dim Date - Admit Date].[HijriDayKey].[All]" allUniqueName="[Dim Date - Admit Date].[HijriDayKey].[All]" dimensionUniqueName="[Dim Date - Admit Date]" displayFolder="" count="0" unbalanced="0" hidden="1"/>
    <cacheHierarchy uniqueName="[Dim Date - Admit Date].[HijriMonthKey]" caption="HijriMonthKey" attribute="1" time="1" defaultMemberUniqueName="[Dim Date - Admit Date].[HijriMonthKey].[All]" allUniqueName="[Dim Date - Admit Date].[HijriMonthKey].[All]" dimensionUniqueName="[Dim Date - Admit Date]" displayFolder="" count="0" unbalanced="0" hidden="1"/>
    <cacheHierarchy uniqueName="[Dim Date - Admit Date].[HijriQuarterKey]" caption="HijriQuarterKey" attribute="1" time="1" defaultMemberUniqueName="[Dim Date - Admit Date].[HijriQuarterKey].[All]" allUniqueName="[Dim Date - Admit Date].[HijriQuarterKey].[All]" dimensionUniqueName="[Dim Date - Admit Date]" displayFolder="" count="0" unbalanced="0" hidden="1"/>
    <cacheHierarchy uniqueName="[Dim Date - Admit Date].[HijriSemesterKey]" caption="HijriSemesterKey" attribute="1" time="1" defaultMemberUniqueName="[Dim Date - Admit Date].[HijriSemesterKey].[All]" allUniqueName="[Dim Date - Admit Date].[HijriSemesterKey].[All]" dimensionUniqueName="[Dim Date - Admit Date]" displayFolder="" count="0" unbalanced="0" hidden="1"/>
    <cacheHierarchy uniqueName="[Dim Date - Admit Date].[Month Name]" caption="Month Name" attribute="1" time="1" defaultMemberUniqueName="[Dim Date - Admit Date].[Month Name].[All]" allUniqueName="[Dim Date - Admit Date].[Month Name].[All]" dimensionUniqueName="[Dim Date - Admit Date]" displayFolder="" count="0" unbalanced="0" hidden="1"/>
    <cacheHierarchy uniqueName="[Dim Date - Admit Date].[Month Of Year]" caption="Month Of Year" attribute="1" time="1" defaultMemberUniqueName="[Dim Date - Admit Date].[Month Of Year].[All]" allUniqueName="[Dim Date - Admit Date].[Month Of Year].[All]" dimensionUniqueName="[Dim Date - Admit Date]" displayFolder="" count="0" unbalanced="0" hidden="1"/>
    <cacheHierarchy uniqueName="[Dim Date - Admit Date].[MonthKey]" caption="MonthKey" attribute="1" time="1" defaultMemberUniqueName="[Dim Date - Admit Date].[MonthKey].[All]" allUniqueName="[Dim Date - Admit Date].[MonthKey].[All]" dimensionUniqueName="[Dim Date - Admit Date]" displayFolder="" count="0" unbalanced="0" hidden="1"/>
    <cacheHierarchy uniqueName="[Dim Date - Admit Date].[MonthNameKey]" caption="MonthNameKey" attribute="1" time="1" defaultMemberUniqueName="[Dim Date - Admit Date].[MonthNameKey].[All]" allUniqueName="[Dim Date - Admit Date].[MonthNameKey].[All]" dimensionUniqueName="[Dim Date - Admit Date]" displayFolder="" count="0" unbalanced="0" hidden="1"/>
    <cacheHierarchy uniqueName="[Dim Date - Admit Date].[MonthOverTime]" caption="MonthOverTime" attribute="1" time="1" defaultMemberUniqueName="[Dim Date - Admit Date].[MonthOverTime].[All]" allUniqueName="[Dim Date - Admit Date].[MonthOverTime].[All]" dimensionUniqueName="[Dim Date - Admit Date]" displayFolder="" count="0" unbalanced="0" hidden="1"/>
    <cacheHierarchy uniqueName="[Dim Date - Admit Date].[PK_Date]" caption="PK_Date" attribute="1" time="1" keyAttribute="1" defaultMemberUniqueName="[Dim Date - Admit Date].[PK_Date].[All]" allUniqueName="[Dim Date - Admit Date].[PK_Date].[All]" dimensionUniqueName="[Dim Date - Admit Date]" displayFolder="" count="0" memberValueDatatype="7" unbalanced="0" hidden="1"/>
    <cacheHierarchy uniqueName="[Dim Date - Admit Date].[Quarter Name]" caption="Quarter Name" attribute="1" time="1" defaultMemberUniqueName="[Dim Date - Admit Date].[Quarter Name].[All]" allUniqueName="[Dim Date - Admit Date].[Quarter Name].[All]" dimensionUniqueName="[Dim Date - Admit Date]" displayFolder="" count="0" unbalanced="0" hidden="1"/>
    <cacheHierarchy uniqueName="[Dim Date - Admit Date].[Quarter Of Year]" caption="Quarter Of Year" attribute="1" time="1" defaultMemberUniqueName="[Dim Date - Admit Date].[Quarter Of Year].[All]" allUniqueName="[Dim Date - Admit Date].[Quarter Of Year].[All]" dimensionUniqueName="[Dim Date - Admit Date]" displayFolder="" count="0" unbalanced="0" hidden="1"/>
    <cacheHierarchy uniqueName="[Dim Date - Admit Date].[QuarterKey]" caption="QuarterKey" attribute="1" time="1" defaultMemberUniqueName="[Dim Date - Admit Date].[QuarterKey].[All]" allUniqueName="[Dim Date - Admit Date].[QuarterKey].[All]" dimensionUniqueName="[Dim Date - Admit Date]" displayFolder="" count="0" unbalanced="0" hidden="1"/>
    <cacheHierarchy uniqueName="[Dim Date - Admit Date].[Semester Of Year]" caption="Semester Of Year" attribute="1" time="1" defaultMemberUniqueName="[Dim Date - Admit Date].[Semester Of Year].[All]" allUniqueName="[Dim Date - Admit Date].[Semester Of Year].[All]" dimensionUniqueName="[Dim Date - Admit Date]" displayFolder="" count="0" unbalanced="0" hidden="1"/>
    <cacheHierarchy uniqueName="[Dim Date - Admit Date].[SemesterKey]" caption="SemesterKey" attribute="1" time="1" defaultMemberUniqueName="[Dim Date - Admit Date].[SemesterKey].[All]" allUniqueName="[Dim Date - Admit Date].[SemesterKey].[All]" dimensionUniqueName="[Dim Date - Admit Date]" displayFolder="" count="0" unbalanced="0" hidden="1"/>
    <cacheHierarchy uniqueName="[Dim Date - Admit Date].[SemesterNameKey]" caption="SemesterNameKey" attribute="1" time="1" defaultMemberUniqueName="[Dim Date - Admit Date].[SemesterNameKey].[All]" allUniqueName="[Dim Date - Admit Date].[SemesterNameKey].[All]" dimensionUniqueName="[Dim Date - Admit Date]" displayFolder="" count="0" unbalanced="0" hidden="1"/>
    <cacheHierarchy uniqueName="[Dim Date - Admit Date].[Week]" caption="Week" attribute="1" time="1" defaultMemberUniqueName="[Dim Date - Admit Date].[Week].[All]" allUniqueName="[Dim Date - Admit Date].[Week].[All]" dimensionUniqueName="[Dim Date - Admit Date]" displayFolder="" count="0" unbalanced="0" hidden="1"/>
    <cacheHierarchy uniqueName="[Dim Date - Admit Date].[Week Of Year]" caption="Week Of Year" attribute="1" time="1" defaultMemberUniqueName="[Dim Date - Admit Date].[Week Of Year].[All]" allUniqueName="[Dim Date - Admit Date].[Week Of Year].[All]" dimensionUniqueName="[Dim Date - Admit Date]" displayFolder="" count="0" unbalanced="0" hidden="1"/>
    <cacheHierarchy uniqueName="[Dim Date - Admit Date].[WeekKey]" caption="WeekKey" attribute="1" time="1" defaultMemberUniqueName="[Dim Date - Admit Date].[WeekKey].[All]" allUniqueName="[Dim Date - Admit Date].[WeekKey].[All]" dimensionUniqueName="[Dim Date - Admit Date]" displayFolder="" count="0" unbalanced="0" hidden="1"/>
    <cacheHierarchy uniqueName="[Dim Date - Admit Date].[WeeksHierarchy]" caption="WeeksHierarchy" time="1" defaultMemberUniqueName="[Dim Date - Admit Date].[WeeksHierarchy].[All]" allUniqueName="[Dim Date - Admit Date].[WeeksHierarchy].[All]" dimensionUniqueName="[Dim Date - Admit Date]" displayFolder="" count="0" unbalanced="0" hidden="1"/>
    <cacheHierarchy uniqueName="[Dim Date - Admit Date].[Year Name]" caption="Year Name" attribute="1" time="1" defaultMemberUniqueName="[Dim Date - Admit Date].[Year Name].[All]" allUniqueName="[Dim Date - Admit Date].[Year Name].[All]" dimensionUniqueName="[Dim Date - Admit Date]" displayFolder="" count="0" unbalanced="0" hidden="1"/>
    <cacheHierarchy uniqueName="[Dim Date - Admit Date].[YearMonthKey]" caption="YearMonthKey" attribute="1" time="1" defaultMemberUniqueName="[Dim Date - Admit Date].[YearMonthKey].[All]" allUniqueName="[Dim Date - Admit Date].[YearMonthKey].[All]" dimensionUniqueName="[Dim Date - Admit Date]" displayFolder="" count="0" unbalanced="0" hidden="1"/>
    <cacheHierarchy uniqueName="[Dim Date - Apology Request Date].[Custom Week]" caption="Custom Week" attribute="1" time="1" defaultMemberUniqueName="[Dim Date - Apology Request Date].[Custom Week].[All]" allUniqueName="[Dim Date - Apology Request Date].[Custom Week].[All]" dimensionUniqueName="[Dim Date - Apology Request Date]" displayFolder="" count="0" unbalanced="0" hidden="1"/>
    <cacheHierarchy uniqueName="[Dim Date - Apology Request Date].[Date]" caption="Date" attribute="1" time="1" defaultMemberUniqueName="[Dim Date - Apology Request Date].[Date].[All]" allUniqueName="[Dim Date - Apology Request Date].[Date].[All]" dimensionUniqueName="[Dim Date - Apology Request Date]" displayFolder="" count="0" unbalanced="0" hidden="1"/>
    <cacheHierarchy uniqueName="[Dim Date - Apology Request Date].[DateHierarchy]" caption="DateHierarchy" time="1" defaultMemberUniqueName="[Dim Date - Apology Request Date].[DateHierarchy].[All]" allUniqueName="[Dim Date - Apology Request Date].[DateHierarchy].[All]" dimensionUniqueName="[Dim Date - Apology Request Date]" displayFolder="" count="0" unbalanced="0" hidden="1"/>
    <cacheHierarchy uniqueName="[Dim Date - Apology Request Date].[DateKey]" caption="DateKey" attribute="1" time="1" defaultMemberUniqueName="[Dim Date - Apology Request Date].[DateKey].[All]" allUniqueName="[Dim Date - Apology Request Date].[DateKey].[All]" dimensionUniqueName="[Dim Date - Apology Request Date]" displayFolder="" count="0" unbalanced="0" hidden="1"/>
    <cacheHierarchy uniqueName="[Dim Date - Apology Request Date].[DateOld]" caption="DateOld" attribute="1" time="1" defaultMemberUniqueName="[Dim Date - Apology Request Date].[DateOld].[All]" allUniqueName="[Dim Date - Apology Request Date].[DateOld].[All]" dimensionUniqueName="[Dim Date - Apology Request Date]" displayFolder="" count="0" unbalanced="0" hidden="1"/>
    <cacheHierarchy uniqueName="[Dim Date - Apology Request Date].[Day Name]" caption="Day Name" attribute="1" time="1" defaultMemberUniqueName="[Dim Date - Apology Request Date].[Day Name].[All]" allUniqueName="[Dim Date - Apology Request Date].[Day Name].[All]" dimensionUniqueName="[Dim Date - Apology Request Date]" displayFolder="" count="0" unbalanced="0" hidden="1"/>
    <cacheHierarchy uniqueName="[Dim Date - Apology Request Date].[Day Of Month]" caption="Day Of Month" attribute="1" time="1" defaultMemberUniqueName="[Dim Date - Apology Request Date].[Day Of Month].[All]" allUniqueName="[Dim Date - Apology Request Date].[Day Of Month].[All]" dimensionUniqueName="[Dim Date - Apology Request Date]" displayFolder="" count="0" unbalanced="0" hidden="1"/>
    <cacheHierarchy uniqueName="[Dim Date - Apology Request Date].[Day of Week]" caption="Day of Week" attribute="1" time="1" defaultMemberUniqueName="[Dim Date - Apology Request Date].[Day of Week].[All]" allUniqueName="[Dim Date - Apology Request Date].[Day of Week].[All]" dimensionUniqueName="[Dim Date - Apology Request Date]" displayFolder="" count="0" unbalanced="0" hidden="1"/>
    <cacheHierarchy uniqueName="[Dim Date - Apology Request Date].[Day of Year]" caption="Day of Year" attribute="1" time="1" defaultMemberUniqueName="[Dim Date - Apology Request Date].[Day of Year].[All]" allUniqueName="[Dim Date - Apology Request Date].[Day of Year].[All]" dimensionUniqueName="[Dim Date - Apology Request Date]" displayFolder="" count="0" unbalanced="0" hidden="1"/>
    <cacheHierarchy uniqueName="[Dim Date - Apology Request Date].[DayKey]" caption="DayKey" attribute="1" time="1" defaultMemberUniqueName="[Dim Date - Apology Request Date].[DayKey].[All]" allUniqueName="[Dim Date - Apology Request Date].[DayKey].[All]" dimensionUniqueName="[Dim Date - Apology Request Date]" displayFolder="" count="0" unbalanced="0" hidden="1"/>
    <cacheHierarchy uniqueName="[Dim Date - Apology Request Date].[DayKey2]" caption="DayKey2" attribute="1" time="1" defaultMemberUniqueName="[Dim Date - Apology Request Date].[DayKey2].[All]" allUniqueName="[Dim Date - Apology Request Date].[DayKey2].[All]" dimensionUniqueName="[Dim Date - Apology Request Date]" displayFolder="" count="0" unbalanced="0" hidden="1"/>
    <cacheHierarchy uniqueName="[Dim Date - Apology Request Date].[DayofMonthKey]" caption="DayofMonthKey" attribute="1" time="1" defaultMemberUniqueName="[Dim Date - Apology Request Date].[DayofMonthKey].[All]" allUniqueName="[Dim Date - Apology Request Date].[DayofMonthKey].[All]" dimensionUniqueName="[Dim Date - Apology Request Date]" displayFolder="" count="0" unbalanced="0" hidden="1"/>
    <cacheHierarchy uniqueName="[Dim Date - Apology Request Date].[DayofWeekKey]" caption="DayofWeekKey" attribute="1" time="1" defaultMemberUniqueName="[Dim Date - Apology Request Date].[DayofWeekKey].[All]" allUniqueName="[Dim Date - Apology Request Date].[DayofWeekKey].[All]" dimensionUniqueName="[Dim Date - Apology Request Date]" displayFolder="" count="0" unbalanced="0" hidden="1"/>
    <cacheHierarchy uniqueName="[Dim Date - Apology Request Date].[DayofYearKey]" caption="DayofYearKey" attribute="1" time="1" defaultMemberUniqueName="[Dim Date - Apology Request Date].[DayofYearKey].[All]" allUniqueName="[Dim Date - Apology Request Date].[DayofYearKey].[All]" dimensionUniqueName="[Dim Date - Apology Request Date]" displayFolder="" count="0" unbalanced="0" hidden="1"/>
    <cacheHierarchy uniqueName="[Dim Date - Apology Request Date].[FormattedDate]" caption="FormattedDate" attribute="1" time="1" defaultMemberUniqueName="[Dim Date - Apology Request Date].[FormattedDate].[All]" allUniqueName="[Dim Date - Apology Request Date].[FormattedDate].[All]" dimensionUniqueName="[Dim Date - Apology Request Date]" displayFolder="" count="0" unbalanced="0" hidden="1"/>
    <cacheHierarchy uniqueName="[Dim Date - Apology Request Date].[FormattedDateHierarchy]" caption="FormattedDateHierarchy" time="1" defaultMemberUniqueName="[Dim Date - Apology Request Date].[FormattedDateHierarchy].[All]" allUniqueName="[Dim Date - Apology Request Date].[FormattedDateHierarchy].[All]" dimensionUniqueName="[Dim Date - Apology Request Date]" displayFolder="" count="0" unbalanced="0" hidden="1"/>
    <cacheHierarchy uniqueName="[Dim Date - Apology Request Date].[Half Year Name]" caption="Half Year Name" attribute="1" time="1" defaultMemberUniqueName="[Dim Date - Apology Request Date].[Half Year Name].[All]" allUniqueName="[Dim Date - Apology Request Date].[Half Year Name].[All]" dimensionUniqueName="[Dim Date - Apology Request Date]" displayFolder="" count="0" unbalanced="0" hidden="1"/>
    <cacheHierarchy uniqueName="[Dim Date - Apology Request Date].[Hijri Date]" caption="Hijri Date" attribute="1" time="1" defaultMemberUniqueName="[Dim Date - Apology Request Date].[Hijri Date].[All]" allUniqueName="[Dim Date - Apology Request Date].[Hijri Date].[All]" dimensionUniqueName="[Dim Date - Apology Request Date]" displayFolder="" count="0" unbalanced="0" hidden="1"/>
    <cacheHierarchy uniqueName="[Dim Date - Apology Request Date].[Hijri Month]" caption="Hijri Month" attribute="1" time="1" defaultMemberUniqueName="[Dim Date - Apology Request Date].[Hijri Month].[All]" allUniqueName="[Dim Date - Apology Request Date].[Hijri Month].[All]" dimensionUniqueName="[Dim Date - Apology Request Date]" displayFolder="" count="0" unbalanced="0" hidden="1"/>
    <cacheHierarchy uniqueName="[Dim Date - Apology Request Date].[Hijri Quarter]" caption="Hijri Quarter" attribute="1" time="1" defaultMemberUniqueName="[Dim Date - Apology Request Date].[Hijri Quarter].[All]" allUniqueName="[Dim Date - Apology Request Date].[Hijri Quarter].[All]" dimensionUniqueName="[Dim Date - Apology Request Date]" displayFolder="" count="0" unbalanced="0" hidden="1"/>
    <cacheHierarchy uniqueName="[Dim Date - Apology Request Date].[Hijri Semester]" caption="Hijri Semester" attribute="1" time="1" defaultMemberUniqueName="[Dim Date - Apology Request Date].[Hijri Semester].[All]" allUniqueName="[Dim Date - Apology Request Date].[Hijri Semester].[All]" dimensionUniqueName="[Dim Date - Apology Request Date]" displayFolder="" count="0" unbalanced="0" hidden="1"/>
    <cacheHierarchy uniqueName="[Dim Date - Apology Request Date].[Hijri Year]" caption="Hijri Year" attribute="1" time="1" defaultMemberUniqueName="[Dim Date - Apology Request Date].[Hijri Year].[All]" allUniqueName="[Dim Date - Apology Request Date].[Hijri Year].[All]" dimensionUniqueName="[Dim Date - Apology Request Date]" displayFolder="" count="0" unbalanced="0" hidden="1"/>
    <cacheHierarchy uniqueName="[Dim Date - Apology Request Date].[HijriDateHierarchy]" caption="HijriDateHierarchy" time="1" defaultMemberUniqueName="[Dim Date - Apology Request Date].[HijriDateHierarchy].[All]" allUniqueName="[Dim Date - Apology Request Date].[HijriDateHierarchy].[All]" dimensionUniqueName="[Dim Date - Apology Request Date]" displayFolder="" count="0" unbalanced="0" hidden="1"/>
    <cacheHierarchy uniqueName="[Dim Date - Apology Request Date].[HijriDayKey]" caption="HijriDayKey" attribute="1" time="1" defaultMemberUniqueName="[Dim Date - Apology Request Date].[HijriDayKey].[All]" allUniqueName="[Dim Date - Apology Request Date].[HijriDayKey].[All]" dimensionUniqueName="[Dim Date - Apology Request Date]" displayFolder="" count="0" unbalanced="0" hidden="1"/>
    <cacheHierarchy uniqueName="[Dim Date - Apology Request Date].[HijriMonthKey]" caption="HijriMonthKey" attribute="1" time="1" defaultMemberUniqueName="[Dim Date - Apology Request Date].[HijriMonthKey].[All]" allUniqueName="[Dim Date - Apology Request Date].[HijriMonthKey].[All]" dimensionUniqueName="[Dim Date - Apology Request Date]" displayFolder="" count="0" unbalanced="0" hidden="1"/>
    <cacheHierarchy uniqueName="[Dim Date - Apology Request Date].[HijriQuarterKey]" caption="HijriQuarterKey" attribute="1" time="1" defaultMemberUniqueName="[Dim Date - Apology Request Date].[HijriQuarterKey].[All]" allUniqueName="[Dim Date - Apology Request Date].[HijriQuarterKey].[All]" dimensionUniqueName="[Dim Date - Apology Request Date]" displayFolder="" count="0" unbalanced="0" hidden="1"/>
    <cacheHierarchy uniqueName="[Dim Date - Apology Request Date].[HijriSemesterKey]" caption="HijriSemesterKey" attribute="1" time="1" defaultMemberUniqueName="[Dim Date - Apology Request Date].[HijriSemesterKey].[All]" allUniqueName="[Dim Date - Apology Request Date].[HijriSemesterKey].[All]" dimensionUniqueName="[Dim Date - Apology Request Date]" displayFolder="" count="0" unbalanced="0" hidden="1"/>
    <cacheHierarchy uniqueName="[Dim Date - Apology Request Date].[Month Name]" caption="Month Name" attribute="1" time="1" defaultMemberUniqueName="[Dim Date - Apology Request Date].[Month Name].[All]" allUniqueName="[Dim Date - Apology Request Date].[Month Name].[All]" dimensionUniqueName="[Dim Date - Apology Request Date]" displayFolder="" count="0" unbalanced="0" hidden="1"/>
    <cacheHierarchy uniqueName="[Dim Date - Apology Request Date].[Month Of Year]" caption="Month Of Year" attribute="1" time="1" defaultMemberUniqueName="[Dim Date - Apology Request Date].[Month Of Year].[All]" allUniqueName="[Dim Date - Apology Request Date].[Month Of Year].[All]" dimensionUniqueName="[Dim Date - Apology Request Date]" displayFolder="" count="0" unbalanced="0" hidden="1"/>
    <cacheHierarchy uniqueName="[Dim Date - Apology Request Date].[MonthKey]" caption="MonthKey" attribute="1" time="1" defaultMemberUniqueName="[Dim Date - Apology Request Date].[MonthKey].[All]" allUniqueName="[Dim Date - Apology Request Date].[MonthKey].[All]" dimensionUniqueName="[Dim Date - Apology Request Date]" displayFolder="" count="0" unbalanced="0" hidden="1"/>
    <cacheHierarchy uniqueName="[Dim Date - Apology Request Date].[MonthNameKey]" caption="MonthNameKey" attribute="1" time="1" defaultMemberUniqueName="[Dim Date - Apology Request Date].[MonthNameKey].[All]" allUniqueName="[Dim Date - Apology Request Date].[MonthNameKey].[All]" dimensionUniqueName="[Dim Date - Apology Request Date]" displayFolder="" count="0" unbalanced="0" hidden="1"/>
    <cacheHierarchy uniqueName="[Dim Date - Apology Request Date].[MonthOverTime]" caption="MonthOverTime" attribute="1" time="1" defaultMemberUniqueName="[Dim Date - Apology Request Date].[MonthOverTime].[All]" allUniqueName="[Dim Date - Apology Request Date].[MonthOverTime].[All]" dimensionUniqueName="[Dim Date - Apology Request Date]" displayFolder="" count="0" unbalanced="0" hidden="1"/>
    <cacheHierarchy uniqueName="[Dim Date - Apology Request Date].[PK_Date]" caption="PK_Date" attribute="1" time="1" keyAttribute="1" defaultMemberUniqueName="[Dim Date - Apology Request Date].[PK_Date].[All]" allUniqueName="[Dim Date - Apology Request Date].[PK_Date].[All]" dimensionUniqueName="[Dim Date - Apology Request Date]" displayFolder="" count="0" memberValueDatatype="7" unbalanced="0" hidden="1"/>
    <cacheHierarchy uniqueName="[Dim Date - Apology Request Date].[Quarter Name]" caption="Quarter Name" attribute="1" time="1" defaultMemberUniqueName="[Dim Date - Apology Request Date].[Quarter Name].[All]" allUniqueName="[Dim Date - Apology Request Date].[Quarter Name].[All]" dimensionUniqueName="[Dim Date - Apology Request Date]" displayFolder="" count="0" unbalanced="0" hidden="1"/>
    <cacheHierarchy uniqueName="[Dim Date - Apology Request Date].[Quarter Of Year]" caption="Quarter Of Year" attribute="1" time="1" defaultMemberUniqueName="[Dim Date - Apology Request Date].[Quarter Of Year].[All]" allUniqueName="[Dim Date - Apology Request Date].[Quarter Of Year].[All]" dimensionUniqueName="[Dim Date - Apology Request Date]" displayFolder="" count="0" unbalanced="0" hidden="1"/>
    <cacheHierarchy uniqueName="[Dim Date - Apology Request Date].[QuarterKey]" caption="QuarterKey" attribute="1" time="1" defaultMemberUniqueName="[Dim Date - Apology Request Date].[QuarterKey].[All]" allUniqueName="[Dim Date - Apology Request Date].[QuarterKey].[All]" dimensionUniqueName="[Dim Date - Apology Request Date]" displayFolder="" count="0" unbalanced="0" hidden="1"/>
    <cacheHierarchy uniqueName="[Dim Date - Apology Request Date].[Semester Of Year]" caption="Semester Of Year" attribute="1" time="1" defaultMemberUniqueName="[Dim Date - Apology Request Date].[Semester Of Year].[All]" allUniqueName="[Dim Date - Apology Request Date].[Semester Of Year].[All]" dimensionUniqueName="[Dim Date - Apology Request Date]" displayFolder="" count="0" unbalanced="0" hidden="1"/>
    <cacheHierarchy uniqueName="[Dim Date - Apology Request Date].[SemesterKey]" caption="SemesterKey" attribute="1" time="1" defaultMemberUniqueName="[Dim Date - Apology Request Date].[SemesterKey].[All]" allUniqueName="[Dim Date - Apology Request Date].[SemesterKey].[All]" dimensionUniqueName="[Dim Date - Apology Request Date]" displayFolder="" count="0" unbalanced="0" hidden="1"/>
    <cacheHierarchy uniqueName="[Dim Date - Apology Request Date].[SemesterNameKey]" caption="SemesterNameKey" attribute="1" time="1" defaultMemberUniqueName="[Dim Date - Apology Request Date].[SemesterNameKey].[All]" allUniqueName="[Dim Date - Apology Request Date].[SemesterNameKey].[All]" dimensionUniqueName="[Dim Date - Apology Request Date]" displayFolder="" count="0" unbalanced="0" hidden="1"/>
    <cacheHierarchy uniqueName="[Dim Date - Apology Request Date].[Week]" caption="Week" attribute="1" time="1" defaultMemberUniqueName="[Dim Date - Apology Request Date].[Week].[All]" allUniqueName="[Dim Date - Apology Request Date].[Week].[All]" dimensionUniqueName="[Dim Date - Apology Request Date]" displayFolder="" count="0" unbalanced="0" hidden="1"/>
    <cacheHierarchy uniqueName="[Dim Date - Apology Request Date].[Week Of Year]" caption="Week Of Year" attribute="1" time="1" defaultMemberUniqueName="[Dim Date - Apology Request Date].[Week Of Year].[All]" allUniqueName="[Dim Date - Apology Request Date].[Week Of Year].[All]" dimensionUniqueName="[Dim Date - Apology Request Date]" displayFolder="" count="0" unbalanced="0" hidden="1"/>
    <cacheHierarchy uniqueName="[Dim Date - Apology Request Date].[WeekKey]" caption="WeekKey" attribute="1" time="1" defaultMemberUniqueName="[Dim Date - Apology Request Date].[WeekKey].[All]" allUniqueName="[Dim Date - Apology Request Date].[WeekKey].[All]" dimensionUniqueName="[Dim Date - Apology Request Date]" displayFolder="" count="0" unbalanced="0" hidden="1"/>
    <cacheHierarchy uniqueName="[Dim Date - Apology Request Date].[WeeksHierarchy]" caption="WeeksHierarchy" time="1" defaultMemberUniqueName="[Dim Date - Apology Request Date].[WeeksHierarchy].[All]" allUniqueName="[Dim Date - Apology Request Date].[WeeksHierarchy].[All]" dimensionUniqueName="[Dim Date - Apology Request Date]" displayFolder="" count="0" unbalanced="0" hidden="1"/>
    <cacheHierarchy uniqueName="[Dim Date - Apology Request Date].[Year Name]" caption="Year Name" attribute="1" time="1" defaultMemberUniqueName="[Dim Date - Apology Request Date].[Year Name].[All]" allUniqueName="[Dim Date - Apology Request Date].[Year Name].[All]" dimensionUniqueName="[Dim Date - Apology Request Date]" displayFolder="" count="0" unbalanced="0" hidden="1"/>
    <cacheHierarchy uniqueName="[Dim Date - Arrive Date].[Custom Week]" caption="Custom Week" attribute="1" time="1" defaultMemberUniqueName="[Dim Date - Arrive Date].[Custom Week].[All]" allUniqueName="[Dim Date - Arrive Date].[Custom Week].[All]" dimensionUniqueName="[Dim Date - Arrive Date]" displayFolder="" count="0" unbalanced="0" hidden="1"/>
    <cacheHierarchy uniqueName="[Dim Date - Arrive Date].[Date]" caption="Date" attribute="1" time="1" defaultMemberUniqueName="[Dim Date - Arrive Date].[Date].[All]" allUniqueName="[Dim Date - Arrive Date].[Date].[All]" dimensionUniqueName="[Dim Date - Arrive Date]" displayFolder="" count="0" unbalanced="0" hidden="1"/>
    <cacheHierarchy uniqueName="[Dim Date - Arrive Date].[DateHierarchy]" caption="DateHierarchy" time="1" defaultMemberUniqueName="[Dim Date - Arrive Date].[DateHierarchy].[All]" allUniqueName="[Dim Date - Arrive Date].[DateHierarchy].[All]" dimensionUniqueName="[Dim Date - Arrive Date]" displayFolder="" count="0" unbalanced="0" hidden="1"/>
    <cacheHierarchy uniqueName="[Dim Date - Arrive Date].[DateKey]" caption="DateKey" attribute="1" time="1" defaultMemberUniqueName="[Dim Date - Arrive Date].[DateKey].[All]" allUniqueName="[Dim Date - Arrive Date].[DateKey].[All]" dimensionUniqueName="[Dim Date - Arrive Date]" displayFolder="" count="0" unbalanced="0" hidden="1"/>
    <cacheHierarchy uniqueName="[Dim Date - Arrive Date].[DateOld]" caption="DateOld" attribute="1" time="1" defaultMemberUniqueName="[Dim Date - Arrive Date].[DateOld].[All]" allUniqueName="[Dim Date - Arrive Date].[DateOld].[All]" dimensionUniqueName="[Dim Date - Arrive Date]" displayFolder="" count="0" unbalanced="0" hidden="1"/>
    <cacheHierarchy uniqueName="[Dim Date - Arrive Date].[Day Name]" caption="Day Name" attribute="1" time="1" defaultMemberUniqueName="[Dim Date - Arrive Date].[Day Name].[All]" allUniqueName="[Dim Date - Arrive Date].[Day Name].[All]" dimensionUniqueName="[Dim Date - Arrive Date]" displayFolder="" count="0" unbalanced="0" hidden="1"/>
    <cacheHierarchy uniqueName="[Dim Date - Arrive Date].[Day Of Month]" caption="Day Of Month" attribute="1" time="1" defaultMemberUniqueName="[Dim Date - Arrive Date].[Day Of Month].[All]" allUniqueName="[Dim Date - Arrive Date].[Day Of Month].[All]" dimensionUniqueName="[Dim Date - Arrive Date]" displayFolder="" count="0" unbalanced="0" hidden="1"/>
    <cacheHierarchy uniqueName="[Dim Date - Arrive Date].[Day of Week]" caption="Day of Week" attribute="1" time="1" defaultMemberUniqueName="[Dim Date - Arrive Date].[Day of Week].[All]" allUniqueName="[Dim Date - Arrive Date].[Day of Week].[All]" dimensionUniqueName="[Dim Date - Arrive Date]" displayFolder="" count="0" unbalanced="0" hidden="1"/>
    <cacheHierarchy uniqueName="[Dim Date - Arrive Date].[Day of Year]" caption="Day of Year" attribute="1" time="1" defaultMemberUniqueName="[Dim Date - Arrive Date].[Day of Year].[All]" allUniqueName="[Dim Date - Arrive Date].[Day of Year].[All]" dimensionUniqueName="[Dim Date - Arrive Date]" displayFolder="" count="0" unbalanced="0" hidden="1"/>
    <cacheHierarchy uniqueName="[Dim Date - Arrive Date].[DayKey]" caption="DayKey" attribute="1" time="1" defaultMemberUniqueName="[Dim Date - Arrive Date].[DayKey].[All]" allUniqueName="[Dim Date - Arrive Date].[DayKey].[All]" dimensionUniqueName="[Dim Date - Arrive Date]" displayFolder="" count="0" unbalanced="0" hidden="1"/>
    <cacheHierarchy uniqueName="[Dim Date - Arrive Date].[DayKey2]" caption="DayKey2" attribute="1" time="1" defaultMemberUniqueName="[Dim Date - Arrive Date].[DayKey2].[All]" allUniqueName="[Dim Date - Arrive Date].[DayKey2].[All]" dimensionUniqueName="[Dim Date - Arrive Date]" displayFolder="" count="0" unbalanced="0" hidden="1"/>
    <cacheHierarchy uniqueName="[Dim Date - Arrive Date].[DayofMonthKey]" caption="DayofMonthKey" attribute="1" time="1" defaultMemberUniqueName="[Dim Date - Arrive Date].[DayofMonthKey].[All]" allUniqueName="[Dim Date - Arrive Date].[DayofMonthKey].[All]" dimensionUniqueName="[Dim Date - Arrive Date]" displayFolder="" count="0" unbalanced="0" hidden="1"/>
    <cacheHierarchy uniqueName="[Dim Date - Arrive Date].[DayofWeekKey]" caption="DayofWeekKey" attribute="1" time="1" defaultMemberUniqueName="[Dim Date - Arrive Date].[DayofWeekKey].[All]" allUniqueName="[Dim Date - Arrive Date].[DayofWeekKey].[All]" dimensionUniqueName="[Dim Date - Arrive Date]" displayFolder="" count="0" unbalanced="0" hidden="1"/>
    <cacheHierarchy uniqueName="[Dim Date - Arrive Date].[DayofYearKey]" caption="DayofYearKey" attribute="1" time="1" defaultMemberUniqueName="[Dim Date - Arrive Date].[DayofYearKey].[All]" allUniqueName="[Dim Date - Arrive Date].[DayofYearKey].[All]" dimensionUniqueName="[Dim Date - Arrive Date]" displayFolder="" count="0" unbalanced="0" hidden="1"/>
    <cacheHierarchy uniqueName="[Dim Date - Arrive Date].[FormattedDate]" caption="FormattedDate" attribute="1" time="1" defaultMemberUniqueName="[Dim Date - Arrive Date].[FormattedDate].[All]" allUniqueName="[Dim Date - Arrive Date].[FormattedDate].[All]" dimensionUniqueName="[Dim Date - Arrive Date]" displayFolder="" count="0" unbalanced="0" hidden="1"/>
    <cacheHierarchy uniqueName="[Dim Date - Arrive Date].[Half Year Name]" caption="Half Year Name" attribute="1" time="1" defaultMemberUniqueName="[Dim Date - Arrive Date].[Half Year Name].[All]" allUniqueName="[Dim Date - Arrive Date].[Half Year Name].[All]" dimensionUniqueName="[Dim Date - Arrive Date]" displayFolder="" count="0" unbalanced="0" hidden="1"/>
    <cacheHierarchy uniqueName="[Dim Date - Arrive Date].[Hijri Date]" caption="Hijri Date" attribute="1" time="1" defaultMemberUniqueName="[Dim Date - Arrive Date].[Hijri Date].[All]" allUniqueName="[Dim Date - Arrive Date].[Hijri Date].[All]" dimensionUniqueName="[Dim Date - Arrive Date]" displayFolder="" count="0" unbalanced="0" hidden="1"/>
    <cacheHierarchy uniqueName="[Dim Date - Arrive Date].[Hijri Month]" caption="Hijri Month" attribute="1" time="1" defaultMemberUniqueName="[Dim Date - Arrive Date].[Hijri Month].[All]" allUniqueName="[Dim Date - Arrive Date].[Hijri Month].[All]" dimensionUniqueName="[Dim Date - Arrive Date]" displayFolder="" count="0" unbalanced="0" hidden="1"/>
    <cacheHierarchy uniqueName="[Dim Date - Arrive Date].[Hijri Quarter]" caption="Hijri Quarter" attribute="1" time="1" defaultMemberUniqueName="[Dim Date - Arrive Date].[Hijri Quarter].[All]" allUniqueName="[Dim Date - Arrive Date].[Hijri Quarter].[All]" dimensionUniqueName="[Dim Date - Arrive Date]" displayFolder="" count="0" unbalanced="0" hidden="1"/>
    <cacheHierarchy uniqueName="[Dim Date - Arrive Date].[Hijri Semester]" caption="Hijri Semester" attribute="1" time="1" defaultMemberUniqueName="[Dim Date - Arrive Date].[Hijri Semester].[All]" allUniqueName="[Dim Date - Arrive Date].[Hijri Semester].[All]" dimensionUniqueName="[Dim Date - Arrive Date]" displayFolder="" count="0" unbalanced="0" hidden="1"/>
    <cacheHierarchy uniqueName="[Dim Date - Arrive Date].[Hijri Year]" caption="Hijri Year" attribute="1" time="1" defaultMemberUniqueName="[Dim Date - Arrive Date].[Hijri Year].[All]" allUniqueName="[Dim Date - Arrive Date].[Hijri Year].[All]" dimensionUniqueName="[Dim Date - Arrive Date]" displayFolder="" count="0" unbalanced="0" hidden="1"/>
    <cacheHierarchy uniqueName="[Dim Date - Arrive Date].[HijriDateHierarchy]" caption="HijriDateHierarchy" time="1" defaultMemberUniqueName="[Dim Date - Arrive Date].[HijriDateHierarchy].[All]" allUniqueName="[Dim Date - Arrive Date].[HijriDateHierarchy].[All]" dimensionUniqueName="[Dim Date - Arrive Date]" displayFolder="" count="0" unbalanced="0" hidden="1"/>
    <cacheHierarchy uniqueName="[Dim Date - Arrive Date].[HijriDayKey]" caption="HijriDayKey" attribute="1" time="1" defaultMemberUniqueName="[Dim Date - Arrive Date].[HijriDayKey].[All]" allUniqueName="[Dim Date - Arrive Date].[HijriDayKey].[All]" dimensionUniqueName="[Dim Date - Arrive Date]" displayFolder="" count="0" unbalanced="0" hidden="1"/>
    <cacheHierarchy uniqueName="[Dim Date - Arrive Date].[HijriMonthKey]" caption="HijriMonthKey" attribute="1" time="1" defaultMemberUniqueName="[Dim Date - Arrive Date].[HijriMonthKey].[All]" allUniqueName="[Dim Date - Arrive Date].[HijriMonthKey].[All]" dimensionUniqueName="[Dim Date - Arrive Date]" displayFolder="" count="0" unbalanced="0" hidden="1"/>
    <cacheHierarchy uniqueName="[Dim Date - Arrive Date].[HijriQuarterKey]" caption="HijriQuarterKey" attribute="1" time="1" defaultMemberUniqueName="[Dim Date - Arrive Date].[HijriQuarterKey].[All]" allUniqueName="[Dim Date - Arrive Date].[HijriQuarterKey].[All]" dimensionUniqueName="[Dim Date - Arrive Date]" displayFolder="" count="0" unbalanced="0" hidden="1"/>
    <cacheHierarchy uniqueName="[Dim Date - Arrive Date].[HijriSemesterKey]" caption="HijriSemesterKey" attribute="1" time="1" defaultMemberUniqueName="[Dim Date - Arrive Date].[HijriSemesterKey].[All]" allUniqueName="[Dim Date - Arrive Date].[HijriSemesterKey].[All]" dimensionUniqueName="[Dim Date - Arrive Date]" displayFolder="" count="0" unbalanced="0" hidden="1"/>
    <cacheHierarchy uniqueName="[Dim Date - Arrive Date].[Month Name]" caption="Month Name" attribute="1" time="1" defaultMemberUniqueName="[Dim Date - Arrive Date].[Month Name].[All]" allUniqueName="[Dim Date - Arrive Date].[Month Name].[All]" dimensionUniqueName="[Dim Date - Arrive Date]" displayFolder="" count="0" unbalanced="0" hidden="1"/>
    <cacheHierarchy uniqueName="[Dim Date - Arrive Date].[Month Of Year]" caption="Month Of Year" attribute="1" time="1" defaultMemberUniqueName="[Dim Date - Arrive Date].[Month Of Year].[All]" allUniqueName="[Dim Date - Arrive Date].[Month Of Year].[All]" dimensionUniqueName="[Dim Date - Arrive Date]" displayFolder="" count="0" unbalanced="0" hidden="1"/>
    <cacheHierarchy uniqueName="[Dim Date - Arrive Date].[MonthKey]" caption="MonthKey" attribute="1" time="1" defaultMemberUniqueName="[Dim Date - Arrive Date].[MonthKey].[All]" allUniqueName="[Dim Date - Arrive Date].[MonthKey].[All]" dimensionUniqueName="[Dim Date - Arrive Date]" displayFolder="" count="0" unbalanced="0" hidden="1"/>
    <cacheHierarchy uniqueName="[Dim Date - Arrive Date].[MonthNameKey]" caption="MonthNameKey" attribute="1" time="1" defaultMemberUniqueName="[Dim Date - Arrive Date].[MonthNameKey].[All]" allUniqueName="[Dim Date - Arrive Date].[MonthNameKey].[All]" dimensionUniqueName="[Dim Date - Arrive Date]" displayFolder="" count="0" unbalanced="0" hidden="1"/>
    <cacheHierarchy uniqueName="[Dim Date - Arrive Date].[MonthOverTime]" caption="MonthOverTime" attribute="1" time="1" defaultMemberUniqueName="[Dim Date - Arrive Date].[MonthOverTime].[All]" allUniqueName="[Dim Date - Arrive Date].[MonthOverTime].[All]" dimensionUniqueName="[Dim Date - Arrive Date]" displayFolder="" count="0" unbalanced="0" hidden="1"/>
    <cacheHierarchy uniqueName="[Dim Date - Arrive Date].[PK_Date]" caption="PK_Date" attribute="1" time="1" keyAttribute="1" defaultMemberUniqueName="[Dim Date - Arrive Date].[PK_Date].[All]" allUniqueName="[Dim Date - Arrive Date].[PK_Date].[All]" dimensionUniqueName="[Dim Date - Arrive Date]" displayFolder="" count="0" memberValueDatatype="7" unbalanced="0" hidden="1"/>
    <cacheHierarchy uniqueName="[Dim Date - Arrive Date].[Quarter Name]" caption="Quarter Name" attribute="1" time="1" defaultMemberUniqueName="[Dim Date - Arrive Date].[Quarter Name].[All]" allUniqueName="[Dim Date - Arrive Date].[Quarter Name].[All]" dimensionUniqueName="[Dim Date - Arrive Date]" displayFolder="" count="0" unbalanced="0" hidden="1"/>
    <cacheHierarchy uniqueName="[Dim Date - Arrive Date].[Quarter Of Year]" caption="Quarter Of Year" attribute="1" time="1" defaultMemberUniqueName="[Dim Date - Arrive Date].[Quarter Of Year].[All]" allUniqueName="[Dim Date - Arrive Date].[Quarter Of Year].[All]" dimensionUniqueName="[Dim Date - Arrive Date]" displayFolder="" count="0" unbalanced="0" hidden="1"/>
    <cacheHierarchy uniqueName="[Dim Date - Arrive Date].[QuarterKey]" caption="QuarterKey" attribute="1" time="1" defaultMemberUniqueName="[Dim Date - Arrive Date].[QuarterKey].[All]" allUniqueName="[Dim Date - Arrive Date].[QuarterKey].[All]" dimensionUniqueName="[Dim Date - Arrive Date]" displayFolder="" count="0" unbalanced="0" hidden="1"/>
    <cacheHierarchy uniqueName="[Dim Date - Arrive Date].[Semester Of Year]" caption="Semester Of Year" attribute="1" time="1" defaultMemberUniqueName="[Dim Date - Arrive Date].[Semester Of Year].[All]" allUniqueName="[Dim Date - Arrive Date].[Semester Of Year].[All]" dimensionUniqueName="[Dim Date - Arrive Date]" displayFolder="" count="0" unbalanced="0" hidden="1"/>
    <cacheHierarchy uniqueName="[Dim Date - Arrive Date].[SemesterKey]" caption="SemesterKey" attribute="1" time="1" defaultMemberUniqueName="[Dim Date - Arrive Date].[SemesterKey].[All]" allUniqueName="[Dim Date - Arrive Date].[SemesterKey].[All]" dimensionUniqueName="[Dim Date - Arrive Date]" displayFolder="" count="0" unbalanced="0" hidden="1"/>
    <cacheHierarchy uniqueName="[Dim Date - Arrive Date].[SemesterNameKey]" caption="SemesterNameKey" attribute="1" time="1" defaultMemberUniqueName="[Dim Date - Arrive Date].[SemesterNameKey].[All]" allUniqueName="[Dim Date - Arrive Date].[SemesterNameKey].[All]" dimensionUniqueName="[Dim Date - Arrive Date]" displayFolder="" count="0" unbalanced="0" hidden="1"/>
    <cacheHierarchy uniqueName="[Dim Date - Arrive Date].[Week]" caption="Week" attribute="1" time="1" defaultMemberUniqueName="[Dim Date - Arrive Date].[Week].[All]" allUniqueName="[Dim Date - Arrive Date].[Week].[All]" dimensionUniqueName="[Dim Date - Arrive Date]" displayFolder="" count="0" unbalanced="0" hidden="1"/>
    <cacheHierarchy uniqueName="[Dim Date - Arrive Date].[Week Of Year]" caption="Week Of Year" attribute="1" time="1" defaultMemberUniqueName="[Dim Date - Arrive Date].[Week Of Year].[All]" allUniqueName="[Dim Date - Arrive Date].[Week Of Year].[All]" dimensionUniqueName="[Dim Date - Arrive Date]" displayFolder="" count="0" unbalanced="0" hidden="1"/>
    <cacheHierarchy uniqueName="[Dim Date - Arrive Date].[WeekKey]" caption="WeekKey" attribute="1" time="1" defaultMemberUniqueName="[Dim Date - Arrive Date].[WeekKey].[All]" allUniqueName="[Dim Date - Arrive Date].[WeekKey].[All]" dimensionUniqueName="[Dim Date - Arrive Date]" displayFolder="" count="0" unbalanced="0" hidden="1"/>
    <cacheHierarchy uniqueName="[Dim Date - Arrive Date].[WeeksHierarchy]" caption="WeeksHierarchy" time="1" defaultMemberUniqueName="[Dim Date - Arrive Date].[WeeksHierarchy].[All]" allUniqueName="[Dim Date - Arrive Date].[WeeksHierarchy].[All]" dimensionUniqueName="[Dim Date - Arrive Date]" displayFolder="" count="0" unbalanced="0" hidden="1"/>
    <cacheHierarchy uniqueName="[Dim Date - Arrive Date].[Year Name]" caption="Year Name" attribute="1" time="1" defaultMemberUniqueName="[Dim Date - Arrive Date].[Year Name].[All]" allUniqueName="[Dim Date - Arrive Date].[Year Name].[All]" dimensionUniqueName="[Dim Date - Arrive Date]" displayFolder="" count="0" unbalanced="0" hidden="1"/>
    <cacheHierarchy uniqueName="[Dim Date - Arrive Date].[YearMonthKey]" caption="YearMonthKey" attribute="1" time="1" defaultMemberUniqueName="[Dim Date - Arrive Date].[YearMonthKey].[All]" allUniqueName="[Dim Date - Arrive Date].[YearMonthKey].[All]" dimensionUniqueName="[Dim Date - Arrive Date]" displayFolder="" count="0" unbalanced="0" hidden="1"/>
    <cacheHierarchy uniqueName="[Dim Date - Arrived Time].[DayTimeBucket]" caption="DayTimeBucket" attribute="1" defaultMemberUniqueName="[Dim Date - Arrived Time].[DayTimeBucket].[All]" allUniqueName="[Dim Date - Arrived Time].[DayTimeBucket].[All]" dimensionUniqueName="[Dim Date - Arrived Time]" displayFolder="" count="0" unbalanced="0" hidden="1"/>
    <cacheHierarchy uniqueName="[Dim Date - Arrived Time].[DayTimeBucketGroupKey]" caption="DayTimeBucketGroupKey" attribute="1" defaultMemberUniqueName="[Dim Date - Arrived Time].[DayTimeBucketGroupKey].[All]" allUniqueName="[Dim Date - Arrived Time].[DayTimeBucketGroupKey].[All]" dimensionUniqueName="[Dim Date - Arrived Time]" displayFolder="" count="0" unbalanced="0" hidden="1"/>
    <cacheHierarchy uniqueName="[Dim Date - Arrived Time].[Hour24]" caption="Hour24" attribute="1" defaultMemberUniqueName="[Dim Date - Arrived Time].[Hour24].[All]" allUniqueName="[Dim Date - Arrived Time].[Hour24].[All]" dimensionUniqueName="[Dim Date - Arrived Time]" displayFolder="" count="0" unbalanced="0" hidden="1"/>
    <cacheHierarchy uniqueName="[Dim Date - Arrived Time].[HourlyBucket]" caption="HourlyBucket" attribute="1" defaultMemberUniqueName="[Dim Date - Arrived Time].[HourlyBucket].[All]" allUniqueName="[Dim Date - Arrived Time].[HourlyBucket].[All]" dimensionUniqueName="[Dim Date - Arrived Time]" displayFolder="" count="0" unbalanced="0" hidden="1"/>
    <cacheHierarchy uniqueName="[Dim Date - Arrived Time].[MinuteNumber]" caption="MinuteNumber" attribute="1" defaultMemberUniqueName="[Dim Date - Arrived Time].[MinuteNumber].[All]" allUniqueName="[Dim Date - Arrived Time].[MinuteNumber].[All]" dimensionUniqueName="[Dim Date - Arrived Time]" displayFolder="" count="0" unbalanced="0" hidden="1"/>
    <cacheHierarchy uniqueName="[Dim Date - Arrived Time].[SecondNumber]" caption="SecondNumber" attribute="1" defaultMemberUniqueName="[Dim Date - Arrived Time].[SecondNumber].[All]" allUniqueName="[Dim Date - Arrived Time].[SecondNumber].[All]" dimensionUniqueName="[Dim Date - Arrived Time]" displayFolder="" count="0" unbalanced="0" hidden="1"/>
    <cacheHierarchy uniqueName="[Dim Date - Arrived Time].[Time]" caption="Time" attribute="1" defaultMemberUniqueName="[Dim Date - Arrived Time].[Time].[All]" allUniqueName="[Dim Date - Arrived Time].[Time].[All]" dimensionUniqueName="[Dim Date - Arrived Time]" displayFolder="" count="0" unbalanced="0" hidden="1"/>
    <cacheHierarchy uniqueName="[Dim Date - Arrived Time].[TimeAltKey]" caption="TimeAltKey" attribute="1" defaultMemberUniqueName="[Dim Date - Arrived Time].[TimeAltKey].[All]" allUniqueName="[Dim Date - Arrived Time].[TimeAltKey].[All]" dimensionUniqueName="[Dim Date - Arrived Time]" displayFolder="" count="0" unbalanced="0" hidden="1"/>
    <cacheHierarchy uniqueName="[Dim Date - Arrived Time].[TimeInSecond]" caption="TimeInSecond" attribute="1" defaultMemberUniqueName="[Dim Date - Arrived Time].[TimeInSecond].[All]" allUniqueName="[Dim Date - Arrived Time].[TimeInSecond].[All]" dimensionUniqueName="[Dim Date - Arrived Time]" displayFolder="" count="0" unbalanced="0" hidden="1"/>
    <cacheHierarchy uniqueName="[Dim Date - Arrived Time].[TimeKey]" caption="TimeKey" attribute="1" defaultMemberUniqueName="[Dim Date - Arrived Time].[TimeKey].[All]" allUniqueName="[Dim Date - Arrived Time].[TimeKey].[All]" dimensionUniqueName="[Dim Date - Arrived Time]" displayFolder="" count="0" unbalanced="0" hidden="1"/>
    <cacheHierarchy uniqueName="[Dim Date - Booking Date].[Custom Week]" caption="Custom Week" attribute="1" time="1" defaultMemberUniqueName="[Dim Date - Booking Date].[Custom Week].[All]" allUniqueName="[Dim Date - Booking Date].[Custom Week].[All]" dimensionUniqueName="[Dim Date - Booking Date]" displayFolder="" count="0" unbalanced="0" hidden="1"/>
    <cacheHierarchy uniqueName="[Dim Date - Booking Date].[Date]" caption="Date" attribute="1" time="1" defaultMemberUniqueName="[Dim Date - Booking Date].[Date].[All]" allUniqueName="[Dim Date - Booking Date].[Date].[All]" dimensionUniqueName="[Dim Date - Booking Date]" displayFolder="" count="0" unbalanced="0" hidden="1"/>
    <cacheHierarchy uniqueName="[Dim Date - Booking Date].[DateHierarchy]" caption="DateHierarchy" time="1" defaultMemberUniqueName="[Dim Date - Booking Date].[DateHierarchy].[All]" allUniqueName="[Dim Date - Booking Date].[DateHierarchy].[All]" dimensionUniqueName="[Dim Date - Booking Date]" displayFolder="" count="0" unbalanced="0" hidden="1"/>
    <cacheHierarchy uniqueName="[Dim Date - Booking Date].[DateKey]" caption="DateKey" attribute="1" time="1" defaultMemberUniqueName="[Dim Date - Booking Date].[DateKey].[All]" allUniqueName="[Dim Date - Booking Date].[DateKey].[All]" dimensionUniqueName="[Dim Date - Booking Date]" displayFolder="" count="0" unbalanced="0" hidden="1"/>
    <cacheHierarchy uniqueName="[Dim Date - Booking Date].[DateOld]" caption="DateOld" attribute="1" time="1" defaultMemberUniqueName="[Dim Date - Booking Date].[DateOld].[All]" allUniqueName="[Dim Date - Booking Date].[DateOld].[All]" dimensionUniqueName="[Dim Date - Booking Date]" displayFolder="" count="0" unbalanced="0" hidden="1"/>
    <cacheHierarchy uniqueName="[Dim Date - Booking Date].[Day Name]" caption="Day Name" attribute="1" time="1" defaultMemberUniqueName="[Dim Date - Booking Date].[Day Name].[All]" allUniqueName="[Dim Date - Booking Date].[Day Name].[All]" dimensionUniqueName="[Dim Date - Booking Date]" displayFolder="" count="0" unbalanced="0" hidden="1"/>
    <cacheHierarchy uniqueName="[Dim Date - Booking Date].[Day Of Month]" caption="Day Of Month" attribute="1" time="1" defaultMemberUniqueName="[Dim Date - Booking Date].[Day Of Month].[All]" allUniqueName="[Dim Date - Booking Date].[Day Of Month].[All]" dimensionUniqueName="[Dim Date - Booking Date]" displayFolder="" count="0" unbalanced="0" hidden="1"/>
    <cacheHierarchy uniqueName="[Dim Date - Booking Date].[Day of Week]" caption="Day of Week" attribute="1" time="1" defaultMemberUniqueName="[Dim Date - Booking Date].[Day of Week].[All]" allUniqueName="[Dim Date - Booking Date].[Day of Week].[All]" dimensionUniqueName="[Dim Date - Booking Date]" displayFolder="" count="0" unbalanced="0" hidden="1"/>
    <cacheHierarchy uniqueName="[Dim Date - Booking Date].[Day of Year]" caption="Day of Year" attribute="1" time="1" defaultMemberUniqueName="[Dim Date - Booking Date].[Day of Year].[All]" allUniqueName="[Dim Date - Booking Date].[Day of Year].[All]" dimensionUniqueName="[Dim Date - Booking Date]" displayFolder="" count="0" unbalanced="0" hidden="1"/>
    <cacheHierarchy uniqueName="[Dim Date - Booking Date].[DayKey]" caption="DayKey" attribute="1" time="1" defaultMemberUniqueName="[Dim Date - Booking Date].[DayKey].[All]" allUniqueName="[Dim Date - Booking Date].[DayKey].[All]" dimensionUniqueName="[Dim Date - Booking Date]" displayFolder="" count="0" unbalanced="0" hidden="1"/>
    <cacheHierarchy uniqueName="[Dim Date - Booking Date].[DayKey2]" caption="DayKey2" attribute="1" time="1" defaultMemberUniqueName="[Dim Date - Booking Date].[DayKey2].[All]" allUniqueName="[Dim Date - Booking Date].[DayKey2].[All]" dimensionUniqueName="[Dim Date - Booking Date]" displayFolder="" count="0" unbalanced="0" hidden="1"/>
    <cacheHierarchy uniqueName="[Dim Date - Booking Date].[DayofMonthKey]" caption="DayofMonthKey" attribute="1" time="1" defaultMemberUniqueName="[Dim Date - Booking Date].[DayofMonthKey].[All]" allUniqueName="[Dim Date - Booking Date].[DayofMonthKey].[All]" dimensionUniqueName="[Dim Date - Booking Date]" displayFolder="" count="0" unbalanced="0" hidden="1"/>
    <cacheHierarchy uniqueName="[Dim Date - Booking Date].[DayofWeekKey]" caption="DayofWeekKey" attribute="1" time="1" defaultMemberUniqueName="[Dim Date - Booking Date].[DayofWeekKey].[All]" allUniqueName="[Dim Date - Booking Date].[DayofWeekKey].[All]" dimensionUniqueName="[Dim Date - Booking Date]" displayFolder="" count="0" unbalanced="0" hidden="1"/>
    <cacheHierarchy uniqueName="[Dim Date - Booking Date].[DayofYearKey]" caption="DayofYearKey" attribute="1" time="1" defaultMemberUniqueName="[Dim Date - Booking Date].[DayofYearKey].[All]" allUniqueName="[Dim Date - Booking Date].[DayofYearKey].[All]" dimensionUniqueName="[Dim Date - Booking Date]" displayFolder="" count="0" unbalanced="0" hidden="1"/>
    <cacheHierarchy uniqueName="[Dim Date - Booking Date].[FormattedDate]" caption="FormattedDate" attribute="1" time="1" defaultMemberUniqueName="[Dim Date - Booking Date].[FormattedDate].[All]" allUniqueName="[Dim Date - Booking Date].[FormattedDate].[All]" dimensionUniqueName="[Dim Date - Booking Date]" displayFolder="" count="0" unbalanced="0" hidden="1"/>
    <cacheHierarchy uniqueName="[Dim Date - Booking Date].[Half Year Name]" caption="Half Year Name" attribute="1" time="1" defaultMemberUniqueName="[Dim Date - Booking Date].[Half Year Name].[All]" allUniqueName="[Dim Date - Booking Date].[Half Year Name].[All]" dimensionUniqueName="[Dim Date - Booking Date]" displayFolder="" count="0" unbalanced="0" hidden="1"/>
    <cacheHierarchy uniqueName="[Dim Date - Booking Date].[Hijri Date]" caption="Hijri Date" attribute="1" time="1" defaultMemberUniqueName="[Dim Date - Booking Date].[Hijri Date].[All]" allUniqueName="[Dim Date - Booking Date].[Hijri Date].[All]" dimensionUniqueName="[Dim Date - Booking Date]" displayFolder="" count="0" unbalanced="0" hidden="1"/>
    <cacheHierarchy uniqueName="[Dim Date - Booking Date].[Hijri Month]" caption="Hijri Month" attribute="1" time="1" defaultMemberUniqueName="[Dim Date - Booking Date].[Hijri Month].[All]" allUniqueName="[Dim Date - Booking Date].[Hijri Month].[All]" dimensionUniqueName="[Dim Date - Booking Date]" displayFolder="" count="0" unbalanced="0" hidden="1"/>
    <cacheHierarchy uniqueName="[Dim Date - Booking Date].[Hijri Quarter]" caption="Hijri Quarter" attribute="1" time="1" defaultMemberUniqueName="[Dim Date - Booking Date].[Hijri Quarter].[All]" allUniqueName="[Dim Date - Booking Date].[Hijri Quarter].[All]" dimensionUniqueName="[Dim Date - Booking Date]" displayFolder="" count="0" unbalanced="0" hidden="1"/>
    <cacheHierarchy uniqueName="[Dim Date - Booking Date].[Hijri Semester]" caption="Hijri Semester" attribute="1" time="1" defaultMemberUniqueName="[Dim Date - Booking Date].[Hijri Semester].[All]" allUniqueName="[Dim Date - Booking Date].[Hijri Semester].[All]" dimensionUniqueName="[Dim Date - Booking Date]" displayFolder="" count="0" unbalanced="0" hidden="1"/>
    <cacheHierarchy uniqueName="[Dim Date - Booking Date].[Hijri Year]" caption="Hijri Year" attribute="1" time="1" defaultMemberUniqueName="[Dim Date - Booking Date].[Hijri Year].[All]" allUniqueName="[Dim Date - Booking Date].[Hijri Year].[All]" dimensionUniqueName="[Dim Date - Booking Date]" displayFolder="" count="0" unbalanced="0" hidden="1"/>
    <cacheHierarchy uniqueName="[Dim Date - Booking Date].[HijriDateHierarchy]" caption="HijriDateHierarchy" time="1" defaultMemberUniqueName="[Dim Date - Booking Date].[HijriDateHierarchy].[All]" allUniqueName="[Dim Date - Booking Date].[HijriDateHierarchy].[All]" dimensionUniqueName="[Dim Date - Booking Date]" displayFolder="" count="0" unbalanced="0" hidden="1"/>
    <cacheHierarchy uniqueName="[Dim Date - Booking Date].[HijriDayKey]" caption="HijriDayKey" attribute="1" time="1" defaultMemberUniqueName="[Dim Date - Booking Date].[HijriDayKey].[All]" allUniqueName="[Dim Date - Booking Date].[HijriDayKey].[All]" dimensionUniqueName="[Dim Date - Booking Date]" displayFolder="" count="0" unbalanced="0" hidden="1"/>
    <cacheHierarchy uniqueName="[Dim Date - Booking Date].[HijriMonthKey]" caption="HijriMonthKey" attribute="1" time="1" defaultMemberUniqueName="[Dim Date - Booking Date].[HijriMonthKey].[All]" allUniqueName="[Dim Date - Booking Date].[HijriMonthKey].[All]" dimensionUniqueName="[Dim Date - Booking Date]" displayFolder="" count="0" unbalanced="0" hidden="1"/>
    <cacheHierarchy uniqueName="[Dim Date - Booking Date].[HijriQuarterKey]" caption="HijriQuarterKey" attribute="1" time="1" defaultMemberUniqueName="[Dim Date - Booking Date].[HijriQuarterKey].[All]" allUniqueName="[Dim Date - Booking Date].[HijriQuarterKey].[All]" dimensionUniqueName="[Dim Date - Booking Date]" displayFolder="" count="0" unbalanced="0" hidden="1"/>
    <cacheHierarchy uniqueName="[Dim Date - Booking Date].[HijriSemesterKey]" caption="HijriSemesterKey" attribute="1" time="1" defaultMemberUniqueName="[Dim Date - Booking Date].[HijriSemesterKey].[All]" allUniqueName="[Dim Date - Booking Date].[HijriSemesterKey].[All]" dimensionUniqueName="[Dim Date - Booking Date]" displayFolder="" count="0" unbalanced="0" hidden="1"/>
    <cacheHierarchy uniqueName="[Dim Date - Booking Date].[Month Name]" caption="Month Name" attribute="1" time="1" defaultMemberUniqueName="[Dim Date - Booking Date].[Month Name].[All]" allUniqueName="[Dim Date - Booking Date].[Month Name].[All]" dimensionUniqueName="[Dim Date - Booking Date]" displayFolder="" count="0" unbalanced="0" hidden="1"/>
    <cacheHierarchy uniqueName="[Dim Date - Booking Date].[Month Of Year]" caption="Month Of Year" attribute="1" time="1" defaultMemberUniqueName="[Dim Date - Booking Date].[Month Of Year].[All]" allUniqueName="[Dim Date - Booking Date].[Month Of Year].[All]" dimensionUniqueName="[Dim Date - Booking Date]" displayFolder="" count="0" unbalanced="0" hidden="1"/>
    <cacheHierarchy uniqueName="[Dim Date - Booking Date].[MonthKey]" caption="MonthKey" attribute="1" time="1" defaultMemberUniqueName="[Dim Date - Booking Date].[MonthKey].[All]" allUniqueName="[Dim Date - Booking Date].[MonthKey].[All]" dimensionUniqueName="[Dim Date - Booking Date]" displayFolder="" count="0" unbalanced="0" hidden="1"/>
    <cacheHierarchy uniqueName="[Dim Date - Booking Date].[MonthNameKey]" caption="MonthNameKey" attribute="1" time="1" defaultMemberUniqueName="[Dim Date - Booking Date].[MonthNameKey].[All]" allUniqueName="[Dim Date - Booking Date].[MonthNameKey].[All]" dimensionUniqueName="[Dim Date - Booking Date]" displayFolder="" count="0" unbalanced="0" hidden="1"/>
    <cacheHierarchy uniqueName="[Dim Date - Booking Date].[MonthOverTime]" caption="MonthOverTime" attribute="1" time="1" defaultMemberUniqueName="[Dim Date - Booking Date].[MonthOverTime].[All]" allUniqueName="[Dim Date - Booking Date].[MonthOverTime].[All]" dimensionUniqueName="[Dim Date - Booking Date]" displayFolder="" count="0" unbalanced="0" hidden="1"/>
    <cacheHierarchy uniqueName="[Dim Date - Booking Date].[PK_Date]" caption="PK_Date" attribute="1" time="1" keyAttribute="1" defaultMemberUniqueName="[Dim Date - Booking Date].[PK_Date].[All]" allUniqueName="[Dim Date - Booking Date].[PK_Date].[All]" dimensionUniqueName="[Dim Date - Booking Date]" displayFolder="" count="0" memberValueDatatype="7" unbalanced="0" hidden="1"/>
    <cacheHierarchy uniqueName="[Dim Date - Booking Date].[Quarter Name]" caption="Quarter Name" attribute="1" time="1" defaultMemberUniqueName="[Dim Date - Booking Date].[Quarter Name].[All]" allUniqueName="[Dim Date - Booking Date].[Quarter Name].[All]" dimensionUniqueName="[Dim Date - Booking Date]" displayFolder="" count="0" unbalanced="0" hidden="1"/>
    <cacheHierarchy uniqueName="[Dim Date - Booking Date].[Quarter Of Year]" caption="Quarter Of Year" attribute="1" time="1" defaultMemberUniqueName="[Dim Date - Booking Date].[Quarter Of Year].[All]" allUniqueName="[Dim Date - Booking Date].[Quarter Of Year].[All]" dimensionUniqueName="[Dim Date - Booking Date]" displayFolder="" count="0" unbalanced="0" hidden="1"/>
    <cacheHierarchy uniqueName="[Dim Date - Booking Date].[QuarterKey]" caption="QuarterKey" attribute="1" time="1" defaultMemberUniqueName="[Dim Date - Booking Date].[QuarterKey].[All]" allUniqueName="[Dim Date - Booking Date].[QuarterKey].[All]" dimensionUniqueName="[Dim Date - Booking Date]" displayFolder="" count="0" unbalanced="0" hidden="1"/>
    <cacheHierarchy uniqueName="[Dim Date - Booking Date].[Semester Of Year]" caption="Semester Of Year" attribute="1" time="1" defaultMemberUniqueName="[Dim Date - Booking Date].[Semester Of Year].[All]" allUniqueName="[Dim Date - Booking Date].[Semester Of Year].[All]" dimensionUniqueName="[Dim Date - Booking Date]" displayFolder="" count="0" unbalanced="0" hidden="1"/>
    <cacheHierarchy uniqueName="[Dim Date - Booking Date].[SemesterKey]" caption="SemesterKey" attribute="1" time="1" defaultMemberUniqueName="[Dim Date - Booking Date].[SemesterKey].[All]" allUniqueName="[Dim Date - Booking Date].[SemesterKey].[All]" dimensionUniqueName="[Dim Date - Booking Date]" displayFolder="" count="0" unbalanced="0" hidden="1"/>
    <cacheHierarchy uniqueName="[Dim Date - Booking Date].[SemesterNameKey]" caption="SemesterNameKey" attribute="1" time="1" defaultMemberUniqueName="[Dim Date - Booking Date].[SemesterNameKey].[All]" allUniqueName="[Dim Date - Booking Date].[SemesterNameKey].[All]" dimensionUniqueName="[Dim Date - Booking Date]" displayFolder="" count="0" unbalanced="0" hidden="1"/>
    <cacheHierarchy uniqueName="[Dim Date - Booking Date].[Week]" caption="Week" attribute="1" time="1" defaultMemberUniqueName="[Dim Date - Booking Date].[Week].[All]" allUniqueName="[Dim Date - Booking Date].[Week].[All]" dimensionUniqueName="[Dim Date - Booking Date]" displayFolder="" count="0" unbalanced="0" hidden="1"/>
    <cacheHierarchy uniqueName="[Dim Date - Booking Date].[Week Of Year]" caption="Week Of Year" attribute="1" time="1" defaultMemberUniqueName="[Dim Date - Booking Date].[Week Of Year].[All]" allUniqueName="[Dim Date - Booking Date].[Week Of Year].[All]" dimensionUniqueName="[Dim Date - Booking Date]" displayFolder="" count="0" unbalanced="0" hidden="1"/>
    <cacheHierarchy uniqueName="[Dim Date - Booking Date].[WeekKey]" caption="WeekKey" attribute="1" time="1" defaultMemberUniqueName="[Dim Date - Booking Date].[WeekKey].[All]" allUniqueName="[Dim Date - Booking Date].[WeekKey].[All]" dimensionUniqueName="[Dim Date - Booking Date]" displayFolder="" count="0" unbalanced="0" hidden="1"/>
    <cacheHierarchy uniqueName="[Dim Date - Booking Date].[WeeksHierarchy]" caption="WeeksHierarchy" time="1" defaultMemberUniqueName="[Dim Date - Booking Date].[WeeksHierarchy].[All]" allUniqueName="[Dim Date - Booking Date].[WeeksHierarchy].[All]" dimensionUniqueName="[Dim Date - Booking Date]" displayFolder="" count="0" unbalanced="0" hidden="1"/>
    <cacheHierarchy uniqueName="[Dim Date - Booking Date].[Year Name]" caption="Year Name" attribute="1" time="1" defaultMemberUniqueName="[Dim Date - Booking Date].[Year Name].[All]" allUniqueName="[Dim Date - Booking Date].[Year Name].[All]" dimensionUniqueName="[Dim Date - Booking Date]" displayFolder="" count="0" unbalanced="0" hidden="1"/>
    <cacheHierarchy uniqueName="[Dim Date - Booking Date].[YearMonthKey]" caption="YearMonthKey" attribute="1" time="1" defaultMemberUniqueName="[Dim Date - Booking Date].[YearMonthKey].[All]" allUniqueName="[Dim Date - Booking Date].[YearMonthKey].[All]" dimensionUniqueName="[Dim Date - Booking Date]" displayFolder="" count="0" unbalanced="0" hidden="1"/>
    <cacheHierarchy uniqueName="[Dim Date - Booking Time].[DayTimeBucket]" caption="DayTimeBucket" attribute="1" defaultMemberUniqueName="[Dim Date - Booking Time].[DayTimeBucket].[All]" allUniqueName="[Dim Date - Booking Time].[DayTimeBucket].[All]" dimensionUniqueName="[Dim Date - Booking Time]" displayFolder="" count="0" unbalanced="0" hidden="1"/>
    <cacheHierarchy uniqueName="[Dim Date - Booking Time].[DayTimeBucketGroupKey]" caption="DayTimeBucketGroupKey" attribute="1" defaultMemberUniqueName="[Dim Date - Booking Time].[DayTimeBucketGroupKey].[All]" allUniqueName="[Dim Date - Booking Time].[DayTimeBucketGroupKey].[All]" dimensionUniqueName="[Dim Date - Booking Time]" displayFolder="" count="0" unbalanced="0" hidden="1"/>
    <cacheHierarchy uniqueName="[Dim Date - Booking Time].[Hour24]" caption="Hour24" attribute="1" defaultMemberUniqueName="[Dim Date - Booking Time].[Hour24].[All]" allUniqueName="[Dim Date - Booking Time].[Hour24].[All]" dimensionUniqueName="[Dim Date - Booking Time]" displayFolder="" count="0" unbalanced="0" hidden="1"/>
    <cacheHierarchy uniqueName="[Dim Date - Booking Time].[HourlyBucket]" caption="HourlyBucket" attribute="1" defaultMemberUniqueName="[Dim Date - Booking Time].[HourlyBucket].[All]" allUniqueName="[Dim Date - Booking Time].[HourlyBucket].[All]" dimensionUniqueName="[Dim Date - Booking Time]" displayFolder="" count="0" unbalanced="0" hidden="1"/>
    <cacheHierarchy uniqueName="[Dim Date - Booking Time].[MinuteNumber]" caption="MinuteNumber" attribute="1" defaultMemberUniqueName="[Dim Date - Booking Time].[MinuteNumber].[All]" allUniqueName="[Dim Date - Booking Time].[MinuteNumber].[All]" dimensionUniqueName="[Dim Date - Booking Time]" displayFolder="" count="0" unbalanced="0" hidden="1"/>
    <cacheHierarchy uniqueName="[Dim Date - Booking Time].[SecondNumber]" caption="SecondNumber" attribute="1" defaultMemberUniqueName="[Dim Date - Booking Time].[SecondNumber].[All]" allUniqueName="[Dim Date - Booking Time].[SecondNumber].[All]" dimensionUniqueName="[Dim Date - Booking Time]" displayFolder="" count="0" unbalanced="0" hidden="1"/>
    <cacheHierarchy uniqueName="[Dim Date - Booking Time].[Time]" caption="Time" attribute="1" defaultMemberUniqueName="[Dim Date - Booking Time].[Time].[All]" allUniqueName="[Dim Date - Booking Time].[Time].[All]" dimensionUniqueName="[Dim Date - Booking Time]" displayFolder="" count="0" unbalanced="0" hidden="1"/>
    <cacheHierarchy uniqueName="[Dim Date - Booking Time].[TimeAltKey]" caption="TimeAltKey" attribute="1" defaultMemberUniqueName="[Dim Date - Booking Time].[TimeAltKey].[All]" allUniqueName="[Dim Date - Booking Time].[TimeAltKey].[All]" dimensionUniqueName="[Dim Date - Booking Time]" displayFolder="" count="0" unbalanced="0" hidden="1"/>
    <cacheHierarchy uniqueName="[Dim Date - Booking Time].[TimeInSecond]" caption="TimeInSecond" attribute="1" defaultMemberUniqueName="[Dim Date - Booking Time].[TimeInSecond].[All]" allUniqueName="[Dim Date - Booking Time].[TimeInSecond].[All]" dimensionUniqueName="[Dim Date - Booking Time]" displayFolder="" count="0" unbalanced="0" hidden="1"/>
    <cacheHierarchy uniqueName="[Dim Date - Booking Time].[TimeKey]" caption="TimeKey" attribute="1" defaultMemberUniqueName="[Dim Date - Booking Time].[TimeKey].[All]" allUniqueName="[Dim Date - Booking Time].[TimeKey].[All]" dimensionUniqueName="[Dim Date - Booking Time]" displayFolder="" count="0" unbalanced="0" hidden="1"/>
    <cacheHierarchy uniqueName="[Dim Date - Cancel Date].[Custom Week]" caption="Custom Week" attribute="1" time="1" defaultMemberUniqueName="[Dim Date - Cancel Date].[Custom Week].[All]" allUniqueName="[Dim Date - Cancel Date].[Custom Week].[All]" dimensionUniqueName="[Dim Date - Cancel Date]" displayFolder="" count="0" unbalanced="0" hidden="1"/>
    <cacheHierarchy uniqueName="[Dim Date - Cancel Date].[Date]" caption="Date" attribute="1" time="1" defaultMemberUniqueName="[Dim Date - Cancel Date].[Date].[All]" allUniqueName="[Dim Date - Cancel Date].[Date].[All]" dimensionUniqueName="[Dim Date - Cancel Date]" displayFolder="" count="0" unbalanced="0" hidden="1"/>
    <cacheHierarchy uniqueName="[Dim Date - Cancel Date].[DateHierarchy]" caption="DateHierarchy" time="1" defaultMemberUniqueName="[Dim Date - Cancel Date].[DateHierarchy].[All]" allUniqueName="[Dim Date - Cancel Date].[DateHierarchy].[All]" dimensionUniqueName="[Dim Date - Cancel Date]" displayFolder="" count="0" unbalanced="0" hidden="1"/>
    <cacheHierarchy uniqueName="[Dim Date - Cancel Date].[DateKey]" caption="DateKey" attribute="1" time="1" defaultMemberUniqueName="[Dim Date - Cancel Date].[DateKey].[All]" allUniqueName="[Dim Date - Cancel Date].[DateKey].[All]" dimensionUniqueName="[Dim Date - Cancel Date]" displayFolder="" count="0" unbalanced="0" hidden="1"/>
    <cacheHierarchy uniqueName="[Dim Date - Cancel Date].[DateOld]" caption="DateOld" attribute="1" time="1" defaultMemberUniqueName="[Dim Date - Cancel Date].[DateOld].[All]" allUniqueName="[Dim Date - Cancel Date].[DateOld].[All]" dimensionUniqueName="[Dim Date - Cancel Date]" displayFolder="" count="0" unbalanced="0" hidden="1"/>
    <cacheHierarchy uniqueName="[Dim Date - Cancel Date].[Day Name]" caption="Day Name" attribute="1" time="1" defaultMemberUniqueName="[Dim Date - Cancel Date].[Day Name].[All]" allUniqueName="[Dim Date - Cancel Date].[Day Name].[All]" dimensionUniqueName="[Dim Date - Cancel Date]" displayFolder="" count="0" unbalanced="0" hidden="1"/>
    <cacheHierarchy uniqueName="[Dim Date - Cancel Date].[Day Of Month]" caption="Day Of Month" attribute="1" time="1" defaultMemberUniqueName="[Dim Date - Cancel Date].[Day Of Month].[All]" allUniqueName="[Dim Date - Cancel Date].[Day Of Month].[All]" dimensionUniqueName="[Dim Date - Cancel Date]" displayFolder="" count="0" unbalanced="0" hidden="1"/>
    <cacheHierarchy uniqueName="[Dim Date - Cancel Date].[Day of Week]" caption="Day of Week" attribute="1" time="1" defaultMemberUniqueName="[Dim Date - Cancel Date].[Day of Week].[All]" allUniqueName="[Dim Date - Cancel Date].[Day of Week].[All]" dimensionUniqueName="[Dim Date - Cancel Date]" displayFolder="" count="0" unbalanced="0" hidden="1"/>
    <cacheHierarchy uniqueName="[Dim Date - Cancel Date].[Day of Year]" caption="Day of Year" attribute="1" time="1" defaultMemberUniqueName="[Dim Date - Cancel Date].[Day of Year].[All]" allUniqueName="[Dim Date - Cancel Date].[Day of Year].[All]" dimensionUniqueName="[Dim Date - Cancel Date]" displayFolder="" count="0" unbalanced="0" hidden="1"/>
    <cacheHierarchy uniqueName="[Dim Date - Cancel Date].[DayKey]" caption="DayKey" attribute="1" time="1" defaultMemberUniqueName="[Dim Date - Cancel Date].[DayKey].[All]" allUniqueName="[Dim Date - Cancel Date].[DayKey].[All]" dimensionUniqueName="[Dim Date - Cancel Date]" displayFolder="" count="0" unbalanced="0" hidden="1"/>
    <cacheHierarchy uniqueName="[Dim Date - Cancel Date].[DayKey2]" caption="DayKey2" attribute="1" time="1" defaultMemberUniqueName="[Dim Date - Cancel Date].[DayKey2].[All]" allUniqueName="[Dim Date - Cancel Date].[DayKey2].[All]" dimensionUniqueName="[Dim Date - Cancel Date]" displayFolder="" count="0" unbalanced="0" hidden="1"/>
    <cacheHierarchy uniqueName="[Dim Date - Cancel Date].[DayofMonthKey]" caption="DayofMonthKey" attribute="1" time="1" defaultMemberUniqueName="[Dim Date - Cancel Date].[DayofMonthKey].[All]" allUniqueName="[Dim Date - Cancel Date].[DayofMonthKey].[All]" dimensionUniqueName="[Dim Date - Cancel Date]" displayFolder="" count="0" unbalanced="0" hidden="1"/>
    <cacheHierarchy uniqueName="[Dim Date - Cancel Date].[DayofWeekKey]" caption="DayofWeekKey" attribute="1" time="1" defaultMemberUniqueName="[Dim Date - Cancel Date].[DayofWeekKey].[All]" allUniqueName="[Dim Date - Cancel Date].[DayofWeekKey].[All]" dimensionUniqueName="[Dim Date - Cancel Date]" displayFolder="" count="0" unbalanced="0" hidden="1"/>
    <cacheHierarchy uniqueName="[Dim Date - Cancel Date].[DayofYearKey]" caption="DayofYearKey" attribute="1" time="1" defaultMemberUniqueName="[Dim Date - Cancel Date].[DayofYearKey].[All]" allUniqueName="[Dim Date - Cancel Date].[DayofYearKey].[All]" dimensionUniqueName="[Dim Date - Cancel Date]" displayFolder="" count="0" unbalanced="0" hidden="1"/>
    <cacheHierarchy uniqueName="[Dim Date - Cancel Date].[FormattedDate]" caption="FormattedDate" attribute="1" time="1" defaultMemberUniqueName="[Dim Date - Cancel Date].[FormattedDate].[All]" allUniqueName="[Dim Date - Cancel Date].[FormattedDate].[All]" dimensionUniqueName="[Dim Date - Cancel Date]" displayFolder="" count="0" unbalanced="0" hidden="1"/>
    <cacheHierarchy uniqueName="[Dim Date - Cancel Date].[Half Year Name]" caption="Half Year Name" attribute="1" time="1" defaultMemberUniqueName="[Dim Date - Cancel Date].[Half Year Name].[All]" allUniqueName="[Dim Date - Cancel Date].[Half Year Name].[All]" dimensionUniqueName="[Dim Date - Cancel Date]" displayFolder="" count="0" unbalanced="0" hidden="1"/>
    <cacheHierarchy uniqueName="[Dim Date - Cancel Date].[Hijri Date]" caption="Hijri Date" attribute="1" time="1" defaultMemberUniqueName="[Dim Date - Cancel Date].[Hijri Date].[All]" allUniqueName="[Dim Date - Cancel Date].[Hijri Date].[All]" dimensionUniqueName="[Dim Date - Cancel Date]" displayFolder="" count="0" unbalanced="0" hidden="1"/>
    <cacheHierarchy uniqueName="[Dim Date - Cancel Date].[Hijri Month]" caption="Hijri Month" attribute="1" time="1" defaultMemberUniqueName="[Dim Date - Cancel Date].[Hijri Month].[All]" allUniqueName="[Dim Date - Cancel Date].[Hijri Month].[All]" dimensionUniqueName="[Dim Date - Cancel Date]" displayFolder="" count="0" unbalanced="0" hidden="1"/>
    <cacheHierarchy uniqueName="[Dim Date - Cancel Date].[Hijri Quarter]" caption="Hijri Quarter" attribute="1" time="1" defaultMemberUniqueName="[Dim Date - Cancel Date].[Hijri Quarter].[All]" allUniqueName="[Dim Date - Cancel Date].[Hijri Quarter].[All]" dimensionUniqueName="[Dim Date - Cancel Date]" displayFolder="" count="0" unbalanced="0" hidden="1"/>
    <cacheHierarchy uniqueName="[Dim Date - Cancel Date].[Hijri Semester]" caption="Hijri Semester" attribute="1" time="1" defaultMemberUniqueName="[Dim Date - Cancel Date].[Hijri Semester].[All]" allUniqueName="[Dim Date - Cancel Date].[Hijri Semester].[All]" dimensionUniqueName="[Dim Date - Cancel Date]" displayFolder="" count="0" unbalanced="0" hidden="1"/>
    <cacheHierarchy uniqueName="[Dim Date - Cancel Date].[Hijri Year]" caption="Hijri Year" attribute="1" time="1" defaultMemberUniqueName="[Dim Date - Cancel Date].[Hijri Year].[All]" allUniqueName="[Dim Date - Cancel Date].[Hijri Year].[All]" dimensionUniqueName="[Dim Date - Cancel Date]" displayFolder="" count="0" unbalanced="0" hidden="1"/>
    <cacheHierarchy uniqueName="[Dim Date - Cancel Date].[HijriDateHierarchy]" caption="HijriDateHierarchy" time="1" defaultMemberUniqueName="[Dim Date - Cancel Date].[HijriDateHierarchy].[All]" allUniqueName="[Dim Date - Cancel Date].[HijriDateHierarchy].[All]" dimensionUniqueName="[Dim Date - Cancel Date]" displayFolder="" count="0" unbalanced="0" hidden="1"/>
    <cacheHierarchy uniqueName="[Dim Date - Cancel Date].[HijriDayKey]" caption="HijriDayKey" attribute="1" time="1" defaultMemberUniqueName="[Dim Date - Cancel Date].[HijriDayKey].[All]" allUniqueName="[Dim Date - Cancel Date].[HijriDayKey].[All]" dimensionUniqueName="[Dim Date - Cancel Date]" displayFolder="" count="0" unbalanced="0" hidden="1"/>
    <cacheHierarchy uniqueName="[Dim Date - Cancel Date].[HijriMonthKey]" caption="HijriMonthKey" attribute="1" time="1" defaultMemberUniqueName="[Dim Date - Cancel Date].[HijriMonthKey].[All]" allUniqueName="[Dim Date - Cancel Date].[HijriMonthKey].[All]" dimensionUniqueName="[Dim Date - Cancel Date]" displayFolder="" count="0" unbalanced="0" hidden="1"/>
    <cacheHierarchy uniqueName="[Dim Date - Cancel Date].[HijriQuarterKey]" caption="HijriQuarterKey" attribute="1" time="1" defaultMemberUniqueName="[Dim Date - Cancel Date].[HijriQuarterKey].[All]" allUniqueName="[Dim Date - Cancel Date].[HijriQuarterKey].[All]" dimensionUniqueName="[Dim Date - Cancel Date]" displayFolder="" count="0" unbalanced="0" hidden="1"/>
    <cacheHierarchy uniqueName="[Dim Date - Cancel Date].[HijriSemesterKey]" caption="HijriSemesterKey" attribute="1" time="1" defaultMemberUniqueName="[Dim Date - Cancel Date].[HijriSemesterKey].[All]" allUniqueName="[Dim Date - Cancel Date].[HijriSemesterKey].[All]" dimensionUniqueName="[Dim Date - Cancel Date]" displayFolder="" count="0" unbalanced="0" hidden="1"/>
    <cacheHierarchy uniqueName="[Dim Date - Cancel Date].[Month Name]" caption="Month Name" attribute="1" time="1" defaultMemberUniqueName="[Dim Date - Cancel Date].[Month Name].[All]" allUniqueName="[Dim Date - Cancel Date].[Month Name].[All]" dimensionUniqueName="[Dim Date - Cancel Date]" displayFolder="" count="0" unbalanced="0" hidden="1"/>
    <cacheHierarchy uniqueName="[Dim Date - Cancel Date].[Month Of Year]" caption="Month Of Year" attribute="1" time="1" defaultMemberUniqueName="[Dim Date - Cancel Date].[Month Of Year].[All]" allUniqueName="[Dim Date - Cancel Date].[Month Of Year].[All]" dimensionUniqueName="[Dim Date - Cancel Date]" displayFolder="" count="0" unbalanced="0" hidden="1"/>
    <cacheHierarchy uniqueName="[Dim Date - Cancel Date].[MonthKey]" caption="MonthKey" attribute="1" time="1" defaultMemberUniqueName="[Dim Date - Cancel Date].[MonthKey].[All]" allUniqueName="[Dim Date - Cancel Date].[MonthKey].[All]" dimensionUniqueName="[Dim Date - Cancel Date]" displayFolder="" count="0" unbalanced="0" hidden="1"/>
    <cacheHierarchy uniqueName="[Dim Date - Cancel Date].[MonthNameKey]" caption="MonthNameKey" attribute="1" time="1" defaultMemberUniqueName="[Dim Date - Cancel Date].[MonthNameKey].[All]" allUniqueName="[Dim Date - Cancel Date].[MonthNameKey].[All]" dimensionUniqueName="[Dim Date - Cancel Date]" displayFolder="" count="0" unbalanced="0" hidden="1"/>
    <cacheHierarchy uniqueName="[Dim Date - Cancel Date].[MonthOverTime]" caption="MonthOverTime" attribute="1" time="1" defaultMemberUniqueName="[Dim Date - Cancel Date].[MonthOverTime].[All]" allUniqueName="[Dim Date - Cancel Date].[MonthOverTime].[All]" dimensionUniqueName="[Dim Date - Cancel Date]" displayFolder="" count="0" unbalanced="0" hidden="1"/>
    <cacheHierarchy uniqueName="[Dim Date - Cancel Date].[PK_Date]" caption="PK_Date" attribute="1" time="1" keyAttribute="1" defaultMemberUniqueName="[Dim Date - Cancel Date].[PK_Date].[All]" allUniqueName="[Dim Date - Cancel Date].[PK_Date].[All]" dimensionUniqueName="[Dim Date - Cancel Date]" displayFolder="" count="0" memberValueDatatype="7" unbalanced="0" hidden="1"/>
    <cacheHierarchy uniqueName="[Dim Date - Cancel Date].[Quarter Name]" caption="Quarter Name" attribute="1" time="1" defaultMemberUniqueName="[Dim Date - Cancel Date].[Quarter Name].[All]" allUniqueName="[Dim Date - Cancel Date].[Quarter Name].[All]" dimensionUniqueName="[Dim Date - Cancel Date]" displayFolder="" count="0" unbalanced="0" hidden="1"/>
    <cacheHierarchy uniqueName="[Dim Date - Cancel Date].[Quarter Of Year]" caption="Quarter Of Year" attribute="1" time="1" defaultMemberUniqueName="[Dim Date - Cancel Date].[Quarter Of Year].[All]" allUniqueName="[Dim Date - Cancel Date].[Quarter Of Year].[All]" dimensionUniqueName="[Dim Date - Cancel Date]" displayFolder="" count="0" unbalanced="0" hidden="1"/>
    <cacheHierarchy uniqueName="[Dim Date - Cancel Date].[QuarterKey]" caption="QuarterKey" attribute="1" time="1" defaultMemberUniqueName="[Dim Date - Cancel Date].[QuarterKey].[All]" allUniqueName="[Dim Date - Cancel Date].[QuarterKey].[All]" dimensionUniqueName="[Dim Date - Cancel Date]" displayFolder="" count="0" unbalanced="0" hidden="1"/>
    <cacheHierarchy uniqueName="[Dim Date - Cancel Date].[Semester Of Year]" caption="Semester Of Year" attribute="1" time="1" defaultMemberUniqueName="[Dim Date - Cancel Date].[Semester Of Year].[All]" allUniqueName="[Dim Date - Cancel Date].[Semester Of Year].[All]" dimensionUniqueName="[Dim Date - Cancel Date]" displayFolder="" count="0" unbalanced="0" hidden="1"/>
    <cacheHierarchy uniqueName="[Dim Date - Cancel Date].[SemesterKey]" caption="SemesterKey" attribute="1" time="1" defaultMemberUniqueName="[Dim Date - Cancel Date].[SemesterKey].[All]" allUniqueName="[Dim Date - Cancel Date].[SemesterKey].[All]" dimensionUniqueName="[Dim Date - Cancel Date]" displayFolder="" count="0" unbalanced="0" hidden="1"/>
    <cacheHierarchy uniqueName="[Dim Date - Cancel Date].[SemesterNameKey]" caption="SemesterNameKey" attribute="1" time="1" defaultMemberUniqueName="[Dim Date - Cancel Date].[SemesterNameKey].[All]" allUniqueName="[Dim Date - Cancel Date].[SemesterNameKey].[All]" dimensionUniqueName="[Dim Date - Cancel Date]" displayFolder="" count="0" unbalanced="0" hidden="1"/>
    <cacheHierarchy uniqueName="[Dim Date - Cancel Date].[Week]" caption="Week" attribute="1" time="1" defaultMemberUniqueName="[Dim Date - Cancel Date].[Week].[All]" allUniqueName="[Dim Date - Cancel Date].[Week].[All]" dimensionUniqueName="[Dim Date - Cancel Date]" displayFolder="" count="0" unbalanced="0" hidden="1"/>
    <cacheHierarchy uniqueName="[Dim Date - Cancel Date].[Week Of Year]" caption="Week Of Year" attribute="1" time="1" defaultMemberUniqueName="[Dim Date - Cancel Date].[Week Of Year].[All]" allUniqueName="[Dim Date - Cancel Date].[Week Of Year].[All]" dimensionUniqueName="[Dim Date - Cancel Date]" displayFolder="" count="0" unbalanced="0" hidden="1"/>
    <cacheHierarchy uniqueName="[Dim Date - Cancel Date].[WeekKey]" caption="WeekKey" attribute="1" time="1" defaultMemberUniqueName="[Dim Date - Cancel Date].[WeekKey].[All]" allUniqueName="[Dim Date - Cancel Date].[WeekKey].[All]" dimensionUniqueName="[Dim Date - Cancel Date]" displayFolder="" count="0" unbalanced="0" hidden="1"/>
    <cacheHierarchy uniqueName="[Dim Date - Cancel Date].[WeeksHierarchy]" caption="WeeksHierarchy" time="1" defaultMemberUniqueName="[Dim Date - Cancel Date].[WeeksHierarchy].[All]" allUniqueName="[Dim Date - Cancel Date].[WeeksHierarchy].[All]" dimensionUniqueName="[Dim Date - Cancel Date]" displayFolder="" count="0" unbalanced="0" hidden="1"/>
    <cacheHierarchy uniqueName="[Dim Date - Cancel Date].[Year Name]" caption="Year Name" attribute="1" time="1" defaultMemberUniqueName="[Dim Date - Cancel Date].[Year Name].[All]" allUniqueName="[Dim Date - Cancel Date].[Year Name].[All]" dimensionUniqueName="[Dim Date - Cancel Date]" displayFolder="" count="0" unbalanced="0" hidden="1"/>
    <cacheHierarchy uniqueName="[Dim Date - Cancel Date].[YearMonthKey]" caption="YearMonthKey" attribute="1" time="1" defaultMemberUniqueName="[Dim Date - Cancel Date].[YearMonthKey].[All]" allUniqueName="[Dim Date - Cancel Date].[YearMonthKey].[All]" dimensionUniqueName="[Dim Date - Cancel Date]" displayFolder="" count="0" unbalanced="0" hidden="1"/>
    <cacheHierarchy uniqueName="[Dim Date - Cancel Time].[DayTimeBucket]" caption="DayTimeBucket" attribute="1" defaultMemberUniqueName="[Dim Date - Cancel Time].[DayTimeBucket].[All]" allUniqueName="[Dim Date - Cancel Time].[DayTimeBucket].[All]" dimensionUniqueName="[Dim Date - Cancel Time]" displayFolder="" count="0" unbalanced="0" hidden="1"/>
    <cacheHierarchy uniqueName="[Dim Date - Cancel Time].[DayTimeBucketGroupKey]" caption="DayTimeBucketGroupKey" attribute="1" defaultMemberUniqueName="[Dim Date - Cancel Time].[DayTimeBucketGroupKey].[All]" allUniqueName="[Dim Date - Cancel Time].[DayTimeBucketGroupKey].[All]" dimensionUniqueName="[Dim Date - Cancel Time]" displayFolder="" count="0" unbalanced="0" hidden="1"/>
    <cacheHierarchy uniqueName="[Dim Date - Cancel Time].[Hour24]" caption="Hour24" attribute="1" defaultMemberUniqueName="[Dim Date - Cancel Time].[Hour24].[All]" allUniqueName="[Dim Date - Cancel Time].[Hour24].[All]" dimensionUniqueName="[Dim Date - Cancel Time]" displayFolder="" count="0" unbalanced="0" hidden="1"/>
    <cacheHierarchy uniqueName="[Dim Date - Cancel Time].[HourlyBucket]" caption="HourlyBucket" attribute="1" defaultMemberUniqueName="[Dim Date - Cancel Time].[HourlyBucket].[All]" allUniqueName="[Dim Date - Cancel Time].[HourlyBucket].[All]" dimensionUniqueName="[Dim Date - Cancel Time]" displayFolder="" count="0" unbalanced="0" hidden="1"/>
    <cacheHierarchy uniqueName="[Dim Date - Cancel Time].[MinuteNumber]" caption="MinuteNumber" attribute="1" defaultMemberUniqueName="[Dim Date - Cancel Time].[MinuteNumber].[All]" allUniqueName="[Dim Date - Cancel Time].[MinuteNumber].[All]" dimensionUniqueName="[Dim Date - Cancel Time]" displayFolder="" count="0" unbalanced="0" hidden="1"/>
    <cacheHierarchy uniqueName="[Dim Date - Cancel Time].[SecondNumber]" caption="SecondNumber" attribute="1" defaultMemberUniqueName="[Dim Date - Cancel Time].[SecondNumber].[All]" allUniqueName="[Dim Date - Cancel Time].[SecondNumber].[All]" dimensionUniqueName="[Dim Date - Cancel Time]" displayFolder="" count="0" unbalanced="0" hidden="1"/>
    <cacheHierarchy uniqueName="[Dim Date - Cancel Time].[Time]" caption="Time" attribute="1" defaultMemberUniqueName="[Dim Date - Cancel Time].[Time].[All]" allUniqueName="[Dim Date - Cancel Time].[Time].[All]" dimensionUniqueName="[Dim Date - Cancel Time]" displayFolder="" count="0" unbalanced="0" hidden="1"/>
    <cacheHierarchy uniqueName="[Dim Date - Cancel Time].[TimeAltKey]" caption="TimeAltKey" attribute="1" defaultMemberUniqueName="[Dim Date - Cancel Time].[TimeAltKey].[All]" allUniqueName="[Dim Date - Cancel Time].[TimeAltKey].[All]" dimensionUniqueName="[Dim Date - Cancel Time]" displayFolder="" count="0" unbalanced="0" hidden="1"/>
    <cacheHierarchy uniqueName="[Dim Date - Cancel Time].[TimeInSecond]" caption="TimeInSecond" attribute="1" defaultMemberUniqueName="[Dim Date - Cancel Time].[TimeInSecond].[All]" allUniqueName="[Dim Date - Cancel Time].[TimeInSecond].[All]" dimensionUniqueName="[Dim Date - Cancel Time]" displayFolder="" count="0" unbalanced="0" hidden="1"/>
    <cacheHierarchy uniqueName="[Dim Date - Cancel Time].[TimeKey]" caption="TimeKey" attribute="1" defaultMemberUniqueName="[Dim Date - Cancel Time].[TimeKey].[All]" allUniqueName="[Dim Date - Cancel Time].[TimeKey].[All]" dimensionUniqueName="[Dim Date - Cancel Time]" displayFolder="" count="0" unbalanced="0" hidden="1"/>
    <cacheHierarchy uniqueName="[Dim Date - Clinic Date].[Custom Week]" caption="Custom Week" attribute="1" time="1" defaultMemberUniqueName="[Dim Date - Clinic Date].[Custom Week].[All]" allUniqueName="[Dim Date - Clinic Date].[Custom Week].[All]" dimensionUniqueName="[Dim Date - Clinic Date]" displayFolder="" count="0" unbalanced="0" hidden="1"/>
    <cacheHierarchy uniqueName="[Dim Date - Clinic Date].[Date]" caption="Date" attribute="1" time="1" defaultMemberUniqueName="[Dim Date - Clinic Date].[Date].[All]" allUniqueName="[Dim Date - Clinic Date].[Date].[All]" dimensionUniqueName="[Dim Date - Clinic Date]" displayFolder="" count="0" unbalanced="0" hidden="1"/>
    <cacheHierarchy uniqueName="[Dim Date - Clinic Date].[DateHierarchy]" caption="DateHierarchy" time="1" defaultMemberUniqueName="[Dim Date - Clinic Date].[DateHierarchy].[All]" allUniqueName="[Dim Date - Clinic Date].[DateHierarchy].[All]" dimensionUniqueName="[Dim Date - Clinic Date]" displayFolder="" count="0" unbalanced="0" hidden="1"/>
    <cacheHierarchy uniqueName="[Dim Date - Clinic Date].[DateKey]" caption="DateKey" attribute="1" time="1" defaultMemberUniqueName="[Dim Date - Clinic Date].[DateKey].[All]" allUniqueName="[Dim Date - Clinic Date].[DateKey].[All]" dimensionUniqueName="[Dim Date - Clinic Date]" displayFolder="" count="0" unbalanced="0" hidden="1"/>
    <cacheHierarchy uniqueName="[Dim Date - Clinic Date].[DateOld]" caption="DateOld" attribute="1" time="1" defaultMemberUniqueName="[Dim Date - Clinic Date].[DateOld].[All]" allUniqueName="[Dim Date - Clinic Date].[DateOld].[All]" dimensionUniqueName="[Dim Date - Clinic Date]" displayFolder="" count="0" unbalanced="0" hidden="1"/>
    <cacheHierarchy uniqueName="[Dim Date - Clinic Date].[Day Name]" caption="Day Name" attribute="1" time="1" defaultMemberUniqueName="[Dim Date - Clinic Date].[Day Name].[All]" allUniqueName="[Dim Date - Clinic Date].[Day Name].[All]" dimensionUniqueName="[Dim Date - Clinic Date]" displayFolder="" count="0" unbalanced="0" hidden="1"/>
    <cacheHierarchy uniqueName="[Dim Date - Clinic Date].[Day Of Month]" caption="Day Of Month" attribute="1" time="1" defaultMemberUniqueName="[Dim Date - Clinic Date].[Day Of Month].[All]" allUniqueName="[Dim Date - Clinic Date].[Day Of Month].[All]" dimensionUniqueName="[Dim Date - Clinic Date]" displayFolder="" count="0" unbalanced="0" hidden="1"/>
    <cacheHierarchy uniqueName="[Dim Date - Clinic Date].[Day of Week]" caption="Day of Week" attribute="1" time="1" defaultMemberUniqueName="[Dim Date - Clinic Date].[Day of Week].[All]" allUniqueName="[Dim Date - Clinic Date].[Day of Week].[All]" dimensionUniqueName="[Dim Date - Clinic Date]" displayFolder="" count="0" unbalanced="0" hidden="1"/>
    <cacheHierarchy uniqueName="[Dim Date - Clinic Date].[Day of Year]" caption="Day of Year" attribute="1" time="1" defaultMemberUniqueName="[Dim Date - Clinic Date].[Day of Year].[All]" allUniqueName="[Dim Date - Clinic Date].[Day of Year].[All]" dimensionUniqueName="[Dim Date - Clinic Date]" displayFolder="" count="0" unbalanced="0" hidden="1"/>
    <cacheHierarchy uniqueName="[Dim Date - Clinic Date].[DayKey]" caption="DayKey" attribute="1" time="1" defaultMemberUniqueName="[Dim Date - Clinic Date].[DayKey].[All]" allUniqueName="[Dim Date - Clinic Date].[DayKey].[All]" dimensionUniqueName="[Dim Date - Clinic Date]" displayFolder="" count="0" unbalanced="0" hidden="1"/>
    <cacheHierarchy uniqueName="[Dim Date - Clinic Date].[DayKey2]" caption="DayKey2" attribute="1" time="1" defaultMemberUniqueName="[Dim Date - Clinic Date].[DayKey2].[All]" allUniqueName="[Dim Date - Clinic Date].[DayKey2].[All]" dimensionUniqueName="[Dim Date - Clinic Date]" displayFolder="" count="0" unbalanced="0" hidden="1"/>
    <cacheHierarchy uniqueName="[Dim Date - Clinic Date].[DayofMonthKey]" caption="DayofMonthKey" attribute="1" time="1" defaultMemberUniqueName="[Dim Date - Clinic Date].[DayofMonthKey].[All]" allUniqueName="[Dim Date - Clinic Date].[DayofMonthKey].[All]" dimensionUniqueName="[Dim Date - Clinic Date]" displayFolder="" count="0" unbalanced="0" hidden="1"/>
    <cacheHierarchy uniqueName="[Dim Date - Clinic Date].[DayofWeekKey]" caption="DayofWeekKey" attribute="1" time="1" defaultMemberUniqueName="[Dim Date - Clinic Date].[DayofWeekKey].[All]" allUniqueName="[Dim Date - Clinic Date].[DayofWeekKey].[All]" dimensionUniqueName="[Dim Date - Clinic Date]" displayFolder="" count="0" unbalanced="0" hidden="1"/>
    <cacheHierarchy uniqueName="[Dim Date - Clinic Date].[DayofYearKey]" caption="DayofYearKey" attribute="1" time="1" defaultMemberUniqueName="[Dim Date - Clinic Date].[DayofYearKey].[All]" allUniqueName="[Dim Date - Clinic Date].[DayofYearKey].[All]" dimensionUniqueName="[Dim Date - Clinic Date]" displayFolder="" count="0" unbalanced="0" hidden="1"/>
    <cacheHierarchy uniqueName="[Dim Date - Clinic Date].[FormattedDate]" caption="FormattedDate" attribute="1" time="1" defaultMemberUniqueName="[Dim Date - Clinic Date].[FormattedDate].[All]" allUniqueName="[Dim Date - Clinic Date].[FormattedDate].[All]" dimensionUniqueName="[Dim Date - Clinic Date]" displayFolder="" count="0" unbalanced="0" hidden="1"/>
    <cacheHierarchy uniqueName="[Dim Date - Clinic Date].[FormattedDateHierarchy]" caption="FormattedDateHierarchy" time="1" defaultMemberUniqueName="[Dim Date - Clinic Date].[FormattedDateHierarchy].[All]" allUniqueName="[Dim Date - Clinic Date].[FormattedDateHierarchy].[All]" dimensionUniqueName="[Dim Date - Clinic Date]" displayFolder="" count="0" unbalanced="0" hidden="1"/>
    <cacheHierarchy uniqueName="[Dim Date - Clinic Date].[Half Year Name]" caption="Half Year Name" attribute="1" time="1" defaultMemberUniqueName="[Dim Date - Clinic Date].[Half Year Name].[All]" allUniqueName="[Dim Date - Clinic Date].[Half Year Name].[All]" dimensionUniqueName="[Dim Date - Clinic Date]" displayFolder="" count="0" unbalanced="0" hidden="1"/>
    <cacheHierarchy uniqueName="[Dim Date - Clinic Date].[Hijri Date]" caption="Hijri Date" attribute="1" time="1" defaultMemberUniqueName="[Dim Date - Clinic Date].[Hijri Date].[All]" allUniqueName="[Dim Date - Clinic Date].[Hijri Date].[All]" dimensionUniqueName="[Dim Date - Clinic Date]" displayFolder="" count="0" unbalanced="0" hidden="1"/>
    <cacheHierarchy uniqueName="[Dim Date - Clinic Date].[Hijri Month]" caption="Hijri Month" attribute="1" time="1" defaultMemberUniqueName="[Dim Date - Clinic Date].[Hijri Month].[All]" allUniqueName="[Dim Date - Clinic Date].[Hijri Month].[All]" dimensionUniqueName="[Dim Date - Clinic Date]" displayFolder="" count="0" unbalanced="0" hidden="1"/>
    <cacheHierarchy uniqueName="[Dim Date - Clinic Date].[Hijri Quarter]" caption="Hijri Quarter" attribute="1" time="1" defaultMemberUniqueName="[Dim Date - Clinic Date].[Hijri Quarter].[All]" allUniqueName="[Dim Date - Clinic Date].[Hijri Quarter].[All]" dimensionUniqueName="[Dim Date - Clinic Date]" displayFolder="" count="0" unbalanced="0" hidden="1"/>
    <cacheHierarchy uniqueName="[Dim Date - Clinic Date].[Hijri Semester]" caption="Hijri Semester" attribute="1" time="1" defaultMemberUniqueName="[Dim Date - Clinic Date].[Hijri Semester].[All]" allUniqueName="[Dim Date - Clinic Date].[Hijri Semester].[All]" dimensionUniqueName="[Dim Date - Clinic Date]" displayFolder="" count="0" unbalanced="0" hidden="1"/>
    <cacheHierarchy uniqueName="[Dim Date - Clinic Date].[Hijri Year]" caption="Hijri Year" attribute="1" time="1" defaultMemberUniqueName="[Dim Date - Clinic Date].[Hijri Year].[All]" allUniqueName="[Dim Date - Clinic Date].[Hijri Year].[All]" dimensionUniqueName="[Dim Date - Clinic Date]" displayFolder="" count="0" unbalanced="0" hidden="1"/>
    <cacheHierarchy uniqueName="[Dim Date - Clinic Date].[HijriDateHierarchy]" caption="HijriDateHierarchy" time="1" defaultMemberUniqueName="[Dim Date - Clinic Date].[HijriDateHierarchy].[All]" allUniqueName="[Dim Date - Clinic Date].[HijriDateHierarchy].[All]" dimensionUniqueName="[Dim Date - Clinic Date]" displayFolder="" count="0" unbalanced="0" hidden="1"/>
    <cacheHierarchy uniqueName="[Dim Date - Clinic Date].[HijriDayKey]" caption="HijriDayKey" attribute="1" time="1" defaultMemberUniqueName="[Dim Date - Clinic Date].[HijriDayKey].[All]" allUniqueName="[Dim Date - Clinic Date].[HijriDayKey].[All]" dimensionUniqueName="[Dim Date - Clinic Date]" displayFolder="" count="0" unbalanced="0" hidden="1"/>
    <cacheHierarchy uniqueName="[Dim Date - Clinic Date].[HijriMonthKey]" caption="HijriMonthKey" attribute="1" time="1" defaultMemberUniqueName="[Dim Date - Clinic Date].[HijriMonthKey].[All]" allUniqueName="[Dim Date - Clinic Date].[HijriMonthKey].[All]" dimensionUniqueName="[Dim Date - Clinic Date]" displayFolder="" count="0" unbalanced="0" hidden="1"/>
    <cacheHierarchy uniqueName="[Dim Date - Clinic Date].[HijriQuarterKey]" caption="HijriQuarterKey" attribute="1" time="1" defaultMemberUniqueName="[Dim Date - Clinic Date].[HijriQuarterKey].[All]" allUniqueName="[Dim Date - Clinic Date].[HijriQuarterKey].[All]" dimensionUniqueName="[Dim Date - Clinic Date]" displayFolder="" count="0" unbalanced="0" hidden="1"/>
    <cacheHierarchy uniqueName="[Dim Date - Clinic Date].[HijriSemesterKey]" caption="HijriSemesterKey" attribute="1" time="1" defaultMemberUniqueName="[Dim Date - Clinic Date].[HijriSemesterKey].[All]" allUniqueName="[Dim Date - Clinic Date].[HijriSemesterKey].[All]" dimensionUniqueName="[Dim Date - Clinic Date]" displayFolder="" count="0" unbalanced="0" hidden="1"/>
    <cacheHierarchy uniqueName="[Dim Date - Clinic Date].[Month Name]" caption="Month Name" attribute="1" time="1" defaultMemberUniqueName="[Dim Date - Clinic Date].[Month Name].[All]" allUniqueName="[Dim Date - Clinic Date].[Month Name].[All]" dimensionUniqueName="[Dim Date - Clinic Date]" displayFolder="" count="0" unbalanced="0" hidden="1"/>
    <cacheHierarchy uniqueName="[Dim Date - Clinic Date].[Month Of Year]" caption="Month Of Year" attribute="1" time="1" defaultMemberUniqueName="[Dim Date - Clinic Date].[Month Of Year].[All]" allUniqueName="[Dim Date - Clinic Date].[Month Of Year].[All]" dimensionUniqueName="[Dim Date - Clinic Date]" displayFolder="" count="0" unbalanced="0" hidden="1"/>
    <cacheHierarchy uniqueName="[Dim Date - Clinic Date].[MonthKey]" caption="MonthKey" attribute="1" time="1" defaultMemberUniqueName="[Dim Date - Clinic Date].[MonthKey].[All]" allUniqueName="[Dim Date - Clinic Date].[MonthKey].[All]" dimensionUniqueName="[Dim Date - Clinic Date]" displayFolder="" count="0" unbalanced="0" hidden="1"/>
    <cacheHierarchy uniqueName="[Dim Date - Clinic Date].[MonthNameKey]" caption="MonthNameKey" attribute="1" time="1" defaultMemberUniqueName="[Dim Date - Clinic Date].[MonthNameKey].[All]" allUniqueName="[Dim Date - Clinic Date].[MonthNameKey].[All]" dimensionUniqueName="[Dim Date - Clinic Date]" displayFolder="" count="0" unbalanced="0" hidden="1"/>
    <cacheHierarchy uniqueName="[Dim Date - Clinic Date].[MonthOverTime]" caption="MonthOverTime" attribute="1" time="1" defaultMemberUniqueName="[Dim Date - Clinic Date].[MonthOverTime].[All]" allUniqueName="[Dim Date - Clinic Date].[MonthOverTime].[All]" dimensionUniqueName="[Dim Date - Clinic Date]" displayFolder="" count="0" unbalanced="0" hidden="1"/>
    <cacheHierarchy uniqueName="[Dim Date - Clinic Date].[PK_Date]" caption="PK_Date" attribute="1" time="1" keyAttribute="1" defaultMemberUniqueName="[Dim Date - Clinic Date].[PK_Date].[All]" allUniqueName="[Dim Date - Clinic Date].[PK_Date].[All]" dimensionUniqueName="[Dim Date - Clinic Date]" displayFolder="" count="0" memberValueDatatype="7" unbalanced="0" hidden="1"/>
    <cacheHierarchy uniqueName="[Dim Date - Clinic Date].[Quarter Name]" caption="Quarter Name" attribute="1" time="1" defaultMemberUniqueName="[Dim Date - Clinic Date].[Quarter Name].[All]" allUniqueName="[Dim Date - Clinic Date].[Quarter Name].[All]" dimensionUniqueName="[Dim Date - Clinic Date]" displayFolder="" count="0" unbalanced="0" hidden="1"/>
    <cacheHierarchy uniqueName="[Dim Date - Clinic Date].[Quarter Of Year]" caption="Quarter Of Year" attribute="1" time="1" defaultMemberUniqueName="[Dim Date - Clinic Date].[Quarter Of Year].[All]" allUniqueName="[Dim Date - Clinic Date].[Quarter Of Year].[All]" dimensionUniqueName="[Dim Date - Clinic Date]" displayFolder="" count="0" unbalanced="0" hidden="1"/>
    <cacheHierarchy uniqueName="[Dim Date - Clinic Date].[QuarterKey]" caption="QuarterKey" attribute="1" time="1" defaultMemberUniqueName="[Dim Date - Clinic Date].[QuarterKey].[All]" allUniqueName="[Dim Date - Clinic Date].[QuarterKey].[All]" dimensionUniqueName="[Dim Date - Clinic Date]" displayFolder="" count="0" unbalanced="0" hidden="1"/>
    <cacheHierarchy uniqueName="[Dim Date - Clinic Date].[Semester Of Year]" caption="Semester Of Year" attribute="1" time="1" defaultMemberUniqueName="[Dim Date - Clinic Date].[Semester Of Year].[All]" allUniqueName="[Dim Date - Clinic Date].[Semester Of Year].[All]" dimensionUniqueName="[Dim Date - Clinic Date]" displayFolder="" count="0" unbalanced="0" hidden="1"/>
    <cacheHierarchy uniqueName="[Dim Date - Clinic Date].[SemesterKey]" caption="SemesterKey" attribute="1" time="1" defaultMemberUniqueName="[Dim Date - Clinic Date].[SemesterKey].[All]" allUniqueName="[Dim Date - Clinic Date].[SemesterKey].[All]" dimensionUniqueName="[Dim Date - Clinic Date]" displayFolder="" count="0" unbalanced="0" hidden="1"/>
    <cacheHierarchy uniqueName="[Dim Date - Clinic Date].[SemesterNameKey]" caption="SemesterNameKey" attribute="1" time="1" defaultMemberUniqueName="[Dim Date - Clinic Date].[SemesterNameKey].[All]" allUniqueName="[Dim Date - Clinic Date].[SemesterNameKey].[All]" dimensionUniqueName="[Dim Date - Clinic Date]" displayFolder="" count="0" unbalanced="0" hidden="1"/>
    <cacheHierarchy uniqueName="[Dim Date - Clinic Date].[Week]" caption="Week" attribute="1" time="1" defaultMemberUniqueName="[Dim Date - Clinic Date].[Week].[All]" allUniqueName="[Dim Date - Clinic Date].[Week].[All]" dimensionUniqueName="[Dim Date - Clinic Date]" displayFolder="" count="0" unbalanced="0" hidden="1"/>
    <cacheHierarchy uniqueName="[Dim Date - Clinic Date].[Week Of Year]" caption="Week Of Year" attribute="1" time="1" defaultMemberUniqueName="[Dim Date - Clinic Date].[Week Of Year].[All]" allUniqueName="[Dim Date - Clinic Date].[Week Of Year].[All]" dimensionUniqueName="[Dim Date - Clinic Date]" displayFolder="" count="0" unbalanced="0" hidden="1"/>
    <cacheHierarchy uniqueName="[Dim Date - Clinic Date].[WeekKey]" caption="WeekKey" attribute="1" time="1" defaultMemberUniqueName="[Dim Date - Clinic Date].[WeekKey].[All]" allUniqueName="[Dim Date - Clinic Date].[WeekKey].[All]" dimensionUniqueName="[Dim Date - Clinic Date]" displayFolder="" count="0" unbalanced="0" hidden="1"/>
    <cacheHierarchy uniqueName="[Dim Date - Clinic Date].[WeeksHierarchy]" caption="WeeksHierarchy" time="1" defaultMemberUniqueName="[Dim Date - Clinic Date].[WeeksHierarchy].[All]" allUniqueName="[Dim Date - Clinic Date].[WeeksHierarchy].[All]" dimensionUniqueName="[Dim Date - Clinic Date]" displayFolder="" count="0" unbalanced="0" hidden="1"/>
    <cacheHierarchy uniqueName="[Dim Date - Clinic Date].[Year Name]" caption="Year Name" attribute="1" time="1" defaultMemberUniqueName="[Dim Date - Clinic Date].[Year Name].[All]" allUniqueName="[Dim Date - Clinic Date].[Year Name].[All]" dimensionUniqueName="[Dim Date - Clinic Date]" displayFolder="" count="0" unbalanced="0" hidden="1"/>
    <cacheHierarchy uniqueName="[Dim Date - Clinics  Booking].[Custom Week]" caption="Custom Week" attribute="1" time="1" defaultMemberUniqueName="[Dim Date - Clinics  Booking].[Custom Week].[All]" allUniqueName="[Dim Date - Clinics  Booking].[Custom Week].[All]" dimensionUniqueName="[Dim Date - Clinics  Booking]" displayFolder="" count="0" unbalanced="0" hidden="1"/>
    <cacheHierarchy uniqueName="[Dim Date - Clinics  Booking].[Date]" caption="Date" attribute="1" time="1" defaultMemberUniqueName="[Dim Date - Clinics  Booking].[Date].[All]" allUniqueName="[Dim Date - Clinics  Booking].[Date].[All]" dimensionUniqueName="[Dim Date - Clinics  Booking]" displayFolder="" count="0" unbalanced="0" hidden="1"/>
    <cacheHierarchy uniqueName="[Dim Date - Clinics  Booking].[DateHierarchy]" caption="DateHierarchy" time="1" defaultMemberUniqueName="[Dim Date - Clinics  Booking].[DateHierarchy].[All]" allUniqueName="[Dim Date - Clinics  Booking].[DateHierarchy].[All]" dimensionUniqueName="[Dim Date - Clinics  Booking]" displayFolder="" count="0" unbalanced="0" hidden="1"/>
    <cacheHierarchy uniqueName="[Dim Date - Clinics  Booking].[DateKey]" caption="DateKey" attribute="1" time="1" defaultMemberUniqueName="[Dim Date - Clinics  Booking].[DateKey].[All]" allUniqueName="[Dim Date - Clinics  Booking].[DateKey].[All]" dimensionUniqueName="[Dim Date - Clinics  Booking]" displayFolder="" count="0" unbalanced="0" hidden="1"/>
    <cacheHierarchy uniqueName="[Dim Date - Clinics  Booking].[DateOld]" caption="DateOld" attribute="1" time="1" defaultMemberUniqueName="[Dim Date - Clinics  Booking].[DateOld].[All]" allUniqueName="[Dim Date - Clinics  Booking].[DateOld].[All]" dimensionUniqueName="[Dim Date - Clinics  Booking]" displayFolder="" count="0" unbalanced="0" hidden="1"/>
    <cacheHierarchy uniqueName="[Dim Date - Clinics  Booking].[Day Name]" caption="Day Name" attribute="1" time="1" defaultMemberUniqueName="[Dim Date - Clinics  Booking].[Day Name].[All]" allUniqueName="[Dim Date - Clinics  Booking].[Day Name].[All]" dimensionUniqueName="[Dim Date - Clinics  Booking]" displayFolder="" count="0" unbalanced="0" hidden="1"/>
    <cacheHierarchy uniqueName="[Dim Date - Clinics  Booking].[Day Of Month]" caption="Day Of Month" attribute="1" time="1" defaultMemberUniqueName="[Dim Date - Clinics  Booking].[Day Of Month].[All]" allUniqueName="[Dim Date - Clinics  Booking].[Day Of Month].[All]" dimensionUniqueName="[Dim Date - Clinics  Booking]" displayFolder="" count="0" unbalanced="0" hidden="1"/>
    <cacheHierarchy uniqueName="[Dim Date - Clinics  Booking].[Day of Week]" caption="Day of Week" attribute="1" time="1" defaultMemberUniqueName="[Dim Date - Clinics  Booking].[Day of Week].[All]" allUniqueName="[Dim Date - Clinics  Booking].[Day of Week].[All]" dimensionUniqueName="[Dim Date - Clinics  Booking]" displayFolder="" count="0" unbalanced="0" hidden="1"/>
    <cacheHierarchy uniqueName="[Dim Date - Clinics  Booking].[Day of Year]" caption="Day of Year" attribute="1" time="1" defaultMemberUniqueName="[Dim Date - Clinics  Booking].[Day of Year].[All]" allUniqueName="[Dim Date - Clinics  Booking].[Day of Year].[All]" dimensionUniqueName="[Dim Date - Clinics  Booking]" displayFolder="" count="0" unbalanced="0" hidden="1"/>
    <cacheHierarchy uniqueName="[Dim Date - Clinics  Booking].[DayKey]" caption="DayKey" attribute="1" time="1" defaultMemberUniqueName="[Dim Date - Clinics  Booking].[DayKey].[All]" allUniqueName="[Dim Date - Clinics  Booking].[DayKey].[All]" dimensionUniqueName="[Dim Date - Clinics  Booking]" displayFolder="" count="0" unbalanced="0" hidden="1"/>
    <cacheHierarchy uniqueName="[Dim Date - Clinics  Booking].[DayKey2]" caption="DayKey2" attribute="1" time="1" defaultMemberUniqueName="[Dim Date - Clinics  Booking].[DayKey2].[All]" allUniqueName="[Dim Date - Clinics  Booking].[DayKey2].[All]" dimensionUniqueName="[Dim Date - Clinics  Booking]" displayFolder="" count="0" unbalanced="0" hidden="1"/>
    <cacheHierarchy uniqueName="[Dim Date - Clinics  Booking].[DayofMonthKey]" caption="DayofMonthKey" attribute="1" time="1" defaultMemberUniqueName="[Dim Date - Clinics  Booking].[DayofMonthKey].[All]" allUniqueName="[Dim Date - Clinics  Booking].[DayofMonthKey].[All]" dimensionUniqueName="[Dim Date - Clinics  Booking]" displayFolder="" count="0" unbalanced="0" hidden="1"/>
    <cacheHierarchy uniqueName="[Dim Date - Clinics  Booking].[DayofWeekKey]" caption="DayofWeekKey" attribute="1" time="1" defaultMemberUniqueName="[Dim Date - Clinics  Booking].[DayofWeekKey].[All]" allUniqueName="[Dim Date - Clinics  Booking].[DayofWeekKey].[All]" dimensionUniqueName="[Dim Date - Clinics  Booking]" displayFolder="" count="0" unbalanced="0" hidden="1"/>
    <cacheHierarchy uniqueName="[Dim Date - Clinics  Booking].[DayofYearKey]" caption="DayofYearKey" attribute="1" time="1" defaultMemberUniqueName="[Dim Date - Clinics  Booking].[DayofYearKey].[All]" allUniqueName="[Dim Date - Clinics  Booking].[DayofYearKey].[All]" dimensionUniqueName="[Dim Date - Clinics  Booking]" displayFolder="" count="0" unbalanced="0" hidden="1"/>
    <cacheHierarchy uniqueName="[Dim Date - Clinics  Booking].[FormattedDate]" caption="FormattedDate" attribute="1" time="1" defaultMemberUniqueName="[Dim Date - Clinics  Booking].[FormattedDate].[All]" allUniqueName="[Dim Date - Clinics  Booking].[FormattedDate].[All]" dimensionUniqueName="[Dim Date - Clinics  Booking]" displayFolder="" count="0" unbalanced="0" hidden="1"/>
    <cacheHierarchy uniqueName="[Dim Date - Clinics  Booking].[Half Year Name]" caption="Half Year Name" attribute="1" time="1" defaultMemberUniqueName="[Dim Date - Clinics  Booking].[Half Year Name].[All]" allUniqueName="[Dim Date - Clinics  Booking].[Half Year Name].[All]" dimensionUniqueName="[Dim Date - Clinics  Booking]" displayFolder="" count="0" unbalanced="0" hidden="1"/>
    <cacheHierarchy uniqueName="[Dim Date - Clinics  Booking].[Hijri Date]" caption="Hijri Date" attribute="1" time="1" defaultMemberUniqueName="[Dim Date - Clinics  Booking].[Hijri Date].[All]" allUniqueName="[Dim Date - Clinics  Booking].[Hijri Date].[All]" dimensionUniqueName="[Dim Date - Clinics  Booking]" displayFolder="" count="0" unbalanced="0" hidden="1"/>
    <cacheHierarchy uniqueName="[Dim Date - Clinics  Booking].[Hijri Month]" caption="Hijri Month" attribute="1" time="1" defaultMemberUniqueName="[Dim Date - Clinics  Booking].[Hijri Month].[All]" allUniqueName="[Dim Date - Clinics  Booking].[Hijri Month].[All]" dimensionUniqueName="[Dim Date - Clinics  Booking]" displayFolder="" count="0" unbalanced="0" hidden="1"/>
    <cacheHierarchy uniqueName="[Dim Date - Clinics  Booking].[Hijri Quarter]" caption="Hijri Quarter" attribute="1" time="1" defaultMemberUniqueName="[Dim Date - Clinics  Booking].[Hijri Quarter].[All]" allUniqueName="[Dim Date - Clinics  Booking].[Hijri Quarter].[All]" dimensionUniqueName="[Dim Date - Clinics  Booking]" displayFolder="" count="0" unbalanced="0" hidden="1"/>
    <cacheHierarchy uniqueName="[Dim Date - Clinics  Booking].[Hijri Semester]" caption="Hijri Semester" attribute="1" time="1" defaultMemberUniqueName="[Dim Date - Clinics  Booking].[Hijri Semester].[All]" allUniqueName="[Dim Date - Clinics  Booking].[Hijri Semester].[All]" dimensionUniqueName="[Dim Date - Clinics  Booking]" displayFolder="" count="0" unbalanced="0" hidden="1"/>
    <cacheHierarchy uniqueName="[Dim Date - Clinics  Booking].[Hijri Year]" caption="Hijri Year" attribute="1" time="1" defaultMemberUniqueName="[Dim Date - Clinics  Booking].[Hijri Year].[All]" allUniqueName="[Dim Date - Clinics  Booking].[Hijri Year].[All]" dimensionUniqueName="[Dim Date - Clinics  Booking]" displayFolder="" count="0" unbalanced="0" hidden="1"/>
    <cacheHierarchy uniqueName="[Dim Date - Clinics  Booking].[HijriDateHierarchy]" caption="HijriDateHierarchy" time="1" defaultMemberUniqueName="[Dim Date - Clinics  Booking].[HijriDateHierarchy].[All]" allUniqueName="[Dim Date - Clinics  Booking].[HijriDateHierarchy].[All]" dimensionUniqueName="[Dim Date - Clinics  Booking]" displayFolder="" count="0" unbalanced="0" hidden="1"/>
    <cacheHierarchy uniqueName="[Dim Date - Clinics  Booking].[HijriDayKey]" caption="HijriDayKey" attribute="1" time="1" defaultMemberUniqueName="[Dim Date - Clinics  Booking].[HijriDayKey].[All]" allUniqueName="[Dim Date - Clinics  Booking].[HijriDayKey].[All]" dimensionUniqueName="[Dim Date - Clinics  Booking]" displayFolder="" count="0" unbalanced="0" hidden="1"/>
    <cacheHierarchy uniqueName="[Dim Date - Clinics  Booking].[HijriMonthKey]" caption="HijriMonthKey" attribute="1" time="1" defaultMemberUniqueName="[Dim Date - Clinics  Booking].[HijriMonthKey].[All]" allUniqueName="[Dim Date - Clinics  Booking].[HijriMonthKey].[All]" dimensionUniqueName="[Dim Date - Clinics  Booking]" displayFolder="" count="0" unbalanced="0" hidden="1"/>
    <cacheHierarchy uniqueName="[Dim Date - Clinics  Booking].[HijriQuarterKey]" caption="HijriQuarterKey" attribute="1" time="1" defaultMemberUniqueName="[Dim Date - Clinics  Booking].[HijriQuarterKey].[All]" allUniqueName="[Dim Date - Clinics  Booking].[HijriQuarterKey].[All]" dimensionUniqueName="[Dim Date - Clinics  Booking]" displayFolder="" count="0" unbalanced="0" hidden="1"/>
    <cacheHierarchy uniqueName="[Dim Date - Clinics  Booking].[HijriSemesterKey]" caption="HijriSemesterKey" attribute="1" time="1" defaultMemberUniqueName="[Dim Date - Clinics  Booking].[HijriSemesterKey].[All]" allUniqueName="[Dim Date - Clinics  Booking].[HijriSemesterKey].[All]" dimensionUniqueName="[Dim Date - Clinics  Booking]" displayFolder="" count="0" unbalanced="0" hidden="1"/>
    <cacheHierarchy uniqueName="[Dim Date - Clinics  Booking].[Month Name]" caption="Month Name" attribute="1" time="1" defaultMemberUniqueName="[Dim Date - Clinics  Booking].[Month Name].[All]" allUniqueName="[Dim Date - Clinics  Booking].[Month Name].[All]" dimensionUniqueName="[Dim Date - Clinics  Booking]" displayFolder="" count="0" unbalanced="0" hidden="1"/>
    <cacheHierarchy uniqueName="[Dim Date - Clinics  Booking].[Month Of Year]" caption="Month Of Year" attribute="1" time="1" defaultMemberUniqueName="[Dim Date - Clinics  Booking].[Month Of Year].[All]" allUniqueName="[Dim Date - Clinics  Booking].[Month Of Year].[All]" dimensionUniqueName="[Dim Date - Clinics  Booking]" displayFolder="" count="0" unbalanced="0" hidden="1"/>
    <cacheHierarchy uniqueName="[Dim Date - Clinics  Booking].[MonthKey]" caption="MonthKey" attribute="1" time="1" defaultMemberUniqueName="[Dim Date - Clinics  Booking].[MonthKey].[All]" allUniqueName="[Dim Date - Clinics  Booking].[MonthKey].[All]" dimensionUniqueName="[Dim Date - Clinics  Booking]" displayFolder="" count="0" unbalanced="0" hidden="1"/>
    <cacheHierarchy uniqueName="[Dim Date - Clinics  Booking].[MonthNameKey]" caption="MonthNameKey" attribute="1" time="1" defaultMemberUniqueName="[Dim Date - Clinics  Booking].[MonthNameKey].[All]" allUniqueName="[Dim Date - Clinics  Booking].[MonthNameKey].[All]" dimensionUniqueName="[Dim Date - Clinics  Booking]" displayFolder="" count="0" unbalanced="0" hidden="1"/>
    <cacheHierarchy uniqueName="[Dim Date - Clinics  Booking].[MonthOverTime]" caption="MonthOverTime" attribute="1" time="1" defaultMemberUniqueName="[Dim Date - Clinics  Booking].[MonthOverTime].[All]" allUniqueName="[Dim Date - Clinics  Booking].[MonthOverTime].[All]" dimensionUniqueName="[Dim Date - Clinics  Booking]" displayFolder="" count="0" unbalanced="0" hidden="1"/>
    <cacheHierarchy uniqueName="[Dim Date - Clinics  Booking].[PK_Date]" caption="PK_Date" attribute="1" time="1" keyAttribute="1" defaultMemberUniqueName="[Dim Date - Clinics  Booking].[PK_Date].[All]" allUniqueName="[Dim Date - Clinics  Booking].[PK_Date].[All]" dimensionUniqueName="[Dim Date - Clinics  Booking]" displayFolder="" count="0" memberValueDatatype="7" unbalanced="0" hidden="1"/>
    <cacheHierarchy uniqueName="[Dim Date - Clinics  Booking].[Quarter Name]" caption="Quarter Name" attribute="1" time="1" defaultMemberUniqueName="[Dim Date - Clinics  Booking].[Quarter Name].[All]" allUniqueName="[Dim Date - Clinics  Booking].[Quarter Name].[All]" dimensionUniqueName="[Dim Date - Clinics  Booking]" displayFolder="" count="0" unbalanced="0" hidden="1"/>
    <cacheHierarchy uniqueName="[Dim Date - Clinics  Booking].[Quarter Of Year]" caption="Quarter Of Year" attribute="1" time="1" defaultMemberUniqueName="[Dim Date - Clinics  Booking].[Quarter Of Year].[All]" allUniqueName="[Dim Date - Clinics  Booking].[Quarter Of Year].[All]" dimensionUniqueName="[Dim Date - Clinics  Booking]" displayFolder="" count="0" unbalanced="0" hidden="1"/>
    <cacheHierarchy uniqueName="[Dim Date - Clinics  Booking].[QuarterKey]" caption="QuarterKey" attribute="1" time="1" defaultMemberUniqueName="[Dim Date - Clinics  Booking].[QuarterKey].[All]" allUniqueName="[Dim Date - Clinics  Booking].[QuarterKey].[All]" dimensionUniqueName="[Dim Date - Clinics  Booking]" displayFolder="" count="0" unbalanced="0" hidden="1"/>
    <cacheHierarchy uniqueName="[Dim Date - Clinics  Booking].[Semester Of Year]" caption="Semester Of Year" attribute="1" time="1" defaultMemberUniqueName="[Dim Date - Clinics  Booking].[Semester Of Year].[All]" allUniqueName="[Dim Date - Clinics  Booking].[Semester Of Year].[All]" dimensionUniqueName="[Dim Date - Clinics  Booking]" displayFolder="" count="0" unbalanced="0" hidden="1"/>
    <cacheHierarchy uniqueName="[Dim Date - Clinics  Booking].[SemesterKey]" caption="SemesterKey" attribute="1" time="1" defaultMemberUniqueName="[Dim Date - Clinics  Booking].[SemesterKey].[All]" allUniqueName="[Dim Date - Clinics  Booking].[SemesterKey].[All]" dimensionUniqueName="[Dim Date - Clinics  Booking]" displayFolder="" count="0" unbalanced="0" hidden="1"/>
    <cacheHierarchy uniqueName="[Dim Date - Clinics  Booking].[SemesterNameKey]" caption="SemesterNameKey" attribute="1" time="1" defaultMemberUniqueName="[Dim Date - Clinics  Booking].[SemesterNameKey].[All]" allUniqueName="[Dim Date - Clinics  Booking].[SemesterNameKey].[All]" dimensionUniqueName="[Dim Date - Clinics  Booking]" displayFolder="" count="0" unbalanced="0" hidden="1"/>
    <cacheHierarchy uniqueName="[Dim Date - Clinics  Booking].[Week]" caption="Week" attribute="1" time="1" defaultMemberUniqueName="[Dim Date - Clinics  Booking].[Week].[All]" allUniqueName="[Dim Date - Clinics  Booking].[Week].[All]" dimensionUniqueName="[Dim Date - Clinics  Booking]" displayFolder="" count="0" unbalanced="0" hidden="1"/>
    <cacheHierarchy uniqueName="[Dim Date - Clinics  Booking].[Week Of Year]" caption="Week Of Year" attribute="1" time="1" defaultMemberUniqueName="[Dim Date - Clinics  Booking].[Week Of Year].[All]" allUniqueName="[Dim Date - Clinics  Booking].[Week Of Year].[All]" dimensionUniqueName="[Dim Date - Clinics  Booking]" displayFolder="" count="0" unbalanced="0" hidden="1"/>
    <cacheHierarchy uniqueName="[Dim Date - Clinics  Booking].[WeekHierarchy]" caption="WeekHierarchy" time="1" defaultMemberUniqueName="[Dim Date - Clinics  Booking].[WeekHierarchy].[All]" allUniqueName="[Dim Date - Clinics  Booking].[WeekHierarchy].[All]" dimensionUniqueName="[Dim Date - Clinics  Booking]" displayFolder="" count="0" unbalanced="0" hidden="1"/>
    <cacheHierarchy uniqueName="[Dim Date - Clinics  Booking].[WeekKey]" caption="WeekKey" attribute="1" time="1" defaultMemberUniqueName="[Dim Date - Clinics  Booking].[WeekKey].[All]" allUniqueName="[Dim Date - Clinics  Booking].[WeekKey].[All]" dimensionUniqueName="[Dim Date - Clinics  Booking]" displayFolder="" count="0" unbalanced="0" hidden="1"/>
    <cacheHierarchy uniqueName="[Dim Date - Clinics  Booking].[Year Name]" caption="Year Name" attribute="1" time="1" defaultMemberUniqueName="[Dim Date - Clinics  Booking].[Year Name].[All]" allUniqueName="[Dim Date - Clinics  Booking].[Year Name].[All]" dimensionUniqueName="[Dim Date - Clinics  Booking]" displayFolder="" count="0" unbalanced="0" hidden="1"/>
    <cacheHierarchy uniqueName="[Dim Date - Clinics  Booking].[YearMonthKey]" caption="YearMonthKey" attribute="1" time="1" defaultMemberUniqueName="[Dim Date - Clinics  Booking].[YearMonthKey].[All]" allUniqueName="[Dim Date - Clinics  Booking].[YearMonthKey].[All]" dimensionUniqueName="[Dim Date - Clinics  Booking]" displayFolder="" count="0" unbalanced="0" hidden="1"/>
    <cacheHierarchy uniqueName="[Dim Date - Collected Date].[Custom Week]" caption="Custom Week" attribute="1" time="1" defaultMemberUniqueName="[Dim Date - Collected Date].[Custom Week].[All]" allUniqueName="[Dim Date - Collected Date].[Custom Week].[All]" dimensionUniqueName="[Dim Date - Collected Date]" displayFolder="" count="0" unbalanced="0" hidden="1"/>
    <cacheHierarchy uniqueName="[Dim Date - Collected Date].[Date]" caption="Date" attribute="1" time="1" defaultMemberUniqueName="[Dim Date - Collected Date].[Date].[All]" allUniqueName="[Dim Date - Collected Date].[Date].[All]" dimensionUniqueName="[Dim Date - Collected Date]" displayFolder="" count="0" unbalanced="0" hidden="1"/>
    <cacheHierarchy uniqueName="[Dim Date - Collected Date].[DateHierarchy]" caption="DateHierarchy" time="1" defaultMemberUniqueName="[Dim Date - Collected Date].[DateHierarchy].[All]" allUniqueName="[Dim Date - Collected Date].[DateHierarchy].[All]" dimensionUniqueName="[Dim Date - Collected Date]" displayFolder="" count="0" unbalanced="0" hidden="1"/>
    <cacheHierarchy uniqueName="[Dim Date - Collected Date].[DateKey]" caption="DateKey" attribute="1" time="1" defaultMemberUniqueName="[Dim Date - Collected Date].[DateKey].[All]" allUniqueName="[Dim Date - Collected Date].[DateKey].[All]" dimensionUniqueName="[Dim Date - Collected Date]" displayFolder="" count="0" unbalanced="0" hidden="1"/>
    <cacheHierarchy uniqueName="[Dim Date - Collected Date].[DateOld]" caption="DateOld" attribute="1" time="1" defaultMemberUniqueName="[Dim Date - Collected Date].[DateOld].[All]" allUniqueName="[Dim Date - Collected Date].[DateOld].[All]" dimensionUniqueName="[Dim Date - Collected Date]" displayFolder="" count="0" unbalanced="0" hidden="1"/>
    <cacheHierarchy uniqueName="[Dim Date - Collected Date].[Day Name]" caption="Day Name" attribute="1" time="1" defaultMemberUniqueName="[Dim Date - Collected Date].[Day Name].[All]" allUniqueName="[Dim Date - Collected Date].[Day Name].[All]" dimensionUniqueName="[Dim Date - Collected Date]" displayFolder="" count="0" unbalanced="0" hidden="1"/>
    <cacheHierarchy uniqueName="[Dim Date - Collected Date].[Day Of Month]" caption="Day Of Month" attribute="1" time="1" defaultMemberUniqueName="[Dim Date - Collected Date].[Day Of Month].[All]" allUniqueName="[Dim Date - Collected Date].[Day Of Month].[All]" dimensionUniqueName="[Dim Date - Collected Date]" displayFolder="" count="0" unbalanced="0" hidden="1"/>
    <cacheHierarchy uniqueName="[Dim Date - Collected Date].[Day of Week]" caption="Day of Week" attribute="1" time="1" defaultMemberUniqueName="[Dim Date - Collected Date].[Day of Week].[All]" allUniqueName="[Dim Date - Collected Date].[Day of Week].[All]" dimensionUniqueName="[Dim Date - Collected Date]" displayFolder="" count="0" unbalanced="0" hidden="1"/>
    <cacheHierarchy uniqueName="[Dim Date - Collected Date].[Day of Year]" caption="Day of Year" attribute="1" time="1" defaultMemberUniqueName="[Dim Date - Collected Date].[Day of Year].[All]" allUniqueName="[Dim Date - Collected Date].[Day of Year].[All]" dimensionUniqueName="[Dim Date - Collected Date]" displayFolder="" count="0" unbalanced="0" hidden="1"/>
    <cacheHierarchy uniqueName="[Dim Date - Collected Date].[DayKey]" caption="DayKey" attribute="1" time="1" defaultMemberUniqueName="[Dim Date - Collected Date].[DayKey].[All]" allUniqueName="[Dim Date - Collected Date].[DayKey].[All]" dimensionUniqueName="[Dim Date - Collected Date]" displayFolder="" count="0" unbalanced="0" hidden="1"/>
    <cacheHierarchy uniqueName="[Dim Date - Collected Date].[DayKey2]" caption="DayKey2" attribute="1" time="1" defaultMemberUniqueName="[Dim Date - Collected Date].[DayKey2].[All]" allUniqueName="[Dim Date - Collected Date].[DayKey2].[All]" dimensionUniqueName="[Dim Date - Collected Date]" displayFolder="" count="0" unbalanced="0" hidden="1"/>
    <cacheHierarchy uniqueName="[Dim Date - Collected Date].[DayofMonthKey]" caption="DayofMonthKey" attribute="1" time="1" defaultMemberUniqueName="[Dim Date - Collected Date].[DayofMonthKey].[All]" allUniqueName="[Dim Date - Collected Date].[DayofMonthKey].[All]" dimensionUniqueName="[Dim Date - Collected Date]" displayFolder="" count="0" unbalanced="0" hidden="1"/>
    <cacheHierarchy uniqueName="[Dim Date - Collected Date].[DayofWeekKey]" caption="DayofWeekKey" attribute="1" time="1" defaultMemberUniqueName="[Dim Date - Collected Date].[DayofWeekKey].[All]" allUniqueName="[Dim Date - Collected Date].[DayofWeekKey].[All]" dimensionUniqueName="[Dim Date - Collected Date]" displayFolder="" count="0" unbalanced="0" hidden="1"/>
    <cacheHierarchy uniqueName="[Dim Date - Collected Date].[DayofYearKey]" caption="DayofYearKey" attribute="1" time="1" defaultMemberUniqueName="[Dim Date - Collected Date].[DayofYearKey].[All]" allUniqueName="[Dim Date - Collected Date].[DayofYearKey].[All]" dimensionUniqueName="[Dim Date - Collected Date]" displayFolder="" count="0" unbalanced="0" hidden="1"/>
    <cacheHierarchy uniqueName="[Dim Date - Collected Date].[FormattedDate]" caption="FormattedDate" attribute="1" time="1" defaultMemberUniqueName="[Dim Date - Collected Date].[FormattedDate].[All]" allUniqueName="[Dim Date - Collected Date].[FormattedDate].[All]" dimensionUniqueName="[Dim Date - Collected Date]" displayFolder="" count="0" unbalanced="0" hidden="1"/>
    <cacheHierarchy uniqueName="[Dim Date - Collected Date].[Half Year Name]" caption="Half Year Name" attribute="1" time="1" defaultMemberUniqueName="[Dim Date - Collected Date].[Half Year Name].[All]" allUniqueName="[Dim Date - Collected Date].[Half Year Name].[All]" dimensionUniqueName="[Dim Date - Collected Date]" displayFolder="" count="0" unbalanced="0" hidden="1"/>
    <cacheHierarchy uniqueName="[Dim Date - Collected Date].[Hijri Date]" caption="Hijri Date" attribute="1" time="1" defaultMemberUniqueName="[Dim Date - Collected Date].[Hijri Date].[All]" allUniqueName="[Dim Date - Collected Date].[Hijri Date].[All]" dimensionUniqueName="[Dim Date - Collected Date]" displayFolder="" count="0" unbalanced="0" hidden="1"/>
    <cacheHierarchy uniqueName="[Dim Date - Collected Date].[Hijri Month]" caption="Hijri Month" attribute="1" time="1" defaultMemberUniqueName="[Dim Date - Collected Date].[Hijri Month].[All]" allUniqueName="[Dim Date - Collected Date].[Hijri Month].[All]" dimensionUniqueName="[Dim Date - Collected Date]" displayFolder="" count="0" unbalanced="0" hidden="1"/>
    <cacheHierarchy uniqueName="[Dim Date - Collected Date].[Hijri Quarter]" caption="Hijri Quarter" attribute="1" time="1" defaultMemberUniqueName="[Dim Date - Collected Date].[Hijri Quarter].[All]" allUniqueName="[Dim Date - Collected Date].[Hijri Quarter].[All]" dimensionUniqueName="[Dim Date - Collected Date]" displayFolder="" count="0" unbalanced="0" hidden="1"/>
    <cacheHierarchy uniqueName="[Dim Date - Collected Date].[Hijri Semester]" caption="Hijri Semester" attribute="1" time="1" defaultMemberUniqueName="[Dim Date - Collected Date].[Hijri Semester].[All]" allUniqueName="[Dim Date - Collected Date].[Hijri Semester].[All]" dimensionUniqueName="[Dim Date - Collected Date]" displayFolder="" count="0" unbalanced="0" hidden="1"/>
    <cacheHierarchy uniqueName="[Dim Date - Collected Date].[Hijri Year]" caption="Hijri Year" attribute="1" time="1" defaultMemberUniqueName="[Dim Date - Collected Date].[Hijri Year].[All]" allUniqueName="[Dim Date - Collected Date].[Hijri Year].[All]" dimensionUniqueName="[Dim Date - Collected Date]" displayFolder="" count="0" unbalanced="0" hidden="1"/>
    <cacheHierarchy uniqueName="[Dim Date - Collected Date].[HijriDateHierarchy]" caption="HijriDateHierarchy" time="1" defaultMemberUniqueName="[Dim Date - Collected Date].[HijriDateHierarchy].[All]" allUniqueName="[Dim Date - Collected Date].[HijriDateHierarchy].[All]" dimensionUniqueName="[Dim Date - Collected Date]" displayFolder="" count="0" unbalanced="0" hidden="1"/>
    <cacheHierarchy uniqueName="[Dim Date - Collected Date].[HijriDayKey]" caption="HijriDayKey" attribute="1" time="1" defaultMemberUniqueName="[Dim Date - Collected Date].[HijriDayKey].[All]" allUniqueName="[Dim Date - Collected Date].[HijriDayKey].[All]" dimensionUniqueName="[Dim Date - Collected Date]" displayFolder="" count="0" unbalanced="0" hidden="1"/>
    <cacheHierarchy uniqueName="[Dim Date - Collected Date].[HijriMonthKey]" caption="HijriMonthKey" attribute="1" time="1" defaultMemberUniqueName="[Dim Date - Collected Date].[HijriMonthKey].[All]" allUniqueName="[Dim Date - Collected Date].[HijriMonthKey].[All]" dimensionUniqueName="[Dim Date - Collected Date]" displayFolder="" count="0" unbalanced="0" hidden="1"/>
    <cacheHierarchy uniqueName="[Dim Date - Collected Date].[HijriQuarterKey]" caption="HijriQuarterKey" attribute="1" time="1" defaultMemberUniqueName="[Dim Date - Collected Date].[HijriQuarterKey].[All]" allUniqueName="[Dim Date - Collected Date].[HijriQuarterKey].[All]" dimensionUniqueName="[Dim Date - Collected Date]" displayFolder="" count="0" unbalanced="0" hidden="1"/>
    <cacheHierarchy uniqueName="[Dim Date - Collected Date].[HijriSemesterKey]" caption="HijriSemesterKey" attribute="1" time="1" defaultMemberUniqueName="[Dim Date - Collected Date].[HijriSemesterKey].[All]" allUniqueName="[Dim Date - Collected Date].[HijriSemesterKey].[All]" dimensionUniqueName="[Dim Date - Collected Date]" displayFolder="" count="0" unbalanced="0" hidden="1"/>
    <cacheHierarchy uniqueName="[Dim Date - Collected Date].[Month Name]" caption="Month Name" attribute="1" time="1" defaultMemberUniqueName="[Dim Date - Collected Date].[Month Name].[All]" allUniqueName="[Dim Date - Collected Date].[Month Name].[All]" dimensionUniqueName="[Dim Date - Collected Date]" displayFolder="" count="0" unbalanced="0" hidden="1"/>
    <cacheHierarchy uniqueName="[Dim Date - Collected Date].[Month Of Year]" caption="Month Of Year" attribute="1" time="1" defaultMemberUniqueName="[Dim Date - Collected Date].[Month Of Year].[All]" allUniqueName="[Dim Date - Collected Date].[Month Of Year].[All]" dimensionUniqueName="[Dim Date - Collected Date]" displayFolder="" count="0" unbalanced="0" hidden="1"/>
    <cacheHierarchy uniqueName="[Dim Date - Collected Date].[MonthKey]" caption="MonthKey" attribute="1" time="1" defaultMemberUniqueName="[Dim Date - Collected Date].[MonthKey].[All]" allUniqueName="[Dim Date - Collected Date].[MonthKey].[All]" dimensionUniqueName="[Dim Date - Collected Date]" displayFolder="" count="0" unbalanced="0" hidden="1"/>
    <cacheHierarchy uniqueName="[Dim Date - Collected Date].[MonthNameKey]" caption="MonthNameKey" attribute="1" time="1" defaultMemberUniqueName="[Dim Date - Collected Date].[MonthNameKey].[All]" allUniqueName="[Dim Date - Collected Date].[MonthNameKey].[All]" dimensionUniqueName="[Dim Date - Collected Date]" displayFolder="" count="0" unbalanced="0" hidden="1"/>
    <cacheHierarchy uniqueName="[Dim Date - Collected Date].[MonthOverTime]" caption="MonthOverTime" attribute="1" time="1" defaultMemberUniqueName="[Dim Date - Collected Date].[MonthOverTime].[All]" allUniqueName="[Dim Date - Collected Date].[MonthOverTime].[All]" dimensionUniqueName="[Dim Date - Collected Date]" displayFolder="" count="0" unbalanced="0" hidden="1"/>
    <cacheHierarchy uniqueName="[Dim Date - Collected Date].[PK_Date]" caption="PK_Date" attribute="1" time="1" keyAttribute="1" defaultMemberUniqueName="[Dim Date - Collected Date].[PK_Date].[All]" allUniqueName="[Dim Date - Collected Date].[PK_Date].[All]" dimensionUniqueName="[Dim Date - Collected Date]" displayFolder="" count="0" memberValueDatatype="7" unbalanced="0" hidden="1"/>
    <cacheHierarchy uniqueName="[Dim Date - Collected Date].[Quarter Name]" caption="Quarter Name" attribute="1" time="1" defaultMemberUniqueName="[Dim Date - Collected Date].[Quarter Name].[All]" allUniqueName="[Dim Date - Collected Date].[Quarter Name].[All]" dimensionUniqueName="[Dim Date - Collected Date]" displayFolder="" count="0" unbalanced="0" hidden="1"/>
    <cacheHierarchy uniqueName="[Dim Date - Collected Date].[Quarter Of Year]" caption="Quarter Of Year" attribute="1" time="1" defaultMemberUniqueName="[Dim Date - Collected Date].[Quarter Of Year].[All]" allUniqueName="[Dim Date - Collected Date].[Quarter Of Year].[All]" dimensionUniqueName="[Dim Date - Collected Date]" displayFolder="" count="0" unbalanced="0" hidden="1"/>
    <cacheHierarchy uniqueName="[Dim Date - Collected Date].[QuarterKey]" caption="QuarterKey" attribute="1" time="1" defaultMemberUniqueName="[Dim Date - Collected Date].[QuarterKey].[All]" allUniqueName="[Dim Date - Collected Date].[QuarterKey].[All]" dimensionUniqueName="[Dim Date - Collected Date]" displayFolder="" count="0" unbalanced="0" hidden="1"/>
    <cacheHierarchy uniqueName="[Dim Date - Collected Date].[Semester Of Year]" caption="Semester Of Year" attribute="1" time="1" defaultMemberUniqueName="[Dim Date - Collected Date].[Semester Of Year].[All]" allUniqueName="[Dim Date - Collected Date].[Semester Of Year].[All]" dimensionUniqueName="[Dim Date - Collected Date]" displayFolder="" count="0" unbalanced="0" hidden="1"/>
    <cacheHierarchy uniqueName="[Dim Date - Collected Date].[SemesterKey]" caption="SemesterKey" attribute="1" time="1" defaultMemberUniqueName="[Dim Date - Collected Date].[SemesterKey].[All]" allUniqueName="[Dim Date - Collected Date].[SemesterKey].[All]" dimensionUniqueName="[Dim Date - Collected Date]" displayFolder="" count="0" unbalanced="0" hidden="1"/>
    <cacheHierarchy uniqueName="[Dim Date - Collected Date].[SemesterNameKey]" caption="SemesterNameKey" attribute="1" time="1" defaultMemberUniqueName="[Dim Date - Collected Date].[SemesterNameKey].[All]" allUniqueName="[Dim Date - Collected Date].[SemesterNameKey].[All]" dimensionUniqueName="[Dim Date - Collected Date]" displayFolder="" count="0" unbalanced="0" hidden="1"/>
    <cacheHierarchy uniqueName="[Dim Date - Collected Date].[Week]" caption="Week" attribute="1" time="1" defaultMemberUniqueName="[Dim Date - Collected Date].[Week].[All]" allUniqueName="[Dim Date - Collected Date].[Week].[All]" dimensionUniqueName="[Dim Date - Collected Date]" displayFolder="" count="0" unbalanced="0" hidden="1"/>
    <cacheHierarchy uniqueName="[Dim Date - Collected Date].[Week Of Year]" caption="Week Of Year" attribute="1" time="1" defaultMemberUniqueName="[Dim Date - Collected Date].[Week Of Year].[All]" allUniqueName="[Dim Date - Collected Date].[Week Of Year].[All]" dimensionUniqueName="[Dim Date - Collected Date]" displayFolder="" count="0" unbalanced="0" hidden="1"/>
    <cacheHierarchy uniqueName="[Dim Date - Collected Date].[WeekKey]" caption="WeekKey" attribute="1" time="1" defaultMemberUniqueName="[Dim Date - Collected Date].[WeekKey].[All]" allUniqueName="[Dim Date - Collected Date].[WeekKey].[All]" dimensionUniqueName="[Dim Date - Collected Date]" displayFolder="" count="0" unbalanced="0" hidden="1"/>
    <cacheHierarchy uniqueName="[Dim Date - Collected Date].[WeeksHierarchy]" caption="WeeksHierarchy" time="1" defaultMemberUniqueName="[Dim Date - Collected Date].[WeeksHierarchy].[All]" allUniqueName="[Dim Date - Collected Date].[WeeksHierarchy].[All]" dimensionUniqueName="[Dim Date - Collected Date]" displayFolder="" count="0" unbalanced="0" hidden="1"/>
    <cacheHierarchy uniqueName="[Dim Date - Collected Date].[Year Name]" caption="Year Name" attribute="1" time="1" defaultMemberUniqueName="[Dim Date - Collected Date].[Year Name].[All]" allUniqueName="[Dim Date - Collected Date].[Year Name].[All]" dimensionUniqueName="[Dim Date - Collected Date]" displayFolder="" count="0" unbalanced="0" hidden="1"/>
    <cacheHierarchy uniqueName="[Dim Date - Collected Date].[YearMonthKey]" caption="YearMonthKey" attribute="1" time="1" defaultMemberUniqueName="[Dim Date - Collected Date].[YearMonthKey].[All]" allUniqueName="[Dim Date - Collected Date].[YearMonthKey].[All]" dimensionUniqueName="[Dim Date - Collected Date]" displayFolder="" count="0" unbalanced="0" hidden="1"/>
    <cacheHierarchy uniqueName="[Dim Date - Collected Time].[DayTimeBucket]" caption="DayTimeBucket" attribute="1" defaultMemberUniqueName="[Dim Date - Collected Time].[DayTimeBucket].[All]" allUniqueName="[Dim Date - Collected Time].[DayTimeBucket].[All]" dimensionUniqueName="[Dim Date - Collected Time]" displayFolder="" count="0" unbalanced="0" hidden="1"/>
    <cacheHierarchy uniqueName="[Dim Date - Collected Time].[DayTimeBucketGroupKey]" caption="DayTimeBucketGroupKey" attribute="1" defaultMemberUniqueName="[Dim Date - Collected Time].[DayTimeBucketGroupKey].[All]" allUniqueName="[Dim Date - Collected Time].[DayTimeBucketGroupKey].[All]" dimensionUniqueName="[Dim Date - Collected Time]" displayFolder="" count="0" unbalanced="0" hidden="1"/>
    <cacheHierarchy uniqueName="[Dim Date - Collected Time].[Hour30]" caption="Hour30" attribute="1" defaultMemberUniqueName="[Dim Date - Collected Time].[Hour30].[All]" allUniqueName="[Dim Date - Collected Time].[Hour30].[All]" dimensionUniqueName="[Dim Date - Collected Time]" displayFolder="" count="0" unbalanced="0" hidden="1"/>
    <cacheHierarchy uniqueName="[Dim Date - Collected Time].[HourlyBucket]" caption="HourlyBucket" attribute="1" defaultMemberUniqueName="[Dim Date - Collected Time].[HourlyBucket].[All]" allUniqueName="[Dim Date - Collected Time].[HourlyBucket].[All]" dimensionUniqueName="[Dim Date - Collected Time]" displayFolder="" count="0" unbalanced="0" hidden="1"/>
    <cacheHierarchy uniqueName="[Dim Date - Collected Time].[MinuteNumber]" caption="MinuteNumber" attribute="1" defaultMemberUniqueName="[Dim Date - Collected Time].[MinuteNumber].[All]" allUniqueName="[Dim Date - Collected Time].[MinuteNumber].[All]" dimensionUniqueName="[Dim Date - Collected Time]" displayFolder="" count="0" unbalanced="0" hidden="1"/>
    <cacheHierarchy uniqueName="[Dim Date - Collected Time].[SecondNumber]" caption="SecondNumber" attribute="1" defaultMemberUniqueName="[Dim Date - Collected Time].[SecondNumber].[All]" allUniqueName="[Dim Date - Collected Time].[SecondNumber].[All]" dimensionUniqueName="[Dim Date - Collected Time]" displayFolder="" count="0" unbalanced="0" hidden="1"/>
    <cacheHierarchy uniqueName="[Dim Date - Collected Time].[Time]" caption="Time" attribute="1" defaultMemberUniqueName="[Dim Date - Collected Time].[Time].[All]" allUniqueName="[Dim Date - Collected Time].[Time].[All]" dimensionUniqueName="[Dim Date - Collected Time]" displayFolder="" count="0" unbalanced="0" hidden="1"/>
    <cacheHierarchy uniqueName="[Dim Date - Collected Time].[TimeAltKey]" caption="TimeAltKey" attribute="1" defaultMemberUniqueName="[Dim Date - Collected Time].[TimeAltKey].[All]" allUniqueName="[Dim Date - Collected Time].[TimeAltKey].[All]" dimensionUniqueName="[Dim Date - Collected Time]" displayFolder="" count="0" unbalanced="0" hidden="1"/>
    <cacheHierarchy uniqueName="[Dim Date - Collected Time].[TimeInSecond]" caption="TimeInSecond" attribute="1" defaultMemberUniqueName="[Dim Date - Collected Time].[TimeInSecond].[All]" allUniqueName="[Dim Date - Collected Time].[TimeInSecond].[All]" dimensionUniqueName="[Dim Date - Collected Time]" displayFolder="" count="0" unbalanced="0" hidden="1"/>
    <cacheHierarchy uniqueName="[Dim Date - Collected Time].[TimeKey]" caption="TimeKey" attribute="1" defaultMemberUniqueName="[Dim Date - Collected Time].[TimeKey].[All]" allUniqueName="[Dim Date - Collected Time].[TimeKey].[All]" dimensionUniqueName="[Dim Date - Collected Time]" displayFolder="" count="0" unbalanced="0" hidden="1"/>
    <cacheHierarchy uniqueName="[Dim Date - Complete Date].[Custom Week]" caption="Custom Week" attribute="1" time="1" defaultMemberUniqueName="[Dim Date - Complete Date].[Custom Week].[All]" allUniqueName="[Dim Date - Complete Date].[Custom Week].[All]" dimensionUniqueName="[Dim Date - Complete Date]" displayFolder="" count="0" unbalanced="0" hidden="1"/>
    <cacheHierarchy uniqueName="[Dim Date - Complete Date].[Date]" caption="Date" attribute="1" time="1" defaultMemberUniqueName="[Dim Date - Complete Date].[Date].[All]" allUniqueName="[Dim Date - Complete Date].[Date].[All]" dimensionUniqueName="[Dim Date - Complete Date]" displayFolder="" count="0" unbalanced="0" hidden="1"/>
    <cacheHierarchy uniqueName="[Dim Date - Complete Date].[DateHierarchy]" caption="DateHierarchy" time="1" defaultMemberUniqueName="[Dim Date - Complete Date].[DateHierarchy].[All]" allUniqueName="[Dim Date - Complete Date].[DateHierarchy].[All]" dimensionUniqueName="[Dim Date - Complete Date]" displayFolder="" count="0" unbalanced="0" hidden="1"/>
    <cacheHierarchy uniqueName="[Dim Date - Complete Date].[DateKey]" caption="DateKey" attribute="1" time="1" defaultMemberUniqueName="[Dim Date - Complete Date].[DateKey].[All]" allUniqueName="[Dim Date - Complete Date].[DateKey].[All]" dimensionUniqueName="[Dim Date - Complete Date]" displayFolder="" count="0" unbalanced="0" hidden="1"/>
    <cacheHierarchy uniqueName="[Dim Date - Complete Date].[DateOld]" caption="DateOld" attribute="1" time="1" defaultMemberUniqueName="[Dim Date - Complete Date].[DateOld].[All]" allUniqueName="[Dim Date - Complete Date].[DateOld].[All]" dimensionUniqueName="[Dim Date - Complete Date]" displayFolder="" count="0" unbalanced="0" hidden="1"/>
    <cacheHierarchy uniqueName="[Dim Date - Complete Date].[Day Name]" caption="Day Name" attribute="1" time="1" defaultMemberUniqueName="[Dim Date - Complete Date].[Day Name].[All]" allUniqueName="[Dim Date - Complete Date].[Day Name].[All]" dimensionUniqueName="[Dim Date - Complete Date]" displayFolder="" count="0" unbalanced="0" hidden="1"/>
    <cacheHierarchy uniqueName="[Dim Date - Complete Date].[Day Of Month]" caption="Day Of Month" attribute="1" time="1" defaultMemberUniqueName="[Dim Date - Complete Date].[Day Of Month].[All]" allUniqueName="[Dim Date - Complete Date].[Day Of Month].[All]" dimensionUniqueName="[Dim Date - Complete Date]" displayFolder="" count="0" unbalanced="0" hidden="1"/>
    <cacheHierarchy uniqueName="[Dim Date - Complete Date].[Day of Week]" caption="Day of Week" attribute="1" time="1" defaultMemberUniqueName="[Dim Date - Complete Date].[Day of Week].[All]" allUniqueName="[Dim Date - Complete Date].[Day of Week].[All]" dimensionUniqueName="[Dim Date - Complete Date]" displayFolder="" count="0" unbalanced="0" hidden="1"/>
    <cacheHierarchy uniqueName="[Dim Date - Complete Date].[Day of Year]" caption="Day of Year" attribute="1" time="1" defaultMemberUniqueName="[Dim Date - Complete Date].[Day of Year].[All]" allUniqueName="[Dim Date - Complete Date].[Day of Year].[All]" dimensionUniqueName="[Dim Date - Complete Date]" displayFolder="" count="0" unbalanced="0" hidden="1"/>
    <cacheHierarchy uniqueName="[Dim Date - Complete Date].[DayKey]" caption="DayKey" attribute="1" time="1" defaultMemberUniqueName="[Dim Date - Complete Date].[DayKey].[All]" allUniqueName="[Dim Date - Complete Date].[DayKey].[All]" dimensionUniqueName="[Dim Date - Complete Date]" displayFolder="" count="0" unbalanced="0" hidden="1"/>
    <cacheHierarchy uniqueName="[Dim Date - Complete Date].[DayKey2]" caption="DayKey2" attribute="1" time="1" defaultMemberUniqueName="[Dim Date - Complete Date].[DayKey2].[All]" allUniqueName="[Dim Date - Complete Date].[DayKey2].[All]" dimensionUniqueName="[Dim Date - Complete Date]" displayFolder="" count="0" unbalanced="0" hidden="1"/>
    <cacheHierarchy uniqueName="[Dim Date - Complete Date].[DayofMonthKey]" caption="DayofMonthKey" attribute="1" time="1" defaultMemberUniqueName="[Dim Date - Complete Date].[DayofMonthKey].[All]" allUniqueName="[Dim Date - Complete Date].[DayofMonthKey].[All]" dimensionUniqueName="[Dim Date - Complete Date]" displayFolder="" count="0" unbalanced="0" hidden="1"/>
    <cacheHierarchy uniqueName="[Dim Date - Complete Date].[DayofWeekKey]" caption="DayofWeekKey" attribute="1" time="1" defaultMemberUniqueName="[Dim Date - Complete Date].[DayofWeekKey].[All]" allUniqueName="[Dim Date - Complete Date].[DayofWeekKey].[All]" dimensionUniqueName="[Dim Date - Complete Date]" displayFolder="" count="0" unbalanced="0" hidden="1"/>
    <cacheHierarchy uniqueName="[Dim Date - Complete Date].[DayofYearKey]" caption="DayofYearKey" attribute="1" time="1" defaultMemberUniqueName="[Dim Date - Complete Date].[DayofYearKey].[All]" allUniqueName="[Dim Date - Complete Date].[DayofYearKey].[All]" dimensionUniqueName="[Dim Date - Complete Date]" displayFolder="" count="0" unbalanced="0" hidden="1"/>
    <cacheHierarchy uniqueName="[Dim Date - Complete Date].[FormattedDate]" caption="FormattedDate" attribute="1" time="1" defaultMemberUniqueName="[Dim Date - Complete Date].[FormattedDate].[All]" allUniqueName="[Dim Date - Complete Date].[FormattedDate].[All]" dimensionUniqueName="[Dim Date - Complete Date]" displayFolder="" count="0" unbalanced="0" hidden="1"/>
    <cacheHierarchy uniqueName="[Dim Date - Complete Date].[Half Year Name]" caption="Half Year Name" attribute="1" time="1" defaultMemberUniqueName="[Dim Date - Complete Date].[Half Year Name].[All]" allUniqueName="[Dim Date - Complete Date].[Half Year Name].[All]" dimensionUniqueName="[Dim Date - Complete Date]" displayFolder="" count="0" unbalanced="0" hidden="1"/>
    <cacheHierarchy uniqueName="[Dim Date - Complete Date].[Hijri Date]" caption="Hijri Date" attribute="1" time="1" defaultMemberUniqueName="[Dim Date - Complete Date].[Hijri Date].[All]" allUniqueName="[Dim Date - Complete Date].[Hijri Date].[All]" dimensionUniqueName="[Dim Date - Complete Date]" displayFolder="" count="0" unbalanced="0" hidden="1"/>
    <cacheHierarchy uniqueName="[Dim Date - Complete Date].[Hijri Month]" caption="Hijri Month" attribute="1" time="1" defaultMemberUniqueName="[Dim Date - Complete Date].[Hijri Month].[All]" allUniqueName="[Dim Date - Complete Date].[Hijri Month].[All]" dimensionUniqueName="[Dim Date - Complete Date]" displayFolder="" count="0" unbalanced="0" hidden="1"/>
    <cacheHierarchy uniqueName="[Dim Date - Complete Date].[Hijri Quarter]" caption="Hijri Quarter" attribute="1" time="1" defaultMemberUniqueName="[Dim Date - Complete Date].[Hijri Quarter].[All]" allUniqueName="[Dim Date - Complete Date].[Hijri Quarter].[All]" dimensionUniqueName="[Dim Date - Complete Date]" displayFolder="" count="0" unbalanced="0" hidden="1"/>
    <cacheHierarchy uniqueName="[Dim Date - Complete Date].[Hijri Semester]" caption="Hijri Semester" attribute="1" time="1" defaultMemberUniqueName="[Dim Date - Complete Date].[Hijri Semester].[All]" allUniqueName="[Dim Date - Complete Date].[Hijri Semester].[All]" dimensionUniqueName="[Dim Date - Complete Date]" displayFolder="" count="0" unbalanced="0" hidden="1"/>
    <cacheHierarchy uniqueName="[Dim Date - Complete Date].[Hijri Year]" caption="Hijri Year" attribute="1" time="1" defaultMemberUniqueName="[Dim Date - Complete Date].[Hijri Year].[All]" allUniqueName="[Dim Date - Complete Date].[Hijri Year].[All]" dimensionUniqueName="[Dim Date - Complete Date]" displayFolder="" count="0" unbalanced="0" hidden="1"/>
    <cacheHierarchy uniqueName="[Dim Date - Complete Date].[HijriDateHierarchy]" caption="HijriDateHierarchy" time="1" defaultMemberUniqueName="[Dim Date - Complete Date].[HijriDateHierarchy].[All]" allUniqueName="[Dim Date - Complete Date].[HijriDateHierarchy].[All]" dimensionUniqueName="[Dim Date - Complete Date]" displayFolder="" count="0" unbalanced="0" hidden="1"/>
    <cacheHierarchy uniqueName="[Dim Date - Complete Date].[HijriDayKey]" caption="HijriDayKey" attribute="1" time="1" defaultMemberUniqueName="[Dim Date - Complete Date].[HijriDayKey].[All]" allUniqueName="[Dim Date - Complete Date].[HijriDayKey].[All]" dimensionUniqueName="[Dim Date - Complete Date]" displayFolder="" count="0" unbalanced="0" hidden="1"/>
    <cacheHierarchy uniqueName="[Dim Date - Complete Date].[HijriMonthKey]" caption="HijriMonthKey" attribute="1" time="1" defaultMemberUniqueName="[Dim Date - Complete Date].[HijriMonthKey].[All]" allUniqueName="[Dim Date - Complete Date].[HijriMonthKey].[All]" dimensionUniqueName="[Dim Date - Complete Date]" displayFolder="" count="0" unbalanced="0" hidden="1"/>
    <cacheHierarchy uniqueName="[Dim Date - Complete Date].[HijriQuarterKey]" caption="HijriQuarterKey" attribute="1" time="1" defaultMemberUniqueName="[Dim Date - Complete Date].[HijriQuarterKey].[All]" allUniqueName="[Dim Date - Complete Date].[HijriQuarterKey].[All]" dimensionUniqueName="[Dim Date - Complete Date]" displayFolder="" count="0" unbalanced="0" hidden="1"/>
    <cacheHierarchy uniqueName="[Dim Date - Complete Date].[HijriSemesterKey]" caption="HijriSemesterKey" attribute="1" time="1" defaultMemberUniqueName="[Dim Date - Complete Date].[HijriSemesterKey].[All]" allUniqueName="[Dim Date - Complete Date].[HijriSemesterKey].[All]" dimensionUniqueName="[Dim Date - Complete Date]" displayFolder="" count="0" unbalanced="0" hidden="1"/>
    <cacheHierarchy uniqueName="[Dim Date - Complete Date].[Month Name]" caption="Month Name" attribute="1" time="1" defaultMemberUniqueName="[Dim Date - Complete Date].[Month Name].[All]" allUniqueName="[Dim Date - Complete Date].[Month Name].[All]" dimensionUniqueName="[Dim Date - Complete Date]" displayFolder="" count="0" unbalanced="0" hidden="1"/>
    <cacheHierarchy uniqueName="[Dim Date - Complete Date].[Month Of Year]" caption="Month Of Year" attribute="1" time="1" defaultMemberUniqueName="[Dim Date - Complete Date].[Month Of Year].[All]" allUniqueName="[Dim Date - Complete Date].[Month Of Year].[All]" dimensionUniqueName="[Dim Date - Complete Date]" displayFolder="" count="0" unbalanced="0" hidden="1"/>
    <cacheHierarchy uniqueName="[Dim Date - Complete Date].[MonthKey]" caption="MonthKey" attribute="1" time="1" defaultMemberUniqueName="[Dim Date - Complete Date].[MonthKey].[All]" allUniqueName="[Dim Date - Complete Date].[MonthKey].[All]" dimensionUniqueName="[Dim Date - Complete Date]" displayFolder="" count="0" unbalanced="0" hidden="1"/>
    <cacheHierarchy uniqueName="[Dim Date - Complete Date].[MonthNameKey]" caption="MonthNameKey" attribute="1" time="1" defaultMemberUniqueName="[Dim Date - Complete Date].[MonthNameKey].[All]" allUniqueName="[Dim Date - Complete Date].[MonthNameKey].[All]" dimensionUniqueName="[Dim Date - Complete Date]" displayFolder="" count="0" unbalanced="0" hidden="1"/>
    <cacheHierarchy uniqueName="[Dim Date - Complete Date].[MonthOverTime]" caption="MonthOverTime" attribute="1" time="1" defaultMemberUniqueName="[Dim Date - Complete Date].[MonthOverTime].[All]" allUniqueName="[Dim Date - Complete Date].[MonthOverTime].[All]" dimensionUniqueName="[Dim Date - Complete Date]" displayFolder="" count="0" unbalanced="0" hidden="1"/>
    <cacheHierarchy uniqueName="[Dim Date - Complete Date].[PK_Date]" caption="PK_Date" attribute="1" time="1" keyAttribute="1" defaultMemberUniqueName="[Dim Date - Complete Date].[PK_Date].[All]" allUniqueName="[Dim Date - Complete Date].[PK_Date].[All]" dimensionUniqueName="[Dim Date - Complete Date]" displayFolder="" count="0" memberValueDatatype="7" unbalanced="0" hidden="1"/>
    <cacheHierarchy uniqueName="[Dim Date - Complete Date].[Quarter Name]" caption="Quarter Name" attribute="1" time="1" defaultMemberUniqueName="[Dim Date - Complete Date].[Quarter Name].[All]" allUniqueName="[Dim Date - Complete Date].[Quarter Name].[All]" dimensionUniqueName="[Dim Date - Complete Date]" displayFolder="" count="0" unbalanced="0" hidden="1"/>
    <cacheHierarchy uniqueName="[Dim Date - Complete Date].[Quarter Of Year]" caption="Quarter Of Year" attribute="1" time="1" defaultMemberUniqueName="[Dim Date - Complete Date].[Quarter Of Year].[All]" allUniqueName="[Dim Date - Complete Date].[Quarter Of Year].[All]" dimensionUniqueName="[Dim Date - Complete Date]" displayFolder="" count="0" unbalanced="0" hidden="1"/>
    <cacheHierarchy uniqueName="[Dim Date - Complete Date].[QuarterKey]" caption="QuarterKey" attribute="1" time="1" defaultMemberUniqueName="[Dim Date - Complete Date].[QuarterKey].[All]" allUniqueName="[Dim Date - Complete Date].[QuarterKey].[All]" dimensionUniqueName="[Dim Date - Complete Date]" displayFolder="" count="0" unbalanced="0" hidden="1"/>
    <cacheHierarchy uniqueName="[Dim Date - Complete Date].[Semester Of Year]" caption="Semester Of Year" attribute="1" time="1" defaultMemberUniqueName="[Dim Date - Complete Date].[Semester Of Year].[All]" allUniqueName="[Dim Date - Complete Date].[Semester Of Year].[All]" dimensionUniqueName="[Dim Date - Complete Date]" displayFolder="" count="0" unbalanced="0" hidden="1"/>
    <cacheHierarchy uniqueName="[Dim Date - Complete Date].[SemesterKey]" caption="SemesterKey" attribute="1" time="1" defaultMemberUniqueName="[Dim Date - Complete Date].[SemesterKey].[All]" allUniqueName="[Dim Date - Complete Date].[SemesterKey].[All]" dimensionUniqueName="[Dim Date - Complete Date]" displayFolder="" count="0" unbalanced="0" hidden="1"/>
    <cacheHierarchy uniqueName="[Dim Date - Complete Date].[SemesterNameKey]" caption="SemesterNameKey" attribute="1" time="1" defaultMemberUniqueName="[Dim Date - Complete Date].[SemesterNameKey].[All]" allUniqueName="[Dim Date - Complete Date].[SemesterNameKey].[All]" dimensionUniqueName="[Dim Date - Complete Date]" displayFolder="" count="0" unbalanced="0" hidden="1"/>
    <cacheHierarchy uniqueName="[Dim Date - Complete Date].[Week]" caption="Week" attribute="1" time="1" defaultMemberUniqueName="[Dim Date - Complete Date].[Week].[All]" allUniqueName="[Dim Date - Complete Date].[Week].[All]" dimensionUniqueName="[Dim Date - Complete Date]" displayFolder="" count="0" unbalanced="0" hidden="1"/>
    <cacheHierarchy uniqueName="[Dim Date - Complete Date].[Week Of Year]" caption="Week Of Year" attribute="1" time="1" defaultMemberUniqueName="[Dim Date - Complete Date].[Week Of Year].[All]" allUniqueName="[Dim Date - Complete Date].[Week Of Year].[All]" dimensionUniqueName="[Dim Date - Complete Date]" displayFolder="" count="0" unbalanced="0" hidden="1"/>
    <cacheHierarchy uniqueName="[Dim Date - Complete Date].[WeekKey]" caption="WeekKey" attribute="1" time="1" defaultMemberUniqueName="[Dim Date - Complete Date].[WeekKey].[All]" allUniqueName="[Dim Date - Complete Date].[WeekKey].[All]" dimensionUniqueName="[Dim Date - Complete Date]" displayFolder="" count="0" unbalanced="0" hidden="1"/>
    <cacheHierarchy uniqueName="[Dim Date - Complete Date].[WeeksHierarchy]" caption="WeeksHierarchy" time="1" defaultMemberUniqueName="[Dim Date - Complete Date].[WeeksHierarchy].[All]" allUniqueName="[Dim Date - Complete Date].[WeeksHierarchy].[All]" dimensionUniqueName="[Dim Date - Complete Date]" displayFolder="" count="0" unbalanced="0" hidden="1"/>
    <cacheHierarchy uniqueName="[Dim Date - Complete Date].[Year Name]" caption="Year Name" attribute="1" time="1" defaultMemberUniqueName="[Dim Date - Complete Date].[Year Name].[All]" allUniqueName="[Dim Date - Complete Date].[Year Name].[All]" dimensionUniqueName="[Dim Date - Complete Date]" displayFolder="" count="0" unbalanced="0" hidden="1"/>
    <cacheHierarchy uniqueName="[Dim Date - Complete Date].[YearMonthKey]" caption="YearMonthKey" attribute="1" time="1" defaultMemberUniqueName="[Dim Date - Complete Date].[YearMonthKey].[All]" allUniqueName="[Dim Date - Complete Date].[YearMonthKey].[All]" dimensionUniqueName="[Dim Date - Complete Date]" displayFolder="" count="0" unbalanced="0" hidden="1"/>
    <cacheHierarchy uniqueName="[Dim Date - Complete Time].[DayTimeBucket]" caption="DayTimeBucket" attribute="1" defaultMemberUniqueName="[Dim Date - Complete Time].[DayTimeBucket].[All]" allUniqueName="[Dim Date - Complete Time].[DayTimeBucket].[All]" dimensionUniqueName="[Dim Date - Complete Time]" displayFolder="" count="0" unbalanced="0" hidden="1"/>
    <cacheHierarchy uniqueName="[Dim Date - Complete Time].[DayTimeBucketGroupKey]" caption="DayTimeBucketGroupKey" attribute="1" defaultMemberUniqueName="[Dim Date - Complete Time].[DayTimeBucketGroupKey].[All]" allUniqueName="[Dim Date - Complete Time].[DayTimeBucketGroupKey].[All]" dimensionUniqueName="[Dim Date - Complete Time]" displayFolder="" count="0" unbalanced="0" hidden="1"/>
    <cacheHierarchy uniqueName="[Dim Date - Complete Time].[Hour24]" caption="Hour24" attribute="1" defaultMemberUniqueName="[Dim Date - Complete Time].[Hour24].[All]" allUniqueName="[Dim Date - Complete Time].[Hour24].[All]" dimensionUniqueName="[Dim Date - Complete Time]" displayFolder="" count="0" unbalanced="0" hidden="1"/>
    <cacheHierarchy uniqueName="[Dim Date - Complete Time].[HourlyBucket]" caption="HourlyBucket" attribute="1" defaultMemberUniqueName="[Dim Date - Complete Time].[HourlyBucket].[All]" allUniqueName="[Dim Date - Complete Time].[HourlyBucket].[All]" dimensionUniqueName="[Dim Date - Complete Time]" displayFolder="" count="0" unbalanced="0" hidden="1"/>
    <cacheHierarchy uniqueName="[Dim Date - Complete Time].[MinuteNumber]" caption="MinuteNumber" attribute="1" defaultMemberUniqueName="[Dim Date - Complete Time].[MinuteNumber].[All]" allUniqueName="[Dim Date - Complete Time].[MinuteNumber].[All]" dimensionUniqueName="[Dim Date - Complete Time]" displayFolder="" count="0" unbalanced="0" hidden="1"/>
    <cacheHierarchy uniqueName="[Dim Date - Complete Time].[SecondNumber]" caption="SecondNumber" attribute="1" defaultMemberUniqueName="[Dim Date - Complete Time].[SecondNumber].[All]" allUniqueName="[Dim Date - Complete Time].[SecondNumber].[All]" dimensionUniqueName="[Dim Date - Complete Time]" displayFolder="" count="0" unbalanced="0" hidden="1"/>
    <cacheHierarchy uniqueName="[Dim Date - Complete Time].[Time]" caption="Time" attribute="1" defaultMemberUniqueName="[Dim Date - Complete Time].[Time].[All]" allUniqueName="[Dim Date - Complete Time].[Time].[All]" dimensionUniqueName="[Dim Date - Complete Time]" displayFolder="" count="0" unbalanced="0" hidden="1"/>
    <cacheHierarchy uniqueName="[Dim Date - Complete Time].[TimeAltKey]" caption="TimeAltKey" attribute="1" defaultMemberUniqueName="[Dim Date - Complete Time].[TimeAltKey].[All]" allUniqueName="[Dim Date - Complete Time].[TimeAltKey].[All]" dimensionUniqueName="[Dim Date - Complete Time]" displayFolder="" count="0" unbalanced="0" hidden="1"/>
    <cacheHierarchy uniqueName="[Dim Date - Complete Time].[TimeInSecond]" caption="TimeInSecond" attribute="1" defaultMemberUniqueName="[Dim Date - Complete Time].[TimeInSecond].[All]" allUniqueName="[Dim Date - Complete Time].[TimeInSecond].[All]" dimensionUniqueName="[Dim Date - Complete Time]" displayFolder="" count="0" unbalanced="0" hidden="1"/>
    <cacheHierarchy uniqueName="[Dim Date - Complete Time].[TimeKey]" caption="TimeKey" attribute="1" defaultMemberUniqueName="[Dim Date - Complete Time].[TimeKey].[All]" allUniqueName="[Dim Date - Complete Time].[TimeKey].[All]" dimensionUniqueName="[Dim Date - Complete Time]" displayFolder="" count="0" unbalanced="0" hidden="1"/>
    <cacheHierarchy uniqueName="[Dim Date - Creation Date].[Custom Week]" caption="Custom Week" attribute="1" time="1" defaultMemberUniqueName="[Dim Date - Creation Date].[Custom Week].[All]" allUniqueName="[Dim Date - Creation Date].[Custom Week].[All]" dimensionUniqueName="[Dim Date - Creation Date]" displayFolder="" count="0" unbalanced="0" hidden="1"/>
    <cacheHierarchy uniqueName="[Dim Date - Creation Date].[Date]" caption="Date" attribute="1" time="1" defaultMemberUniqueName="[Dim Date - Creation Date].[Date].[All]" allUniqueName="[Dim Date - Creation Date].[Date].[All]" dimensionUniqueName="[Dim Date - Creation Date]" displayFolder="" count="0" unbalanced="0" hidden="1"/>
    <cacheHierarchy uniqueName="[Dim Date - Creation Date].[DateHierarchy]" caption="DateHierarchy" time="1" defaultMemberUniqueName="[Dim Date - Creation Date].[DateHierarchy].[All]" allUniqueName="[Dim Date - Creation Date].[DateHierarchy].[All]" dimensionUniqueName="[Dim Date - Creation Date]" displayFolder="" count="0" unbalanced="0" hidden="1"/>
    <cacheHierarchy uniqueName="[Dim Date - Creation Date].[DateKey]" caption="DateKey" attribute="1" time="1" defaultMemberUniqueName="[Dim Date - Creation Date].[DateKey].[All]" allUniqueName="[Dim Date - Creation Date].[DateKey].[All]" dimensionUniqueName="[Dim Date - Creation Date]" displayFolder="" count="0" unbalanced="0" hidden="1"/>
    <cacheHierarchy uniqueName="[Dim Date - Creation Date].[DateOld]" caption="DateOld" attribute="1" time="1" defaultMemberUniqueName="[Dim Date - Creation Date].[DateOld].[All]" allUniqueName="[Dim Date - Creation Date].[DateOld].[All]" dimensionUniqueName="[Dim Date - Creation Date]" displayFolder="" count="0" unbalanced="0" hidden="1"/>
    <cacheHierarchy uniqueName="[Dim Date - Creation Date].[Day Name]" caption="Day Name" attribute="1" time="1" defaultMemberUniqueName="[Dim Date - Creation Date].[Day Name].[All]" allUniqueName="[Dim Date - Creation Date].[Day Name].[All]" dimensionUniqueName="[Dim Date - Creation Date]" displayFolder="" count="0" unbalanced="0" hidden="1"/>
    <cacheHierarchy uniqueName="[Dim Date - Creation Date].[Day Of Month]" caption="Day Of Month" attribute="1" time="1" defaultMemberUniqueName="[Dim Date - Creation Date].[Day Of Month].[All]" allUniqueName="[Dim Date - Creation Date].[Day Of Month].[All]" dimensionUniqueName="[Dim Date - Creation Date]" displayFolder="" count="0" unbalanced="0" hidden="1"/>
    <cacheHierarchy uniqueName="[Dim Date - Creation Date].[Day of Week]" caption="Day of Week" attribute="1" time="1" defaultMemberUniqueName="[Dim Date - Creation Date].[Day of Week].[All]" allUniqueName="[Dim Date - Creation Date].[Day of Week].[All]" dimensionUniqueName="[Dim Date - Creation Date]" displayFolder="" count="0" unbalanced="0" hidden="1"/>
    <cacheHierarchy uniqueName="[Dim Date - Creation Date].[Day of Year]" caption="Day of Year" attribute="1" time="1" defaultMemberUniqueName="[Dim Date - Creation Date].[Day of Year].[All]" allUniqueName="[Dim Date - Creation Date].[Day of Year].[All]" dimensionUniqueName="[Dim Date - Creation Date]" displayFolder="" count="0" unbalanced="0" hidden="1"/>
    <cacheHierarchy uniqueName="[Dim Date - Creation Date].[DayKey]" caption="DayKey" attribute="1" time="1" defaultMemberUniqueName="[Dim Date - Creation Date].[DayKey].[All]" allUniqueName="[Dim Date - Creation Date].[DayKey].[All]" dimensionUniqueName="[Dim Date - Creation Date]" displayFolder="" count="0" unbalanced="0" hidden="1"/>
    <cacheHierarchy uniqueName="[Dim Date - Creation Date].[DayKey2]" caption="DayKey2" attribute="1" time="1" defaultMemberUniqueName="[Dim Date - Creation Date].[DayKey2].[All]" allUniqueName="[Dim Date - Creation Date].[DayKey2].[All]" dimensionUniqueName="[Dim Date - Creation Date]" displayFolder="" count="0" unbalanced="0" hidden="1"/>
    <cacheHierarchy uniqueName="[Dim Date - Creation Date].[DayofMonthKey]" caption="DayofMonthKey" attribute="1" time="1" defaultMemberUniqueName="[Dim Date - Creation Date].[DayofMonthKey].[All]" allUniqueName="[Dim Date - Creation Date].[DayofMonthKey].[All]" dimensionUniqueName="[Dim Date - Creation Date]" displayFolder="" count="0" unbalanced="0" hidden="1"/>
    <cacheHierarchy uniqueName="[Dim Date - Creation Date].[DayofWeekKey]" caption="DayofWeekKey" attribute="1" time="1" defaultMemberUniqueName="[Dim Date - Creation Date].[DayofWeekKey].[All]" allUniqueName="[Dim Date - Creation Date].[DayofWeekKey].[All]" dimensionUniqueName="[Dim Date - Creation Date]" displayFolder="" count="0" unbalanced="0" hidden="1"/>
    <cacheHierarchy uniqueName="[Dim Date - Creation Date].[DayofYearKey]" caption="DayofYearKey" attribute="1" time="1" defaultMemberUniqueName="[Dim Date - Creation Date].[DayofYearKey].[All]" allUniqueName="[Dim Date - Creation Date].[DayofYearKey].[All]" dimensionUniqueName="[Dim Date - Creation Date]" displayFolder="" count="0" unbalanced="0" hidden="1"/>
    <cacheHierarchy uniqueName="[Dim Date - Creation Date].[FormattedDate]" caption="FormattedDate" attribute="1" time="1" defaultMemberUniqueName="[Dim Date - Creation Date].[FormattedDate].[All]" allUniqueName="[Dim Date - Creation Date].[FormattedDate].[All]" dimensionUniqueName="[Dim Date - Creation Date]" displayFolder="" count="0" unbalanced="0" hidden="1"/>
    <cacheHierarchy uniqueName="[Dim Date - Creation Date].[Half Year Name]" caption="Half Year Name" attribute="1" time="1" defaultMemberUniqueName="[Dim Date - Creation Date].[Half Year Name].[All]" allUniqueName="[Dim Date - Creation Date].[Half Year Name].[All]" dimensionUniqueName="[Dim Date - Creation Date]" displayFolder="" count="0" unbalanced="0" hidden="1"/>
    <cacheHierarchy uniqueName="[Dim Date - Creation Date].[Hijri Date]" caption="Hijri Date" attribute="1" time="1" defaultMemberUniqueName="[Dim Date - Creation Date].[Hijri Date].[All]" allUniqueName="[Dim Date - Creation Date].[Hijri Date].[All]" dimensionUniqueName="[Dim Date - Creation Date]" displayFolder="" count="0" unbalanced="0" hidden="1"/>
    <cacheHierarchy uniqueName="[Dim Date - Creation Date].[Hijri Month]" caption="Hijri Month" attribute="1" time="1" defaultMemberUniqueName="[Dim Date - Creation Date].[Hijri Month].[All]" allUniqueName="[Dim Date - Creation Date].[Hijri Month].[All]" dimensionUniqueName="[Dim Date - Creation Date]" displayFolder="" count="0" unbalanced="0" hidden="1"/>
    <cacheHierarchy uniqueName="[Dim Date - Creation Date].[Hijri Quarter]" caption="Hijri Quarter" attribute="1" time="1" defaultMemberUniqueName="[Dim Date - Creation Date].[Hijri Quarter].[All]" allUniqueName="[Dim Date - Creation Date].[Hijri Quarter].[All]" dimensionUniqueName="[Dim Date - Creation Date]" displayFolder="" count="0" unbalanced="0" hidden="1"/>
    <cacheHierarchy uniqueName="[Dim Date - Creation Date].[Hijri Semester]" caption="Hijri Semester" attribute="1" time="1" defaultMemberUniqueName="[Dim Date - Creation Date].[Hijri Semester].[All]" allUniqueName="[Dim Date - Creation Date].[Hijri Semester].[All]" dimensionUniqueName="[Dim Date - Creation Date]" displayFolder="" count="0" unbalanced="0" hidden="1"/>
    <cacheHierarchy uniqueName="[Dim Date - Creation Date].[Hijri Year]" caption="Hijri Year" attribute="1" time="1" defaultMemberUniqueName="[Dim Date - Creation Date].[Hijri Year].[All]" allUniqueName="[Dim Date - Creation Date].[Hijri Year].[All]" dimensionUniqueName="[Dim Date - Creation Date]" displayFolder="" count="0" unbalanced="0" hidden="1"/>
    <cacheHierarchy uniqueName="[Dim Date - Creation Date].[HijriDateHierarchy]" caption="HijriDateHierarchy" time="1" defaultMemberUniqueName="[Dim Date - Creation Date].[HijriDateHierarchy].[All]" allUniqueName="[Dim Date - Creation Date].[HijriDateHierarchy].[All]" dimensionUniqueName="[Dim Date - Creation Date]" displayFolder="" count="0" unbalanced="0" hidden="1"/>
    <cacheHierarchy uniqueName="[Dim Date - Creation Date].[HijriDayKey]" caption="HijriDayKey" attribute="1" time="1" defaultMemberUniqueName="[Dim Date - Creation Date].[HijriDayKey].[All]" allUniqueName="[Dim Date - Creation Date].[HijriDayKey].[All]" dimensionUniqueName="[Dim Date - Creation Date]" displayFolder="" count="0" unbalanced="0" hidden="1"/>
    <cacheHierarchy uniqueName="[Dim Date - Creation Date].[HijriMonthKey]" caption="HijriMonthKey" attribute="1" time="1" defaultMemberUniqueName="[Dim Date - Creation Date].[HijriMonthKey].[All]" allUniqueName="[Dim Date - Creation Date].[HijriMonthKey].[All]" dimensionUniqueName="[Dim Date - Creation Date]" displayFolder="" count="0" unbalanced="0" hidden="1"/>
    <cacheHierarchy uniqueName="[Dim Date - Creation Date].[HijriQuarterKey]" caption="HijriQuarterKey" attribute="1" time="1" defaultMemberUniqueName="[Dim Date - Creation Date].[HijriQuarterKey].[All]" allUniqueName="[Dim Date - Creation Date].[HijriQuarterKey].[All]" dimensionUniqueName="[Dim Date - Creation Date]" displayFolder="" count="0" unbalanced="0" hidden="1"/>
    <cacheHierarchy uniqueName="[Dim Date - Creation Date].[HijriSemesterKey]" caption="HijriSemesterKey" attribute="1" time="1" defaultMemberUniqueName="[Dim Date - Creation Date].[HijriSemesterKey].[All]" allUniqueName="[Dim Date - Creation Date].[HijriSemesterKey].[All]" dimensionUniqueName="[Dim Date - Creation Date]" displayFolder="" count="0" unbalanced="0" hidden="1"/>
    <cacheHierarchy uniqueName="[Dim Date - Creation Date].[Month Name]" caption="Month Name" attribute="1" time="1" defaultMemberUniqueName="[Dim Date - Creation Date].[Month Name].[All]" allUniqueName="[Dim Date - Creation Date].[Month Name].[All]" dimensionUniqueName="[Dim Date - Creation Date]" displayFolder="" count="0" unbalanced="0" hidden="1"/>
    <cacheHierarchy uniqueName="[Dim Date - Creation Date].[Month Of Year]" caption="Month Of Year" attribute="1" time="1" defaultMemberUniqueName="[Dim Date - Creation Date].[Month Of Year].[All]" allUniqueName="[Dim Date - Creation Date].[Month Of Year].[All]" dimensionUniqueName="[Dim Date - Creation Date]" displayFolder="" count="0" unbalanced="0" hidden="1"/>
    <cacheHierarchy uniqueName="[Dim Date - Creation Date].[MonthKey]" caption="MonthKey" attribute="1" time="1" defaultMemberUniqueName="[Dim Date - Creation Date].[MonthKey].[All]" allUniqueName="[Dim Date - Creation Date].[MonthKey].[All]" dimensionUniqueName="[Dim Date - Creation Date]" displayFolder="" count="0" unbalanced="0" hidden="1"/>
    <cacheHierarchy uniqueName="[Dim Date - Creation Date].[MonthNameKey]" caption="MonthNameKey" attribute="1" time="1" defaultMemberUniqueName="[Dim Date - Creation Date].[MonthNameKey].[All]" allUniqueName="[Dim Date - Creation Date].[MonthNameKey].[All]" dimensionUniqueName="[Dim Date - Creation Date]" displayFolder="" count="0" unbalanced="0" hidden="1"/>
    <cacheHierarchy uniqueName="[Dim Date - Creation Date].[MonthOverTime]" caption="MonthOverTime" attribute="1" time="1" defaultMemberUniqueName="[Dim Date - Creation Date].[MonthOverTime].[All]" allUniqueName="[Dim Date - Creation Date].[MonthOverTime].[All]" dimensionUniqueName="[Dim Date - Creation Date]" displayFolder="" count="0" unbalanced="0" hidden="1"/>
    <cacheHierarchy uniqueName="[Dim Date - Creation Date].[PK_Date]" caption="PK_Date" attribute="1" time="1" keyAttribute="1" defaultMemberUniqueName="[Dim Date - Creation Date].[PK_Date].[All]" allUniqueName="[Dim Date - Creation Date].[PK_Date].[All]" dimensionUniqueName="[Dim Date - Creation Date]" displayFolder="" count="0" memberValueDatatype="7" unbalanced="0" hidden="1"/>
    <cacheHierarchy uniqueName="[Dim Date - Creation Date].[Quarter Name]" caption="Quarter Name" attribute="1" time="1" defaultMemberUniqueName="[Dim Date - Creation Date].[Quarter Name].[All]" allUniqueName="[Dim Date - Creation Date].[Quarter Name].[All]" dimensionUniqueName="[Dim Date - Creation Date]" displayFolder="" count="0" unbalanced="0" hidden="1"/>
    <cacheHierarchy uniqueName="[Dim Date - Creation Date].[Quarter Of Year]" caption="Quarter Of Year" attribute="1" time="1" defaultMemberUniqueName="[Dim Date - Creation Date].[Quarter Of Year].[All]" allUniqueName="[Dim Date - Creation Date].[Quarter Of Year].[All]" dimensionUniqueName="[Dim Date - Creation Date]" displayFolder="" count="0" unbalanced="0" hidden="1"/>
    <cacheHierarchy uniqueName="[Dim Date - Creation Date].[QuarterKey]" caption="QuarterKey" attribute="1" time="1" defaultMemberUniqueName="[Dim Date - Creation Date].[QuarterKey].[All]" allUniqueName="[Dim Date - Creation Date].[QuarterKey].[All]" dimensionUniqueName="[Dim Date - Creation Date]" displayFolder="" count="0" unbalanced="0" hidden="1"/>
    <cacheHierarchy uniqueName="[Dim Date - Creation Date].[Semester Of Year]" caption="Semester Of Year" attribute="1" time="1" defaultMemberUniqueName="[Dim Date - Creation Date].[Semester Of Year].[All]" allUniqueName="[Dim Date - Creation Date].[Semester Of Year].[All]" dimensionUniqueName="[Dim Date - Creation Date]" displayFolder="" count="0" unbalanced="0" hidden="1"/>
    <cacheHierarchy uniqueName="[Dim Date - Creation Date].[SemesterKey]" caption="SemesterKey" attribute="1" time="1" defaultMemberUniqueName="[Dim Date - Creation Date].[SemesterKey].[All]" allUniqueName="[Dim Date - Creation Date].[SemesterKey].[All]" dimensionUniqueName="[Dim Date - Creation Date]" displayFolder="" count="0" unbalanced="0" hidden="1"/>
    <cacheHierarchy uniqueName="[Dim Date - Creation Date].[SemesterNameKey]" caption="SemesterNameKey" attribute="1" time="1" defaultMemberUniqueName="[Dim Date - Creation Date].[SemesterNameKey].[All]" allUniqueName="[Dim Date - Creation Date].[SemesterNameKey].[All]" dimensionUniqueName="[Dim Date - Creation Date]" displayFolder="" count="0" unbalanced="0" hidden="1"/>
    <cacheHierarchy uniqueName="[Dim Date - Creation Date].[Week]" caption="Week" attribute="1" time="1" defaultMemberUniqueName="[Dim Date - Creation Date].[Week].[All]" allUniqueName="[Dim Date - Creation Date].[Week].[All]" dimensionUniqueName="[Dim Date - Creation Date]" displayFolder="" count="0" unbalanced="0" hidden="1"/>
    <cacheHierarchy uniqueName="[Dim Date - Creation Date].[Week Of Year]" caption="Week Of Year" attribute="1" time="1" defaultMemberUniqueName="[Dim Date - Creation Date].[Week Of Year].[All]" allUniqueName="[Dim Date - Creation Date].[Week Of Year].[All]" dimensionUniqueName="[Dim Date - Creation Date]" displayFolder="" count="0" unbalanced="0" hidden="1"/>
    <cacheHierarchy uniqueName="[Dim Date - Creation Date].[WeekKey]" caption="WeekKey" attribute="1" time="1" defaultMemberUniqueName="[Dim Date - Creation Date].[WeekKey].[All]" allUniqueName="[Dim Date - Creation Date].[WeekKey].[All]" dimensionUniqueName="[Dim Date - Creation Date]" displayFolder="" count="0" unbalanced="0" hidden="1"/>
    <cacheHierarchy uniqueName="[Dim Date - Creation Date].[WeeksHierarchy]" caption="WeeksHierarchy" time="1" defaultMemberUniqueName="[Dim Date - Creation Date].[WeeksHierarchy].[All]" allUniqueName="[Dim Date - Creation Date].[WeeksHierarchy].[All]" dimensionUniqueName="[Dim Date - Creation Date]" displayFolder="" count="0" unbalanced="0" hidden="1"/>
    <cacheHierarchy uniqueName="[Dim Date - Creation Date].[Year Name]" caption="Year Name" attribute="1" time="1" defaultMemberUniqueName="[Dim Date - Creation Date].[Year Name].[All]" allUniqueName="[Dim Date - Creation Date].[Year Name].[All]" dimensionUniqueName="[Dim Date - Creation Date]" displayFolder="" count="0" unbalanced="0" hidden="1"/>
    <cacheHierarchy uniqueName="[Dim Date - Creation Date].[YearMonthKey]" caption="YearMonthKey" attribute="1" time="1" defaultMemberUniqueName="[Dim Date - Creation Date].[YearMonthKey].[All]" allUniqueName="[Dim Date - Creation Date].[YearMonthKey].[All]" dimensionUniqueName="[Dim Date - Creation Date]" displayFolder="" count="0" unbalanced="0" hidden="1"/>
    <cacheHierarchy uniqueName="[Dim Date - Creation Time].[DayTimeBucket]" caption="DayTimeBucket" attribute="1" defaultMemberUniqueName="[Dim Date - Creation Time].[DayTimeBucket].[All]" allUniqueName="[Dim Date - Creation Time].[DayTimeBucket].[All]" dimensionUniqueName="[Dim Date - Creation Time]" displayFolder="" count="0" unbalanced="0" hidden="1"/>
    <cacheHierarchy uniqueName="[Dim Date - Creation Time].[DayTimeBucketGroupKey]" caption="DayTimeBucketGroupKey" attribute="1" defaultMemberUniqueName="[Dim Date - Creation Time].[DayTimeBucketGroupKey].[All]" allUniqueName="[Dim Date - Creation Time].[DayTimeBucketGroupKey].[All]" dimensionUniqueName="[Dim Date - Creation Time]" displayFolder="" count="0" unbalanced="0" hidden="1"/>
    <cacheHierarchy uniqueName="[Dim Date - Creation Time].[Hour30]" caption="Hour30" attribute="1" defaultMemberUniqueName="[Dim Date - Creation Time].[Hour30].[All]" allUniqueName="[Dim Date - Creation Time].[Hour30].[All]" dimensionUniqueName="[Dim Date - Creation Time]" displayFolder="" count="0" unbalanced="0" hidden="1"/>
    <cacheHierarchy uniqueName="[Dim Date - Creation Time].[HourlyBucket]" caption="HourlyBucket" attribute="1" defaultMemberUniqueName="[Dim Date - Creation Time].[HourlyBucket].[All]" allUniqueName="[Dim Date - Creation Time].[HourlyBucket].[All]" dimensionUniqueName="[Dim Date - Creation Time]" displayFolder="" count="0" unbalanced="0" hidden="1"/>
    <cacheHierarchy uniqueName="[Dim Date - Creation Time].[MinuteNumber]" caption="MinuteNumber" attribute="1" defaultMemberUniqueName="[Dim Date - Creation Time].[MinuteNumber].[All]" allUniqueName="[Dim Date - Creation Time].[MinuteNumber].[All]" dimensionUniqueName="[Dim Date - Creation Time]" displayFolder="" count="0" unbalanced="0" hidden="1"/>
    <cacheHierarchy uniqueName="[Dim Date - Creation Time].[SecondNumber]" caption="SecondNumber" attribute="1" defaultMemberUniqueName="[Dim Date - Creation Time].[SecondNumber].[All]" allUniqueName="[Dim Date - Creation Time].[SecondNumber].[All]" dimensionUniqueName="[Dim Date - Creation Time]" displayFolder="" count="0" unbalanced="0" hidden="1"/>
    <cacheHierarchy uniqueName="[Dim Date - Creation Time].[Time]" caption="Time" attribute="1" defaultMemberUniqueName="[Dim Date - Creation Time].[Time].[All]" allUniqueName="[Dim Date - Creation Time].[Time].[All]" dimensionUniqueName="[Dim Date - Creation Time]" displayFolder="" count="0" unbalanced="0" hidden="1"/>
    <cacheHierarchy uniqueName="[Dim Date - Creation Time].[TimeAltKey]" caption="TimeAltKey" attribute="1" defaultMemberUniqueName="[Dim Date - Creation Time].[TimeAltKey].[All]" allUniqueName="[Dim Date - Creation Time].[TimeAltKey].[All]" dimensionUniqueName="[Dim Date - Creation Time]" displayFolder="" count="0" unbalanced="0" hidden="1"/>
    <cacheHierarchy uniqueName="[Dim Date - Creation Time].[TimeInSecond]" caption="TimeInSecond" attribute="1" defaultMemberUniqueName="[Dim Date - Creation Time].[TimeInSecond].[All]" allUniqueName="[Dim Date - Creation Time].[TimeInSecond].[All]" dimensionUniqueName="[Dim Date - Creation Time]" displayFolder="" count="0" unbalanced="0" hidden="1"/>
    <cacheHierarchy uniqueName="[Dim Date - Creation Time].[TimeKey]" caption="TimeKey" attribute="1" defaultMemberUniqueName="[Dim Date - Creation Time].[TimeKey].[All]" allUniqueName="[Dim Date - Creation Time].[TimeKey].[All]" dimensionUniqueName="[Dim Date - Creation Time]" displayFolder="" count="0" unbalanced="0" hidden="1"/>
    <cacheHierarchy uniqueName="[Dim Date - Discharge Date].[Custom Week]" caption="Custom Week" attribute="1" time="1" defaultMemberUniqueName="[Dim Date - Discharge Date].[Custom Week].[All]" allUniqueName="[Dim Date - Discharge Date].[Custom Week].[All]" dimensionUniqueName="[Dim Date - Discharge Date]" displayFolder="" count="0" unbalanced="0" hidden="1"/>
    <cacheHierarchy uniqueName="[Dim Date - Discharge Date].[Date]" caption="Date" attribute="1" time="1" defaultMemberUniqueName="[Dim Date - Discharge Date].[Date].[All]" allUniqueName="[Dim Date - Discharge Date].[Date].[All]" dimensionUniqueName="[Dim Date - Discharge Date]" displayFolder="" count="0" unbalanced="0" hidden="1"/>
    <cacheHierarchy uniqueName="[Dim Date - Discharge Date].[DateHierarchy]" caption="DateHierarchy" time="1" defaultMemberUniqueName="[Dim Date - Discharge Date].[DateHierarchy].[All]" allUniqueName="[Dim Date - Discharge Date].[DateHierarchy].[All]" dimensionUniqueName="[Dim Date - Discharge Date]" displayFolder="" count="0" unbalanced="0" hidden="1"/>
    <cacheHierarchy uniqueName="[Dim Date - Discharge Date].[DateKey]" caption="DateKey" attribute="1" time="1" defaultMemberUniqueName="[Dim Date - Discharge Date].[DateKey].[All]" allUniqueName="[Dim Date - Discharge Date].[DateKey].[All]" dimensionUniqueName="[Dim Date - Discharge Date]" displayFolder="" count="0" unbalanced="0" hidden="1"/>
    <cacheHierarchy uniqueName="[Dim Date - Discharge Date].[DateOld]" caption="DateOld" attribute="1" time="1" defaultMemberUniqueName="[Dim Date - Discharge Date].[DateOld].[All]" allUniqueName="[Dim Date - Discharge Date].[DateOld].[All]" dimensionUniqueName="[Dim Date - Discharge Date]" displayFolder="" count="0" unbalanced="0" hidden="1"/>
    <cacheHierarchy uniqueName="[Dim Date - Discharge Date].[Day Name]" caption="Day Name" attribute="1" time="1" defaultMemberUniqueName="[Dim Date - Discharge Date].[Day Name].[All]" allUniqueName="[Dim Date - Discharge Date].[Day Name].[All]" dimensionUniqueName="[Dim Date - Discharge Date]" displayFolder="" count="0" unbalanced="0" hidden="1"/>
    <cacheHierarchy uniqueName="[Dim Date - Discharge Date].[Day Of Month]" caption="Day Of Month" attribute="1" time="1" defaultMemberUniqueName="[Dim Date - Discharge Date].[Day Of Month].[All]" allUniqueName="[Dim Date - Discharge Date].[Day Of Month].[All]" dimensionUniqueName="[Dim Date - Discharge Date]" displayFolder="" count="0" unbalanced="0" hidden="1"/>
    <cacheHierarchy uniqueName="[Dim Date - Discharge Date].[Day of Week]" caption="Day of Week" attribute="1" time="1" defaultMemberUniqueName="[Dim Date - Discharge Date].[Day of Week].[All]" allUniqueName="[Dim Date - Discharge Date].[Day of Week].[All]" dimensionUniqueName="[Dim Date - Discharge Date]" displayFolder="" count="0" unbalanced="0" hidden="1"/>
    <cacheHierarchy uniqueName="[Dim Date - Discharge Date].[Day of Year]" caption="Day of Year" attribute="1" time="1" defaultMemberUniqueName="[Dim Date - Discharge Date].[Day of Year].[All]" allUniqueName="[Dim Date - Discharge Date].[Day of Year].[All]" dimensionUniqueName="[Dim Date - Discharge Date]" displayFolder="" count="0" unbalanced="0" hidden="1"/>
    <cacheHierarchy uniqueName="[Dim Date - Discharge Date].[DayKey]" caption="DayKey" attribute="1" time="1" defaultMemberUniqueName="[Dim Date - Discharge Date].[DayKey].[All]" allUniqueName="[Dim Date - Discharge Date].[DayKey].[All]" dimensionUniqueName="[Dim Date - Discharge Date]" displayFolder="" count="0" unbalanced="0" hidden="1"/>
    <cacheHierarchy uniqueName="[Dim Date - Discharge Date].[DayKey2]" caption="DayKey2" attribute="1" time="1" defaultMemberUniqueName="[Dim Date - Discharge Date].[DayKey2].[All]" allUniqueName="[Dim Date - Discharge Date].[DayKey2].[All]" dimensionUniqueName="[Dim Date - Discharge Date]" displayFolder="" count="0" unbalanced="0" hidden="1"/>
    <cacheHierarchy uniqueName="[Dim Date - Discharge Date].[DayofMonthKey]" caption="DayofMonthKey" attribute="1" time="1" defaultMemberUniqueName="[Dim Date - Discharge Date].[DayofMonthKey].[All]" allUniqueName="[Dim Date - Discharge Date].[DayofMonthKey].[All]" dimensionUniqueName="[Dim Date - Discharge Date]" displayFolder="" count="0" unbalanced="0" hidden="1"/>
    <cacheHierarchy uniqueName="[Dim Date - Discharge Date].[DayofWeekKey]" caption="DayofWeekKey" attribute="1" time="1" defaultMemberUniqueName="[Dim Date - Discharge Date].[DayofWeekKey].[All]" allUniqueName="[Dim Date - Discharge Date].[DayofWeekKey].[All]" dimensionUniqueName="[Dim Date - Discharge Date]" displayFolder="" count="0" unbalanced="0" hidden="1"/>
    <cacheHierarchy uniqueName="[Dim Date - Discharge Date].[DayofYearKey]" caption="DayofYearKey" attribute="1" time="1" defaultMemberUniqueName="[Dim Date - Discharge Date].[DayofYearKey].[All]" allUniqueName="[Dim Date - Discharge Date].[DayofYearKey].[All]" dimensionUniqueName="[Dim Date - Discharge Date]" displayFolder="" count="0" unbalanced="0" hidden="1"/>
    <cacheHierarchy uniqueName="[Dim Date - Discharge Date].[FormattedDate]" caption="FormattedDate" attribute="1" time="1" defaultMemberUniqueName="[Dim Date - Discharge Date].[FormattedDate].[All]" allUniqueName="[Dim Date - Discharge Date].[FormattedDate].[All]" dimensionUniqueName="[Dim Date - Discharge Date]" displayFolder="" count="0" unbalanced="0" hidden="1"/>
    <cacheHierarchy uniqueName="[Dim Date - Discharge Date].[Half Year Name]" caption="Half Year Name" attribute="1" time="1" defaultMemberUniqueName="[Dim Date - Discharge Date].[Half Year Name].[All]" allUniqueName="[Dim Date - Discharge Date].[Half Year Name].[All]" dimensionUniqueName="[Dim Date - Discharge Date]" displayFolder="" count="0" unbalanced="0" hidden="1"/>
    <cacheHierarchy uniqueName="[Dim Date - Discharge Date].[Hijri Date]" caption="Hijri Date" attribute="1" time="1" defaultMemberUniqueName="[Dim Date - Discharge Date].[Hijri Date].[All]" allUniqueName="[Dim Date - Discharge Date].[Hijri Date].[All]" dimensionUniqueName="[Dim Date - Discharge Date]" displayFolder="" count="0" unbalanced="0" hidden="1"/>
    <cacheHierarchy uniqueName="[Dim Date - Discharge Date].[Hijri Month]" caption="Hijri Month" attribute="1" time="1" defaultMemberUniqueName="[Dim Date - Discharge Date].[Hijri Month].[All]" allUniqueName="[Dim Date - Discharge Date].[Hijri Month].[All]" dimensionUniqueName="[Dim Date - Discharge Date]" displayFolder="" count="0" unbalanced="0" hidden="1"/>
    <cacheHierarchy uniqueName="[Dim Date - Discharge Date].[Hijri Quarter]" caption="Hijri Quarter" attribute="1" time="1" defaultMemberUniqueName="[Dim Date - Discharge Date].[Hijri Quarter].[All]" allUniqueName="[Dim Date - Discharge Date].[Hijri Quarter].[All]" dimensionUniqueName="[Dim Date - Discharge Date]" displayFolder="" count="0" unbalanced="0" hidden="1"/>
    <cacheHierarchy uniqueName="[Dim Date - Discharge Date].[Hijri Semester]" caption="Hijri Semester" attribute="1" time="1" defaultMemberUniqueName="[Dim Date - Discharge Date].[Hijri Semester].[All]" allUniqueName="[Dim Date - Discharge Date].[Hijri Semester].[All]" dimensionUniqueName="[Dim Date - Discharge Date]" displayFolder="" count="0" unbalanced="0" hidden="1"/>
    <cacheHierarchy uniqueName="[Dim Date - Discharge Date].[Hijri Year]" caption="Hijri Year" attribute="1" time="1" defaultMemberUniqueName="[Dim Date - Discharge Date].[Hijri Year].[All]" allUniqueName="[Dim Date - Discharge Date].[Hijri Year].[All]" dimensionUniqueName="[Dim Date - Discharge Date]" displayFolder="" count="0" unbalanced="0" hidden="1"/>
    <cacheHierarchy uniqueName="[Dim Date - Discharge Date].[HijriDateHierarchy]" caption="HijriDateHierarchy" time="1" defaultMemberUniqueName="[Dim Date - Discharge Date].[HijriDateHierarchy].[All]" allUniqueName="[Dim Date - Discharge Date].[HijriDateHierarchy].[All]" dimensionUniqueName="[Dim Date - Discharge Date]" displayFolder="" count="0" unbalanced="0" hidden="1"/>
    <cacheHierarchy uniqueName="[Dim Date - Discharge Date].[HijriDayKey]" caption="HijriDayKey" attribute="1" time="1" defaultMemberUniqueName="[Dim Date - Discharge Date].[HijriDayKey].[All]" allUniqueName="[Dim Date - Discharge Date].[HijriDayKey].[All]" dimensionUniqueName="[Dim Date - Discharge Date]" displayFolder="" count="0" unbalanced="0" hidden="1"/>
    <cacheHierarchy uniqueName="[Dim Date - Discharge Date].[HijriMonthKey]" caption="HijriMonthKey" attribute="1" time="1" defaultMemberUniqueName="[Dim Date - Discharge Date].[HijriMonthKey].[All]" allUniqueName="[Dim Date - Discharge Date].[HijriMonthKey].[All]" dimensionUniqueName="[Dim Date - Discharge Date]" displayFolder="" count="0" unbalanced="0" hidden="1"/>
    <cacheHierarchy uniqueName="[Dim Date - Discharge Date].[HijriQuarterKey]" caption="HijriQuarterKey" attribute="1" time="1" defaultMemberUniqueName="[Dim Date - Discharge Date].[HijriQuarterKey].[All]" allUniqueName="[Dim Date - Discharge Date].[HijriQuarterKey].[All]" dimensionUniqueName="[Dim Date - Discharge Date]" displayFolder="" count="0" unbalanced="0" hidden="1"/>
    <cacheHierarchy uniqueName="[Dim Date - Discharge Date].[HijriSemesterKey]" caption="HijriSemesterKey" attribute="1" time="1" defaultMemberUniqueName="[Dim Date - Discharge Date].[HijriSemesterKey].[All]" allUniqueName="[Dim Date - Discharge Date].[HijriSemesterKey].[All]" dimensionUniqueName="[Dim Date - Discharge Date]" displayFolder="" count="0" unbalanced="0" hidden="1"/>
    <cacheHierarchy uniqueName="[Dim Date - Discharge Date].[Month Name]" caption="Month Name" attribute="1" time="1" defaultMemberUniqueName="[Dim Date - Discharge Date].[Month Name].[All]" allUniqueName="[Dim Date - Discharge Date].[Month Name].[All]" dimensionUniqueName="[Dim Date - Discharge Date]" displayFolder="" count="0" unbalanced="0" hidden="1"/>
    <cacheHierarchy uniqueName="[Dim Date - Discharge Date].[Month Of Year]" caption="Month Of Year" attribute="1" time="1" defaultMemberUniqueName="[Dim Date - Discharge Date].[Month Of Year].[All]" allUniqueName="[Dim Date - Discharge Date].[Month Of Year].[All]" dimensionUniqueName="[Dim Date - Discharge Date]" displayFolder="" count="0" unbalanced="0" hidden="1"/>
    <cacheHierarchy uniqueName="[Dim Date - Discharge Date].[MonthKey]" caption="MonthKey" attribute="1" time="1" defaultMemberUniqueName="[Dim Date - Discharge Date].[MonthKey].[All]" allUniqueName="[Dim Date - Discharge Date].[MonthKey].[All]" dimensionUniqueName="[Dim Date - Discharge Date]" displayFolder="" count="0" unbalanced="0" hidden="1"/>
    <cacheHierarchy uniqueName="[Dim Date - Discharge Date].[MonthNameKey]" caption="MonthNameKey" attribute="1" time="1" defaultMemberUniqueName="[Dim Date - Discharge Date].[MonthNameKey].[All]" allUniqueName="[Dim Date - Discharge Date].[MonthNameKey].[All]" dimensionUniqueName="[Dim Date - Discharge Date]" displayFolder="" count="0" unbalanced="0" hidden="1"/>
    <cacheHierarchy uniqueName="[Dim Date - Discharge Date].[MonthOverTime]" caption="MonthOverTime" attribute="1" time="1" defaultMemberUniqueName="[Dim Date - Discharge Date].[MonthOverTime].[All]" allUniqueName="[Dim Date - Discharge Date].[MonthOverTime].[All]" dimensionUniqueName="[Dim Date - Discharge Date]" displayFolder="" count="0" unbalanced="0" hidden="1"/>
    <cacheHierarchy uniqueName="[Dim Date - Discharge Date].[PK_Date]" caption="PK_Date" attribute="1" time="1" keyAttribute="1" defaultMemberUniqueName="[Dim Date - Discharge Date].[PK_Date].[All]" allUniqueName="[Dim Date - Discharge Date].[PK_Date].[All]" dimensionUniqueName="[Dim Date - Discharge Date]" displayFolder="" count="0" memberValueDatatype="7" unbalanced="0" hidden="1"/>
    <cacheHierarchy uniqueName="[Dim Date - Discharge Date].[Quarter Name]" caption="Quarter Name" attribute="1" time="1" defaultMemberUniqueName="[Dim Date - Discharge Date].[Quarter Name].[All]" allUniqueName="[Dim Date - Discharge Date].[Quarter Name].[All]" dimensionUniqueName="[Dim Date - Discharge Date]" displayFolder="" count="0" unbalanced="0" hidden="1"/>
    <cacheHierarchy uniqueName="[Dim Date - Discharge Date].[Quarter Of Year]" caption="Quarter Of Year" attribute="1" time="1" defaultMemberUniqueName="[Dim Date - Discharge Date].[Quarter Of Year].[All]" allUniqueName="[Dim Date - Discharge Date].[Quarter Of Year].[All]" dimensionUniqueName="[Dim Date - Discharge Date]" displayFolder="" count="0" unbalanced="0" hidden="1"/>
    <cacheHierarchy uniqueName="[Dim Date - Discharge Date].[QuarterKey]" caption="QuarterKey" attribute="1" time="1" defaultMemberUniqueName="[Dim Date - Discharge Date].[QuarterKey].[All]" allUniqueName="[Dim Date - Discharge Date].[QuarterKey].[All]" dimensionUniqueName="[Dim Date - Discharge Date]" displayFolder="" count="0" unbalanced="0" hidden="1"/>
    <cacheHierarchy uniqueName="[Dim Date - Discharge Date].[Semester Of Year]" caption="Semester Of Year" attribute="1" time="1" defaultMemberUniqueName="[Dim Date - Discharge Date].[Semester Of Year].[All]" allUniqueName="[Dim Date - Discharge Date].[Semester Of Year].[All]" dimensionUniqueName="[Dim Date - Discharge Date]" displayFolder="" count="0" unbalanced="0" hidden="1"/>
    <cacheHierarchy uniqueName="[Dim Date - Discharge Date].[SemesterKey]" caption="SemesterKey" attribute="1" time="1" defaultMemberUniqueName="[Dim Date - Discharge Date].[SemesterKey].[All]" allUniqueName="[Dim Date - Discharge Date].[SemesterKey].[All]" dimensionUniqueName="[Dim Date - Discharge Date]" displayFolder="" count="0" unbalanced="0" hidden="1"/>
    <cacheHierarchy uniqueName="[Dim Date - Discharge Date].[SemesterNameKey]" caption="SemesterNameKey" attribute="1" time="1" defaultMemberUniqueName="[Dim Date - Discharge Date].[SemesterNameKey].[All]" allUniqueName="[Dim Date - Discharge Date].[SemesterNameKey].[All]" dimensionUniqueName="[Dim Date - Discharge Date]" displayFolder="" count="0" unbalanced="0" hidden="1"/>
    <cacheHierarchy uniqueName="[Dim Date - Discharge Date].[Week]" caption="Week" attribute="1" time="1" defaultMemberUniqueName="[Dim Date - Discharge Date].[Week].[All]" allUniqueName="[Dim Date - Discharge Date].[Week].[All]" dimensionUniqueName="[Dim Date - Discharge Date]" displayFolder="" count="0" unbalanced="0" hidden="1"/>
    <cacheHierarchy uniqueName="[Dim Date - Discharge Date].[Week Of Year]" caption="Week Of Year" attribute="1" time="1" defaultMemberUniqueName="[Dim Date - Discharge Date].[Week Of Year].[All]" allUniqueName="[Dim Date - Discharge Date].[Week Of Year].[All]" dimensionUniqueName="[Dim Date - Discharge Date]" displayFolder="" count="0" unbalanced="0" hidden="1"/>
    <cacheHierarchy uniqueName="[Dim Date - Discharge Date].[WeekKey]" caption="WeekKey" attribute="1" time="1" defaultMemberUniqueName="[Dim Date - Discharge Date].[WeekKey].[All]" allUniqueName="[Dim Date - Discharge Date].[WeekKey].[All]" dimensionUniqueName="[Dim Date - Discharge Date]" displayFolder="" count="0" unbalanced="0" hidden="1"/>
    <cacheHierarchy uniqueName="[Dim Date - Discharge Date].[WeeksHierarchy]" caption="WeeksHierarchy" time="1" defaultMemberUniqueName="[Dim Date - Discharge Date].[WeeksHierarchy].[All]" allUniqueName="[Dim Date - Discharge Date].[WeeksHierarchy].[All]" dimensionUniqueName="[Dim Date - Discharge Date]" displayFolder="" count="0" unbalanced="0" hidden="1"/>
    <cacheHierarchy uniqueName="[Dim Date - Discharge Date].[Year Name]" caption="Year Name" attribute="1" time="1" defaultMemberUniqueName="[Dim Date - Discharge Date].[Year Name].[All]" allUniqueName="[Dim Date - Discharge Date].[Year Name].[All]" dimensionUniqueName="[Dim Date - Discharge Date]" displayFolder="" count="0" unbalanced="0" hidden="1"/>
    <cacheHierarchy uniqueName="[Dim Date - Discharge Date].[YearMonthKey]" caption="YearMonthKey" attribute="1" time="1" defaultMemberUniqueName="[Dim Date - Discharge Date].[YearMonthKey].[All]" allUniqueName="[Dim Date - Discharge Date].[YearMonthKey].[All]" dimensionUniqueName="[Dim Date - Discharge Date]" displayFolder="" count="0" unbalanced="0" hidden="1"/>
    <cacheHierarchy uniqueName="[Dim Date - Discharge Time].[DayTimeBucket]" caption="DayTimeBucket" attribute="1" defaultMemberUniqueName="[Dim Date - Discharge Time].[DayTimeBucket].[All]" allUniqueName="[Dim Date - Discharge Time].[DayTimeBucket].[All]" dimensionUniqueName="[Dim Date - Discharge Time]" displayFolder="" count="0" unbalanced="0" hidden="1"/>
    <cacheHierarchy uniqueName="[Dim Date - Discharge Time].[DayTimeBucketGroupKey]" caption="DayTimeBucketGroupKey" attribute="1" defaultMemberUniqueName="[Dim Date - Discharge Time].[DayTimeBucketGroupKey].[All]" allUniqueName="[Dim Date - Discharge Time].[DayTimeBucketGroupKey].[All]" dimensionUniqueName="[Dim Date - Discharge Time]" displayFolder="" count="0" unbalanced="0" hidden="1"/>
    <cacheHierarchy uniqueName="[Dim Date - Discharge Time].[Hour24]" caption="Hour24" attribute="1" defaultMemberUniqueName="[Dim Date - Discharge Time].[Hour24].[All]" allUniqueName="[Dim Date - Discharge Time].[Hour24].[All]" dimensionUniqueName="[Dim Date - Discharge Time]" displayFolder="" count="0" unbalanced="0" hidden="1"/>
    <cacheHierarchy uniqueName="[Dim Date - Discharge Time].[HourlyBucket]" caption="HourlyBucket" attribute="1" defaultMemberUniqueName="[Dim Date - Discharge Time].[HourlyBucket].[All]" allUniqueName="[Dim Date - Discharge Time].[HourlyBucket].[All]" dimensionUniqueName="[Dim Date - Discharge Time]" displayFolder="" count="0" unbalanced="0" hidden="1"/>
    <cacheHierarchy uniqueName="[Dim Date - Discharge Time].[MinuteNumber]" caption="MinuteNumber" attribute="1" defaultMemberUniqueName="[Dim Date - Discharge Time].[MinuteNumber].[All]" allUniqueName="[Dim Date - Discharge Time].[MinuteNumber].[All]" dimensionUniqueName="[Dim Date - Discharge Time]" displayFolder="" count="0" unbalanced="0" hidden="1"/>
    <cacheHierarchy uniqueName="[Dim Date - Discharge Time].[SecondNumber]" caption="SecondNumber" attribute="1" defaultMemberUniqueName="[Dim Date - Discharge Time].[SecondNumber].[All]" allUniqueName="[Dim Date - Discharge Time].[SecondNumber].[All]" dimensionUniqueName="[Dim Date - Discharge Time]" displayFolder="" count="0" unbalanced="0" hidden="1"/>
    <cacheHierarchy uniqueName="[Dim Date - Discharge Time].[Time]" caption="Time" attribute="1" defaultMemberUniqueName="[Dim Date - Discharge Time].[Time].[All]" allUniqueName="[Dim Date - Discharge Time].[Time].[All]" dimensionUniqueName="[Dim Date - Discharge Time]" displayFolder="" count="0" unbalanced="0" hidden="1"/>
    <cacheHierarchy uniqueName="[Dim Date - Discharge Time].[TimeAltKey]" caption="TimeAltKey" attribute="1" defaultMemberUniqueName="[Dim Date - Discharge Time].[TimeAltKey].[All]" allUniqueName="[Dim Date - Discharge Time].[TimeAltKey].[All]" dimensionUniqueName="[Dim Date - Discharge Time]" displayFolder="" count="0" unbalanced="0" hidden="1"/>
    <cacheHierarchy uniqueName="[Dim Date - Discharge Time].[TimeInSecond]" caption="TimeInSecond" attribute="1" defaultMemberUniqueName="[Dim Date - Discharge Time].[TimeInSecond].[All]" allUniqueName="[Dim Date - Discharge Time].[TimeInSecond].[All]" dimensionUniqueName="[Dim Date - Discharge Time]" displayFolder="" count="0" unbalanced="0" hidden="1"/>
    <cacheHierarchy uniqueName="[Dim Date - Discharge Time].[TimeKey]" caption="TimeKey" attribute="1" defaultMemberUniqueName="[Dim Date - Discharge Time].[TimeKey].[All]" allUniqueName="[Dim Date - Discharge Time].[TimeKey].[All]" dimensionUniqueName="[Dim Date - Discharge Time]" displayFolder="" count="0" unbalanced="0" hidden="1"/>
    <cacheHierarchy uniqueName="[Dim Date - End Date].[DateKey]" caption="DateKey" attribute="1" time="1" defaultMemberUniqueName="[Dim Date - End Date].[DateKey].[All]" allUniqueName="[Dim Date - End Date].[DateKey].[All]" dimensionUniqueName="[Dim Date - End Date]" displayFolder="" count="0" unbalanced="0" hidden="1"/>
    <cacheHierarchy uniqueName="[Dim Date - End Date].[DateOld]" caption="DateOld" attribute="1" time="1" defaultMemberUniqueName="[Dim Date - End Date].[DateOld].[All]" allUniqueName="[Dim Date - End Date].[DateOld].[All]" dimensionUniqueName="[Dim Date - End Date]" displayFolder="" count="0" unbalanced="0" hidden="1"/>
    <cacheHierarchy uniqueName="[Dim Date - End Date].[DayKey]" caption="DayKey" attribute="1" time="1" defaultMemberUniqueName="[Dim Date - End Date].[DayKey].[All]" allUniqueName="[Dim Date - End Date].[DayKey].[All]" dimensionUniqueName="[Dim Date - End Date]" displayFolder="" count="0" unbalanced="0" hidden="1"/>
    <cacheHierarchy uniqueName="[Dim Date - End Date].[DayKey2]" caption="DayKey2" attribute="1" time="1" defaultMemberUniqueName="[Dim Date - End Date].[DayKey2].[All]" allUniqueName="[Dim Date - End Date].[DayKey2].[All]" dimensionUniqueName="[Dim Date - End Date]" displayFolder="" count="0" unbalanced="0" hidden="1"/>
    <cacheHierarchy uniqueName="[Dim Date - End Date].[DayofMonthKey]" caption="DayofMonthKey" attribute="1" time="1" defaultMemberUniqueName="[Dim Date - End Date].[DayofMonthKey].[All]" allUniqueName="[Dim Date - End Date].[DayofMonthKey].[All]" dimensionUniqueName="[Dim Date - End Date]" displayFolder="" count="0" unbalanced="0" hidden="1"/>
    <cacheHierarchy uniqueName="[Dim Date - End Date].[DayofWeekKey]" caption="DayofWeekKey" attribute="1" time="1" defaultMemberUniqueName="[Dim Date - End Date].[DayofWeekKey].[All]" allUniqueName="[Dim Date - End Date].[DayofWeekKey].[All]" dimensionUniqueName="[Dim Date - End Date]" displayFolder="" count="0" unbalanced="0" hidden="1"/>
    <cacheHierarchy uniqueName="[Dim Date - End Date].[DayofYearKey]" caption="DayofYearKey" attribute="1" time="1" defaultMemberUniqueName="[Dim Date - End Date].[DayofYearKey].[All]" allUniqueName="[Dim Date - End Date].[DayofYearKey].[All]" dimensionUniqueName="[Dim Date - End Date]" displayFolder="" count="0" unbalanced="0" hidden="1"/>
    <cacheHierarchy uniqueName="[Dim Date - End Date].[HijriDayKey]" caption="HijriDayKey" attribute="1" time="1" defaultMemberUniqueName="[Dim Date - End Date].[HijriDayKey].[All]" allUniqueName="[Dim Date - End Date].[HijriDayKey].[All]" dimensionUniqueName="[Dim Date - End Date]" displayFolder="" count="0" unbalanced="0" hidden="1"/>
    <cacheHierarchy uniqueName="[Dim Date - End Date].[HijriMonthKey]" caption="HijriMonthKey" attribute="1" time="1" defaultMemberUniqueName="[Dim Date - End Date].[HijriMonthKey].[All]" allUniqueName="[Dim Date - End Date].[HijriMonthKey].[All]" dimensionUniqueName="[Dim Date - End Date]" displayFolder="" count="0" unbalanced="0" hidden="1"/>
    <cacheHierarchy uniqueName="[Dim Date - End Date].[HijriQuarterKey]" caption="HijriQuarterKey" attribute="1" time="1" defaultMemberUniqueName="[Dim Date - End Date].[HijriQuarterKey].[All]" allUniqueName="[Dim Date - End Date].[HijriQuarterKey].[All]" dimensionUniqueName="[Dim Date - End Date]" displayFolder="" count="0" unbalanced="0" hidden="1"/>
    <cacheHierarchy uniqueName="[Dim Date - End Date].[HijriSemesterKey]" caption="HijriSemesterKey" attribute="1" time="1" defaultMemberUniqueName="[Dim Date - End Date].[HijriSemesterKey].[All]" allUniqueName="[Dim Date - End Date].[HijriSemesterKey].[All]" dimensionUniqueName="[Dim Date - End Date]" displayFolder="" count="0" unbalanced="0" hidden="1"/>
    <cacheHierarchy uniqueName="[Dim Date - End Date].[MonthKey]" caption="MonthKey" attribute="1" time="1" defaultMemberUniqueName="[Dim Date - End Date].[MonthKey].[All]" allUniqueName="[Dim Date - End Date].[MonthKey].[All]" dimensionUniqueName="[Dim Date - End Date]" displayFolder="" count="0" unbalanced="0" hidden="1"/>
    <cacheHierarchy uniqueName="[Dim Date - End Date].[MonthNameKey]" caption="MonthNameKey" attribute="1" time="1" defaultMemberUniqueName="[Dim Date - End Date].[MonthNameKey].[All]" allUniqueName="[Dim Date - End Date].[MonthNameKey].[All]" dimensionUniqueName="[Dim Date - End Date]" displayFolder="" count="0" unbalanced="0" hidden="1"/>
    <cacheHierarchy uniqueName="[Dim Date - End Date].[PK_Date]" caption="PK_Date" attribute="1" time="1" keyAttribute="1" defaultMemberUniqueName="[Dim Date - End Date].[PK_Date].[All]" allUniqueName="[Dim Date - End Date].[PK_Date].[All]" dimensionUniqueName="[Dim Date - End Date]" displayFolder="" count="0" memberValueDatatype="7" unbalanced="0" hidden="1"/>
    <cacheHierarchy uniqueName="[Dim Date - End Date].[QuarterKey]" caption="QuarterKey" attribute="1" time="1" defaultMemberUniqueName="[Dim Date - End Date].[QuarterKey].[All]" allUniqueName="[Dim Date - End Date].[QuarterKey].[All]" dimensionUniqueName="[Dim Date - End Date]" displayFolder="" count="0" unbalanced="0" hidden="1"/>
    <cacheHierarchy uniqueName="[Dim Date - End Date].[SemesterKey]" caption="SemesterKey" attribute="1" time="1" defaultMemberUniqueName="[Dim Date - End Date].[SemesterKey].[All]" allUniqueName="[Dim Date - End Date].[SemesterKey].[All]" dimensionUniqueName="[Dim Date - End Date]" displayFolder="" count="0" unbalanced="0" hidden="1"/>
    <cacheHierarchy uniqueName="[Dim Date - End Date].[WeekKey]" caption="WeekKey" attribute="1" time="1" defaultMemberUniqueName="[Dim Date - End Date].[WeekKey].[All]" allUniqueName="[Dim Date - End Date].[WeekKey].[All]" dimensionUniqueName="[Dim Date - End Date]" displayFolder="" count="0" unbalanced="0" hidden="1"/>
    <cacheHierarchy uniqueName="[Dim Date - End Date].[YearMonthKey]" caption="YearMonthKey" attribute="1" time="1" defaultMemberUniqueName="[Dim Date - End Date].[YearMonthKey].[All]" allUniqueName="[Dim Date - End Date].[YearMonthKey].[All]" dimensionUniqueName="[Dim Date - End Date]" displayFolder="" count="0" unbalanced="0" hidden="1"/>
    <cacheHierarchy uniqueName="[Dim Date - End Time].[DayTimeBucket]" caption="DayTimeBucket" attribute="1" defaultMemberUniqueName="[Dim Date - End Time].[DayTimeBucket].[All]" allUniqueName="[Dim Date - End Time].[DayTimeBucket].[All]" dimensionUniqueName="[Dim Date - End Time]" displayFolder="" count="0" unbalanced="0" hidden="1"/>
    <cacheHierarchy uniqueName="[Dim Date - End Time].[DayTimeBucketGroupKey]" caption="DayTimeBucketGroupKey" attribute="1" defaultMemberUniqueName="[Dim Date - End Time].[DayTimeBucketGroupKey].[All]" allUniqueName="[Dim Date - End Time].[DayTimeBucketGroupKey].[All]" dimensionUniqueName="[Dim Date - End Time]" displayFolder="" count="0" unbalanced="0" hidden="1"/>
    <cacheHierarchy uniqueName="[Dim Date - End Time].[Hour30]" caption="Hour30" attribute="1" defaultMemberUniqueName="[Dim Date - End Time].[Hour30].[All]" allUniqueName="[Dim Date - End Time].[Hour30].[All]" dimensionUniqueName="[Dim Date - End Time]" displayFolder="" count="0" unbalanced="0" hidden="1"/>
    <cacheHierarchy uniqueName="[Dim Date - End Time].[HourlyBucket]" caption="HourlyBucket" attribute="1" defaultMemberUniqueName="[Dim Date - End Time].[HourlyBucket].[All]" allUniqueName="[Dim Date - End Time].[HourlyBucket].[All]" dimensionUniqueName="[Dim Date - End Time]" displayFolder="" count="0" unbalanced="0" hidden="1"/>
    <cacheHierarchy uniqueName="[Dim Date - End Time].[MinuteNumber]" caption="MinuteNumber" attribute="1" defaultMemberUniqueName="[Dim Date - End Time].[MinuteNumber].[All]" allUniqueName="[Dim Date - End Time].[MinuteNumber].[All]" dimensionUniqueName="[Dim Date - End Time]" displayFolder="" count="0" unbalanced="0" hidden="1"/>
    <cacheHierarchy uniqueName="[Dim Date - End Time].[SecondNumber]" caption="SecondNumber" attribute="1" defaultMemberUniqueName="[Dim Date - End Time].[SecondNumber].[All]" allUniqueName="[Dim Date - End Time].[SecondNumber].[All]" dimensionUniqueName="[Dim Date - End Time]" displayFolder="" count="0" unbalanced="0" hidden="1"/>
    <cacheHierarchy uniqueName="[Dim Date - End Time].[Time]" caption="Time" attribute="1" defaultMemberUniqueName="[Dim Date - End Time].[Time].[All]" allUniqueName="[Dim Date - End Time].[Time].[All]" dimensionUniqueName="[Dim Date - End Time]" displayFolder="" count="0" unbalanced="0" hidden="1"/>
    <cacheHierarchy uniqueName="[Dim Date - End Time].[TimeAltKey]" caption="TimeAltKey" attribute="1" defaultMemberUniqueName="[Dim Date - End Time].[TimeAltKey].[All]" allUniqueName="[Dim Date - End Time].[TimeAltKey].[All]" dimensionUniqueName="[Dim Date - End Time]" displayFolder="" count="0" unbalanced="0" hidden="1"/>
    <cacheHierarchy uniqueName="[Dim Date - End Time].[TimeInSecond]" caption="TimeInSecond" attribute="1" defaultMemberUniqueName="[Dim Date - End Time].[TimeInSecond].[All]" allUniqueName="[Dim Date - End Time].[TimeInSecond].[All]" dimensionUniqueName="[Dim Date - End Time]" displayFolder="" count="0" unbalanced="0" hidden="1"/>
    <cacheHierarchy uniqueName="[Dim Date - End Time].[TimeKey]" caption="TimeKey" attribute="1" defaultMemberUniqueName="[Dim Date - End Time].[TimeKey].[All]" allUniqueName="[Dim Date - End Time].[TimeKey].[All]" dimensionUniqueName="[Dim Date - End Time]" displayFolder="" count="0" unbalanced="0" hidden="1"/>
    <cacheHierarchy uniqueName="[Dim Date - Estimated Discharge Date].[Custom Week]" caption="Custom Week" attribute="1" time="1" defaultMemberUniqueName="[Dim Date - Estimated Discharge Date].[Custom Week].[All]" allUniqueName="[Dim Date - Estimated Discharge Date].[Custom Week].[All]" dimensionUniqueName="[Dim Date - Estimated Discharge Date]" displayFolder="" count="0" unbalanced="0" hidden="1"/>
    <cacheHierarchy uniqueName="[Dim Date - Estimated Discharge Date].[Date]" caption="Date" attribute="1" time="1" defaultMemberUniqueName="[Dim Date - Estimated Discharge Date].[Date].[All]" allUniqueName="[Dim Date - Estimated Discharge Date].[Date].[All]" dimensionUniqueName="[Dim Date - Estimated Discharge Date]" displayFolder="" count="0" unbalanced="0" hidden="1"/>
    <cacheHierarchy uniqueName="[Dim Date - Estimated Discharge Date].[DateHierarchy]" caption="DateHierarchy" time="1" defaultMemberUniqueName="[Dim Date - Estimated Discharge Date].[DateHierarchy].[All]" allUniqueName="[Dim Date - Estimated Discharge Date].[DateHierarchy].[All]" dimensionUniqueName="[Dim Date - Estimated Discharge Date]" displayFolder="" count="0" unbalanced="0" hidden="1"/>
    <cacheHierarchy uniqueName="[Dim Date - Estimated Discharge Date].[DateKey]" caption="DateKey" attribute="1" time="1" defaultMemberUniqueName="[Dim Date - Estimated Discharge Date].[DateKey].[All]" allUniqueName="[Dim Date - Estimated Discharge Date].[DateKey].[All]" dimensionUniqueName="[Dim Date - Estimated Discharge Date]" displayFolder="" count="0" unbalanced="0" hidden="1"/>
    <cacheHierarchy uniqueName="[Dim Date - Estimated Discharge Date].[DateOld]" caption="DateOld" attribute="1" time="1" defaultMemberUniqueName="[Dim Date - Estimated Discharge Date].[DateOld].[All]" allUniqueName="[Dim Date - Estimated Discharge Date].[DateOld].[All]" dimensionUniqueName="[Dim Date - Estimated Discharge Date]" displayFolder="" count="0" unbalanced="0" hidden="1"/>
    <cacheHierarchy uniqueName="[Dim Date - Estimated Discharge Date].[Day Name]" caption="Day Name" attribute="1" time="1" defaultMemberUniqueName="[Dim Date - Estimated Discharge Date].[Day Name].[All]" allUniqueName="[Dim Date - Estimated Discharge Date].[Day Name].[All]" dimensionUniqueName="[Dim Date - Estimated Discharge Date]" displayFolder="" count="0" unbalanced="0" hidden="1"/>
    <cacheHierarchy uniqueName="[Dim Date - Estimated Discharge Date].[Day Of Month]" caption="Day Of Month" attribute="1" time="1" defaultMemberUniqueName="[Dim Date - Estimated Discharge Date].[Day Of Month].[All]" allUniqueName="[Dim Date - Estimated Discharge Date].[Day Of Month].[All]" dimensionUniqueName="[Dim Date - Estimated Discharge Date]" displayFolder="" count="0" unbalanced="0" hidden="1"/>
    <cacheHierarchy uniqueName="[Dim Date - Estimated Discharge Date].[Day of Week]" caption="Day of Week" attribute="1" time="1" defaultMemberUniqueName="[Dim Date - Estimated Discharge Date].[Day of Week].[All]" allUniqueName="[Dim Date - Estimated Discharge Date].[Day of Week].[All]" dimensionUniqueName="[Dim Date - Estimated Discharge Date]" displayFolder="" count="0" unbalanced="0" hidden="1"/>
    <cacheHierarchy uniqueName="[Dim Date - Estimated Discharge Date].[Day of Year]" caption="Day of Year" attribute="1" time="1" defaultMemberUniqueName="[Dim Date - Estimated Discharge Date].[Day of Year].[All]" allUniqueName="[Dim Date - Estimated Discharge Date].[Day of Year].[All]" dimensionUniqueName="[Dim Date - Estimated Discharge Date]" displayFolder="" count="0" unbalanced="0" hidden="1"/>
    <cacheHierarchy uniqueName="[Dim Date - Estimated Discharge Date].[DayKey]" caption="DayKey" attribute="1" time="1" defaultMemberUniqueName="[Dim Date - Estimated Discharge Date].[DayKey].[All]" allUniqueName="[Dim Date - Estimated Discharge Date].[DayKey].[All]" dimensionUniqueName="[Dim Date - Estimated Discharge Date]" displayFolder="" count="0" unbalanced="0" hidden="1"/>
    <cacheHierarchy uniqueName="[Dim Date - Estimated Discharge Date].[DayKey2]" caption="DayKey2" attribute="1" time="1" defaultMemberUniqueName="[Dim Date - Estimated Discharge Date].[DayKey2].[All]" allUniqueName="[Dim Date - Estimated Discharge Date].[DayKey2].[All]" dimensionUniqueName="[Dim Date - Estimated Discharge Date]" displayFolder="" count="0" unbalanced="0" hidden="1"/>
    <cacheHierarchy uniqueName="[Dim Date - Estimated Discharge Date].[DayofMonthKey]" caption="DayofMonthKey" attribute="1" time="1" defaultMemberUniqueName="[Dim Date - Estimated Discharge Date].[DayofMonthKey].[All]" allUniqueName="[Dim Date - Estimated Discharge Date].[DayofMonthKey].[All]" dimensionUniqueName="[Dim Date - Estimated Discharge Date]" displayFolder="" count="0" unbalanced="0" hidden="1"/>
    <cacheHierarchy uniqueName="[Dim Date - Estimated Discharge Date].[DayofWeekKey]" caption="DayofWeekKey" attribute="1" time="1" defaultMemberUniqueName="[Dim Date - Estimated Discharge Date].[DayofWeekKey].[All]" allUniqueName="[Dim Date - Estimated Discharge Date].[DayofWeekKey].[All]" dimensionUniqueName="[Dim Date - Estimated Discharge Date]" displayFolder="" count="0" unbalanced="0" hidden="1"/>
    <cacheHierarchy uniqueName="[Dim Date - Estimated Discharge Date].[DayofYearKey]" caption="DayofYearKey" attribute="1" time="1" defaultMemberUniqueName="[Dim Date - Estimated Discharge Date].[DayofYearKey].[All]" allUniqueName="[Dim Date - Estimated Discharge Date].[DayofYearKey].[All]" dimensionUniqueName="[Dim Date - Estimated Discharge Date]" displayFolder="" count="0" unbalanced="0" hidden="1"/>
    <cacheHierarchy uniqueName="[Dim Date - Estimated Discharge Date].[FormattedDate]" caption="FormattedDate" attribute="1" time="1" defaultMemberUniqueName="[Dim Date - Estimated Discharge Date].[FormattedDate].[All]" allUniqueName="[Dim Date - Estimated Discharge Date].[FormattedDate].[All]" dimensionUniqueName="[Dim Date - Estimated Discharge Date]" displayFolder="" count="0" unbalanced="0" hidden="1"/>
    <cacheHierarchy uniqueName="[Dim Date - Estimated Discharge Date].[Half Year Name]" caption="Half Year Name" attribute="1" time="1" defaultMemberUniqueName="[Dim Date - Estimated Discharge Date].[Half Year Name].[All]" allUniqueName="[Dim Date - Estimated Discharge Date].[Half Year Name].[All]" dimensionUniqueName="[Dim Date - Estimated Discharge Date]" displayFolder="" count="0" unbalanced="0" hidden="1"/>
    <cacheHierarchy uniqueName="[Dim Date - Estimated Discharge Date].[Hijri Date]" caption="Hijri Date" attribute="1" time="1" defaultMemberUniqueName="[Dim Date - Estimated Discharge Date].[Hijri Date].[All]" allUniqueName="[Dim Date - Estimated Discharge Date].[Hijri Date].[All]" dimensionUniqueName="[Dim Date - Estimated Discharge Date]" displayFolder="" count="0" unbalanced="0" hidden="1"/>
    <cacheHierarchy uniqueName="[Dim Date - Estimated Discharge Date].[Hijri Month]" caption="Hijri Month" attribute="1" time="1" defaultMemberUniqueName="[Dim Date - Estimated Discharge Date].[Hijri Month].[All]" allUniqueName="[Dim Date - Estimated Discharge Date].[Hijri Month].[All]" dimensionUniqueName="[Dim Date - Estimated Discharge Date]" displayFolder="" count="0" unbalanced="0" hidden="1"/>
    <cacheHierarchy uniqueName="[Dim Date - Estimated Discharge Date].[Hijri Quarter]" caption="Hijri Quarter" attribute="1" time="1" defaultMemberUniqueName="[Dim Date - Estimated Discharge Date].[Hijri Quarter].[All]" allUniqueName="[Dim Date - Estimated Discharge Date].[Hijri Quarter].[All]" dimensionUniqueName="[Dim Date - Estimated Discharge Date]" displayFolder="" count="0" unbalanced="0" hidden="1"/>
    <cacheHierarchy uniqueName="[Dim Date - Estimated Discharge Date].[Hijri Semester]" caption="Hijri Semester" attribute="1" time="1" defaultMemberUniqueName="[Dim Date - Estimated Discharge Date].[Hijri Semester].[All]" allUniqueName="[Dim Date - Estimated Discharge Date].[Hijri Semester].[All]" dimensionUniqueName="[Dim Date - Estimated Discharge Date]" displayFolder="" count="0" unbalanced="0" hidden="1"/>
    <cacheHierarchy uniqueName="[Dim Date - Estimated Discharge Date].[Hijri Year]" caption="Hijri Year" attribute="1" time="1" defaultMemberUniqueName="[Dim Date - Estimated Discharge Date].[Hijri Year].[All]" allUniqueName="[Dim Date - Estimated Discharge Date].[Hijri Year].[All]" dimensionUniqueName="[Dim Date - Estimated Discharge Date]" displayFolder="" count="0" unbalanced="0" hidden="1"/>
    <cacheHierarchy uniqueName="[Dim Date - Estimated Discharge Date].[HijriDateHierarchy]" caption="HijriDateHierarchy" time="1" defaultMemberUniqueName="[Dim Date - Estimated Discharge Date].[HijriDateHierarchy].[All]" allUniqueName="[Dim Date - Estimated Discharge Date].[HijriDateHierarchy].[All]" dimensionUniqueName="[Dim Date - Estimated Discharge Date]" displayFolder="" count="0" unbalanced="0" hidden="1"/>
    <cacheHierarchy uniqueName="[Dim Date - Estimated Discharge Date].[HijriDayKey]" caption="HijriDayKey" attribute="1" time="1" defaultMemberUniqueName="[Dim Date - Estimated Discharge Date].[HijriDayKey].[All]" allUniqueName="[Dim Date - Estimated Discharge Date].[HijriDayKey].[All]" dimensionUniqueName="[Dim Date - Estimated Discharge Date]" displayFolder="" count="0" unbalanced="0" hidden="1"/>
    <cacheHierarchy uniqueName="[Dim Date - Estimated Discharge Date].[HijriMonthKey]" caption="HijriMonthKey" attribute="1" time="1" defaultMemberUniqueName="[Dim Date - Estimated Discharge Date].[HijriMonthKey].[All]" allUniqueName="[Dim Date - Estimated Discharge Date].[HijriMonthKey].[All]" dimensionUniqueName="[Dim Date - Estimated Discharge Date]" displayFolder="" count="0" unbalanced="0" hidden="1"/>
    <cacheHierarchy uniqueName="[Dim Date - Estimated Discharge Date].[HijriQuarterKey]" caption="HijriQuarterKey" attribute="1" time="1" defaultMemberUniqueName="[Dim Date - Estimated Discharge Date].[HijriQuarterKey].[All]" allUniqueName="[Dim Date - Estimated Discharge Date].[HijriQuarterKey].[All]" dimensionUniqueName="[Dim Date - Estimated Discharge Date]" displayFolder="" count="0" unbalanced="0" hidden="1"/>
    <cacheHierarchy uniqueName="[Dim Date - Estimated Discharge Date].[HijriSemesterKey]" caption="HijriSemesterKey" attribute="1" time="1" defaultMemberUniqueName="[Dim Date - Estimated Discharge Date].[HijriSemesterKey].[All]" allUniqueName="[Dim Date - Estimated Discharge Date].[HijriSemesterKey].[All]" dimensionUniqueName="[Dim Date - Estimated Discharge Date]" displayFolder="" count="0" unbalanced="0" hidden="1"/>
    <cacheHierarchy uniqueName="[Dim Date - Estimated Discharge Date].[Month Name]" caption="Month Name" attribute="1" time="1" defaultMemberUniqueName="[Dim Date - Estimated Discharge Date].[Month Name].[All]" allUniqueName="[Dim Date - Estimated Discharge Date].[Month Name].[All]" dimensionUniqueName="[Dim Date - Estimated Discharge Date]" displayFolder="" count="0" unbalanced="0" hidden="1"/>
    <cacheHierarchy uniqueName="[Dim Date - Estimated Discharge Date].[Month Of Year]" caption="Month Of Year" attribute="1" time="1" defaultMemberUniqueName="[Dim Date - Estimated Discharge Date].[Month Of Year].[All]" allUniqueName="[Dim Date - Estimated Discharge Date].[Month Of Year].[All]" dimensionUniqueName="[Dim Date - Estimated Discharge Date]" displayFolder="" count="0" unbalanced="0" hidden="1"/>
    <cacheHierarchy uniqueName="[Dim Date - Estimated Discharge Date].[MonthKey]" caption="MonthKey" attribute="1" time="1" defaultMemberUniqueName="[Dim Date - Estimated Discharge Date].[MonthKey].[All]" allUniqueName="[Dim Date - Estimated Discharge Date].[MonthKey].[All]" dimensionUniqueName="[Dim Date - Estimated Discharge Date]" displayFolder="" count="0" unbalanced="0" hidden="1"/>
    <cacheHierarchy uniqueName="[Dim Date - Estimated Discharge Date].[MonthNameKey]" caption="MonthNameKey" attribute="1" time="1" defaultMemberUniqueName="[Dim Date - Estimated Discharge Date].[MonthNameKey].[All]" allUniqueName="[Dim Date - Estimated Discharge Date].[MonthNameKey].[All]" dimensionUniqueName="[Dim Date - Estimated Discharge Date]" displayFolder="" count="0" unbalanced="0" hidden="1"/>
    <cacheHierarchy uniqueName="[Dim Date - Estimated Discharge Date].[MonthOverTime]" caption="MonthOverTime" attribute="1" time="1" defaultMemberUniqueName="[Dim Date - Estimated Discharge Date].[MonthOverTime].[All]" allUniqueName="[Dim Date - Estimated Discharge Date].[MonthOverTime].[All]" dimensionUniqueName="[Dim Date - Estimated Discharge Date]" displayFolder="" count="0" unbalanced="0" hidden="1"/>
    <cacheHierarchy uniqueName="[Dim Date - Estimated Discharge Date].[PK_Date]" caption="PK_Date" attribute="1" time="1" keyAttribute="1" defaultMemberUniqueName="[Dim Date - Estimated Discharge Date].[PK_Date].[All]" allUniqueName="[Dim Date - Estimated Discharge Date].[PK_Date].[All]" dimensionUniqueName="[Dim Date - Estimated Discharge Date]" displayFolder="" count="0" memberValueDatatype="7" unbalanced="0" hidden="1"/>
    <cacheHierarchy uniqueName="[Dim Date - Estimated Discharge Date].[Quarter Name]" caption="Quarter Name" attribute="1" time="1" defaultMemberUniqueName="[Dim Date - Estimated Discharge Date].[Quarter Name].[All]" allUniqueName="[Dim Date - Estimated Discharge Date].[Quarter Name].[All]" dimensionUniqueName="[Dim Date - Estimated Discharge Date]" displayFolder="" count="0" unbalanced="0" hidden="1"/>
    <cacheHierarchy uniqueName="[Dim Date - Estimated Discharge Date].[Quarter Of Year]" caption="Quarter Of Year" attribute="1" time="1" defaultMemberUniqueName="[Dim Date - Estimated Discharge Date].[Quarter Of Year].[All]" allUniqueName="[Dim Date - Estimated Discharge Date].[Quarter Of Year].[All]" dimensionUniqueName="[Dim Date - Estimated Discharge Date]" displayFolder="" count="0" unbalanced="0" hidden="1"/>
    <cacheHierarchy uniqueName="[Dim Date - Estimated Discharge Date].[QuarterKey]" caption="QuarterKey" attribute="1" time="1" defaultMemberUniqueName="[Dim Date - Estimated Discharge Date].[QuarterKey].[All]" allUniqueName="[Dim Date - Estimated Discharge Date].[QuarterKey].[All]" dimensionUniqueName="[Dim Date - Estimated Discharge Date]" displayFolder="" count="0" unbalanced="0" hidden="1"/>
    <cacheHierarchy uniqueName="[Dim Date - Estimated Discharge Date].[Semester Of Year]" caption="Semester Of Year" attribute="1" time="1" defaultMemberUniqueName="[Dim Date - Estimated Discharge Date].[Semester Of Year].[All]" allUniqueName="[Dim Date - Estimated Discharge Date].[Semester Of Year].[All]" dimensionUniqueName="[Dim Date - Estimated Discharge Date]" displayFolder="" count="0" unbalanced="0" hidden="1"/>
    <cacheHierarchy uniqueName="[Dim Date - Estimated Discharge Date].[SemesterKey]" caption="SemesterKey" attribute="1" time="1" defaultMemberUniqueName="[Dim Date - Estimated Discharge Date].[SemesterKey].[All]" allUniqueName="[Dim Date - Estimated Discharge Date].[SemesterKey].[All]" dimensionUniqueName="[Dim Date - Estimated Discharge Date]" displayFolder="" count="0" unbalanced="0" hidden="1"/>
    <cacheHierarchy uniqueName="[Dim Date - Estimated Discharge Date].[SemesterNameKey]" caption="SemesterNameKey" attribute="1" time="1" defaultMemberUniqueName="[Dim Date - Estimated Discharge Date].[SemesterNameKey].[All]" allUniqueName="[Dim Date - Estimated Discharge Date].[SemesterNameKey].[All]" dimensionUniqueName="[Dim Date - Estimated Discharge Date]" displayFolder="" count="0" unbalanced="0" hidden="1"/>
    <cacheHierarchy uniqueName="[Dim Date - Estimated Discharge Date].[Week]" caption="Week" attribute="1" time="1" defaultMemberUniqueName="[Dim Date - Estimated Discharge Date].[Week].[All]" allUniqueName="[Dim Date - Estimated Discharge Date].[Week].[All]" dimensionUniqueName="[Dim Date - Estimated Discharge Date]" displayFolder="" count="0" unbalanced="0" hidden="1"/>
    <cacheHierarchy uniqueName="[Dim Date - Estimated Discharge Date].[Week Of Year]" caption="Week Of Year" attribute="1" time="1" defaultMemberUniqueName="[Dim Date - Estimated Discharge Date].[Week Of Year].[All]" allUniqueName="[Dim Date - Estimated Discharge Date].[Week Of Year].[All]" dimensionUniqueName="[Dim Date - Estimated Discharge Date]" displayFolder="" count="0" unbalanced="0" hidden="1"/>
    <cacheHierarchy uniqueName="[Dim Date - Estimated Discharge Date].[WeekKey]" caption="WeekKey" attribute="1" time="1" defaultMemberUniqueName="[Dim Date - Estimated Discharge Date].[WeekKey].[All]" allUniqueName="[Dim Date - Estimated Discharge Date].[WeekKey].[All]" dimensionUniqueName="[Dim Date - Estimated Discharge Date]" displayFolder="" count="0" unbalanced="0" hidden="1"/>
    <cacheHierarchy uniqueName="[Dim Date - Estimated Discharge Date].[WeeksHierarchy]" caption="WeeksHierarchy" time="1" defaultMemberUniqueName="[Dim Date - Estimated Discharge Date].[WeeksHierarchy].[All]" allUniqueName="[Dim Date - Estimated Discharge Date].[WeeksHierarchy].[All]" dimensionUniqueName="[Dim Date - Estimated Discharge Date]" displayFolder="" count="0" unbalanced="0" hidden="1"/>
    <cacheHierarchy uniqueName="[Dim Date - Estimated Discharge Date].[Year Name]" caption="Year Name" attribute="1" time="1" defaultMemberUniqueName="[Dim Date - Estimated Discharge Date].[Year Name].[All]" allUniqueName="[Dim Date - Estimated Discharge Date].[Year Name].[All]" dimensionUniqueName="[Dim Date - Estimated Discharge Date]" displayFolder="" count="0" unbalanced="0" hidden="1"/>
    <cacheHierarchy uniqueName="[Dim Date - Estimated Discharge Date].[YearMonthKey]" caption="YearMonthKey" attribute="1" time="1" defaultMemberUniqueName="[Dim Date - Estimated Discharge Date].[YearMonthKey].[All]" allUniqueName="[Dim Date - Estimated Discharge Date].[YearMonthKey].[All]" dimensionUniqueName="[Dim Date - Estimated Discharge Date]" displayFolder="" count="0" unbalanced="0" hidden="1"/>
    <cacheHierarchy uniqueName="[Dim Date - Follow up].[Custom Week]" caption="Custom Week" attribute="1" time="1" defaultMemberUniqueName="[Dim Date - Follow up].[Custom Week].[All]" allUniqueName="[Dim Date - Follow up].[Custom Week].[All]" dimensionUniqueName="[Dim Date - Follow up]" displayFolder="" count="0" unbalanced="0" hidden="1"/>
    <cacheHierarchy uniqueName="[Dim Date - Follow up].[Date]" caption="Date" attribute="1" time="1" defaultMemberUniqueName="[Dim Date - Follow up].[Date].[All]" allUniqueName="[Dim Date - Follow up].[Date].[All]" dimensionUniqueName="[Dim Date - Follow up]" displayFolder="" count="0" unbalanced="0" hidden="1"/>
    <cacheHierarchy uniqueName="[Dim Date - Follow up].[DateHierarchy]" caption="DateHierarchy" time="1" defaultMemberUniqueName="[Dim Date - Follow up].[DateHierarchy].[All]" allUniqueName="[Dim Date - Follow up].[DateHierarchy].[All]" dimensionUniqueName="[Dim Date - Follow up]" displayFolder="" count="0" unbalanced="0" hidden="1"/>
    <cacheHierarchy uniqueName="[Dim Date - Follow up].[DateKey]" caption="DateKey" attribute="1" time="1" defaultMemberUniqueName="[Dim Date - Follow up].[DateKey].[All]" allUniqueName="[Dim Date - Follow up].[DateKey].[All]" dimensionUniqueName="[Dim Date - Follow up]" displayFolder="" count="0" unbalanced="0" hidden="1"/>
    <cacheHierarchy uniqueName="[Dim Date - Follow up].[DateOld]" caption="DateOld" attribute="1" time="1" defaultMemberUniqueName="[Dim Date - Follow up].[DateOld].[All]" allUniqueName="[Dim Date - Follow up].[DateOld].[All]" dimensionUniqueName="[Dim Date - Follow up]" displayFolder="" count="0" unbalanced="0" hidden="1"/>
    <cacheHierarchy uniqueName="[Dim Date - Follow up].[Day Name]" caption="Day Name" attribute="1" time="1" defaultMemberUniqueName="[Dim Date - Follow up].[Day Name].[All]" allUniqueName="[Dim Date - Follow up].[Day Name].[All]" dimensionUniqueName="[Dim Date - Follow up]" displayFolder="" count="0" unbalanced="0" hidden="1"/>
    <cacheHierarchy uniqueName="[Dim Date - Follow up].[Day Of Month]" caption="Day Of Month" attribute="1" time="1" defaultMemberUniqueName="[Dim Date - Follow up].[Day Of Month].[All]" allUniqueName="[Dim Date - Follow up].[Day Of Month].[All]" dimensionUniqueName="[Dim Date - Follow up]" displayFolder="" count="0" unbalanced="0" hidden="1"/>
    <cacheHierarchy uniqueName="[Dim Date - Follow up].[Day of Week]" caption="Day of Week" attribute="1" time="1" defaultMemberUniqueName="[Dim Date - Follow up].[Day of Week].[All]" allUniqueName="[Dim Date - Follow up].[Day of Week].[All]" dimensionUniqueName="[Dim Date - Follow up]" displayFolder="" count="0" unbalanced="0" hidden="1"/>
    <cacheHierarchy uniqueName="[Dim Date - Follow up].[Day of Year]" caption="Day of Year" attribute="1" time="1" defaultMemberUniqueName="[Dim Date - Follow up].[Day of Year].[All]" allUniqueName="[Dim Date - Follow up].[Day of Year].[All]" dimensionUniqueName="[Dim Date - Follow up]" displayFolder="" count="0" unbalanced="0" hidden="1"/>
    <cacheHierarchy uniqueName="[Dim Date - Follow up].[DayKey]" caption="DayKey" attribute="1" time="1" defaultMemberUniqueName="[Dim Date - Follow up].[DayKey].[All]" allUniqueName="[Dim Date - Follow up].[DayKey].[All]" dimensionUniqueName="[Dim Date - Follow up]" displayFolder="" count="0" unbalanced="0" hidden="1"/>
    <cacheHierarchy uniqueName="[Dim Date - Follow up].[DayKey2]" caption="DayKey2" attribute="1" time="1" defaultMemberUniqueName="[Dim Date - Follow up].[DayKey2].[All]" allUniqueName="[Dim Date - Follow up].[DayKey2].[All]" dimensionUniqueName="[Dim Date - Follow up]" displayFolder="" count="0" unbalanced="0" hidden="1"/>
    <cacheHierarchy uniqueName="[Dim Date - Follow up].[DayofMonthKey]" caption="DayofMonthKey" attribute="1" time="1" defaultMemberUniqueName="[Dim Date - Follow up].[DayofMonthKey].[All]" allUniqueName="[Dim Date - Follow up].[DayofMonthKey].[All]" dimensionUniqueName="[Dim Date - Follow up]" displayFolder="" count="0" unbalanced="0" hidden="1"/>
    <cacheHierarchy uniqueName="[Dim Date - Follow up].[DayofWeekKey]" caption="DayofWeekKey" attribute="1" time="1" defaultMemberUniqueName="[Dim Date - Follow up].[DayofWeekKey].[All]" allUniqueName="[Dim Date - Follow up].[DayofWeekKey].[All]" dimensionUniqueName="[Dim Date - Follow up]" displayFolder="" count="0" unbalanced="0" hidden="1"/>
    <cacheHierarchy uniqueName="[Dim Date - Follow up].[DayofYearKey]" caption="DayofYearKey" attribute="1" time="1" defaultMemberUniqueName="[Dim Date - Follow up].[DayofYearKey].[All]" allUniqueName="[Dim Date - Follow up].[DayofYearKey].[All]" dimensionUniqueName="[Dim Date - Follow up]" displayFolder="" count="0" unbalanced="0" hidden="1"/>
    <cacheHierarchy uniqueName="[Dim Date - Follow up].[FormattedDate]" caption="FormattedDate" attribute="1" time="1" defaultMemberUniqueName="[Dim Date - Follow up].[FormattedDate].[All]" allUniqueName="[Dim Date - Follow up].[FormattedDate].[All]" dimensionUniqueName="[Dim Date - Follow up]" displayFolder="" count="0" unbalanced="0" hidden="1"/>
    <cacheHierarchy uniqueName="[Dim Date - Follow up].[Half Year Name]" caption="Half Year Name" attribute="1" time="1" defaultMemberUniqueName="[Dim Date - Follow up].[Half Year Name].[All]" allUniqueName="[Dim Date - Follow up].[Half Year Name].[All]" dimensionUniqueName="[Dim Date - Follow up]" displayFolder="" count="0" unbalanced="0" hidden="1"/>
    <cacheHierarchy uniqueName="[Dim Date - Follow up].[Hijri Date]" caption="Hijri Date" attribute="1" time="1" defaultMemberUniqueName="[Dim Date - Follow up].[Hijri Date].[All]" allUniqueName="[Dim Date - Follow up].[Hijri Date].[All]" dimensionUniqueName="[Dim Date - Follow up]" displayFolder="" count="0" unbalanced="0" hidden="1"/>
    <cacheHierarchy uniqueName="[Dim Date - Follow up].[Hijri Month]" caption="Hijri Month" attribute="1" time="1" defaultMemberUniqueName="[Dim Date - Follow up].[Hijri Month].[All]" allUniqueName="[Dim Date - Follow up].[Hijri Month].[All]" dimensionUniqueName="[Dim Date - Follow up]" displayFolder="" count="0" unbalanced="0" hidden="1"/>
    <cacheHierarchy uniqueName="[Dim Date - Follow up].[Hijri Quarter]" caption="Hijri Quarter" attribute="1" time="1" defaultMemberUniqueName="[Dim Date - Follow up].[Hijri Quarter].[All]" allUniqueName="[Dim Date - Follow up].[Hijri Quarter].[All]" dimensionUniqueName="[Dim Date - Follow up]" displayFolder="" count="0" unbalanced="0" hidden="1"/>
    <cacheHierarchy uniqueName="[Dim Date - Follow up].[Hijri Semester]" caption="Hijri Semester" attribute="1" time="1" defaultMemberUniqueName="[Dim Date - Follow up].[Hijri Semester].[All]" allUniqueName="[Dim Date - Follow up].[Hijri Semester].[All]" dimensionUniqueName="[Dim Date - Follow up]" displayFolder="" count="0" unbalanced="0" hidden="1"/>
    <cacheHierarchy uniqueName="[Dim Date - Follow up].[Hijri Year]" caption="Hijri Year" attribute="1" time="1" defaultMemberUniqueName="[Dim Date - Follow up].[Hijri Year].[All]" allUniqueName="[Dim Date - Follow up].[Hijri Year].[All]" dimensionUniqueName="[Dim Date - Follow up]" displayFolder="" count="0" unbalanced="0" hidden="1"/>
    <cacheHierarchy uniqueName="[Dim Date - Follow up].[HijriDateHierarchy]" caption="HijriDateHierarchy" time="1" defaultMemberUniqueName="[Dim Date - Follow up].[HijriDateHierarchy].[All]" allUniqueName="[Dim Date - Follow up].[HijriDateHierarchy].[All]" dimensionUniqueName="[Dim Date - Follow up]" displayFolder="" count="0" unbalanced="0" hidden="1"/>
    <cacheHierarchy uniqueName="[Dim Date - Follow up].[HijriDayKey]" caption="HijriDayKey" attribute="1" time="1" defaultMemberUniqueName="[Dim Date - Follow up].[HijriDayKey].[All]" allUniqueName="[Dim Date - Follow up].[HijriDayKey].[All]" dimensionUniqueName="[Dim Date - Follow up]" displayFolder="" count="0" unbalanced="0" hidden="1"/>
    <cacheHierarchy uniqueName="[Dim Date - Follow up].[HijriMonthKey]" caption="HijriMonthKey" attribute="1" time="1" defaultMemberUniqueName="[Dim Date - Follow up].[HijriMonthKey].[All]" allUniqueName="[Dim Date - Follow up].[HijriMonthKey].[All]" dimensionUniqueName="[Dim Date - Follow up]" displayFolder="" count="0" unbalanced="0" hidden="1"/>
    <cacheHierarchy uniqueName="[Dim Date - Follow up].[HijriQuarterKey]" caption="HijriQuarterKey" attribute="1" time="1" defaultMemberUniqueName="[Dim Date - Follow up].[HijriQuarterKey].[All]" allUniqueName="[Dim Date - Follow up].[HijriQuarterKey].[All]" dimensionUniqueName="[Dim Date - Follow up]" displayFolder="" count="0" unbalanced="0" hidden="1"/>
    <cacheHierarchy uniqueName="[Dim Date - Follow up].[HijriSemesterKey]" caption="HijriSemesterKey" attribute="1" time="1" defaultMemberUniqueName="[Dim Date - Follow up].[HijriSemesterKey].[All]" allUniqueName="[Dim Date - Follow up].[HijriSemesterKey].[All]" dimensionUniqueName="[Dim Date - Follow up]" displayFolder="" count="0" unbalanced="0" hidden="1"/>
    <cacheHierarchy uniqueName="[Dim Date - Follow up].[Month Name]" caption="Month Name" attribute="1" time="1" defaultMemberUniqueName="[Dim Date - Follow up].[Month Name].[All]" allUniqueName="[Dim Date - Follow up].[Month Name].[All]" dimensionUniqueName="[Dim Date - Follow up]" displayFolder="" count="0" unbalanced="0" hidden="1"/>
    <cacheHierarchy uniqueName="[Dim Date - Follow up].[Month Of Year]" caption="Month Of Year" attribute="1" time="1" defaultMemberUniqueName="[Dim Date - Follow up].[Month Of Year].[All]" allUniqueName="[Dim Date - Follow up].[Month Of Year].[All]" dimensionUniqueName="[Dim Date - Follow up]" displayFolder="" count="0" unbalanced="0" hidden="1"/>
    <cacheHierarchy uniqueName="[Dim Date - Follow up].[MonthKey]" caption="MonthKey" attribute="1" time="1" defaultMemberUniqueName="[Dim Date - Follow up].[MonthKey].[All]" allUniqueName="[Dim Date - Follow up].[MonthKey].[All]" dimensionUniqueName="[Dim Date - Follow up]" displayFolder="" count="0" unbalanced="0" hidden="1"/>
    <cacheHierarchy uniqueName="[Dim Date - Follow up].[MonthNameKey]" caption="MonthNameKey" attribute="1" time="1" defaultMemberUniqueName="[Dim Date - Follow up].[MonthNameKey].[All]" allUniqueName="[Dim Date - Follow up].[MonthNameKey].[All]" dimensionUniqueName="[Dim Date - Follow up]" displayFolder="" count="0" unbalanced="0" hidden="1"/>
    <cacheHierarchy uniqueName="[Dim Date - Follow up].[MonthOverTime]" caption="MonthOverTime" attribute="1" time="1" defaultMemberUniqueName="[Dim Date - Follow up].[MonthOverTime].[All]" allUniqueName="[Dim Date - Follow up].[MonthOverTime].[All]" dimensionUniqueName="[Dim Date - Follow up]" displayFolder="" count="0" unbalanced="0" hidden="1"/>
    <cacheHierarchy uniqueName="[Dim Date - Follow up].[PK_Date]" caption="PK_Date" attribute="1" time="1" keyAttribute="1" defaultMemberUniqueName="[Dim Date - Follow up].[PK_Date].[All]" allUniqueName="[Dim Date - Follow up].[PK_Date].[All]" dimensionUniqueName="[Dim Date - Follow up]" displayFolder="" count="0" memberValueDatatype="7" unbalanced="0" hidden="1"/>
    <cacheHierarchy uniqueName="[Dim Date - Follow up].[Quarter Name]" caption="Quarter Name" attribute="1" time="1" defaultMemberUniqueName="[Dim Date - Follow up].[Quarter Name].[All]" allUniqueName="[Dim Date - Follow up].[Quarter Name].[All]" dimensionUniqueName="[Dim Date - Follow up]" displayFolder="" count="0" unbalanced="0" hidden="1"/>
    <cacheHierarchy uniqueName="[Dim Date - Follow up].[Quarter Of Year]" caption="Quarter Of Year" attribute="1" time="1" defaultMemberUniqueName="[Dim Date - Follow up].[Quarter Of Year].[All]" allUniqueName="[Dim Date - Follow up].[Quarter Of Year].[All]" dimensionUniqueName="[Dim Date - Follow up]" displayFolder="" count="0" unbalanced="0" hidden="1"/>
    <cacheHierarchy uniqueName="[Dim Date - Follow up].[QuarterKey]" caption="QuarterKey" attribute="1" time="1" defaultMemberUniqueName="[Dim Date - Follow up].[QuarterKey].[All]" allUniqueName="[Dim Date - Follow up].[QuarterKey].[All]" dimensionUniqueName="[Dim Date - Follow up]" displayFolder="" count="0" unbalanced="0" hidden="1"/>
    <cacheHierarchy uniqueName="[Dim Date - Follow up].[Semester Of Year]" caption="Semester Of Year" attribute="1" time="1" defaultMemberUniqueName="[Dim Date - Follow up].[Semester Of Year].[All]" allUniqueName="[Dim Date - Follow up].[Semester Of Year].[All]" dimensionUniqueName="[Dim Date - Follow up]" displayFolder="" count="0" unbalanced="0" hidden="1"/>
    <cacheHierarchy uniqueName="[Dim Date - Follow up].[SemesterKey]" caption="SemesterKey" attribute="1" time="1" defaultMemberUniqueName="[Dim Date - Follow up].[SemesterKey].[All]" allUniqueName="[Dim Date - Follow up].[SemesterKey].[All]" dimensionUniqueName="[Dim Date - Follow up]" displayFolder="" count="0" unbalanced="0" hidden="1"/>
    <cacheHierarchy uniqueName="[Dim Date - Follow up].[SemesterNameKey]" caption="SemesterNameKey" attribute="1" time="1" defaultMemberUniqueName="[Dim Date - Follow up].[SemesterNameKey].[All]" allUniqueName="[Dim Date - Follow up].[SemesterNameKey].[All]" dimensionUniqueName="[Dim Date - Follow up]" displayFolder="" count="0" unbalanced="0" hidden="1"/>
    <cacheHierarchy uniqueName="[Dim Date - Follow up].[Week]" caption="Week" attribute="1" time="1" defaultMemberUniqueName="[Dim Date - Follow up].[Week].[All]" allUniqueName="[Dim Date - Follow up].[Week].[All]" dimensionUniqueName="[Dim Date - Follow up]" displayFolder="" count="0" unbalanced="0" hidden="1"/>
    <cacheHierarchy uniqueName="[Dim Date - Follow up].[Week Of Year]" caption="Week Of Year" attribute="1" time="1" defaultMemberUniqueName="[Dim Date - Follow up].[Week Of Year].[All]" allUniqueName="[Dim Date - Follow up].[Week Of Year].[All]" dimensionUniqueName="[Dim Date - Follow up]" displayFolder="" count="0" unbalanced="0" hidden="1"/>
    <cacheHierarchy uniqueName="[Dim Date - Follow up].[WeekKey]" caption="WeekKey" attribute="1" time="1" defaultMemberUniqueName="[Dim Date - Follow up].[WeekKey].[All]" allUniqueName="[Dim Date - Follow up].[WeekKey].[All]" dimensionUniqueName="[Dim Date - Follow up]" displayFolder="" count="0" unbalanced="0" hidden="1"/>
    <cacheHierarchy uniqueName="[Dim Date - Follow up].[WeeksHierarchy]" caption="WeeksHierarchy" time="1" defaultMemberUniqueName="[Dim Date - Follow up].[WeeksHierarchy].[All]" allUniqueName="[Dim Date - Follow up].[WeeksHierarchy].[All]" dimensionUniqueName="[Dim Date - Follow up]" displayFolder="" count="0" unbalanced="0" hidden="1"/>
    <cacheHierarchy uniqueName="[Dim Date - Follow up].[Year Name]" caption="Year Name" attribute="1" time="1" defaultMemberUniqueName="[Dim Date - Follow up].[Year Name].[All]" allUniqueName="[Dim Date - Follow up].[Year Name].[All]" dimensionUniqueName="[Dim Date - Follow up]" displayFolder="" count="0" unbalanced="0" hidden="1"/>
    <cacheHierarchy uniqueName="[Dim Date - Follow up].[YearMonthKey]" caption="YearMonthKey" attribute="1" time="1" defaultMemberUniqueName="[Dim Date - Follow up].[YearMonthKey].[All]" allUniqueName="[Dim Date - Follow up].[YearMonthKey].[All]" dimensionUniqueName="[Dim Date - Follow up]" displayFolder="" count="0" unbalanced="0" hidden="1"/>
    <cacheHierarchy uniqueName="[Dim Date - OR Planned Start Time].[DayTimeBucket]" caption="DayTimeBucket" attribute="1" defaultMemberUniqueName="[Dim Date - OR Planned Start Time].[DayTimeBucket].[All]" allUniqueName="[Dim Date - OR Planned Start Time].[DayTimeBucket].[All]" dimensionUniqueName="[Dim Date - OR Planned Start Time]" displayFolder="" count="0" unbalanced="0" hidden="1"/>
    <cacheHierarchy uniqueName="[Dim Date - OR Planned Start Time].[DayTimeBucketGroupKey]" caption="DayTimeBucketGroupKey" attribute="1" defaultMemberUniqueName="[Dim Date - OR Planned Start Time].[DayTimeBucketGroupKey].[All]" allUniqueName="[Dim Date - OR Planned Start Time].[DayTimeBucketGroupKey].[All]" dimensionUniqueName="[Dim Date - OR Planned Start Time]" displayFolder="" count="0" unbalanced="0" hidden="1"/>
    <cacheHierarchy uniqueName="[Dim Date - OR Planned Start Time].[Hour30]" caption="Hour30" attribute="1" defaultMemberUniqueName="[Dim Date - OR Planned Start Time].[Hour30].[All]" allUniqueName="[Dim Date - OR Planned Start Time].[Hour30].[All]" dimensionUniqueName="[Dim Date - OR Planned Start Time]" displayFolder="" count="0" unbalanced="0" hidden="1"/>
    <cacheHierarchy uniqueName="[Dim Date - OR Planned Start Time].[HourlyBucket]" caption="HourlyBucket" attribute="1" defaultMemberUniqueName="[Dim Date - OR Planned Start Time].[HourlyBucket].[All]" allUniqueName="[Dim Date - OR Planned Start Time].[HourlyBucket].[All]" dimensionUniqueName="[Dim Date - OR Planned Start Time]" displayFolder="" count="0" unbalanced="0" hidden="1"/>
    <cacheHierarchy uniqueName="[Dim Date - OR Planned Start Time].[MinuteNumber]" caption="MinuteNumber" attribute="1" defaultMemberUniqueName="[Dim Date - OR Planned Start Time].[MinuteNumber].[All]" allUniqueName="[Dim Date - OR Planned Start Time].[MinuteNumber].[All]" dimensionUniqueName="[Dim Date - OR Planned Start Time]" displayFolder="" count="0" unbalanced="0" hidden="1"/>
    <cacheHierarchy uniqueName="[Dim Date - OR Planned Start Time].[SecondNumber]" caption="SecondNumber" attribute="1" defaultMemberUniqueName="[Dim Date - OR Planned Start Time].[SecondNumber].[All]" allUniqueName="[Dim Date - OR Planned Start Time].[SecondNumber].[All]" dimensionUniqueName="[Dim Date - OR Planned Start Time]" displayFolder="" count="0" unbalanced="0" hidden="1"/>
    <cacheHierarchy uniqueName="[Dim Date - OR Planned Start Time].[Time]" caption="Time" attribute="1" defaultMemberUniqueName="[Dim Date - OR Planned Start Time].[Time].[All]" allUniqueName="[Dim Date - OR Planned Start Time].[Time].[All]" dimensionUniqueName="[Dim Date - OR Planned Start Time]" displayFolder="" count="0" unbalanced="0" hidden="1"/>
    <cacheHierarchy uniqueName="[Dim Date - OR Planned Start Time].[TimeAltKey]" caption="TimeAltKey" attribute="1" defaultMemberUniqueName="[Dim Date - OR Planned Start Time].[TimeAltKey].[All]" allUniqueName="[Dim Date - OR Planned Start Time].[TimeAltKey].[All]" dimensionUniqueName="[Dim Date - OR Planned Start Time]" displayFolder="" count="0" unbalanced="0" hidden="1"/>
    <cacheHierarchy uniqueName="[Dim Date - OR Planned Start Time].[TimeInSecond]" caption="TimeInSecond" attribute="1" defaultMemberUniqueName="[Dim Date - OR Planned Start Time].[TimeInSecond].[All]" allUniqueName="[Dim Date - OR Planned Start Time].[TimeInSecond].[All]" dimensionUniqueName="[Dim Date - OR Planned Start Time]" displayFolder="" count="0" unbalanced="0" hidden="1"/>
    <cacheHierarchy uniqueName="[Dim Date - OR Planned Start Time].[TimeKey]" caption="TimeKey" attribute="1" defaultMemberUniqueName="[Dim Date - OR Planned Start Time].[TimeKey].[All]" allUniqueName="[Dim Date - OR Planned Start Time].[TimeKey].[All]" dimensionUniqueName="[Dim Date - OR Planned Start Time]" displayFolder="" count="0" unbalanced="0" hidden="1"/>
    <cacheHierarchy uniqueName="[Dim Date - Order Date].[Custom Week]" caption="Custom Week" attribute="1" time="1" defaultMemberUniqueName="[Dim Date - Order Date].[Custom Week].[All]" allUniqueName="[Dim Date - Order Date].[Custom Week].[All]" dimensionUniqueName="[Dim Date - Order Date]" displayFolder="" count="0" unbalanced="0" hidden="1"/>
    <cacheHierarchy uniqueName="[Dim Date - Order Date].[Date]" caption="Date" attribute="1" time="1" defaultMemberUniqueName="[Dim Date - Order Date].[Date].[All]" allUniqueName="[Dim Date - Order Date].[Date].[All]" dimensionUniqueName="[Dim Date - Order Date]" displayFolder="" count="0" unbalanced="0" hidden="1"/>
    <cacheHierarchy uniqueName="[Dim Date - Order Date].[DateHierarchy]" caption="DateHierarchy" time="1" defaultMemberUniqueName="[Dim Date - Order Date].[DateHierarchy].[All]" allUniqueName="[Dim Date - Order Date].[DateHierarchy].[All]" dimensionUniqueName="[Dim Date - Order Date]" displayFolder="" count="0" unbalanced="0" hidden="1"/>
    <cacheHierarchy uniqueName="[Dim Date - Order Date].[DateKey]" caption="DateKey" attribute="1" time="1" defaultMemberUniqueName="[Dim Date - Order Date].[DateKey].[All]" allUniqueName="[Dim Date - Order Date].[DateKey].[All]" dimensionUniqueName="[Dim Date - Order Date]" displayFolder="" count="0" unbalanced="0" hidden="1"/>
    <cacheHierarchy uniqueName="[Dim Date - Order Date].[DateOld]" caption="DateOld" attribute="1" time="1" defaultMemberUniqueName="[Dim Date - Order Date].[DateOld].[All]" allUniqueName="[Dim Date - Order Date].[DateOld].[All]" dimensionUniqueName="[Dim Date - Order Date]" displayFolder="" count="0" unbalanced="0" hidden="1"/>
    <cacheHierarchy uniqueName="[Dim Date - Order Date].[Day Name]" caption="Day Name" attribute="1" time="1" defaultMemberUniqueName="[Dim Date - Order Date].[Day Name].[All]" allUniqueName="[Dim Date - Order Date].[Day Name].[All]" dimensionUniqueName="[Dim Date - Order Date]" displayFolder="" count="0" unbalanced="0" hidden="1"/>
    <cacheHierarchy uniqueName="[Dim Date - Order Date].[Day Of Month]" caption="Day Of Month" attribute="1" time="1" defaultMemberUniqueName="[Dim Date - Order Date].[Day Of Month].[All]" allUniqueName="[Dim Date - Order Date].[Day Of Month].[All]" dimensionUniqueName="[Dim Date - Order Date]" displayFolder="" count="0" unbalanced="0" hidden="1"/>
    <cacheHierarchy uniqueName="[Dim Date - Order Date].[Day of Week]" caption="Day of Week" attribute="1" time="1" defaultMemberUniqueName="[Dim Date - Order Date].[Day of Week].[All]" allUniqueName="[Dim Date - Order Date].[Day of Week].[All]" dimensionUniqueName="[Dim Date - Order Date]" displayFolder="" count="0" unbalanced="0" hidden="1"/>
    <cacheHierarchy uniqueName="[Dim Date - Order Date].[Day of Year]" caption="Day of Year" attribute="1" time="1" defaultMemberUniqueName="[Dim Date - Order Date].[Day of Year].[All]" allUniqueName="[Dim Date - Order Date].[Day of Year].[All]" dimensionUniqueName="[Dim Date - Order Date]" displayFolder="" count="0" unbalanced="0" hidden="1"/>
    <cacheHierarchy uniqueName="[Dim Date - Order Date].[DayKey]" caption="DayKey" attribute="1" time="1" defaultMemberUniqueName="[Dim Date - Order Date].[DayKey].[All]" allUniqueName="[Dim Date - Order Date].[DayKey].[All]" dimensionUniqueName="[Dim Date - Order Date]" displayFolder="" count="0" unbalanced="0" hidden="1"/>
    <cacheHierarchy uniqueName="[Dim Date - Order Date].[DayKey2]" caption="DayKey2" attribute="1" time="1" defaultMemberUniqueName="[Dim Date - Order Date].[DayKey2].[All]" allUniqueName="[Dim Date - Order Date].[DayKey2].[All]" dimensionUniqueName="[Dim Date - Order Date]" displayFolder="" count="0" unbalanced="0" hidden="1"/>
    <cacheHierarchy uniqueName="[Dim Date - Order Date].[DayofMonthKey]" caption="DayofMonthKey" attribute="1" time="1" defaultMemberUniqueName="[Dim Date - Order Date].[DayofMonthKey].[All]" allUniqueName="[Dim Date - Order Date].[DayofMonthKey].[All]" dimensionUniqueName="[Dim Date - Order Date]" displayFolder="" count="0" unbalanced="0" hidden="1"/>
    <cacheHierarchy uniqueName="[Dim Date - Order Date].[DayofWeekKey]" caption="DayofWeekKey" attribute="1" time="1" defaultMemberUniqueName="[Dim Date - Order Date].[DayofWeekKey].[All]" allUniqueName="[Dim Date - Order Date].[DayofWeekKey].[All]" dimensionUniqueName="[Dim Date - Order Date]" displayFolder="" count="0" unbalanced="0" hidden="1"/>
    <cacheHierarchy uniqueName="[Dim Date - Order Date].[DayofYearKey]" caption="DayofYearKey" attribute="1" time="1" defaultMemberUniqueName="[Dim Date - Order Date].[DayofYearKey].[All]" allUniqueName="[Dim Date - Order Date].[DayofYearKey].[All]" dimensionUniqueName="[Dim Date - Order Date]" displayFolder="" count="0" unbalanced="0" hidden="1"/>
    <cacheHierarchy uniqueName="[Dim Date - Order Date].[FormattedDate]" caption="FormattedDate" attribute="1" time="1" defaultMemberUniqueName="[Dim Date - Order Date].[FormattedDate].[All]" allUniqueName="[Dim Date - Order Date].[FormattedDate].[All]" dimensionUniqueName="[Dim Date - Order Date]" displayFolder="" count="0" unbalanced="0" hidden="1"/>
    <cacheHierarchy uniqueName="[Dim Date - Order Date].[Half Year Name]" caption="Half Year Name" attribute="1" time="1" defaultMemberUniqueName="[Dim Date - Order Date].[Half Year Name].[All]" allUniqueName="[Dim Date - Order Date].[Half Year Name].[All]" dimensionUniqueName="[Dim Date - Order Date]" displayFolder="" count="0" unbalanced="0" hidden="1"/>
    <cacheHierarchy uniqueName="[Dim Date - Order Date].[Hijri Date]" caption="Hijri Date" attribute="1" time="1" defaultMemberUniqueName="[Dim Date - Order Date].[Hijri Date].[All]" allUniqueName="[Dim Date - Order Date].[Hijri Date].[All]" dimensionUniqueName="[Dim Date - Order Date]" displayFolder="" count="0" unbalanced="0" hidden="1"/>
    <cacheHierarchy uniqueName="[Dim Date - Order Date].[Hijri Month]" caption="Hijri Month" attribute="1" time="1" defaultMemberUniqueName="[Dim Date - Order Date].[Hijri Month].[All]" allUniqueName="[Dim Date - Order Date].[Hijri Month].[All]" dimensionUniqueName="[Dim Date - Order Date]" displayFolder="" count="0" unbalanced="0" hidden="1"/>
    <cacheHierarchy uniqueName="[Dim Date - Order Date].[Hijri Quarter]" caption="Hijri Quarter" attribute="1" time="1" defaultMemberUniqueName="[Dim Date - Order Date].[Hijri Quarter].[All]" allUniqueName="[Dim Date - Order Date].[Hijri Quarter].[All]" dimensionUniqueName="[Dim Date - Order Date]" displayFolder="" count="0" unbalanced="0" hidden="1"/>
    <cacheHierarchy uniqueName="[Dim Date - Order Date].[Hijri Semester]" caption="Hijri Semester" attribute="1" time="1" defaultMemberUniqueName="[Dim Date - Order Date].[Hijri Semester].[All]" allUniqueName="[Dim Date - Order Date].[Hijri Semester].[All]" dimensionUniqueName="[Dim Date - Order Date]" displayFolder="" count="0" unbalanced="0" hidden="1"/>
    <cacheHierarchy uniqueName="[Dim Date - Order Date].[Hijri Year]" caption="Hijri Year" attribute="1" time="1" defaultMemberUniqueName="[Dim Date - Order Date].[Hijri Year].[All]" allUniqueName="[Dim Date - Order Date].[Hijri Year].[All]" dimensionUniqueName="[Dim Date - Order Date]" displayFolder="" count="0" unbalanced="0" hidden="1"/>
    <cacheHierarchy uniqueName="[Dim Date - Order Date].[HijriDateHierarchy]" caption="HijriDateHierarchy" time="1" defaultMemberUniqueName="[Dim Date - Order Date].[HijriDateHierarchy].[All]" allUniqueName="[Dim Date - Order Date].[HijriDateHierarchy].[All]" dimensionUniqueName="[Dim Date - Order Date]" displayFolder="" count="0" unbalanced="0" hidden="1"/>
    <cacheHierarchy uniqueName="[Dim Date - Order Date].[HijriDayKey]" caption="HijriDayKey" attribute="1" time="1" defaultMemberUniqueName="[Dim Date - Order Date].[HijriDayKey].[All]" allUniqueName="[Dim Date - Order Date].[HijriDayKey].[All]" dimensionUniqueName="[Dim Date - Order Date]" displayFolder="" count="0" unbalanced="0" hidden="1"/>
    <cacheHierarchy uniqueName="[Dim Date - Order Date].[HijriMonthKey]" caption="HijriMonthKey" attribute="1" time="1" defaultMemberUniqueName="[Dim Date - Order Date].[HijriMonthKey].[All]" allUniqueName="[Dim Date - Order Date].[HijriMonthKey].[All]" dimensionUniqueName="[Dim Date - Order Date]" displayFolder="" count="0" unbalanced="0" hidden="1"/>
    <cacheHierarchy uniqueName="[Dim Date - Order Date].[HijriQuarterKey]" caption="HijriQuarterKey" attribute="1" time="1" defaultMemberUniqueName="[Dim Date - Order Date].[HijriQuarterKey].[All]" allUniqueName="[Dim Date - Order Date].[HijriQuarterKey].[All]" dimensionUniqueName="[Dim Date - Order Date]" displayFolder="" count="0" unbalanced="0" hidden="1"/>
    <cacheHierarchy uniqueName="[Dim Date - Order Date].[HijriSemesterKey]" caption="HijriSemesterKey" attribute="1" time="1" defaultMemberUniqueName="[Dim Date - Order Date].[HijriSemesterKey].[All]" allUniqueName="[Dim Date - Order Date].[HijriSemesterKey].[All]" dimensionUniqueName="[Dim Date - Order Date]" displayFolder="" count="0" unbalanced="0" hidden="1"/>
    <cacheHierarchy uniqueName="[Dim Date - Order Date].[Month Name]" caption="Month Name" attribute="1" time="1" defaultMemberUniqueName="[Dim Date - Order Date].[Month Name].[All]" allUniqueName="[Dim Date - Order Date].[Month Name].[All]" dimensionUniqueName="[Dim Date - Order Date]" displayFolder="" count="0" unbalanced="0" hidden="1"/>
    <cacheHierarchy uniqueName="[Dim Date - Order Date].[Month Of Year]" caption="Month Of Year" attribute="1" time="1" defaultMemberUniqueName="[Dim Date - Order Date].[Month Of Year].[All]" allUniqueName="[Dim Date - Order Date].[Month Of Year].[All]" dimensionUniqueName="[Dim Date - Order Date]" displayFolder="" count="0" unbalanced="0" hidden="1"/>
    <cacheHierarchy uniqueName="[Dim Date - Order Date].[MonthKey]" caption="MonthKey" attribute="1" time="1" defaultMemberUniqueName="[Dim Date - Order Date].[MonthKey].[All]" allUniqueName="[Dim Date - Order Date].[MonthKey].[All]" dimensionUniqueName="[Dim Date - Order Date]" displayFolder="" count="0" unbalanced="0" hidden="1"/>
    <cacheHierarchy uniqueName="[Dim Date - Order Date].[MonthNameKey]" caption="MonthNameKey" attribute="1" time="1" defaultMemberUniqueName="[Dim Date - Order Date].[MonthNameKey].[All]" allUniqueName="[Dim Date - Order Date].[MonthNameKey].[All]" dimensionUniqueName="[Dim Date - Order Date]" displayFolder="" count="0" unbalanced="0" hidden="1"/>
    <cacheHierarchy uniqueName="[Dim Date - Order Date].[MonthOverTime]" caption="MonthOverTime" attribute="1" time="1" defaultMemberUniqueName="[Dim Date - Order Date].[MonthOverTime].[All]" allUniqueName="[Dim Date - Order Date].[MonthOverTime].[All]" dimensionUniqueName="[Dim Date - Order Date]" displayFolder="" count="0" unbalanced="0" hidden="1"/>
    <cacheHierarchy uniqueName="[Dim Date - Order Date].[PK_Date]" caption="PK_Date" attribute="1" time="1" keyAttribute="1" defaultMemberUniqueName="[Dim Date - Order Date].[PK_Date].[All]" allUniqueName="[Dim Date - Order Date].[PK_Date].[All]" dimensionUniqueName="[Dim Date - Order Date]" displayFolder="" count="0" memberValueDatatype="7" unbalanced="0" hidden="1"/>
    <cacheHierarchy uniqueName="[Dim Date - Order Date].[Quarter Name]" caption="Quarter Name" attribute="1" time="1" defaultMemberUniqueName="[Dim Date - Order Date].[Quarter Name].[All]" allUniqueName="[Dim Date - Order Date].[Quarter Name].[All]" dimensionUniqueName="[Dim Date - Order Date]" displayFolder="" count="0" unbalanced="0" hidden="1"/>
    <cacheHierarchy uniqueName="[Dim Date - Order Date].[Quarter Of Year]" caption="Quarter Of Year" attribute="1" time="1" defaultMemberUniqueName="[Dim Date - Order Date].[Quarter Of Year].[All]" allUniqueName="[Dim Date - Order Date].[Quarter Of Year].[All]" dimensionUniqueName="[Dim Date - Order Date]" displayFolder="" count="0" unbalanced="0" hidden="1"/>
    <cacheHierarchy uniqueName="[Dim Date - Order Date].[QuarterKey]" caption="QuarterKey" attribute="1" time="1" defaultMemberUniqueName="[Dim Date - Order Date].[QuarterKey].[All]" allUniqueName="[Dim Date - Order Date].[QuarterKey].[All]" dimensionUniqueName="[Dim Date - Order Date]" displayFolder="" count="0" unbalanced="0" hidden="1"/>
    <cacheHierarchy uniqueName="[Dim Date - Order Date].[Semester Of Year]" caption="Semester Of Year" attribute="1" time="1" defaultMemberUniqueName="[Dim Date - Order Date].[Semester Of Year].[All]" allUniqueName="[Dim Date - Order Date].[Semester Of Year].[All]" dimensionUniqueName="[Dim Date - Order Date]" displayFolder="" count="0" unbalanced="0" hidden="1"/>
    <cacheHierarchy uniqueName="[Dim Date - Order Date].[SemesterKey]" caption="SemesterKey" attribute="1" time="1" defaultMemberUniqueName="[Dim Date - Order Date].[SemesterKey].[All]" allUniqueName="[Dim Date - Order Date].[SemesterKey].[All]" dimensionUniqueName="[Dim Date - Order Date]" displayFolder="" count="0" unbalanced="0" hidden="1"/>
    <cacheHierarchy uniqueName="[Dim Date - Order Date].[SemesterNameKey]" caption="SemesterNameKey" attribute="1" time="1" defaultMemberUniqueName="[Dim Date - Order Date].[SemesterNameKey].[All]" allUniqueName="[Dim Date - Order Date].[SemesterNameKey].[All]" dimensionUniqueName="[Dim Date - Order Date]" displayFolder="" count="0" unbalanced="0" hidden="1"/>
    <cacheHierarchy uniqueName="[Dim Date - Order Date].[Week]" caption="Week" attribute="1" time="1" defaultMemberUniqueName="[Dim Date - Order Date].[Week].[All]" allUniqueName="[Dim Date - Order Date].[Week].[All]" dimensionUniqueName="[Dim Date - Order Date]" displayFolder="" count="0" unbalanced="0" hidden="1"/>
    <cacheHierarchy uniqueName="[Dim Date - Order Date].[Week Of Year]" caption="Week Of Year" attribute="1" time="1" defaultMemberUniqueName="[Dim Date - Order Date].[Week Of Year].[All]" allUniqueName="[Dim Date - Order Date].[Week Of Year].[All]" dimensionUniqueName="[Dim Date - Order Date]" displayFolder="" count="0" unbalanced="0" hidden="1"/>
    <cacheHierarchy uniqueName="[Dim Date - Order Date].[WeekKey]" caption="WeekKey" attribute="1" time="1" defaultMemberUniqueName="[Dim Date - Order Date].[WeekKey].[All]" allUniqueName="[Dim Date - Order Date].[WeekKey].[All]" dimensionUniqueName="[Dim Date - Order Date]" displayFolder="" count="0" unbalanced="0" hidden="1"/>
    <cacheHierarchy uniqueName="[Dim Date - Order Date].[WeeksHierarchy]" caption="WeeksHierarchy" time="1" defaultMemberUniqueName="[Dim Date - Order Date].[WeeksHierarchy].[All]" allUniqueName="[Dim Date - Order Date].[WeeksHierarchy].[All]" dimensionUniqueName="[Dim Date - Order Date]" displayFolder="" count="0" unbalanced="0" hidden="1"/>
    <cacheHierarchy uniqueName="[Dim Date - Order Date].[Year Name]" caption="Year Name" attribute="1" time="1" defaultMemberUniqueName="[Dim Date - Order Date].[Year Name].[All]" allUniqueName="[Dim Date - Order Date].[Year Name].[All]" dimensionUniqueName="[Dim Date - Order Date]" displayFolder="" count="0" unbalanced="0" hidden="1"/>
    <cacheHierarchy uniqueName="[Dim Date - Order Date].[YearMonthKey]" caption="YearMonthKey" attribute="1" time="1" defaultMemberUniqueName="[Dim Date - Order Date].[YearMonthKey].[All]" allUniqueName="[Dim Date - Order Date].[YearMonthKey].[All]" dimensionUniqueName="[Dim Date - Order Date]" displayFolder="" count="0" unbalanced="0" hidden="1"/>
    <cacheHierarchy uniqueName="[Dim Date - Order Time].[DayTimeBucket]" caption="DayTimeBucket" attribute="1" defaultMemberUniqueName="[Dim Date - Order Time].[DayTimeBucket].[All]" allUniqueName="[Dim Date - Order Time].[DayTimeBucket].[All]" dimensionUniqueName="[Dim Date - Order Time]" displayFolder="" count="0" unbalanced="0" hidden="1"/>
    <cacheHierarchy uniqueName="[Dim Date - Order Time].[DayTimeBucketGroupKey]" caption="DayTimeBucketGroupKey" attribute="1" defaultMemberUniqueName="[Dim Date - Order Time].[DayTimeBucketGroupKey].[All]" allUniqueName="[Dim Date - Order Time].[DayTimeBucketGroupKey].[All]" dimensionUniqueName="[Dim Date - Order Time]" displayFolder="" count="0" unbalanced="0" hidden="1"/>
    <cacheHierarchy uniqueName="[Dim Date - Order Time].[Hour24]" caption="Hour24" attribute="1" defaultMemberUniqueName="[Dim Date - Order Time].[Hour24].[All]" allUniqueName="[Dim Date - Order Time].[Hour24].[All]" dimensionUniqueName="[Dim Date - Order Time]" displayFolder="" count="0" unbalanced="0" hidden="1"/>
    <cacheHierarchy uniqueName="[Dim Date - Order Time].[HourlyBucket]" caption="HourlyBucket" attribute="1" defaultMemberUniqueName="[Dim Date - Order Time].[HourlyBucket].[All]" allUniqueName="[Dim Date - Order Time].[HourlyBucket].[All]" dimensionUniqueName="[Dim Date - Order Time]" displayFolder="" count="0" unbalanced="0" hidden="1"/>
    <cacheHierarchy uniqueName="[Dim Date - Order Time].[MinuteNumber]" caption="MinuteNumber" attribute="1" defaultMemberUniqueName="[Dim Date - Order Time].[MinuteNumber].[All]" allUniqueName="[Dim Date - Order Time].[MinuteNumber].[All]" dimensionUniqueName="[Dim Date - Order Time]" displayFolder="" count="0" unbalanced="0" hidden="1"/>
    <cacheHierarchy uniqueName="[Dim Date - Order Time].[SecondNumber]" caption="SecondNumber" attribute="1" defaultMemberUniqueName="[Dim Date - Order Time].[SecondNumber].[All]" allUniqueName="[Dim Date - Order Time].[SecondNumber].[All]" dimensionUniqueName="[Dim Date - Order Time]" displayFolder="" count="0" unbalanced="0" hidden="1"/>
    <cacheHierarchy uniqueName="[Dim Date - Order Time].[Time]" caption="Time" attribute="1" defaultMemberUniqueName="[Dim Date - Order Time].[Time].[All]" allUniqueName="[Dim Date - Order Time].[Time].[All]" dimensionUniqueName="[Dim Date - Order Time]" displayFolder="" count="0" unbalanced="0" hidden="1"/>
    <cacheHierarchy uniqueName="[Dim Date - Order Time].[TimeAltKey]" caption="TimeAltKey" attribute="1" defaultMemberUniqueName="[Dim Date - Order Time].[TimeAltKey].[All]" allUniqueName="[Dim Date - Order Time].[TimeAltKey].[All]" dimensionUniqueName="[Dim Date - Order Time]" displayFolder="" count="0" unbalanced="0" hidden="1"/>
    <cacheHierarchy uniqueName="[Dim Date - Order Time].[TimeInSecond]" caption="TimeInSecond" attribute="1" defaultMemberUniqueName="[Dim Date - Order Time].[TimeInSecond].[All]" allUniqueName="[Dim Date - Order Time].[TimeInSecond].[All]" dimensionUniqueName="[Dim Date - Order Time]" displayFolder="" count="0" unbalanced="0" hidden="1"/>
    <cacheHierarchy uniqueName="[Dim Date - Order Time].[TimeKey]" caption="TimeKey" attribute="1" defaultMemberUniqueName="[Dim Date - Order Time].[TimeKey].[All]" allUniqueName="[Dim Date - Order Time].[TimeKey].[All]" dimensionUniqueName="[Dim Date - Order Time]" displayFolder="" count="0" unbalanced="0" hidden="1"/>
    <cacheHierarchy uniqueName="[Dim Date - Performed Date].[Custom Week]" caption="Custom Week" attribute="1" time="1" defaultMemberUniqueName="[Dim Date - Performed Date].[Custom Week].[All]" allUniqueName="[Dim Date - Performed Date].[Custom Week].[All]" dimensionUniqueName="[Dim Date - Performed Date]" displayFolder="" count="0" unbalanced="0" hidden="1"/>
    <cacheHierarchy uniqueName="[Dim Date - Performed Date].[Date]" caption="Date" attribute="1" time="1" defaultMemberUniqueName="[Dim Date - Performed Date].[Date].[All]" allUniqueName="[Dim Date - Performed Date].[Date].[All]" dimensionUniqueName="[Dim Date - Performed Date]" displayFolder="" count="0" unbalanced="0" hidden="1"/>
    <cacheHierarchy uniqueName="[Dim Date - Performed Date].[DateHierarchy]" caption="DateHierarchy" time="1" defaultMemberUniqueName="[Dim Date - Performed Date].[DateHierarchy].[All]" allUniqueName="[Dim Date - Performed Date].[DateHierarchy].[All]" dimensionUniqueName="[Dim Date - Performed Date]" displayFolder="" count="0" unbalanced="0" hidden="1"/>
    <cacheHierarchy uniqueName="[Dim Date - Performed Date].[DateKey]" caption="DateKey" attribute="1" time="1" defaultMemberUniqueName="[Dim Date - Performed Date].[DateKey].[All]" allUniqueName="[Dim Date - Performed Date].[DateKey].[All]" dimensionUniqueName="[Dim Date - Performed Date]" displayFolder="" count="0" unbalanced="0" hidden="1"/>
    <cacheHierarchy uniqueName="[Dim Date - Performed Date].[DateOld]" caption="DateOld" attribute="1" time="1" defaultMemberUniqueName="[Dim Date - Performed Date].[DateOld].[All]" allUniqueName="[Dim Date - Performed Date].[DateOld].[All]" dimensionUniqueName="[Dim Date - Performed Date]" displayFolder="" count="0" unbalanced="0" hidden="1"/>
    <cacheHierarchy uniqueName="[Dim Date - Performed Date].[Day Name]" caption="Day Name" attribute="1" time="1" defaultMemberUniqueName="[Dim Date - Performed Date].[Day Name].[All]" allUniqueName="[Dim Date - Performed Date].[Day Name].[All]" dimensionUniqueName="[Dim Date - Performed Date]" displayFolder="" count="0" unbalanced="0" hidden="1"/>
    <cacheHierarchy uniqueName="[Dim Date - Performed Date].[Day Of Month]" caption="Day Of Month" attribute="1" time="1" defaultMemberUniqueName="[Dim Date - Performed Date].[Day Of Month].[All]" allUniqueName="[Dim Date - Performed Date].[Day Of Month].[All]" dimensionUniqueName="[Dim Date - Performed Date]" displayFolder="" count="0" unbalanced="0" hidden="1"/>
    <cacheHierarchy uniqueName="[Dim Date - Performed Date].[Day of Week]" caption="Day of Week" attribute="1" time="1" defaultMemberUniqueName="[Dim Date - Performed Date].[Day of Week].[All]" allUniqueName="[Dim Date - Performed Date].[Day of Week].[All]" dimensionUniqueName="[Dim Date - Performed Date]" displayFolder="" count="0" unbalanced="0" hidden="1"/>
    <cacheHierarchy uniqueName="[Dim Date - Performed Date].[Day of Year]" caption="Day of Year" attribute="1" time="1" defaultMemberUniqueName="[Dim Date - Performed Date].[Day of Year].[All]" allUniqueName="[Dim Date - Performed Date].[Day of Year].[All]" dimensionUniqueName="[Dim Date - Performed Date]" displayFolder="" count="0" unbalanced="0" hidden="1"/>
    <cacheHierarchy uniqueName="[Dim Date - Performed Date].[DayKey]" caption="DayKey" attribute="1" time="1" defaultMemberUniqueName="[Dim Date - Performed Date].[DayKey].[All]" allUniqueName="[Dim Date - Performed Date].[DayKey].[All]" dimensionUniqueName="[Dim Date - Performed Date]" displayFolder="" count="0" unbalanced="0" hidden="1"/>
    <cacheHierarchy uniqueName="[Dim Date - Performed Date].[DayKey2]" caption="DayKey2" attribute="1" time="1" defaultMemberUniqueName="[Dim Date - Performed Date].[DayKey2].[All]" allUniqueName="[Dim Date - Performed Date].[DayKey2].[All]" dimensionUniqueName="[Dim Date - Performed Date]" displayFolder="" count="0" unbalanced="0" hidden="1"/>
    <cacheHierarchy uniqueName="[Dim Date - Performed Date].[DayofMonthKey]" caption="DayofMonthKey" attribute="1" time="1" defaultMemberUniqueName="[Dim Date - Performed Date].[DayofMonthKey].[All]" allUniqueName="[Dim Date - Performed Date].[DayofMonthKey].[All]" dimensionUniqueName="[Dim Date - Performed Date]" displayFolder="" count="0" unbalanced="0" hidden="1"/>
    <cacheHierarchy uniqueName="[Dim Date - Performed Date].[DayofWeekKey]" caption="DayofWeekKey" attribute="1" time="1" defaultMemberUniqueName="[Dim Date - Performed Date].[DayofWeekKey].[All]" allUniqueName="[Dim Date - Performed Date].[DayofWeekKey].[All]" dimensionUniqueName="[Dim Date - Performed Date]" displayFolder="" count="0" unbalanced="0" hidden="1"/>
    <cacheHierarchy uniqueName="[Dim Date - Performed Date].[DayofYearKey]" caption="DayofYearKey" attribute="1" time="1" defaultMemberUniqueName="[Dim Date - Performed Date].[DayofYearKey].[All]" allUniqueName="[Dim Date - Performed Date].[DayofYearKey].[All]" dimensionUniqueName="[Dim Date - Performed Date]" displayFolder="" count="0" unbalanced="0" hidden="1"/>
    <cacheHierarchy uniqueName="[Dim Date - Performed Date].[FormattedDate]" caption="FormattedDate" attribute="1" time="1" defaultMemberUniqueName="[Dim Date - Performed Date].[FormattedDate].[All]" allUniqueName="[Dim Date - Performed Date].[FormattedDate].[All]" dimensionUniqueName="[Dim Date - Performed Date]" displayFolder="" count="0" unbalanced="0" hidden="1"/>
    <cacheHierarchy uniqueName="[Dim Date - Performed Date].[Half Year Name]" caption="Half Year Name" attribute="1" time="1" defaultMemberUniqueName="[Dim Date - Performed Date].[Half Year Name].[All]" allUniqueName="[Dim Date - Performed Date].[Half Year Name].[All]" dimensionUniqueName="[Dim Date - Performed Date]" displayFolder="" count="0" unbalanced="0" hidden="1"/>
    <cacheHierarchy uniqueName="[Dim Date - Performed Date].[Hijri Date]" caption="Hijri Date" attribute="1" time="1" defaultMemberUniqueName="[Dim Date - Performed Date].[Hijri Date].[All]" allUniqueName="[Dim Date - Performed Date].[Hijri Date].[All]" dimensionUniqueName="[Dim Date - Performed Date]" displayFolder="" count="0" unbalanced="0" hidden="1"/>
    <cacheHierarchy uniqueName="[Dim Date - Performed Date].[Hijri Month]" caption="Hijri Month" attribute="1" time="1" defaultMemberUniqueName="[Dim Date - Performed Date].[Hijri Month].[All]" allUniqueName="[Dim Date - Performed Date].[Hijri Month].[All]" dimensionUniqueName="[Dim Date - Performed Date]" displayFolder="" count="0" unbalanced="0" hidden="1"/>
    <cacheHierarchy uniqueName="[Dim Date - Performed Date].[Hijri Quarter]" caption="Hijri Quarter" attribute="1" time="1" defaultMemberUniqueName="[Dim Date - Performed Date].[Hijri Quarter].[All]" allUniqueName="[Dim Date - Performed Date].[Hijri Quarter].[All]" dimensionUniqueName="[Dim Date - Performed Date]" displayFolder="" count="0" unbalanced="0" hidden="1"/>
    <cacheHierarchy uniqueName="[Dim Date - Performed Date].[Hijri Semester]" caption="Hijri Semester" attribute="1" time="1" defaultMemberUniqueName="[Dim Date - Performed Date].[Hijri Semester].[All]" allUniqueName="[Dim Date - Performed Date].[Hijri Semester].[All]" dimensionUniqueName="[Dim Date - Performed Date]" displayFolder="" count="0" unbalanced="0" hidden="1"/>
    <cacheHierarchy uniqueName="[Dim Date - Performed Date].[Hijri Year]" caption="Hijri Year" attribute="1" time="1" defaultMemberUniqueName="[Dim Date - Performed Date].[Hijri Year].[All]" allUniqueName="[Dim Date - Performed Date].[Hijri Year].[All]" dimensionUniqueName="[Dim Date - Performed Date]" displayFolder="" count="0" unbalanced="0" hidden="1"/>
    <cacheHierarchy uniqueName="[Dim Date - Performed Date].[HijriDateHierarchy]" caption="HijriDateHierarchy" time="1" defaultMemberUniqueName="[Dim Date - Performed Date].[HijriDateHierarchy].[All]" allUniqueName="[Dim Date - Performed Date].[HijriDateHierarchy].[All]" dimensionUniqueName="[Dim Date - Performed Date]" displayFolder="" count="0" unbalanced="0" hidden="1"/>
    <cacheHierarchy uniqueName="[Dim Date - Performed Date].[HijriDayKey]" caption="HijriDayKey" attribute="1" time="1" defaultMemberUniqueName="[Dim Date - Performed Date].[HijriDayKey].[All]" allUniqueName="[Dim Date - Performed Date].[HijriDayKey].[All]" dimensionUniqueName="[Dim Date - Performed Date]" displayFolder="" count="0" unbalanced="0" hidden="1"/>
    <cacheHierarchy uniqueName="[Dim Date - Performed Date].[HijriMonthKey]" caption="HijriMonthKey" attribute="1" time="1" defaultMemberUniqueName="[Dim Date - Performed Date].[HijriMonthKey].[All]" allUniqueName="[Dim Date - Performed Date].[HijriMonthKey].[All]" dimensionUniqueName="[Dim Date - Performed Date]" displayFolder="" count="0" unbalanced="0" hidden="1"/>
    <cacheHierarchy uniqueName="[Dim Date - Performed Date].[HijriQuarterKey]" caption="HijriQuarterKey" attribute="1" time="1" defaultMemberUniqueName="[Dim Date - Performed Date].[HijriQuarterKey].[All]" allUniqueName="[Dim Date - Performed Date].[HijriQuarterKey].[All]" dimensionUniqueName="[Dim Date - Performed Date]" displayFolder="" count="0" unbalanced="0" hidden="1"/>
    <cacheHierarchy uniqueName="[Dim Date - Performed Date].[HijriSemesterKey]" caption="HijriSemesterKey" attribute="1" time="1" defaultMemberUniqueName="[Dim Date - Performed Date].[HijriSemesterKey].[All]" allUniqueName="[Dim Date - Performed Date].[HijriSemesterKey].[All]" dimensionUniqueName="[Dim Date - Performed Date]" displayFolder="" count="0" unbalanced="0" hidden="1"/>
    <cacheHierarchy uniqueName="[Dim Date - Performed Date].[Month Name]" caption="Month Name" attribute="1" time="1" defaultMemberUniqueName="[Dim Date - Performed Date].[Month Name].[All]" allUniqueName="[Dim Date - Performed Date].[Month Name].[All]" dimensionUniqueName="[Dim Date - Performed Date]" displayFolder="" count="0" unbalanced="0" hidden="1"/>
    <cacheHierarchy uniqueName="[Dim Date - Performed Date].[Month Of Year]" caption="Month Of Year" attribute="1" time="1" defaultMemberUniqueName="[Dim Date - Performed Date].[Month Of Year].[All]" allUniqueName="[Dim Date - Performed Date].[Month Of Year].[All]" dimensionUniqueName="[Dim Date - Performed Date]" displayFolder="" count="0" unbalanced="0" hidden="1"/>
    <cacheHierarchy uniqueName="[Dim Date - Performed Date].[MonthKey]" caption="MonthKey" attribute="1" time="1" defaultMemberUniqueName="[Dim Date - Performed Date].[MonthKey].[All]" allUniqueName="[Dim Date - Performed Date].[MonthKey].[All]" dimensionUniqueName="[Dim Date - Performed Date]" displayFolder="" count="0" unbalanced="0" hidden="1"/>
    <cacheHierarchy uniqueName="[Dim Date - Performed Date].[MonthNameKey]" caption="MonthNameKey" attribute="1" time="1" defaultMemberUniqueName="[Dim Date - Performed Date].[MonthNameKey].[All]" allUniqueName="[Dim Date - Performed Date].[MonthNameKey].[All]" dimensionUniqueName="[Dim Date - Performed Date]" displayFolder="" count="0" unbalanced="0" hidden="1"/>
    <cacheHierarchy uniqueName="[Dim Date - Performed Date].[MonthOverTime]" caption="MonthOverTime" attribute="1" time="1" defaultMemberUniqueName="[Dim Date - Performed Date].[MonthOverTime].[All]" allUniqueName="[Dim Date - Performed Date].[MonthOverTime].[All]" dimensionUniqueName="[Dim Date - Performed Date]" displayFolder="" count="0" unbalanced="0" hidden="1"/>
    <cacheHierarchy uniqueName="[Dim Date - Performed Date].[PK_Date]" caption="PK_Date" attribute="1" time="1" keyAttribute="1" defaultMemberUniqueName="[Dim Date - Performed Date].[PK_Date].[All]" allUniqueName="[Dim Date - Performed Date].[PK_Date].[All]" dimensionUniqueName="[Dim Date - Performed Date]" displayFolder="" count="0" memberValueDatatype="7" unbalanced="0" hidden="1"/>
    <cacheHierarchy uniqueName="[Dim Date - Performed Date].[Quarter Name]" caption="Quarter Name" attribute="1" time="1" defaultMemberUniqueName="[Dim Date - Performed Date].[Quarter Name].[All]" allUniqueName="[Dim Date - Performed Date].[Quarter Name].[All]" dimensionUniqueName="[Dim Date - Performed Date]" displayFolder="" count="0" unbalanced="0" hidden="1"/>
    <cacheHierarchy uniqueName="[Dim Date - Performed Date].[Quarter Of Year]" caption="Quarter Of Year" attribute="1" time="1" defaultMemberUniqueName="[Dim Date - Performed Date].[Quarter Of Year].[All]" allUniqueName="[Dim Date - Performed Date].[Quarter Of Year].[All]" dimensionUniqueName="[Dim Date - Performed Date]" displayFolder="" count="0" unbalanced="0" hidden="1"/>
    <cacheHierarchy uniqueName="[Dim Date - Performed Date].[QuarterKey]" caption="QuarterKey" attribute="1" time="1" defaultMemberUniqueName="[Dim Date - Performed Date].[QuarterKey].[All]" allUniqueName="[Dim Date - Performed Date].[QuarterKey].[All]" dimensionUniqueName="[Dim Date - Performed Date]" displayFolder="" count="0" unbalanced="0" hidden="1"/>
    <cacheHierarchy uniqueName="[Dim Date - Performed Date].[Semester Of Year]" caption="Semester Of Year" attribute="1" time="1" defaultMemberUniqueName="[Dim Date - Performed Date].[Semester Of Year].[All]" allUniqueName="[Dim Date - Performed Date].[Semester Of Year].[All]" dimensionUniqueName="[Dim Date - Performed Date]" displayFolder="" count="0" unbalanced="0" hidden="1"/>
    <cacheHierarchy uniqueName="[Dim Date - Performed Date].[SemesterKey]" caption="SemesterKey" attribute="1" time="1" defaultMemberUniqueName="[Dim Date - Performed Date].[SemesterKey].[All]" allUniqueName="[Dim Date - Performed Date].[SemesterKey].[All]" dimensionUniqueName="[Dim Date - Performed Date]" displayFolder="" count="0" unbalanced="0" hidden="1"/>
    <cacheHierarchy uniqueName="[Dim Date - Performed Date].[SemesterNameKey]" caption="SemesterNameKey" attribute="1" time="1" defaultMemberUniqueName="[Dim Date - Performed Date].[SemesterNameKey].[All]" allUniqueName="[Dim Date - Performed Date].[SemesterNameKey].[All]" dimensionUniqueName="[Dim Date - Performed Date]" displayFolder="" count="0" unbalanced="0" hidden="1"/>
    <cacheHierarchy uniqueName="[Dim Date - Performed Date].[Week]" caption="Week" attribute="1" time="1" defaultMemberUniqueName="[Dim Date - Performed Date].[Week].[All]" allUniqueName="[Dim Date - Performed Date].[Week].[All]" dimensionUniqueName="[Dim Date - Performed Date]" displayFolder="" count="0" unbalanced="0" hidden="1"/>
    <cacheHierarchy uniqueName="[Dim Date - Performed Date].[Week Of Year]" caption="Week Of Year" attribute="1" time="1" defaultMemberUniqueName="[Dim Date - Performed Date].[Week Of Year].[All]" allUniqueName="[Dim Date - Performed Date].[Week Of Year].[All]" dimensionUniqueName="[Dim Date - Performed Date]" displayFolder="" count="0" unbalanced="0" hidden="1"/>
    <cacheHierarchy uniqueName="[Dim Date - Performed Date].[WeekKey]" caption="WeekKey" attribute="1" time="1" defaultMemberUniqueName="[Dim Date - Performed Date].[WeekKey].[All]" allUniqueName="[Dim Date - Performed Date].[WeekKey].[All]" dimensionUniqueName="[Dim Date - Performed Date]" displayFolder="" count="0" unbalanced="0" hidden="1"/>
    <cacheHierarchy uniqueName="[Dim Date - Performed Date].[WeeksHierarchy]" caption="WeeksHierarchy" time="1" defaultMemberUniqueName="[Dim Date - Performed Date].[WeeksHierarchy].[All]" allUniqueName="[Dim Date - Performed Date].[WeeksHierarchy].[All]" dimensionUniqueName="[Dim Date - Performed Date]" displayFolder="" count="0" unbalanced="0" hidden="1"/>
    <cacheHierarchy uniqueName="[Dim Date - Performed Date].[Year Name]" caption="Year Name" attribute="1" time="1" defaultMemberUniqueName="[Dim Date - Performed Date].[Year Name].[All]" allUniqueName="[Dim Date - Performed Date].[Year Name].[All]" dimensionUniqueName="[Dim Date - Performed Date]" displayFolder="" count="0" unbalanced="0" hidden="1"/>
    <cacheHierarchy uniqueName="[Dim Date - Performed Date].[YearMonthKey]" caption="YearMonthKey" attribute="1" time="1" defaultMemberUniqueName="[Dim Date - Performed Date].[YearMonthKey].[All]" allUniqueName="[Dim Date - Performed Date].[YearMonthKey].[All]" dimensionUniqueName="[Dim Date - Performed Date]" displayFolder="" count="0" unbalanced="0" hidden="1"/>
    <cacheHierarchy uniqueName="[Dim Date - Performed Time].[DayTimeBucket]" caption="DayTimeBucket" attribute="1" defaultMemberUniqueName="[Dim Date - Performed Time].[DayTimeBucket].[All]" allUniqueName="[Dim Date - Performed Time].[DayTimeBucket].[All]" dimensionUniqueName="[Dim Date - Performed Time]" displayFolder="" count="0" unbalanced="0" hidden="1"/>
    <cacheHierarchy uniqueName="[Dim Date - Performed Time].[DayTimeBucketGroupKey]" caption="DayTimeBucketGroupKey" attribute="1" defaultMemberUniqueName="[Dim Date - Performed Time].[DayTimeBucketGroupKey].[All]" allUniqueName="[Dim Date - Performed Time].[DayTimeBucketGroupKey].[All]" dimensionUniqueName="[Dim Date - Performed Time]" displayFolder="" count="0" unbalanced="0" hidden="1"/>
    <cacheHierarchy uniqueName="[Dim Date - Performed Time].[Hour30]" caption="Hour30" attribute="1" defaultMemberUniqueName="[Dim Date - Performed Time].[Hour30].[All]" allUniqueName="[Dim Date - Performed Time].[Hour30].[All]" dimensionUniqueName="[Dim Date - Performed Time]" displayFolder="" count="0" unbalanced="0" hidden="1"/>
    <cacheHierarchy uniqueName="[Dim Date - Performed Time].[HourlyBucket]" caption="HourlyBucket" attribute="1" defaultMemberUniqueName="[Dim Date - Performed Time].[HourlyBucket].[All]" allUniqueName="[Dim Date - Performed Time].[HourlyBucket].[All]" dimensionUniqueName="[Dim Date - Performed Time]" displayFolder="" count="0" unbalanced="0" hidden="1"/>
    <cacheHierarchy uniqueName="[Dim Date - Performed Time].[MinuteNumber]" caption="MinuteNumber" attribute="1" defaultMemberUniqueName="[Dim Date - Performed Time].[MinuteNumber].[All]" allUniqueName="[Dim Date - Performed Time].[MinuteNumber].[All]" dimensionUniqueName="[Dim Date - Performed Time]" displayFolder="" count="0" unbalanced="0" hidden="1"/>
    <cacheHierarchy uniqueName="[Dim Date - Performed Time].[SecondNumber]" caption="SecondNumber" attribute="1" defaultMemberUniqueName="[Dim Date - Performed Time].[SecondNumber].[All]" allUniqueName="[Dim Date - Performed Time].[SecondNumber].[All]" dimensionUniqueName="[Dim Date - Performed Time]" displayFolder="" count="0" unbalanced="0" hidden="1"/>
    <cacheHierarchy uniqueName="[Dim Date - Performed Time].[Time]" caption="Time" attribute="1" defaultMemberUniqueName="[Dim Date - Performed Time].[Time].[All]" allUniqueName="[Dim Date - Performed Time].[Time].[All]" dimensionUniqueName="[Dim Date - Performed Time]" displayFolder="" count="0" unbalanced="0" hidden="1"/>
    <cacheHierarchy uniqueName="[Dim Date - Performed Time].[TimeAltKey]" caption="TimeAltKey" attribute="1" defaultMemberUniqueName="[Dim Date - Performed Time].[TimeAltKey].[All]" allUniqueName="[Dim Date - Performed Time].[TimeAltKey].[All]" dimensionUniqueName="[Dim Date - Performed Time]" displayFolder="" count="0" unbalanced="0" hidden="1"/>
    <cacheHierarchy uniqueName="[Dim Date - Performed Time].[TimeInSecond]" caption="TimeInSecond" attribute="1" defaultMemberUniqueName="[Dim Date - Performed Time].[TimeInSecond].[All]" allUniqueName="[Dim Date - Performed Time].[TimeInSecond].[All]" dimensionUniqueName="[Dim Date - Performed Time]" displayFolder="" count="0" unbalanced="0" hidden="1"/>
    <cacheHierarchy uniqueName="[Dim Date - Performed Time].[TimeKey]" caption="TimeKey" attribute="1" defaultMemberUniqueName="[Dim Date - Performed Time].[TimeKey].[All]" allUniqueName="[Dim Date - Performed Time].[TimeKey].[All]" dimensionUniqueName="[Dim Date - Performed Time]" displayFolder="" count="0" unbalanced="0" hidden="1"/>
    <cacheHierarchy uniqueName="[Dim Date - Planned Date].[Custom Week]" caption="Custom Week" attribute="1" time="1" defaultMemberUniqueName="[Dim Date - Planned Date].[Custom Week].[All]" allUniqueName="[Dim Date - Planned Date].[Custom Week].[All]" dimensionUniqueName="[Dim Date - Planned Date]" displayFolder="" count="0" unbalanced="0" hidden="1"/>
    <cacheHierarchy uniqueName="[Dim Date - Planned Date].[Date]" caption="Date" attribute="1" time="1" defaultMemberUniqueName="[Dim Date - Planned Date].[Date].[All]" allUniqueName="[Dim Date - Planned Date].[Date].[All]" dimensionUniqueName="[Dim Date - Planned Date]" displayFolder="" count="0" unbalanced="0" hidden="1"/>
    <cacheHierarchy uniqueName="[Dim Date - Planned Date].[DateHierarchy]" caption="DateHierarchy" time="1" defaultMemberUniqueName="[Dim Date - Planned Date].[DateHierarchy].[All]" allUniqueName="[Dim Date - Planned Date].[DateHierarchy].[All]" dimensionUniqueName="[Dim Date - Planned Date]" displayFolder="" count="0" unbalanced="0" hidden="1"/>
    <cacheHierarchy uniqueName="[Dim Date - Planned Date].[DateKey]" caption="DateKey" attribute="1" time="1" defaultMemberUniqueName="[Dim Date - Planned Date].[DateKey].[All]" allUniqueName="[Dim Date - Planned Date].[DateKey].[All]" dimensionUniqueName="[Dim Date - Planned Date]" displayFolder="" count="0" unbalanced="0" hidden="1"/>
    <cacheHierarchy uniqueName="[Dim Date - Planned Date].[DateOld]" caption="DateOld" attribute="1" time="1" defaultMemberUniqueName="[Dim Date - Planned Date].[DateOld].[All]" allUniqueName="[Dim Date - Planned Date].[DateOld].[All]" dimensionUniqueName="[Dim Date - Planned Date]" displayFolder="" count="0" unbalanced="0" hidden="1"/>
    <cacheHierarchy uniqueName="[Dim Date - Planned Date].[Day Name]" caption="Day Name" attribute="1" time="1" defaultMemberUniqueName="[Dim Date - Planned Date].[Day Name].[All]" allUniqueName="[Dim Date - Planned Date].[Day Name].[All]" dimensionUniqueName="[Dim Date - Planned Date]" displayFolder="" count="0" unbalanced="0" hidden="1"/>
    <cacheHierarchy uniqueName="[Dim Date - Planned Date].[Day Of Month]" caption="Day Of Month" attribute="1" time="1" defaultMemberUniqueName="[Dim Date - Planned Date].[Day Of Month].[All]" allUniqueName="[Dim Date - Planned Date].[Day Of Month].[All]" dimensionUniqueName="[Dim Date - Planned Date]" displayFolder="" count="0" unbalanced="0" hidden="1"/>
    <cacheHierarchy uniqueName="[Dim Date - Planned Date].[Day of Week]" caption="Day of Week" attribute="1" time="1" defaultMemberUniqueName="[Dim Date - Planned Date].[Day of Week].[All]" allUniqueName="[Dim Date - Planned Date].[Day of Week].[All]" dimensionUniqueName="[Dim Date - Planned Date]" displayFolder="" count="0" unbalanced="0" hidden="1"/>
    <cacheHierarchy uniqueName="[Dim Date - Planned Date].[Day of Year]" caption="Day of Year" attribute="1" time="1" defaultMemberUniqueName="[Dim Date - Planned Date].[Day of Year].[All]" allUniqueName="[Dim Date - Planned Date].[Day of Year].[All]" dimensionUniqueName="[Dim Date - Planned Date]" displayFolder="" count="0" unbalanced="0" hidden="1"/>
    <cacheHierarchy uniqueName="[Dim Date - Planned Date].[DayKey]" caption="DayKey" attribute="1" time="1" defaultMemberUniqueName="[Dim Date - Planned Date].[DayKey].[All]" allUniqueName="[Dim Date - Planned Date].[DayKey].[All]" dimensionUniqueName="[Dim Date - Planned Date]" displayFolder="" count="0" unbalanced="0" hidden="1"/>
    <cacheHierarchy uniqueName="[Dim Date - Planned Date].[DayKey2]" caption="DayKey2" attribute="1" time="1" defaultMemberUniqueName="[Dim Date - Planned Date].[DayKey2].[All]" allUniqueName="[Dim Date - Planned Date].[DayKey2].[All]" dimensionUniqueName="[Dim Date - Planned Date]" displayFolder="" count="0" unbalanced="0" hidden="1"/>
    <cacheHierarchy uniqueName="[Dim Date - Planned Date].[DayofMonthKey]" caption="DayofMonthKey" attribute="1" time="1" defaultMemberUniqueName="[Dim Date - Planned Date].[DayofMonthKey].[All]" allUniqueName="[Dim Date - Planned Date].[DayofMonthKey].[All]" dimensionUniqueName="[Dim Date - Planned Date]" displayFolder="" count="0" unbalanced="0" hidden="1"/>
    <cacheHierarchy uniqueName="[Dim Date - Planned Date].[DayofWeekKey]" caption="DayofWeekKey" attribute="1" time="1" defaultMemberUniqueName="[Dim Date - Planned Date].[DayofWeekKey].[All]" allUniqueName="[Dim Date - Planned Date].[DayofWeekKey].[All]" dimensionUniqueName="[Dim Date - Planned Date]" displayFolder="" count="0" unbalanced="0" hidden="1"/>
    <cacheHierarchy uniqueName="[Dim Date - Planned Date].[DayofYearKey]" caption="DayofYearKey" attribute="1" time="1" defaultMemberUniqueName="[Dim Date - Planned Date].[DayofYearKey].[All]" allUniqueName="[Dim Date - Planned Date].[DayofYearKey].[All]" dimensionUniqueName="[Dim Date - Planned Date]" displayFolder="" count="0" unbalanced="0" hidden="1"/>
    <cacheHierarchy uniqueName="[Dim Date - Planned Date].[FormattedDate]" caption="FormattedDate" attribute="1" time="1" defaultMemberUniqueName="[Dim Date - Planned Date].[FormattedDate].[All]" allUniqueName="[Dim Date - Planned Date].[FormattedDate].[All]" dimensionUniqueName="[Dim Date - Planned Date]" displayFolder="" count="0" unbalanced="0" hidden="1"/>
    <cacheHierarchy uniqueName="[Dim Date - Planned Date].[Half Year Name]" caption="Half Year Name" attribute="1" time="1" defaultMemberUniqueName="[Dim Date - Planned Date].[Half Year Name].[All]" allUniqueName="[Dim Date - Planned Date].[Half Year Name].[All]" dimensionUniqueName="[Dim Date - Planned Date]" displayFolder="" count="0" unbalanced="0" hidden="1"/>
    <cacheHierarchy uniqueName="[Dim Date - Planned Date].[Hijri Date]" caption="Hijri Date" attribute="1" time="1" defaultMemberUniqueName="[Dim Date - Planned Date].[Hijri Date].[All]" allUniqueName="[Dim Date - Planned Date].[Hijri Date].[All]" dimensionUniqueName="[Dim Date - Planned Date]" displayFolder="" count="0" unbalanced="0" hidden="1"/>
    <cacheHierarchy uniqueName="[Dim Date - Planned Date].[Hijri Month]" caption="Hijri Month" attribute="1" time="1" defaultMemberUniqueName="[Dim Date - Planned Date].[Hijri Month].[All]" allUniqueName="[Dim Date - Planned Date].[Hijri Month].[All]" dimensionUniqueName="[Dim Date - Planned Date]" displayFolder="" count="0" unbalanced="0" hidden="1"/>
    <cacheHierarchy uniqueName="[Dim Date - Planned Date].[Hijri Quarter]" caption="Hijri Quarter" attribute="1" time="1" defaultMemberUniqueName="[Dim Date - Planned Date].[Hijri Quarter].[All]" allUniqueName="[Dim Date - Planned Date].[Hijri Quarter].[All]" dimensionUniqueName="[Dim Date - Planned Date]" displayFolder="" count="0" unbalanced="0" hidden="1"/>
    <cacheHierarchy uniqueName="[Dim Date - Planned Date].[Hijri Semester]" caption="Hijri Semester" attribute="1" time="1" defaultMemberUniqueName="[Dim Date - Planned Date].[Hijri Semester].[All]" allUniqueName="[Dim Date - Planned Date].[Hijri Semester].[All]" dimensionUniqueName="[Dim Date - Planned Date]" displayFolder="" count="0" unbalanced="0" hidden="1"/>
    <cacheHierarchy uniqueName="[Dim Date - Planned Date].[Hijri Year]" caption="Hijri Year" attribute="1" time="1" defaultMemberUniqueName="[Dim Date - Planned Date].[Hijri Year].[All]" allUniqueName="[Dim Date - Planned Date].[Hijri Year].[All]" dimensionUniqueName="[Dim Date - Planned Date]" displayFolder="" count="0" unbalanced="0" hidden="1"/>
    <cacheHierarchy uniqueName="[Dim Date - Planned Date].[HijriDateHierarchy]" caption="HijriDateHierarchy" time="1" defaultMemberUniqueName="[Dim Date - Planned Date].[HijriDateHierarchy].[All]" allUniqueName="[Dim Date - Planned Date].[HijriDateHierarchy].[All]" dimensionUniqueName="[Dim Date - Planned Date]" displayFolder="" count="0" unbalanced="0" hidden="1"/>
    <cacheHierarchy uniqueName="[Dim Date - Planned Date].[HijriDayKey]" caption="HijriDayKey" attribute="1" time="1" defaultMemberUniqueName="[Dim Date - Planned Date].[HijriDayKey].[All]" allUniqueName="[Dim Date - Planned Date].[HijriDayKey].[All]" dimensionUniqueName="[Dim Date - Planned Date]" displayFolder="" count="0" unbalanced="0" hidden="1"/>
    <cacheHierarchy uniqueName="[Dim Date - Planned Date].[HijriMonthKey]" caption="HijriMonthKey" attribute="1" time="1" defaultMemberUniqueName="[Dim Date - Planned Date].[HijriMonthKey].[All]" allUniqueName="[Dim Date - Planned Date].[HijriMonthKey].[All]" dimensionUniqueName="[Dim Date - Planned Date]" displayFolder="" count="0" unbalanced="0" hidden="1"/>
    <cacheHierarchy uniqueName="[Dim Date - Planned Date].[HijriQuarterKey]" caption="HijriQuarterKey" attribute="1" time="1" defaultMemberUniqueName="[Dim Date - Planned Date].[HijriQuarterKey].[All]" allUniqueName="[Dim Date - Planned Date].[HijriQuarterKey].[All]" dimensionUniqueName="[Dim Date - Planned Date]" displayFolder="" count="0" unbalanced="0" hidden="1"/>
    <cacheHierarchy uniqueName="[Dim Date - Planned Date].[HijriSemesterKey]" caption="HijriSemesterKey" attribute="1" time="1" defaultMemberUniqueName="[Dim Date - Planned Date].[HijriSemesterKey].[All]" allUniqueName="[Dim Date - Planned Date].[HijriSemesterKey].[All]" dimensionUniqueName="[Dim Date - Planned Date]" displayFolder="" count="0" unbalanced="0" hidden="1"/>
    <cacheHierarchy uniqueName="[Dim Date - Planned Date].[Month Name]" caption="Month Name" attribute="1" time="1" defaultMemberUniqueName="[Dim Date - Planned Date].[Month Name].[All]" allUniqueName="[Dim Date - Planned Date].[Month Name].[All]" dimensionUniqueName="[Dim Date - Planned Date]" displayFolder="" count="0" unbalanced="0" hidden="1"/>
    <cacheHierarchy uniqueName="[Dim Date - Planned Date].[Month Of Year]" caption="Month Of Year" attribute="1" time="1" defaultMemberUniqueName="[Dim Date - Planned Date].[Month Of Year].[All]" allUniqueName="[Dim Date - Planned Date].[Month Of Year].[All]" dimensionUniqueName="[Dim Date - Planned Date]" displayFolder="" count="0" unbalanced="0" hidden="1"/>
    <cacheHierarchy uniqueName="[Dim Date - Planned Date].[MonthKey]" caption="MonthKey" attribute="1" time="1" defaultMemberUniqueName="[Dim Date - Planned Date].[MonthKey].[All]" allUniqueName="[Dim Date - Planned Date].[MonthKey].[All]" dimensionUniqueName="[Dim Date - Planned Date]" displayFolder="" count="0" unbalanced="0" hidden="1"/>
    <cacheHierarchy uniqueName="[Dim Date - Planned Date].[MonthNameKey]" caption="MonthNameKey" attribute="1" time="1" defaultMemberUniqueName="[Dim Date - Planned Date].[MonthNameKey].[All]" allUniqueName="[Dim Date - Planned Date].[MonthNameKey].[All]" dimensionUniqueName="[Dim Date - Planned Date]" displayFolder="" count="0" unbalanced="0" hidden="1"/>
    <cacheHierarchy uniqueName="[Dim Date - Planned Date].[MonthOverTime]" caption="MonthOverTime" attribute="1" time="1" defaultMemberUniqueName="[Dim Date - Planned Date].[MonthOverTime].[All]" allUniqueName="[Dim Date - Planned Date].[MonthOverTime].[All]" dimensionUniqueName="[Dim Date - Planned Date]" displayFolder="" count="0" unbalanced="0" hidden="1"/>
    <cacheHierarchy uniqueName="[Dim Date - Planned Date].[PK_Date]" caption="PK_Date" attribute="1" time="1" keyAttribute="1" defaultMemberUniqueName="[Dim Date - Planned Date].[PK_Date].[All]" allUniqueName="[Dim Date - Planned Date].[PK_Date].[All]" dimensionUniqueName="[Dim Date - Planned Date]" displayFolder="" count="0" memberValueDatatype="7" unbalanced="0" hidden="1"/>
    <cacheHierarchy uniqueName="[Dim Date - Planned Date].[Quarter Name]" caption="Quarter Name" attribute="1" time="1" defaultMemberUniqueName="[Dim Date - Planned Date].[Quarter Name].[All]" allUniqueName="[Dim Date - Planned Date].[Quarter Name].[All]" dimensionUniqueName="[Dim Date - Planned Date]" displayFolder="" count="0" unbalanced="0" hidden="1"/>
    <cacheHierarchy uniqueName="[Dim Date - Planned Date].[Quarter Of Year]" caption="Quarter Of Year" attribute="1" time="1" defaultMemberUniqueName="[Dim Date - Planned Date].[Quarter Of Year].[All]" allUniqueName="[Dim Date - Planned Date].[Quarter Of Year].[All]" dimensionUniqueName="[Dim Date - Planned Date]" displayFolder="" count="0" unbalanced="0" hidden="1"/>
    <cacheHierarchy uniqueName="[Dim Date - Planned Date].[QuarterKey]" caption="QuarterKey" attribute="1" time="1" defaultMemberUniqueName="[Dim Date - Planned Date].[QuarterKey].[All]" allUniqueName="[Dim Date - Planned Date].[QuarterKey].[All]" dimensionUniqueName="[Dim Date - Planned Date]" displayFolder="" count="0" unbalanced="0" hidden="1"/>
    <cacheHierarchy uniqueName="[Dim Date - Planned Date].[Semester Of Year]" caption="Semester Of Year" attribute="1" time="1" defaultMemberUniqueName="[Dim Date - Planned Date].[Semester Of Year].[All]" allUniqueName="[Dim Date - Planned Date].[Semester Of Year].[All]" dimensionUniqueName="[Dim Date - Planned Date]" displayFolder="" count="0" unbalanced="0" hidden="1"/>
    <cacheHierarchy uniqueName="[Dim Date - Planned Date].[SemesterKey]" caption="SemesterKey" attribute="1" time="1" defaultMemberUniqueName="[Dim Date - Planned Date].[SemesterKey].[All]" allUniqueName="[Dim Date - Planned Date].[SemesterKey].[All]" dimensionUniqueName="[Dim Date - Planned Date]" displayFolder="" count="0" unbalanced="0" hidden="1"/>
    <cacheHierarchy uniqueName="[Dim Date - Planned Date].[SemesterNameKey]" caption="SemesterNameKey" attribute="1" time="1" defaultMemberUniqueName="[Dim Date - Planned Date].[SemesterNameKey].[All]" allUniqueName="[Dim Date - Planned Date].[SemesterNameKey].[All]" dimensionUniqueName="[Dim Date - Planned Date]" displayFolder="" count="0" unbalanced="0" hidden="1"/>
    <cacheHierarchy uniqueName="[Dim Date - Planned Date].[Week]" caption="Week" attribute="1" time="1" defaultMemberUniqueName="[Dim Date - Planned Date].[Week].[All]" allUniqueName="[Dim Date - Planned Date].[Week].[All]" dimensionUniqueName="[Dim Date - Planned Date]" displayFolder="" count="0" unbalanced="0" hidden="1"/>
    <cacheHierarchy uniqueName="[Dim Date - Planned Date].[Week Of Year]" caption="Week Of Year" attribute="1" time="1" defaultMemberUniqueName="[Dim Date - Planned Date].[Week Of Year].[All]" allUniqueName="[Dim Date - Planned Date].[Week Of Year].[All]" dimensionUniqueName="[Dim Date - Planned Date]" displayFolder="" count="0" unbalanced="0" hidden="1"/>
    <cacheHierarchy uniqueName="[Dim Date - Planned Date].[WeekKey]" caption="WeekKey" attribute="1" time="1" defaultMemberUniqueName="[Dim Date - Planned Date].[WeekKey].[All]" allUniqueName="[Dim Date - Planned Date].[WeekKey].[All]" dimensionUniqueName="[Dim Date - Planned Date]" displayFolder="" count="0" unbalanced="0" hidden="1"/>
    <cacheHierarchy uniqueName="[Dim Date - Planned Date].[WeeksHierarchy]" caption="WeeksHierarchy" time="1" defaultMemberUniqueName="[Dim Date - Planned Date].[WeeksHierarchy].[All]" allUniqueName="[Dim Date - Planned Date].[WeeksHierarchy].[All]" dimensionUniqueName="[Dim Date - Planned Date]" displayFolder="" count="0" unbalanced="0" hidden="1"/>
    <cacheHierarchy uniqueName="[Dim Date - Planned Date].[Year Name]" caption="Year Name" attribute="1" time="1" defaultMemberUniqueName="[Dim Date - Planned Date].[Year Name].[All]" allUniqueName="[Dim Date - Planned Date].[Year Name].[All]" dimensionUniqueName="[Dim Date - Planned Date]" displayFolder="" count="0" unbalanced="0" hidden="1"/>
    <cacheHierarchy uniqueName="[Dim Date - Planned Date].[YearMonthKey]" caption="YearMonthKey" attribute="1" time="1" defaultMemberUniqueName="[Dim Date - Planned Date].[YearMonthKey].[All]" allUniqueName="[Dim Date - Planned Date].[YearMonthKey].[All]" dimensionUniqueName="[Dim Date - Planned Date]" displayFolder="" count="0" unbalanced="0" hidden="1"/>
    <cacheHierarchy uniqueName="[Dim Date - Preg. End Date].[Custom Week]" caption="Custom Week" attribute="1" time="1" defaultMemberUniqueName="[Dim Date - Preg. End Date].[Custom Week].[All]" allUniqueName="[Dim Date - Preg. End Date].[Custom Week].[All]" dimensionUniqueName="[Dim Date - Preg. End Date]" displayFolder="" count="0" unbalanced="0" hidden="1"/>
    <cacheHierarchy uniqueName="[Dim Date - Preg. End Date].[Date]" caption="Date" attribute="1" time="1" defaultMemberUniqueName="[Dim Date - Preg. End Date].[Date].[All]" allUniqueName="[Dim Date - Preg. End Date].[Date].[All]" dimensionUniqueName="[Dim Date - Preg. End Date]" displayFolder="" count="0" unbalanced="0" hidden="1"/>
    <cacheHierarchy uniqueName="[Dim Date - Preg. End Date].[DateHierarchy]" caption="DateHierarchy" time="1" defaultMemberUniqueName="[Dim Date - Preg. End Date].[DateHierarchy].[All]" allUniqueName="[Dim Date - Preg. End Date].[DateHierarchy].[All]" dimensionUniqueName="[Dim Date - Preg. End Date]" displayFolder="" count="0" unbalanced="0" hidden="1"/>
    <cacheHierarchy uniqueName="[Dim Date - Preg. End Date].[DateKey]" caption="DateKey" attribute="1" time="1" defaultMemberUniqueName="[Dim Date - Preg. End Date].[DateKey].[All]" allUniqueName="[Dim Date - Preg. End Date].[DateKey].[All]" dimensionUniqueName="[Dim Date - Preg. End Date]" displayFolder="" count="0" unbalanced="0" hidden="1"/>
    <cacheHierarchy uniqueName="[Dim Date - Preg. End Date].[DateOld]" caption="DateOld" attribute="1" time="1" defaultMemberUniqueName="[Dim Date - Preg. End Date].[DateOld].[All]" allUniqueName="[Dim Date - Preg. End Date].[DateOld].[All]" dimensionUniqueName="[Dim Date - Preg. End Date]" displayFolder="" count="0" unbalanced="0" hidden="1"/>
    <cacheHierarchy uniqueName="[Dim Date - Preg. End Date].[Day Name]" caption="Day Name" attribute="1" time="1" defaultMemberUniqueName="[Dim Date - Preg. End Date].[Day Name].[All]" allUniqueName="[Dim Date - Preg. End Date].[Day Name].[All]" dimensionUniqueName="[Dim Date - Preg. End Date]" displayFolder="" count="0" unbalanced="0" hidden="1"/>
    <cacheHierarchy uniqueName="[Dim Date - Preg. End Date].[Day Of Month]" caption="Day Of Month" attribute="1" time="1" defaultMemberUniqueName="[Dim Date - Preg. End Date].[Day Of Month].[All]" allUniqueName="[Dim Date - Preg. End Date].[Day Of Month].[All]" dimensionUniqueName="[Dim Date - Preg. End Date]" displayFolder="" count="0" unbalanced="0" hidden="1"/>
    <cacheHierarchy uniqueName="[Dim Date - Preg. End Date].[Day of Week]" caption="Day of Week" attribute="1" time="1" defaultMemberUniqueName="[Dim Date - Preg. End Date].[Day of Week].[All]" allUniqueName="[Dim Date - Preg. End Date].[Day of Week].[All]" dimensionUniqueName="[Dim Date - Preg. End Date]" displayFolder="" count="0" unbalanced="0" hidden="1"/>
    <cacheHierarchy uniqueName="[Dim Date - Preg. End Date].[Day of Year]" caption="Day of Year" attribute="1" time="1" defaultMemberUniqueName="[Dim Date - Preg. End Date].[Day of Year].[All]" allUniqueName="[Dim Date - Preg. End Date].[Day of Year].[All]" dimensionUniqueName="[Dim Date - Preg. End Date]" displayFolder="" count="0" unbalanced="0" hidden="1"/>
    <cacheHierarchy uniqueName="[Dim Date - Preg. End Date].[DayKey]" caption="DayKey" attribute="1" time="1" defaultMemberUniqueName="[Dim Date - Preg. End Date].[DayKey].[All]" allUniqueName="[Dim Date - Preg. End Date].[DayKey].[All]" dimensionUniqueName="[Dim Date - Preg. End Date]" displayFolder="" count="0" unbalanced="0" hidden="1"/>
    <cacheHierarchy uniqueName="[Dim Date - Preg. End Date].[DayKey2]" caption="DayKey2" attribute="1" time="1" defaultMemberUniqueName="[Dim Date - Preg. End Date].[DayKey2].[All]" allUniqueName="[Dim Date - Preg. End Date].[DayKey2].[All]" dimensionUniqueName="[Dim Date - Preg. End Date]" displayFolder="" count="0" unbalanced="0" hidden="1"/>
    <cacheHierarchy uniqueName="[Dim Date - Preg. End Date].[DayofMonthKey]" caption="DayofMonthKey" attribute="1" time="1" defaultMemberUniqueName="[Dim Date - Preg. End Date].[DayofMonthKey].[All]" allUniqueName="[Dim Date - Preg. End Date].[DayofMonthKey].[All]" dimensionUniqueName="[Dim Date - Preg. End Date]" displayFolder="" count="0" unbalanced="0" hidden="1"/>
    <cacheHierarchy uniqueName="[Dim Date - Preg. End Date].[DayofWeekKey]" caption="DayofWeekKey" attribute="1" time="1" defaultMemberUniqueName="[Dim Date - Preg. End Date].[DayofWeekKey].[All]" allUniqueName="[Dim Date - Preg. End Date].[DayofWeekKey].[All]" dimensionUniqueName="[Dim Date - Preg. End Date]" displayFolder="" count="0" unbalanced="0" hidden="1"/>
    <cacheHierarchy uniqueName="[Dim Date - Preg. End Date].[DayofYearKey]" caption="DayofYearKey" attribute="1" time="1" defaultMemberUniqueName="[Dim Date - Preg. End Date].[DayofYearKey].[All]" allUniqueName="[Dim Date - Preg. End Date].[DayofYearKey].[All]" dimensionUniqueName="[Dim Date - Preg. End Date]" displayFolder="" count="0" unbalanced="0" hidden="1"/>
    <cacheHierarchy uniqueName="[Dim Date - Preg. End Date].[FormattedDate]" caption="FormattedDate" attribute="1" time="1" defaultMemberUniqueName="[Dim Date - Preg. End Date].[FormattedDate].[All]" allUniqueName="[Dim Date - Preg. End Date].[FormattedDate].[All]" dimensionUniqueName="[Dim Date - Preg. End Date]" displayFolder="" count="0" unbalanced="0" hidden="1"/>
    <cacheHierarchy uniqueName="[Dim Date - Preg. End Date].[Half Year Name]" caption="Half Year Name" attribute="1" time="1" defaultMemberUniqueName="[Dim Date - Preg. End Date].[Half Year Name].[All]" allUniqueName="[Dim Date - Preg. End Date].[Half Year Name].[All]" dimensionUniqueName="[Dim Date - Preg. End Date]" displayFolder="" count="0" unbalanced="0" hidden="1"/>
    <cacheHierarchy uniqueName="[Dim Date - Preg. End Date].[Hijri Date]" caption="Hijri Date" attribute="1" time="1" defaultMemberUniqueName="[Dim Date - Preg. End Date].[Hijri Date].[All]" allUniqueName="[Dim Date - Preg. End Date].[Hijri Date].[All]" dimensionUniqueName="[Dim Date - Preg. End Date]" displayFolder="" count="0" unbalanced="0" hidden="1"/>
    <cacheHierarchy uniqueName="[Dim Date - Preg. End Date].[Hijri Month]" caption="Hijri Month" attribute="1" time="1" defaultMemberUniqueName="[Dim Date - Preg. End Date].[Hijri Month].[All]" allUniqueName="[Dim Date - Preg. End Date].[Hijri Month].[All]" dimensionUniqueName="[Dim Date - Preg. End Date]" displayFolder="" count="0" unbalanced="0" hidden="1"/>
    <cacheHierarchy uniqueName="[Dim Date - Preg. End Date].[Hijri Quarter]" caption="Hijri Quarter" attribute="1" time="1" defaultMemberUniqueName="[Dim Date - Preg. End Date].[Hijri Quarter].[All]" allUniqueName="[Dim Date - Preg. End Date].[Hijri Quarter].[All]" dimensionUniqueName="[Dim Date - Preg. End Date]" displayFolder="" count="0" unbalanced="0" hidden="1"/>
    <cacheHierarchy uniqueName="[Dim Date - Preg. End Date].[Hijri Semester]" caption="Hijri Semester" attribute="1" time="1" defaultMemberUniqueName="[Dim Date - Preg. End Date].[Hijri Semester].[All]" allUniqueName="[Dim Date - Preg. End Date].[Hijri Semester].[All]" dimensionUniqueName="[Dim Date - Preg. End Date]" displayFolder="" count="0" unbalanced="0" hidden="1"/>
    <cacheHierarchy uniqueName="[Dim Date - Preg. End Date].[Hijri Year]" caption="Hijri Year" attribute="1" time="1" defaultMemberUniqueName="[Dim Date - Preg. End Date].[Hijri Year].[All]" allUniqueName="[Dim Date - Preg. End Date].[Hijri Year].[All]" dimensionUniqueName="[Dim Date - Preg. End Date]" displayFolder="" count="0" unbalanced="0" hidden="1"/>
    <cacheHierarchy uniqueName="[Dim Date - Preg. End Date].[HijriDateHierarchy]" caption="HijriDateHierarchy" time="1" defaultMemberUniqueName="[Dim Date - Preg. End Date].[HijriDateHierarchy].[All]" allUniqueName="[Dim Date - Preg. End Date].[HijriDateHierarchy].[All]" dimensionUniqueName="[Dim Date - Preg. End Date]" displayFolder="" count="0" unbalanced="0" hidden="1"/>
    <cacheHierarchy uniqueName="[Dim Date - Preg. End Date].[HijriDayKey]" caption="HijriDayKey" attribute="1" time="1" defaultMemberUniqueName="[Dim Date - Preg. End Date].[HijriDayKey].[All]" allUniqueName="[Dim Date - Preg. End Date].[HijriDayKey].[All]" dimensionUniqueName="[Dim Date - Preg. End Date]" displayFolder="" count="0" unbalanced="0" hidden="1"/>
    <cacheHierarchy uniqueName="[Dim Date - Preg. End Date].[HijriMonthKey]" caption="HijriMonthKey" attribute="1" time="1" defaultMemberUniqueName="[Dim Date - Preg. End Date].[HijriMonthKey].[All]" allUniqueName="[Dim Date - Preg. End Date].[HijriMonthKey].[All]" dimensionUniqueName="[Dim Date - Preg. End Date]" displayFolder="" count="0" unbalanced="0" hidden="1"/>
    <cacheHierarchy uniqueName="[Dim Date - Preg. End Date].[HijriQuarterKey]" caption="HijriQuarterKey" attribute="1" time="1" defaultMemberUniqueName="[Dim Date - Preg. End Date].[HijriQuarterKey].[All]" allUniqueName="[Dim Date - Preg. End Date].[HijriQuarterKey].[All]" dimensionUniqueName="[Dim Date - Preg. End Date]" displayFolder="" count="0" unbalanced="0" hidden="1"/>
    <cacheHierarchy uniqueName="[Dim Date - Preg. End Date].[HijriSemesterKey]" caption="HijriSemesterKey" attribute="1" time="1" defaultMemberUniqueName="[Dim Date - Preg. End Date].[HijriSemesterKey].[All]" allUniqueName="[Dim Date - Preg. End Date].[HijriSemesterKey].[All]" dimensionUniqueName="[Dim Date - Preg. End Date]" displayFolder="" count="0" unbalanced="0" hidden="1"/>
    <cacheHierarchy uniqueName="[Dim Date - Preg. End Date].[Month Name]" caption="Month Name" attribute="1" time="1" defaultMemberUniqueName="[Dim Date - Preg. End Date].[Month Name].[All]" allUniqueName="[Dim Date - Preg. End Date].[Month Name].[All]" dimensionUniqueName="[Dim Date - Preg. End Date]" displayFolder="" count="0" unbalanced="0" hidden="1"/>
    <cacheHierarchy uniqueName="[Dim Date - Preg. End Date].[Month Of Year]" caption="Month Of Year" attribute="1" time="1" defaultMemberUniqueName="[Dim Date - Preg. End Date].[Month Of Year].[All]" allUniqueName="[Dim Date - Preg. End Date].[Month Of Year].[All]" dimensionUniqueName="[Dim Date - Preg. End Date]" displayFolder="" count="0" unbalanced="0" hidden="1"/>
    <cacheHierarchy uniqueName="[Dim Date - Preg. End Date].[MonthKey]" caption="MonthKey" attribute="1" time="1" defaultMemberUniqueName="[Dim Date - Preg. End Date].[MonthKey].[All]" allUniqueName="[Dim Date - Preg. End Date].[MonthKey].[All]" dimensionUniqueName="[Dim Date - Preg. End Date]" displayFolder="" count="0" unbalanced="0" hidden="1"/>
    <cacheHierarchy uniqueName="[Dim Date - Preg. End Date].[MonthNameKey]" caption="MonthNameKey" attribute="1" time="1" defaultMemberUniqueName="[Dim Date - Preg. End Date].[MonthNameKey].[All]" allUniqueName="[Dim Date - Preg. End Date].[MonthNameKey].[All]" dimensionUniqueName="[Dim Date - Preg. End Date]" displayFolder="" count="0" unbalanced="0" hidden="1"/>
    <cacheHierarchy uniqueName="[Dim Date - Preg. End Date].[MonthOverTime]" caption="MonthOverTime" attribute="1" time="1" defaultMemberUniqueName="[Dim Date - Preg. End Date].[MonthOverTime].[All]" allUniqueName="[Dim Date - Preg. End Date].[MonthOverTime].[All]" dimensionUniqueName="[Dim Date - Preg. End Date]" displayFolder="" count="0" unbalanced="0" hidden="1"/>
    <cacheHierarchy uniqueName="[Dim Date - Preg. End Date].[PK_Date]" caption="PK_Date" attribute="1" time="1" keyAttribute="1" defaultMemberUniqueName="[Dim Date - Preg. End Date].[PK_Date].[All]" allUniqueName="[Dim Date - Preg. End Date].[PK_Date].[All]" dimensionUniqueName="[Dim Date - Preg. End Date]" displayFolder="" count="0" memberValueDatatype="7" unbalanced="0" hidden="1"/>
    <cacheHierarchy uniqueName="[Dim Date - Preg. End Date].[Quarter Name]" caption="Quarter Name" attribute="1" time="1" defaultMemberUniqueName="[Dim Date - Preg. End Date].[Quarter Name].[All]" allUniqueName="[Dim Date - Preg. End Date].[Quarter Name].[All]" dimensionUniqueName="[Dim Date - Preg. End Date]" displayFolder="" count="0" unbalanced="0" hidden="1"/>
    <cacheHierarchy uniqueName="[Dim Date - Preg. End Date].[Quarter Of Year]" caption="Quarter Of Year" attribute="1" time="1" defaultMemberUniqueName="[Dim Date - Preg. End Date].[Quarter Of Year].[All]" allUniqueName="[Dim Date - Preg. End Date].[Quarter Of Year].[All]" dimensionUniqueName="[Dim Date - Preg. End Date]" displayFolder="" count="0" unbalanced="0" hidden="1"/>
    <cacheHierarchy uniqueName="[Dim Date - Preg. End Date].[QuarterKey]" caption="QuarterKey" attribute="1" time="1" defaultMemberUniqueName="[Dim Date - Preg. End Date].[QuarterKey].[All]" allUniqueName="[Dim Date - Preg. End Date].[QuarterKey].[All]" dimensionUniqueName="[Dim Date - Preg. End Date]" displayFolder="" count="0" unbalanced="0" hidden="1"/>
    <cacheHierarchy uniqueName="[Dim Date - Preg. End Date].[Semester Of Year]" caption="Semester Of Year" attribute="1" time="1" defaultMemberUniqueName="[Dim Date - Preg. End Date].[Semester Of Year].[All]" allUniqueName="[Dim Date - Preg. End Date].[Semester Of Year].[All]" dimensionUniqueName="[Dim Date - Preg. End Date]" displayFolder="" count="0" unbalanced="0" hidden="1"/>
    <cacheHierarchy uniqueName="[Dim Date - Preg. End Date].[SemesterKey]" caption="SemesterKey" attribute="1" time="1" defaultMemberUniqueName="[Dim Date - Preg. End Date].[SemesterKey].[All]" allUniqueName="[Dim Date - Preg. End Date].[SemesterKey].[All]" dimensionUniqueName="[Dim Date - Preg. End Date]" displayFolder="" count="0" unbalanced="0" hidden="1"/>
    <cacheHierarchy uniqueName="[Dim Date - Preg. End Date].[SemesterNameKey]" caption="SemesterNameKey" attribute="1" time="1" defaultMemberUniqueName="[Dim Date - Preg. End Date].[SemesterNameKey].[All]" allUniqueName="[Dim Date - Preg. End Date].[SemesterNameKey].[All]" dimensionUniqueName="[Dim Date - Preg. End Date]" displayFolder="" count="0" unbalanced="0" hidden="1"/>
    <cacheHierarchy uniqueName="[Dim Date - Preg. End Date].[Week]" caption="Week" attribute="1" time="1" defaultMemberUniqueName="[Dim Date - Preg. End Date].[Week].[All]" allUniqueName="[Dim Date - Preg. End Date].[Week].[All]" dimensionUniqueName="[Dim Date - Preg. End Date]" displayFolder="" count="0" unbalanced="0" hidden="1"/>
    <cacheHierarchy uniqueName="[Dim Date - Preg. End Date].[Week Of Year]" caption="Week Of Year" attribute="1" time="1" defaultMemberUniqueName="[Dim Date - Preg. End Date].[Week Of Year].[All]" allUniqueName="[Dim Date - Preg. End Date].[Week Of Year].[All]" dimensionUniqueName="[Dim Date - Preg. End Date]" displayFolder="" count="0" unbalanced="0" hidden="1"/>
    <cacheHierarchy uniqueName="[Dim Date - Preg. End Date].[WeekKey]" caption="WeekKey" attribute="1" time="1" defaultMemberUniqueName="[Dim Date - Preg. End Date].[WeekKey].[All]" allUniqueName="[Dim Date - Preg. End Date].[WeekKey].[All]" dimensionUniqueName="[Dim Date - Preg. End Date]" displayFolder="" count="0" unbalanced="0" hidden="1"/>
    <cacheHierarchy uniqueName="[Dim Date - Preg. End Date].[WeeksHierarchy]" caption="WeeksHierarchy" time="1" defaultMemberUniqueName="[Dim Date - Preg. End Date].[WeeksHierarchy].[All]" allUniqueName="[Dim Date - Preg. End Date].[WeeksHierarchy].[All]" dimensionUniqueName="[Dim Date - Preg. End Date]" displayFolder="" count="0" unbalanced="0" hidden="1"/>
    <cacheHierarchy uniqueName="[Dim Date - Preg. End Date].[Year Name]" caption="Year Name" attribute="1" time="1" defaultMemberUniqueName="[Dim Date - Preg. End Date].[Year Name].[All]" allUniqueName="[Dim Date - Preg. End Date].[Year Name].[All]" dimensionUniqueName="[Dim Date - Preg. End Date]" displayFolder="" count="0" unbalanced="0" hidden="1"/>
    <cacheHierarchy uniqueName="[Dim Date - Preg. End Date].[YearMonthKey]" caption="YearMonthKey" attribute="1" time="1" defaultMemberUniqueName="[Dim Date - Preg. End Date].[YearMonthKey].[All]" allUniqueName="[Dim Date - Preg. End Date].[YearMonthKey].[All]" dimensionUniqueName="[Dim Date - Preg. End Date]" displayFolder="" count="0" unbalanced="0" hidden="1"/>
    <cacheHierarchy uniqueName="[Dim Date - Preg. Start Date].[Custom Week]" caption="Custom Week" attribute="1" time="1" defaultMemberUniqueName="[Dim Date - Preg. Start Date].[Custom Week].[All]" allUniqueName="[Dim Date - Preg. Start Date].[Custom Week].[All]" dimensionUniqueName="[Dim Date - Preg. Start Date]" displayFolder="" count="0" unbalanced="0" hidden="1"/>
    <cacheHierarchy uniqueName="[Dim Date - Preg. Start Date].[Date]" caption="Date" attribute="1" time="1" defaultMemberUniqueName="[Dim Date - Preg. Start Date].[Date].[All]" allUniqueName="[Dim Date - Preg. Start Date].[Date].[All]" dimensionUniqueName="[Dim Date - Preg. Start Date]" displayFolder="" count="0" unbalanced="0" hidden="1"/>
    <cacheHierarchy uniqueName="[Dim Date - Preg. Start Date].[DateHierarchy]" caption="DateHierarchy" time="1" defaultMemberUniqueName="[Dim Date - Preg. Start Date].[DateHierarchy].[All]" allUniqueName="[Dim Date - Preg. Start Date].[DateHierarchy].[All]" dimensionUniqueName="[Dim Date - Preg. Start Date]" displayFolder="" count="0" unbalanced="0" hidden="1"/>
    <cacheHierarchy uniqueName="[Dim Date - Preg. Start Date].[DateKey]" caption="DateKey" attribute="1" time="1" defaultMemberUniqueName="[Dim Date - Preg. Start Date].[DateKey].[All]" allUniqueName="[Dim Date - Preg. Start Date].[DateKey].[All]" dimensionUniqueName="[Dim Date - Preg. Start Date]" displayFolder="" count="0" unbalanced="0" hidden="1"/>
    <cacheHierarchy uniqueName="[Dim Date - Preg. Start Date].[DateOld]" caption="DateOld" attribute="1" time="1" defaultMemberUniqueName="[Dim Date - Preg. Start Date].[DateOld].[All]" allUniqueName="[Dim Date - Preg. Start Date].[DateOld].[All]" dimensionUniqueName="[Dim Date - Preg. Start Date]" displayFolder="" count="0" unbalanced="0" hidden="1"/>
    <cacheHierarchy uniqueName="[Dim Date - Preg. Start Date].[Day Name]" caption="Day Name" attribute="1" time="1" defaultMemberUniqueName="[Dim Date - Preg. Start Date].[Day Name].[All]" allUniqueName="[Dim Date - Preg. Start Date].[Day Name].[All]" dimensionUniqueName="[Dim Date - Preg. Start Date]" displayFolder="" count="0" unbalanced="0" hidden="1"/>
    <cacheHierarchy uniqueName="[Dim Date - Preg. Start Date].[Day Of Month]" caption="Day Of Month" attribute="1" time="1" defaultMemberUniqueName="[Dim Date - Preg. Start Date].[Day Of Month].[All]" allUniqueName="[Dim Date - Preg. Start Date].[Day Of Month].[All]" dimensionUniqueName="[Dim Date - Preg. Start Date]" displayFolder="" count="0" unbalanced="0" hidden="1"/>
    <cacheHierarchy uniqueName="[Dim Date - Preg. Start Date].[Day of Week]" caption="Day of Week" attribute="1" time="1" defaultMemberUniqueName="[Dim Date - Preg. Start Date].[Day of Week].[All]" allUniqueName="[Dim Date - Preg. Start Date].[Day of Week].[All]" dimensionUniqueName="[Dim Date - Preg. Start Date]" displayFolder="" count="0" unbalanced="0" hidden="1"/>
    <cacheHierarchy uniqueName="[Dim Date - Preg. Start Date].[Day of Year]" caption="Day of Year" attribute="1" time="1" defaultMemberUniqueName="[Dim Date - Preg. Start Date].[Day of Year].[All]" allUniqueName="[Dim Date - Preg. Start Date].[Day of Year].[All]" dimensionUniqueName="[Dim Date - Preg. Start Date]" displayFolder="" count="0" unbalanced="0" hidden="1"/>
    <cacheHierarchy uniqueName="[Dim Date - Preg. Start Date].[DayKey]" caption="DayKey" attribute="1" time="1" defaultMemberUniqueName="[Dim Date - Preg. Start Date].[DayKey].[All]" allUniqueName="[Dim Date - Preg. Start Date].[DayKey].[All]" dimensionUniqueName="[Dim Date - Preg. Start Date]" displayFolder="" count="0" unbalanced="0" hidden="1"/>
    <cacheHierarchy uniqueName="[Dim Date - Preg. Start Date].[DayKey2]" caption="DayKey2" attribute="1" time="1" defaultMemberUniqueName="[Dim Date - Preg. Start Date].[DayKey2].[All]" allUniqueName="[Dim Date - Preg. Start Date].[DayKey2].[All]" dimensionUniqueName="[Dim Date - Preg. Start Date]" displayFolder="" count="0" unbalanced="0" hidden="1"/>
    <cacheHierarchy uniqueName="[Dim Date - Preg. Start Date].[DayofMonthKey]" caption="DayofMonthKey" attribute="1" time="1" defaultMemberUniqueName="[Dim Date - Preg. Start Date].[DayofMonthKey].[All]" allUniqueName="[Dim Date - Preg. Start Date].[DayofMonthKey].[All]" dimensionUniqueName="[Dim Date - Preg. Start Date]" displayFolder="" count="0" unbalanced="0" hidden="1"/>
    <cacheHierarchy uniqueName="[Dim Date - Preg. Start Date].[DayofWeekKey]" caption="DayofWeekKey" attribute="1" time="1" defaultMemberUniqueName="[Dim Date - Preg. Start Date].[DayofWeekKey].[All]" allUniqueName="[Dim Date - Preg. Start Date].[DayofWeekKey].[All]" dimensionUniqueName="[Dim Date - Preg. Start Date]" displayFolder="" count="0" unbalanced="0" hidden="1"/>
    <cacheHierarchy uniqueName="[Dim Date - Preg. Start Date].[DayofYearKey]" caption="DayofYearKey" attribute="1" time="1" defaultMemberUniqueName="[Dim Date - Preg. Start Date].[DayofYearKey].[All]" allUniqueName="[Dim Date - Preg. Start Date].[DayofYearKey].[All]" dimensionUniqueName="[Dim Date - Preg. Start Date]" displayFolder="" count="0" unbalanced="0" hidden="1"/>
    <cacheHierarchy uniqueName="[Dim Date - Preg. Start Date].[FormattedDate]" caption="FormattedDate" attribute="1" time="1" defaultMemberUniqueName="[Dim Date - Preg. Start Date].[FormattedDate].[All]" allUniqueName="[Dim Date - Preg. Start Date].[FormattedDate].[All]" dimensionUniqueName="[Dim Date - Preg. Start Date]" displayFolder="" count="0" unbalanced="0" hidden="1"/>
    <cacheHierarchy uniqueName="[Dim Date - Preg. Start Date].[Half Year Name]" caption="Half Year Name" attribute="1" time="1" defaultMemberUniqueName="[Dim Date - Preg. Start Date].[Half Year Name].[All]" allUniqueName="[Dim Date - Preg. Start Date].[Half Year Name].[All]" dimensionUniqueName="[Dim Date - Preg. Start Date]" displayFolder="" count="0" unbalanced="0" hidden="1"/>
    <cacheHierarchy uniqueName="[Dim Date - Preg. Start Date].[Hijri Date]" caption="Hijri Date" attribute="1" time="1" defaultMemberUniqueName="[Dim Date - Preg. Start Date].[Hijri Date].[All]" allUniqueName="[Dim Date - Preg. Start Date].[Hijri Date].[All]" dimensionUniqueName="[Dim Date - Preg. Start Date]" displayFolder="" count="0" unbalanced="0" hidden="1"/>
    <cacheHierarchy uniqueName="[Dim Date - Preg. Start Date].[Hijri Month]" caption="Hijri Month" attribute="1" time="1" defaultMemberUniqueName="[Dim Date - Preg. Start Date].[Hijri Month].[All]" allUniqueName="[Dim Date - Preg. Start Date].[Hijri Month].[All]" dimensionUniqueName="[Dim Date - Preg. Start Date]" displayFolder="" count="0" unbalanced="0" hidden="1"/>
    <cacheHierarchy uniqueName="[Dim Date - Preg. Start Date].[Hijri Quarter]" caption="Hijri Quarter" attribute="1" time="1" defaultMemberUniqueName="[Dim Date - Preg. Start Date].[Hijri Quarter].[All]" allUniqueName="[Dim Date - Preg. Start Date].[Hijri Quarter].[All]" dimensionUniqueName="[Dim Date - Preg. Start Date]" displayFolder="" count="0" unbalanced="0" hidden="1"/>
    <cacheHierarchy uniqueName="[Dim Date - Preg. Start Date].[Hijri Semester]" caption="Hijri Semester" attribute="1" time="1" defaultMemberUniqueName="[Dim Date - Preg. Start Date].[Hijri Semester].[All]" allUniqueName="[Dim Date - Preg. Start Date].[Hijri Semester].[All]" dimensionUniqueName="[Dim Date - Preg. Start Date]" displayFolder="" count="0" unbalanced="0" hidden="1"/>
    <cacheHierarchy uniqueName="[Dim Date - Preg. Start Date].[Hijri Year]" caption="Hijri Year" attribute="1" time="1" defaultMemberUniqueName="[Dim Date - Preg. Start Date].[Hijri Year].[All]" allUniqueName="[Dim Date - Preg. Start Date].[Hijri Year].[All]" dimensionUniqueName="[Dim Date - Preg. Start Date]" displayFolder="" count="0" unbalanced="0" hidden="1"/>
    <cacheHierarchy uniqueName="[Dim Date - Preg. Start Date].[HijriDateHierarchy]" caption="HijriDateHierarchy" time="1" defaultMemberUniqueName="[Dim Date - Preg. Start Date].[HijriDateHierarchy].[All]" allUniqueName="[Dim Date - Preg. Start Date].[HijriDateHierarchy].[All]" dimensionUniqueName="[Dim Date - Preg. Start Date]" displayFolder="" count="0" unbalanced="0" hidden="1"/>
    <cacheHierarchy uniqueName="[Dim Date - Preg. Start Date].[HijriDayKey]" caption="HijriDayKey" attribute="1" time="1" defaultMemberUniqueName="[Dim Date - Preg. Start Date].[HijriDayKey].[All]" allUniqueName="[Dim Date - Preg. Start Date].[HijriDayKey].[All]" dimensionUniqueName="[Dim Date - Preg. Start Date]" displayFolder="" count="0" unbalanced="0" hidden="1"/>
    <cacheHierarchy uniqueName="[Dim Date - Preg. Start Date].[HijriMonthKey]" caption="HijriMonthKey" attribute="1" time="1" defaultMemberUniqueName="[Dim Date - Preg. Start Date].[HijriMonthKey].[All]" allUniqueName="[Dim Date - Preg. Start Date].[HijriMonthKey].[All]" dimensionUniqueName="[Dim Date - Preg. Start Date]" displayFolder="" count="0" unbalanced="0" hidden="1"/>
    <cacheHierarchy uniqueName="[Dim Date - Preg. Start Date].[HijriQuarterKey]" caption="HijriQuarterKey" attribute="1" time="1" defaultMemberUniqueName="[Dim Date - Preg. Start Date].[HijriQuarterKey].[All]" allUniqueName="[Dim Date - Preg. Start Date].[HijriQuarterKey].[All]" dimensionUniqueName="[Dim Date - Preg. Start Date]" displayFolder="" count="0" unbalanced="0" hidden="1"/>
    <cacheHierarchy uniqueName="[Dim Date - Preg. Start Date].[HijriSemesterKey]" caption="HijriSemesterKey" attribute="1" time="1" defaultMemberUniqueName="[Dim Date - Preg. Start Date].[HijriSemesterKey].[All]" allUniqueName="[Dim Date - Preg. Start Date].[HijriSemesterKey].[All]" dimensionUniqueName="[Dim Date - Preg. Start Date]" displayFolder="" count="0" unbalanced="0" hidden="1"/>
    <cacheHierarchy uniqueName="[Dim Date - Preg. Start Date].[Month Name]" caption="Month Name" attribute="1" time="1" defaultMemberUniqueName="[Dim Date - Preg. Start Date].[Month Name].[All]" allUniqueName="[Dim Date - Preg. Start Date].[Month Name].[All]" dimensionUniqueName="[Dim Date - Preg. Start Date]" displayFolder="" count="0" unbalanced="0" hidden="1"/>
    <cacheHierarchy uniqueName="[Dim Date - Preg. Start Date].[Month Of Year]" caption="Month Of Year" attribute="1" time="1" defaultMemberUniqueName="[Dim Date - Preg. Start Date].[Month Of Year].[All]" allUniqueName="[Dim Date - Preg. Start Date].[Month Of Year].[All]" dimensionUniqueName="[Dim Date - Preg. Start Date]" displayFolder="" count="0" unbalanced="0" hidden="1"/>
    <cacheHierarchy uniqueName="[Dim Date - Preg. Start Date].[MonthKey]" caption="MonthKey" attribute="1" time="1" defaultMemberUniqueName="[Dim Date - Preg. Start Date].[MonthKey].[All]" allUniqueName="[Dim Date - Preg. Start Date].[MonthKey].[All]" dimensionUniqueName="[Dim Date - Preg. Start Date]" displayFolder="" count="0" unbalanced="0" hidden="1"/>
    <cacheHierarchy uniqueName="[Dim Date - Preg. Start Date].[MonthNameKey]" caption="MonthNameKey" attribute="1" time="1" defaultMemberUniqueName="[Dim Date - Preg. Start Date].[MonthNameKey].[All]" allUniqueName="[Dim Date - Preg. Start Date].[MonthNameKey].[All]" dimensionUniqueName="[Dim Date - Preg. Start Date]" displayFolder="" count="0" unbalanced="0" hidden="1"/>
    <cacheHierarchy uniqueName="[Dim Date - Preg. Start Date].[MonthOverTime]" caption="MonthOverTime" attribute="1" time="1" defaultMemberUniqueName="[Dim Date - Preg. Start Date].[MonthOverTime].[All]" allUniqueName="[Dim Date - Preg. Start Date].[MonthOverTime].[All]" dimensionUniqueName="[Dim Date - Preg. Start Date]" displayFolder="" count="0" unbalanced="0" hidden="1"/>
    <cacheHierarchy uniqueName="[Dim Date - Preg. Start Date].[PK_Date]" caption="PK_Date" attribute="1" time="1" keyAttribute="1" defaultMemberUniqueName="[Dim Date - Preg. Start Date].[PK_Date].[All]" allUniqueName="[Dim Date - Preg. Start Date].[PK_Date].[All]" dimensionUniqueName="[Dim Date - Preg. Start Date]" displayFolder="" count="0" memberValueDatatype="7" unbalanced="0" hidden="1"/>
    <cacheHierarchy uniqueName="[Dim Date - Preg. Start Date].[Quarter Name]" caption="Quarter Name" attribute="1" time="1" defaultMemberUniqueName="[Dim Date - Preg. Start Date].[Quarter Name].[All]" allUniqueName="[Dim Date - Preg. Start Date].[Quarter Name].[All]" dimensionUniqueName="[Dim Date - Preg. Start Date]" displayFolder="" count="0" unbalanced="0" hidden="1"/>
    <cacheHierarchy uniqueName="[Dim Date - Preg. Start Date].[Quarter Of Year]" caption="Quarter Of Year" attribute="1" time="1" defaultMemberUniqueName="[Dim Date - Preg. Start Date].[Quarter Of Year].[All]" allUniqueName="[Dim Date - Preg. Start Date].[Quarter Of Year].[All]" dimensionUniqueName="[Dim Date - Preg. Start Date]" displayFolder="" count="0" unbalanced="0" hidden="1"/>
    <cacheHierarchy uniqueName="[Dim Date - Preg. Start Date].[QuarterKey]" caption="QuarterKey" attribute="1" time="1" defaultMemberUniqueName="[Dim Date - Preg. Start Date].[QuarterKey].[All]" allUniqueName="[Dim Date - Preg. Start Date].[QuarterKey].[All]" dimensionUniqueName="[Dim Date - Preg. Start Date]" displayFolder="" count="0" unbalanced="0" hidden="1"/>
    <cacheHierarchy uniqueName="[Dim Date - Preg. Start Date].[Semester Of Year]" caption="Semester Of Year" attribute="1" time="1" defaultMemberUniqueName="[Dim Date - Preg. Start Date].[Semester Of Year].[All]" allUniqueName="[Dim Date - Preg. Start Date].[Semester Of Year].[All]" dimensionUniqueName="[Dim Date - Preg. Start Date]" displayFolder="" count="0" unbalanced="0" hidden="1"/>
    <cacheHierarchy uniqueName="[Dim Date - Preg. Start Date].[SemesterKey]" caption="SemesterKey" attribute="1" time="1" defaultMemberUniqueName="[Dim Date - Preg. Start Date].[SemesterKey].[All]" allUniqueName="[Dim Date - Preg. Start Date].[SemesterKey].[All]" dimensionUniqueName="[Dim Date - Preg. Start Date]" displayFolder="" count="0" unbalanced="0" hidden="1"/>
    <cacheHierarchy uniqueName="[Dim Date - Preg. Start Date].[SemesterNameKey]" caption="SemesterNameKey" attribute="1" time="1" defaultMemberUniqueName="[Dim Date - Preg. Start Date].[SemesterNameKey].[All]" allUniqueName="[Dim Date - Preg. Start Date].[SemesterNameKey].[All]" dimensionUniqueName="[Dim Date - Preg. Start Date]" displayFolder="" count="0" unbalanced="0" hidden="1"/>
    <cacheHierarchy uniqueName="[Dim Date - Preg. Start Date].[Week]" caption="Week" attribute="1" time="1" defaultMemberUniqueName="[Dim Date - Preg. Start Date].[Week].[All]" allUniqueName="[Dim Date - Preg. Start Date].[Week].[All]" dimensionUniqueName="[Dim Date - Preg. Start Date]" displayFolder="" count="0" unbalanced="0" hidden="1"/>
    <cacheHierarchy uniqueName="[Dim Date - Preg. Start Date].[Week Of Year]" caption="Week Of Year" attribute="1" time="1" defaultMemberUniqueName="[Dim Date - Preg. Start Date].[Week Of Year].[All]" allUniqueName="[Dim Date - Preg. Start Date].[Week Of Year].[All]" dimensionUniqueName="[Dim Date - Preg. Start Date]" displayFolder="" count="0" unbalanced="0" hidden="1"/>
    <cacheHierarchy uniqueName="[Dim Date - Preg. Start Date].[WeekKey]" caption="WeekKey" attribute="1" time="1" defaultMemberUniqueName="[Dim Date - Preg. Start Date].[WeekKey].[All]" allUniqueName="[Dim Date - Preg. Start Date].[WeekKey].[All]" dimensionUniqueName="[Dim Date - Preg. Start Date]" displayFolder="" count="0" unbalanced="0" hidden="1"/>
    <cacheHierarchy uniqueName="[Dim Date - Preg. Start Date].[WeeksHierarchy]" caption="WeeksHierarchy" time="1" defaultMemberUniqueName="[Dim Date - Preg. Start Date].[WeeksHierarchy].[All]" allUniqueName="[Dim Date - Preg. Start Date].[WeeksHierarchy].[All]" dimensionUniqueName="[Dim Date - Preg. Start Date]" displayFolder="" count="0" unbalanced="0" hidden="1"/>
    <cacheHierarchy uniqueName="[Dim Date - Preg. Start Date].[Year Name]" caption="Year Name" attribute="1" time="1" defaultMemberUniqueName="[Dim Date - Preg. Start Date].[Year Name].[All]" allUniqueName="[Dim Date - Preg. Start Date].[Year Name].[All]" dimensionUniqueName="[Dim Date - Preg. Start Date]" displayFolder="" count="0" unbalanced="0" hidden="1"/>
    <cacheHierarchy uniqueName="[Dim Date - Preg. Start Date].[YearMonthKey]" caption="YearMonthKey" attribute="1" time="1" defaultMemberUniqueName="[Dim Date - Preg. Start Date].[YearMonthKey].[All]" allUniqueName="[Dim Date - Preg. Start Date].[YearMonthKey].[All]" dimensionUniqueName="[Dim Date - Preg. Start Date]" displayFolder="" count="0" unbalanced="0" hidden="1"/>
    <cacheHierarchy uniqueName="[Dim Date - Receive Date].[Custom Week]" caption="Custom Week" attribute="1" time="1" defaultMemberUniqueName="[Dim Date - Receive Date].[Custom Week].[All]" allUniqueName="[Dim Date - Receive Date].[Custom Week].[All]" dimensionUniqueName="[Dim Date - Receive Date]" displayFolder="" count="0" unbalanced="0" hidden="1"/>
    <cacheHierarchy uniqueName="[Dim Date - Receive Date].[Date]" caption="Date" attribute="1" time="1" defaultMemberUniqueName="[Dim Date - Receive Date].[Date].[All]" allUniqueName="[Dim Date - Receive Date].[Date].[All]" dimensionUniqueName="[Dim Date - Receive Date]" displayFolder="" count="0" unbalanced="0" hidden="1"/>
    <cacheHierarchy uniqueName="[Dim Date - Receive Date].[DateHierarchy]" caption="DateHierarchy" time="1" defaultMemberUniqueName="[Dim Date - Receive Date].[DateHierarchy].[All]" allUniqueName="[Dim Date - Receive Date].[DateHierarchy].[All]" dimensionUniqueName="[Dim Date - Receive Date]" displayFolder="" count="0" unbalanced="0" hidden="1"/>
    <cacheHierarchy uniqueName="[Dim Date - Receive Date].[DateKey]" caption="DateKey" attribute="1" time="1" defaultMemberUniqueName="[Dim Date - Receive Date].[DateKey].[All]" allUniqueName="[Dim Date - Receive Date].[DateKey].[All]" dimensionUniqueName="[Dim Date - Receive Date]" displayFolder="" count="0" unbalanced="0" hidden="1"/>
    <cacheHierarchy uniqueName="[Dim Date - Receive Date].[DateOld]" caption="DateOld" attribute="1" time="1" defaultMemberUniqueName="[Dim Date - Receive Date].[DateOld].[All]" allUniqueName="[Dim Date - Receive Date].[DateOld].[All]" dimensionUniqueName="[Dim Date - Receive Date]" displayFolder="" count="0" unbalanced="0" hidden="1"/>
    <cacheHierarchy uniqueName="[Dim Date - Receive Date].[Day Name]" caption="Day Name" attribute="1" time="1" defaultMemberUniqueName="[Dim Date - Receive Date].[Day Name].[All]" allUniqueName="[Dim Date - Receive Date].[Day Name].[All]" dimensionUniqueName="[Dim Date - Receive Date]" displayFolder="" count="0" unbalanced="0" hidden="1"/>
    <cacheHierarchy uniqueName="[Dim Date - Receive Date].[Day Of Month]" caption="Day Of Month" attribute="1" time="1" defaultMemberUniqueName="[Dim Date - Receive Date].[Day Of Month].[All]" allUniqueName="[Dim Date - Receive Date].[Day Of Month].[All]" dimensionUniqueName="[Dim Date - Receive Date]" displayFolder="" count="0" unbalanced="0" hidden="1"/>
    <cacheHierarchy uniqueName="[Dim Date - Receive Date].[Day of Week]" caption="Day of Week" attribute="1" time="1" defaultMemberUniqueName="[Dim Date - Receive Date].[Day of Week].[All]" allUniqueName="[Dim Date - Receive Date].[Day of Week].[All]" dimensionUniqueName="[Dim Date - Receive Date]" displayFolder="" count="0" unbalanced="0" hidden="1"/>
    <cacheHierarchy uniqueName="[Dim Date - Receive Date].[Day of Year]" caption="Day of Year" attribute="1" time="1" defaultMemberUniqueName="[Dim Date - Receive Date].[Day of Year].[All]" allUniqueName="[Dim Date - Receive Date].[Day of Year].[All]" dimensionUniqueName="[Dim Date - Receive Date]" displayFolder="" count="0" unbalanced="0" hidden="1"/>
    <cacheHierarchy uniqueName="[Dim Date - Receive Date].[DayKey]" caption="DayKey" attribute="1" time="1" defaultMemberUniqueName="[Dim Date - Receive Date].[DayKey].[All]" allUniqueName="[Dim Date - Receive Date].[DayKey].[All]" dimensionUniqueName="[Dim Date - Receive Date]" displayFolder="" count="0" unbalanced="0" hidden="1"/>
    <cacheHierarchy uniqueName="[Dim Date - Receive Date].[DayKey2]" caption="DayKey2" attribute="1" time="1" defaultMemberUniqueName="[Dim Date - Receive Date].[DayKey2].[All]" allUniqueName="[Dim Date - Receive Date].[DayKey2].[All]" dimensionUniqueName="[Dim Date - Receive Date]" displayFolder="" count="0" unbalanced="0" hidden="1"/>
    <cacheHierarchy uniqueName="[Dim Date - Receive Date].[DayofMonthKey]" caption="DayofMonthKey" attribute="1" time="1" defaultMemberUniqueName="[Dim Date - Receive Date].[DayofMonthKey].[All]" allUniqueName="[Dim Date - Receive Date].[DayofMonthKey].[All]" dimensionUniqueName="[Dim Date - Receive Date]" displayFolder="" count="0" unbalanced="0" hidden="1"/>
    <cacheHierarchy uniqueName="[Dim Date - Receive Date].[DayofWeekKey]" caption="DayofWeekKey" attribute="1" time="1" defaultMemberUniqueName="[Dim Date - Receive Date].[DayofWeekKey].[All]" allUniqueName="[Dim Date - Receive Date].[DayofWeekKey].[All]" dimensionUniqueName="[Dim Date - Receive Date]" displayFolder="" count="0" unbalanced="0" hidden="1"/>
    <cacheHierarchy uniqueName="[Dim Date - Receive Date].[DayofYearKey]" caption="DayofYearKey" attribute="1" time="1" defaultMemberUniqueName="[Dim Date - Receive Date].[DayofYearKey].[All]" allUniqueName="[Dim Date - Receive Date].[DayofYearKey].[All]" dimensionUniqueName="[Dim Date - Receive Date]" displayFolder="" count="0" unbalanced="0" hidden="1"/>
    <cacheHierarchy uniqueName="[Dim Date - Receive Date].[FormattedDate]" caption="FormattedDate" attribute="1" time="1" defaultMemberUniqueName="[Dim Date - Receive Date].[FormattedDate].[All]" allUniqueName="[Dim Date - Receive Date].[FormattedDate].[All]" dimensionUniqueName="[Dim Date - Receive Date]" displayFolder="" count="0" unbalanced="0" hidden="1"/>
    <cacheHierarchy uniqueName="[Dim Date - Receive Date].[Half Year Name]" caption="Half Year Name" attribute="1" time="1" defaultMemberUniqueName="[Dim Date - Receive Date].[Half Year Name].[All]" allUniqueName="[Dim Date - Receive Date].[Half Year Name].[All]" dimensionUniqueName="[Dim Date - Receive Date]" displayFolder="" count="0" unbalanced="0" hidden="1"/>
    <cacheHierarchy uniqueName="[Dim Date - Receive Date].[Hijri Date]" caption="Hijri Date" attribute="1" time="1" defaultMemberUniqueName="[Dim Date - Receive Date].[Hijri Date].[All]" allUniqueName="[Dim Date - Receive Date].[Hijri Date].[All]" dimensionUniqueName="[Dim Date - Receive Date]" displayFolder="" count="0" unbalanced="0" hidden="1"/>
    <cacheHierarchy uniqueName="[Dim Date - Receive Date].[Hijri Month]" caption="Hijri Month" attribute="1" time="1" defaultMemberUniqueName="[Dim Date - Receive Date].[Hijri Month].[All]" allUniqueName="[Dim Date - Receive Date].[Hijri Month].[All]" dimensionUniqueName="[Dim Date - Receive Date]" displayFolder="" count="0" unbalanced="0" hidden="1"/>
    <cacheHierarchy uniqueName="[Dim Date - Receive Date].[Hijri Quarter]" caption="Hijri Quarter" attribute="1" time="1" defaultMemberUniqueName="[Dim Date - Receive Date].[Hijri Quarter].[All]" allUniqueName="[Dim Date - Receive Date].[Hijri Quarter].[All]" dimensionUniqueName="[Dim Date - Receive Date]" displayFolder="" count="0" unbalanced="0" hidden="1"/>
    <cacheHierarchy uniqueName="[Dim Date - Receive Date].[Hijri Semester]" caption="Hijri Semester" attribute="1" time="1" defaultMemberUniqueName="[Dim Date - Receive Date].[Hijri Semester].[All]" allUniqueName="[Dim Date - Receive Date].[Hijri Semester].[All]" dimensionUniqueName="[Dim Date - Receive Date]" displayFolder="" count="0" unbalanced="0" hidden="1"/>
    <cacheHierarchy uniqueName="[Dim Date - Receive Date].[Hijri Year]" caption="Hijri Year" attribute="1" time="1" defaultMemberUniqueName="[Dim Date - Receive Date].[Hijri Year].[All]" allUniqueName="[Dim Date - Receive Date].[Hijri Year].[All]" dimensionUniqueName="[Dim Date - Receive Date]" displayFolder="" count="0" unbalanced="0" hidden="1"/>
    <cacheHierarchy uniqueName="[Dim Date - Receive Date].[HijriDateHierarchy]" caption="HijriDateHierarchy" time="1" defaultMemberUniqueName="[Dim Date - Receive Date].[HijriDateHierarchy].[All]" allUniqueName="[Dim Date - Receive Date].[HijriDateHierarchy].[All]" dimensionUniqueName="[Dim Date - Receive Date]" displayFolder="" count="0" unbalanced="0" hidden="1"/>
    <cacheHierarchy uniqueName="[Dim Date - Receive Date].[HijriDayKey]" caption="HijriDayKey" attribute="1" time="1" defaultMemberUniqueName="[Dim Date - Receive Date].[HijriDayKey].[All]" allUniqueName="[Dim Date - Receive Date].[HijriDayKey].[All]" dimensionUniqueName="[Dim Date - Receive Date]" displayFolder="" count="0" unbalanced="0" hidden="1"/>
    <cacheHierarchy uniqueName="[Dim Date - Receive Date].[HijriMonthKey]" caption="HijriMonthKey" attribute="1" time="1" defaultMemberUniqueName="[Dim Date - Receive Date].[HijriMonthKey].[All]" allUniqueName="[Dim Date - Receive Date].[HijriMonthKey].[All]" dimensionUniqueName="[Dim Date - Receive Date]" displayFolder="" count="0" unbalanced="0" hidden="1"/>
    <cacheHierarchy uniqueName="[Dim Date - Receive Date].[HijriQuarterKey]" caption="HijriQuarterKey" attribute="1" time="1" defaultMemberUniqueName="[Dim Date - Receive Date].[HijriQuarterKey].[All]" allUniqueName="[Dim Date - Receive Date].[HijriQuarterKey].[All]" dimensionUniqueName="[Dim Date - Receive Date]" displayFolder="" count="0" unbalanced="0" hidden="1"/>
    <cacheHierarchy uniqueName="[Dim Date - Receive Date].[HijriSemesterKey]" caption="HijriSemesterKey" attribute="1" time="1" defaultMemberUniqueName="[Dim Date - Receive Date].[HijriSemesterKey].[All]" allUniqueName="[Dim Date - Receive Date].[HijriSemesterKey].[All]" dimensionUniqueName="[Dim Date - Receive Date]" displayFolder="" count="0" unbalanced="0" hidden="1"/>
    <cacheHierarchy uniqueName="[Dim Date - Receive Date].[Month Name]" caption="Month Name" attribute="1" time="1" defaultMemberUniqueName="[Dim Date - Receive Date].[Month Name].[All]" allUniqueName="[Dim Date - Receive Date].[Month Name].[All]" dimensionUniqueName="[Dim Date - Receive Date]" displayFolder="" count="0" unbalanced="0" hidden="1"/>
    <cacheHierarchy uniqueName="[Dim Date - Receive Date].[Month Of Year]" caption="Month Of Year" attribute="1" time="1" defaultMemberUniqueName="[Dim Date - Receive Date].[Month Of Year].[All]" allUniqueName="[Dim Date - Receive Date].[Month Of Year].[All]" dimensionUniqueName="[Dim Date - Receive Date]" displayFolder="" count="0" unbalanced="0" hidden="1"/>
    <cacheHierarchy uniqueName="[Dim Date - Receive Date].[MonthKey]" caption="MonthKey" attribute="1" time="1" defaultMemberUniqueName="[Dim Date - Receive Date].[MonthKey].[All]" allUniqueName="[Dim Date - Receive Date].[MonthKey].[All]" dimensionUniqueName="[Dim Date - Receive Date]" displayFolder="" count="0" unbalanced="0" hidden="1"/>
    <cacheHierarchy uniqueName="[Dim Date - Receive Date].[MonthNameKey]" caption="MonthNameKey" attribute="1" time="1" defaultMemberUniqueName="[Dim Date - Receive Date].[MonthNameKey].[All]" allUniqueName="[Dim Date - Receive Date].[MonthNameKey].[All]" dimensionUniqueName="[Dim Date - Receive Date]" displayFolder="" count="0" unbalanced="0" hidden="1"/>
    <cacheHierarchy uniqueName="[Dim Date - Receive Date].[MonthOverTime]" caption="MonthOverTime" attribute="1" time="1" defaultMemberUniqueName="[Dim Date - Receive Date].[MonthOverTime].[All]" allUniqueName="[Dim Date - Receive Date].[MonthOverTime].[All]" dimensionUniqueName="[Dim Date - Receive Date]" displayFolder="" count="0" unbalanced="0" hidden="1"/>
    <cacheHierarchy uniqueName="[Dim Date - Receive Date].[PK_Date]" caption="PK_Date" attribute="1" time="1" keyAttribute="1" defaultMemberUniqueName="[Dim Date - Receive Date].[PK_Date].[All]" allUniqueName="[Dim Date - Receive Date].[PK_Date].[All]" dimensionUniqueName="[Dim Date - Receive Date]" displayFolder="" count="0" memberValueDatatype="7" unbalanced="0" hidden="1"/>
    <cacheHierarchy uniqueName="[Dim Date - Receive Date].[Quarter Name]" caption="Quarter Name" attribute="1" time="1" defaultMemberUniqueName="[Dim Date - Receive Date].[Quarter Name].[All]" allUniqueName="[Dim Date - Receive Date].[Quarter Name].[All]" dimensionUniqueName="[Dim Date - Receive Date]" displayFolder="" count="0" unbalanced="0" hidden="1"/>
    <cacheHierarchy uniqueName="[Dim Date - Receive Date].[Quarter Of Year]" caption="Quarter Of Year" attribute="1" time="1" defaultMemberUniqueName="[Dim Date - Receive Date].[Quarter Of Year].[All]" allUniqueName="[Dim Date - Receive Date].[Quarter Of Year].[All]" dimensionUniqueName="[Dim Date - Receive Date]" displayFolder="" count="0" unbalanced="0" hidden="1"/>
    <cacheHierarchy uniqueName="[Dim Date - Receive Date].[QuarterKey]" caption="QuarterKey" attribute="1" time="1" defaultMemberUniqueName="[Dim Date - Receive Date].[QuarterKey].[All]" allUniqueName="[Dim Date - Receive Date].[QuarterKey].[All]" dimensionUniqueName="[Dim Date - Receive Date]" displayFolder="" count="0" unbalanced="0" hidden="1"/>
    <cacheHierarchy uniqueName="[Dim Date - Receive Date].[Semester Of Year]" caption="Semester Of Year" attribute="1" time="1" defaultMemberUniqueName="[Dim Date - Receive Date].[Semester Of Year].[All]" allUniqueName="[Dim Date - Receive Date].[Semester Of Year].[All]" dimensionUniqueName="[Dim Date - Receive Date]" displayFolder="" count="0" unbalanced="0" hidden="1"/>
    <cacheHierarchy uniqueName="[Dim Date - Receive Date].[SemesterKey]" caption="SemesterKey" attribute="1" time="1" defaultMemberUniqueName="[Dim Date - Receive Date].[SemesterKey].[All]" allUniqueName="[Dim Date - Receive Date].[SemesterKey].[All]" dimensionUniqueName="[Dim Date - Receive Date]" displayFolder="" count="0" unbalanced="0" hidden="1"/>
    <cacheHierarchy uniqueName="[Dim Date - Receive Date].[SemesterNameKey]" caption="SemesterNameKey" attribute="1" time="1" defaultMemberUniqueName="[Dim Date - Receive Date].[SemesterNameKey].[All]" allUniqueName="[Dim Date - Receive Date].[SemesterNameKey].[All]" dimensionUniqueName="[Dim Date - Receive Date]" displayFolder="" count="0" unbalanced="0" hidden="1"/>
    <cacheHierarchy uniqueName="[Dim Date - Receive Date].[Week]" caption="Week" attribute="1" time="1" defaultMemberUniqueName="[Dim Date - Receive Date].[Week].[All]" allUniqueName="[Dim Date - Receive Date].[Week].[All]" dimensionUniqueName="[Dim Date - Receive Date]" displayFolder="" count="0" unbalanced="0" hidden="1"/>
    <cacheHierarchy uniqueName="[Dim Date - Receive Date].[Week Of Year]" caption="Week Of Year" attribute="1" time="1" defaultMemberUniqueName="[Dim Date - Receive Date].[Week Of Year].[All]" allUniqueName="[Dim Date - Receive Date].[Week Of Year].[All]" dimensionUniqueName="[Dim Date - Receive Date]" displayFolder="" count="0" unbalanced="0" hidden="1"/>
    <cacheHierarchy uniqueName="[Dim Date - Receive Date].[WeekKey]" caption="WeekKey" attribute="1" time="1" defaultMemberUniqueName="[Dim Date - Receive Date].[WeekKey].[All]" allUniqueName="[Dim Date - Receive Date].[WeekKey].[All]" dimensionUniqueName="[Dim Date - Receive Date]" displayFolder="" count="0" unbalanced="0" hidden="1"/>
    <cacheHierarchy uniqueName="[Dim Date - Receive Date].[WeeksHierarchy]" caption="WeeksHierarchy" time="1" defaultMemberUniqueName="[Dim Date - Receive Date].[WeeksHierarchy].[All]" allUniqueName="[Dim Date - Receive Date].[WeeksHierarchy].[All]" dimensionUniqueName="[Dim Date - Receive Date]" displayFolder="" count="0" unbalanced="0" hidden="1"/>
    <cacheHierarchy uniqueName="[Dim Date - Receive Date].[Year Name]" caption="Year Name" attribute="1" time="1" defaultMemberUniqueName="[Dim Date - Receive Date].[Year Name].[All]" allUniqueName="[Dim Date - Receive Date].[Year Name].[All]" dimensionUniqueName="[Dim Date - Receive Date]" displayFolder="" count="0" unbalanced="0" hidden="1"/>
    <cacheHierarchy uniqueName="[Dim Date - Receive Date].[YearMonthKey]" caption="YearMonthKey" attribute="1" time="1" defaultMemberUniqueName="[Dim Date - Receive Date].[YearMonthKey].[All]" allUniqueName="[Dim Date - Receive Date].[YearMonthKey].[All]" dimensionUniqueName="[Dim Date - Receive Date]" displayFolder="" count="0" unbalanced="0" hidden="1"/>
    <cacheHierarchy uniqueName="[Dim Date - Receive Time].[DayTimeBucket]" caption="DayTimeBucket" attribute="1" defaultMemberUniqueName="[Dim Date - Receive Time].[DayTimeBucket].[All]" allUniqueName="[Dim Date - Receive Time].[DayTimeBucket].[All]" dimensionUniqueName="[Dim Date - Receive Time]" displayFolder="" count="0" unbalanced="0" hidden="1"/>
    <cacheHierarchy uniqueName="[Dim Date - Receive Time].[DayTimeBucketGroupKey]" caption="DayTimeBucketGroupKey" attribute="1" defaultMemberUniqueName="[Dim Date - Receive Time].[DayTimeBucketGroupKey].[All]" allUniqueName="[Dim Date - Receive Time].[DayTimeBucketGroupKey].[All]" dimensionUniqueName="[Dim Date - Receive Time]" displayFolder="" count="0" unbalanced="0" hidden="1"/>
    <cacheHierarchy uniqueName="[Dim Date - Receive Time].[Hour24]" caption="Hour24" attribute="1" defaultMemberUniqueName="[Dim Date - Receive Time].[Hour24].[All]" allUniqueName="[Dim Date - Receive Time].[Hour24].[All]" dimensionUniqueName="[Dim Date - Receive Time]" displayFolder="" count="0" unbalanced="0" hidden="1"/>
    <cacheHierarchy uniqueName="[Dim Date - Receive Time].[HourlyBucket]" caption="HourlyBucket" attribute="1" defaultMemberUniqueName="[Dim Date - Receive Time].[HourlyBucket].[All]" allUniqueName="[Dim Date - Receive Time].[HourlyBucket].[All]" dimensionUniqueName="[Dim Date - Receive Time]" displayFolder="" count="0" unbalanced="0" hidden="1"/>
    <cacheHierarchy uniqueName="[Dim Date - Receive Time].[MinuteNumber]" caption="MinuteNumber" attribute="1" defaultMemberUniqueName="[Dim Date - Receive Time].[MinuteNumber].[All]" allUniqueName="[Dim Date - Receive Time].[MinuteNumber].[All]" dimensionUniqueName="[Dim Date - Receive Time]" displayFolder="" count="0" unbalanced="0" hidden="1"/>
    <cacheHierarchy uniqueName="[Dim Date - Receive Time].[SecondNumber]" caption="SecondNumber" attribute="1" defaultMemberUniqueName="[Dim Date - Receive Time].[SecondNumber].[All]" allUniqueName="[Dim Date - Receive Time].[SecondNumber].[All]" dimensionUniqueName="[Dim Date - Receive Time]" displayFolder="" count="0" unbalanced="0" hidden="1"/>
    <cacheHierarchy uniqueName="[Dim Date - Receive Time].[Time]" caption="Time" attribute="1" defaultMemberUniqueName="[Dim Date - Receive Time].[Time].[All]" allUniqueName="[Dim Date - Receive Time].[Time].[All]" dimensionUniqueName="[Dim Date - Receive Time]" displayFolder="" count="0" unbalanced="0" hidden="1"/>
    <cacheHierarchy uniqueName="[Dim Date - Receive Time].[TimeAltKey]" caption="TimeAltKey" attribute="1" defaultMemberUniqueName="[Dim Date - Receive Time].[TimeAltKey].[All]" allUniqueName="[Dim Date - Receive Time].[TimeAltKey].[All]" dimensionUniqueName="[Dim Date - Receive Time]" displayFolder="" count="0" unbalanced="0" hidden="1"/>
    <cacheHierarchy uniqueName="[Dim Date - Receive Time].[TimeInSecond]" caption="TimeInSecond" attribute="1" defaultMemberUniqueName="[Dim Date - Receive Time].[TimeInSecond].[All]" allUniqueName="[Dim Date - Receive Time].[TimeInSecond].[All]" dimensionUniqueName="[Dim Date - Receive Time]" displayFolder="" count="0" unbalanced="0" hidden="1"/>
    <cacheHierarchy uniqueName="[Dim Date - Receive Time].[TimeKey]" caption="TimeKey" attribute="1" defaultMemberUniqueName="[Dim Date - Receive Time].[TimeKey].[All]" allUniqueName="[Dim Date - Receive Time].[TimeKey].[All]" dimensionUniqueName="[Dim Date - Receive Time]" displayFolder="" count="0" unbalanced="0" hidden="1"/>
    <cacheHierarchy uniqueName="[Dim Date - Request Date].[Custom Week]" caption="Custom Week" attribute="1" time="1" defaultMemberUniqueName="[Dim Date - Request Date].[Custom Week].[All]" allUniqueName="[Dim Date - Request Date].[Custom Week].[All]" dimensionUniqueName="[Dim Date - Request Date]" displayFolder="" count="0" unbalanced="0" hidden="1"/>
    <cacheHierarchy uniqueName="[Dim Date - Request Date].[Date]" caption="Date" attribute="1" time="1" defaultMemberUniqueName="[Dim Date - Request Date].[Date].[All]" allUniqueName="[Dim Date - Request Date].[Date].[All]" dimensionUniqueName="[Dim Date - Request Date]" displayFolder="" count="0" unbalanced="0" hidden="1"/>
    <cacheHierarchy uniqueName="[Dim Date - Request Date].[DateHierarchy]" caption="DateHierarchy" time="1" defaultMemberUniqueName="[Dim Date - Request Date].[DateHierarchy].[All]" allUniqueName="[Dim Date - Request Date].[DateHierarchy].[All]" dimensionUniqueName="[Dim Date - Request Date]" displayFolder="" count="0" unbalanced="0" hidden="1"/>
    <cacheHierarchy uniqueName="[Dim Date - Request Date].[DateKey]" caption="DateKey" attribute="1" time="1" defaultMemberUniqueName="[Dim Date - Request Date].[DateKey].[All]" allUniqueName="[Dim Date - Request Date].[DateKey].[All]" dimensionUniqueName="[Dim Date - Request Date]" displayFolder="" count="0" unbalanced="0" hidden="1"/>
    <cacheHierarchy uniqueName="[Dim Date - Request Date].[DateOld]" caption="DateOld" attribute="1" time="1" defaultMemberUniqueName="[Dim Date - Request Date].[DateOld].[All]" allUniqueName="[Dim Date - Request Date].[DateOld].[All]" dimensionUniqueName="[Dim Date - Request Date]" displayFolder="" count="0" unbalanced="0" hidden="1"/>
    <cacheHierarchy uniqueName="[Dim Date - Request Date].[Day Name]" caption="Day Name" attribute="1" time="1" defaultMemberUniqueName="[Dim Date - Request Date].[Day Name].[All]" allUniqueName="[Dim Date - Request Date].[Day Name].[All]" dimensionUniqueName="[Dim Date - Request Date]" displayFolder="" count="0" unbalanced="0" hidden="1"/>
    <cacheHierarchy uniqueName="[Dim Date - Request Date].[Day Of Month]" caption="Day Of Month" attribute="1" time="1" defaultMemberUniqueName="[Dim Date - Request Date].[Day Of Month].[All]" allUniqueName="[Dim Date - Request Date].[Day Of Month].[All]" dimensionUniqueName="[Dim Date - Request Date]" displayFolder="" count="0" unbalanced="0" hidden="1"/>
    <cacheHierarchy uniqueName="[Dim Date - Request Date].[Day of Week]" caption="Day of Week" attribute="1" time="1" defaultMemberUniqueName="[Dim Date - Request Date].[Day of Week].[All]" allUniqueName="[Dim Date - Request Date].[Day of Week].[All]" dimensionUniqueName="[Dim Date - Request Date]" displayFolder="" count="0" unbalanced="0" hidden="1"/>
    <cacheHierarchy uniqueName="[Dim Date - Request Date].[Day of Year]" caption="Day of Year" attribute="1" time="1" defaultMemberUniqueName="[Dim Date - Request Date].[Day of Year].[All]" allUniqueName="[Dim Date - Request Date].[Day of Year].[All]" dimensionUniqueName="[Dim Date - Request Date]" displayFolder="" count="0" unbalanced="0" hidden="1"/>
    <cacheHierarchy uniqueName="[Dim Date - Request Date].[DayKey]" caption="DayKey" attribute="1" time="1" defaultMemberUniqueName="[Dim Date - Request Date].[DayKey].[All]" allUniqueName="[Dim Date - Request Date].[DayKey].[All]" dimensionUniqueName="[Dim Date - Request Date]" displayFolder="" count="0" unbalanced="0" hidden="1"/>
    <cacheHierarchy uniqueName="[Dim Date - Request Date].[DayKey2]" caption="DayKey2" attribute="1" time="1" defaultMemberUniqueName="[Dim Date - Request Date].[DayKey2].[All]" allUniqueName="[Dim Date - Request Date].[DayKey2].[All]" dimensionUniqueName="[Dim Date - Request Date]" displayFolder="" count="0" unbalanced="0" hidden="1"/>
    <cacheHierarchy uniqueName="[Dim Date - Request Date].[DayofMonthKey]" caption="DayofMonthKey" attribute="1" time="1" defaultMemberUniqueName="[Dim Date - Request Date].[DayofMonthKey].[All]" allUniqueName="[Dim Date - Request Date].[DayofMonthKey].[All]" dimensionUniqueName="[Dim Date - Request Date]" displayFolder="" count="0" unbalanced="0" hidden="1"/>
    <cacheHierarchy uniqueName="[Dim Date - Request Date].[DayofWeekKey]" caption="DayofWeekKey" attribute="1" time="1" defaultMemberUniqueName="[Dim Date - Request Date].[DayofWeekKey].[All]" allUniqueName="[Dim Date - Request Date].[DayofWeekKey].[All]" dimensionUniqueName="[Dim Date - Request Date]" displayFolder="" count="0" unbalanced="0" hidden="1"/>
    <cacheHierarchy uniqueName="[Dim Date - Request Date].[DayofYearKey]" caption="DayofYearKey" attribute="1" time="1" defaultMemberUniqueName="[Dim Date - Request Date].[DayofYearKey].[All]" allUniqueName="[Dim Date - Request Date].[DayofYearKey].[All]" dimensionUniqueName="[Dim Date - Request Date]" displayFolder="" count="0" unbalanced="0" hidden="1"/>
    <cacheHierarchy uniqueName="[Dim Date - Request Date].[FormattedDate]" caption="FormattedDate" attribute="1" time="1" defaultMemberUniqueName="[Dim Date - Request Date].[FormattedDate].[All]" allUniqueName="[Dim Date - Request Date].[FormattedDate].[All]" dimensionUniqueName="[Dim Date - Request Date]" displayFolder="" count="0" unbalanced="0" hidden="1"/>
    <cacheHierarchy uniqueName="[Dim Date - Request Date].[FormattedDateHierarchy]" caption="FormattedDateHierarchy" time="1" defaultMemberUniqueName="[Dim Date - Request Date].[FormattedDateHierarchy].[All]" allUniqueName="[Dim Date - Request Date].[FormattedDateHierarchy].[All]" dimensionUniqueName="[Dim Date - Request Date]" displayFolder="" count="0" unbalanced="0" hidden="1"/>
    <cacheHierarchy uniqueName="[Dim Date - Request Date].[Half Year Name]" caption="Half Year Name" attribute="1" time="1" defaultMemberUniqueName="[Dim Date - Request Date].[Half Year Name].[All]" allUniqueName="[Dim Date - Request Date].[Half Year Name].[All]" dimensionUniqueName="[Dim Date - Request Date]" displayFolder="" count="0" unbalanced="0" hidden="1"/>
    <cacheHierarchy uniqueName="[Dim Date - Request Date].[Hijri Date]" caption="Hijri Date" attribute="1" time="1" defaultMemberUniqueName="[Dim Date - Request Date].[Hijri Date].[All]" allUniqueName="[Dim Date - Request Date].[Hijri Date].[All]" dimensionUniqueName="[Dim Date - Request Date]" displayFolder="" count="0" unbalanced="0" hidden="1"/>
    <cacheHierarchy uniqueName="[Dim Date - Request Date].[Hijri Month]" caption="Hijri Month" attribute="1" time="1" defaultMemberUniqueName="[Dim Date - Request Date].[Hijri Month].[All]" allUniqueName="[Dim Date - Request Date].[Hijri Month].[All]" dimensionUniqueName="[Dim Date - Request Date]" displayFolder="" count="0" unbalanced="0" hidden="1"/>
    <cacheHierarchy uniqueName="[Dim Date - Request Date].[Hijri Quarter]" caption="Hijri Quarter" attribute="1" time="1" defaultMemberUniqueName="[Dim Date - Request Date].[Hijri Quarter].[All]" allUniqueName="[Dim Date - Request Date].[Hijri Quarter].[All]" dimensionUniqueName="[Dim Date - Request Date]" displayFolder="" count="0" unbalanced="0" hidden="1"/>
    <cacheHierarchy uniqueName="[Dim Date - Request Date].[Hijri Semester]" caption="Hijri Semester" attribute="1" time="1" defaultMemberUniqueName="[Dim Date - Request Date].[Hijri Semester].[All]" allUniqueName="[Dim Date - Request Date].[Hijri Semester].[All]" dimensionUniqueName="[Dim Date - Request Date]" displayFolder="" count="0" unbalanced="0" hidden="1"/>
    <cacheHierarchy uniqueName="[Dim Date - Request Date].[Hijri Year]" caption="Hijri Year" attribute="1" time="1" defaultMemberUniqueName="[Dim Date - Request Date].[Hijri Year].[All]" allUniqueName="[Dim Date - Request Date].[Hijri Year].[All]" dimensionUniqueName="[Dim Date - Request Date]" displayFolder="" count="0" unbalanced="0" hidden="1"/>
    <cacheHierarchy uniqueName="[Dim Date - Request Date].[HijriDateHierarchy]" caption="HijriDateHierarchy" time="1" defaultMemberUniqueName="[Dim Date - Request Date].[HijriDateHierarchy].[All]" allUniqueName="[Dim Date - Request Date].[HijriDateHierarchy].[All]" dimensionUniqueName="[Dim Date - Request Date]" displayFolder="" count="0" unbalanced="0" hidden="1"/>
    <cacheHierarchy uniqueName="[Dim Date - Request Date].[HijriDayKey]" caption="HijriDayKey" attribute="1" time="1" defaultMemberUniqueName="[Dim Date - Request Date].[HijriDayKey].[All]" allUniqueName="[Dim Date - Request Date].[HijriDayKey].[All]" dimensionUniqueName="[Dim Date - Request Date]" displayFolder="" count="0" unbalanced="0" hidden="1"/>
    <cacheHierarchy uniqueName="[Dim Date - Request Date].[HijriMonthKey]" caption="HijriMonthKey" attribute="1" time="1" defaultMemberUniqueName="[Dim Date - Request Date].[HijriMonthKey].[All]" allUniqueName="[Dim Date - Request Date].[HijriMonthKey].[All]" dimensionUniqueName="[Dim Date - Request Date]" displayFolder="" count="0" unbalanced="0" hidden="1"/>
    <cacheHierarchy uniqueName="[Dim Date - Request Date].[HijriQuarterKey]" caption="HijriQuarterKey" attribute="1" time="1" defaultMemberUniqueName="[Dim Date - Request Date].[HijriQuarterKey].[All]" allUniqueName="[Dim Date - Request Date].[HijriQuarterKey].[All]" dimensionUniqueName="[Dim Date - Request Date]" displayFolder="" count="0" unbalanced="0" hidden="1"/>
    <cacheHierarchy uniqueName="[Dim Date - Request Date].[HijriSemesterKey]" caption="HijriSemesterKey" attribute="1" time="1" defaultMemberUniqueName="[Dim Date - Request Date].[HijriSemesterKey].[All]" allUniqueName="[Dim Date - Request Date].[HijriSemesterKey].[All]" dimensionUniqueName="[Dim Date - Request Date]" displayFolder="" count="0" unbalanced="0" hidden="1"/>
    <cacheHierarchy uniqueName="[Dim Date - Request Date].[Month Name]" caption="Month Name" attribute="1" time="1" defaultMemberUniqueName="[Dim Date - Request Date].[Month Name].[All]" allUniqueName="[Dim Date - Request Date].[Month Name].[All]" dimensionUniqueName="[Dim Date - Request Date]" displayFolder="" count="0" unbalanced="0" hidden="1"/>
    <cacheHierarchy uniqueName="[Dim Date - Request Date].[Month Of Year]" caption="Month Of Year" attribute="1" time="1" defaultMemberUniqueName="[Dim Date - Request Date].[Month Of Year].[All]" allUniqueName="[Dim Date - Request Date].[Month Of Year].[All]" dimensionUniqueName="[Dim Date - Request Date]" displayFolder="" count="0" unbalanced="0" hidden="1"/>
    <cacheHierarchy uniqueName="[Dim Date - Request Date].[MonthKey]" caption="MonthKey" attribute="1" time="1" defaultMemberUniqueName="[Dim Date - Request Date].[MonthKey].[All]" allUniqueName="[Dim Date - Request Date].[MonthKey].[All]" dimensionUniqueName="[Dim Date - Request Date]" displayFolder="" count="0" unbalanced="0" hidden="1"/>
    <cacheHierarchy uniqueName="[Dim Date - Request Date].[MonthNameKey]" caption="MonthNameKey" attribute="1" time="1" defaultMemberUniqueName="[Dim Date - Request Date].[MonthNameKey].[All]" allUniqueName="[Dim Date - Request Date].[MonthNameKey].[All]" dimensionUniqueName="[Dim Date - Request Date]" displayFolder="" count="0" unbalanced="0" hidden="1"/>
    <cacheHierarchy uniqueName="[Dim Date - Request Date].[MonthOverTime]" caption="MonthOverTime" attribute="1" time="1" defaultMemberUniqueName="[Dim Date - Request Date].[MonthOverTime].[All]" allUniqueName="[Dim Date - Request Date].[MonthOverTime].[All]" dimensionUniqueName="[Dim Date - Request Date]" displayFolder="" count="0" unbalanced="0" hidden="1"/>
    <cacheHierarchy uniqueName="[Dim Date - Request Date].[PK_Date]" caption="PK_Date" attribute="1" time="1" keyAttribute="1" defaultMemberUniqueName="[Dim Date - Request Date].[PK_Date].[All]" allUniqueName="[Dim Date - Request Date].[PK_Date].[All]" dimensionUniqueName="[Dim Date - Request Date]" displayFolder="" count="0" memberValueDatatype="7" unbalanced="0" hidden="1"/>
    <cacheHierarchy uniqueName="[Dim Date - Request Date].[Quarter Name]" caption="Quarter Name" attribute="1" time="1" defaultMemberUniqueName="[Dim Date - Request Date].[Quarter Name].[All]" allUniqueName="[Dim Date - Request Date].[Quarter Name].[All]" dimensionUniqueName="[Dim Date - Request Date]" displayFolder="" count="0" unbalanced="0" hidden="1"/>
    <cacheHierarchy uniqueName="[Dim Date - Request Date].[Quarter Of Year]" caption="Quarter Of Year" attribute="1" time="1" defaultMemberUniqueName="[Dim Date - Request Date].[Quarter Of Year].[All]" allUniqueName="[Dim Date - Request Date].[Quarter Of Year].[All]" dimensionUniqueName="[Dim Date - Request Date]" displayFolder="" count="0" unbalanced="0" hidden="1"/>
    <cacheHierarchy uniqueName="[Dim Date - Request Date].[QuarterKey]" caption="QuarterKey" attribute="1" time="1" defaultMemberUniqueName="[Dim Date - Request Date].[QuarterKey].[All]" allUniqueName="[Dim Date - Request Date].[QuarterKey].[All]" dimensionUniqueName="[Dim Date - Request Date]" displayFolder="" count="0" unbalanced="0" hidden="1"/>
    <cacheHierarchy uniqueName="[Dim Date - Request Date].[Semester Of Year]" caption="Semester Of Year" attribute="1" time="1" defaultMemberUniqueName="[Dim Date - Request Date].[Semester Of Year].[All]" allUniqueName="[Dim Date - Request Date].[Semester Of Year].[All]" dimensionUniqueName="[Dim Date - Request Date]" displayFolder="" count="0" unbalanced="0" hidden="1"/>
    <cacheHierarchy uniqueName="[Dim Date - Request Date].[SemesterKey]" caption="SemesterKey" attribute="1" time="1" defaultMemberUniqueName="[Dim Date - Request Date].[SemesterKey].[All]" allUniqueName="[Dim Date - Request Date].[SemesterKey].[All]" dimensionUniqueName="[Dim Date - Request Date]" displayFolder="" count="0" unbalanced="0" hidden="1"/>
    <cacheHierarchy uniqueName="[Dim Date - Request Date].[SemesterNameKey]" caption="SemesterNameKey" attribute="1" time="1" defaultMemberUniqueName="[Dim Date - Request Date].[SemesterNameKey].[All]" allUniqueName="[Dim Date - Request Date].[SemesterNameKey].[All]" dimensionUniqueName="[Dim Date - Request Date]" displayFolder="" count="0" unbalanced="0" hidden="1"/>
    <cacheHierarchy uniqueName="[Dim Date - Request Date].[Week]" caption="Week" attribute="1" time="1" defaultMemberUniqueName="[Dim Date - Request Date].[Week].[All]" allUniqueName="[Dim Date - Request Date].[Week].[All]" dimensionUniqueName="[Dim Date - Request Date]" displayFolder="" count="0" unbalanced="0" hidden="1"/>
    <cacheHierarchy uniqueName="[Dim Date - Request Date].[Week Of Year]" caption="Week Of Year" attribute="1" time="1" defaultMemberUniqueName="[Dim Date - Request Date].[Week Of Year].[All]" allUniqueName="[Dim Date - Request Date].[Week Of Year].[All]" dimensionUniqueName="[Dim Date - Request Date]" displayFolder="" count="0" unbalanced="0" hidden="1"/>
    <cacheHierarchy uniqueName="[Dim Date - Request Date].[WeekKey]" caption="WeekKey" attribute="1" time="1" defaultMemberUniqueName="[Dim Date - Request Date].[WeekKey].[All]" allUniqueName="[Dim Date - Request Date].[WeekKey].[All]" dimensionUniqueName="[Dim Date - Request Date]" displayFolder="" count="0" unbalanced="0" hidden="1"/>
    <cacheHierarchy uniqueName="[Dim Date - Request Date].[WeeksHierarchy]" caption="WeeksHierarchy" time="1" defaultMemberUniqueName="[Dim Date - Request Date].[WeeksHierarchy].[All]" allUniqueName="[Dim Date - Request Date].[WeeksHierarchy].[All]" dimensionUniqueName="[Dim Date - Request Date]" displayFolder="" count="0" unbalanced="0" hidden="1"/>
    <cacheHierarchy uniqueName="[Dim Date - Request Date].[Year Name]" caption="Year Name" attribute="1" time="1" defaultMemberUniqueName="[Dim Date - Request Date].[Year Name].[All]" allUniqueName="[Dim Date - Request Date].[Year Name].[All]" dimensionUniqueName="[Dim Date - Request Date]" displayFolder="" count="0" unbalanced="0" hidden="1"/>
    <cacheHierarchy uniqueName="[Dim Date - Request Time].[DayTimeBucket]" caption="DayTimeBucket" attribute="1" defaultMemberUniqueName="[Dim Date - Request Time].[DayTimeBucket].[All]" allUniqueName="[Dim Date - Request Time].[DayTimeBucket].[All]" dimensionUniqueName="[Dim Date - Request Time]" displayFolder="" count="0" unbalanced="0" hidden="1"/>
    <cacheHierarchy uniqueName="[Dim Date - Request Time].[DayTimeBucketGroupKey]" caption="DayTimeBucketGroupKey" attribute="1" defaultMemberUniqueName="[Dim Date - Request Time].[DayTimeBucketGroupKey].[All]" allUniqueName="[Dim Date - Request Time].[DayTimeBucketGroupKey].[All]" dimensionUniqueName="[Dim Date - Request Time]" displayFolder="" count="0" unbalanced="0" hidden="1"/>
    <cacheHierarchy uniqueName="[Dim Date - Request Time].[Hour24]" caption="Hour24" attribute="1" defaultMemberUniqueName="[Dim Date - Request Time].[Hour24].[All]" allUniqueName="[Dim Date - Request Time].[Hour24].[All]" dimensionUniqueName="[Dim Date - Request Time]" displayFolder="" count="0" unbalanced="0" hidden="1"/>
    <cacheHierarchy uniqueName="[Dim Date - Request Time].[HourlyBucket]" caption="HourlyBucket" attribute="1" defaultMemberUniqueName="[Dim Date - Request Time].[HourlyBucket].[All]" allUniqueName="[Dim Date - Request Time].[HourlyBucket].[All]" dimensionUniqueName="[Dim Date - Request Time]" displayFolder="" count="0" unbalanced="0" hidden="1"/>
    <cacheHierarchy uniqueName="[Dim Date - Request Time].[MinuteNumber]" caption="MinuteNumber" attribute="1" defaultMemberUniqueName="[Dim Date - Request Time].[MinuteNumber].[All]" allUniqueName="[Dim Date - Request Time].[MinuteNumber].[All]" dimensionUniqueName="[Dim Date - Request Time]" displayFolder="" count="0" unbalanced="0" hidden="1"/>
    <cacheHierarchy uniqueName="[Dim Date - Request Time].[SecondNumber]" caption="SecondNumber" attribute="1" defaultMemberUniqueName="[Dim Date - Request Time].[SecondNumber].[All]" allUniqueName="[Dim Date - Request Time].[SecondNumber].[All]" dimensionUniqueName="[Dim Date - Request Time]" displayFolder="" count="0" unbalanced="0" hidden="1"/>
    <cacheHierarchy uniqueName="[Dim Date - Request Time].[Time]" caption="Time" attribute="1" defaultMemberUniqueName="[Dim Date - Request Time].[Time].[All]" allUniqueName="[Dim Date - Request Time].[Time].[All]" dimensionUniqueName="[Dim Date - Request Time]" displayFolder="" count="0" unbalanced="0" hidden="1"/>
    <cacheHierarchy uniqueName="[Dim Date - Request Time].[TimeAltKey]" caption="TimeAltKey" attribute="1" defaultMemberUniqueName="[Dim Date - Request Time].[TimeAltKey].[All]" allUniqueName="[Dim Date - Request Time].[TimeAltKey].[All]" dimensionUniqueName="[Dim Date - Request Time]" displayFolder="" count="0" unbalanced="0" hidden="1"/>
    <cacheHierarchy uniqueName="[Dim Date - Request Time].[TimeInSecond]" caption="TimeInSecond" attribute="1" defaultMemberUniqueName="[Dim Date - Request Time].[TimeInSecond].[All]" allUniqueName="[Dim Date - Request Time].[TimeInSecond].[All]" dimensionUniqueName="[Dim Date - Request Time]" displayFolder="" count="0" unbalanced="0" hidden="1"/>
    <cacheHierarchy uniqueName="[Dim Date - Request Time].[TimeKey]" caption="TimeKey" attribute="1" defaultMemberUniqueName="[Dim Date - Request Time].[TimeKey].[All]" allUniqueName="[Dim Date - Request Time].[TimeKey].[All]" dimensionUniqueName="[Dim Date - Request Time]" displayFolder="" count="0" unbalanced="0" hidden="1"/>
    <cacheHierarchy uniqueName="[Dim Date - Reviewed Date].[Custom Week]" caption="Custom Week" attribute="1" time="1" defaultMemberUniqueName="[Dim Date - Reviewed Date].[Custom Week].[All]" allUniqueName="[Dim Date - Reviewed Date].[Custom Week].[All]" dimensionUniqueName="[Dim Date - Reviewed Date]" displayFolder="" count="0" unbalanced="0" hidden="1"/>
    <cacheHierarchy uniqueName="[Dim Date - Reviewed Date].[Date]" caption="Date" attribute="1" time="1" defaultMemberUniqueName="[Dim Date - Reviewed Date].[Date].[All]" allUniqueName="[Dim Date - Reviewed Date].[Date].[All]" dimensionUniqueName="[Dim Date - Reviewed Date]" displayFolder="" count="0" unbalanced="0" hidden="1"/>
    <cacheHierarchy uniqueName="[Dim Date - Reviewed Date].[DateHierarchy]" caption="DateHierarchy" time="1" defaultMemberUniqueName="[Dim Date - Reviewed Date].[DateHierarchy].[All]" allUniqueName="[Dim Date - Reviewed Date].[DateHierarchy].[All]" dimensionUniqueName="[Dim Date - Reviewed Date]" displayFolder="" count="0" unbalanced="0" hidden="1"/>
    <cacheHierarchy uniqueName="[Dim Date - Reviewed Date].[DateKey]" caption="DateKey" attribute="1" time="1" defaultMemberUniqueName="[Dim Date - Reviewed Date].[DateKey].[All]" allUniqueName="[Dim Date - Reviewed Date].[DateKey].[All]" dimensionUniqueName="[Dim Date - Reviewed Date]" displayFolder="" count="0" unbalanced="0" hidden="1"/>
    <cacheHierarchy uniqueName="[Dim Date - Reviewed Date].[DateOld]" caption="DateOld" attribute="1" time="1" defaultMemberUniqueName="[Dim Date - Reviewed Date].[DateOld].[All]" allUniqueName="[Dim Date - Reviewed Date].[DateOld].[All]" dimensionUniqueName="[Dim Date - Reviewed Date]" displayFolder="" count="0" unbalanced="0" hidden="1"/>
    <cacheHierarchy uniqueName="[Dim Date - Reviewed Date].[Day Name]" caption="Day Name" attribute="1" time="1" defaultMemberUniqueName="[Dim Date - Reviewed Date].[Day Name].[All]" allUniqueName="[Dim Date - Reviewed Date].[Day Name].[All]" dimensionUniqueName="[Dim Date - Reviewed Date]" displayFolder="" count="0" unbalanced="0" hidden="1"/>
    <cacheHierarchy uniqueName="[Dim Date - Reviewed Date].[Day Of Month]" caption="Day Of Month" attribute="1" time="1" defaultMemberUniqueName="[Dim Date - Reviewed Date].[Day Of Month].[All]" allUniqueName="[Dim Date - Reviewed Date].[Day Of Month].[All]" dimensionUniqueName="[Dim Date - Reviewed Date]" displayFolder="" count="0" unbalanced="0" hidden="1"/>
    <cacheHierarchy uniqueName="[Dim Date - Reviewed Date].[Day of Week]" caption="Day of Week" attribute="1" time="1" defaultMemberUniqueName="[Dim Date - Reviewed Date].[Day of Week].[All]" allUniqueName="[Dim Date - Reviewed Date].[Day of Week].[All]" dimensionUniqueName="[Dim Date - Reviewed Date]" displayFolder="" count="0" unbalanced="0" hidden="1"/>
    <cacheHierarchy uniqueName="[Dim Date - Reviewed Date].[Day of Year]" caption="Day of Year" attribute="1" time="1" defaultMemberUniqueName="[Dim Date - Reviewed Date].[Day of Year].[All]" allUniqueName="[Dim Date - Reviewed Date].[Day of Year].[All]" dimensionUniqueName="[Dim Date - Reviewed Date]" displayFolder="" count="0" unbalanced="0" hidden="1"/>
    <cacheHierarchy uniqueName="[Dim Date - Reviewed Date].[DayKey]" caption="DayKey" attribute="1" time="1" defaultMemberUniqueName="[Dim Date - Reviewed Date].[DayKey].[All]" allUniqueName="[Dim Date - Reviewed Date].[DayKey].[All]" dimensionUniqueName="[Dim Date - Reviewed Date]" displayFolder="" count="0" unbalanced="0" hidden="1"/>
    <cacheHierarchy uniqueName="[Dim Date - Reviewed Date].[DayKey2]" caption="DayKey2" attribute="1" time="1" defaultMemberUniqueName="[Dim Date - Reviewed Date].[DayKey2].[All]" allUniqueName="[Dim Date - Reviewed Date].[DayKey2].[All]" dimensionUniqueName="[Dim Date - Reviewed Date]" displayFolder="" count="0" unbalanced="0" hidden="1"/>
    <cacheHierarchy uniqueName="[Dim Date - Reviewed Date].[DayofMonthKey]" caption="DayofMonthKey" attribute="1" time="1" defaultMemberUniqueName="[Dim Date - Reviewed Date].[DayofMonthKey].[All]" allUniqueName="[Dim Date - Reviewed Date].[DayofMonthKey].[All]" dimensionUniqueName="[Dim Date - Reviewed Date]" displayFolder="" count="0" unbalanced="0" hidden="1"/>
    <cacheHierarchy uniqueName="[Dim Date - Reviewed Date].[DayofWeekKey]" caption="DayofWeekKey" attribute="1" time="1" defaultMemberUniqueName="[Dim Date - Reviewed Date].[DayofWeekKey].[All]" allUniqueName="[Dim Date - Reviewed Date].[DayofWeekKey].[All]" dimensionUniqueName="[Dim Date - Reviewed Date]" displayFolder="" count="0" unbalanced="0" hidden="1"/>
    <cacheHierarchy uniqueName="[Dim Date - Reviewed Date].[DayofYearKey]" caption="DayofYearKey" attribute="1" time="1" defaultMemberUniqueName="[Dim Date - Reviewed Date].[DayofYearKey].[All]" allUniqueName="[Dim Date - Reviewed Date].[DayofYearKey].[All]" dimensionUniqueName="[Dim Date - Reviewed Date]" displayFolder="" count="0" unbalanced="0" hidden="1"/>
    <cacheHierarchy uniqueName="[Dim Date - Reviewed Date].[FormattedDate]" caption="FormattedDate" attribute="1" time="1" defaultMemberUniqueName="[Dim Date - Reviewed Date].[FormattedDate].[All]" allUniqueName="[Dim Date - Reviewed Date].[FormattedDate].[All]" dimensionUniqueName="[Dim Date - Reviewed Date]" displayFolder="" count="0" unbalanced="0" hidden="1"/>
    <cacheHierarchy uniqueName="[Dim Date - Reviewed Date].[Half Year Name]" caption="Half Year Name" attribute="1" time="1" defaultMemberUniqueName="[Dim Date - Reviewed Date].[Half Year Name].[All]" allUniqueName="[Dim Date - Reviewed Date].[Half Year Name].[All]" dimensionUniqueName="[Dim Date - Reviewed Date]" displayFolder="" count="0" unbalanced="0" hidden="1"/>
    <cacheHierarchy uniqueName="[Dim Date - Reviewed Date].[Hijri Date]" caption="Hijri Date" attribute="1" time="1" defaultMemberUniqueName="[Dim Date - Reviewed Date].[Hijri Date].[All]" allUniqueName="[Dim Date - Reviewed Date].[Hijri Date].[All]" dimensionUniqueName="[Dim Date - Reviewed Date]" displayFolder="" count="0" unbalanced="0" hidden="1"/>
    <cacheHierarchy uniqueName="[Dim Date - Reviewed Date].[Hijri Month]" caption="Hijri Month" attribute="1" time="1" defaultMemberUniqueName="[Dim Date - Reviewed Date].[Hijri Month].[All]" allUniqueName="[Dim Date - Reviewed Date].[Hijri Month].[All]" dimensionUniqueName="[Dim Date - Reviewed Date]" displayFolder="" count="0" unbalanced="0" hidden="1"/>
    <cacheHierarchy uniqueName="[Dim Date - Reviewed Date].[Hijri Quarter]" caption="Hijri Quarter" attribute="1" time="1" defaultMemberUniqueName="[Dim Date - Reviewed Date].[Hijri Quarter].[All]" allUniqueName="[Dim Date - Reviewed Date].[Hijri Quarter].[All]" dimensionUniqueName="[Dim Date - Reviewed Date]" displayFolder="" count="0" unbalanced="0" hidden="1"/>
    <cacheHierarchy uniqueName="[Dim Date - Reviewed Date].[Hijri Semester]" caption="Hijri Semester" attribute="1" time="1" defaultMemberUniqueName="[Dim Date - Reviewed Date].[Hijri Semester].[All]" allUniqueName="[Dim Date - Reviewed Date].[Hijri Semester].[All]" dimensionUniqueName="[Dim Date - Reviewed Date]" displayFolder="" count="0" unbalanced="0" hidden="1"/>
    <cacheHierarchy uniqueName="[Dim Date - Reviewed Date].[Hijri Year]" caption="Hijri Year" attribute="1" time="1" defaultMemberUniqueName="[Dim Date - Reviewed Date].[Hijri Year].[All]" allUniqueName="[Dim Date - Reviewed Date].[Hijri Year].[All]" dimensionUniqueName="[Dim Date - Reviewed Date]" displayFolder="" count="0" unbalanced="0" hidden="1"/>
    <cacheHierarchy uniqueName="[Dim Date - Reviewed Date].[HijriDateHierarchy]" caption="HijriDateHierarchy" time="1" defaultMemberUniqueName="[Dim Date - Reviewed Date].[HijriDateHierarchy].[All]" allUniqueName="[Dim Date - Reviewed Date].[HijriDateHierarchy].[All]" dimensionUniqueName="[Dim Date - Reviewed Date]" displayFolder="" count="0" unbalanced="0" hidden="1"/>
    <cacheHierarchy uniqueName="[Dim Date - Reviewed Date].[HijriDayKey]" caption="HijriDayKey" attribute="1" time="1" defaultMemberUniqueName="[Dim Date - Reviewed Date].[HijriDayKey].[All]" allUniqueName="[Dim Date - Reviewed Date].[HijriDayKey].[All]" dimensionUniqueName="[Dim Date - Reviewed Date]" displayFolder="" count="0" unbalanced="0" hidden="1"/>
    <cacheHierarchy uniqueName="[Dim Date - Reviewed Date].[HijriMonthKey]" caption="HijriMonthKey" attribute="1" time="1" defaultMemberUniqueName="[Dim Date - Reviewed Date].[HijriMonthKey].[All]" allUniqueName="[Dim Date - Reviewed Date].[HijriMonthKey].[All]" dimensionUniqueName="[Dim Date - Reviewed Date]" displayFolder="" count="0" unbalanced="0" hidden="1"/>
    <cacheHierarchy uniqueName="[Dim Date - Reviewed Date].[HijriQuarterKey]" caption="HijriQuarterKey" attribute="1" time="1" defaultMemberUniqueName="[Dim Date - Reviewed Date].[HijriQuarterKey].[All]" allUniqueName="[Dim Date - Reviewed Date].[HijriQuarterKey].[All]" dimensionUniqueName="[Dim Date - Reviewed Date]" displayFolder="" count="0" unbalanced="0" hidden="1"/>
    <cacheHierarchy uniqueName="[Dim Date - Reviewed Date].[HijriSemesterKey]" caption="HijriSemesterKey" attribute="1" time="1" defaultMemberUniqueName="[Dim Date - Reviewed Date].[HijriSemesterKey].[All]" allUniqueName="[Dim Date - Reviewed Date].[HijriSemesterKey].[All]" dimensionUniqueName="[Dim Date - Reviewed Date]" displayFolder="" count="0" unbalanced="0" hidden="1"/>
    <cacheHierarchy uniqueName="[Dim Date - Reviewed Date].[Month Name]" caption="Month Name" attribute="1" time="1" defaultMemberUniqueName="[Dim Date - Reviewed Date].[Month Name].[All]" allUniqueName="[Dim Date - Reviewed Date].[Month Name].[All]" dimensionUniqueName="[Dim Date - Reviewed Date]" displayFolder="" count="0" unbalanced="0" hidden="1"/>
    <cacheHierarchy uniqueName="[Dim Date - Reviewed Date].[Month Of Year]" caption="Month Of Year" attribute="1" time="1" defaultMemberUniqueName="[Dim Date - Reviewed Date].[Month Of Year].[All]" allUniqueName="[Dim Date - Reviewed Date].[Month Of Year].[All]" dimensionUniqueName="[Dim Date - Reviewed Date]" displayFolder="" count="0" unbalanced="0" hidden="1"/>
    <cacheHierarchy uniqueName="[Dim Date - Reviewed Date].[MonthKey]" caption="MonthKey" attribute="1" time="1" defaultMemberUniqueName="[Dim Date - Reviewed Date].[MonthKey].[All]" allUniqueName="[Dim Date - Reviewed Date].[MonthKey].[All]" dimensionUniqueName="[Dim Date - Reviewed Date]" displayFolder="" count="0" unbalanced="0" hidden="1"/>
    <cacheHierarchy uniqueName="[Dim Date - Reviewed Date].[MonthNameKey]" caption="MonthNameKey" attribute="1" time="1" defaultMemberUniqueName="[Dim Date - Reviewed Date].[MonthNameKey].[All]" allUniqueName="[Dim Date - Reviewed Date].[MonthNameKey].[All]" dimensionUniqueName="[Dim Date - Reviewed Date]" displayFolder="" count="0" unbalanced="0" hidden="1"/>
    <cacheHierarchy uniqueName="[Dim Date - Reviewed Date].[MonthOverTime]" caption="MonthOverTime" attribute="1" time="1" defaultMemberUniqueName="[Dim Date - Reviewed Date].[MonthOverTime].[All]" allUniqueName="[Dim Date - Reviewed Date].[MonthOverTime].[All]" dimensionUniqueName="[Dim Date - Reviewed Date]" displayFolder="" count="0" unbalanced="0" hidden="1"/>
    <cacheHierarchy uniqueName="[Dim Date - Reviewed Date].[PK_Date]" caption="PK_Date" attribute="1" time="1" keyAttribute="1" defaultMemberUniqueName="[Dim Date - Reviewed Date].[PK_Date].[All]" allUniqueName="[Dim Date - Reviewed Date].[PK_Date].[All]" dimensionUniqueName="[Dim Date - Reviewed Date]" displayFolder="" count="0" memberValueDatatype="7" unbalanced="0" hidden="1"/>
    <cacheHierarchy uniqueName="[Dim Date - Reviewed Date].[Quarter Name]" caption="Quarter Name" attribute="1" time="1" defaultMemberUniqueName="[Dim Date - Reviewed Date].[Quarter Name].[All]" allUniqueName="[Dim Date - Reviewed Date].[Quarter Name].[All]" dimensionUniqueName="[Dim Date - Reviewed Date]" displayFolder="" count="0" unbalanced="0" hidden="1"/>
    <cacheHierarchy uniqueName="[Dim Date - Reviewed Date].[Quarter Of Year]" caption="Quarter Of Year" attribute="1" time="1" defaultMemberUniqueName="[Dim Date - Reviewed Date].[Quarter Of Year].[All]" allUniqueName="[Dim Date - Reviewed Date].[Quarter Of Year].[All]" dimensionUniqueName="[Dim Date - Reviewed Date]" displayFolder="" count="0" unbalanced="0" hidden="1"/>
    <cacheHierarchy uniqueName="[Dim Date - Reviewed Date].[QuarterKey]" caption="QuarterKey" attribute="1" time="1" defaultMemberUniqueName="[Dim Date - Reviewed Date].[QuarterKey].[All]" allUniqueName="[Dim Date - Reviewed Date].[QuarterKey].[All]" dimensionUniqueName="[Dim Date - Reviewed Date]" displayFolder="" count="0" unbalanced="0" hidden="1"/>
    <cacheHierarchy uniqueName="[Dim Date - Reviewed Date].[Semester Of Year]" caption="Semester Of Year" attribute="1" time="1" defaultMemberUniqueName="[Dim Date - Reviewed Date].[Semester Of Year].[All]" allUniqueName="[Dim Date - Reviewed Date].[Semester Of Year].[All]" dimensionUniqueName="[Dim Date - Reviewed Date]" displayFolder="" count="0" unbalanced="0" hidden="1"/>
    <cacheHierarchy uniqueName="[Dim Date - Reviewed Date].[SemesterKey]" caption="SemesterKey" attribute="1" time="1" defaultMemberUniqueName="[Dim Date - Reviewed Date].[SemesterKey].[All]" allUniqueName="[Dim Date - Reviewed Date].[SemesterKey].[All]" dimensionUniqueName="[Dim Date - Reviewed Date]" displayFolder="" count="0" unbalanced="0" hidden="1"/>
    <cacheHierarchy uniqueName="[Dim Date - Reviewed Date].[SemesterNameKey]" caption="SemesterNameKey" attribute="1" time="1" defaultMemberUniqueName="[Dim Date - Reviewed Date].[SemesterNameKey].[All]" allUniqueName="[Dim Date - Reviewed Date].[SemesterNameKey].[All]" dimensionUniqueName="[Dim Date - Reviewed Date]" displayFolder="" count="0" unbalanced="0" hidden="1"/>
    <cacheHierarchy uniqueName="[Dim Date - Reviewed Date].[Week]" caption="Week" attribute="1" time="1" defaultMemberUniqueName="[Dim Date - Reviewed Date].[Week].[All]" allUniqueName="[Dim Date - Reviewed Date].[Week].[All]" dimensionUniqueName="[Dim Date - Reviewed Date]" displayFolder="" count="0" unbalanced="0" hidden="1"/>
    <cacheHierarchy uniqueName="[Dim Date - Reviewed Date].[Week Of Year]" caption="Week Of Year" attribute="1" time="1" defaultMemberUniqueName="[Dim Date - Reviewed Date].[Week Of Year].[All]" allUniqueName="[Dim Date - Reviewed Date].[Week Of Year].[All]" dimensionUniqueName="[Dim Date - Reviewed Date]" displayFolder="" count="0" unbalanced="0" hidden="1"/>
    <cacheHierarchy uniqueName="[Dim Date - Reviewed Date].[WeekKey]" caption="WeekKey" attribute="1" time="1" defaultMemberUniqueName="[Dim Date - Reviewed Date].[WeekKey].[All]" allUniqueName="[Dim Date - Reviewed Date].[WeekKey].[All]" dimensionUniqueName="[Dim Date - Reviewed Date]" displayFolder="" count="0" unbalanced="0" hidden="1"/>
    <cacheHierarchy uniqueName="[Dim Date - Reviewed Date].[WeeksHierarchy]" caption="WeeksHierarchy" time="1" defaultMemberUniqueName="[Dim Date - Reviewed Date].[WeeksHierarchy].[All]" allUniqueName="[Dim Date - Reviewed Date].[WeeksHierarchy].[All]" dimensionUniqueName="[Dim Date - Reviewed Date]" displayFolder="" count="0" unbalanced="0" hidden="1"/>
    <cacheHierarchy uniqueName="[Dim Date - Reviewed Date].[Year Name]" caption="Year Name" attribute="1" time="1" defaultMemberUniqueName="[Dim Date - Reviewed Date].[Year Name].[All]" allUniqueName="[Dim Date - Reviewed Date].[Year Name].[All]" dimensionUniqueName="[Dim Date - Reviewed Date]" displayFolder="" count="0" unbalanced="0" hidden="1"/>
    <cacheHierarchy uniqueName="[Dim Date - Reviewed Date].[YearMonthKey]" caption="YearMonthKey" attribute="1" time="1" defaultMemberUniqueName="[Dim Date - Reviewed Date].[YearMonthKey].[All]" allUniqueName="[Dim Date - Reviewed Date].[YearMonthKey].[All]" dimensionUniqueName="[Dim Date - Reviewed Date]" displayFolder="" count="0" unbalanced="0" hidden="1"/>
    <cacheHierarchy uniqueName="[Dim Date - Schedule Date].[Custom Week]" caption="Custom Week" attribute="1" time="1" defaultMemberUniqueName="[Dim Date - Schedule Date].[Custom Week].[All]" allUniqueName="[Dim Date - Schedule Date].[Custom Week].[All]" dimensionUniqueName="[Dim Date - Schedule Date]" displayFolder="" count="0" unbalanced="0" hidden="1"/>
    <cacheHierarchy uniqueName="[Dim Date - Schedule Date].[Date]" caption="Date" attribute="1" time="1" defaultMemberUniqueName="[Dim Date - Schedule Date].[Date].[All]" allUniqueName="[Dim Date - Schedule Date].[Date].[All]" dimensionUniqueName="[Dim Date - Schedule Date]" displayFolder="" count="0" unbalanced="0" hidden="1"/>
    <cacheHierarchy uniqueName="[Dim Date - Schedule Date].[DateHierarchy]" caption="DateHierarchy" time="1" defaultMemberUniqueName="[Dim Date - Schedule Date].[DateHierarchy].[All]" allUniqueName="[Dim Date - Schedule Date].[DateHierarchy].[All]" dimensionUniqueName="[Dim Date - Schedule Date]" displayFolder="" count="0" unbalanced="0" hidden="1"/>
    <cacheHierarchy uniqueName="[Dim Date - Schedule Date].[DateKey]" caption="DateKey" attribute="1" time="1" defaultMemberUniqueName="[Dim Date - Schedule Date].[DateKey].[All]" allUniqueName="[Dim Date - Schedule Date].[DateKey].[All]" dimensionUniqueName="[Dim Date - Schedule Date]" displayFolder="" count="0" unbalanced="0" hidden="1"/>
    <cacheHierarchy uniqueName="[Dim Date - Schedule Date].[DateOld]" caption="DateOld" attribute="1" time="1" defaultMemberUniqueName="[Dim Date - Schedule Date].[DateOld].[All]" allUniqueName="[Dim Date - Schedule Date].[DateOld].[All]" dimensionUniqueName="[Dim Date - Schedule Date]" displayFolder="" count="0" unbalanced="0" hidden="1"/>
    <cacheHierarchy uniqueName="[Dim Date - Schedule Date].[Day Name]" caption="Day Name" attribute="1" time="1" defaultMemberUniqueName="[Dim Date - Schedule Date].[Day Name].[All]" allUniqueName="[Dim Date - Schedule Date].[Day Name].[All]" dimensionUniqueName="[Dim Date - Schedule Date]" displayFolder="" count="0" unbalanced="0" hidden="1"/>
    <cacheHierarchy uniqueName="[Dim Date - Schedule Date].[Day Of Month]" caption="Day Of Month" attribute="1" time="1" defaultMemberUniqueName="[Dim Date - Schedule Date].[Day Of Month].[All]" allUniqueName="[Dim Date - Schedule Date].[Day Of Month].[All]" dimensionUniqueName="[Dim Date - Schedule Date]" displayFolder="" count="0" unbalanced="0" hidden="1"/>
    <cacheHierarchy uniqueName="[Dim Date - Schedule Date].[Day of Week]" caption="Day of Week" attribute="1" time="1" defaultMemberUniqueName="[Dim Date - Schedule Date].[Day of Week].[All]" allUniqueName="[Dim Date - Schedule Date].[Day of Week].[All]" dimensionUniqueName="[Dim Date - Schedule Date]" displayFolder="" count="0" unbalanced="0" hidden="1"/>
    <cacheHierarchy uniqueName="[Dim Date - Schedule Date].[Day of Year]" caption="Day of Year" attribute="1" time="1" defaultMemberUniqueName="[Dim Date - Schedule Date].[Day of Year].[All]" allUniqueName="[Dim Date - Schedule Date].[Day of Year].[All]" dimensionUniqueName="[Dim Date - Schedule Date]" displayFolder="" count="0" unbalanced="0" hidden="1"/>
    <cacheHierarchy uniqueName="[Dim Date - Schedule Date].[DayKey]" caption="DayKey" attribute="1" time="1" defaultMemberUniqueName="[Dim Date - Schedule Date].[DayKey].[All]" allUniqueName="[Dim Date - Schedule Date].[DayKey].[All]" dimensionUniqueName="[Dim Date - Schedule Date]" displayFolder="" count="0" unbalanced="0" hidden="1"/>
    <cacheHierarchy uniqueName="[Dim Date - Schedule Date].[DayKey2]" caption="DayKey2" attribute="1" time="1" defaultMemberUniqueName="[Dim Date - Schedule Date].[DayKey2].[All]" allUniqueName="[Dim Date - Schedule Date].[DayKey2].[All]" dimensionUniqueName="[Dim Date - Schedule Date]" displayFolder="" count="0" unbalanced="0" hidden="1"/>
    <cacheHierarchy uniqueName="[Dim Date - Schedule Date].[DayofMonthKey]" caption="DayofMonthKey" attribute="1" time="1" defaultMemberUniqueName="[Dim Date - Schedule Date].[DayofMonthKey].[All]" allUniqueName="[Dim Date - Schedule Date].[DayofMonthKey].[All]" dimensionUniqueName="[Dim Date - Schedule Date]" displayFolder="" count="0" unbalanced="0" hidden="1"/>
    <cacheHierarchy uniqueName="[Dim Date - Schedule Date].[DayofWeekKey]" caption="DayofWeekKey" attribute="1" time="1" defaultMemberUniqueName="[Dim Date - Schedule Date].[DayofWeekKey].[All]" allUniqueName="[Dim Date - Schedule Date].[DayofWeekKey].[All]" dimensionUniqueName="[Dim Date - Schedule Date]" displayFolder="" count="0" unbalanced="0" hidden="1"/>
    <cacheHierarchy uniqueName="[Dim Date - Schedule Date].[DayofYearKey]" caption="DayofYearKey" attribute="1" time="1" defaultMemberUniqueName="[Dim Date - Schedule Date].[DayofYearKey].[All]" allUniqueName="[Dim Date - Schedule Date].[DayofYearKey].[All]" dimensionUniqueName="[Dim Date - Schedule Date]" displayFolder="" count="0" unbalanced="0" hidden="1"/>
    <cacheHierarchy uniqueName="[Dim Date - Schedule Date].[FormattedDate]" caption="FormattedDate" attribute="1" time="1" defaultMemberUniqueName="[Dim Date - Schedule Date].[FormattedDate].[All]" allUniqueName="[Dim Date - Schedule Date].[FormattedDate].[All]" dimensionUniqueName="[Dim Date - Schedule Date]" displayFolder="" count="0" unbalanced="0" hidden="1"/>
    <cacheHierarchy uniqueName="[Dim Date - Schedule Date].[Half Year Name]" caption="Half Year Name" attribute="1" time="1" defaultMemberUniqueName="[Dim Date - Schedule Date].[Half Year Name].[All]" allUniqueName="[Dim Date - Schedule Date].[Half Year Name].[All]" dimensionUniqueName="[Dim Date - Schedule Date]" displayFolder="" count="0" unbalanced="0" hidden="1"/>
    <cacheHierarchy uniqueName="[Dim Date - Schedule Date].[Hijri Date]" caption="Hijri Date" attribute="1" time="1" defaultMemberUniqueName="[Dim Date - Schedule Date].[Hijri Date].[All]" allUniqueName="[Dim Date - Schedule Date].[Hijri Date].[All]" dimensionUniqueName="[Dim Date - Schedule Date]" displayFolder="" count="0" unbalanced="0" hidden="1"/>
    <cacheHierarchy uniqueName="[Dim Date - Schedule Date].[Hijri Month]" caption="Hijri Month" attribute="1" time="1" defaultMemberUniqueName="[Dim Date - Schedule Date].[Hijri Month].[All]" allUniqueName="[Dim Date - Schedule Date].[Hijri Month].[All]" dimensionUniqueName="[Dim Date - Schedule Date]" displayFolder="" count="0" unbalanced="0" hidden="1"/>
    <cacheHierarchy uniqueName="[Dim Date - Schedule Date].[Hijri Quarter]" caption="Hijri Quarter" attribute="1" time="1" defaultMemberUniqueName="[Dim Date - Schedule Date].[Hijri Quarter].[All]" allUniqueName="[Dim Date - Schedule Date].[Hijri Quarter].[All]" dimensionUniqueName="[Dim Date - Schedule Date]" displayFolder="" count="0" unbalanced="0" hidden="1"/>
    <cacheHierarchy uniqueName="[Dim Date - Schedule Date].[Hijri Semester]" caption="Hijri Semester" attribute="1" time="1" defaultMemberUniqueName="[Dim Date - Schedule Date].[Hijri Semester].[All]" allUniqueName="[Dim Date - Schedule Date].[Hijri Semester].[All]" dimensionUniqueName="[Dim Date - Schedule Date]" displayFolder="" count="0" unbalanced="0" hidden="1"/>
    <cacheHierarchy uniqueName="[Dim Date - Schedule Date].[Hijri Year]" caption="Hijri Year" attribute="1" time="1" defaultMemberUniqueName="[Dim Date - Schedule Date].[Hijri Year].[All]" allUniqueName="[Dim Date - Schedule Date].[Hijri Year].[All]" dimensionUniqueName="[Dim Date - Schedule Date]" displayFolder="" count="0" unbalanced="0" hidden="1"/>
    <cacheHierarchy uniqueName="[Dim Date - Schedule Date].[HijriDateHierarchy]" caption="HijriDateHierarchy" time="1" defaultMemberUniqueName="[Dim Date - Schedule Date].[HijriDateHierarchy].[All]" allUniqueName="[Dim Date - Schedule Date].[HijriDateHierarchy].[All]" dimensionUniqueName="[Dim Date - Schedule Date]" displayFolder="" count="0" unbalanced="0" hidden="1"/>
    <cacheHierarchy uniqueName="[Dim Date - Schedule Date].[HijriDayKey]" caption="HijriDayKey" attribute="1" time="1" defaultMemberUniqueName="[Dim Date - Schedule Date].[HijriDayKey].[All]" allUniqueName="[Dim Date - Schedule Date].[HijriDayKey].[All]" dimensionUniqueName="[Dim Date - Schedule Date]" displayFolder="" count="0" unbalanced="0" hidden="1"/>
    <cacheHierarchy uniqueName="[Dim Date - Schedule Date].[HijriMonthKey]" caption="HijriMonthKey" attribute="1" time="1" defaultMemberUniqueName="[Dim Date - Schedule Date].[HijriMonthKey].[All]" allUniqueName="[Dim Date - Schedule Date].[HijriMonthKey].[All]" dimensionUniqueName="[Dim Date - Schedule Date]" displayFolder="" count="0" unbalanced="0" hidden="1"/>
    <cacheHierarchy uniqueName="[Dim Date - Schedule Date].[HijriQuarterKey]" caption="HijriQuarterKey" attribute="1" time="1" defaultMemberUniqueName="[Dim Date - Schedule Date].[HijriQuarterKey].[All]" allUniqueName="[Dim Date - Schedule Date].[HijriQuarterKey].[All]" dimensionUniqueName="[Dim Date - Schedule Date]" displayFolder="" count="0" unbalanced="0" hidden="1"/>
    <cacheHierarchy uniqueName="[Dim Date - Schedule Date].[HijriSemesterKey]" caption="HijriSemesterKey" attribute="1" time="1" defaultMemberUniqueName="[Dim Date - Schedule Date].[HijriSemesterKey].[All]" allUniqueName="[Dim Date - Schedule Date].[HijriSemesterKey].[All]" dimensionUniqueName="[Dim Date - Schedule Date]" displayFolder="" count="0" unbalanced="0" hidden="1"/>
    <cacheHierarchy uniqueName="[Dim Date - Schedule Date].[Month Name]" caption="Month Name" attribute="1" time="1" defaultMemberUniqueName="[Dim Date - Schedule Date].[Month Name].[All]" allUniqueName="[Dim Date - Schedule Date].[Month Name].[All]" dimensionUniqueName="[Dim Date - Schedule Date]" displayFolder="" count="0" unbalanced="0" hidden="1"/>
    <cacheHierarchy uniqueName="[Dim Date - Schedule Date].[Month Of Year]" caption="Month Of Year" attribute="1" time="1" defaultMemberUniqueName="[Dim Date - Schedule Date].[Month Of Year].[All]" allUniqueName="[Dim Date - Schedule Date].[Month Of Year].[All]" dimensionUniqueName="[Dim Date - Schedule Date]" displayFolder="" count="0" unbalanced="0" hidden="1"/>
    <cacheHierarchy uniqueName="[Dim Date - Schedule Date].[MonthKey]" caption="MonthKey" attribute="1" time="1" defaultMemberUniqueName="[Dim Date - Schedule Date].[MonthKey].[All]" allUniqueName="[Dim Date - Schedule Date].[MonthKey].[All]" dimensionUniqueName="[Dim Date - Schedule Date]" displayFolder="" count="0" unbalanced="0" hidden="1"/>
    <cacheHierarchy uniqueName="[Dim Date - Schedule Date].[MonthNameKey]" caption="MonthNameKey" attribute="1" time="1" defaultMemberUniqueName="[Dim Date - Schedule Date].[MonthNameKey].[All]" allUniqueName="[Dim Date - Schedule Date].[MonthNameKey].[All]" dimensionUniqueName="[Dim Date - Schedule Date]" displayFolder="" count="0" unbalanced="0" hidden="1"/>
    <cacheHierarchy uniqueName="[Dim Date - Schedule Date].[MonthOverTime]" caption="MonthOverTime" attribute="1" time="1" defaultMemberUniqueName="[Dim Date - Schedule Date].[MonthOverTime].[All]" allUniqueName="[Dim Date - Schedule Date].[MonthOverTime].[All]" dimensionUniqueName="[Dim Date - Schedule Date]" displayFolder="" count="0" unbalanced="0" hidden="1"/>
    <cacheHierarchy uniqueName="[Dim Date - Schedule Date].[PK_Date]" caption="PK_Date" attribute="1" time="1" keyAttribute="1" defaultMemberUniqueName="[Dim Date - Schedule Date].[PK_Date].[All]" allUniqueName="[Dim Date - Schedule Date].[PK_Date].[All]" dimensionUniqueName="[Dim Date - Schedule Date]" displayFolder="" count="0" memberValueDatatype="7" unbalanced="0" hidden="1"/>
    <cacheHierarchy uniqueName="[Dim Date - Schedule Date].[Quarter Name]" caption="Quarter Name" attribute="1" time="1" defaultMemberUniqueName="[Dim Date - Schedule Date].[Quarter Name].[All]" allUniqueName="[Dim Date - Schedule Date].[Quarter Name].[All]" dimensionUniqueName="[Dim Date - Schedule Date]" displayFolder="" count="0" unbalanced="0" hidden="1"/>
    <cacheHierarchy uniqueName="[Dim Date - Schedule Date].[Quarter Of Year]" caption="Quarter Of Year" attribute="1" time="1" defaultMemberUniqueName="[Dim Date - Schedule Date].[Quarter Of Year].[All]" allUniqueName="[Dim Date - Schedule Date].[Quarter Of Year].[All]" dimensionUniqueName="[Dim Date - Schedule Date]" displayFolder="" count="0" unbalanced="0" hidden="1"/>
    <cacheHierarchy uniqueName="[Dim Date - Schedule Date].[QuarterKey]" caption="QuarterKey" attribute="1" time="1" defaultMemberUniqueName="[Dim Date - Schedule Date].[QuarterKey].[All]" allUniqueName="[Dim Date - Schedule Date].[QuarterKey].[All]" dimensionUniqueName="[Dim Date - Schedule Date]" displayFolder="" count="0" unbalanced="0" hidden="1"/>
    <cacheHierarchy uniqueName="[Dim Date - Schedule Date].[Semester Of Year]" caption="Semester Of Year" attribute="1" time="1" defaultMemberUniqueName="[Dim Date - Schedule Date].[Semester Of Year].[All]" allUniqueName="[Dim Date - Schedule Date].[Semester Of Year].[All]" dimensionUniqueName="[Dim Date - Schedule Date]" displayFolder="" count="0" unbalanced="0" hidden="1"/>
    <cacheHierarchy uniqueName="[Dim Date - Schedule Date].[SemesterKey]" caption="SemesterKey" attribute="1" time="1" defaultMemberUniqueName="[Dim Date - Schedule Date].[SemesterKey].[All]" allUniqueName="[Dim Date - Schedule Date].[SemesterKey].[All]" dimensionUniqueName="[Dim Date - Schedule Date]" displayFolder="" count="0" unbalanced="0" hidden="1"/>
    <cacheHierarchy uniqueName="[Dim Date - Schedule Date].[SemesterNameKey]" caption="SemesterNameKey" attribute="1" time="1" defaultMemberUniqueName="[Dim Date - Schedule Date].[SemesterNameKey].[All]" allUniqueName="[Dim Date - Schedule Date].[SemesterNameKey].[All]" dimensionUniqueName="[Dim Date - Schedule Date]" displayFolder="" count="0" unbalanced="0" hidden="1"/>
    <cacheHierarchy uniqueName="[Dim Date - Schedule Date].[Week]" caption="Week" attribute="1" time="1" defaultMemberUniqueName="[Dim Date - Schedule Date].[Week].[All]" allUniqueName="[Dim Date - Schedule Date].[Week].[All]" dimensionUniqueName="[Dim Date - Schedule Date]" displayFolder="" count="0" unbalanced="0" hidden="1"/>
    <cacheHierarchy uniqueName="[Dim Date - Schedule Date].[Week Of Year]" caption="Week Of Year" attribute="1" time="1" defaultMemberUniqueName="[Dim Date - Schedule Date].[Week Of Year].[All]" allUniqueName="[Dim Date - Schedule Date].[Week Of Year].[All]" dimensionUniqueName="[Dim Date - Schedule Date]" displayFolder="" count="0" unbalanced="0" hidden="1"/>
    <cacheHierarchy uniqueName="[Dim Date - Schedule Date].[WeekKey]" caption="WeekKey" attribute="1" time="1" defaultMemberUniqueName="[Dim Date - Schedule Date].[WeekKey].[All]" allUniqueName="[Dim Date - Schedule Date].[WeekKey].[All]" dimensionUniqueName="[Dim Date - Schedule Date]" displayFolder="" count="0" unbalanced="0" hidden="1"/>
    <cacheHierarchy uniqueName="[Dim Date - Schedule Date].[WeeksHierarchy]" caption="WeeksHierarchy" time="1" defaultMemberUniqueName="[Dim Date - Schedule Date].[WeeksHierarchy].[All]" allUniqueName="[Dim Date - Schedule Date].[WeeksHierarchy].[All]" dimensionUniqueName="[Dim Date - Schedule Date]" displayFolder="" count="0" unbalanced="0" hidden="1"/>
    <cacheHierarchy uniqueName="[Dim Date - Schedule Date].[Year Name]" caption="Year Name" attribute="1" time="1" defaultMemberUniqueName="[Dim Date - Schedule Date].[Year Name].[All]" allUniqueName="[Dim Date - Schedule Date].[Year Name].[All]" dimensionUniqueName="[Dim Date - Schedule Date]" displayFolder="" count="0" unbalanced="0" hidden="1"/>
    <cacheHierarchy uniqueName="[Dim Date - Schedule Date].[YearMonthKey]" caption="YearMonthKey" attribute="1" time="1" defaultMemberUniqueName="[Dim Date - Schedule Date].[YearMonthKey].[All]" allUniqueName="[Dim Date - Schedule Date].[YearMonthKey].[All]" dimensionUniqueName="[Dim Date - Schedule Date]" displayFolder="" count="0" unbalanced="0" hidden="1"/>
    <cacheHierarchy uniqueName="[Dim Date - Schedule Time].[DayTimeBucket]" caption="DayTimeBucket" attribute="1" defaultMemberUniqueName="[Dim Date - Schedule Time].[DayTimeBucket].[All]" allUniqueName="[Dim Date - Schedule Time].[DayTimeBucket].[All]" dimensionUniqueName="[Dim Date - Schedule Time]" displayFolder="" count="0" unbalanced="0" hidden="1"/>
    <cacheHierarchy uniqueName="[Dim Date - Schedule Time].[DayTimeBucketGroupKey]" caption="DayTimeBucketGroupKey" attribute="1" defaultMemberUniqueName="[Dim Date - Schedule Time].[DayTimeBucketGroupKey].[All]" allUniqueName="[Dim Date - Schedule Time].[DayTimeBucketGroupKey].[All]" dimensionUniqueName="[Dim Date - Schedule Time]" displayFolder="" count="0" unbalanced="0" hidden="1"/>
    <cacheHierarchy uniqueName="[Dim Date - Schedule Time].[Hour30]" caption="Hour30" attribute="1" defaultMemberUniqueName="[Dim Date - Schedule Time].[Hour30].[All]" allUniqueName="[Dim Date - Schedule Time].[Hour30].[All]" dimensionUniqueName="[Dim Date - Schedule Time]" displayFolder="" count="0" unbalanced="0" hidden="1"/>
    <cacheHierarchy uniqueName="[Dim Date - Schedule Time].[HourlyBucket]" caption="HourlyBucket" attribute="1" defaultMemberUniqueName="[Dim Date - Schedule Time].[HourlyBucket].[All]" allUniqueName="[Dim Date - Schedule Time].[HourlyBucket].[All]" dimensionUniqueName="[Dim Date - Schedule Time]" displayFolder="" count="0" unbalanced="0" hidden="1"/>
    <cacheHierarchy uniqueName="[Dim Date - Schedule Time].[MinuteNumber]" caption="MinuteNumber" attribute="1" defaultMemberUniqueName="[Dim Date - Schedule Time].[MinuteNumber].[All]" allUniqueName="[Dim Date - Schedule Time].[MinuteNumber].[All]" dimensionUniqueName="[Dim Date - Schedule Time]" displayFolder="" count="0" unbalanced="0" hidden="1"/>
    <cacheHierarchy uniqueName="[Dim Date - Schedule Time].[SecondNumber]" caption="SecondNumber" attribute="1" defaultMemberUniqueName="[Dim Date - Schedule Time].[SecondNumber].[All]" allUniqueName="[Dim Date - Schedule Time].[SecondNumber].[All]" dimensionUniqueName="[Dim Date - Schedule Time]" displayFolder="" count="0" unbalanced="0" hidden="1"/>
    <cacheHierarchy uniqueName="[Dim Date - Schedule Time].[Time]" caption="Time" attribute="1" defaultMemberUniqueName="[Dim Date - Schedule Time].[Time].[All]" allUniqueName="[Dim Date - Schedule Time].[Time].[All]" dimensionUniqueName="[Dim Date - Schedule Time]" displayFolder="" count="0" unbalanced="0" hidden="1"/>
    <cacheHierarchy uniqueName="[Dim Date - Schedule Time].[TimeAltKey]" caption="TimeAltKey" attribute="1" defaultMemberUniqueName="[Dim Date - Schedule Time].[TimeAltKey].[All]" allUniqueName="[Dim Date - Schedule Time].[TimeAltKey].[All]" dimensionUniqueName="[Dim Date - Schedule Time]" displayFolder="" count="0" unbalanced="0" hidden="1"/>
    <cacheHierarchy uniqueName="[Dim Date - Schedule Time].[TimeInSecond]" caption="TimeInSecond" attribute="1" defaultMemberUniqueName="[Dim Date - Schedule Time].[TimeInSecond].[All]" allUniqueName="[Dim Date - Schedule Time].[TimeInSecond].[All]" dimensionUniqueName="[Dim Date - Schedule Time]" displayFolder="" count="0" unbalanced="0" hidden="1"/>
    <cacheHierarchy uniqueName="[Dim Date - Schedule Time].[TimeKey]" caption="TimeKey" attribute="1" defaultMemberUniqueName="[Dim Date - Schedule Time].[TimeKey].[All]" allUniqueName="[Dim Date - Schedule Time].[TimeKey].[All]" dimensionUniqueName="[Dim Date - Schedule Time]" displayFolder="" count="0" unbalanced="0" hidden="1"/>
    <cacheHierarchy uniqueName="[Dim Date - Seen Date].[Custom Week]" caption="Custom Week" attribute="1" time="1" defaultMemberUniqueName="[Dim Date - Seen Date].[Custom Week].[All]" allUniqueName="[Dim Date - Seen Date].[Custom Week].[All]" dimensionUniqueName="[Dim Date - Seen Date]" displayFolder="" count="0" unbalanced="0" hidden="1"/>
    <cacheHierarchy uniqueName="[Dim Date - Seen Date].[Date]" caption="Date" attribute="1" time="1" defaultMemberUniqueName="[Dim Date - Seen Date].[Date].[All]" allUniqueName="[Dim Date - Seen Date].[Date].[All]" dimensionUniqueName="[Dim Date - Seen Date]" displayFolder="" count="0" unbalanced="0" hidden="1"/>
    <cacheHierarchy uniqueName="[Dim Date - Seen Date].[DateHierarchy]" caption="DateHierarchy" time="1" defaultMemberUniqueName="[Dim Date - Seen Date].[DateHierarchy].[All]" allUniqueName="[Dim Date - Seen Date].[DateHierarchy].[All]" dimensionUniqueName="[Dim Date - Seen Date]" displayFolder="" count="0" unbalanced="0" hidden="1"/>
    <cacheHierarchy uniqueName="[Dim Date - Seen Date].[DateKey]" caption="DateKey" attribute="1" time="1" defaultMemberUniqueName="[Dim Date - Seen Date].[DateKey].[All]" allUniqueName="[Dim Date - Seen Date].[DateKey].[All]" dimensionUniqueName="[Dim Date - Seen Date]" displayFolder="" count="0" unbalanced="0" hidden="1"/>
    <cacheHierarchy uniqueName="[Dim Date - Seen Date].[DateOld]" caption="DateOld" attribute="1" time="1" defaultMemberUniqueName="[Dim Date - Seen Date].[DateOld].[All]" allUniqueName="[Dim Date - Seen Date].[DateOld].[All]" dimensionUniqueName="[Dim Date - Seen Date]" displayFolder="" count="0" unbalanced="0" hidden="1"/>
    <cacheHierarchy uniqueName="[Dim Date - Seen Date].[Day Name]" caption="Day Name" attribute="1" time="1" defaultMemberUniqueName="[Dim Date - Seen Date].[Day Name].[All]" allUniqueName="[Dim Date - Seen Date].[Day Name].[All]" dimensionUniqueName="[Dim Date - Seen Date]" displayFolder="" count="0" unbalanced="0" hidden="1"/>
    <cacheHierarchy uniqueName="[Dim Date - Seen Date].[Day Of Month]" caption="Day Of Month" attribute="1" time="1" defaultMemberUniqueName="[Dim Date - Seen Date].[Day Of Month].[All]" allUniqueName="[Dim Date - Seen Date].[Day Of Month].[All]" dimensionUniqueName="[Dim Date - Seen Date]" displayFolder="" count="0" unbalanced="0" hidden="1"/>
    <cacheHierarchy uniqueName="[Dim Date - Seen Date].[Day of Week]" caption="Day of Week" attribute="1" time="1" defaultMemberUniqueName="[Dim Date - Seen Date].[Day of Week].[All]" allUniqueName="[Dim Date - Seen Date].[Day of Week].[All]" dimensionUniqueName="[Dim Date - Seen Date]" displayFolder="" count="0" unbalanced="0" hidden="1"/>
    <cacheHierarchy uniqueName="[Dim Date - Seen Date].[Day of Year]" caption="Day of Year" attribute="1" time="1" defaultMemberUniqueName="[Dim Date - Seen Date].[Day of Year].[All]" allUniqueName="[Dim Date - Seen Date].[Day of Year].[All]" dimensionUniqueName="[Dim Date - Seen Date]" displayFolder="" count="0" unbalanced="0" hidden="1"/>
    <cacheHierarchy uniqueName="[Dim Date - Seen Date].[DayKey]" caption="DayKey" attribute="1" time="1" defaultMemberUniqueName="[Dim Date - Seen Date].[DayKey].[All]" allUniqueName="[Dim Date - Seen Date].[DayKey].[All]" dimensionUniqueName="[Dim Date - Seen Date]" displayFolder="" count="0" unbalanced="0" hidden="1"/>
    <cacheHierarchy uniqueName="[Dim Date - Seen Date].[DayKey2]" caption="DayKey2" attribute="1" time="1" defaultMemberUniqueName="[Dim Date - Seen Date].[DayKey2].[All]" allUniqueName="[Dim Date - Seen Date].[DayKey2].[All]" dimensionUniqueName="[Dim Date - Seen Date]" displayFolder="" count="0" unbalanced="0" hidden="1"/>
    <cacheHierarchy uniqueName="[Dim Date - Seen Date].[DayofMonthKey]" caption="DayofMonthKey" attribute="1" time="1" defaultMemberUniqueName="[Dim Date - Seen Date].[DayofMonthKey].[All]" allUniqueName="[Dim Date - Seen Date].[DayofMonthKey].[All]" dimensionUniqueName="[Dim Date - Seen Date]" displayFolder="" count="0" unbalanced="0" hidden="1"/>
    <cacheHierarchy uniqueName="[Dim Date - Seen Date].[DayofWeekKey]" caption="DayofWeekKey" attribute="1" time="1" defaultMemberUniqueName="[Dim Date - Seen Date].[DayofWeekKey].[All]" allUniqueName="[Dim Date - Seen Date].[DayofWeekKey].[All]" dimensionUniqueName="[Dim Date - Seen Date]" displayFolder="" count="0" unbalanced="0" hidden="1"/>
    <cacheHierarchy uniqueName="[Dim Date - Seen Date].[DayofYearKey]" caption="DayofYearKey" attribute="1" time="1" defaultMemberUniqueName="[Dim Date - Seen Date].[DayofYearKey].[All]" allUniqueName="[Dim Date - Seen Date].[DayofYearKey].[All]" dimensionUniqueName="[Dim Date - Seen Date]" displayFolder="" count="0" unbalanced="0" hidden="1"/>
    <cacheHierarchy uniqueName="[Dim Date - Seen Date].[FormattedDate]" caption="FormattedDate" attribute="1" time="1" defaultMemberUniqueName="[Dim Date - Seen Date].[FormattedDate].[All]" allUniqueName="[Dim Date - Seen Date].[FormattedDate].[All]" dimensionUniqueName="[Dim Date - Seen Date]" displayFolder="" count="0" unbalanced="0" hidden="1"/>
    <cacheHierarchy uniqueName="[Dim Date - Seen Date].[Half Year Name]" caption="Half Year Name" attribute="1" time="1" defaultMemberUniqueName="[Dim Date - Seen Date].[Half Year Name].[All]" allUniqueName="[Dim Date - Seen Date].[Half Year Name].[All]" dimensionUniqueName="[Dim Date - Seen Date]" displayFolder="" count="0" unbalanced="0" hidden="1"/>
    <cacheHierarchy uniqueName="[Dim Date - Seen Date].[Hijri Date]" caption="Hijri Date" attribute="1" time="1" defaultMemberUniqueName="[Dim Date - Seen Date].[Hijri Date].[All]" allUniqueName="[Dim Date - Seen Date].[Hijri Date].[All]" dimensionUniqueName="[Dim Date - Seen Date]" displayFolder="" count="0" unbalanced="0" hidden="1"/>
    <cacheHierarchy uniqueName="[Dim Date - Seen Date].[Hijri Month]" caption="Hijri Month" attribute="1" time="1" defaultMemberUniqueName="[Dim Date - Seen Date].[Hijri Month].[All]" allUniqueName="[Dim Date - Seen Date].[Hijri Month].[All]" dimensionUniqueName="[Dim Date - Seen Date]" displayFolder="" count="0" unbalanced="0" hidden="1"/>
    <cacheHierarchy uniqueName="[Dim Date - Seen Date].[Hijri Quarter]" caption="Hijri Quarter" attribute="1" time="1" defaultMemberUniqueName="[Dim Date - Seen Date].[Hijri Quarter].[All]" allUniqueName="[Dim Date - Seen Date].[Hijri Quarter].[All]" dimensionUniqueName="[Dim Date - Seen Date]" displayFolder="" count="0" unbalanced="0" hidden="1"/>
    <cacheHierarchy uniqueName="[Dim Date - Seen Date].[Hijri Semester]" caption="Hijri Semester" attribute="1" time="1" defaultMemberUniqueName="[Dim Date - Seen Date].[Hijri Semester].[All]" allUniqueName="[Dim Date - Seen Date].[Hijri Semester].[All]" dimensionUniqueName="[Dim Date - Seen Date]" displayFolder="" count="0" unbalanced="0" hidden="1"/>
    <cacheHierarchy uniqueName="[Dim Date - Seen Date].[Hijri Year]" caption="Hijri Year" attribute="1" time="1" defaultMemberUniqueName="[Dim Date - Seen Date].[Hijri Year].[All]" allUniqueName="[Dim Date - Seen Date].[Hijri Year].[All]" dimensionUniqueName="[Dim Date - Seen Date]" displayFolder="" count="0" unbalanced="0" hidden="1"/>
    <cacheHierarchy uniqueName="[Dim Date - Seen Date].[HijriDateHierarchy]" caption="HijriDateHierarchy" time="1" defaultMemberUniqueName="[Dim Date - Seen Date].[HijriDateHierarchy].[All]" allUniqueName="[Dim Date - Seen Date].[HijriDateHierarchy].[All]" dimensionUniqueName="[Dim Date - Seen Date]" displayFolder="" count="0" unbalanced="0" hidden="1"/>
    <cacheHierarchy uniqueName="[Dim Date - Seen Date].[HijriDayKey]" caption="HijriDayKey" attribute="1" time="1" defaultMemberUniqueName="[Dim Date - Seen Date].[HijriDayKey].[All]" allUniqueName="[Dim Date - Seen Date].[HijriDayKey].[All]" dimensionUniqueName="[Dim Date - Seen Date]" displayFolder="" count="0" unbalanced="0" hidden="1"/>
    <cacheHierarchy uniqueName="[Dim Date - Seen Date].[HijriMonthKey]" caption="HijriMonthKey" attribute="1" time="1" defaultMemberUniqueName="[Dim Date - Seen Date].[HijriMonthKey].[All]" allUniqueName="[Dim Date - Seen Date].[HijriMonthKey].[All]" dimensionUniqueName="[Dim Date - Seen Date]" displayFolder="" count="0" unbalanced="0" hidden="1"/>
    <cacheHierarchy uniqueName="[Dim Date - Seen Date].[HijriQuarterKey]" caption="HijriQuarterKey" attribute="1" time="1" defaultMemberUniqueName="[Dim Date - Seen Date].[HijriQuarterKey].[All]" allUniqueName="[Dim Date - Seen Date].[HijriQuarterKey].[All]" dimensionUniqueName="[Dim Date - Seen Date]" displayFolder="" count="0" unbalanced="0" hidden="1"/>
    <cacheHierarchy uniqueName="[Dim Date - Seen Date].[HijriSemesterKey]" caption="HijriSemesterKey" attribute="1" time="1" defaultMemberUniqueName="[Dim Date - Seen Date].[HijriSemesterKey].[All]" allUniqueName="[Dim Date - Seen Date].[HijriSemesterKey].[All]" dimensionUniqueName="[Dim Date - Seen Date]" displayFolder="" count="0" unbalanced="0" hidden="1"/>
    <cacheHierarchy uniqueName="[Dim Date - Seen Date].[Month Name]" caption="Month Name" attribute="1" time="1" defaultMemberUniqueName="[Dim Date - Seen Date].[Month Name].[All]" allUniqueName="[Dim Date - Seen Date].[Month Name].[All]" dimensionUniqueName="[Dim Date - Seen Date]" displayFolder="" count="0" unbalanced="0" hidden="1"/>
    <cacheHierarchy uniqueName="[Dim Date - Seen Date].[Month Of Year]" caption="Month Of Year" attribute="1" time="1" defaultMemberUniqueName="[Dim Date - Seen Date].[Month Of Year].[All]" allUniqueName="[Dim Date - Seen Date].[Month Of Year].[All]" dimensionUniqueName="[Dim Date - Seen Date]" displayFolder="" count="0" unbalanced="0" hidden="1"/>
    <cacheHierarchy uniqueName="[Dim Date - Seen Date].[MonthKey]" caption="MonthKey" attribute="1" time="1" defaultMemberUniqueName="[Dim Date - Seen Date].[MonthKey].[All]" allUniqueName="[Dim Date - Seen Date].[MonthKey].[All]" dimensionUniqueName="[Dim Date - Seen Date]" displayFolder="" count="0" unbalanced="0" hidden="1"/>
    <cacheHierarchy uniqueName="[Dim Date - Seen Date].[MonthNameKey]" caption="MonthNameKey" attribute="1" time="1" defaultMemberUniqueName="[Dim Date - Seen Date].[MonthNameKey].[All]" allUniqueName="[Dim Date - Seen Date].[MonthNameKey].[All]" dimensionUniqueName="[Dim Date - Seen Date]" displayFolder="" count="0" unbalanced="0" hidden="1"/>
    <cacheHierarchy uniqueName="[Dim Date - Seen Date].[MonthOverTime]" caption="MonthOverTime" attribute="1" time="1" defaultMemberUniqueName="[Dim Date - Seen Date].[MonthOverTime].[All]" allUniqueName="[Dim Date - Seen Date].[MonthOverTime].[All]" dimensionUniqueName="[Dim Date - Seen Date]" displayFolder="" count="0" unbalanced="0" hidden="1"/>
    <cacheHierarchy uniqueName="[Dim Date - Seen Date].[PK_Date]" caption="PK_Date" attribute="1" time="1" keyAttribute="1" defaultMemberUniqueName="[Dim Date - Seen Date].[PK_Date].[All]" allUniqueName="[Dim Date - Seen Date].[PK_Date].[All]" dimensionUniqueName="[Dim Date - Seen Date]" displayFolder="" count="0" memberValueDatatype="7" unbalanced="0" hidden="1"/>
    <cacheHierarchy uniqueName="[Dim Date - Seen Date].[Quarter Name]" caption="Quarter Name" attribute="1" time="1" defaultMemberUniqueName="[Dim Date - Seen Date].[Quarter Name].[All]" allUniqueName="[Dim Date - Seen Date].[Quarter Name].[All]" dimensionUniqueName="[Dim Date - Seen Date]" displayFolder="" count="0" unbalanced="0" hidden="1"/>
    <cacheHierarchy uniqueName="[Dim Date - Seen Date].[Quarter Of Year]" caption="Quarter Of Year" attribute="1" time="1" defaultMemberUniqueName="[Dim Date - Seen Date].[Quarter Of Year].[All]" allUniqueName="[Dim Date - Seen Date].[Quarter Of Year].[All]" dimensionUniqueName="[Dim Date - Seen Date]" displayFolder="" count="0" unbalanced="0" hidden="1"/>
    <cacheHierarchy uniqueName="[Dim Date - Seen Date].[QuarterKey]" caption="QuarterKey" attribute="1" time="1" defaultMemberUniqueName="[Dim Date - Seen Date].[QuarterKey].[All]" allUniqueName="[Dim Date - Seen Date].[QuarterKey].[All]" dimensionUniqueName="[Dim Date - Seen Date]" displayFolder="" count="0" unbalanced="0" hidden="1"/>
    <cacheHierarchy uniqueName="[Dim Date - Seen Date].[Semester Of Year]" caption="Semester Of Year" attribute="1" time="1" defaultMemberUniqueName="[Dim Date - Seen Date].[Semester Of Year].[All]" allUniqueName="[Dim Date - Seen Date].[Semester Of Year].[All]" dimensionUniqueName="[Dim Date - Seen Date]" displayFolder="" count="0" unbalanced="0" hidden="1"/>
    <cacheHierarchy uniqueName="[Dim Date - Seen Date].[SemesterKey]" caption="SemesterKey" attribute="1" time="1" defaultMemberUniqueName="[Dim Date - Seen Date].[SemesterKey].[All]" allUniqueName="[Dim Date - Seen Date].[SemesterKey].[All]" dimensionUniqueName="[Dim Date - Seen Date]" displayFolder="" count="0" unbalanced="0" hidden="1"/>
    <cacheHierarchy uniqueName="[Dim Date - Seen Date].[SemesterNameKey]" caption="SemesterNameKey" attribute="1" time="1" defaultMemberUniqueName="[Dim Date - Seen Date].[SemesterNameKey].[All]" allUniqueName="[Dim Date - Seen Date].[SemesterNameKey].[All]" dimensionUniqueName="[Dim Date - Seen Date]" displayFolder="" count="0" unbalanced="0" hidden="1"/>
    <cacheHierarchy uniqueName="[Dim Date - Seen Date].[Week]" caption="Week" attribute="1" time="1" defaultMemberUniqueName="[Dim Date - Seen Date].[Week].[All]" allUniqueName="[Dim Date - Seen Date].[Week].[All]" dimensionUniqueName="[Dim Date - Seen Date]" displayFolder="" count="0" unbalanced="0" hidden="1"/>
    <cacheHierarchy uniqueName="[Dim Date - Seen Date].[Week Of Year]" caption="Week Of Year" attribute="1" time="1" defaultMemberUniqueName="[Dim Date - Seen Date].[Week Of Year].[All]" allUniqueName="[Dim Date - Seen Date].[Week Of Year].[All]" dimensionUniqueName="[Dim Date - Seen Date]" displayFolder="" count="0" unbalanced="0" hidden="1"/>
    <cacheHierarchy uniqueName="[Dim Date - Seen Date].[WeekKey]" caption="WeekKey" attribute="1" time="1" defaultMemberUniqueName="[Dim Date - Seen Date].[WeekKey].[All]" allUniqueName="[Dim Date - Seen Date].[WeekKey].[All]" dimensionUniqueName="[Dim Date - Seen Date]" displayFolder="" count="0" unbalanced="0" hidden="1"/>
    <cacheHierarchy uniqueName="[Dim Date - Seen Date].[WeeksHierarchy]" caption="WeeksHierarchy" time="1" defaultMemberUniqueName="[Dim Date - Seen Date].[WeeksHierarchy].[All]" allUniqueName="[Dim Date - Seen Date].[WeeksHierarchy].[All]" dimensionUniqueName="[Dim Date - Seen Date]" displayFolder="" count="0" unbalanced="0" hidden="1"/>
    <cacheHierarchy uniqueName="[Dim Date - Seen Date].[Year Name]" caption="Year Name" attribute="1" time="1" defaultMemberUniqueName="[Dim Date - Seen Date].[Year Name].[All]" allUniqueName="[Dim Date - Seen Date].[Year Name].[All]" dimensionUniqueName="[Dim Date - Seen Date]" displayFolder="" count="0" unbalanced="0" hidden="1"/>
    <cacheHierarchy uniqueName="[Dim Date - Seen Date].[YearMonthKey]" caption="YearMonthKey" attribute="1" time="1" defaultMemberUniqueName="[Dim Date - Seen Date].[YearMonthKey].[All]" allUniqueName="[Dim Date - Seen Date].[YearMonthKey].[All]" dimensionUniqueName="[Dim Date - Seen Date]" displayFolder="" count="0" unbalanced="0" hidden="1"/>
    <cacheHierarchy uniqueName="[Dim Date - Seen Time].[DayTimeBucket]" caption="DayTimeBucket" attribute="1" defaultMemberUniqueName="[Dim Date - Seen Time].[DayTimeBucket].[All]" allUniqueName="[Dim Date - Seen Time].[DayTimeBucket].[All]" dimensionUniqueName="[Dim Date - Seen Time]" displayFolder="" count="0" unbalanced="0" hidden="1"/>
    <cacheHierarchy uniqueName="[Dim Date - Seen Time].[DayTimeBucketGroupKey]" caption="DayTimeBucketGroupKey" attribute="1" defaultMemberUniqueName="[Dim Date - Seen Time].[DayTimeBucketGroupKey].[All]" allUniqueName="[Dim Date - Seen Time].[DayTimeBucketGroupKey].[All]" dimensionUniqueName="[Dim Date - Seen Time]" displayFolder="" count="0" unbalanced="0" hidden="1"/>
    <cacheHierarchy uniqueName="[Dim Date - Seen Time].[Hour24]" caption="Hour24" attribute="1" defaultMemberUniqueName="[Dim Date - Seen Time].[Hour24].[All]" allUniqueName="[Dim Date - Seen Time].[Hour24].[All]" dimensionUniqueName="[Dim Date - Seen Time]" displayFolder="" count="0" unbalanced="0" hidden="1"/>
    <cacheHierarchy uniqueName="[Dim Date - Seen Time].[HourlyBucket]" caption="HourlyBucket" attribute="1" defaultMemberUniqueName="[Dim Date - Seen Time].[HourlyBucket].[All]" allUniqueName="[Dim Date - Seen Time].[HourlyBucket].[All]" dimensionUniqueName="[Dim Date - Seen Time]" displayFolder="" count="0" unbalanced="0" hidden="1"/>
    <cacheHierarchy uniqueName="[Dim Date - Seen Time].[MinuteNumber]" caption="MinuteNumber" attribute="1" defaultMemberUniqueName="[Dim Date - Seen Time].[MinuteNumber].[All]" allUniqueName="[Dim Date - Seen Time].[MinuteNumber].[All]" dimensionUniqueName="[Dim Date - Seen Time]" displayFolder="" count="0" unbalanced="0" hidden="1"/>
    <cacheHierarchy uniqueName="[Dim Date - Seen Time].[SecondNumber]" caption="SecondNumber" attribute="1" defaultMemberUniqueName="[Dim Date - Seen Time].[SecondNumber].[All]" allUniqueName="[Dim Date - Seen Time].[SecondNumber].[All]" dimensionUniqueName="[Dim Date - Seen Time]" displayFolder="" count="0" unbalanced="0" hidden="1"/>
    <cacheHierarchy uniqueName="[Dim Date - Seen Time].[Time]" caption="Time" attribute="1" defaultMemberUniqueName="[Dim Date - Seen Time].[Time].[All]" allUniqueName="[Dim Date - Seen Time].[Time].[All]" dimensionUniqueName="[Dim Date - Seen Time]" displayFolder="" count="0" unbalanced="0" hidden="1"/>
    <cacheHierarchy uniqueName="[Dim Date - Seen Time].[TimeAltKey]" caption="TimeAltKey" attribute="1" defaultMemberUniqueName="[Dim Date - Seen Time].[TimeAltKey].[All]" allUniqueName="[Dim Date - Seen Time].[TimeAltKey].[All]" dimensionUniqueName="[Dim Date - Seen Time]" displayFolder="" count="0" unbalanced="0" hidden="1"/>
    <cacheHierarchy uniqueName="[Dim Date - Seen Time].[TimeInSecond]" caption="TimeInSecond" attribute="1" defaultMemberUniqueName="[Dim Date - Seen Time].[TimeInSecond].[All]" allUniqueName="[Dim Date - Seen Time].[TimeInSecond].[All]" dimensionUniqueName="[Dim Date - Seen Time]" displayFolder="" count="0" unbalanced="0" hidden="1"/>
    <cacheHierarchy uniqueName="[Dim Date - Seen Time].[TimeKey]" caption="TimeKey" attribute="1" defaultMemberUniqueName="[Dim Date - Seen Time].[TimeKey].[All]" allUniqueName="[Dim Date - Seen Time].[TimeKey].[All]" dimensionUniqueName="[Dim Date - Seen Time]" displayFolder="" count="0" unbalanced="0" hidden="1"/>
    <cacheHierarchy uniqueName="[Dim Date - Service Date].[DateKey]" caption="DateKey" attribute="1" time="1" defaultMemberUniqueName="[Dim Date - Service Date].[DateKey].[All]" allUniqueName="[Dim Date - Service Date].[DateKey].[All]" dimensionUniqueName="[Dim Date - Service Date]" displayFolder="" count="0" unbalanced="0" hidden="1"/>
    <cacheHierarchy uniqueName="[Dim Date - Service Date].[DateOld]" caption="DateOld" attribute="1" time="1" defaultMemberUniqueName="[Dim Date - Service Date].[DateOld].[All]" allUniqueName="[Dim Date - Service Date].[DateOld].[All]" dimensionUniqueName="[Dim Date - Service Date]" displayFolder="" count="0" unbalanced="0" hidden="1"/>
    <cacheHierarchy uniqueName="[Dim Date - Service Date].[DayKey]" caption="DayKey" attribute="1" time="1" defaultMemberUniqueName="[Dim Date - Service Date].[DayKey].[All]" allUniqueName="[Dim Date - Service Date].[DayKey].[All]" dimensionUniqueName="[Dim Date - Service Date]" displayFolder="" count="0" unbalanced="0" hidden="1"/>
    <cacheHierarchy uniqueName="[Dim Date - Service Date].[DayKey2]" caption="DayKey2" attribute="1" time="1" defaultMemberUniqueName="[Dim Date - Service Date].[DayKey2].[All]" allUniqueName="[Dim Date - Service Date].[DayKey2].[All]" dimensionUniqueName="[Dim Date - Service Date]" displayFolder="" count="0" unbalanced="0" hidden="1"/>
    <cacheHierarchy uniqueName="[Dim Date - Service Date].[DayofMonthKey]" caption="DayofMonthKey" attribute="1" time="1" defaultMemberUniqueName="[Dim Date - Service Date].[DayofMonthKey].[All]" allUniqueName="[Dim Date - Service Date].[DayofMonthKey].[All]" dimensionUniqueName="[Dim Date - Service Date]" displayFolder="" count="0" unbalanced="0" hidden="1"/>
    <cacheHierarchy uniqueName="[Dim Date - Service Date].[DayofWeekKey]" caption="DayofWeekKey" attribute="1" time="1" defaultMemberUniqueName="[Dim Date - Service Date].[DayofWeekKey].[All]" allUniqueName="[Dim Date - Service Date].[DayofWeekKey].[All]" dimensionUniqueName="[Dim Date - Service Date]" displayFolder="" count="0" unbalanced="0" hidden="1"/>
    <cacheHierarchy uniqueName="[Dim Date - Service Date].[DayofYearKey]" caption="DayofYearKey" attribute="1" time="1" defaultMemberUniqueName="[Dim Date - Service Date].[DayofYearKey].[All]" allUniqueName="[Dim Date - Service Date].[DayofYearKey].[All]" dimensionUniqueName="[Dim Date - Service Date]" displayFolder="" count="0" unbalanced="0" hidden="1"/>
    <cacheHierarchy uniqueName="[Dim Date - Service Date].[HijriDayKey]" caption="HijriDayKey" attribute="1" time="1" defaultMemberUniqueName="[Dim Date - Service Date].[HijriDayKey].[All]" allUniqueName="[Dim Date - Service Date].[HijriDayKey].[All]" dimensionUniqueName="[Dim Date - Service Date]" displayFolder="" count="0" unbalanced="0" hidden="1"/>
    <cacheHierarchy uniqueName="[Dim Date - Service Date].[HijriMonthKey]" caption="HijriMonthKey" attribute="1" time="1" defaultMemberUniqueName="[Dim Date - Service Date].[HijriMonthKey].[All]" allUniqueName="[Dim Date - Service Date].[HijriMonthKey].[All]" dimensionUniqueName="[Dim Date - Service Date]" displayFolder="" count="0" unbalanced="0" hidden="1"/>
    <cacheHierarchy uniqueName="[Dim Date - Service Date].[HijriQuarterKey]" caption="HijriQuarterKey" attribute="1" time="1" defaultMemberUniqueName="[Dim Date - Service Date].[HijriQuarterKey].[All]" allUniqueName="[Dim Date - Service Date].[HijriQuarterKey].[All]" dimensionUniqueName="[Dim Date - Service Date]" displayFolder="" count="0" unbalanced="0" hidden="1"/>
    <cacheHierarchy uniqueName="[Dim Date - Service Date].[HijriSemesterKey]" caption="HijriSemesterKey" attribute="1" time="1" defaultMemberUniqueName="[Dim Date - Service Date].[HijriSemesterKey].[All]" allUniqueName="[Dim Date - Service Date].[HijriSemesterKey].[All]" dimensionUniqueName="[Dim Date - Service Date]" displayFolder="" count="0" unbalanced="0" hidden="1"/>
    <cacheHierarchy uniqueName="[Dim Date - Service Date].[MonthKey]" caption="MonthKey" attribute="1" time="1" defaultMemberUniqueName="[Dim Date - Service Date].[MonthKey].[All]" allUniqueName="[Dim Date - Service Date].[MonthKey].[All]" dimensionUniqueName="[Dim Date - Service Date]" displayFolder="" count="0" unbalanced="0" hidden="1"/>
    <cacheHierarchy uniqueName="[Dim Date - Service Date].[MonthNameKey]" caption="MonthNameKey" attribute="1" time="1" defaultMemberUniqueName="[Dim Date - Service Date].[MonthNameKey].[All]" allUniqueName="[Dim Date - Service Date].[MonthNameKey].[All]" dimensionUniqueName="[Dim Date - Service Date]" displayFolder="" count="0" unbalanced="0" hidden="1"/>
    <cacheHierarchy uniqueName="[Dim Date - Service Date].[PK_Date]" caption="PK_Date" attribute="1" time="1" keyAttribute="1" defaultMemberUniqueName="[Dim Date - Service Date].[PK_Date].[All]" allUniqueName="[Dim Date - Service Date].[PK_Date].[All]" dimensionUniqueName="[Dim Date - Service Date]" displayFolder="" count="0" memberValueDatatype="7" unbalanced="0" hidden="1"/>
    <cacheHierarchy uniqueName="[Dim Date - Service Date].[QuarterKey]" caption="QuarterKey" attribute="1" time="1" defaultMemberUniqueName="[Dim Date - Service Date].[QuarterKey].[All]" allUniqueName="[Dim Date - Service Date].[QuarterKey].[All]" dimensionUniqueName="[Dim Date - Service Date]" displayFolder="" count="0" unbalanced="0" hidden="1"/>
    <cacheHierarchy uniqueName="[Dim Date - Service Date].[SemesterKey]" caption="SemesterKey" attribute="1" time="1" defaultMemberUniqueName="[Dim Date - Service Date].[SemesterKey].[All]" allUniqueName="[Dim Date - Service Date].[SemesterKey].[All]" dimensionUniqueName="[Dim Date - Service Date]" displayFolder="" count="0" unbalanced="0" hidden="1"/>
    <cacheHierarchy uniqueName="[Dim Date - Service Date].[SemesterNameKey]" caption="SemesterNameKey" attribute="1" time="1" defaultMemberUniqueName="[Dim Date - Service Date].[SemesterNameKey].[All]" allUniqueName="[Dim Date - Service Date].[SemesterNameKey].[All]" dimensionUniqueName="[Dim Date - Service Date]" displayFolder="" count="0" unbalanced="0" hidden="1"/>
    <cacheHierarchy uniqueName="[Dim Date - Service Date].[WeekKey]" caption="WeekKey" attribute="1" time="1" defaultMemberUniqueName="[Dim Date - Service Date].[WeekKey].[All]" allUniqueName="[Dim Date - Service Date].[WeekKey].[All]" dimensionUniqueName="[Dim Date - Service Date]" displayFolder="" count="0" unbalanced="0" hidden="1"/>
    <cacheHierarchy uniqueName="[Dim Date - Service Date].[YearMonthKey]" caption="YearMonthKey" attribute="1" time="1" defaultMemberUniqueName="[Dim Date - Service Date].[YearMonthKey].[All]" allUniqueName="[Dim Date - Service Date].[YearMonthKey].[All]" dimensionUniqueName="[Dim Date - Service Date]" displayFolder="" count="0" unbalanced="0" hidden="1"/>
    <cacheHierarchy uniqueName="[Dim Date - Service Time].[DayTimeBucket]" caption="DayTimeBucket" attribute="1" defaultMemberUniqueName="[Dim Date - Service Time].[DayTimeBucket].[All]" allUniqueName="[Dim Date - Service Time].[DayTimeBucket].[All]" dimensionUniqueName="[Dim Date - Service Time]" displayFolder="" count="0" unbalanced="0" hidden="1"/>
    <cacheHierarchy uniqueName="[Dim Date - Service Time].[DayTimeBucketGroupKey]" caption="DayTimeBucketGroupKey" attribute="1" defaultMemberUniqueName="[Dim Date - Service Time].[DayTimeBucketGroupKey].[All]" allUniqueName="[Dim Date - Service Time].[DayTimeBucketGroupKey].[All]" dimensionUniqueName="[Dim Date - Service Time]" displayFolder="" count="0" unbalanced="0" hidden="1"/>
    <cacheHierarchy uniqueName="[Dim Date - Service Time].[Hour24]" caption="Hour24" attribute="1" defaultMemberUniqueName="[Dim Date - Service Time].[Hour24].[All]" allUniqueName="[Dim Date - Service Time].[Hour24].[All]" dimensionUniqueName="[Dim Date - Service Time]" displayFolder="" count="0" unbalanced="0" hidden="1"/>
    <cacheHierarchy uniqueName="[Dim Date - Service Time].[HourlyBucket]" caption="HourlyBucket" attribute="1" defaultMemberUniqueName="[Dim Date - Service Time].[HourlyBucket].[All]" allUniqueName="[Dim Date - Service Time].[HourlyBucket].[All]" dimensionUniqueName="[Dim Date - Service Time]" displayFolder="" count="0" unbalanced="0" hidden="1"/>
    <cacheHierarchy uniqueName="[Dim Date - Service Time].[MinuteNumber]" caption="MinuteNumber" attribute="1" defaultMemberUniqueName="[Dim Date - Service Time].[MinuteNumber].[All]" allUniqueName="[Dim Date - Service Time].[MinuteNumber].[All]" dimensionUniqueName="[Dim Date - Service Time]" displayFolder="" count="0" unbalanced="0" hidden="1"/>
    <cacheHierarchy uniqueName="[Dim Date - Service Time].[SecondNumber]" caption="SecondNumber" attribute="1" defaultMemberUniqueName="[Dim Date - Service Time].[SecondNumber].[All]" allUniqueName="[Dim Date - Service Time].[SecondNumber].[All]" dimensionUniqueName="[Dim Date - Service Time]" displayFolder="" count="0" unbalanced="0" hidden="1"/>
    <cacheHierarchy uniqueName="[Dim Date - Service Time].[Time]" caption="Time" attribute="1" defaultMemberUniqueName="[Dim Date - Service Time].[Time].[All]" allUniqueName="[Dim Date - Service Time].[Time].[All]" dimensionUniqueName="[Dim Date - Service Time]" displayFolder="" count="0" unbalanced="0" hidden="1"/>
    <cacheHierarchy uniqueName="[Dim Date - Service Time].[TimeAltKey]" caption="TimeAltKey" attribute="1" defaultMemberUniqueName="[Dim Date - Service Time].[TimeAltKey].[All]" allUniqueName="[Dim Date - Service Time].[TimeAltKey].[All]" dimensionUniqueName="[Dim Date - Service Time]" displayFolder="" count="0" unbalanced="0" hidden="1"/>
    <cacheHierarchy uniqueName="[Dim Date - Service Time].[TimeInSecond]" caption="TimeInSecond" attribute="1" defaultMemberUniqueName="[Dim Date - Service Time].[TimeInSecond].[All]" allUniqueName="[Dim Date - Service Time].[TimeInSecond].[All]" dimensionUniqueName="[Dim Date - Service Time]" displayFolder="" count="0" unbalanced="0" hidden="1"/>
    <cacheHierarchy uniqueName="[Dim Date - Service Time].[TimeKey]" caption="TimeKey" attribute="1" defaultMemberUniqueName="[Dim Date - Service Time].[TimeKey].[All]" allUniqueName="[Dim Date - Service Time].[TimeKey].[All]" dimensionUniqueName="[Dim Date - Service Time]" displayFolder="" count="0" unbalanced="0" hidden="1"/>
    <cacheHierarchy uniqueName="[Dim Date - Start Date].[DateKey]" caption="DateKey" attribute="1" time="1" defaultMemberUniqueName="[Dim Date - Start Date].[DateKey].[All]" allUniqueName="[Dim Date - Start Date].[DateKey].[All]" dimensionUniqueName="[Dim Date - Start Date]" displayFolder="" count="0" unbalanced="0" hidden="1"/>
    <cacheHierarchy uniqueName="[Dim Date - Start Date].[DateOld]" caption="DateOld" attribute="1" time="1" defaultMemberUniqueName="[Dim Date - Start Date].[DateOld].[All]" allUniqueName="[Dim Date - Start Date].[DateOld].[All]" dimensionUniqueName="[Dim Date - Start Date]" displayFolder="" count="0" unbalanced="0" hidden="1"/>
    <cacheHierarchy uniqueName="[Dim Date - Start Date].[DayKey]" caption="DayKey" attribute="1" time="1" defaultMemberUniqueName="[Dim Date - Start Date].[DayKey].[All]" allUniqueName="[Dim Date - Start Date].[DayKey].[All]" dimensionUniqueName="[Dim Date - Start Date]" displayFolder="" count="0" unbalanced="0" hidden="1"/>
    <cacheHierarchy uniqueName="[Dim Date - Start Date].[DayKey2]" caption="DayKey2" attribute="1" time="1" defaultMemberUniqueName="[Dim Date - Start Date].[DayKey2].[All]" allUniqueName="[Dim Date - Start Date].[DayKey2].[All]" dimensionUniqueName="[Dim Date - Start Date]" displayFolder="" count="0" unbalanced="0" hidden="1"/>
    <cacheHierarchy uniqueName="[Dim Date - Start Date].[DayofMonthKey]" caption="DayofMonthKey" attribute="1" time="1" defaultMemberUniqueName="[Dim Date - Start Date].[DayofMonthKey].[All]" allUniqueName="[Dim Date - Start Date].[DayofMonthKey].[All]" dimensionUniqueName="[Dim Date - Start Date]" displayFolder="" count="0" unbalanced="0" hidden="1"/>
    <cacheHierarchy uniqueName="[Dim Date - Start Date].[DayofWeekKey]" caption="DayofWeekKey" attribute="1" time="1" defaultMemberUniqueName="[Dim Date - Start Date].[DayofWeekKey].[All]" allUniqueName="[Dim Date - Start Date].[DayofWeekKey].[All]" dimensionUniqueName="[Dim Date - Start Date]" displayFolder="" count="0" unbalanced="0" hidden="1"/>
    <cacheHierarchy uniqueName="[Dim Date - Start Date].[DayofYearKey]" caption="DayofYearKey" attribute="1" time="1" defaultMemberUniqueName="[Dim Date - Start Date].[DayofYearKey].[All]" allUniqueName="[Dim Date - Start Date].[DayofYearKey].[All]" dimensionUniqueName="[Dim Date - Start Date]" displayFolder="" count="0" unbalanced="0" hidden="1"/>
    <cacheHierarchy uniqueName="[Dim Date - Start Date].[HijriDayKey]" caption="HijriDayKey" attribute="1" time="1" defaultMemberUniqueName="[Dim Date - Start Date].[HijriDayKey].[All]" allUniqueName="[Dim Date - Start Date].[HijriDayKey].[All]" dimensionUniqueName="[Dim Date - Start Date]" displayFolder="" count="0" unbalanced="0" hidden="1"/>
    <cacheHierarchy uniqueName="[Dim Date - Start Date].[HijriMonthKey]" caption="HijriMonthKey" attribute="1" time="1" defaultMemberUniqueName="[Dim Date - Start Date].[HijriMonthKey].[All]" allUniqueName="[Dim Date - Start Date].[HijriMonthKey].[All]" dimensionUniqueName="[Dim Date - Start Date]" displayFolder="" count="0" unbalanced="0" hidden="1"/>
    <cacheHierarchy uniqueName="[Dim Date - Start Date].[HijriQuarterKey]" caption="HijriQuarterKey" attribute="1" time="1" defaultMemberUniqueName="[Dim Date - Start Date].[HijriQuarterKey].[All]" allUniqueName="[Dim Date - Start Date].[HijriQuarterKey].[All]" dimensionUniqueName="[Dim Date - Start Date]" displayFolder="" count="0" unbalanced="0" hidden="1"/>
    <cacheHierarchy uniqueName="[Dim Date - Start Date].[HijriSemesterKey]" caption="HijriSemesterKey" attribute="1" time="1" defaultMemberUniqueName="[Dim Date - Start Date].[HijriSemesterKey].[All]" allUniqueName="[Dim Date - Start Date].[HijriSemesterKey].[All]" dimensionUniqueName="[Dim Date - Start Date]" displayFolder="" count="0" unbalanced="0" hidden="1"/>
    <cacheHierarchy uniqueName="[Dim Date - Start Date].[MonthKey]" caption="MonthKey" attribute="1" time="1" defaultMemberUniqueName="[Dim Date - Start Date].[MonthKey].[All]" allUniqueName="[Dim Date - Start Date].[MonthKey].[All]" dimensionUniqueName="[Dim Date - Start Date]" displayFolder="" count="0" unbalanced="0" hidden="1"/>
    <cacheHierarchy uniqueName="[Dim Date - Start Date].[MonthNameKey]" caption="MonthNameKey" attribute="1" time="1" defaultMemberUniqueName="[Dim Date - Start Date].[MonthNameKey].[All]" allUniqueName="[Dim Date - Start Date].[MonthNameKey].[All]" dimensionUniqueName="[Dim Date - Start Date]" displayFolder="" count="0" unbalanced="0" hidden="1"/>
    <cacheHierarchy uniqueName="[Dim Date - Start Date].[PK_Date]" caption="PK_Date" attribute="1" time="1" keyAttribute="1" defaultMemberUniqueName="[Dim Date - Start Date].[PK_Date].[All]" allUniqueName="[Dim Date - Start Date].[PK_Date].[All]" dimensionUniqueName="[Dim Date - Start Date]" displayFolder="" count="0" memberValueDatatype="7" unbalanced="0" hidden="1"/>
    <cacheHierarchy uniqueName="[Dim Date - Start Date].[QuarterKey]" caption="QuarterKey" attribute="1" time="1" defaultMemberUniqueName="[Dim Date - Start Date].[QuarterKey].[All]" allUniqueName="[Dim Date - Start Date].[QuarterKey].[All]" dimensionUniqueName="[Dim Date - Start Date]" displayFolder="" count="0" unbalanced="0" hidden="1"/>
    <cacheHierarchy uniqueName="[Dim Date - Start Date].[SemesterKey]" caption="SemesterKey" attribute="1" time="1" defaultMemberUniqueName="[Dim Date - Start Date].[SemesterKey].[All]" allUniqueName="[Dim Date - Start Date].[SemesterKey].[All]" dimensionUniqueName="[Dim Date - Start Date]" displayFolder="" count="0" unbalanced="0" hidden="1"/>
    <cacheHierarchy uniqueName="[Dim Date - Start Date].[WeekKey]" caption="WeekKey" attribute="1" time="1" defaultMemberUniqueName="[Dim Date - Start Date].[WeekKey].[All]" allUniqueName="[Dim Date - Start Date].[WeekKey].[All]" dimensionUniqueName="[Dim Date - Start Date]" displayFolder="" count="0" unbalanced="0" hidden="1"/>
    <cacheHierarchy uniqueName="[Dim Date - Start Date].[YearMonthKey]" caption="YearMonthKey" attribute="1" time="1" defaultMemberUniqueName="[Dim Date - Start Date].[YearMonthKey].[All]" allUniqueName="[Dim Date - Start Date].[YearMonthKey].[All]" dimensionUniqueName="[Dim Date - Start Date]" displayFolder="" count="0" unbalanced="0" hidden="1"/>
    <cacheHierarchy uniqueName="[Dim Date - Start Time].[DayTimeBucket]" caption="DayTimeBucket" attribute="1" defaultMemberUniqueName="[Dim Date - Start Time].[DayTimeBucket].[All]" allUniqueName="[Dim Date - Start Time].[DayTimeBucket].[All]" dimensionUniqueName="[Dim Date - Start Time]" displayFolder="" count="0" unbalanced="0" hidden="1"/>
    <cacheHierarchy uniqueName="[Dim Date - Start Time].[DayTimeBucketGroupKey]" caption="DayTimeBucketGroupKey" attribute="1" defaultMemberUniqueName="[Dim Date - Start Time].[DayTimeBucketGroupKey].[All]" allUniqueName="[Dim Date - Start Time].[DayTimeBucketGroupKey].[All]" dimensionUniqueName="[Dim Date - Start Time]" displayFolder="" count="0" unbalanced="0" hidden="1"/>
    <cacheHierarchy uniqueName="[Dim Date - Start Time].[Hour30]" caption="Hour30" attribute="1" defaultMemberUniqueName="[Dim Date - Start Time].[Hour30].[All]" allUniqueName="[Dim Date - Start Time].[Hour30].[All]" dimensionUniqueName="[Dim Date - Start Time]" displayFolder="" count="0" unbalanced="0" hidden="1"/>
    <cacheHierarchy uniqueName="[Dim Date - Start Time].[HourlyBucket]" caption="HourlyBucket" attribute="1" defaultMemberUniqueName="[Dim Date - Start Time].[HourlyBucket].[All]" allUniqueName="[Dim Date - Start Time].[HourlyBucket].[All]" dimensionUniqueName="[Dim Date - Start Time]" displayFolder="" count="0" unbalanced="0" hidden="1"/>
    <cacheHierarchy uniqueName="[Dim Date - Start Time].[MinuteNumber]" caption="MinuteNumber" attribute="1" defaultMemberUniqueName="[Dim Date - Start Time].[MinuteNumber].[All]" allUniqueName="[Dim Date - Start Time].[MinuteNumber].[All]" dimensionUniqueName="[Dim Date - Start Time]" displayFolder="" count="0" unbalanced="0" hidden="1"/>
    <cacheHierarchy uniqueName="[Dim Date - Start Time].[SecondNumber]" caption="SecondNumber" attribute="1" defaultMemberUniqueName="[Dim Date - Start Time].[SecondNumber].[All]" allUniqueName="[Dim Date - Start Time].[SecondNumber].[All]" dimensionUniqueName="[Dim Date - Start Time]" displayFolder="" count="0" unbalanced="0" hidden="1"/>
    <cacheHierarchy uniqueName="[Dim Date - Start Time].[Time]" caption="Time" attribute="1" defaultMemberUniqueName="[Dim Date - Start Time].[Time].[All]" allUniqueName="[Dim Date - Start Time].[Time].[All]" dimensionUniqueName="[Dim Date - Start Time]" displayFolder="" count="0" unbalanced="0" hidden="1"/>
    <cacheHierarchy uniqueName="[Dim Date - Start Time].[TimeAltKey]" caption="TimeAltKey" attribute="1" defaultMemberUniqueName="[Dim Date - Start Time].[TimeAltKey].[All]" allUniqueName="[Dim Date - Start Time].[TimeAltKey].[All]" dimensionUniqueName="[Dim Date - Start Time]" displayFolder="" count="0" unbalanced="0" hidden="1"/>
    <cacheHierarchy uniqueName="[Dim Date - Start Time].[TimeInSecond]" caption="TimeInSecond" attribute="1" defaultMemberUniqueName="[Dim Date - Start Time].[TimeInSecond].[All]" allUniqueName="[Dim Date - Start Time].[TimeInSecond].[All]" dimensionUniqueName="[Dim Date - Start Time]" displayFolder="" count="0" unbalanced="0" hidden="1"/>
    <cacheHierarchy uniqueName="[Dim Date - Start Time].[TimeKey]" caption="TimeKey" attribute="1" defaultMemberUniqueName="[Dim Date - Start Time].[TimeKey].[All]" allUniqueName="[Dim Date - Start Time].[TimeKey].[All]" dimensionUniqueName="[Dim Date - Start Time]" displayFolder="" count="0" unbalanced="0" hidden="1"/>
    <cacheHierarchy uniqueName="[Dim Date - Visit Date].[Custom Week]" caption="Custom Week" attribute="1" defaultMemberUniqueName="[Dim Date - Visit Date].[Custom Week].[All]" allUniqueName="[Dim Date - Visit Date].[Custom Week].[All]" dimensionUniqueName="[Dim Date - Visit Date]" displayFolder="" count="0" unbalanced="0" hidden="1"/>
    <cacheHierarchy uniqueName="[Dim Date - Visit Date].[Date]" caption="Date" attribute="1" defaultMemberUniqueName="[Dim Date - Visit Date].[Date].[All]" allUniqueName="[Dim Date - Visit Date].[Date].[All]" dimensionUniqueName="[Dim Date - Visit Date]" displayFolder="" count="0" unbalanced="0" hidden="1"/>
    <cacheHierarchy uniqueName="[Dim Date - Visit Date].[DateHierarchy]" caption="DateHierarchy" defaultMemberUniqueName="[Dim Date - Visit Date].[DateHierarchy].[All]" allUniqueName="[Dim Date - Visit Date].[DateHierarchy].[All]" dimensionUniqueName="[Dim Date - Visit Date]" displayFolder="" count="0" unbalanced="0" hidden="1"/>
    <cacheHierarchy uniqueName="[Dim Date - Visit Date].[DateKey]" caption="DateKey" attribute="1" defaultMemberUniqueName="[Dim Date - Visit Date].[DateKey].[All]" allUniqueName="[Dim Date - Visit Date].[DateKey].[All]" dimensionUniqueName="[Dim Date - Visit Date]" displayFolder="" count="0" unbalanced="0" hidden="1"/>
    <cacheHierarchy uniqueName="[Dim Date - Visit Date].[DateOld]" caption="DateOld" attribute="1" defaultMemberUniqueName="[Dim Date - Visit Date].[DateOld].[All]" allUniqueName="[Dim Date - Visit Date].[DateOld].[All]" dimensionUniqueName="[Dim Date - Visit Date]" displayFolder="" count="0" unbalanced="0" hidden="1"/>
    <cacheHierarchy uniqueName="[Dim Date - Visit Date].[Day Name]" caption="Day Name" attribute="1" defaultMemberUniqueName="[Dim Date - Visit Date].[Day Name].[All]" allUniqueName="[Dim Date - Visit Date].[Day Name].[All]" dimensionUniqueName="[Dim Date - Visit Date]" displayFolder="" count="0" unbalanced="0" hidden="1"/>
    <cacheHierarchy uniqueName="[Dim Date - Visit Date].[Day Of Month]" caption="Day Of Month" attribute="1" defaultMemberUniqueName="[Dim Date - Visit Date].[Day Of Month].[All]" allUniqueName="[Dim Date - Visit Date].[Day Of Month].[All]" dimensionUniqueName="[Dim Date - Visit Date]" displayFolder="" count="0" unbalanced="0" hidden="1"/>
    <cacheHierarchy uniqueName="[Dim Date - Visit Date].[Day of Week]" caption="Day of Week" attribute="1" defaultMemberUniqueName="[Dim Date - Visit Date].[Day of Week].[All]" allUniqueName="[Dim Date - Visit Date].[Day of Week].[All]" dimensionUniqueName="[Dim Date - Visit Date]" displayFolder="" count="0" unbalanced="0" hidden="1"/>
    <cacheHierarchy uniqueName="[Dim Date - Visit Date].[Day of Year]" caption="Day of Year" attribute="1" defaultMemberUniqueName="[Dim Date - Visit Date].[Day of Year].[All]" allUniqueName="[Dim Date - Visit Date].[Day of Year].[All]" dimensionUniqueName="[Dim Date - Visit Date]" displayFolder="" count="0" unbalanced="0" hidden="1"/>
    <cacheHierarchy uniqueName="[Dim Date - Visit Date].[DayKey]" caption="DayKey" attribute="1" defaultMemberUniqueName="[Dim Date - Visit Date].[DayKey].[All]" allUniqueName="[Dim Date - Visit Date].[DayKey].[All]" dimensionUniqueName="[Dim Date - Visit Date]" displayFolder="" count="0" unbalanced="0" hidden="1"/>
    <cacheHierarchy uniqueName="[Dim Date - Visit Date].[DayKey2]" caption="DayKey2" attribute="1" defaultMemberUniqueName="[Dim Date - Visit Date].[DayKey2].[All]" allUniqueName="[Dim Date - Visit Date].[DayKey2].[All]" dimensionUniqueName="[Dim Date - Visit Date]" displayFolder="" count="0" unbalanced="0" hidden="1"/>
    <cacheHierarchy uniqueName="[Dim Date - Visit Date].[DayofMonthKey]" caption="DayofMonthKey" attribute="1" defaultMemberUniqueName="[Dim Date - Visit Date].[DayofMonthKey].[All]" allUniqueName="[Dim Date - Visit Date].[DayofMonthKey].[All]" dimensionUniqueName="[Dim Date - Visit Date]" displayFolder="" count="0" unbalanced="0" hidden="1"/>
    <cacheHierarchy uniqueName="[Dim Date - Visit Date].[DayofWeekKey]" caption="DayofWeekKey" attribute="1" defaultMemberUniqueName="[Dim Date - Visit Date].[DayofWeekKey].[All]" allUniqueName="[Dim Date - Visit Date].[DayofWeekKey].[All]" dimensionUniqueName="[Dim Date - Visit Date]" displayFolder="" count="0" unbalanced="0" hidden="1"/>
    <cacheHierarchy uniqueName="[Dim Date - Visit Date].[DayofYearKey]" caption="DayofYearKey" attribute="1" defaultMemberUniqueName="[Dim Date - Visit Date].[DayofYearKey].[All]" allUniqueName="[Dim Date - Visit Date].[DayofYearKey].[All]" dimensionUniqueName="[Dim Date - Visit Date]" displayFolder="" count="0" unbalanced="0" hidden="1"/>
    <cacheHierarchy uniqueName="[Dim Date - Visit Date].[FormattedDate]" caption="FormattedDate" attribute="1" defaultMemberUniqueName="[Dim Date - Visit Date].[FormattedDate].[All]" allUniqueName="[Dim Date - Visit Date].[FormattedDate].[All]" dimensionUniqueName="[Dim Date - Visit Date]" displayFolder="" count="0" unbalanced="0" hidden="1"/>
    <cacheHierarchy uniqueName="[Dim Date - Visit Date].[Half Year Name]" caption="Half Year Name" attribute="1" defaultMemberUniqueName="[Dim Date - Visit Date].[Half Year Name].[All]" allUniqueName="[Dim Date - Visit Date].[Half Year Name].[All]" dimensionUniqueName="[Dim Date - Visit Date]" displayFolder="" count="0" unbalanced="0" hidden="1"/>
    <cacheHierarchy uniqueName="[Dim Date - Visit Date].[Hijri Date]" caption="Hijri Date" attribute="1" defaultMemberUniqueName="[Dim Date - Visit Date].[Hijri Date].[All]" allUniqueName="[Dim Date - Visit Date].[Hijri Date].[All]" dimensionUniqueName="[Dim Date - Visit Date]" displayFolder="" count="0" unbalanced="0" hidden="1"/>
    <cacheHierarchy uniqueName="[Dim Date - Visit Date].[Hijri Month]" caption="Hijri Month" attribute="1" defaultMemberUniqueName="[Dim Date - Visit Date].[Hijri Month].[All]" allUniqueName="[Dim Date - Visit Date].[Hijri Month].[All]" dimensionUniqueName="[Dim Date - Visit Date]" displayFolder="" count="0" unbalanced="0" hidden="1"/>
    <cacheHierarchy uniqueName="[Dim Date - Visit Date].[Hijri Quarter]" caption="Hijri Quarter" attribute="1" defaultMemberUniqueName="[Dim Date - Visit Date].[Hijri Quarter].[All]" allUniqueName="[Dim Date - Visit Date].[Hijri Quarter].[All]" dimensionUniqueName="[Dim Date - Visit Date]" displayFolder="" count="0" unbalanced="0" hidden="1"/>
    <cacheHierarchy uniqueName="[Dim Date - Visit Date].[Hijri Semester]" caption="Hijri Semester" attribute="1" defaultMemberUniqueName="[Dim Date - Visit Date].[Hijri Semester].[All]" allUniqueName="[Dim Date - Visit Date].[Hijri Semester].[All]" dimensionUniqueName="[Dim Date - Visit Date]" displayFolder="" count="0" unbalanced="0" hidden="1"/>
    <cacheHierarchy uniqueName="[Dim Date - Visit Date].[Hijri Year]" caption="Hijri Year" attribute="1" defaultMemberUniqueName="[Dim Date - Visit Date].[Hijri Year].[All]" allUniqueName="[Dim Date - Visit Date].[Hijri Year].[All]" dimensionUniqueName="[Dim Date - Visit Date]" displayFolder="" count="0" unbalanced="0" hidden="1"/>
    <cacheHierarchy uniqueName="[Dim Date - Visit Date].[HijriDateHierarchy]" caption="HijriDateHierarchy" defaultMemberUniqueName="[Dim Date - Visit Date].[HijriDateHierarchy].[All]" allUniqueName="[Dim Date - Visit Date].[HijriDateHierarchy].[All]" dimensionUniqueName="[Dim Date - Visit Date]" displayFolder="" count="0" unbalanced="0" hidden="1"/>
    <cacheHierarchy uniqueName="[Dim Date - Visit Date].[HijriDayKey]" caption="HijriDayKey" attribute="1" defaultMemberUniqueName="[Dim Date - Visit Date].[HijriDayKey].[All]" allUniqueName="[Dim Date - Visit Date].[HijriDayKey].[All]" dimensionUniqueName="[Dim Date - Visit Date]" displayFolder="" count="0" unbalanced="0" hidden="1"/>
    <cacheHierarchy uniqueName="[Dim Date - Visit Date].[HijriMonthKey]" caption="HijriMonthKey" attribute="1" defaultMemberUniqueName="[Dim Date - Visit Date].[HijriMonthKey].[All]" allUniqueName="[Dim Date - Visit Date].[HijriMonthKey].[All]" dimensionUniqueName="[Dim Date - Visit Date]" displayFolder="" count="0" unbalanced="0" hidden="1"/>
    <cacheHierarchy uniqueName="[Dim Date - Visit Date].[HijriQuarterKey]" caption="HijriQuarterKey" attribute="1" defaultMemberUniqueName="[Dim Date - Visit Date].[HijriQuarterKey].[All]" allUniqueName="[Dim Date - Visit Date].[HijriQuarterKey].[All]" dimensionUniqueName="[Dim Date - Visit Date]" displayFolder="" count="0" unbalanced="0" hidden="1"/>
    <cacheHierarchy uniqueName="[Dim Date - Visit Date].[HijriSemesterKey]" caption="HijriSemesterKey" attribute="1" defaultMemberUniqueName="[Dim Date - Visit Date].[HijriSemesterKey].[All]" allUniqueName="[Dim Date - Visit Date].[HijriSemesterKey].[All]" dimensionUniqueName="[Dim Date - Visit Date]" displayFolder="" count="0" unbalanced="0" hidden="1"/>
    <cacheHierarchy uniqueName="[Dim Date - Visit Date].[Month Name]" caption="Month Name" attribute="1" defaultMemberUniqueName="[Dim Date - Visit Date].[Month Name].[All]" allUniqueName="[Dim Date - Visit Date].[Month Name].[All]" dimensionUniqueName="[Dim Date - Visit Date]" displayFolder="" count="0" unbalanced="0" hidden="1"/>
    <cacheHierarchy uniqueName="[Dim Date - Visit Date].[Month Of Year]" caption="Month Of Year" attribute="1" defaultMemberUniqueName="[Dim Date - Visit Date].[Month Of Year].[All]" allUniqueName="[Dim Date - Visit Date].[Month Of Year].[All]" dimensionUniqueName="[Dim Date - Visit Date]" displayFolder="" count="0" unbalanced="0" hidden="1"/>
    <cacheHierarchy uniqueName="[Dim Date - Visit Date].[MonthKey]" caption="MonthKey" attribute="1" defaultMemberUniqueName="[Dim Date - Visit Date].[MonthKey].[All]" allUniqueName="[Dim Date - Visit Date].[MonthKey].[All]" dimensionUniqueName="[Dim Date - Visit Date]" displayFolder="" count="0" unbalanced="0" hidden="1"/>
    <cacheHierarchy uniqueName="[Dim Date - Visit Date].[MonthNameKey]" caption="MonthNameKey" attribute="1" defaultMemberUniqueName="[Dim Date - Visit Date].[MonthNameKey].[All]" allUniqueName="[Dim Date - Visit Date].[MonthNameKey].[All]" dimensionUniqueName="[Dim Date - Visit Date]" displayFolder="" count="0" unbalanced="0" hidden="1"/>
    <cacheHierarchy uniqueName="[Dim Date - Visit Date].[MonthOverTime]" caption="MonthOverTime" attribute="1" defaultMemberUniqueName="[Dim Date - Visit Date].[MonthOverTime].[All]" allUniqueName="[Dim Date - Visit Date].[MonthOverTime].[All]" dimensionUniqueName="[Dim Date - Visit Date]" displayFolder="" count="0" unbalanced="0" hidden="1"/>
    <cacheHierarchy uniqueName="[Dim Date - Visit Date].[PK_Date]" caption="PK_Date" attribute="1" keyAttribute="1" defaultMemberUniqueName="[Dim Date - Visit Date].[PK_Date].[All]" allUniqueName="[Dim Date - Visit Date].[PK_Date].[All]" dimensionUniqueName="[Dim Date - Visit Date]" displayFolder="" count="0" unbalanced="0" hidden="1"/>
    <cacheHierarchy uniqueName="[Dim Date - Visit Date].[Quarter Name]" caption="Quarter Name" attribute="1" defaultMemberUniqueName="[Dim Date - Visit Date].[Quarter Name].[All]" allUniqueName="[Dim Date - Visit Date].[Quarter Name].[All]" dimensionUniqueName="[Dim Date - Visit Date]" displayFolder="" count="0" unbalanced="0" hidden="1"/>
    <cacheHierarchy uniqueName="[Dim Date - Visit Date].[Quarter Of Year]" caption="Quarter Of Year" attribute="1" defaultMemberUniqueName="[Dim Date - Visit Date].[Quarter Of Year].[All]" allUniqueName="[Dim Date - Visit Date].[Quarter Of Year].[All]" dimensionUniqueName="[Dim Date - Visit Date]" displayFolder="" count="0" unbalanced="0" hidden="1"/>
    <cacheHierarchy uniqueName="[Dim Date - Visit Date].[QuarterKey]" caption="QuarterKey" attribute="1" defaultMemberUniqueName="[Dim Date - Visit Date].[QuarterKey].[All]" allUniqueName="[Dim Date - Visit Date].[QuarterKey].[All]" dimensionUniqueName="[Dim Date - Visit Date]" displayFolder="" count="0" unbalanced="0" hidden="1"/>
    <cacheHierarchy uniqueName="[Dim Date - Visit Date].[Semester Of Year]" caption="Semester Of Year" attribute="1" defaultMemberUniqueName="[Dim Date - Visit Date].[Semester Of Year].[All]" allUniqueName="[Dim Date - Visit Date].[Semester Of Year].[All]" dimensionUniqueName="[Dim Date - Visit Date]" displayFolder="" count="0" unbalanced="0" hidden="1"/>
    <cacheHierarchy uniqueName="[Dim Date - Visit Date].[SemesterKey]" caption="SemesterKey" attribute="1" defaultMemberUniqueName="[Dim Date - Visit Date].[SemesterKey].[All]" allUniqueName="[Dim Date - Visit Date].[SemesterKey].[All]" dimensionUniqueName="[Dim Date - Visit Date]" displayFolder="" count="0" unbalanced="0" hidden="1"/>
    <cacheHierarchy uniqueName="[Dim Date - Visit Date].[SemesterNameKey]" caption="SemesterNameKey" attribute="1" defaultMemberUniqueName="[Dim Date - Visit Date].[SemesterNameKey].[All]" allUniqueName="[Dim Date - Visit Date].[SemesterNameKey].[All]" dimensionUniqueName="[Dim Date - Visit Date]" displayFolder="" count="0" unbalanced="0" hidden="1"/>
    <cacheHierarchy uniqueName="[Dim Date - Visit Date].[Week]" caption="Week" attribute="1" defaultMemberUniqueName="[Dim Date - Visit Date].[Week].[All]" allUniqueName="[Dim Date - Visit Date].[Week].[All]" dimensionUniqueName="[Dim Date - Visit Date]" displayFolder="" count="0" unbalanced="0" hidden="1"/>
    <cacheHierarchy uniqueName="[Dim Date - Visit Date].[Week Of Year]" caption="Week Of Year" attribute="1" defaultMemberUniqueName="[Dim Date - Visit Date].[Week Of Year].[All]" allUniqueName="[Dim Date - Visit Date].[Week Of Year].[All]" dimensionUniqueName="[Dim Date - Visit Date]" displayFolder="" count="0" unbalanced="0" hidden="1"/>
    <cacheHierarchy uniqueName="[Dim Date - Visit Date].[WeekHierarchy]" caption="WeekHierarchy" defaultMemberUniqueName="[Dim Date - Visit Date].[WeekHierarchy].[All]" allUniqueName="[Dim Date - Visit Date].[WeekHierarchy].[All]" dimensionUniqueName="[Dim Date - Visit Date]" displayFolder="" count="0" unbalanced="0" hidden="1"/>
    <cacheHierarchy uniqueName="[Dim Date - Visit Date].[WeekKey]" caption="WeekKey" attribute="1" defaultMemberUniqueName="[Dim Date - Visit Date].[WeekKey].[All]" allUniqueName="[Dim Date - Visit Date].[WeekKey].[All]" dimensionUniqueName="[Dim Date - Visit Date]" displayFolder="" count="0" unbalanced="0" hidden="1"/>
    <cacheHierarchy uniqueName="[Dim Date - Visit Date].[Year Name]" caption="Year Name" attribute="1" defaultMemberUniqueName="[Dim Date - Visit Date].[Year Name].[All]" allUniqueName="[Dim Date - Visit Date].[Year Name].[All]" dimensionUniqueName="[Dim Date - Visit Date]" displayFolder="" count="0" unbalanced="0" hidden="1"/>
    <cacheHierarchy uniqueName="[Dim Date - Visit Date].[YearMonthKey]" caption="YearMonthKey" attribute="1" defaultMemberUniqueName="[Dim Date - Visit Date].[YearMonthKey].[All]" allUniqueName="[Dim Date - Visit Date].[YearMonthKey].[All]" dimensionUniqueName="[Dim Date - Visit Date]" displayFolder="" count="0" unbalanced="0" hidden="1"/>
    <cacheHierarchy uniqueName="[Dim Diagnosis].[Diagnosis Classification]" caption="Diagnosis Classification" attribute="1" defaultMemberUniqueName="[Dim Diagnosis].[Diagnosis Classification].[All]" allUniqueName="[Dim Diagnosis].[Diagnosis Classification].[All]" dimensionUniqueName="[Dim Diagnosis]" displayFolder="" count="0" unbalanced="0" hidden="1"/>
    <cacheHierarchy uniqueName="[Dim Diagnosis].[Diagnosis_Key]" caption="Diagnosis_Key" attribute="1" defaultMemberUniqueName="[Dim Diagnosis].[Diagnosis_Key].[All]" allUniqueName="[Dim Diagnosis].[Diagnosis_Key].[All]" dimensionUniqueName="[Dim Diagnosis]" displayFolder="" count="0" unbalanced="0" hidden="1"/>
    <cacheHierarchy uniqueName="[Dim Diagnosis].[DiagnosisParent_Key]" caption="DiagnosisParent_Key" attribute="1" defaultMemberUniqueName="[Dim Diagnosis].[DiagnosisParent_Key].[All]" allUniqueName="[Dim Diagnosis].[DiagnosisParent_Key].[All]" dimensionUniqueName="[Dim Diagnosis]" displayFolder="" count="0" unbalanced="0" hidden="1"/>
    <cacheHierarchy uniqueName="[Dim Diagnosis].[Organization_Key]" caption="Organization_Key" attribute="1" defaultMemberUniqueName="[Dim Diagnosis].[Organization_Key].[All]" allUniqueName="[Dim Diagnosis].[Organization_Key].[All]" dimensionUniqueName="[Dim Diagnosis]" displayFolder="" count="0" unbalanced="0" hidden="1"/>
    <cacheHierarchy uniqueName="[Dim Discharge Management].[ID]" caption="ID" attribute="1" defaultMemberUniqueName="[Dim Discharge Management].[ID].[All]" allUniqueName="[Dim Discharge Management].[ID].[All]" dimensionUniqueName="[Dim Discharge Management]" displayFolder="" count="0" unbalanced="0" hidden="1"/>
    <cacheHierarchy uniqueName="[Dim Discharge Management].[Status]" caption="Status" attribute="1" defaultMemberUniqueName="[Dim Discharge Management].[Status].[All]" allUniqueName="[Dim Discharge Management].[Status].[All]" dimensionUniqueName="[Dim Discharge Management]" displayFolder="" count="0" unbalanced="0" hidden="1"/>
    <cacheHierarchy uniqueName="[Dim Discharge Management].[Status2]" caption="Status2" attribute="1" defaultMemberUniqueName="[Dim Discharge Management].[Status2].[All]" allUniqueName="[Dim Discharge Management].[Status2].[All]" dimensionUniqueName="[Dim Discharge Management]" displayFolder="" count="0" unbalanced="0" hidden="1"/>
    <cacheHierarchy uniqueName="[Dim Discharge Status].[DischargeStatus_Key]" caption="DischargeStatus_Key" attribute="1" defaultMemberUniqueName="[Dim Discharge Status].[DischargeStatus_Key].[All]" allUniqueName="[Dim Discharge Status].[DischargeStatus_Key].[All]" dimensionUniqueName="[Dim Discharge Status]" displayFolder="" count="0" unbalanced="0" hidden="1"/>
    <cacheHierarchy uniqueName="[Dim Discharge Status].[Organization_Key]" caption="Organization_Key" attribute="1" defaultMemberUniqueName="[Dim Discharge Status].[Organization_Key].[All]" allUniqueName="[Dim Discharge Status].[Organization_Key].[All]" dimensionUniqueName="[Dim Discharge Status]" displayFolder="" count="0" unbalanced="0" hidden="1"/>
    <cacheHierarchy uniqueName="[Dim Doctor].[Salary]" caption="Salary" attribute="1" defaultMemberUniqueName="[Dim Doctor].[Salary].[All]" allUniqueName="[Dim Doctor].[Salary].[All]" dimensionUniqueName="[Dim Doctor]" displayFolder="" count="0" unbalanced="0" hidden="1"/>
    <cacheHierarchy uniqueName="[Dim Doctor Exception reasons].[Exception Reasons (AR)]" caption="Exception Reasons (AR)" attribute="1" defaultMemberUniqueName="[Dim Doctor Exception reasons].[Exception Reasons (AR)].[All]" allUniqueName="[Dim Doctor Exception reasons].[Exception Reasons (AR)].[All]" dimensionUniqueName="[Dim Doctor Exception reasons]" displayFolder="" count="0" unbalanced="0" hidden="1"/>
    <cacheHierarchy uniqueName="[Dim Doctor Exception reasons].[Exception Reasons (EN)]" caption="Exception Reasons (EN)" attribute="1" defaultMemberUniqueName="[Dim Doctor Exception reasons].[Exception Reasons (EN)].[All]" allUniqueName="[Dim Doctor Exception reasons].[Exception Reasons (EN)].[All]" dimensionUniqueName="[Dim Doctor Exception reasons]" displayFolder="" count="0" unbalanced="0" hidden="1"/>
    <cacheHierarchy uniqueName="[Dim Doctor Exception reasons].[ExceptionReasonID]" caption="ExceptionReasonID" attribute="1" defaultMemberUniqueName="[Dim Doctor Exception reasons].[ExceptionReasonID].[All]" allUniqueName="[Dim Doctor Exception reasons].[ExceptionReasonID].[All]" dimensionUniqueName="[Dim Doctor Exception reasons]" displayFolder="" count="0" unbalanced="0" hidden="1"/>
    <cacheHierarchy uniqueName="[Dim Doctor Procedure].[Salary]" caption="Salary" attribute="1" defaultMemberUniqueName="[Dim Doctor Procedure].[Salary].[All]" allUniqueName="[Dim Doctor Procedure].[Salary].[All]" dimensionUniqueName="[Dim Doctor Procedure]" displayFolder="" count="0" unbalanced="0" hidden="1"/>
    <cacheHierarchy uniqueName="[Dim Doctor Procedure].[Unified Specialty Hierarchy]" caption="Unified Specialty Hierarchy" defaultMemberUniqueName="[Dim Doctor Procedure].[Unified Specialty Hierarchy].[All]" allUniqueName="[Dim Doctor Procedure].[Unified Specialty Hierarchy].[All]" dimensionUniqueName="[Dim Doctor Procedure]" displayFolder="" count="0" unbalanced="0" hidden="1"/>
    <cacheHierarchy uniqueName="[Dim Doctors Status].[TypeKey]" caption="TypeKey" attribute="1" defaultMemberUniqueName="[Dim Doctors Status].[TypeKey].[All]" allUniqueName="[Dim Doctors Status].[TypeKey].[All]" dimensionUniqueName="[Dim Doctors Status]" displayFolder="" count="0" unbalanced="0" hidden="1"/>
    <cacheHierarchy uniqueName="[Dim Employees].[Agent_ID]" caption="Agent_ID" attribute="1" defaultMemberUniqueName="[Dim Employees].[Agent_ID].[All]" allUniqueName="[Dim Employees].[Agent_ID].[All]" dimensionUniqueName="[Dim Employees]" displayFolder="" count="0" unbalanced="0" hidden="1"/>
    <cacheHierarchy uniqueName="[Dim Employees].[EmployeeKey]" caption="EmployeeKey" attribute="1" defaultMemberUniqueName="[Dim Employees].[EmployeeKey].[All]" allUniqueName="[Dim Employees].[EmployeeKey].[All]" dimensionUniqueName="[Dim Employees]" displayFolder="" count="0" unbalanced="0" hidden="1"/>
    <cacheHierarchy uniqueName="[Dim Employees].[FirstName]" caption="FirstName" attribute="1" defaultMemberUniqueName="[Dim Employees].[FirstName].[All]" allUniqueName="[Dim Employees].[FirstName].[All]" dimensionUniqueName="[Dim Employees]" displayFolder="" count="0" unbalanced="0" hidden="1"/>
    <cacheHierarchy uniqueName="[Dim Employees].[SID]" caption="SID" attribute="1" defaultMemberUniqueName="[Dim Employees].[SID].[All]" allUniqueName="[Dim Employees].[SID].[All]" dimensionUniqueName="[Dim Employees]" displayFolder="" count="0" unbalanced="0" hidden="1"/>
    <cacheHierarchy uniqueName="[Dim Employees].[SurName]" caption="SurName" attribute="1" defaultMemberUniqueName="[Dim Employees].[SurName].[All]" allUniqueName="[Dim Employees].[SurName].[All]" dimensionUniqueName="[Dim Employees]" displayFolder="" count="0" unbalanced="0" hidden="1"/>
    <cacheHierarchy uniqueName="[Dim Episode Status].[Arabic Status]" caption="Arabic Status" attribute="1" defaultMemberUniqueName="[Dim Episode Status].[Arabic Status].[All]" allUniqueName="[Dim Episode Status].[Arabic Status].[All]" dimensionUniqueName="[Dim Episode Status]" displayFolder="" count="0" unbalanced="0" hidden="1"/>
    <cacheHierarchy uniqueName="[Dim Episode Status].[id]" caption="id" attribute="1" defaultMemberUniqueName="[Dim Episode Status].[id].[All]" allUniqueName="[Dim Episode Status].[id].[All]" dimensionUniqueName="[Dim Episode Status]" displayFolder="" count="0" unbalanced="0" hidden="1"/>
    <cacheHierarchy uniqueName="[Dim Equipment].[Equipment Name]" caption="Equipment Name" attribute="1" defaultMemberUniqueName="[Dim Equipment].[Equipment Name].[All]" allUniqueName="[Dim Equipment].[Equipment Name].[All]" dimensionUniqueName="[Dim Equipment]" displayFolder="" count="0" unbalanced="0" hidden="1"/>
    <cacheHierarchy uniqueName="[Dim Equipment].[Equipment Status]" caption="Equipment Status" attribute="1" defaultMemberUniqueName="[Dim Equipment].[Equipment Status].[All]" allUniqueName="[Dim Equipment].[Equipment Status].[All]" dimensionUniqueName="[Dim Equipment]" displayFolder="" count="0" unbalanced="0" hidden="1"/>
    <cacheHierarchy uniqueName="[Dim Equipment].[Equipment Type]" caption="Equipment Type" attribute="1" defaultMemberUniqueName="[Dim Equipment].[Equipment Type].[All]" allUniqueName="[Dim Equipment].[Equipment Type].[All]" dimensionUniqueName="[Dim Equipment]" displayFolder="" count="0" unbalanced="0" hidden="1"/>
    <cacheHierarchy uniqueName="[Dim Equipment].[EquipmentKey]" caption="EquipmentKey" attribute="1" defaultMemberUniqueName="[Dim Equipment].[EquipmentKey].[All]" allUniqueName="[Dim Equipment].[EquipmentKey].[All]" dimensionUniqueName="[Dim Equipment]" displayFolder="" count="0" unbalanced="0" hidden="1"/>
    <cacheHierarchy uniqueName="[Dim Equipment].[Equipments Code]" caption="Equipments Code" attribute="1" defaultMemberUniqueName="[Dim Equipment].[Equipments Code].[All]" allUniqueName="[Dim Equipment].[Equipments Code].[All]" dimensionUniqueName="[Dim Equipment]" displayFolder="" count="0" unbalanced="0" hidden="1"/>
    <cacheHierarchy uniqueName="[Dim Equipment].[Equipments Codes]" caption="Equipments Codes" attribute="1" defaultMemberUniqueName="[Dim Equipment].[Equipments Codes].[All]" allUniqueName="[Dim Equipment].[Equipments Codes].[All]" dimensionUniqueName="[Dim Equipment]" displayFolder="" count="0" unbalanced="0" hidden="1"/>
    <cacheHierarchy uniqueName="[Dim Equipment].[No Of Equipments]" caption="No Of Equipments" attribute="1" defaultMemberUniqueName="[Dim Equipment].[No Of Equipments].[All]" allUniqueName="[Dim Equipment].[No Of Equipments].[All]" dimensionUniqueName="[Dim Equipment]" displayFolder="" count="0" unbalanced="0" hidden="1"/>
    <cacheHierarchy uniqueName="[Dim Equipment].[Unified Equipment Name]" caption="Unified Equipment Name" attribute="1" defaultMemberUniqueName="[Dim Equipment].[Unified Equipment Name].[All]" allUniqueName="[Dim Equipment].[Unified Equipment Name].[All]" dimensionUniqueName="[Dim Equipment]" displayFolder="" count="0" unbalanced="0" hidden="1"/>
    <cacheHierarchy uniqueName="[Dim Equipment Status].[Equipment Status]" caption="Equipment Status" attribute="1" defaultMemberUniqueName="[Dim Equipment Status].[Equipment Status].[All]" allUniqueName="[Dim Equipment Status].[Equipment Status].[All]" dimensionUniqueName="[Dim Equipment Status]" displayFolder="" count="0" unbalanced="0" hidden="1"/>
    <cacheHierarchy uniqueName="[Dim Equipment Status].[EquipStatusKey]" caption="EquipStatusKey" attribute="1" defaultMemberUniqueName="[Dim Equipment Status].[EquipStatusKey].[All]" allUniqueName="[Dim Equipment Status].[EquipStatusKey].[All]" dimensionUniqueName="[Dim Equipment Status]" displayFolder="" count="0" unbalanced="0" hidden="1"/>
    <cacheHierarchy uniqueName="[Dim Exclusive].[Exclusive_Key]" caption="Exclusive_Key" attribute="1" defaultMemberUniqueName="[Dim Exclusive].[Exclusive_Key].[All]" allUniqueName="[Dim Exclusive].[Exclusive_Key].[All]" dimensionUniqueName="[Dim Exclusive]" displayFolder="" count="0" unbalanced="0" hidden="1"/>
    <cacheHierarchy uniqueName="[Dim Growth Scenario].[Scenario Desc]" caption="Scenario Desc" attribute="1" defaultMemberUniqueName="[Dim Growth Scenario].[Scenario Desc].[All]" allUniqueName="[Dim Growth Scenario].[Scenario Desc].[All]" dimensionUniqueName="[Dim Growth Scenario]" displayFolder="" count="0" unbalanced="0" hidden="1"/>
    <cacheHierarchy uniqueName="[Dim Growth Scenario].[Scenario Key]" caption="Scenario Key" attribute="1" defaultMemberUniqueName="[Dim Growth Scenario].[Scenario Key].[All]" allUniqueName="[Dim Growth Scenario].[Scenario Key].[All]" dimensionUniqueName="[Dim Growth Scenario]" displayFolder="" count="0" unbalanced="0" hidden="1"/>
    <cacheHierarchy uniqueName="[Dim Growth Scenario].[Scenario Name]" caption="Scenario Name" attribute="1" defaultMemberUniqueName="[Dim Growth Scenario].[Scenario Name].[All]" allUniqueName="[Dim Growth Scenario].[Scenario Name].[All]" dimensionUniqueName="[Dim Growth Scenario]" displayFolder="" count="0" unbalanced="0" hidden="1"/>
    <cacheHierarchy uniqueName="[Dim Growth Scenario].[ScenarioSide]" caption="ScenarioSide" attribute="1" defaultMemberUniqueName="[Dim Growth Scenario].[ScenarioSide].[All]" allUniqueName="[Dim Growth Scenario].[ScenarioSide].[All]" dimensionUniqueName="[Dim Growth Scenario]" displayFolder="" count="0" unbalanced="0" hidden="1"/>
    <cacheHierarchy uniqueName="[Dim Hospital Structure].[Organization]" caption="Organization" attribute="1" defaultMemberUniqueName="[Dim Hospital Structure].[Organization].[All]" allUniqueName="[Dim Hospital Structure].[Organization].[All]" dimensionUniqueName="[Dim Hospital Structure]" displayFolder="" count="0" unbalanced="0" hidden="1"/>
    <cacheHierarchy uniqueName="[Dim Hospital Structure].[PKey_LevelOne]" caption="PKey_LevelOne" attribute="1" defaultMemberUniqueName="[Dim Hospital Structure].[PKey_LevelOne].[All]" allUniqueName="[Dim Hospital Structure].[PKey_LevelOne].[All]" dimensionUniqueName="[Dim Hospital Structure]" displayFolder="" count="0" unbalanced="0" hidden="1"/>
    <cacheHierarchy uniqueName="[Dim Hospital Structure].[Status]" caption="Status" attribute="1" defaultMemberUniqueName="[Dim Hospital Structure].[Status].[All]" allUniqueName="[Dim Hospital Structure].[Status].[All]" dimensionUniqueName="[Dim Hospital Structure]" displayFolder="" count="0" unbalanced="0" hidden="1"/>
    <cacheHierarchy uniqueName="[Dim Inquiry].[InquiryID]" caption="InquiryID" attribute="1" defaultMemberUniqueName="[Dim Inquiry].[InquiryID].[All]" allUniqueName="[Dim Inquiry].[InquiryID].[All]" dimensionUniqueName="[Dim Inquiry]" displayFolder="" count="0" unbalanced="0" hidden="1"/>
    <cacheHierarchy uniqueName="[Dim Inquiry].[InquiryName]" caption="InquiryName" attribute="1" defaultMemberUniqueName="[Dim Inquiry].[InquiryName].[All]" allUniqueName="[Dim Inquiry].[InquiryName].[All]" dimensionUniqueName="[Dim Inquiry]" displayFolder="" count="0" unbalanced="0" hidden="1"/>
    <cacheHierarchy uniqueName="[Dim Inquiry Reason].[InquiryReasonID]" caption="InquiryReasonID" attribute="1" defaultMemberUniqueName="[Dim Inquiry Reason].[InquiryReasonID].[All]" allUniqueName="[Dim Inquiry Reason].[InquiryReasonID].[All]" dimensionUniqueName="[Dim Inquiry Reason]" displayFolder="" count="0" unbalanced="0" hidden="1"/>
    <cacheHierarchy uniqueName="[Dim Inquiry Reason].[InquiryReasonName]" caption="InquiryReasonName" attribute="1" defaultMemberUniqueName="[Dim Inquiry Reason].[InquiryReasonName].[All]" allUniqueName="[Dim Inquiry Reason].[InquiryReasonName].[All]" dimensionUniqueName="[Dim Inquiry Reason]" displayFolder="" count="0" unbalanced="0" hidden="1"/>
    <cacheHierarchy uniqueName="[Dim Interactions].[Dashboard Actions]" caption="Dashboard Actions" attribute="1" defaultMemberUniqueName="[Dim Interactions].[Dashboard Actions].[All]" allUniqueName="[Dim Interactions].[Dashboard Actions].[All]" dimensionUniqueName="[Dim Interactions]" displayFolder="" count="0" unbalanced="0" hidden="1"/>
    <cacheHierarchy uniqueName="[Dim Interactions].[Request Type]" caption="Request Type" attribute="1" defaultMemberUniqueName="[Dim Interactions].[Request Type].[All]" allUniqueName="[Dim Interactions].[Request Type].[All]" dimensionUniqueName="[Dim Interactions]" displayFolder="" count="0" unbalanced="0" hidden="1"/>
    <cacheHierarchy uniqueName="[Dim Interactions].[View Status]" caption="View Status" attribute="1" defaultMemberUniqueName="[Dim Interactions].[View Status].[All]" allUniqueName="[Dim Interactions].[View Status].[All]" dimensionUniqueName="[Dim Interactions]" displayFolder="" count="0" unbalanced="0" hidden="1"/>
    <cacheHierarchy uniqueName="[Dim Interactions].[ViewKey]" caption="ViewKey" attribute="1" defaultMemberUniqueName="[Dim Interactions].[ViewKey].[All]" allUniqueName="[Dim Interactions].[ViewKey].[All]" dimensionUniqueName="[Dim Interactions]" displayFolder="" count="0" unbalanced="0" hidden="1"/>
    <cacheHierarchy uniqueName="[Dim Invoice].[sys_key]" caption="sys_key" attribute="1" defaultMemberUniqueName="[Dim Invoice].[sys_key].[All]" allUniqueName="[Dim Invoice].[sys_key].[All]" dimensionUniqueName="[Dim Invoice]" displayFolder="" count="0" unbalanced="0" hidden="1"/>
    <cacheHierarchy uniqueName="[Dim Lab Reference Values].[agemax]" caption="agemax" attribute="1" defaultMemberUniqueName="[Dim Lab Reference Values].[agemax].[All]" allUniqueName="[Dim Lab Reference Values].[agemax].[All]" dimensionUniqueName="[Dim Lab Reference Values]" displayFolder="" count="0" unbalanced="0" hidden="1"/>
    <cacheHierarchy uniqueName="[Dim Lab Reference Values].[agemin]" caption="agemin" attribute="1" defaultMemberUniqueName="[Dim Lab Reference Values].[agemin].[All]" allUniqueName="[Dim Lab Reference Values].[agemin].[All]" dimensionUniqueName="[Dim Lab Reference Values]" displayFolder="" count="0" unbalanced="0" hidden="1"/>
    <cacheHierarchy uniqueName="[Dim Lab Reference Values].[Description]" caption="Description" attribute="1" defaultMemberUniqueName="[Dim Lab Reference Values].[Description].[All]" allUniqueName="[Dim Lab Reference Values].[Description].[All]" dimensionUniqueName="[Dim Lab Reference Values]" displayFolder="" count="0" unbalanced="0" hidden="1"/>
    <cacheHierarchy uniqueName="[Dim Lab Reference Values].[Max. Value]" caption="Max. Value" attribute="1" defaultMemberUniqueName="[Dim Lab Reference Values].[Max. Value].[All]" allUniqueName="[Dim Lab Reference Values].[Max. Value].[All]" dimensionUniqueName="[Dim Lab Reference Values]" displayFolder="" count="0" unbalanced="0" hidden="1"/>
    <cacheHierarchy uniqueName="[Dim Lab Reference Values].[Min. Value]" caption="Min. Value" attribute="1" defaultMemberUniqueName="[Dim Lab Reference Values].[Min. Value].[All]" allUniqueName="[Dim Lab Reference Values].[Min. Value].[All]" dimensionUniqueName="[Dim Lab Reference Values]" displayFolder="" count="0" unbalanced="0" hidden="1"/>
    <cacheHierarchy uniqueName="[Dim Lab Reference Values].[Multi Line Result]" caption="Multi Line Result" attribute="1" defaultMemberUniqueName="[Dim Lab Reference Values].[Multi Line Result].[All]" allUniqueName="[Dim Lab Reference Values].[Multi Line Result].[All]" dimensionUniqueName="[Dim Lab Reference Values]" displayFolder="" count="0" unbalanced="0" hidden="1"/>
    <cacheHierarchy uniqueName="[Dim Lab Reference Values].[ref_value_key]" caption="ref_value_key" attribute="1" defaultMemberUniqueName="[Dim Lab Reference Values].[ref_value_key].[All]" allUniqueName="[Dim Lab Reference Values].[ref_value_key].[All]" dimensionUniqueName="[Dim Lab Reference Values]" displayFolder="" count="0" unbalanced="0" hidden="1"/>
    <cacheHierarchy uniqueName="[Dim Lab Reference Values].[Result Sex]" caption="Result Sex" attribute="1" defaultMemberUniqueName="[Dim Lab Reference Values].[Result Sex].[All]" allUniqueName="[Dim Lab Reference Values].[Result Sex].[All]" dimensionUniqueName="[Dim Lab Reference Values]" displayFolder="" count="0" unbalanced="0" hidden="1"/>
    <cacheHierarchy uniqueName="[Dim Lab Reference Values].[Result Type]" caption="Result Type" attribute="1" defaultMemberUniqueName="[Dim Lab Reference Values].[Result Type].[All]" allUniqueName="[Dim Lab Reference Values].[Result Type].[All]" dimensionUniqueName="[Dim Lab Reference Values]" displayFolder="" count="0" unbalanced="0" hidden="1"/>
    <cacheHierarchy uniqueName="[Dim Laboratory].[Cancel Reason]" caption="Cancel Reason" attribute="1" defaultMemberUniqueName="[Dim Laboratory].[Cancel Reason].[All]" allUniqueName="[Dim Laboratory].[Cancel Reason].[All]" dimensionUniqueName="[Dim Laboratory]" displayFolder="" count="0" unbalanced="0" hidden="1"/>
    <cacheHierarchy uniqueName="[Dim Laboratory].[Lab_result_key]" caption="Lab_result_key" attribute="1" defaultMemberUniqueName="[Dim Laboratory].[Lab_result_key].[All]" allUniqueName="[Dim Laboratory].[Lab_result_key].[All]" dimensionUniqueName="[Dim Laboratory]" displayFolder="" count="0" unbalanced="0" hidden="1"/>
    <cacheHierarchy uniqueName="[Dim Laboratory].[Normality]" caption="Normality" attribute="1" defaultMemberUniqueName="[Dim Laboratory].[Normality].[All]" allUniqueName="[Dim Laboratory].[Normality].[All]" dimensionUniqueName="[Dim Laboratory]" displayFolder="" count="0" unbalanced="0" hidden="1"/>
    <cacheHierarchy uniqueName="[Dim Laboratory].[Order Status]" caption="Order Status" attribute="1" defaultMemberUniqueName="[Dim Laboratory].[Order Status].[All]" allUniqueName="[Dim Laboratory].[Order Status].[All]" dimensionUniqueName="[Dim Laboratory]" displayFolder="" count="0" unbalanced="0" hidden="1"/>
    <cacheHierarchy uniqueName="[Dim Laboratory].[Print Flag]" caption="Print Flag" attribute="1" defaultMemberUniqueName="[Dim Laboratory].[Print Flag].[All]" allUniqueName="[Dim Laboratory].[Print Flag].[All]" dimensionUniqueName="[Dim Laboratory]" displayFolder="" count="0" unbalanced="0" hidden="1"/>
    <cacheHierarchy uniqueName="[Dim Laboratory].[Resul tvalue]" caption="Resul tvalue" attribute="1" defaultMemberUniqueName="[Dim Laboratory].[Resul tvalue].[All]" allUniqueName="[Dim Laboratory].[Resul tvalue].[All]" dimensionUniqueName="[Dim Laboratory]" displayFolder="" count="0" unbalanced="0" hidden="1"/>
    <cacheHierarchy uniqueName="[Dim Laboratory].[Result text]" caption="Result text" attribute="1" defaultMemberUniqueName="[Dim Laboratory].[Result text].[All]" allUniqueName="[Dim Laboratory].[Result text].[All]" dimensionUniqueName="[Dim Laboratory]" displayFolder="" count="0" unbalanced="0" hidden="1"/>
    <cacheHierarchy uniqueName="[Dim Laboratory].[Sample Status]" caption="Sample Status" attribute="1" defaultMemberUniqueName="[Dim Laboratory].[Sample Status].[All]" allUniqueName="[Dim Laboratory].[Sample Status].[All]" dimensionUniqueName="[Dim Laboratory]" displayFolder="" count="0" unbalanced="0" hidden="1"/>
    <cacheHierarchy uniqueName="[Dim Laboratory].[Test Status]" caption="Test Status" attribute="1" defaultMemberUniqueName="[Dim Laboratory].[Test Status].[All]" allUniqueName="[Dim Laboratory].[Test Status].[All]" dimensionUniqueName="[Dim Laboratory]" displayFolder="" count="0" unbalanced="0" hidden="1"/>
    <cacheHierarchy uniqueName="[Dim Lead].[Address]" caption="Address" attribute="1" defaultMemberUniqueName="[Dim Lead].[Address].[All]" allUniqueName="[Dim Lead].[Address].[All]" dimensionUniqueName="[Dim Lead]" displayFolder="" count="0" unbalanced="0" hidden="1"/>
    <cacheHierarchy uniqueName="[Dim Lead].[Ads]" caption="Ads" attribute="1" defaultMemberUniqueName="[Dim Lead].[Ads].[All]" allUniqueName="[Dim Lead].[Ads].[All]" dimensionUniqueName="[Dim Lead]" displayFolder="" count="0" unbalanced="0" hidden="1"/>
    <cacheHierarchy uniqueName="[Dim Lead].[AdSet]" caption="AdSet" attribute="1" defaultMemberUniqueName="[Dim Lead].[AdSet].[All]" allUniqueName="[Dim Lead].[AdSet].[All]" dimensionUniqueName="[Dim Lead]" displayFolder="" count="0" unbalanced="0" hidden="1"/>
    <cacheHierarchy uniqueName="[Dim Lead].[Age]" caption="Age" attribute="1" defaultMemberUniqueName="[Dim Lead].[Age].[All]" allUniqueName="[Dim Lead].[Age].[All]" dimensionUniqueName="[Dim Lead]" displayFolder="" count="0" unbalanced="0" hidden="1"/>
    <cacheHierarchy uniqueName="[Dim Lead].[Age_Range]" caption="Age_Range" attribute="1" defaultMemberUniqueName="[Dim Lead].[Age_Range].[All]" allUniqueName="[Dim Lead].[Age_Range].[All]" dimensionUniqueName="[Dim Lead]" displayFolder="" count="0" unbalanced="0" hidden="1"/>
    <cacheHierarchy uniqueName="[Dim Lead].[AVG_Sallary]" caption="AVG_Sallary" attribute="1" defaultMemberUniqueName="[Dim Lead].[AVG_Sallary].[All]" allUniqueName="[Dim Lead].[AVG_Sallary].[All]" dimensionUniqueName="[Dim Lead]" displayFolder="" count="0" unbalanced="0" hidden="1"/>
    <cacheHierarchy uniqueName="[Dim Lead].[Booking_Phone_Number]" caption="Booking_Phone_Number" attribute="1" defaultMemberUniqueName="[Dim Lead].[Booking_Phone_Number].[All]" allUniqueName="[Dim Lead].[Booking_Phone_Number].[All]" dimensionUniqueName="[Dim Lead]" displayFolder="" count="0" unbalanced="0" hidden="1"/>
    <cacheHierarchy uniqueName="[Dim Lead].[City]" caption="City" attribute="1" defaultMemberUniqueName="[Dim Lead].[City].[All]" allUniqueName="[Dim Lead].[City].[All]" dimensionUniqueName="[Dim Lead]" displayFolder="" count="0" unbalanced="0" hidden="1"/>
    <cacheHierarchy uniqueName="[Dim Lead].[Data Source]" caption="Data Source" attribute="1" defaultMemberUniqueName="[Dim Lead].[Data Source].[All]" allUniqueName="[Dim Lead].[Data Source].[All]" dimensionUniqueName="[Dim Lead]" displayFolder="" count="0" unbalanced="0" hidden="1"/>
    <cacheHierarchy uniqueName="[Dim Lead].[Description]" caption="Description" attribute="1" defaultMemberUniqueName="[Dim Lead].[Description].[All]" allUniqueName="[Dim Lead].[Description].[All]" dimensionUniqueName="[Dim Lead]" displayFolder="" count="0" unbalanced="0" hidden="1"/>
    <cacheHierarchy uniqueName="[Dim Lead].[District]" caption="District" attribute="1" defaultMemberUniqueName="[Dim Lead].[District].[All]" allUniqueName="[Dim Lead].[District].[All]" dimensionUniqueName="[Dim Lead]" displayFolder="" count="0" unbalanced="0" hidden="1"/>
    <cacheHierarchy uniqueName="[Dim Lead].[Doctor]" caption="Doctor" attribute="1" defaultMemberUniqueName="[Dim Lead].[Doctor].[All]" allUniqueName="[Dim Lead].[Doctor].[All]" dimensionUniqueName="[Dim Lead]" displayFolder="" count="0" unbalanced="0" hidden="1"/>
    <cacheHierarchy uniqueName="[Dim Lead].[EMail_Adress]" caption="EMail_Adress" attribute="1" defaultMemberUniqueName="[Dim Lead].[EMail_Adress].[All]" allUniqueName="[Dim Lead].[EMail_Adress].[All]" dimensionUniqueName="[Dim Lead]" displayFolder="" count="0" unbalanced="0" hidden="1"/>
    <cacheHierarchy uniqueName="[Dim Lead].[Event Agent]" caption="Event Agent" attribute="1" defaultMemberUniqueName="[Dim Lead].[Event Agent].[All]" allUniqueName="[Dim Lead].[Event Agent].[All]" dimensionUniqueName="[Dim Lead]" displayFolder="" count="0" unbalanced="0" hidden="1"/>
    <cacheHierarchy uniqueName="[Dim Lead].[Financial_Type]" caption="Financial_Type" attribute="1" defaultMemberUniqueName="[Dim Lead].[Financial_Type].[All]" allUniqueName="[Dim Lead].[Financial_Type].[All]" dimensionUniqueName="[Dim Lead]" displayFolder="" count="0" unbalanced="0" hidden="1"/>
    <cacheHierarchy uniqueName="[Dim Lead].[Gender]" caption="Gender" attribute="1" defaultMemberUniqueName="[Dim Lead].[Gender].[All]" allUniqueName="[Dim Lead].[Gender].[All]" dimensionUniqueName="[Dim Lead]" displayFolder="" count="0" unbalanced="0" hidden="1"/>
    <cacheHierarchy uniqueName="[Dim Lead].[HowToKnow]" caption="HowToKnow" attribute="1" defaultMemberUniqueName="[Dim Lead].[HowToKnow].[All]" allUniqueName="[Dim Lead].[HowToKnow].[All]" dimensionUniqueName="[Dim Lead]" displayFolder="" count="0" unbalanced="0" hidden="1"/>
    <cacheHierarchy uniqueName="[Dim Lead].[Job_Title]" caption="Job_Title" attribute="1" defaultMemberUniqueName="[Dim Lead].[Job_Title].[All]" allUniqueName="[Dim Lead].[Job_Title].[All]" dimensionUniqueName="[Dim Lead]" displayFolder="" count="0" unbalanced="0" hidden="1"/>
    <cacheHierarchy uniqueName="[Dim Lead].[Last Phone Call Agent]" caption="Last Phone Call Agent" attribute="1" defaultMemberUniqueName="[Dim Lead].[Last Phone Call Agent].[All]" allUniqueName="[Dim Lead].[Last Phone Call Agent].[All]" dimensionUniqueName="[Dim Lead]" displayFolder="" count="0" unbalanced="0" hidden="1"/>
    <cacheHierarchy uniqueName="[Dim Lead].[Lead State]" caption="Lead State" attribute="1" defaultMemberUniqueName="[Dim Lead].[Lead State].[All]" allUniqueName="[Dim Lead].[Lead State].[All]" dimensionUniqueName="[Dim Lead]" displayFolder="" count="0" unbalanced="0" hidden="1"/>
    <cacheHierarchy uniqueName="[Dim Lead].[Lead Status]" caption="Lead Status" attribute="1" defaultMemberUniqueName="[Dim Lead].[Lead Status].[All]" allUniqueName="[Dim Lead].[Lead Status].[All]" dimensionUniqueName="[Dim Lead]" displayFolder="" count="0" unbalanced="0" hidden="1"/>
    <cacheHierarchy uniqueName="[Dim Lead].[Lead Type]" caption="Lead Type" attribute="1" defaultMemberUniqueName="[Dim Lead].[Lead Type].[All]" allUniqueName="[Dim Lead].[Lead Type].[All]" dimensionUniqueName="[Dim Lead]" displayFolder="" count="0" unbalanced="0" hidden="1"/>
    <cacheHierarchy uniqueName="[Dim Lead].[Lead_BirthDate]" caption="Lead_BirthDate" attribute="1" defaultMemberUniqueName="[Dim Lead].[Lead_BirthDate].[All]" allUniqueName="[Dim Lead].[Lead_BirthDate].[All]" dimensionUniqueName="[Dim Lead]" displayFolder="" count="0" unbalanced="0" hidden="1"/>
    <cacheHierarchy uniqueName="[Dim Lead].[Lead_CreationDate]" caption="Lead_CreationDate" attribute="1" defaultMemberUniqueName="[Dim Lead].[Lead_CreationDate].[All]" allUniqueName="[Dim Lead].[Lead_CreationDate].[All]" dimensionUniqueName="[Dim Lead]" displayFolder="" count="0" unbalanced="0" hidden="1"/>
    <cacheHierarchy uniqueName="[Dim Lead].[Lead_CreationTime]" caption="Lead_CreationTime" attribute="1" defaultMemberUniqueName="[Dim Lead].[Lead_CreationTime].[All]" allUniqueName="[Dim Lead].[Lead_CreationTime].[All]" dimensionUniqueName="[Dim Lead]" displayFolder="" count="0" unbalanced="0" hidden="1"/>
    <cacheHierarchy uniqueName="[Dim Lead].[Lead_Date]" caption="Lead_Date" attribute="1" defaultMemberUniqueName="[Dim Lead].[Lead_Date].[All]" allUniqueName="[Dim Lead].[Lead_Date].[All]" dimensionUniqueName="[Dim Lead]" displayFolder="" count="0" unbalanced="0" hidden="1"/>
    <cacheHierarchy uniqueName="[Dim Lead].[Lead_ID]" caption="Lead_ID" attribute="1" defaultMemberUniqueName="[Dim Lead].[Lead_ID].[All]" allUniqueName="[Dim Lead].[Lead_ID].[All]" dimensionUniqueName="[Dim Lead]" displayFolder="" count="0" unbalanced="0" hidden="1"/>
    <cacheHierarchy uniqueName="[Dim Lead].[Lead_ID_Org]" caption="Lead_ID_Org" attribute="1" defaultMemberUniqueName="[Dim Lead].[Lead_ID_Org].[All]" allUniqueName="[Dim Lead].[Lead_ID_Org].[All]" dimensionUniqueName="[Dim Lead]" displayFolder="" count="0" unbalanced="0" hidden="1"/>
    <cacheHierarchy uniqueName="[Dim Lead].[Lead_Name]" caption="Lead_Name" attribute="1" defaultMemberUniqueName="[Dim Lead].[Lead_Name].[All]" allUniqueName="[Dim Lead].[Lead_Name].[All]" dimensionUniqueName="[Dim Lead]" displayFolder="" count="0" unbalanced="0" hidden="1"/>
    <cacheHierarchy uniqueName="[Dim Lead].[Lead_Source]" caption="Lead_Source" attribute="1" defaultMemberUniqueName="[Dim Lead].[Lead_Source].[All]" allUniqueName="[Dim Lead].[Lead_Source].[All]" dimensionUniqueName="[Dim Lead]" displayFolder="" count="0" unbalanced="0" hidden="1"/>
    <cacheHierarchy uniqueName="[Dim Lead].[Medical Interest]" caption="Medical Interest" attribute="1" defaultMemberUniqueName="[Dim Lead].[Medical Interest].[All]" allUniqueName="[Dim Lead].[Medical Interest].[All]" dimensionUniqueName="[Dim Lead]" displayFolder="" count="0" unbalanced="0" hidden="1"/>
    <cacheHierarchy uniqueName="[Dim Lead].[Mobile]" caption="Mobile" attribute="1" defaultMemberUniqueName="[Dim Lead].[Mobile].[All]" allUniqueName="[Dim Lead].[Mobile].[All]" dimensionUniqueName="[Dim Lead]" displayFolder="" count="0" unbalanced="0" hidden="1"/>
    <cacheHierarchy uniqueName="[Dim Lead].[Nationality]" caption="Nationality" attribute="1" defaultMemberUniqueName="[Dim Lead].[Nationality].[All]" allUniqueName="[Dim Lead].[Nationality].[All]" dimensionUniqueName="[Dim Lead]" displayFolder="" count="0" unbalanced="0" hidden="1"/>
    <cacheHierarchy uniqueName="[Dim Lead].[Net Volume Lead Source]" caption="Net Volume Lead Source" attribute="1" defaultMemberUniqueName="[Dim Lead].[Net Volume Lead Source].[All]" allUniqueName="[Dim Lead].[Net Volume Lead Source].[All]" dimensionUniqueName="[Dim Lead]" displayFolder="" count="0" unbalanced="0" hidden="1"/>
    <cacheHierarchy uniqueName="[Dim Lead].[Notes]" caption="Notes" attribute="1" defaultMemberUniqueName="[Dim Lead].[Notes].[All]" allUniqueName="[Dim Lead].[Notes].[All]" dimensionUniqueName="[Dim Lead]" displayFolder="" count="0" unbalanced="0" hidden="1"/>
    <cacheHierarchy uniqueName="[Dim Lead].[Phone Call Result]" caption="Phone Call Result" attribute="1" defaultMemberUniqueName="[Dim Lead].[Phone Call Result].[All]" allUniqueName="[Dim Lead].[Phone Call Result].[All]" dimensionUniqueName="[Dim Lead]" displayFolder="" count="0" unbalanced="0" hidden="1"/>
    <cacheHierarchy uniqueName="[Dim Lead].[Processing]" caption="Processing" attribute="1" defaultMemberUniqueName="[Dim Lead].[Processing].[All]" allUniqueName="[Dim Lead].[Processing].[All]" dimensionUniqueName="[Dim Lead]" displayFolder="" count="0" unbalanced="0" hidden="1"/>
    <cacheHierarchy uniqueName="[Dim Lead].[Province]" caption="Province" attribute="1" defaultMemberUniqueName="[Dim Lead].[Province].[All]" allUniqueName="[Dim Lead].[Province].[All]" dimensionUniqueName="[Dim Lead]" displayFolder="" count="0" unbalanced="0" hidden="1"/>
    <cacheHierarchy uniqueName="[Dim Lead].[Rating]" caption="Rating" attribute="1" defaultMemberUniqueName="[Dim Lead].[Rating].[All]" allUniqueName="[Dim Lead].[Rating].[All]" dimensionUniqueName="[Dim Lead]" displayFolder="" count="0" unbalanced="0" hidden="1"/>
    <cacheHierarchy uniqueName="[Dim Lead].[Reachability]" caption="Reachability" attribute="1" defaultMemberUniqueName="[Dim Lead].[Reachability].[All]" allUniqueName="[Dim Lead].[Reachability].[All]" dimensionUniqueName="[Dim Lead]" displayFolder="" count="0" unbalanced="0" hidden="1"/>
    <cacheHierarchy uniqueName="[Dim Lead].[Social_Status]" caption="Social_Status" attribute="1" defaultMemberUniqueName="[Dim Lead].[Social_Status].[All]" allUniqueName="[Dim Lead].[Social_Status].[All]" dimensionUniqueName="[Dim Lead]" displayFolder="" count="0" unbalanced="0" hidden="1"/>
    <cacheHierarchy uniqueName="[Dim Lead].[Source_Unit]" caption="Source_Unit" attribute="1" defaultMemberUniqueName="[Dim Lead].[Source_Unit].[All]" allUniqueName="[Dim Lead].[Source_Unit].[All]" dimensionUniqueName="[Dim Lead]" displayFolder="" count="0" unbalanced="0" hidden="1"/>
    <cacheHierarchy uniqueName="[Dim Lead].[Specialty1]" caption="Specialty1" attribute="1" defaultMemberUniqueName="[Dim Lead].[Specialty1].[All]" allUniqueName="[Dim Lead].[Specialty1].[All]" dimensionUniqueName="[Dim Lead]" displayFolder="" count="0" unbalanced="0" hidden="1"/>
    <cacheHierarchy uniqueName="[Dim Lead].[Specialty2]" caption="Specialty2" attribute="1" defaultMemberUniqueName="[Dim Lead].[Specialty2].[All]" allUniqueName="[Dim Lead].[Specialty2].[All]" dimensionUniqueName="[Dim Lead]" displayFolder="" count="0" unbalanced="0" hidden="1"/>
    <cacheHierarchy uniqueName="[Dim Lead].[Specialty3]" caption="Specialty3" attribute="1" defaultMemberUniqueName="[Dim Lead].[Specialty3].[All]" allUniqueName="[Dim Lead].[Specialty3].[All]" dimensionUniqueName="[Dim Lead]" displayFolder="" count="0" unbalanced="0" hidden="1"/>
    <cacheHierarchy uniqueName="[Dim Lead].[Topic]" caption="Topic" attribute="1" defaultMemberUniqueName="[Dim Lead].[Topic].[All]" allUniqueName="[Dim Lead].[Topic].[All]" dimensionUniqueName="[Dim Lead]" displayFolder="" count="0" unbalanced="0" hidden="1"/>
    <cacheHierarchy uniqueName="[Dim Lead Source].[id]" caption="id" attribute="1" defaultMemberUniqueName="[Dim Lead Source].[id].[All]" allUniqueName="[Dim Lead Source].[id].[All]" dimensionUniqueName="[Dim Lead Source]" displayFolder="" count="0" unbalanced="0" hidden="1"/>
    <cacheHierarchy uniqueName="[Dim Lead Source].[Lead Source]" caption="Lead Source" attribute="1" defaultMemberUniqueName="[Dim Lead Source].[Lead Source].[All]" allUniqueName="[Dim Lead Source].[Lead Source].[All]" dimensionUniqueName="[Dim Lead Source]" displayFolder="" count="0" unbalanced="0" hidden="1"/>
    <cacheHierarchy uniqueName="[Dim Main Activity].[CampaignActivity_Code]" caption="CampaignActivity_Code" attribute="1" defaultMemberUniqueName="[Dim Main Activity].[CampaignActivity_Code].[All]" allUniqueName="[Dim Main Activity].[CampaignActivity_Code].[All]" dimensionUniqueName="[Dim Main Activity]" displayFolder="" count="0" unbalanced="0" hidden="1"/>
    <cacheHierarchy uniqueName="[Dim Main Activity].[CreatedBy_Name]" caption="CreatedBy_Name" attribute="1" defaultMemberUniqueName="[Dim Main Activity].[CreatedBy_Name].[All]" allUniqueName="[Dim Main Activity].[CreatedBy_Name].[All]" dimensionUniqueName="[Dim Main Activity]" displayFolder="" count="0" unbalanced="0" hidden="1"/>
    <cacheHierarchy uniqueName="[Dim Main Activity].[Description]" caption="Description" attribute="1" defaultMemberUniqueName="[Dim Main Activity].[Description].[All]" allUniqueName="[Dim Main Activity].[Description].[All]" dimensionUniqueName="[Dim Main Activity]" displayFolder="" count="0" unbalanced="0" hidden="1"/>
    <cacheHierarchy uniqueName="[Dim Main Activity].[MainActivity_Creation_Date]" caption="MainActivity_Creation_Date" attribute="1" defaultMemberUniqueName="[Dim Main Activity].[MainActivity_Creation_Date].[All]" allUniqueName="[Dim Main Activity].[MainActivity_Creation_Date].[All]" dimensionUniqueName="[Dim Main Activity]" displayFolder="" count="0" unbalanced="0" hidden="1"/>
    <cacheHierarchy uniqueName="[Dim Main Activity].[MainActivity_Creation_Time]" caption="MainActivity_Creation_Time" attribute="1" defaultMemberUniqueName="[Dim Main Activity].[MainActivity_Creation_Time].[All]" allUniqueName="[Dim Main Activity].[MainActivity_Creation_Time].[All]" dimensionUniqueName="[Dim Main Activity]" displayFolder="" count="0" unbalanced="0" hidden="1"/>
    <cacheHierarchy uniqueName="[Dim Main Activity].[MainActivity_ID]" caption="MainActivity_ID" attribute="1" defaultMemberUniqueName="[Dim Main Activity].[MainActivity_ID].[All]" allUniqueName="[Dim Main Activity].[MainActivity_ID].[All]" dimensionUniqueName="[Dim Main Activity]" displayFolder="" count="0" unbalanced="0" hidden="1"/>
    <cacheHierarchy uniqueName="[Dim Main Activity].[MainActivity_Name]" caption="MainActivity_Name" attribute="1" defaultMemberUniqueName="[Dim Main Activity].[MainActivity_Name].[All]" allUniqueName="[Dim Main Activity].[MainActivity_Name].[All]" dimensionUniqueName="[Dim Main Activity]" displayFolder="" count="0" unbalanced="0" hidden="1"/>
    <cacheHierarchy uniqueName="[Dim Main Activity].[MainActivity_TypeCode]" caption="MainActivity_TypeCode" attribute="1" defaultMemberUniqueName="[Dim Main Activity].[MainActivity_TypeCode].[All]" allUniqueName="[Dim Main Activity].[MainActivity_TypeCode].[All]" dimensionUniqueName="[Dim Main Activity]" displayFolder="" count="0" unbalanced="0" hidden="1"/>
    <cacheHierarchy uniqueName="[Dim Main Activity].[MainActivity_TypeName]" caption="MainActivity_TypeName" attribute="1" defaultMemberUniqueName="[Dim Main Activity].[MainActivity_TypeName].[All]" allUniqueName="[Dim Main Activity].[MainActivity_TypeName].[All]" dimensionUniqueName="[Dim Main Activity]" displayFolder="" count="0" unbalanced="0" hidden="1"/>
    <cacheHierarchy uniqueName="[Dim Main Activity].[Owner_Name]" caption="Owner_Name" attribute="1" defaultMemberUniqueName="[Dim Main Activity].[Owner_Name].[All]" allUniqueName="[Dim Main Activity].[Owner_Name].[All]" dimensionUniqueName="[Dim Main Activity]" displayFolder="" count="0" unbalanced="0" hidden="1"/>
    <cacheHierarchy uniqueName="[Dim Marketing Accounts].[Account Name]" caption="Account Name" attribute="1" defaultMemberUniqueName="[Dim Marketing Accounts].[Account Name].[All]" allUniqueName="[Dim Marketing Accounts].[Account Name].[All]" dimensionUniqueName="[Dim Marketing Accounts]" displayFolder="" count="0" unbalanced="0" hidden="1"/>
    <cacheHierarchy uniqueName="[Dim Marketing Accounts].[AccountKey]" caption="AccountKey" attribute="1" defaultMemberUniqueName="[Dim Marketing Accounts].[AccountKey].[All]" allUniqueName="[Dim Marketing Accounts].[AccountKey].[All]" dimensionUniqueName="[Dim Marketing Accounts]" displayFolder="" count="0" unbalanced="0" hidden="1"/>
    <cacheHierarchy uniqueName="[Dim Marketing Accounts].[Marketing Account Type]" caption="Marketing Account Type" attribute="1" defaultMemberUniqueName="[Dim Marketing Accounts].[Marketing Account Type].[All]" allUniqueName="[Dim Marketing Accounts].[Marketing Account Type].[All]" dimensionUniqueName="[Dim Marketing Accounts]" displayFolder="" count="0" unbalanced="0" hidden="1"/>
    <cacheHierarchy uniqueName="[Dim Marketing Accounts].[Marketing Accounts Hierarchy]" caption="Marketing Accounts Hierarchy" defaultMemberUniqueName="[Dim Marketing Accounts].[Marketing Accounts Hierarchy].[All]" allUniqueName="[Dim Marketing Accounts].[Marketing Accounts Hierarchy].[All]" dimensionUniqueName="[Dim Marketing Accounts]" displayFolder="" count="0" unbalanced="0" hidden="1"/>
    <cacheHierarchy uniqueName="[Dim Marketing Accounts].[Marketing Client Type]" caption="Marketing Client Type" attribute="1" defaultMemberUniqueName="[Dim Marketing Accounts].[Marketing Client Type].[All]" allUniqueName="[Dim Marketing Accounts].[Marketing Client Type].[All]" dimensionUniqueName="[Dim Marketing Accounts]" displayFolder="" count="0" unbalanced="0" hidden="1"/>
    <cacheHierarchy uniqueName="[Dim Marketing Accounts].[MarketingAccountTypeID]" caption="MarketingAccountTypeID" attribute="1" defaultMemberUniqueName="[Dim Marketing Accounts].[MarketingAccountTypeID].[All]" allUniqueName="[Dim Marketing Accounts].[MarketingAccountTypeID].[All]" dimensionUniqueName="[Dim Marketing Accounts]" displayFolder="" count="0" unbalanced="0" hidden="1"/>
    <cacheHierarchy uniqueName="[Dim Marketing Accounts].[MarketingClientAccountID]" caption="MarketingClientAccountID" attribute="1" defaultMemberUniqueName="[Dim Marketing Accounts].[MarketingClientAccountID].[All]" allUniqueName="[Dim Marketing Accounts].[MarketingClientAccountID].[All]" dimensionUniqueName="[Dim Marketing Accounts]" displayFolder="" count="0" unbalanced="0" hidden="1"/>
    <cacheHierarchy uniqueName="[Dim Marketing Accounts].[MarketingClientTypeID]" caption="MarketingClientTypeID" attribute="1" defaultMemberUniqueName="[Dim Marketing Accounts].[MarketingClientTypeID].[All]" allUniqueName="[Dim Marketing Accounts].[MarketingClientTypeID].[All]" dimensionUniqueName="[Dim Marketing Accounts]" displayFolder="" count="0" unbalanced="0" hidden="1"/>
    <cacheHierarchy uniqueName="[Dim Marketing Accounts].[SpecialtyID]" caption="SpecialtyID" attribute="1" defaultMemberUniqueName="[Dim Marketing Accounts].[SpecialtyID].[All]" allUniqueName="[Dim Marketing Accounts].[SpecialtyID].[All]" dimensionUniqueName="[Dim Marketing Accounts]" displayFolder="" count="0" unbalanced="0" hidden="1"/>
    <cacheHierarchy uniqueName="[Dim Marketing Activities].[Activity Name]" caption="Activity Name" attribute="1" defaultMemberUniqueName="[Dim Marketing Activities].[Activity Name].[All]" allUniqueName="[Dim Marketing Activities].[Activity Name].[All]" dimensionUniqueName="[Dim Marketing Activities]" displayFolder="" count="0" unbalanced="0" hidden="1"/>
    <cacheHierarchy uniqueName="[Dim Marketing Activities].[Activity Type]" caption="Activity Type" attribute="1" defaultMemberUniqueName="[Dim Marketing Activities].[Activity Type].[All]" allUniqueName="[Dim Marketing Activities].[Activity Type].[All]" dimensionUniqueName="[Dim Marketing Activities]" displayFolder="" count="0" unbalanced="0" hidden="1"/>
    <cacheHierarchy uniqueName="[Dim Marketing Activities].[Marketing Activity Hierarchy]" caption="Marketing Activity Hierarchy" defaultMemberUniqueName="[Dim Marketing Activities].[Marketing Activity Hierarchy].[All]" allUniqueName="[Dim Marketing Activities].[Marketing Activity Hierarchy].[All]" dimensionUniqueName="[Dim Marketing Activities]" displayFolder="" count="0" unbalanced="0" hidden="1"/>
    <cacheHierarchy uniqueName="[Dim Marketing Activities].[MarketingActivitySectionID]" caption="MarketingActivitySectionID" attribute="1" defaultMemberUniqueName="[Dim Marketing Activities].[MarketingActivitySectionID].[All]" allUniqueName="[Dim Marketing Activities].[MarketingActivitySectionID].[All]" dimensionUniqueName="[Dim Marketing Activities]" displayFolder="" count="0" unbalanced="0" hidden="1"/>
    <cacheHierarchy uniqueName="[Dim Marketing Activities].[MarketingActivityTypeID]" caption="MarketingActivityTypeID" attribute="1" defaultMemberUniqueName="[Dim Marketing Activities].[MarketingActivityTypeID].[All]" allUniqueName="[Dim Marketing Activities].[MarketingActivityTypeID].[All]" dimensionUniqueName="[Dim Marketing Activities]" displayFolder="" count="0" unbalanced="0" hidden="1"/>
    <cacheHierarchy uniqueName="[Dim Marketing Activity Status].[ActivityStatusID]" caption="ActivityStatusID" attribute="1" defaultMemberUniqueName="[Dim Marketing Activity Status].[ActivityStatusID].[All]" allUniqueName="[Dim Marketing Activity Status].[ActivityStatusID].[All]" dimensionUniqueName="[Dim Marketing Activity Status]" displayFolder="" count="0" unbalanced="0" hidden="1"/>
    <cacheHierarchy uniqueName="[Dim Marketing Activity Status].[Status]" caption="Status" attribute="1" defaultMemberUniqueName="[Dim Marketing Activity Status].[Status].[All]" allUniqueName="[Dim Marketing Activity Status].[Status].[All]" dimensionUniqueName="[Dim Marketing Activity Status]" displayFolder="" count="0" unbalanced="0" hidden="1"/>
    <cacheHierarchy uniqueName="[Dim Marketing Agents].[Agent_ID]" caption="Agent_ID" attribute="1" defaultMemberUniqueName="[Dim Marketing Agents].[Agent_ID].[All]" allUniqueName="[Dim Marketing Agents].[Agent_ID].[All]" dimensionUniqueName="[Dim Marketing Agents]" displayFolder="" count="0" unbalanced="0" hidden="1"/>
    <cacheHierarchy uniqueName="[Dim Marketing Agents].[BusinessUnitKey]" caption="BusinessUnitKey" attribute="1" defaultMemberUniqueName="[Dim Marketing Agents].[BusinessUnitKey].[All]" allUniqueName="[Dim Marketing Agents].[BusinessUnitKey].[All]" dimensionUniqueName="[Dim Marketing Agents]" displayFolder="" count="0" unbalanced="0" hidden="1"/>
    <cacheHierarchy uniqueName="[Dim Marketing Agents].[Department]" caption="Department" attribute="1" defaultMemberUniqueName="[Dim Marketing Agents].[Department].[All]" allUniqueName="[Dim Marketing Agents].[Department].[All]" dimensionUniqueName="[Dim Marketing Agents]" displayFolder="" count="0" unbalanced="0" hidden="1"/>
    <cacheHierarchy uniqueName="[Dim Marketing Agents].[EmployeeKey]" caption="EmployeeKey" attribute="1" defaultMemberUniqueName="[Dim Marketing Agents].[EmployeeKey].[All]" allUniqueName="[Dim Marketing Agents].[EmployeeKey].[All]" dimensionUniqueName="[Dim Marketing Agents]" displayFolder="" count="0" unbalanced="0" hidden="1"/>
    <cacheHierarchy uniqueName="[Dim Marketing Agents].[EmployeeUserName]" caption="EmployeeUserName" attribute="1" defaultMemberUniqueName="[Dim Marketing Agents].[EmployeeUserName].[All]" allUniqueName="[Dim Marketing Agents].[EmployeeUserName].[All]" dimensionUniqueName="[Dim Marketing Agents]" displayFolder="" count="0" unbalanced="0" hidden="1"/>
    <cacheHierarchy uniqueName="[Dim Marketing Agents].[FirstName]" caption="FirstName" attribute="1" defaultMemberUniqueName="[Dim Marketing Agents].[FirstName].[All]" allUniqueName="[Dim Marketing Agents].[FirstName].[All]" dimensionUniqueName="[Dim Marketing Agents]" displayFolder="" count="0" unbalanced="0" hidden="1"/>
    <cacheHierarchy uniqueName="[Dim Marketing Agents].[FullName]" caption="FullName" attribute="1" defaultMemberUniqueName="[Dim Marketing Agents].[FullName].[All]" allUniqueName="[Dim Marketing Agents].[FullName].[All]" dimensionUniqueName="[Dim Marketing Agents]" displayFolder="" count="0" unbalanced="0" hidden="1"/>
    <cacheHierarchy uniqueName="[Dim Marketing Agents].[IsDeleted]" caption="IsDeleted" attribute="1" defaultMemberUniqueName="[Dim Marketing Agents].[IsDeleted].[All]" allUniqueName="[Dim Marketing Agents].[IsDeleted].[All]" dimensionUniqueName="[Dim Marketing Agents]" displayFolder="" count="0" unbalanced="0" hidden="1"/>
    <cacheHierarchy uniqueName="[Dim Marketing Agents].[Job_Desc]" caption="Job_Desc" attribute="1" defaultMemberUniqueName="[Dim Marketing Agents].[Job_Desc].[All]" allUniqueName="[Dim Marketing Agents].[Job_Desc].[All]" dimensionUniqueName="[Dim Marketing Agents]" displayFolder="" count="0" unbalanced="0" hidden="1"/>
    <cacheHierarchy uniqueName="[Dim Marketing Agents].[ManagerFullName]" caption="ManagerFullName" attribute="1" defaultMemberUniqueName="[Dim Marketing Agents].[ManagerFullName].[All]" allUniqueName="[Dim Marketing Agents].[ManagerFullName].[All]" dimensionUniqueName="[Dim Marketing Agents]" displayFolder="" count="0" unbalanced="0" hidden="1"/>
    <cacheHierarchy uniqueName="[Dim Marketing Agents].[ManagerID]" caption="ManagerID" attribute="1" defaultMemberUniqueName="[Dim Marketing Agents].[ManagerID].[All]" allUniqueName="[Dim Marketing Agents].[ManagerID].[All]" dimensionUniqueName="[Dim Marketing Agents]" displayFolder="" count="0" unbalanced="0" hidden="1"/>
    <cacheHierarchy uniqueName="[Dim Marketing Agents].[managerlogin]" caption="managerlogin" attribute="1" defaultMemberUniqueName="[Dim Marketing Agents].[managerlogin].[All]" allUniqueName="[Dim Marketing Agents].[managerlogin].[All]" dimensionUniqueName="[Dim Marketing Agents]" displayFolder="" count="0" unbalanced="0" hidden="1"/>
    <cacheHierarchy uniqueName="[Dim Marketing Agents].[Organization]" caption="Organization" attribute="1" defaultMemberUniqueName="[Dim Marketing Agents].[Organization].[All]" allUniqueName="[Dim Marketing Agents].[Organization].[All]" dimensionUniqueName="[Dim Marketing Agents]" displayFolder="" count="0" unbalanced="0" hidden="1"/>
    <cacheHierarchy uniqueName="[Dim Marketing Agents].[SID]" caption="SID" attribute="1" defaultMemberUniqueName="[Dim Marketing Agents].[SID].[All]" allUniqueName="[Dim Marketing Agents].[SID].[All]" dimensionUniqueName="[Dim Marketing Agents]" displayFolder="" count="0" unbalanced="0" hidden="1"/>
    <cacheHierarchy uniqueName="[Dim Marketing Agents].[SurName]" caption="SurName" attribute="1" defaultMemberUniqueName="[Dim Marketing Agents].[SurName].[All]" allUniqueName="[Dim Marketing Agents].[SurName].[All]" dimensionUniqueName="[Dim Marketing Agents]" displayFolder="" count="0" unbalanced="0" hidden="1"/>
    <cacheHierarchy uniqueName="[Dim Marketing Distribution].[Marketing Distribution]" caption="Marketing Distribution" attribute="1" defaultMemberUniqueName="[Dim Marketing Distribution].[Marketing Distribution].[All]" allUniqueName="[Dim Marketing Distribution].[Marketing Distribution].[All]" dimensionUniqueName="[Dim Marketing Distribution]" displayFolder="" count="0" unbalanced="0" hidden="1"/>
    <cacheHierarchy uniqueName="[Dim Marketing Distribution].[MarketKey]" caption="MarketKey" attribute="1" defaultMemberUniqueName="[Dim Marketing Distribution].[MarketKey].[All]" allUniqueName="[Dim Marketing Distribution].[MarketKey].[All]" dimensionUniqueName="[Dim Marketing Distribution]" displayFolder="" count="0" unbalanced="0" hidden="1"/>
    <cacheHierarchy uniqueName="[Dim Marketing Sections].[MarketingSectionID]" caption="MarketingSectionID" attribute="1" defaultMemberUniqueName="[Dim Marketing Sections].[MarketingSectionID].[All]" allUniqueName="[Dim Marketing Sections].[MarketingSectionID].[All]" dimensionUniqueName="[Dim Marketing Sections]" displayFolder="" count="0" unbalanced="0" hidden="1"/>
    <cacheHierarchy uniqueName="[Dim Marketing Sections].[Section]" caption="Section" attribute="1" defaultMemberUniqueName="[Dim Marketing Sections].[Section].[All]" allUniqueName="[Dim Marketing Sections].[Section].[All]" dimensionUniqueName="[Dim Marketing Sections]" displayFolder="" count="0" unbalanced="0" hidden="1"/>
    <cacheHierarchy uniqueName="[Dim Month].[DateKey]" caption="DateKey" attribute="1" defaultMemberUniqueName="[Dim Month].[DateKey].[All]" allUniqueName="[Dim Month].[DateKey].[All]" dimensionUniqueName="[Dim Month]" displayFolder="" count="0" unbalanced="0" hidden="1"/>
    <cacheHierarchy uniqueName="[Dim Month].[MYKey]" caption="MYKey" attribute="1" defaultMemberUniqueName="[Dim Month].[MYKey].[All]" allUniqueName="[Dim Month].[MYKey].[All]" dimensionUniqueName="[Dim Month]" displayFolder="" count="0" unbalanced="0" hidden="1"/>
    <cacheHierarchy uniqueName="[Dim Not Interested Reason].[Datasource]" caption="Datasource" attribute="1" defaultMemberUniqueName="[Dim Not Interested Reason].[Datasource].[All]" allUniqueName="[Dim Not Interested Reason].[Datasource].[All]" dimensionUniqueName="[Dim Not Interested Reason]" displayFolder="" count="0" unbalanced="0" hidden="1"/>
    <cacheHierarchy uniqueName="[Dim Not Interested Reason].[ID]" caption="ID" attribute="1" defaultMemberUniqueName="[Dim Not Interested Reason].[ID].[All]" allUniqueName="[Dim Not Interested Reason].[ID].[All]" dimensionUniqueName="[Dim Not Interested Reason]" displayFolder="" count="0" unbalanced="0" hidden="1"/>
    <cacheHierarchy uniqueName="[Dim Not Interested Reason].[Reason]" caption="Reason" attribute="1" defaultMemberUniqueName="[Dim Not Interested Reason].[Reason].[All]" allUniqueName="[Dim Not Interested Reason].[Reason].[All]" dimensionUniqueName="[Dim Not Interested Reason]" displayFolder="" count="0" unbalanced="0" hidden="1"/>
    <cacheHierarchy uniqueName="[Dim Notes].[notekey]" caption="notekey" attribute="1" defaultMemberUniqueName="[Dim Notes].[notekey].[All]" allUniqueName="[Dim Notes].[notekey].[All]" dimensionUniqueName="[Dim Notes]" displayFolder="" count="0" unbalanced="0" hidden="1"/>
    <cacheHierarchy uniqueName="[Dim OPD Booking Type].[Booking Type]" caption="Booking Type" attribute="1" defaultMemberUniqueName="[Dim OPD Booking Type].[Booking Type].[All]" allUniqueName="[Dim OPD Booking Type].[Booking Type].[All]" dimensionUniqueName="[Dim OPD Booking Type]" displayFolder="" count="0" unbalanced="0" hidden="1"/>
    <cacheHierarchy uniqueName="[Dim OPD Booking Type].[id]" caption="id" attribute="1" defaultMemberUniqueName="[Dim OPD Booking Type].[id].[All]" allUniqueName="[Dim OPD Booking Type].[id].[All]" dimensionUniqueName="[Dim OPD Booking Type]" displayFolder="" count="0" unbalanced="0" hidden="1"/>
    <cacheHierarchy uniqueName="[Dim OPD Systems].[OPD System Version]" caption="OPD System Version" attribute="1" defaultMemberUniqueName="[Dim OPD Systems].[OPD System Version].[All]" allUniqueName="[Dim OPD Systems].[OPD System Version].[All]" dimensionUniqueName="[Dim OPD Systems]" displayFolder="" count="0" unbalanced="0" hidden="1"/>
    <cacheHierarchy uniqueName="[Dim OPD Systems].[SystemKey]" caption="SystemKey" attribute="1" defaultMemberUniqueName="[Dim OPD Systems].[SystemKey].[All]" allUniqueName="[Dim OPD Systems].[SystemKey].[All]" dimensionUniqueName="[Dim OPD Systems]" displayFolder="" count="0" unbalanced="0" hidden="1"/>
    <cacheHierarchy uniqueName="[Dim Operation].[Operation_Key]" caption="Operation_Key" attribute="1" defaultMemberUniqueName="[Dim Operation].[Operation_Key].[All]" allUniqueName="[Dim Operation].[Operation_Key].[All]" dimensionUniqueName="[Dim Operation]" displayFolder="" count="0" unbalanced="0" hidden="1"/>
    <cacheHierarchy uniqueName="[Dim Operation Result].[id]" caption="id" attribute="1" defaultMemberUniqueName="[Dim Operation Result].[id].[All]" allUniqueName="[Dim Operation Result].[id].[All]" dimensionUniqueName="[Dim Operation Result]" displayFolder="" count="0" unbalanced="0" hidden="1"/>
    <cacheHierarchy uniqueName="[Dim Operation Result].[Result]" caption="Result" attribute="1" defaultMemberUniqueName="[Dim Operation Result].[Result].[All]" allUniqueName="[Dim Operation Result].[Result].[All]" dimensionUniqueName="[Dim Operation Result]" displayFolder="" count="0" unbalanced="0" hidden="1"/>
    <cacheHierarchy uniqueName="[Dim Operation Status].[id]" caption="id" attribute="1" defaultMemberUniqueName="[Dim Operation Status].[id].[All]" allUniqueName="[Dim Operation Status].[id].[All]" dimensionUniqueName="[Dim Operation Status]" displayFolder="" count="0" unbalanced="0" hidden="1"/>
    <cacheHierarchy uniqueName="[Dim Operation Status].[Status]" caption="Status" attribute="1" defaultMemberUniqueName="[Dim Operation Status].[Status].[All]" allUniqueName="[Dim Operation Status].[Status].[All]" dimensionUniqueName="[Dim Operation Status]" displayFolder="" count="0" unbalanced="0" hidden="1"/>
    <cacheHierarchy uniqueName="[Dim Operation Time Status].[id]" caption="id" attribute="1" defaultMemberUniqueName="[Dim Operation Time Status].[id].[All]" allUniqueName="[Dim Operation Time Status].[id].[All]" dimensionUniqueName="[Dim Operation Time Status]" displayFolder="" count="0" unbalanced="0" hidden="1"/>
    <cacheHierarchy uniqueName="[Dim Operation Time Status].[Status]" caption="Status" attribute="1" defaultMemberUniqueName="[Dim Operation Time Status].[Status].[All]" allUniqueName="[Dim Operation Time Status].[Status].[All]" dimensionUniqueName="[Dim Operation Time Status]" displayFolder="" count="0" unbalanced="0" hidden="1"/>
    <cacheHierarchy uniqueName="[Dim Operation Type].[id]" caption="id" attribute="1" defaultMemberUniqueName="[Dim Operation Type].[id].[All]" allUniqueName="[Dim Operation Type].[id].[All]" dimensionUniqueName="[Dim Operation Type]" displayFolder="" count="0" unbalanced="0" hidden="1"/>
    <cacheHierarchy uniqueName="[Dim Operation Type].[Type]" caption="Type" attribute="1" defaultMemberUniqueName="[Dim Operation Type].[Type].[All]" allUniqueName="[Dim Operation Type].[Type].[All]" dimensionUniqueName="[Dim Operation Type]" displayFolder="" count="0" unbalanced="0" hidden="1"/>
    <cacheHierarchy uniqueName="[Dim OVR].[Attendant Doctor]" caption="Attendant Doctor" attribute="1" defaultMemberUniqueName="[Dim OVR].[Attendant Doctor].[All]" allUniqueName="[Dim OVR].[Attendant Doctor].[All]" dimensionUniqueName="[Dim OVR]" displayFolder="" count="0" unbalanced="0" hidden="1"/>
    <cacheHierarchy uniqueName="[Dim OVR].[Corrective Approved]" caption="Corrective Approved" attribute="1" defaultMemberUniqueName="[Dim OVR].[Corrective Approved].[All]" allUniqueName="[Dim OVR].[Corrective Approved].[All]" dimensionUniqueName="[Dim OVR]" displayFolder="" count="0" unbalanced="0" hidden="1"/>
    <cacheHierarchy uniqueName="[Dim OVR].[CreatedBy]" caption="CreatedBy" attribute="1" defaultMemberUniqueName="[Dim OVR].[CreatedBy].[All]" allUniqueName="[Dim OVR].[CreatedBy].[All]" dimensionUniqueName="[Dim OVR]" displayFolder="" count="0" unbalanced="0" hidden="1"/>
    <cacheHierarchy uniqueName="[Dim OVR].[Dama Reason]" caption="Dama Reason" attribute="1" defaultMemberUniqueName="[Dim OVR].[Dama Reason].[All]" allUniqueName="[Dim OVR].[Dama Reason].[All]" dimensionUniqueName="[Dim OVR]" displayFolder="" count="0" unbalanced="0" hidden="1"/>
    <cacheHierarchy uniqueName="[Dim OVR].[DeletedBy]" caption="DeletedBy" attribute="1" defaultMemberUniqueName="[Dim OVR].[DeletedBy].[All]" allUniqueName="[Dim OVR].[DeletedBy].[All]" dimensionUniqueName="[Dim OVR]" displayFolder="" count="0" unbalanced="0" hidden="1"/>
    <cacheHierarchy uniqueName="[Dim OVR].[Description]" caption="Description" attribute="1" defaultMemberUniqueName="[Dim OVR].[Description].[All]" allUniqueName="[Dim OVR].[Description].[All]" dimensionUniqueName="[Dim OVR]" displayFolder="" count="0" unbalanced="0" hidden="1"/>
    <cacheHierarchy uniqueName="[Dim OVR].[Diagnosis]" caption="Diagnosis" attribute="1" defaultMemberUniqueName="[Dim OVR].[Diagnosis].[All]" allUniqueName="[Dim OVR].[Diagnosis].[All]" dimensionUniqueName="[Dim OVR]" displayFolder="" count="0" unbalanced="0" hidden="1"/>
    <cacheHierarchy uniqueName="[Dim OVR].[Duty Manger]" caption="Duty Manger" attribute="1" defaultMemberUniqueName="[Dim OVR].[Duty Manger].[All]" allUniqueName="[Dim OVR].[Duty Manger].[All]" dimensionUniqueName="[Dim OVR]" displayFolder="" count="0" unbalanced="0" hidden="1"/>
    <cacheHierarchy uniqueName="[Dim OVR].[Employee Name]" caption="Employee Name" attribute="1" defaultMemberUniqueName="[Dim OVR].[Employee Name].[All]" allUniqueName="[Dim OVR].[Employee Name].[All]" dimensionUniqueName="[Dim OVR]" displayFolder="" count="0" unbalanced="0" hidden="1"/>
    <cacheHierarchy uniqueName="[Dim OVR].[Immediate Action]" caption="Immediate Action" attribute="1" defaultMemberUniqueName="[Dim OVR].[Immediate Action].[All]" allUniqueName="[Dim OVR].[Immediate Action].[All]" dimensionUniqueName="[Dim OVR]" displayFolder="" count="0" unbalanced="0" hidden="1"/>
    <cacheHierarchy uniqueName="[Dim OVR].[Involved Person Type]" caption="Involved Person Type" attribute="1" defaultMemberUniqueName="[Dim OVR].[Involved Person Type].[All]" allUniqueName="[Dim OVR].[Involved Person Type].[All]" dimensionUniqueName="[Dim OVR]" displayFolder="" count="0" unbalanced="0" hidden="1"/>
    <cacheHierarchy uniqueName="[Dim OVR].[IsDeleted]" caption="IsDeleted" attribute="1" defaultMemberUniqueName="[Dim OVR].[IsDeleted].[All]" allUniqueName="[Dim OVR].[IsDeleted].[All]" dimensionUniqueName="[Dim OVR]" displayFolder="" count="0" unbalanced="0" hidden="1"/>
    <cacheHierarchy uniqueName="[Dim OVR].[IsMerged]" caption="IsMerged" attribute="1" defaultMemberUniqueName="[Dim OVR].[IsMerged].[All]" allUniqueName="[Dim OVR].[IsMerged].[All]" dimensionUniqueName="[Dim OVR]" displayFolder="" count="0" unbalanced="0" hidden="1"/>
    <cacheHierarchy uniqueName="[Dim OVR].[Location]" caption="Location" attribute="1" defaultMemberUniqueName="[Dim OVR].[Location].[All]" allUniqueName="[Dim OVR].[Location].[All]" dimensionUniqueName="[Dim OVR]" displayFolder="" count="0" unbalanced="0" hidden="1"/>
    <cacheHierarchy uniqueName="[Dim OVR].[Master_ID]" caption="Master_ID" attribute="1" defaultMemberUniqueName="[Dim OVR].[Master_ID].[All]" allUniqueName="[Dim OVR].[Master_ID].[All]" dimensionUniqueName="[Dim OVR]" displayFolder="" count="0" unbalanced="0" hidden="1"/>
    <cacheHierarchy uniqueName="[Dim OVR].[MergedTo OVR ID]" caption="MergedTo OVR ID" attribute="1" defaultMemberUniqueName="[Dim OVR].[MergedTo OVR ID].[All]" allUniqueName="[Dim OVR].[MergedTo OVR ID].[All]" dimensionUniqueName="[Dim OVR]" displayFolder="" count="0" unbalanced="0" hidden="1"/>
    <cacheHierarchy uniqueName="[Dim OVR].[OVR ID]" caption="OVR ID" attribute="1" defaultMemberUniqueName="[Dim OVR].[OVR ID].[All]" allUniqueName="[Dim OVR].[OVR ID].[All]" dimensionUniqueName="[Dim OVR]" displayFolder="" count="0" unbalanced="0" hidden="1"/>
    <cacheHierarchy uniqueName="[Dim OVR].[Preventive Approved]" caption="Preventive Approved" attribute="1" defaultMemberUniqueName="[Dim OVR].[Preventive Approved].[All]" allUniqueName="[Dim OVR].[Preventive Approved].[All]" dimensionUniqueName="[Dim OVR]" displayFolder="" count="0" unbalanced="0" hidden="1"/>
    <cacheHierarchy uniqueName="[Dim OVR].[Quality Note]" caption="Quality Note" attribute="1" defaultMemberUniqueName="[Dim OVR].[Quality Note].[All]" allUniqueName="[Dim OVR].[Quality Note].[All]" dimensionUniqueName="[Dim OVR]" displayFolder="" count="0" unbalanced="0" hidden="1"/>
    <cacheHierarchy uniqueName="[Dim OVR].[SendBy]" caption="SendBy" attribute="1" defaultMemberUniqueName="[Dim OVR].[SendBy].[All]" allUniqueName="[Dim OVR].[SendBy].[All]" dimensionUniqueName="[Dim OVR]" displayFolder="" count="0" unbalanced="0" hidden="1"/>
    <cacheHierarchy uniqueName="[Dim OVR].[SendBy Department]" caption="SendBy Department" attribute="1" defaultMemberUniqueName="[Dim OVR].[SendBy Department].[All]" allUniqueName="[Dim OVR].[SendBy Department].[All]" dimensionUniqueName="[Dim OVR]" displayFolder="" count="0" unbalanced="0" hidden="1"/>
    <cacheHierarchy uniqueName="[Dim OVR].[Sendby Ext.]" caption="Sendby Ext." attribute="1" defaultMemberUniqueName="[Dim OVR].[Sendby Ext.].[All]" allUniqueName="[Dim OVR].[Sendby Ext.].[All]" dimensionUniqueName="[Dim OVR]" displayFolder="" count="0" unbalanced="0" hidden="1"/>
    <cacheHierarchy uniqueName="[Dim OVR].[SendBy Title]" caption="SendBy Title" attribute="1" defaultMemberUniqueName="[Dim OVR].[SendBy Title].[All]" allUniqueName="[Dim OVR].[SendBy Title].[All]" dimensionUniqueName="[Dim OVR]" displayFolder="" count="0" unbalanced="0" hidden="1"/>
    <cacheHierarchy uniqueName="[Dim OVR].[Severity]" caption="Severity" attribute="1" defaultMemberUniqueName="[Dim OVR].[Severity].[All]" allUniqueName="[Dim OVR].[Severity].[All]" dimensionUniqueName="[Dim OVR]" displayFolder="" count="0" unbalanced="0" hidden="1"/>
    <cacheHierarchy uniqueName="[Dim OVR].[Status]" caption="Status" attribute="1" defaultMemberUniqueName="[Dim OVR].[Status].[All]" allUniqueName="[Dim OVR].[Status].[All]" dimensionUniqueName="[Dim OVR]" displayFolder="" count="0" unbalanced="0" hidden="1"/>
    <cacheHierarchy uniqueName="[Dim OVR].[Subject]" caption="Subject" attribute="1" defaultMemberUniqueName="[Dim OVR].[Subject].[All]" allUniqueName="[Dim OVR].[Subject].[All]" dimensionUniqueName="[Dim OVR]" displayFolder="" count="0" unbalanced="0" hidden="1"/>
    <cacheHierarchy uniqueName="[Dim OVR].[Supervisor Nurse]" caption="Supervisor Nurse" attribute="1" defaultMemberUniqueName="[Dim OVR].[Supervisor Nurse].[All]" allUniqueName="[Dim OVR].[Supervisor Nurse].[All]" dimensionUniqueName="[Dim OVR]" displayFolder="" count="0" unbalanced="0" hidden="1"/>
    <cacheHierarchy uniqueName="[Dim OVR].[TransferredTo]" caption="TransferredTo" attribute="1" defaultMemberUniqueName="[Dim OVR].[TransferredTo].[All]" allUniqueName="[Dim OVR].[TransferredTo].[All]" dimensionUniqueName="[Dim OVR]" displayFolder="" count="0" unbalanced="0" hidden="1"/>
    <cacheHierarchy uniqueName="[Dim OVR FollowUp].[Comment]" caption="Comment" attribute="1" defaultMemberUniqueName="[Dim OVR FollowUp].[Comment].[All]" allUniqueName="[Dim OVR FollowUp].[Comment].[All]" dimensionUniqueName="[Dim OVR FollowUp]" displayFolder="" count="0" unbalanced="0" hidden="1"/>
    <cacheHierarchy uniqueName="[Dim OVR FollowUp].[Corrective Action]" caption="Corrective Action" attribute="1" defaultMemberUniqueName="[Dim OVR FollowUp].[Corrective Action].[All]" allUniqueName="[Dim OVR FollowUp].[Corrective Action].[All]" dimensionUniqueName="[Dim OVR FollowUp]" displayFolder="" count="0" unbalanced="0" hidden="1"/>
    <cacheHierarchy uniqueName="[Dim OVR FollowUp].[CreatedBy]" caption="CreatedBy" attribute="1" defaultMemberUniqueName="[Dim OVR FollowUp].[CreatedBy].[All]" allUniqueName="[Dim OVR FollowUp].[CreatedBy].[All]" dimensionUniqueName="[Dim OVR FollowUp]" displayFolder="" count="0" unbalanced="0" hidden="1"/>
    <cacheHierarchy uniqueName="[Dim OVR FollowUp].[CreationDate]" caption="CreationDate" attribute="1" defaultMemberUniqueName="[Dim OVR FollowUp].[CreationDate].[All]" allUniqueName="[Dim OVR FollowUp].[CreationDate].[All]" dimensionUniqueName="[Dim OVR FollowUp]" displayFolder="" count="0" unbalanced="0" hidden="1"/>
    <cacheHierarchy uniqueName="[Dim OVR FollowUp].[FollowUp ID]" caption="FollowUp ID" attribute="1" defaultMemberUniqueName="[Dim OVR FollowUp].[FollowUp ID].[All]" allUniqueName="[Dim OVR FollowUp].[FollowUp ID].[All]" dimensionUniqueName="[Dim OVR FollowUp]" displayFolder="" count="0" unbalanced="0" hidden="1"/>
    <cacheHierarchy uniqueName="[Dim OVR FollowUp].[Preventive Action]" caption="Preventive Action" attribute="1" defaultMemberUniqueName="[Dim OVR FollowUp].[Preventive Action].[All]" allUniqueName="[Dim OVR FollowUp].[Preventive Action].[All]" dimensionUniqueName="[Dim OVR FollowUp]" displayFolder="" count="0" unbalanced="0" hidden="1"/>
    <cacheHierarchy uniqueName="[Dim OVR FollowUp].[ReplyBy]" caption="ReplyBy" attribute="1" defaultMemberUniqueName="[Dim OVR FollowUp].[ReplyBy].[All]" allUniqueName="[Dim OVR FollowUp].[ReplyBy].[All]" dimensionUniqueName="[Dim OVR FollowUp]" displayFolder="" count="0" unbalanced="0" hidden="1"/>
    <cacheHierarchy uniqueName="[Dim OVR FollowUp].[ReplyBy Department]" caption="ReplyBy Department" attribute="1" defaultMemberUniqueName="[Dim OVR FollowUp].[ReplyBy Department].[All]" allUniqueName="[Dim OVR FollowUp].[ReplyBy Department].[All]" dimensionUniqueName="[Dim OVR FollowUp]" displayFolder="" count="0" unbalanced="0" hidden="1"/>
    <cacheHierarchy uniqueName="[Dim OVR FollowUp].[ReplyBy Title]" caption="ReplyBy Title" attribute="1" defaultMemberUniqueName="[Dim OVR FollowUp].[ReplyBy Title].[All]" allUniqueName="[Dim OVR FollowUp].[ReplyBy Title].[All]" dimensionUniqueName="[Dim OVR FollowUp]" displayFolder="" count="0" unbalanced="0" hidden="1"/>
    <cacheHierarchy uniqueName="[Dim Patient].[net Volume Patient]" caption="net Volume Patient" attribute="1" defaultMemberUniqueName="[Dim Patient].[net Volume Patient].[All]" allUniqueName="[Dim Patient].[net Volume Patient].[All]" dimensionUniqueName="[Dim Patient]" displayFolder="" count="0" unbalanced="0" hidden="1"/>
    <cacheHierarchy uniqueName="[Dim Patient].[Patient_Id]" caption="Patient_Id" attribute="1" defaultMemberUniqueName="[Dim Patient].[Patient_Id].[All]" allUniqueName="[Dim Patient].[Patient_Id].[All]" dimensionUniqueName="[Dim Patient]" displayFolder="" count="0" unbalanced="0" hidden="1"/>
    <cacheHierarchy uniqueName="[Dim Patient Admission Type].[Admission Type]" caption="Admission Type" attribute="1" defaultMemberUniqueName="[Dim Patient Admission Type].[Admission Type].[All]" allUniqueName="[Dim Patient Admission Type].[Admission Type].[All]" dimensionUniqueName="[Dim Patient Admission Type]" displayFolder="" count="0" unbalanced="0" hidden="1"/>
    <cacheHierarchy uniqueName="[Dim Patient Admission Type].[ID]" caption="ID" attribute="1" defaultMemberUniqueName="[Dim Patient Admission Type].[ID].[All]" allUniqueName="[Dim Patient Admission Type].[ID].[All]" dimensionUniqueName="[Dim Patient Admission Type]" displayFolder="" count="0" unbalanced="0" hidden="1"/>
    <cacheHierarchy uniqueName="[Dim Patient Payment Status].[id]" caption="id" attribute="1" defaultMemberUniqueName="[Dim Patient Payment Status].[id].[All]" allUniqueName="[Dim Patient Payment Status].[id].[All]" dimensionUniqueName="[Dim Patient Payment Status]" displayFolder="" count="0" unbalanced="0" hidden="1"/>
    <cacheHierarchy uniqueName="[Dim Patient Status].[ID]" caption="ID" attribute="1" defaultMemberUniqueName="[Dim Patient Status].[ID].[All]" allUniqueName="[Dim Patient Status].[ID].[All]" dimensionUniqueName="[Dim Patient Status]" displayFolder="" count="0" unbalanced="0" hidden="1"/>
    <cacheHierarchy uniqueName="[Dim Patient Type].[Patient Type]" caption="Patient Type" attribute="1" defaultMemberUniqueName="[Dim Patient Type].[Patient Type].[All]" allUniqueName="[Dim Patient Type].[Patient Type].[All]" dimensionUniqueName="[Dim Patient Type]" displayFolder="" count="0" unbalanced="0" hidden="1"/>
    <cacheHierarchy uniqueName="[Dim Patient Type].[PatientTypeID]" caption="PatientTypeID" attribute="1" defaultMemberUniqueName="[Dim Patient Type].[PatientTypeID].[All]" allUniqueName="[Dim Patient Type].[PatientTypeID].[All]" dimensionUniqueName="[Dim Patient Type]" displayFolder="" count="0" unbalanced="0" hidden="1"/>
    <cacheHierarchy uniqueName="[Dim Patient Type].[Type Details]" caption="Type Details" attribute="1" defaultMemberUniqueName="[Dim Patient Type].[Type Details].[All]" allUniqueName="[Dim Patient Type].[Type Details].[All]" dimensionUniqueName="[Dim Patient Type]" displayFolder="" count="0" unbalanced="0" hidden="1"/>
    <cacheHierarchy uniqueName="[Dim Performer - Lab Rad].[Organization_Key]" caption="Organization_Key" attribute="1" defaultMemberUniqueName="[Dim Performer - Lab Rad].[Organization_Key].[All]" allUniqueName="[Dim Performer - Lab Rad].[Organization_Key].[All]" dimensionUniqueName="[Dim Performer - Lab Rad]" displayFolder="" count="0" unbalanced="0" hidden="1"/>
    <cacheHierarchy uniqueName="[Dim Performer - Lab Rad].[Performer Category]" caption="Performer Category" attribute="1" defaultMemberUniqueName="[Dim Performer - Lab Rad].[Performer Category].[All]" allUniqueName="[Dim Performer - Lab Rad].[Performer Category].[All]" dimensionUniqueName="[Dim Performer - Lab Rad]" displayFolder="" count="0" unbalanced="0" hidden="1"/>
    <cacheHierarchy uniqueName="[Dim Performer - Lab Rad].[Performer Degree]" caption="Performer Degree" attribute="1" defaultMemberUniqueName="[Dim Performer - Lab Rad].[Performer Degree].[All]" allUniqueName="[Dim Performer - Lab Rad].[Performer Degree].[All]" dimensionUniqueName="[Dim Performer - Lab Rad]" displayFolder="" count="0" unbalanced="0" hidden="1"/>
    <cacheHierarchy uniqueName="[Dim Performer - Lab Rad].[Performer Key]" caption="Performer Key" attribute="1" defaultMemberUniqueName="[Dim Performer - Lab Rad].[Performer Key].[All]" allUniqueName="[Dim Performer - Lab Rad].[Performer Key].[All]" dimensionUniqueName="[Dim Performer - Lab Rad]" displayFolder="" count="0" unbalanced="0" hidden="1"/>
    <cacheHierarchy uniqueName="[Dim Performer - Lab Rad].[Performer Name]" caption="Performer Name" attribute="1" defaultMemberUniqueName="[Dim Performer - Lab Rad].[Performer Name].[All]" allUniqueName="[Dim Performer - Lab Rad].[Performer Name].[All]" dimensionUniqueName="[Dim Performer - Lab Rad]" displayFolder="" count="0" unbalanced="0" hidden="1"/>
    <cacheHierarchy uniqueName="[Dim Performer - Lab Rad].[Performer Specialty]" caption="Performer Specialty" attribute="1" defaultMemberUniqueName="[Dim Performer - Lab Rad].[Performer Specialty].[All]" allUniqueName="[Dim Performer - Lab Rad].[Performer Specialty].[All]" dimensionUniqueName="[Dim Performer - Lab Rad]" displayFolder="" count="0" unbalanced="0" hidden="1"/>
    <cacheHierarchy uniqueName="[Dim Permissions].[DashboardOnly]" caption="DashboardOnly" attribute="1" defaultMemberUniqueName="[Dim Permissions].[DashboardOnly].[All]" allUniqueName="[Dim Permissions].[DashboardOnly].[All]" dimensionUniqueName="[Dim Permissions]" displayFolder="" count="0" unbalanced="0" hidden="1"/>
    <cacheHierarchy uniqueName="[Dim Permissions].[OrganizationName]" caption="OrganizationName" attribute="1" defaultMemberUniqueName="[Dim Permissions].[OrganizationName].[All]" allUniqueName="[Dim Permissions].[OrganizationName].[All]" dimensionUniqueName="[Dim Permissions]" displayFolder="" count="0" unbalanced="0" hidden="1"/>
    <cacheHierarchy uniqueName="[Dim Permissions].[USERNAME]" caption="USERNAME" attribute="1" defaultMemberUniqueName="[Dim Permissions].[USERNAME].[All]" allUniqueName="[Dim Permissions].[USERNAME].[All]" dimensionUniqueName="[Dim Permissions]" displayFolder="" count="0" unbalanced="0" hidden="1"/>
    <cacheHierarchy uniqueName="[Dim Pharmacy Booking Type].[ArabicName]" caption="ArabicName" attribute="1" defaultMemberUniqueName="[Dim Pharmacy Booking Type].[ArabicName].[All]" allUniqueName="[Dim Pharmacy Booking Type].[ArabicName].[All]" dimensionUniqueName="[Dim Pharmacy Booking Type]" displayFolder="" count="0" unbalanced="0" hidden="1"/>
    <cacheHierarchy uniqueName="[Dim Pharmacy Booking Type].[Booking Type Name]" caption="Booking Type Name" attribute="1" defaultMemberUniqueName="[Dim Pharmacy Booking Type].[Booking Type Name].[All]" allUniqueName="[Dim Pharmacy Booking Type].[Booking Type Name].[All]" dimensionUniqueName="[Dim Pharmacy Booking Type]" displayFolder="" count="0" unbalanced="0" hidden="1"/>
    <cacheHierarchy uniqueName="[Dim Pharmacy Booking Type].[BookingTypeID]" caption="BookingTypeID" attribute="1" defaultMemberUniqueName="[Dim Pharmacy Booking Type].[BookingTypeID].[All]" allUniqueName="[Dim Pharmacy Booking Type].[BookingTypeID].[All]" dimensionUniqueName="[Dim Pharmacy Booking Type]" displayFolder="" count="0" unbalanced="0" hidden="1"/>
    <cacheHierarchy uniqueName="[Dim Phone Call No Show And Lost Reason].[ID]" caption="ID" attribute="1" defaultMemberUniqueName="[Dim Phone Call No Show And Lost Reason].[ID].[All]" allUniqueName="[Dim Phone Call No Show And Lost Reason].[ID].[All]" dimensionUniqueName="[Dim Phone Call No Show And Lost Reason]" displayFolder="" count="0" unbalanced="0" hidden="1"/>
    <cacheHierarchy uniqueName="[Dim Phone Call No Show And Lost Reason].[NoShowAndLostReason]" caption="NoShowAndLostReason" attribute="1" defaultMemberUniqueName="[Dim Phone Call No Show And Lost Reason].[NoShowAndLostReason].[All]" allUniqueName="[Dim Phone Call No Show And Lost Reason].[NoShowAndLostReason].[All]" dimensionUniqueName="[Dim Phone Call No Show And Lost Reason]" displayFolder="" count="0" unbalanced="0" hidden="1"/>
    <cacheHierarchy uniqueName="[Dim Phone Call Result].[ID]" caption="ID" attribute="1" defaultMemberUniqueName="[Dim Phone Call Result].[ID].[All]" allUniqueName="[Dim Phone Call Result].[ID].[All]" dimensionUniqueName="[Dim Phone Call Result]" displayFolder="" count="0" unbalanced="0" hidden="1"/>
    <cacheHierarchy uniqueName="[Dim Phone Call Result].[PhoneCallResult]" caption="PhoneCallResult" attribute="1" defaultMemberUniqueName="[Dim Phone Call Result].[PhoneCallResult].[All]" allUniqueName="[Dim Phone Call Result].[PhoneCallResult].[All]" dimensionUniqueName="[Dim Phone Call Result]" displayFolder="" count="0" unbalanced="0" hidden="1"/>
    <cacheHierarchy uniqueName="[Dim Phone Call Result].[Processing]" caption="Processing" attribute="1" defaultMemberUniqueName="[Dim Phone Call Result].[Processing].[All]" allUniqueName="[Dim Phone Call Result].[Processing].[All]" dimensionUniqueName="[Dim Phone Call Result]" displayFolder="" count="0" unbalanced="0" hidden="1"/>
    <cacheHierarchy uniqueName="[Dim Phone Call Result].[Reachability]" caption="Reachability" attribute="1" defaultMemberUniqueName="[Dim Phone Call Result].[Reachability].[All]" allUniqueName="[Dim Phone Call Result].[Reachability].[All]" dimensionUniqueName="[Dim Phone Call Result]" displayFolder="" count="0" unbalanced="0" hidden="1"/>
    <cacheHierarchy uniqueName="[Dim Phone Call Visit Booking].[ID]" caption="ID" attribute="1" defaultMemberUniqueName="[Dim Phone Call Visit Booking].[ID].[All]" allUniqueName="[Dim Phone Call Visit Booking].[ID].[All]" dimensionUniqueName="[Dim Phone Call Visit Booking]" displayFolder="" count="0" unbalanced="0" hidden="1"/>
    <cacheHierarchy uniqueName="[Dim Phone Call Visit Booking].[VisitBooking]" caption="VisitBooking" attribute="1" defaultMemberUniqueName="[Dim Phone Call Visit Booking].[VisitBooking].[All]" allUniqueName="[Dim Phone Call Visit Booking].[VisitBooking].[All]" dimensionUniqueName="[Dim Phone Call Visit Booking]" displayFolder="" count="0" unbalanced="0" hidden="1"/>
    <cacheHierarchy uniqueName="[Dim Queue].[ID]" caption="ID" attribute="1" defaultMemberUniqueName="[Dim Queue].[ID].[All]" allUniqueName="[Dim Queue].[ID].[All]" dimensionUniqueName="[Dim Queue]" displayFolder="" count="0" unbalanced="0" hidden="1"/>
    <cacheHierarchy uniqueName="[Dim Queue].[Ticket]" caption="Ticket" attribute="1" defaultMemberUniqueName="[Dim Queue].[Ticket].[All]" allUniqueName="[Dim Queue].[Ticket].[All]" dimensionUniqueName="[Dim Queue]" displayFolder="" count="0" unbalanced="0" hidden="1"/>
    <cacheHierarchy uniqueName="[Dim Reached].[ID]" caption="ID" attribute="1" defaultMemberUniqueName="[Dim Reached].[ID].[All]" allUniqueName="[Dim Reached].[ID].[All]" dimensionUniqueName="[Dim Reached]" displayFolder="" count="0" unbalanced="0" hidden="1"/>
    <cacheHierarchy uniqueName="[Dim Reached].[Status Name]" caption="Status Name" attribute="1" defaultMemberUniqueName="[Dim Reached].[Status Name].[All]" allUniqueName="[Dim Reached].[Status Name].[All]" dimensionUniqueName="[Dim Reached]" displayFolder="" count="0" unbalanced="0" hidden="1"/>
    <cacheHierarchy uniqueName="[Dim Readmission].[Readmission_Key]" caption="Readmission_Key" attribute="1" defaultMemberUniqueName="[Dim Readmission].[Readmission_Key].[All]" allUniqueName="[Dim Readmission].[Readmission_Key].[All]" dimensionUniqueName="[Dim Readmission]" displayFolder="" count="0" unbalanced="0" hidden="1"/>
    <cacheHierarchy uniqueName="[Dim Referral Source].[Entrance_Key]" caption="Entrance_Key" attribute="1" defaultMemberUniqueName="[Dim Referral Source].[Entrance_Key].[All]" allUniqueName="[Dim Referral Source].[Entrance_Key].[All]" dimensionUniqueName="[Dim Referral Source]" displayFolder="" count="0" unbalanced="0" hidden="1"/>
    <cacheHierarchy uniqueName="[Dim Request Type].[ID]" caption="ID" attribute="1" defaultMemberUniqueName="[Dim Request Type].[ID].[All]" allUniqueName="[Dim Request Type].[ID].[All]" dimensionUniqueName="[Dim Request Type]" displayFolder="" count="0" unbalanced="0" hidden="1"/>
    <cacheHierarchy uniqueName="[Dim Request Type].[Request Type]" caption="Request Type" attribute="1" defaultMemberUniqueName="[Dim Request Type].[Request Type].[All]" allUniqueName="[Dim Request Type].[Request Type].[All]" dimensionUniqueName="[Dim Request Type]" displayFolder="" count="0" unbalanced="0" hidden="1"/>
    <cacheHierarchy uniqueName="[Dim Reservation State].[ID]" caption="ID" attribute="1" defaultMemberUniqueName="[Dim Reservation State].[ID].[All]" allUniqueName="[Dim Reservation State].[ID].[All]" dimensionUniqueName="[Dim Reservation State]" displayFolder="" count="0" unbalanced="0" hidden="1"/>
    <cacheHierarchy uniqueName="[Dim Reservation State].[Reservation State]" caption="Reservation State" attribute="1" defaultMemberUniqueName="[Dim Reservation State].[Reservation State].[All]" allUniqueName="[Dim Reservation State].[Reservation State].[All]" dimensionUniqueName="[Dim Reservation State]" displayFolder="" count="0" unbalanced="0" hidden="1"/>
    <cacheHierarchy uniqueName="[Dim Reservation Type].[ID]" caption="ID" attribute="1" defaultMemberUniqueName="[Dim Reservation Type].[ID].[All]" allUniqueName="[Dim Reservation Type].[ID].[All]" dimensionUniqueName="[Dim Reservation Type]" displayFolder="" count="0" unbalanced="0" hidden="1"/>
    <cacheHierarchy uniqueName="[Dim Reservation Type].[Reservation Type]" caption="Reservation Type" attribute="1" defaultMemberUniqueName="[Dim Reservation Type].[Reservation Type].[All]" allUniqueName="[Dim Reservation Type].[Reservation Type].[All]" dimensionUniqueName="[Dim Reservation Type]" displayFolder="" count="0" unbalanced="0" hidden="1"/>
    <cacheHierarchy uniqueName="[Dim Reserved].[ID]" caption="ID" attribute="1" defaultMemberUniqueName="[Dim Reserved].[ID].[All]" allUniqueName="[Dim Reserved].[ID].[All]" dimensionUniqueName="[Dim Reserved]" displayFolder="" count="0" unbalanced="0" hidden="1"/>
    <cacheHierarchy uniqueName="[Dim Reserved].[Status Name]" caption="Status Name" attribute="1" defaultMemberUniqueName="[Dim Reserved].[Status Name].[All]" allUniqueName="[Dim Reserved].[Status Name].[All]" dimensionUniqueName="[Dim Reserved]" displayFolder="" count="0" unbalanced="0" hidden="1"/>
    <cacheHierarchy uniqueName="[Dim Second Doctor].[Salary]" caption="Salary" attribute="1" defaultMemberUniqueName="[Dim Second Doctor].[Salary].[All]" allUniqueName="[Dim Second Doctor].[Salary].[All]" dimensionUniqueName="[Dim Second Doctor]" displayFolder="" count="0" unbalanced="0" hidden="1"/>
    <cacheHierarchy uniqueName="[Dim Second Doctor].[Staff Key]" caption="Staff Key" attribute="1" defaultMemberUniqueName="[Dim Second Doctor].[Staff Key].[All]" allUniqueName="[Dim Second Doctor].[Staff Key].[All]" dimensionUniqueName="[Dim Second Doctor]" displayFolder="" count="0" unbalanced="0" hidden="1"/>
    <cacheHierarchy uniqueName="[Dim Second Doctor].[Unified Specialty Hierarchy]" caption="Unified Specialty Hierarchy" defaultMemberUniqueName="[Dim Second Doctor].[Unified Specialty Hierarchy].[All]" allUniqueName="[Dim Second Doctor].[Unified Specialty Hierarchy].[All]" dimensionUniqueName="[Dim Second Doctor]" displayFolder="" count="0" unbalanced="0" hidden="1"/>
    <cacheHierarchy uniqueName="[Dim Section].[Section Name]" caption="Section Name" attribute="1" defaultMemberUniqueName="[Dim Section].[Section Name].[All]" allUniqueName="[Dim Section].[Section Name].[All]" dimensionUniqueName="[Dim Section]" displayFolder="" count="0" unbalanced="0" hidden="1"/>
    <cacheHierarchy uniqueName="[Dim Section].[Section_Key]" caption="Section_Key" attribute="1" defaultMemberUniqueName="[Dim Section].[Section_Key].[All]" allUniqueName="[Dim Section].[Section_Key].[All]" dimensionUniqueName="[Dim Section]" displayFolder="" count="0" unbalanced="0" hidden="1"/>
    <cacheHierarchy uniqueName="[Dim SectionBridgeKeys].[SectionTempKey]" caption="SectionTempKey" attribute="1" defaultMemberUniqueName="[Dim SectionBridgeKeys].[SectionTempKey].[All]" allUniqueName="[Dim SectionBridgeKeys].[SectionTempKey].[All]" dimensionUniqueName="[Dim SectionBridgeKeys]" displayFolder="" count="0" unbalanced="0" hidden="1"/>
    <cacheHierarchy uniqueName="[Dim SectionBridgeLink].[SectionKey]" caption="SectionKey" attribute="1" defaultMemberUniqueName="[Dim SectionBridgeLink].[SectionKey].[All]" allUniqueName="[Dim SectionBridgeLink].[SectionKey].[All]" dimensionUniqueName="[Dim SectionBridgeLink]" displayFolder="" count="0" unbalanced="0" hidden="1"/>
    <cacheHierarchy uniqueName="[Dim SectionBridgeLink].[SectionTempKey]" caption="SectionTempKey" attribute="1" defaultMemberUniqueName="[Dim SectionBridgeLink].[SectionTempKey].[All]" allUniqueName="[Dim SectionBridgeLink].[SectionTempKey].[All]" dimensionUniqueName="[Dim SectionBridgeLink]" displayFolder="" count="0" unbalanced="0" hidden="1"/>
    <cacheHierarchy uniqueName="[Dim Service Approval Status].[ID]" caption="ID" attribute="1" defaultMemberUniqueName="[Dim Service Approval Status].[ID].[All]" allUniqueName="[Dim Service Approval Status].[ID].[All]" dimensionUniqueName="[Dim Service Approval Status]" displayFolder="" count="0" unbalanced="0" hidden="1"/>
    <cacheHierarchy uniqueName="[Dim Service Approval Status].[Status]" caption="Status" attribute="1" defaultMemberUniqueName="[Dim Service Approval Status].[Status].[All]" allUniqueName="[Dim Service Approval Status].[Status].[All]" dimensionUniqueName="[Dim Service Approval Status]" displayFolder="" count="0" unbalanced="0" hidden="1"/>
    <cacheHierarchy uniqueName="[Dim Service Location].[store_code]" caption="store_code" attribute="1" defaultMemberUniqueName="[Dim Service Location].[store_code].[All]" allUniqueName="[Dim Service Location].[store_code].[All]" dimensionUniqueName="[Dim Service Location]" displayFolder="" count="0" unbalanced="0" hidden="1"/>
    <cacheHierarchy uniqueName="[Dim Service Needed Approval].[ID]" caption="ID" attribute="1" defaultMemberUniqueName="[Dim Service Needed Approval].[ID].[All]" allUniqueName="[Dim Service Needed Approval].[ID].[All]" dimensionUniqueName="[Dim Service Needed Approval]" displayFolder="" count="0" unbalanced="0" hidden="1"/>
    <cacheHierarchy uniqueName="[Dim Service Needed Approval].[Status]" caption="Status" attribute="1" defaultMemberUniqueName="[Dim Service Needed Approval].[Status].[All]" allUniqueName="[Dim Service Needed Approval].[Status].[All]" dimensionUniqueName="[Dim Service Needed Approval]" displayFolder="" count="0" unbalanced="0" hidden="1"/>
    <cacheHierarchy uniqueName="[Dim Service Status].[ID]" caption="ID" attribute="1" defaultMemberUniqueName="[Dim Service Status].[ID].[All]" allUniqueName="[Dim Service Status].[ID].[All]" dimensionUniqueName="[Dim Service Status]" displayFolder="" count="0" unbalanced="0" hidden="1"/>
    <cacheHierarchy uniqueName="[Dim Service Status].[Status]" caption="Status" attribute="1" defaultMemberUniqueName="[Dim Service Status].[Status].[All]" allUniqueName="[Dim Service Status].[Status].[All]" dimensionUniqueName="[Dim Service Status]" displayFolder="" count="0" unbalanced="0" hidden="1"/>
    <cacheHierarchy uniqueName="[Dim Services].[New_Main_Code]" caption="New_Main_Code" attribute="1" defaultMemberUniqueName="[Dim Services].[New_Main_Code].[All]" allUniqueName="[Dim Services].[New_Main_Code].[All]" dimensionUniqueName="[Dim Services]" displayFolder="" count="0" unbalanced="0" hidden="1"/>
    <cacheHierarchy uniqueName="[Dim Services].[Treatment Group]" caption="Treatment Group" attribute="1" defaultMemberUniqueName="[Dim Services].[Treatment Group].[All]" allUniqueName="[Dim Services].[Treatment Group].[All]" dimensionUniqueName="[Dim Services]" displayFolder="" count="0" unbalanced="0" hidden="1"/>
    <cacheHierarchy uniqueName="[Dim Services Status].[StatusID]" caption="StatusID" attribute="1" defaultMemberUniqueName="[Dim Services Status].[StatusID].[All]" allUniqueName="[Dim Services Status].[StatusID].[All]" dimensionUniqueName="[Dim Services Status]" displayFolder="" count="0" unbalanced="0" hidden="1"/>
    <cacheHierarchy uniqueName="[Dim Shift].[Shift_Desc]" caption="Shift_Desc" attribute="1" defaultMemberUniqueName="[Dim Shift].[Shift_Desc].[All]" allUniqueName="[Dim Shift].[Shift_Desc].[All]" dimensionUniqueName="[Dim Shift]" displayFolder="" count="0" unbalanced="0" hidden="1"/>
    <cacheHierarchy uniqueName="[Dim Shift].[Shift_ID]" caption="Shift_ID" attribute="1" defaultMemberUniqueName="[Dim Shift].[Shift_ID].[All]" allUniqueName="[Dim Shift].[Shift_ID].[All]" dimensionUniqueName="[Dim Shift]" displayFolder="" count="0" unbalanced="0" hidden="1"/>
    <cacheHierarchy uniqueName="[Dim Slots Status].[Confirmed Slots]" caption="Confirmed Slots" attribute="1" defaultMemberUniqueName="[Dim Slots Status].[Confirmed Slots].[All]" allUniqueName="[Dim Slots Status].[Confirmed Slots].[All]" dimensionUniqueName="[Dim Slots Status]" displayFolder="" count="0" unbalanced="0" hidden="1"/>
    <cacheHierarchy uniqueName="[Dim Slots Status].[Merged Slots Status]" caption="Merged Slots Status" attribute="1" defaultMemberUniqueName="[Dim Slots Status].[Merged Slots Status].[All]" allUniqueName="[Dim Slots Status].[Merged Slots Status].[All]" dimensionUniqueName="[Dim Slots Status]" displayFolder="" count="0" unbalanced="0" hidden="1"/>
    <cacheHierarchy uniqueName="[Dim Slots Status].[Over Booking Slots]" caption="Over Booking Slots" attribute="1" defaultMemberUniqueName="[Dim Slots Status].[Over Booking Slots].[All]" allUniqueName="[Dim Slots Status].[Over Booking Slots].[All]" dimensionUniqueName="[Dim Slots Status]" displayFolder="" count="0" unbalanced="0" hidden="1"/>
    <cacheHierarchy uniqueName="[Dim Slots Status].[Shifted Slots Status]" caption="Shifted Slots Status" attribute="1" defaultMemberUniqueName="[Dim Slots Status].[Shifted Slots Status].[All]" allUniqueName="[Dim Slots Status].[Shifted Slots Status].[All]" dimensionUniqueName="[Dim Slots Status]" displayFolder="" count="0" unbalanced="0" hidden="1"/>
    <cacheHierarchy uniqueName="[Dim Slots Status].[Slot Number]" caption="Slot Number" attribute="1" defaultMemberUniqueName="[Dim Slots Status].[Slot Number].[All]" allUniqueName="[Dim Slots Status].[Slot Number].[All]" dimensionUniqueName="[Dim Slots Status]" displayFolder="" count="0" unbalanced="0" hidden="1"/>
    <cacheHierarchy uniqueName="[Dim Slots Status].[SlotKey]" caption="SlotKey" attribute="1" defaultMemberUniqueName="[Dim Slots Status].[SlotKey].[All]" allUniqueName="[Dim Slots Status].[SlotKey].[All]" dimensionUniqueName="[Dim Slots Status]" displayFolder="" count="0" unbalanced="0" hidden="1"/>
    <cacheHierarchy uniqueName="[Dim Slots Status].[SlotUnit]" caption="SlotUnit" attribute="1" defaultMemberUniqueName="[Dim Slots Status].[SlotUnit].[All]" allUniqueName="[Dim Slots Status].[SlotUnit].[All]" dimensionUniqueName="[Dim Slots Status]" displayFolder="" count="0" unbalanced="0" hidden="1"/>
    <cacheHierarchy uniqueName="[Dim Source System].[ID]" caption="ID" attribute="1" defaultMemberUniqueName="[Dim Source System].[ID].[All]" allUniqueName="[Dim Source System].[ID].[All]" dimensionUniqueName="[Dim Source System]" displayFolder="" count="0" unbalanced="0" hidden="1"/>
    <cacheHierarchy uniqueName="[Dim Source System].[Source]" caption="Source" attribute="1" defaultMemberUniqueName="[Dim Source System].[Source].[All]" allUniqueName="[Dim Source System].[Source].[All]" dimensionUniqueName="[Dim Source System]" displayFolder="" count="0" unbalanced="0" hidden="1"/>
    <cacheHierarchy uniqueName="[Dim Specialty].[Specialty_Key]" caption="Specialty_Key" attribute="1" defaultMemberUniqueName="[Dim Specialty].[Specialty_Key].[All]" allUniqueName="[Dim Specialty].[Specialty_Key].[All]" dimensionUniqueName="[Dim Specialty]" displayFolder="" count="0" unbalanced="0" hidden="1"/>
    <cacheHierarchy uniqueName="[Dim Specialty Assumption Status].[ID]" caption="ID" attribute="1" defaultMemberUniqueName="[Dim Specialty Assumption Status].[ID].[All]" allUniqueName="[Dim Specialty Assumption Status].[ID].[All]" dimensionUniqueName="[Dim Specialty Assumption Status]" displayFolder="" count="0" unbalanced="0" hidden="1"/>
    <cacheHierarchy uniqueName="[Dim Specialty Assumption Status].[Status]" caption="Status" attribute="1" defaultMemberUniqueName="[Dim Specialty Assumption Status].[Status].[All]" allUniqueName="[Dim Specialty Assumption Status].[Status].[All]" dimensionUniqueName="[Dim Specialty Assumption Status]" displayFolder="" count="0" unbalanced="0" hidden="1"/>
    <cacheHierarchy uniqueName="[Dim Staff Category].[Staff Category]" caption="Staff Category" attribute="1" defaultMemberUniqueName="[Dim Staff Category].[Staff Category].[All]" allUniqueName="[Dim Staff Category].[Staff Category].[All]" dimensionUniqueName="[Dim Staff Category]" displayFolder="" count="0" unbalanced="0" hidden="1"/>
    <cacheHierarchy uniqueName="[Dim Staff Category].[Staff_type_ID]" caption="Staff_type_ID" attribute="1" defaultMemberUniqueName="[Dim Staff Category].[Staff_type_ID].[All]" allUniqueName="[Dim Staff Category].[Staff_type_ID].[All]" dimensionUniqueName="[Dim Staff Category]" displayFolder="" count="0" unbalanced="0" hidden="1"/>
    <cacheHierarchy uniqueName="[Dim Surgeon].[Degree Name]" caption="Degree Name" attribute="1" defaultMemberUniqueName="[Dim Surgeon].[Degree Name].[All]" allUniqueName="[Dim Surgeon].[Degree Name].[All]" dimensionUniqueName="[Dim Surgeon]" displayFolder="" count="0" unbalanced="0" hidden="1"/>
    <cacheHierarchy uniqueName="[Dim Surgeon].[Doctor Name]" caption="Doctor Name" attribute="1" defaultMemberUniqueName="[Dim Surgeon].[Doctor Name].[All]" allUniqueName="[Dim Surgeon].[Doctor Name].[All]" dimensionUniqueName="[Dim Surgeon]" displayFolder="" count="0" unbalanced="0" hidden="1"/>
    <cacheHierarchy uniqueName="[Dim Surgeon].[Doctor Type]" caption="Doctor Type" attribute="1" defaultMemberUniqueName="[Dim Surgeon].[Doctor Type].[All]" allUniqueName="[Dim Surgeon].[Doctor Type].[All]" dimensionUniqueName="[Dim Surgeon]" displayFolder="" count="0" unbalanced="0" hidden="1"/>
    <cacheHierarchy uniqueName="[Dim Surgeon].[Hiring Date]" caption="Hiring Date" attribute="1" defaultMemberUniqueName="[Dim Surgeon].[Hiring Date].[All]" allUniqueName="[Dim Surgeon].[Hiring Date].[All]" dimensionUniqueName="[Dim Surgeon]" displayFolder="" count="0" unbalanced="0" hidden="1"/>
    <cacheHierarchy uniqueName="[Dim Surgeon].[Salary]" caption="Salary" attribute="1" defaultMemberUniqueName="[Dim Surgeon].[Salary].[All]" allUniqueName="[Dim Surgeon].[Salary].[All]" dimensionUniqueName="[Dim Surgeon]" displayFolder="" count="0" unbalanced="0" hidden="1"/>
    <cacheHierarchy uniqueName="[Dim Surgeon].[Shift]" caption="Shift" attribute="1" defaultMemberUniqueName="[Dim Surgeon].[Shift].[All]" allUniqueName="[Dim Surgeon].[Shift].[All]" dimensionUniqueName="[Dim Surgeon]" displayFolder="" count="0" unbalanced="0" hidden="1"/>
    <cacheHierarchy uniqueName="[Dim Surgeon].[Specialty]" caption="Specialty" attribute="1" defaultMemberUniqueName="[Dim Surgeon].[Specialty].[All]" allUniqueName="[Dim Surgeon].[Specialty].[All]" dimensionUniqueName="[Dim Surgeon]" displayFolder="" count="0" unbalanced="0" hidden="1"/>
    <cacheHierarchy uniqueName="[Dim Surgeon].[Specialty Hierarchy]" caption="Specialty Hierarchy" defaultMemberUniqueName="[Dim Surgeon].[Specialty Hierarchy].[All]" allUniqueName="[Dim Surgeon].[Specialty Hierarchy].[All]" dimensionUniqueName="[Dim Surgeon]" displayFolder="" count="0" unbalanced="0" hidden="1"/>
    <cacheHierarchy uniqueName="[Dim Surgeon].[Specialty key]" caption="Specialty key" attribute="1" defaultMemberUniqueName="[Dim Surgeon].[Specialty key].[All]" allUniqueName="[Dim Surgeon].[Specialty key].[All]" dimensionUniqueName="[Dim Surgeon]" displayFolder="" count="0" unbalanced="0" hidden="1"/>
    <cacheHierarchy uniqueName="[Dim Surgeon].[Specialty Name]" caption="Specialty Name" attribute="1" defaultMemberUniqueName="[Dim Surgeon].[Specialty Name].[All]" allUniqueName="[Dim Surgeon].[Specialty Name].[All]" dimensionUniqueName="[Dim Surgeon]" displayFolder="" count="0" unbalanced="0" hidden="1"/>
    <cacheHierarchy uniqueName="[Dim Surgeon].[Specialty Type]" caption="Specialty Type" attribute="1" defaultMemberUniqueName="[Dim Surgeon].[Specialty Type].[All]" allUniqueName="[Dim Surgeon].[Specialty Type].[All]" dimensionUniqueName="[Dim Surgeon]" displayFolder="" count="0" unbalanced="0" hidden="1"/>
    <cacheHierarchy uniqueName="[Dim Surgeon].[Staff Key]" caption="Staff Key" attribute="1" defaultMemberUniqueName="[Dim Surgeon].[Staff Key].[All]" allUniqueName="[Dim Surgeon].[Staff Key].[All]" dimensionUniqueName="[Dim Surgeon]" displayFolder="" count="0" unbalanced="0" hidden="1"/>
    <cacheHierarchy uniqueName="[Dim Surgeon].[Termination Date]" caption="Termination Date" attribute="1" defaultMemberUniqueName="[Dim Surgeon].[Termination Date].[All]" allUniqueName="[Dim Surgeon].[Termination Date].[All]" dimensionUniqueName="[Dim Surgeon]" displayFolder="" count="0" unbalanced="0" hidden="1"/>
    <cacheHierarchy uniqueName="[Dim Surgeon].[Unified Specialty Hierarchy]" caption="Unified Specialty Hierarchy" defaultMemberUniqueName="[Dim Surgeon].[Unified Specialty Hierarchy].[All]" allUniqueName="[Dim Surgeon].[Unified Specialty Hierarchy].[All]" dimensionUniqueName="[Dim Surgeon]" displayFolder="" count="0" unbalanced="0" hidden="1"/>
    <cacheHierarchy uniqueName="[Dim Surgeon Assistant].[Degree Name]" caption="Degree Name" attribute="1" defaultMemberUniqueName="[Dim Surgeon Assistant].[Degree Name].[All]" allUniqueName="[Dim Surgeon Assistant].[Degree Name].[All]" dimensionUniqueName="[Dim Surgeon Assistant]" displayFolder="" count="0" unbalanced="0" hidden="1"/>
    <cacheHierarchy uniqueName="[Dim Surgeon Assistant].[Doctor Name]" caption="Doctor Name" attribute="1" defaultMemberUniqueName="[Dim Surgeon Assistant].[Doctor Name].[All]" allUniqueName="[Dim Surgeon Assistant].[Doctor Name].[All]" dimensionUniqueName="[Dim Surgeon Assistant]" displayFolder="" count="0" unbalanced="0" hidden="1"/>
    <cacheHierarchy uniqueName="[Dim Surgeon Assistant].[Doctor Type]" caption="Doctor Type" attribute="1" defaultMemberUniqueName="[Dim Surgeon Assistant].[Doctor Type].[All]" allUniqueName="[Dim Surgeon Assistant].[Doctor Type].[All]" dimensionUniqueName="[Dim Surgeon Assistant]" displayFolder="" count="0" unbalanced="0" hidden="1"/>
    <cacheHierarchy uniqueName="[Dim Surgeon Assistant].[Hiring Date]" caption="Hiring Date" attribute="1" defaultMemberUniqueName="[Dim Surgeon Assistant].[Hiring Date].[All]" allUniqueName="[Dim Surgeon Assistant].[Hiring Date].[All]" dimensionUniqueName="[Dim Surgeon Assistant]" displayFolder="" count="0" unbalanced="0" hidden="1"/>
    <cacheHierarchy uniqueName="[Dim Surgeon Assistant].[Salary]" caption="Salary" attribute="1" defaultMemberUniqueName="[Dim Surgeon Assistant].[Salary].[All]" allUniqueName="[Dim Surgeon Assistant].[Salary].[All]" dimensionUniqueName="[Dim Surgeon Assistant]" displayFolder="" count="0" unbalanced="0" hidden="1"/>
    <cacheHierarchy uniqueName="[Dim Surgeon Assistant].[Shift]" caption="Shift" attribute="1" defaultMemberUniqueName="[Dim Surgeon Assistant].[Shift].[All]" allUniqueName="[Dim Surgeon Assistant].[Shift].[All]" dimensionUniqueName="[Dim Surgeon Assistant]" displayFolder="" count="0" unbalanced="0" hidden="1"/>
    <cacheHierarchy uniqueName="[Dim Surgeon Assistant].[Specialty]" caption="Specialty" attribute="1" defaultMemberUniqueName="[Dim Surgeon Assistant].[Specialty].[All]" allUniqueName="[Dim Surgeon Assistant].[Specialty].[All]" dimensionUniqueName="[Dim Surgeon Assistant]" displayFolder="" count="0" unbalanced="0" hidden="1"/>
    <cacheHierarchy uniqueName="[Dim Surgeon Assistant].[Specialty Hierarchy]" caption="Specialty Hierarchy" defaultMemberUniqueName="[Dim Surgeon Assistant].[Specialty Hierarchy].[All]" allUniqueName="[Dim Surgeon Assistant].[Specialty Hierarchy].[All]" dimensionUniqueName="[Dim Surgeon Assistant]" displayFolder="" count="0" unbalanced="0" hidden="1"/>
    <cacheHierarchy uniqueName="[Dim Surgeon Assistant].[Specialty key]" caption="Specialty key" attribute="1" defaultMemberUniqueName="[Dim Surgeon Assistant].[Specialty key].[All]" allUniqueName="[Dim Surgeon Assistant].[Specialty key].[All]" dimensionUniqueName="[Dim Surgeon Assistant]" displayFolder="" count="0" unbalanced="0" hidden="1"/>
    <cacheHierarchy uniqueName="[Dim Surgeon Assistant].[Specialty Name]" caption="Specialty Name" attribute="1" defaultMemberUniqueName="[Dim Surgeon Assistant].[Specialty Name].[All]" allUniqueName="[Dim Surgeon Assistant].[Specialty Name].[All]" dimensionUniqueName="[Dim Surgeon Assistant]" displayFolder="" count="0" unbalanced="0" hidden="1"/>
    <cacheHierarchy uniqueName="[Dim Surgeon Assistant].[Specialty Type]" caption="Specialty Type" attribute="1" defaultMemberUniqueName="[Dim Surgeon Assistant].[Specialty Type].[All]" allUniqueName="[Dim Surgeon Assistant].[Specialty Type].[All]" dimensionUniqueName="[Dim Surgeon Assistant]" displayFolder="" count="0" unbalanced="0" hidden="1"/>
    <cacheHierarchy uniqueName="[Dim Surgeon Assistant].[Staff Key]" caption="Staff Key" attribute="1" defaultMemberUniqueName="[Dim Surgeon Assistant].[Staff Key].[All]" allUniqueName="[Dim Surgeon Assistant].[Staff Key].[All]" dimensionUniqueName="[Dim Surgeon Assistant]" displayFolder="" count="0" unbalanced="0" hidden="1"/>
    <cacheHierarchy uniqueName="[Dim Surgeon Assistant].[Termination Date]" caption="Termination Date" attribute="1" defaultMemberUniqueName="[Dim Surgeon Assistant].[Termination Date].[All]" allUniqueName="[Dim Surgeon Assistant].[Termination Date].[All]" dimensionUniqueName="[Dim Surgeon Assistant]" displayFolder="" count="0" unbalanced="0" hidden="1"/>
    <cacheHierarchy uniqueName="[Dim Surgeon Assistant].[Unified Specialty Hierarchy]" caption="Unified Specialty Hierarchy" defaultMemberUniqueName="[Dim Surgeon Assistant].[Unified Specialty Hierarchy].[All]" allUniqueName="[Dim Surgeon Assistant].[Unified Specialty Hierarchy].[All]" dimensionUniqueName="[Dim Surgeon Assistant]" displayFolder="" count="0" unbalanced="0" hidden="1"/>
    <cacheHierarchy uniqueName="[Dim System].[ID]" caption="ID" attribute="1" defaultMemberUniqueName="[Dim System].[ID].[All]" allUniqueName="[Dim System].[ID].[All]" dimensionUniqueName="[Dim System]" displayFolder="" count="0" unbalanced="0" hidden="1"/>
    <cacheHierarchy uniqueName="[Dim System].[System Type]" caption="System Type" attribute="1" defaultMemberUniqueName="[Dim System].[System Type].[All]" allUniqueName="[Dim System].[System Type].[All]" dimensionUniqueName="[Dim System]" displayFolder="" count="0" unbalanced="0" hidden="1"/>
    <cacheHierarchy uniqueName="[Dim Target Scenario].[Approval_Key]" caption="Approval_Key" attribute="1" defaultMemberUniqueName="[Dim Target Scenario].[Approval_Key].[All]" allUniqueName="[Dim Target Scenario].[Approval_Key].[All]" dimensionUniqueName="[Dim Target Scenario]" displayFolder="" count="0" unbalanced="0" hidden="1"/>
    <cacheHierarchy uniqueName="[Dim Target Scenario].[Month]" caption="Month" attribute="1" defaultMemberUniqueName="[Dim Target Scenario].[Month].[All]" allUniqueName="[Dim Target Scenario].[Month].[All]" dimensionUniqueName="[Dim Target Scenario]" displayFolder="" count="0" unbalanced="0" hidden="1"/>
    <cacheHierarchy uniqueName="[Dim Target Scenario].[OrganizationKey]" caption="OrganizationKey" attribute="1" defaultMemberUniqueName="[Dim Target Scenario].[OrganizationKey].[All]" allUniqueName="[Dim Target Scenario].[OrganizationKey].[All]" dimensionUniqueName="[Dim Target Scenario]" displayFolder="" count="0" unbalanced="0" hidden="1"/>
    <cacheHierarchy uniqueName="[Dim Target Scenario].[Scenario]" caption="Scenario" attribute="1" defaultMemberUniqueName="[Dim Target Scenario].[Scenario].[All]" allUniqueName="[Dim Target Scenario].[Scenario].[All]" dimensionUniqueName="[Dim Target Scenario]" displayFolder="" count="0" unbalanced="0" hidden="1"/>
    <cacheHierarchy uniqueName="[Dim Target Scenario].[scnariokey]" caption="scnariokey" attribute="1" defaultMemberUniqueName="[Dim Target Scenario].[scnariokey].[All]" allUniqueName="[Dim Target Scenario].[scnariokey].[All]" dimensionUniqueName="[Dim Target Scenario]" displayFolder="" count="0" unbalanced="0" hidden="1"/>
    <cacheHierarchy uniqueName="[Dim Target Scenario].[Year]" caption="Year" attribute="1" defaultMemberUniqueName="[Dim Target Scenario].[Year].[All]" allUniqueName="[Dim Target Scenario].[Year].[All]" dimensionUniqueName="[Dim Target Scenario]" displayFolder="" count="0" unbalanced="0" hidden="1"/>
    <cacheHierarchy uniqueName="[Dim Team].[TEAM]" caption="TEAM" attribute="1" defaultMemberUniqueName="[Dim Team].[TEAM].[All]" allUniqueName="[Dim Team].[TEAM].[All]" dimensionUniqueName="[Dim Team]" displayFolder="" count="0" unbalanced="0" hidden="1"/>
    <cacheHierarchy uniqueName="[Dim Team].[TEAM_ID]" caption="TEAM_ID" attribute="1" defaultMemberUniqueName="[Dim Team].[TEAM_ID].[All]" allUniqueName="[Dim Team].[TEAM_ID].[All]" dimensionUniqueName="[Dim Team]" displayFolder="" count="0" unbalanced="0" hidden="1"/>
    <cacheHierarchy uniqueName="[Dim Time - Booking Time].[Day Time Bucket]" caption="Day Time Bucket" attribute="1" defaultMemberUniqueName="[Dim Time - Booking Time].[Day Time Bucket].[All]" allUniqueName="[Dim Time - Booking Time].[Day Time Bucket].[All]" dimensionUniqueName="[Dim Time - Booking Time]" displayFolder="" count="0" unbalanced="0" hidden="1"/>
    <cacheHierarchy uniqueName="[Dim Time - Booking Time].[DayTimeBucketGroupKey]" caption="DayTimeBucketGroupKey" attribute="1" defaultMemberUniqueName="[Dim Time - Booking Time].[DayTimeBucketGroupKey].[All]" allUniqueName="[Dim Time - Booking Time].[DayTimeBucketGroupKey].[All]" dimensionUniqueName="[Dim Time - Booking Time]" displayFolder="" count="0" unbalanced="0" hidden="1"/>
    <cacheHierarchy uniqueName="[Dim Time - Booking Time].[Hour]" caption="Hour" attribute="1" defaultMemberUniqueName="[Dim Time - Booking Time].[Hour].[All]" allUniqueName="[Dim Time - Booking Time].[Hour].[All]" dimensionUniqueName="[Dim Time - Booking Time]" displayFolder="" count="0" unbalanced="0" hidden="1"/>
    <cacheHierarchy uniqueName="[Dim Time - Booking Time].[HourlyBucket]" caption="HourlyBucket" attribute="1" defaultMemberUniqueName="[Dim Time - Booking Time].[HourlyBucket].[All]" allUniqueName="[Dim Time - Booking Time].[HourlyBucket].[All]" dimensionUniqueName="[Dim Time - Booking Time]" displayFolder="" count="0" unbalanced="0" hidden="1"/>
    <cacheHierarchy uniqueName="[Dim Time - Booking Time].[MinuteNumber]" caption="MinuteNumber" attribute="1" defaultMemberUniqueName="[Dim Time - Booking Time].[MinuteNumber].[All]" allUniqueName="[Dim Time - Booking Time].[MinuteNumber].[All]" dimensionUniqueName="[Dim Time - Booking Time]" displayFolder="" count="0" unbalanced="0" hidden="1"/>
    <cacheHierarchy uniqueName="[Dim Time - Booking Time].[SecondNumber]" caption="SecondNumber" attribute="1" defaultMemberUniqueName="[Dim Time - Booking Time].[SecondNumber].[All]" allUniqueName="[Dim Time - Booking Time].[SecondNumber].[All]" dimensionUniqueName="[Dim Time - Booking Time]" displayFolder="" count="0" unbalanced="0" hidden="1"/>
    <cacheHierarchy uniqueName="[Dim Time - Booking Time].[Time]" caption="Time" attribute="1" defaultMemberUniqueName="[Dim Time - Booking Time].[Time].[All]" allUniqueName="[Dim Time - Booking Time].[Time].[All]" dimensionUniqueName="[Dim Time - Booking Time]" displayFolder="" count="0" unbalanced="0" hidden="1"/>
    <cacheHierarchy uniqueName="[Dim Time - Booking Time].[TimeAltKey]" caption="TimeAltKey" attribute="1" defaultMemberUniqueName="[Dim Time - Booking Time].[TimeAltKey].[All]" allUniqueName="[Dim Time - Booking Time].[TimeAltKey].[All]" dimensionUniqueName="[Dim Time - Booking Time]" displayFolder="" count="0" unbalanced="0" hidden="1"/>
    <cacheHierarchy uniqueName="[Dim Time - Booking Time].[TimeInSecond]" caption="TimeInSecond" attribute="1" defaultMemberUniqueName="[Dim Time - Booking Time].[TimeInSecond].[All]" allUniqueName="[Dim Time - Booking Time].[TimeInSecond].[All]" dimensionUniqueName="[Dim Time - Booking Time]" displayFolder="" count="0" unbalanced="0" hidden="1"/>
    <cacheHierarchy uniqueName="[Dim Time - Booking Time].[TimeKey]" caption="TimeKey" attribute="1" defaultMemberUniqueName="[Dim Time - Booking Time].[TimeKey].[All]" allUniqueName="[Dim Time - Booking Time].[TimeKey].[All]" dimensionUniqueName="[Dim Time - Booking Time]" displayFolder="" count="0" unbalanced="0" hidden="1"/>
    <cacheHierarchy uniqueName="[Dim Touching].[ID]" caption="ID" attribute="1" defaultMemberUniqueName="[Dim Touching].[ID].[All]" allUniqueName="[Dim Touching].[ID].[All]" dimensionUniqueName="[Dim Touching]" displayFolder="" count="0" unbalanced="0" hidden="1"/>
    <cacheHierarchy uniqueName="[Dim Touching].[Touch Status]" caption="Touch Status" attribute="1" defaultMemberUniqueName="[Dim Touching].[Touch Status].[All]" allUniqueName="[Dim Touching].[Touch Status].[All]" dimensionUniqueName="[Dim Touching]" displayFolder="" count="0" unbalanced="0" hidden="1"/>
    <cacheHierarchy uniqueName="[Dim Unit Department].[Dep_ID]" caption="Dep_ID" attribute="1" defaultMemberUniqueName="[Dim Unit Department].[Dep_ID].[All]" allUniqueName="[Dim Unit Department].[Dep_ID].[All]" dimensionUniqueName="[Dim Unit Department]" displayFolder="" count="0" unbalanced="0" hidden="1"/>
    <cacheHierarchy uniqueName="[Dim Unit Department].[Department]" caption="Department" attribute="1" defaultMemberUniqueName="[Dim Unit Department].[Department].[All]" allUniqueName="[Dim Unit Department].[Department].[All]" dimensionUniqueName="[Dim Unit Department]" displayFolder="" count="0" unbalanced="0" hidden="1"/>
    <cacheHierarchy uniqueName="[Dim Unit Department].[Department Hierarchy]" caption="Department Hierarchy" defaultMemberUniqueName="[Dim Unit Department].[Department Hierarchy].[All]" allUniqueName="[Dim Unit Department].[Department Hierarchy].[All]" dimensionUniqueName="[Dim Unit Department]" displayFolder="" count="0" unbalanced="0" hidden="1"/>
    <cacheHierarchy uniqueName="[Dim Unit Department].[DepartmentID]" caption="DepartmentID" attribute="1" defaultMemberUniqueName="[Dim Unit Department].[DepartmentID].[All]" allUniqueName="[Dim Unit Department].[DepartmentID].[All]" dimensionUniqueName="[Dim Unit Department]" displayFolder="" count="0" unbalanced="0" hidden="1"/>
    <cacheHierarchy uniqueName="[Dim Unit Department].[Sec_ID]" caption="Sec_ID" attribute="1" defaultMemberUniqueName="[Dim Unit Department].[Sec_ID].[All]" allUniqueName="[Dim Unit Department].[Sec_ID].[All]" dimensionUniqueName="[Dim Unit Department]" displayFolder="" count="0" unbalanced="0" hidden="1"/>
    <cacheHierarchy uniqueName="[Dim Unit Department].[Section]" caption="Section" attribute="1" defaultMemberUniqueName="[Dim Unit Department].[Section].[All]" allUniqueName="[Dim Unit Department].[Section].[All]" dimensionUniqueName="[Dim Unit Department]" displayFolder="" count="0" unbalanced="0" hidden="1"/>
    <cacheHierarchy uniqueName="[Dim Urgency].[ID]" caption="ID" attribute="1" defaultMemberUniqueName="[Dim Urgency].[ID].[All]" allUniqueName="[Dim Urgency].[ID].[All]" dimensionUniqueName="[Dim Urgency]" displayFolder="" count="0" unbalanced="0" hidden="1"/>
    <cacheHierarchy uniqueName="[Dim Urgency].[Urgency]" caption="Urgency" attribute="1" defaultMemberUniqueName="[Dim Urgency].[Urgency].[All]" allUniqueName="[Dim Urgency].[Urgency].[All]" dimensionUniqueName="[Dim Urgency]" displayFolder="" count="0" unbalanced="0" hidden="1"/>
    <cacheHierarchy uniqueName="[Dim User Roles].[Role Name (AR)]" caption="Role Name (AR)" attribute="1" defaultMemberUniqueName="[Dim User Roles].[Role Name (AR)].[All]" allUniqueName="[Dim User Roles].[Role Name (AR)].[All]" dimensionUniqueName="[Dim User Roles]" displayFolder="" count="0" unbalanced="0" hidden="1"/>
    <cacheHierarchy uniqueName="[Dim User Roles].[Role Name (EN)]" caption="Role Name (EN)" attribute="1" defaultMemberUniqueName="[Dim User Roles].[Role Name (EN)].[All]" allUniqueName="[Dim User Roles].[Role Name (EN)].[All]" dimensionUniqueName="[Dim User Roles]" displayFolder="" count="0" unbalanced="0" hidden="1"/>
    <cacheHierarchy uniqueName="[Dim User Roles].[RoleKey]" caption="RoleKey" attribute="1" defaultMemberUniqueName="[Dim User Roles].[RoleKey].[All]" allUniqueName="[Dim User Roles].[RoleKey].[All]" dimensionUniqueName="[Dim User Roles]" displayFolder="" count="0" unbalanced="0" hidden="1"/>
    <cacheHierarchy uniqueName="[Dim Users].[Assignment Type (AR)]" caption="Assignment Type (AR)" attribute="1" defaultMemberUniqueName="[Dim Users].[Assignment Type (AR)].[All]" allUniqueName="[Dim Users].[Assignment Type (AR)].[All]" dimensionUniqueName="[Dim Users]" displayFolder="Assignment Type" count="0" unbalanced="0" hidden="1"/>
    <cacheHierarchy uniqueName="[Dim Users].[Assignment Type (EN)]" caption="Assignment Type (EN)" attribute="1" defaultMemberUniqueName="[Dim Users].[Assignment Type (EN)].[All]" allUniqueName="[Dim Users].[Assignment Type (EN)].[All]" dimensionUniqueName="[Dim Users]" displayFolder="Assignment Type" count="0" unbalanced="0" hidden="1"/>
    <cacheHierarchy uniqueName="[Dim Users].[AssignmentTypeKey]" caption="AssignmentTypeKey" attribute="1" defaultMemberUniqueName="[Dim Users].[AssignmentTypeKey].[All]" allUniqueName="[Dim Users].[AssignmentTypeKey].[All]" dimensionUniqueName="[Dim Users]" displayFolder="" count="0" unbalanced="0" hidden="1"/>
    <cacheHierarchy uniqueName="[Dim Users].[Authentication (AR)]" caption="Authentication (AR)" attribute="1" defaultMemberUniqueName="[Dim Users].[Authentication (AR)].[All]" allUniqueName="[Dim Users].[Authentication (AR)].[All]" dimensionUniqueName="[Dim Users]" displayFolder="User Authentications" count="0" unbalanced="0" hidden="1"/>
    <cacheHierarchy uniqueName="[Dim Users].[Authentication (EN)]" caption="Authentication (EN)" attribute="1" defaultMemberUniqueName="[Dim Users].[Authentication (EN)].[All]" allUniqueName="[Dim Users].[Authentication (EN)].[All]" dimensionUniqueName="[Dim Users]" displayFolder="User Authentications" count="0" unbalanced="0" hidden="1"/>
    <cacheHierarchy uniqueName="[Dim Users].[AuthKey]" caption="AuthKey" attribute="1" defaultMemberUniqueName="[Dim Users].[AuthKey].[All]" allUniqueName="[Dim Users].[AuthKey].[All]" dimensionUniqueName="[Dim Users]" displayFolder="" count="0" unbalanced="0" hidden="1"/>
    <cacheHierarchy uniqueName="[Dim Users].[Email]" caption="Email" attribute="1" defaultMemberUniqueName="[Dim Users].[Email].[All]" allUniqueName="[Dim Users].[Email].[All]" dimensionUniqueName="[Dim Users]" displayFolder="User Data" count="0" unbalanced="0" hidden="1"/>
    <cacheHierarchy uniqueName="[Dim Users].[Login Name]" caption="Login Name" attribute="1" defaultMemberUniqueName="[Dim Users].[Login Name].[All]" allUniqueName="[Dim Users].[Login Name].[All]" dimensionUniqueName="[Dim Users]" displayFolder="User Data" count="0" unbalanced="0" hidden="1"/>
    <cacheHierarchy uniqueName="[Dim Users].[OrganizationKey]" caption="OrganizationKey" attribute="1" defaultMemberUniqueName="[Dim Users].[OrganizationKey].[All]" allUniqueName="[Dim Users].[OrganizationKey].[All]" dimensionUniqueName="[Dim Users]" displayFolder="" count="0" unbalanced="0" hidden="1"/>
    <cacheHierarchy uniqueName="[Dim Users].[User Full Name]" caption="User Full Name" attribute="1" defaultMemberUniqueName="[Dim Users].[User Full Name].[All]" allUniqueName="[Dim Users].[User Full Name].[All]" dimensionUniqueName="[Dim Users]" displayFolder="User Data" count="0" unbalanced="0" hidden="1"/>
    <cacheHierarchy uniqueName="[Dim Users].[UserKey]" caption="UserKey" attribute="1" defaultMemberUniqueName="[Dim Users].[UserKey].[All]" allUniqueName="[Dim Users].[UserKey].[All]" dimensionUniqueName="[Dim Users]" displayFolder="" count="0" unbalanced="0" hidden="1"/>
    <cacheHierarchy uniqueName="[Dim Visit Types].[Visit Type (AR)]" caption="Visit Type (AR)" attribute="1" defaultMemberUniqueName="[Dim Visit Types].[Visit Type (AR)].[All]" allUniqueName="[Dim Visit Types].[Visit Type (AR)].[All]" dimensionUniqueName="[Dim Visit Types]" displayFolder="" count="0" unbalanced="0" hidden="1"/>
    <cacheHierarchy uniqueName="[Dim Visit Types].[Visit Type (EN)]" caption="Visit Type (EN)" attribute="1" defaultMemberUniqueName="[Dim Visit Types].[Visit Type (EN)].[All]" allUniqueName="[Dim Visit Types].[Visit Type (EN)].[All]" dimensionUniqueName="[Dim Visit Types]" displayFolder="" count="0" unbalanced="0" hidden="1"/>
    <cacheHierarchy uniqueName="[Dim Visit Types].[VisitTypeKey]" caption="VisitTypeKey" attribute="1" defaultMemberUniqueName="[Dim Visit Types].[VisitTypeKey].[All]" allUniqueName="[Dim Visit Types].[VisitTypeKey].[All]" dimensionUniqueName="[Dim Visit Types]" displayFolder="" count="0" unbalanced="0" hidden="1"/>
    <cacheHierarchy uniqueName="[DimAchievementMeasure].[ID]" caption="ID" attribute="1" defaultMemberUniqueName="[DimAchievementMeasure].[ID].[All]" allUniqueName="[DimAchievementMeasure].[ID].[All]" dimensionUniqueName="[DimAchievementMeasure]" displayFolder="" count="0" unbalanced="0" hidden="1"/>
    <cacheHierarchy uniqueName="[DimAchievementMeasure].[Measure]" caption="Measure" attribute="1" defaultMemberUniqueName="[DimAchievementMeasure].[Measure].[All]" allUniqueName="[DimAchievementMeasure].[Measure].[All]" dimensionUniqueName="[DimAchievementMeasure]" displayFolder="" count="0" unbalanced="0" hidden="1"/>
    <cacheHierarchy uniqueName="[DimBridgePaymentType].[Payment Type]" caption="Payment Type" attribute="1" defaultMemberUniqueName="[DimBridgePaymentType].[Payment Type].[All]" allUniqueName="[DimBridgePaymentType].[Payment Type].[All]" dimensionUniqueName="[DimBridgePaymentType]" displayFolder="" count="0" unbalanced="0" hidden="1"/>
    <cacheHierarchy uniqueName="[DimDateGrowth].[DateKey]" caption="DateKey" attribute="1" defaultMemberUniqueName="[DimDateGrowth].[DateKey].[All]" allUniqueName="[DimDateGrowth].[DateKey].[All]" dimensionUniqueName="[DimDateGrowth]" displayFolder="" count="0" unbalanced="0" hidden="1"/>
    <cacheHierarchy uniqueName="[DimGrowthDrivers].[Drivers]" caption="Drivers" attribute="1" defaultMemberUniqueName="[DimGrowthDrivers].[Drivers].[All]" allUniqueName="[DimGrowthDrivers].[Drivers].[All]" dimensionUniqueName="[DimGrowthDrivers]" displayFolder="" count="0" unbalanced="0" hidden="1"/>
    <cacheHierarchy uniqueName="[DimGrowthDrivers].[ID]" caption="ID" attribute="1" defaultMemberUniqueName="[DimGrowthDrivers].[ID].[All]" allUniqueName="[DimGrowthDrivers].[ID].[All]" dimensionUniqueName="[DimGrowthDrivers]" displayFolder="" count="0" unbalanced="0" hidden="1"/>
    <cacheHierarchy uniqueName="[DimInvistigationSlicer].[Investigation]" caption="Investigation" attribute="1" defaultMemberUniqueName="[DimInvistigationSlicer].[Investigation].[All]" allUniqueName="[DimInvistigationSlicer].[Investigation].[All]" dimensionUniqueName="[DimInvistigationSlicer]" displayFolder="" count="0" unbalanced="0" hidden="1"/>
    <cacheHierarchy uniqueName="[DimInvistigationSlicer].[InvestigationID]" caption="InvestigationID" attribute="1" defaultMemberUniqueName="[DimInvistigationSlicer].[InvestigationID].[All]" allUniqueName="[DimInvistigationSlicer].[InvestigationID].[All]" dimensionUniqueName="[DimInvistigationSlicer]" displayFolder="" count="0" unbalanced="0" hidden="1"/>
    <cacheHierarchy uniqueName="[DimOPDIndicator].[ID]" caption="ID" attribute="1" defaultMemberUniqueName="[DimOPDIndicator].[ID].[All]" allUniqueName="[DimOPDIndicator].[ID].[All]" dimensionUniqueName="[DimOPDIndicator]" displayFolder="" count="0" unbalanced="0" hidden="1"/>
    <cacheHierarchy uniqueName="[DimOPDIndicator].[IndicatorName]" caption="IndicatorName" attribute="1" defaultMemberUniqueName="[DimOPDIndicator].[IndicatorName].[All]" allUniqueName="[DimOPDIndicator].[IndicatorName].[All]" dimensionUniqueName="[DimOPDIndicator]" displayFolder="" count="0" unbalanced="0" hidden="1"/>
    <cacheHierarchy uniqueName="[DimServicesFlag].[ID]" caption="ID" attribute="1" defaultMemberUniqueName="[DimServicesFlag].[ID].[All]" allUniqueName="[DimServicesFlag].[ID].[All]" dimensionUniqueName="[DimServicesFlag]" displayFolder="" count="0" unbalanced="0" hidden="1"/>
    <cacheHierarchy uniqueName="[DimServicesFlag].[Services Flag Description]" caption="Services Flag Description" attribute="1" defaultMemberUniqueName="[DimServicesFlag].[Services Flag Description].[All]" allUniqueName="[DimServicesFlag].[Services Flag Description].[All]" dimensionUniqueName="[DimServicesFlag]" displayFolder="" count="0" unbalanced="0" hidden="1"/>
    <cacheHierarchy uniqueName="[DimServicesType].[ID]" caption="ID" attribute="1" defaultMemberUniqueName="[DimServicesType].[ID].[All]" allUniqueName="[DimServicesType].[ID].[All]" dimensionUniqueName="[DimServicesType]" displayFolder="" count="0" unbalanced="0" hidden="1"/>
    <cacheHierarchy uniqueName="[DimServicesType].[Service Type Desc]" caption="Service Type Desc" attribute="1" defaultMemberUniqueName="[DimServicesType].[Service Type Desc].[All]" allUniqueName="[DimServicesType].[Service Type Desc].[All]" dimensionUniqueName="[DimServicesType]" displayFolder="" count="0" unbalanced="0" hidden="1"/>
    <cacheHierarchy uniqueName="[Drivers].[Driver]" caption="Driver" attribute="1" defaultMemberUniqueName="[Drivers].[Driver].[All]" allUniqueName="[Drivers].[Driver].[All]" dimensionUniqueName="[Drivers]" displayFolder="" count="0" unbalanced="0" hidden="1"/>
    <cacheHierarchy uniqueName="[Drivers].[Driver ID]" caption="Driver ID" attribute="1" defaultMemberUniqueName="[Drivers].[Driver ID].[All]" allUniqueName="[Drivers].[Driver ID].[All]" dimensionUniqueName="[Drivers]" displayFolder="" count="0" unbalanced="0" hidden="1"/>
    <cacheHierarchy uniqueName="[DynamicBaseLine].[BaseLineYearMonthKey]" caption="BaseLineYearMonthKey" attribute="1" defaultMemberUniqueName="[DynamicBaseLine].[BaseLineYearMonthKey].[All]" allUniqueName="[DynamicBaseLine].[BaseLineYearMonthKey].[All]" dimensionUniqueName="[DynamicBaseLine]" displayFolder="" count="0" unbalanced="0" hidden="1"/>
    <cacheHierarchy uniqueName="[DynamicBaseLine].[EndDateKey]" caption="EndDateKey" attribute="1" defaultMemberUniqueName="[DynamicBaseLine].[EndDateKey].[All]" allUniqueName="[DynamicBaseLine].[EndDateKey].[All]" dimensionUniqueName="[DynamicBaseLine]" displayFolder="" count="0" unbalanced="0" hidden="1"/>
    <cacheHierarchy uniqueName="[DynamicBaseLine].[MonthKey]" caption="MonthKey" attribute="1" defaultMemberUniqueName="[DynamicBaseLine].[MonthKey].[All]" allUniqueName="[DynamicBaseLine].[MonthKey].[All]" dimensionUniqueName="[DynamicBaseLine]" displayFolder="" count="0" unbalanced="0" hidden="1"/>
    <cacheHierarchy uniqueName="[DynamicBaseLine].[NoOfdays]" caption="NoOfdays" attribute="1" defaultMemberUniqueName="[DynamicBaseLine].[NoOfdays].[All]" allUniqueName="[DynamicBaseLine].[NoOfdays].[All]" dimensionUniqueName="[DynamicBaseLine]" displayFolder="" count="0" unbalanced="0" hidden="1"/>
    <cacheHierarchy uniqueName="[DynamicBaseLine].[OrganizationKey]" caption="OrganizationKey" attribute="1" defaultMemberUniqueName="[DynamicBaseLine].[OrganizationKey].[All]" allUniqueName="[DynamicBaseLine].[OrganizationKey].[All]" dimensionUniqueName="[DynamicBaseLine]" displayFolder="" count="0" unbalanced="0" hidden="1"/>
    <cacheHierarchy uniqueName="[DynamicBaseLine].[StartDateKey]" caption="StartDateKey" attribute="1" defaultMemberUniqueName="[DynamicBaseLine].[StartDateKey].[All]" allUniqueName="[DynamicBaseLine].[StartDateKey].[All]" dimensionUniqueName="[DynamicBaseLine]" displayFolder="" count="0" unbalanced="0" hidden="1"/>
    <cacheHierarchy uniqueName="[DynamicBaseLine].[YearKey]" caption="YearKey" attribute="1" defaultMemberUniqueName="[DynamicBaseLine].[YearKey].[All]" allUniqueName="[DynamicBaseLine].[YearKey].[All]" dimensionUniqueName="[DynamicBaseLine]" displayFolder="" count="0" unbalanced="0" hidden="1"/>
    <cacheHierarchy uniqueName="[DynamicBaseLine].[YearMonthKey]" caption="YearMonthKey" attribute="1" defaultMemberUniqueName="[DynamicBaseLine].[YearMonthKey].[All]" allUniqueName="[DynamicBaseLine].[YearMonthKey].[All]" dimensionUniqueName="[DynamicBaseLine]" displayFolder="" count="0" unbalanced="0" hidden="1"/>
    <cacheHierarchy uniqueName="[Fact Admission Requests].[ADMISSION_REQUEST_ID]" caption="ADMISSION_REQUEST_ID" attribute="1" defaultMemberUniqueName="[Fact Admission Requests].[ADMISSION_REQUEST_ID].[All]" allUniqueName="[Fact Admission Requests].[ADMISSION_REQUEST_ID].[All]" dimensionUniqueName="[Fact Admission Requests]" displayFolder="" count="0" unbalanced="0" hidden="1"/>
    <cacheHierarchy uniqueName="[Fact Admission Requests].[ADMISSION_TYPE]" caption="ADMISSION_TYPE" attribute="1" defaultMemberUniqueName="[Fact Admission Requests].[ADMISSION_TYPE].[All]" allUniqueName="[Fact Admission Requests].[ADMISSION_TYPE].[All]" dimensionUniqueName="[Fact Admission Requests]" displayFolder="" count="0" unbalanced="0" hidden="1"/>
    <cacheHierarchy uniqueName="[Fact Admission Requests].[ADMIT_DATE]" caption="ADMIT_DATE" attribute="1" defaultMemberUniqueName="[Fact Admission Requests].[ADMIT_DATE].[All]" allUniqueName="[Fact Admission Requests].[ADMIT_DATE].[All]" dimensionUniqueName="[Fact Admission Requests]" displayFolder="" count="0" unbalanced="0" hidden="1"/>
    <cacheHierarchy uniqueName="[Fact Admission Requests].[Company_Key]" caption="Company_Key" attribute="1" defaultMemberUniqueName="[Fact Admission Requests].[Company_Key].[All]" allUniqueName="[Fact Admission Requests].[Company_Key].[All]" dimensionUniqueName="[Fact Admission Requests]" displayFolder="" count="0" unbalanced="0" hidden="1"/>
    <cacheHierarchy uniqueName="[Fact Admission Requests].[CONSULTANT_ID]" caption="CONSULTANT_ID" attribute="1" defaultMemberUniqueName="[Fact Admission Requests].[CONSULTANT_ID].[All]" allUniqueName="[Fact Admission Requests].[CONSULTANT_ID].[All]" dimensionUniqueName="[Fact Admission Requests]" displayFolder="" count="0" unbalanced="0" hidden="1"/>
    <cacheHierarchy uniqueName="[Fact Admission Requests].[DATE_REVIEWED]" caption="DATE_REVIEWED" attribute="1" defaultMemberUniqueName="[Fact Admission Requests].[DATE_REVIEWED].[All]" allUniqueName="[Fact Admission Requests].[DATE_REVIEWED].[All]" dimensionUniqueName="[Fact Admission Requests]" displayFolder="" count="0" unbalanced="0" hidden="1"/>
    <cacheHierarchy uniqueName="[Fact Admission Requests].[DIAG_CODE]" caption="DIAG_CODE" attribute="1" defaultMemberUniqueName="[Fact Admission Requests].[DIAG_CODE].[All]" allUniqueName="[Fact Admission Requests].[DIAG_CODE].[All]" dimensionUniqueName="[Fact Admission Requests]" displayFolder="" count="0" unbalanced="0" hidden="1"/>
    <cacheHierarchy uniqueName="[Fact Admission Requests].[Entrance_Key]" caption="Entrance_Key" attribute="1" defaultMemberUniqueName="[Fact Admission Requests].[Entrance_Key].[All]" allUniqueName="[Fact Admission Requests].[Entrance_Key].[All]" dimensionUniqueName="[Fact Admission Requests]" displayFolder="" count="0" unbalanced="0" hidden="1"/>
    <cacheHierarchy uniqueName="[Fact Admission Requests].[Episode_key]" caption="Episode_key" attribute="1" defaultMemberUniqueName="[Fact Admission Requests].[Episode_key].[All]" allUniqueName="[Fact Admission Requests].[Episode_key].[All]" dimensionUniqueName="[Fact Admission Requests]" displayFolder="" count="0" unbalanced="0" hidden="1"/>
    <cacheHierarchy uniqueName="[Fact Admission Requests].[EST_DISCHARGE_DATE]" caption="EST_DISCHARGE_DATE" attribute="1" defaultMemberUniqueName="[Fact Admission Requests].[EST_DISCHARGE_DATE].[All]" allUniqueName="[Fact Admission Requests].[EST_DISCHARGE_DATE].[All]" dimensionUniqueName="[Fact Admission Requests]" displayFolder="" count="0" unbalanced="0" hidden="1"/>
    <cacheHierarchy uniqueName="[Fact Admission Requests].[NewPatientId]" caption="NewPatientId" attribute="1" defaultMemberUniqueName="[Fact Admission Requests].[NewPatientId].[All]" allUniqueName="[Fact Admission Requests].[NewPatientId].[All]" dimensionUniqueName="[Fact Admission Requests]" displayFolder="" count="0" unbalanced="0" hidden="1"/>
    <cacheHierarchy uniqueName="[Fact Admission Requests].[Organization_key]" caption="Organization_key" attribute="1" defaultMemberUniqueName="[Fact Admission Requests].[Organization_key].[All]" allUniqueName="[Fact Admission Requests].[Organization_key].[All]" dimensionUniqueName="[Fact Admission Requests]" displayFolder="" count="0" unbalanced="0" hidden="1"/>
    <cacheHierarchy uniqueName="[Fact Admission Requests].[PATIENT_ID]" caption="PATIENT_ID" attribute="1" defaultMemberUniqueName="[Fact Admission Requests].[PATIENT_ID].[All]" allUniqueName="[Fact Admission Requests].[PATIENT_ID].[All]" dimensionUniqueName="[Fact Admission Requests]" displayFolder="" count="0" unbalanced="0" hidden="1"/>
    <cacheHierarchy uniqueName="[Fact Admission Requests].[PatientEpisodeType_Key]" caption="PatientEpisodeType_Key" attribute="1" defaultMemberUniqueName="[Fact Admission Requests].[PatientEpisodeType_Key].[All]" allUniqueName="[Fact Admission Requests].[PatientEpisodeType_Key].[All]" dimensionUniqueName="[Fact Admission Requests]" displayFolder="" count="0" unbalanced="0" hidden="1"/>
    <cacheHierarchy uniqueName="[Fact Admission Requests].[PLANNED_DATE]" caption="PLANNED_DATE" attribute="1" defaultMemberUniqueName="[Fact Admission Requests].[PLANNED_DATE].[All]" allUniqueName="[Fact Admission Requests].[PLANNED_DATE].[All]" dimensionUniqueName="[Fact Admission Requests]" displayFolder="" count="0" unbalanced="0" hidden="1"/>
    <cacheHierarchy uniqueName="[Fact Admission Requests].[REASON_FOR_ADMIT]" caption="REASON_FOR_ADMIT" attribute="1" defaultMemberUniqueName="[Fact Admission Requests].[REASON_FOR_ADMIT].[All]" allUniqueName="[Fact Admission Requests].[REASON_FOR_ADMIT].[All]" dimensionUniqueName="[Fact Admission Requests]" displayFolder="" count="0" unbalanced="0" hidden="1"/>
    <cacheHierarchy uniqueName="[Fact Admission Requests].[REQUEST_TYPE]" caption="REQUEST_TYPE" attribute="1" defaultMemberUniqueName="[Fact Admission Requests].[REQUEST_TYPE].[All]" allUniqueName="[Fact Admission Requests].[REQUEST_TYPE].[All]" dimensionUniqueName="[Fact Admission Requests]" displayFolder="" count="0" unbalanced="0" hidden="1"/>
    <cacheHierarchy uniqueName="[Fact Admission Requests].[STATUS]" caption="STATUS" attribute="1" defaultMemberUniqueName="[Fact Admission Requests].[STATUS].[All]" allUniqueName="[Fact Admission Requests].[STATUS].[All]" dimensionUniqueName="[Fact Admission Requests]" displayFolder="" count="0" unbalanced="0" hidden="1"/>
    <cacheHierarchy uniqueName="[Fact Admission Requests].[TEAM_ID]" caption="TEAM_ID" attribute="1" defaultMemberUniqueName="[Fact Admission Requests].[TEAM_ID].[All]" allUniqueName="[Fact Admission Requests].[TEAM_ID].[All]" dimensionUniqueName="[Fact Admission Requests]" displayFolder="" count="0" unbalanced="0" hidden="1"/>
    <cacheHierarchy uniqueName="[Fact Admission Requests].[URGENCY]" caption="URGENCY" attribute="1" defaultMemberUniqueName="[Fact Admission Requests].[URGENCY].[All]" allUniqueName="[Fact Admission Requests].[URGENCY].[All]" dimensionUniqueName="[Fact Admission Requests]" displayFolder="" count="0" unbalanced="0" hidden="1"/>
    <cacheHierarchy uniqueName="[Fact Appointment Booking].[AccountKey]" caption="AccountKey" attribute="1" defaultMemberUniqueName="[Fact Appointment Booking].[AccountKey].[All]" allUniqueName="[Fact Appointment Booking].[AccountKey].[All]" dimensionUniqueName="[Fact Appointment Booking]" displayFolder="" count="0" unbalanced="0" hidden="1"/>
    <cacheHierarchy uniqueName="[Fact Appointment Booking].[AccountMappedKey]" caption="AccountMappedKey" attribute="1" defaultMemberUniqueName="[Fact Appointment Booking].[AccountMappedKey].[All]" allUniqueName="[Fact Appointment Booking].[AccountMappedKey].[All]" dimensionUniqueName="[Fact Appointment Booking]" displayFolder="" count="0" unbalanced="0" hidden="1"/>
    <cacheHierarchy uniqueName="[Fact Appointment Booking].[AgentsMappedKey]" caption="AgentsMappedKey" attribute="1" defaultMemberUniqueName="[Fact Appointment Booking].[AgentsMappedKey].[All]" allUniqueName="[Fact Appointment Booking].[AgentsMappedKey].[All]" dimensionUniqueName="[Fact Appointment Booking]" displayFolder="" count="0" unbalanced="0" hidden="1"/>
    <cacheHierarchy uniqueName="[Fact Appointment Booking].[AltKey]" caption="AltKey" attribute="1" defaultMemberUniqueName="[Fact Appointment Booking].[AltKey].[All]" allUniqueName="[Fact Appointment Booking].[AltKey].[All]" dimensionUniqueName="[Fact Appointment Booking]" displayFolder="" count="0" unbalanced="0" hidden="1"/>
    <cacheHierarchy uniqueName="[Fact Appointment Booking].[ApptClassification]" caption="ApptClassification" attribute="1" defaultMemberUniqueName="[Fact Appointment Booking].[ApptClassification].[All]" allUniqueName="[Fact Appointment Booking].[ApptClassification].[All]" dimensionUniqueName="[Fact Appointment Booking]" displayFolder="" count="0" unbalanced="0" hidden="1"/>
    <cacheHierarchy uniqueName="[Fact Appointment Booking].[BookingKey]" caption="BookingKey" attribute="1" defaultMemberUniqueName="[Fact Appointment Booking].[BookingKey].[All]" allUniqueName="[Fact Appointment Booking].[BookingKey].[All]" dimensionUniqueName="[Fact Appointment Booking]" displayFolder="" count="0" unbalanced="0" hidden="1"/>
    <cacheHierarchy uniqueName="[Fact Appointment Booking].[BookingStatusKey]" caption="BookingStatusKey" attribute="1" defaultMemberUniqueName="[Fact Appointment Booking].[BookingStatusKey].[All]" allUniqueName="[Fact Appointment Booking].[BookingStatusKey].[All]" dimensionUniqueName="[Fact Appointment Booking]" displayFolder="" count="0" unbalanced="0" hidden="1"/>
    <cacheHierarchy uniqueName="[Fact Appointment Booking].[BusinessSourceID]" caption="BusinessSourceID" attribute="1" defaultMemberUniqueName="[Fact Appointment Booking].[BusinessSourceID].[All]" allUniqueName="[Fact Appointment Booking].[BusinessSourceID].[All]" dimensionUniqueName="[Fact Appointment Booking]" displayFolder="" count="0" unbalanced="0" hidden="1"/>
    <cacheHierarchy uniqueName="[Fact Appointment Booking].[CancelReasonID]" caption="CancelReasonID" attribute="1" defaultMemberUniqueName="[Fact Appointment Booking].[CancelReasonID].[All]" allUniqueName="[Fact Appointment Booking].[CancelReasonID].[All]" dimensionUniqueName="[Fact Appointment Booking]" displayFolder="" count="0" unbalanced="0" hidden="1"/>
    <cacheHierarchy uniqueName="[Fact Appointment Booking].[Cases]" caption="Cases" attribute="1" defaultMemberUniqueName="[Fact Appointment Booking].[Cases].[All]" allUniqueName="[Fact Appointment Booking].[Cases].[All]" dimensionUniqueName="[Fact Appointment Booking]" displayFolder="" count="0" unbalanced="0" hidden="1"/>
    <cacheHierarchy uniqueName="[Fact Appointment Booking].[ClinicDateKey]" caption="ClinicDateKey" attribute="1" defaultMemberUniqueName="[Fact Appointment Booking].[ClinicDateKey].[All]" allUniqueName="[Fact Appointment Booking].[ClinicDateKey].[All]" dimensionUniqueName="[Fact Appointment Booking]" displayFolder="" count="0" unbalanced="0" hidden="1"/>
    <cacheHierarchy uniqueName="[Fact Appointment Booking].[ContractID]" caption="ContractID" attribute="1" defaultMemberUniqueName="[Fact Appointment Booking].[ContractID].[All]" allUniqueName="[Fact Appointment Booking].[ContractID].[All]" dimensionUniqueName="[Fact Appointment Booking]" displayFolder="" count="0" unbalanced="0" hidden="1"/>
    <cacheHierarchy uniqueName="[Fact Appointment Booking].[ContractorClientID]" caption="ContractorClientID" attribute="1" defaultMemberUniqueName="[Fact Appointment Booking].[ContractorClientID].[All]" allUniqueName="[Fact Appointment Booking].[ContractorClientID].[All]" dimensionUniqueName="[Fact Appointment Booking]" displayFolder="" count="0" unbalanced="0" hidden="1"/>
    <cacheHierarchy uniqueName="[Fact Appointment Booking].[CreatedBy]" caption="CreatedBy" attribute="1" defaultMemberUniqueName="[Fact Appointment Booking].[CreatedBy].[All]" allUniqueName="[Fact Appointment Booking].[CreatedBy].[All]" dimensionUniqueName="[Fact Appointment Booking]" displayFolder="" count="0" unbalanced="0" hidden="1"/>
    <cacheHierarchy uniqueName="[Fact Appointment Booking].[DateKey]" caption="DateKey" attribute="1" defaultMemberUniqueName="[Fact Appointment Booking].[DateKey].[All]" allUniqueName="[Fact Appointment Booking].[DateKey].[All]" dimensionUniqueName="[Fact Appointment Booking]" displayFolder="" count="0" unbalanced="0" hidden="1"/>
    <cacheHierarchy uniqueName="[Fact Appointment Booking].[DepartmentKey]" caption="DepartmentKey" attribute="1" defaultMemberUniqueName="[Fact Appointment Booking].[DepartmentKey].[All]" allUniqueName="[Fact Appointment Booking].[DepartmentKey].[All]" dimensionUniqueName="[Fact Appointment Booking]" displayFolder="" count="0" unbalanced="0" hidden="1"/>
    <cacheHierarchy uniqueName="[Fact Appointment Booking].[DoctorKey]" caption="DoctorKey" attribute="1" defaultMemberUniqueName="[Fact Appointment Booking].[DoctorKey].[All]" allUniqueName="[Fact Appointment Booking].[DoctorKey].[All]" dimensionUniqueName="[Fact Appointment Booking]" displayFolder="" count="0" unbalanced="0" hidden="1"/>
    <cacheHierarchy uniqueName="[Fact Appointment Booking].[DoctorMappedKey]" caption="DoctorMappedKey" attribute="1" defaultMemberUniqueName="[Fact Appointment Booking].[DoctorMappedKey].[All]" allUniqueName="[Fact Appointment Booking].[DoctorMappedKey].[All]" dimensionUniqueName="[Fact Appointment Booking]" displayFolder="" count="0" unbalanced="0" hidden="1"/>
    <cacheHierarchy uniqueName="[Fact Appointment Booking].[FinancialStatusID]" caption="FinancialStatusID" attribute="1" defaultMemberUniqueName="[Fact Appointment Booking].[FinancialStatusID].[All]" allUniqueName="[Fact Appointment Booking].[FinancialStatusID].[All]" dimensionUniqueName="[Fact Appointment Booking]" displayFolder="" count="0" unbalanced="0" hidden="1"/>
    <cacheHierarchy uniqueName="[Fact Appointment Booking].[IsPhysicianDependent]" caption="IsPhysicianDependent" attribute="1" defaultMemberUniqueName="[Fact Appointment Booking].[IsPhysicianDependent].[All]" allUniqueName="[Fact Appointment Booking].[IsPhysicianDependent].[All]" dimensionUniqueName="[Fact Appointment Booking]" displayFolder="" count="0" unbalanced="0" hidden="1"/>
    <cacheHierarchy uniqueName="[Fact Appointment Booking].[MappedKey1]" caption="MappedKey1" attribute="1" defaultMemberUniqueName="[Fact Appointment Booking].[MappedKey1].[All]" allUniqueName="[Fact Appointment Booking].[MappedKey1].[All]" dimensionUniqueName="[Fact Appointment Booking]" displayFolder="" count="0" unbalanced="0" hidden="1"/>
    <cacheHierarchy uniqueName="[Fact Appointment Booking].[MappedKey2]" caption="MappedKey2" attribute="1" defaultMemberUniqueName="[Fact Appointment Booking].[MappedKey2].[All]" allUniqueName="[Fact Appointment Booking].[MappedKey2].[All]" dimensionUniqueName="[Fact Appointment Booking]" displayFolder="" count="0" unbalanced="0" hidden="1"/>
    <cacheHierarchy uniqueName="[Fact Appointment Booking].[MappedKey3]" caption="MappedKey3" attribute="1" defaultMemberUniqueName="[Fact Appointment Booking].[MappedKey3].[All]" allUniqueName="[Fact Appointment Booking].[MappedKey3].[All]" dimensionUniqueName="[Fact Appointment Booking]" displayFolder="" count="0" unbalanced="0" hidden="1"/>
    <cacheHierarchy uniqueName="[Fact Appointment Booking].[MappedKey4]" caption="MappedKey4" attribute="1" defaultMemberUniqueName="[Fact Appointment Booking].[MappedKey4].[All]" allUniqueName="[Fact Appointment Booking].[MappedKey4].[All]" dimensionUniqueName="[Fact Appointment Booking]" displayFolder="" count="0" unbalanced="0" hidden="1"/>
    <cacheHierarchy uniqueName="[Fact Appointment Booking].[MappedKey5]" caption="MappedKey5" attribute="1" defaultMemberUniqueName="[Fact Appointment Booking].[MappedKey5].[All]" allUniqueName="[Fact Appointment Booking].[MappedKey5].[All]" dimensionUniqueName="[Fact Appointment Booking]" displayFolder="" count="0" unbalanced="0" hidden="1"/>
    <cacheHierarchy uniqueName="[Fact Appointment Booking].[NumberOfOverbookedSlots]" caption="NumberOfOverbookedSlots" attribute="1" defaultMemberUniqueName="[Fact Appointment Booking].[NumberOfOverbookedSlots].[All]" allUniqueName="[Fact Appointment Booking].[NumberOfOverbookedSlots].[All]" dimensionUniqueName="[Fact Appointment Booking]" displayFolder="" count="0" unbalanced="0" hidden="1"/>
    <cacheHierarchy uniqueName="[Fact Appointment Booking].[OrganizationKey]" caption="OrganizationKey" attribute="1" defaultMemberUniqueName="[Fact Appointment Booking].[OrganizationKey].[All]" allUniqueName="[Fact Appointment Booking].[OrganizationKey].[All]" dimensionUniqueName="[Fact Appointment Booking]" displayFolder="" count="0" unbalanced="0" hidden="1"/>
    <cacheHierarchy uniqueName="[Fact Appointment Booking].[PatientKey]" caption="PatientKey" attribute="1" defaultMemberUniqueName="[Fact Appointment Booking].[PatientKey].[All]" allUniqueName="[Fact Appointment Booking].[PatientKey].[All]" dimensionUniqueName="[Fact Appointment Booking]" displayFolder="" count="0" unbalanced="0" hidden="1"/>
    <cacheHierarchy uniqueName="[Fact Appointment Booking].[PatientMappedKey]" caption="PatientMappedKey" attribute="1" defaultMemberUniqueName="[Fact Appointment Booking].[PatientMappedKey].[All]" allUniqueName="[Fact Appointment Booking].[PatientMappedKey].[All]" dimensionUniqueName="[Fact Appointment Booking]" displayFolder="" count="0" unbalanced="0" hidden="1"/>
    <cacheHierarchy uniqueName="[Fact Appointment Booking].[PatternID]" caption="PatternID" attribute="1" defaultMemberUniqueName="[Fact Appointment Booking].[PatternID].[All]" allUniqueName="[Fact Appointment Booking].[PatternID].[All]" dimensionUniqueName="[Fact Appointment Booking]" displayFolder="" count="0" unbalanced="0" hidden="1"/>
    <cacheHierarchy uniqueName="[Fact Appointment Booking].[PatternInstanceID]" caption="PatternInstanceID" attribute="1" defaultMemberUniqueName="[Fact Appointment Booking].[PatternInstanceID].[All]" allUniqueName="[Fact Appointment Booking].[PatternInstanceID].[All]" dimensionUniqueName="[Fact Appointment Booking]" displayFolder="" count="0" unbalanced="0" hidden="1"/>
    <cacheHierarchy uniqueName="[Fact Appointment Booking].[SlotKey]" caption="SlotKey" attribute="1" defaultMemberUniqueName="[Fact Appointment Booking].[SlotKey].[All]" allUniqueName="[Fact Appointment Booking].[SlotKey].[All]" dimensionUniqueName="[Fact Appointment Booking]" displayFolder="" count="0" unbalanced="0" hidden="1"/>
    <cacheHierarchy uniqueName="[Fact Appointment Booking].[SlotMinutes]" caption="SlotMinutes" attribute="1" defaultMemberUniqueName="[Fact Appointment Booking].[SlotMinutes].[All]" allUniqueName="[Fact Appointment Booking].[SlotMinutes].[All]" dimensionUniqueName="[Fact Appointment Booking]" displayFolder="" count="0" unbalanced="0" hidden="1"/>
    <cacheHierarchy uniqueName="[Fact Appointment Booking].[SlotUnit]" caption="SlotUnit" attribute="1" defaultMemberUniqueName="[Fact Appointment Booking].[SlotUnit].[All]" allUniqueName="[Fact Appointment Booking].[SlotUnit].[All]" dimensionUniqueName="[Fact Appointment Booking]" displayFolder="" count="0" unbalanced="0" hidden="1"/>
    <cacheHierarchy uniqueName="[Fact Appointment Booking].[SpecialityMappedKey]" caption="SpecialityMappedKey" attribute="1" defaultMemberUniqueName="[Fact Appointment Booking].[SpecialityMappedKey].[All]" allUniqueName="[Fact Appointment Booking].[SpecialityMappedKey].[All]" dimensionUniqueName="[Fact Appointment Booking]" displayFolder="" count="0" unbalanced="0" hidden="1"/>
    <cacheHierarchy uniqueName="[Fact Appointment Booking].[SpecialtyID]" caption="SpecialtyID" attribute="1" defaultMemberUniqueName="[Fact Appointment Booking].[SpecialtyID].[All]" allUniqueName="[Fact Appointment Booking].[SpecialtyID].[All]" dimensionUniqueName="[Fact Appointment Booking]" displayFolder="" count="0" unbalanced="0" hidden="1"/>
    <cacheHierarchy uniqueName="[Fact Appointment Booking].[TimeKey]" caption="TimeKey" attribute="1" defaultMemberUniqueName="[Fact Appointment Booking].[TimeKey].[All]" allUniqueName="[Fact Appointment Booking].[TimeKey].[All]" dimensionUniqueName="[Fact Appointment Booking]" displayFolder="" count="0" unbalanced="0" hidden="1"/>
    <cacheHierarchy uniqueName="[Fact Appointment Booking].[VersionKey]" caption="VersionKey" attribute="1" defaultMemberUniqueName="[Fact Appointment Booking].[VersionKey].[All]" allUniqueName="[Fact Appointment Booking].[VersionKey].[All]" dimensionUniqueName="[Fact Appointment Booking]" displayFolder="" count="0" unbalanced="0" hidden="1"/>
    <cacheHierarchy uniqueName="[Fact Appointment Booking].[VisitTypeID]" caption="VisitTypeID" attribute="1" defaultMemberUniqueName="[Fact Appointment Booking].[VisitTypeID].[All]" allUniqueName="[Fact Appointment Booking].[VisitTypeID].[All]" dimensionUniqueName="[Fact Appointment Booking]" displayFolder="" count="0" unbalanced="0" hidden="1"/>
    <cacheHierarchy uniqueName="[Fact BI Solutions].[BISolution]" caption="BISolution" attribute="1" defaultMemberUniqueName="[Fact BI Solutions].[BISolution].[All]" allUniqueName="[Fact BI Solutions].[BISolution].[All]" dimensionUniqueName="[Fact BI Solutions]" displayFolder="" count="0" unbalanced="0" hidden="1"/>
    <cacheHierarchy uniqueName="[Fact BI Solutions].[ByteCount]" caption="ByteCount" attribute="1" defaultMemberUniqueName="[Fact BI Solutions].[ByteCount].[All]" allUniqueName="[Fact BI Solutions].[ByteCount].[All]" dimensionUniqueName="[Fact BI Solutions]" displayFolder="" count="0" unbalanced="0" hidden="1"/>
    <cacheHierarchy uniqueName="[Fact BI Solutions].[CreatedDate]" caption="CreatedDate" attribute="1" defaultMemberUniqueName="[Fact BI Solutions].[CreatedDate].[All]" allUniqueName="[Fact BI Solutions].[CreatedDate].[All]" dimensionUniqueName="[Fact BI Solutions]" displayFolder="" count="0" unbalanced="0" hidden="1"/>
    <cacheHierarchy uniqueName="[Fact BI Solutions].[DashboardActions]" caption="DashboardActions" attribute="1" defaultMemberUniqueName="[Fact BI Solutions].[DashboardActions].[All]" allUniqueName="[Fact BI Solutions].[DashboardActions].[All]" dimensionUniqueName="[Fact BI Solutions]" displayFolder="" count="0" unbalanced="0" hidden="1"/>
    <cacheHierarchy uniqueName="[Fact BI Solutions].[DashboardDeleted]" caption="DashboardDeleted" attribute="1" defaultMemberUniqueName="[Fact BI Solutions].[DashboardDeleted].[All]" allUniqueName="[Fact BI Solutions].[DashboardDeleted].[All]" dimensionUniqueName="[Fact BI Solutions]" displayFolder="" count="0" unbalanced="0" hidden="1"/>
    <cacheHierarchy uniqueName="[Fact BI Solutions].[DashboardKey]" caption="DashboardKey" attribute="1" defaultMemberUniqueName="[Fact BI Solutions].[DashboardKey].[All]" allUniqueName="[Fact BI Solutions].[DashboardKey].[All]" dimensionUniqueName="[Fact BI Solutions]" displayFolder="" count="0" unbalanced="0" hidden="1"/>
    <cacheHierarchy uniqueName="[Fact BI Solutions].[DashboardName]" caption="DashboardName" attribute="1" defaultMemberUniqueName="[Fact BI Solutions].[DashboardName].[All]" allUniqueName="[Fact BI Solutions].[DashboardName].[All]" dimensionUniqueName="[Fact BI Solutions]" displayFolder="" count="0" unbalanced="0" hidden="1"/>
    <cacheHierarchy uniqueName="[Fact BI Solutions].[DashboardSize]" caption="DashboardSize" attribute="1" defaultMemberUniqueName="[Fact BI Solutions].[DashboardSize].[All]" allUniqueName="[Fact BI Solutions].[DashboardSize].[All]" dimensionUniqueName="[Fact BI Solutions]" displayFolder="" count="0" unbalanced="0" hidden="1"/>
    <cacheHierarchy uniqueName="[Fact BI Solutions].[DashboardSource]" caption="DashboardSource" attribute="1" defaultMemberUniqueName="[Fact BI Solutions].[DashboardSource].[All]" allUniqueName="[Fact BI Solutions].[DashboardSource].[All]" dimensionUniqueName="[Fact BI Solutions]" displayFolder="" count="0" unbalanced="0" hidden="1"/>
    <cacheHierarchy uniqueName="[Fact BI Solutions].[DashboardURL]" caption="DashboardURL" attribute="1" defaultMemberUniqueName="[Fact BI Solutions].[DashboardURL].[All]" allUniqueName="[Fact BI Solutions].[DashboardURL].[All]" dimensionUniqueName="[Fact BI Solutions]" displayFolder="" count="0" unbalanced="0" hidden="1"/>
    <cacheHierarchy uniqueName="[Fact BI Solutions].[DataSource]" caption="DataSource" attribute="1" defaultMemberUniqueName="[Fact BI Solutions].[DataSource].[All]" allUniqueName="[Fact BI Solutions].[DataSource].[All]" dimensionUniqueName="[Fact BI Solutions]" displayFolder="" count="0" unbalanced="0" hidden="1"/>
    <cacheHierarchy uniqueName="[Fact BI Solutions].[DateKey]" caption="DateKey" attribute="1" defaultMemberUniqueName="[Fact BI Solutions].[DateKey].[All]" allUniqueName="[Fact BI Solutions].[DateKey].[All]" dimensionUniqueName="[Fact BI Solutions]" displayFolder="" count="0" unbalanced="0" hidden="1"/>
    <cacheHierarchy uniqueName="[Fact BI Solutions].[ExecutionId]" caption="ExecutionId" attribute="1" defaultMemberUniqueName="[Fact BI Solutions].[ExecutionId].[All]" allUniqueName="[Fact BI Solutions].[ExecutionId].[All]" dimensionUniqueName="[Fact BI Solutions]" displayFolder="" count="0" unbalanced="0" hidden="1"/>
    <cacheHierarchy uniqueName="[Fact BI Solutions].[Format]" caption="Format" attribute="1" defaultMemberUniqueName="[Fact BI Solutions].[Format].[All]" allUniqueName="[Fact BI Solutions].[Format].[All]" dimensionUniqueName="[Fact BI Solutions]" displayFolder="" count="0" unbalanced="0" hidden="1"/>
    <cacheHierarchy uniqueName="[Fact BI Solutions].[ModifiedDate]" caption="ModifiedDate" attribute="1" defaultMemberUniqueName="[Fact BI Solutions].[ModifiedDate].[All]" allUniqueName="[Fact BI Solutions].[ModifiedDate].[All]" dimensionUniqueName="[Fact BI Solutions]" displayFolder="" count="0" unbalanced="0" hidden="1"/>
    <cacheHierarchy uniqueName="[Fact BI Solutions].[RequestType]" caption="RequestType" attribute="1" defaultMemberUniqueName="[Fact BI Solutions].[RequestType].[All]" allUniqueName="[Fact BI Solutions].[RequestType].[All]" dimensionUniqueName="[Fact BI Solutions]" displayFolder="" count="0" unbalanced="0" hidden="1"/>
    <cacheHierarchy uniqueName="[Fact BI Solutions].[ServerIP]" caption="ServerIP" attribute="1" defaultMemberUniqueName="[Fact BI Solutions].[ServerIP].[All]" allUniqueName="[Fact BI Solutions].[ServerIP].[All]" dimensionUniqueName="[Fact BI Solutions]" displayFolder="" count="0" unbalanced="0" hidden="1"/>
    <cacheHierarchy uniqueName="[Fact BI Solutions].[ServerLocation]" caption="ServerLocation" attribute="1" defaultMemberUniqueName="[Fact BI Solutions].[ServerLocation].[All]" allUniqueName="[Fact BI Solutions].[ServerLocation].[All]" dimensionUniqueName="[Fact BI Solutions]" displayFolder="" count="0" unbalanced="0" hidden="1"/>
    <cacheHierarchy uniqueName="[Fact BI Solutions].[ServerName]" caption="ServerName" attribute="1" defaultMemberUniqueName="[Fact BI Solutions].[ServerName].[All]" allUniqueName="[Fact BI Solutions].[ServerName].[All]" dimensionUniqueName="[Fact BI Solutions]" displayFolder="" count="0" unbalanced="0" hidden="1"/>
    <cacheHierarchy uniqueName="[Fact BI Solutions].[StartDate]" caption="StartDate" attribute="1" defaultMemberUniqueName="[Fact BI Solutions].[StartDate].[All]" allUniqueName="[Fact BI Solutions].[StartDate].[All]" dimensionUniqueName="[Fact BI Solutions]" displayFolder="" count="0" unbalanced="0" hidden="1"/>
    <cacheHierarchy uniqueName="[Fact BI Solutions].[TBLKey]" caption="TBLKey" attribute="1" defaultMemberUniqueName="[Fact BI Solutions].[TBLKey].[All]" allUniqueName="[Fact BI Solutions].[TBLKey].[All]" dimensionUniqueName="[Fact BI Solutions]" displayFolder="" count="0" unbalanced="0" hidden="1"/>
    <cacheHierarchy uniqueName="[Fact BI Solutions].[TimeDataRetrieval]" caption="TimeDataRetrieval" attribute="1" defaultMemberUniqueName="[Fact BI Solutions].[TimeDataRetrieval].[All]" allUniqueName="[Fact BI Solutions].[TimeDataRetrieval].[All]" dimensionUniqueName="[Fact BI Solutions]" displayFolder="" count="0" unbalanced="0" hidden="1"/>
    <cacheHierarchy uniqueName="[Fact BI Solutions].[TimeKey]" caption="TimeKey" attribute="1" defaultMemberUniqueName="[Fact BI Solutions].[TimeKey].[All]" allUniqueName="[Fact BI Solutions].[TimeKey].[All]" dimensionUniqueName="[Fact BI Solutions]" displayFolder="" count="0" unbalanced="0" hidden="1"/>
    <cacheHierarchy uniqueName="[Fact BI Solutions].[TimeProcessing]" caption="TimeProcessing" attribute="1" defaultMemberUniqueName="[Fact BI Solutions].[TimeProcessing].[All]" allUniqueName="[Fact BI Solutions].[TimeProcessing].[All]" dimensionUniqueName="[Fact BI Solutions]" displayFolder="" count="0" unbalanced="0" hidden="1"/>
    <cacheHierarchy uniqueName="[Fact BI Solutions].[TimeRendering]" caption="TimeRendering" attribute="1" defaultMemberUniqueName="[Fact BI Solutions].[TimeRendering].[All]" allUniqueName="[Fact BI Solutions].[TimeRendering].[All]" dimensionUniqueName="[Fact BI Solutions]" displayFolder="" count="0" unbalanced="0" hidden="1"/>
    <cacheHierarchy uniqueName="[Fact BI Solutions].[UserName]" caption="UserName" attribute="1" defaultMemberUniqueName="[Fact BI Solutions].[UserName].[All]" allUniqueName="[Fact BI Solutions].[UserName].[All]" dimensionUniqueName="[Fact BI Solutions]" displayFolder="" count="0" unbalanced="0" hidden="1"/>
    <cacheHierarchy uniqueName="[Fact BI Solutions].[ViewKey]" caption="ViewKey" attribute="1" defaultMemberUniqueName="[Fact BI Solutions].[ViewKey].[All]" allUniqueName="[Fact BI Solutions].[ViewKey].[All]" dimensionUniqueName="[Fact BI Solutions]" displayFolder="" count="0" unbalanced="0" hidden="1"/>
    <cacheHierarchy uniqueName="[Fact BI Solutions].[ViewStatus]" caption="ViewStatus" attribute="1" defaultMemberUniqueName="[Fact BI Solutions].[ViewStatus].[All]" allUniqueName="[Fact BI Solutions].[ViewStatus].[All]" dimensionUniqueName="[Fact BI Solutions]" displayFolder="" count="0" unbalanced="0" hidden="1"/>
    <cacheHierarchy uniqueName="[Fact Billing].[% of Discount]" caption="% of Discount" attribute="1" defaultMemberUniqueName="[Fact Billing].[% of Discount].[All]" allUniqueName="[Fact Billing].[% of Discount].[All]" dimensionUniqueName="[Fact Billing]" displayFolder="" count="0" unbalanced="0" hidden="1"/>
    <cacheHierarchy uniqueName="[Fact Billing].[AdminDateKey]" caption="AdminDateKey" attribute="1" defaultMemberUniqueName="[Fact Billing].[AdminDateKey].[All]" allUniqueName="[Fact Billing].[AdminDateKey].[All]" dimensionUniqueName="[Fact Billing]" displayFolder="" count="0" unbalanced="0" hidden="1"/>
    <cacheHierarchy uniqueName="[Fact Billing].[AdminDateTimeKey]" caption="AdminDateTimeKey" attribute="1" defaultMemberUniqueName="[Fact Billing].[AdminDateTimeKey].[All]" allUniqueName="[Fact Billing].[AdminDateTimeKey].[All]" dimensionUniqueName="[Fact Billing]" displayFolder="" count="0" unbalanced="0" hidden="1"/>
    <cacheHierarchy uniqueName="[Fact Billing].[AdminID]" caption="AdminID" attribute="1" defaultMemberUniqueName="[Fact Billing].[AdminID].[All]" allUniqueName="[Fact Billing].[AdminID].[All]" dimensionUniqueName="[Fact Billing]" displayFolder="" count="0" unbalanced="0" hidden="1"/>
    <cacheHierarchy uniqueName="[Fact Billing].[AdmittionFlag]" caption="AdmittionFlag" attribute="1" defaultMemberUniqueName="[Fact Billing].[AdmittionFlag].[All]" allUniqueName="[Fact Billing].[AdmittionFlag].[All]" dimensionUniqueName="[Fact Billing]" displayFolder="" count="0" unbalanced="0" hidden="1"/>
    <cacheHierarchy uniqueName="[Fact Billing].[AMH_Flag]" caption="AMH_Flag" attribute="1" defaultMemberUniqueName="[Fact Billing].[AMH_Flag].[All]" allUniqueName="[Fact Billing].[AMH_Flag].[All]" dimensionUniqueName="[Fact Billing]" displayFolder="" count="0" unbalanced="0" hidden="1"/>
    <cacheHierarchy uniqueName="[Fact Billing].[AMultipliedByB]" caption="AMultipliedByB" attribute="1" defaultMemberUniqueName="[Fact Billing].[AMultipliedByB].[All]" allUniqueName="[Fact Billing].[AMultipliedByB].[All]" dimensionUniqueName="[Fact Billing]" displayFolder="" count="0" unbalanced="0" hidden="1"/>
    <cacheHierarchy uniqueName="[Fact Billing].[BedClinic_Key]" caption="BedClinic_Key" attribute="1" defaultMemberUniqueName="[Fact Billing].[BedClinic_Key].[All]" allUniqueName="[Fact Billing].[BedClinic_Key].[All]" dimensionUniqueName="[Fact Billing]" displayFolder="" count="0" unbalanced="0" hidden="1"/>
    <cacheHierarchy uniqueName="[Fact Billing].[BedCount]" caption="BedCount" attribute="1" defaultMemberUniqueName="[Fact Billing].[BedCount].[All]" allUniqueName="[Fact Billing].[BedCount].[All]" dimensionUniqueName="[Fact Billing]" displayFolder="" count="0" unbalanced="0" hidden="1"/>
    <cacheHierarchy uniqueName="[Fact Billing].[casescount]" caption="casescount" attribute="1" defaultMemberUniqueName="[Fact Billing].[casescount].[All]" allUniqueName="[Fact Billing].[casescount].[All]" dimensionUniqueName="[Fact Billing]" displayFolder="" count="0" unbalanced="0" hidden="1"/>
    <cacheHierarchy uniqueName="[Fact Billing].[Cash_Amount]" caption="Cash_Amount" attribute="1" defaultMemberUniqueName="[Fact Billing].[Cash_Amount].[All]" allUniqueName="[Fact Billing].[Cash_Amount].[All]" dimensionUniqueName="[Fact Billing]" displayFolder="" count="0" unbalanced="0" hidden="1"/>
    <cacheHierarchy uniqueName="[Fact Billing].[ClinicalDischargeDate]" caption="ClinicalDischargeDate" attribute="1" defaultMemberUniqueName="[Fact Billing].[ClinicalDischargeDate].[All]" allUniqueName="[Fact Billing].[ClinicalDischargeDate].[All]" dimensionUniqueName="[Fact Billing]" displayFolder="" count="0" unbalanced="0" hidden="1"/>
    <cacheHierarchy uniqueName="[Fact Billing].[CollectedById]" caption="CollectedById" attribute="1" defaultMemberUniqueName="[Fact Billing].[CollectedById].[All]" allUniqueName="[Fact Billing].[CollectedById].[All]" dimensionUniqueName="[Fact Billing]" displayFolder="" count="0" unbalanced="0" hidden="1"/>
    <cacheHierarchy uniqueName="[Fact Billing].[CollectionDateDateKey]" caption="CollectionDateDateKey" attribute="1" defaultMemberUniqueName="[Fact Billing].[CollectionDateDateKey].[All]" allUniqueName="[Fact Billing].[CollectionDateDateKey].[All]" dimensionUniqueName="[Fact Billing]" displayFolder="" count="0" unbalanced="0" hidden="1"/>
    <cacheHierarchy uniqueName="[Fact Billing].[CollectionDateTimeKey]" caption="CollectionDateTimeKey" attribute="1" defaultMemberUniqueName="[Fact Billing].[CollectionDateTimeKey].[All]" allUniqueName="[Fact Billing].[CollectionDateTimeKey].[All]" dimensionUniqueName="[Fact Billing]" displayFolder="" count="0" unbalanced="0" hidden="1"/>
    <cacheHierarchy uniqueName="[Fact Billing].[Company_Key]" caption="Company_Key" attribute="1" defaultMemberUniqueName="[Fact Billing].[Company_Key].[All]" allUniqueName="[Fact Billing].[Company_Key].[All]" dimensionUniqueName="[Fact Billing]" displayFolder="" count="0" unbalanced="0" hidden="1"/>
    <cacheHierarchy uniqueName="[Fact Billing].[CompanyTax]" caption="CompanyTax" attribute="1" defaultMemberUniqueName="[Fact Billing].[CompanyTax].[All]" allUniqueName="[Fact Billing].[CompanyTax].[All]" dimensionUniqueName="[Fact Billing]" displayFolder="" count="0" unbalanced="0" hidden="1"/>
    <cacheHierarchy uniqueName="[Fact Billing].[Contract_No]" caption="Contract_No" attribute="1" defaultMemberUniqueName="[Fact Billing].[Contract_No].[All]" allUniqueName="[Fact Billing].[Contract_No].[All]" dimensionUniqueName="[Fact Billing]" displayFolder="" count="0" unbalanced="0" hidden="1"/>
    <cacheHierarchy uniqueName="[Fact Billing].[Credit_Amount]" caption="Credit_Amount" attribute="1" defaultMemberUniqueName="[Fact Billing].[Credit_Amount].[All]" allUniqueName="[Fact Billing].[Credit_Amount].[All]" dimensionUniqueName="[Fact Billing]" displayFolder="" count="0" unbalanced="0" hidden="1"/>
    <cacheHierarchy uniqueName="[Fact Billing].[CurrencyKey]" caption="CurrencyKey" attribute="1" defaultMemberUniqueName="[Fact Billing].[CurrencyKey].[All]" allUniqueName="[Fact Billing].[CurrencyKey].[All]" dimensionUniqueName="[Fact Billing]" displayFolder="" count="0" unbalanced="0" hidden="1"/>
    <cacheHierarchy uniqueName="[Fact Billing].[DateKey]" caption="DateKey" attribute="1" defaultMemberUniqueName="[Fact Billing].[DateKey].[All]" allUniqueName="[Fact Billing].[DateKey].[All]" dimensionUniqueName="[Fact Billing]" displayFolder="" count="0" unbalanced="0" hidden="1"/>
    <cacheHierarchy uniqueName="[Fact Billing].[Diagnosis_Key]" caption="Diagnosis_Key" attribute="1" defaultMemberUniqueName="[Fact Billing].[Diagnosis_Key].[All]" allUniqueName="[Fact Billing].[Diagnosis_Key].[All]" dimensionUniqueName="[Fact Billing]" displayFolder="" count="0" unbalanced="0" hidden="1"/>
    <cacheHierarchy uniqueName="[Fact Billing].[Difference]" caption="Difference" attribute="1" defaultMemberUniqueName="[Fact Billing].[Difference].[All]" allUniqueName="[Fact Billing].[Difference].[All]" dimensionUniqueName="[Fact Billing]" displayFolder="" count="0" unbalanced="0" hidden="1"/>
    <cacheHierarchy uniqueName="[Fact Billing].[DischargeStatus_Key]" caption="DischargeStatus_Key" attribute="1" defaultMemberUniqueName="[Fact Billing].[DischargeStatus_Key].[All]" allUniqueName="[Fact Billing].[DischargeStatus_Key].[All]" dimensionUniqueName="[Fact Billing]" displayFolder="" count="0" unbalanced="0" hidden="1"/>
    <cacheHierarchy uniqueName="[Fact Billing].[DiscountAmount]" caption="DiscountAmount" attribute="1" defaultMemberUniqueName="[Fact Billing].[DiscountAmount].[All]" allUniqueName="[Fact Billing].[DiscountAmount].[All]" dimensionUniqueName="[Fact Billing]" displayFolder="" count="0" unbalanced="0" hidden="1"/>
    <cacheHierarchy uniqueName="[Fact Billing].[Doctor_Key]" caption="Doctor_Key" attribute="1" defaultMemberUniqueName="[Fact Billing].[Doctor_Key].[All]" allUniqueName="[Fact Billing].[Doctor_Key].[All]" dimensionUniqueName="[Fact Billing]" displayFolder="" count="0" unbalanced="0" hidden="1"/>
    <cacheHierarchy uniqueName="[Fact Billing].[Doctor_procedure_key]" caption="Doctor_procedure_key" attribute="1" defaultMemberUniqueName="[Fact Billing].[Doctor_procedure_key].[All]" allUniqueName="[Fact Billing].[Doctor_procedure_key].[All]" dimensionUniqueName="[Fact Billing]" displayFolder="" count="0" unbalanced="0" hidden="1"/>
    <cacheHierarchy uniqueName="[Fact Billing].[EndDateKey]" caption="EndDateKey" attribute="1" defaultMemberUniqueName="[Fact Billing].[EndDateKey].[All]" allUniqueName="[Fact Billing].[EndDateKey].[All]" dimensionUniqueName="[Fact Billing]" displayFolder="" count="0" unbalanced="0" hidden="1"/>
    <cacheHierarchy uniqueName="[Fact Billing].[Entrance_Key]" caption="Entrance_Key" attribute="1" defaultMemberUniqueName="[Fact Billing].[Entrance_Key].[All]" allUniqueName="[Fact Billing].[Entrance_Key].[All]" dimensionUniqueName="[Fact Billing]" displayFolder="" count="0" unbalanced="0" hidden="1"/>
    <cacheHierarchy uniqueName="[Fact Billing].[Episode_Key]" caption="Episode_Key" attribute="1" defaultMemberUniqueName="[Fact Billing].[Episode_Key].[All]" allUniqueName="[Fact Billing].[Episode_Key].[All]" dimensionUniqueName="[Fact Billing]" displayFolder="" count="0" unbalanced="0" hidden="1"/>
    <cacheHierarchy uniqueName="[Fact Billing].[EpisodeStatus]" caption="EpisodeStatus" attribute="1" defaultMemberUniqueName="[Fact Billing].[EpisodeStatus].[All]" allUniqueName="[Fact Billing].[EpisodeStatus].[All]" dimensionUniqueName="[Fact Billing]" displayFolder="" count="0" unbalanced="0" hidden="1"/>
    <cacheHierarchy uniqueName="[Fact Billing].[EquipmentKey]" caption="EquipmentKey" attribute="1" defaultMemberUniqueName="[Fact Billing].[EquipmentKey].[All]" allUniqueName="[Fact Billing].[EquipmentKey].[All]" dimensionUniqueName="[Fact Billing]" displayFolder="" count="0" unbalanced="0" hidden="1"/>
    <cacheHierarchy uniqueName="[Fact Billing].[Exclusive_Key]" caption="Exclusive_Key" attribute="1" defaultMemberUniqueName="[Fact Billing].[Exclusive_Key].[All]" allUniqueName="[Fact Billing].[Exclusive_Key].[All]" dimensionUniqueName="[Fact Billing]" displayFolder="" count="0" unbalanced="0" hidden="1"/>
    <cacheHierarchy uniqueName="[Fact Billing].[FinancialDischargeDate]" caption="FinancialDischargeDate" attribute="1" defaultMemberUniqueName="[Fact Billing].[FinancialDischargeDate].[All]" allUniqueName="[Fact Billing].[FinancialDischargeDate].[All]" dimensionUniqueName="[Fact Billing]" displayFolder="" count="0" unbalanced="0" hidden="1"/>
    <cacheHierarchy uniqueName="[Fact Billing].[FlagKey]" caption="FlagKey" attribute="1" defaultMemberUniqueName="[Fact Billing].[FlagKey].[All]" allUniqueName="[Fact Billing].[FlagKey].[All]" dimensionUniqueName="[Fact Billing]" displayFolder="" count="0" unbalanced="0" hidden="1"/>
    <cacheHierarchy uniqueName="[Fact Billing].[InvestigationID]" caption="InvestigationID" attribute="1" defaultMemberUniqueName="[Fact Billing].[InvestigationID].[All]" allUniqueName="[Fact Billing].[InvestigationID].[All]" dimensionUniqueName="[Fact Billing]" displayFolder="" count="0" unbalanced="0" hidden="1"/>
    <cacheHierarchy uniqueName="[Fact Billing].[Location_Code]" caption="Location_Code" attribute="1" defaultMemberUniqueName="[Fact Billing].[Location_Code].[All]" allUniqueName="[Fact Billing].[Location_Code].[All]" dimensionUniqueName="[Fact Billing]" displayFolder="" count="0" unbalanced="0" hidden="1"/>
    <cacheHierarchy uniqueName="[Fact Billing].[MaadiFlag]" caption="MaadiFlag" attribute="1" defaultMemberUniqueName="[Fact Billing].[MaadiFlag].[All]" allUniqueName="[Fact Billing].[MaadiFlag].[All]" dimensionUniqueName="[Fact Billing]" displayFolder="" count="0" unbalanced="0" hidden="1"/>
    <cacheHierarchy uniqueName="[Fact Billing].[MarketKey]" caption="MarketKey" attribute="1" defaultMemberUniqueName="[Fact Billing].[MarketKey].[All]" allUniqueName="[Fact Billing].[MarketKey].[All]" dimensionUniqueName="[Fact Billing]" displayFolder="" count="0" unbalanced="0" hidden="1"/>
    <cacheHierarchy uniqueName="[Fact Billing].[NEW_FOLLOWUP_FLAG]" caption="NEW_FOLLOWUP_FLAG" attribute="1" defaultMemberUniqueName="[Fact Billing].[NEW_FOLLOWUP_FLAG].[All]" allUniqueName="[Fact Billing].[NEW_FOLLOWUP_FLAG].[All]" dimensionUniqueName="[Fact Billing]" displayFolder="" count="0" unbalanced="0" hidden="1"/>
    <cacheHierarchy uniqueName="[Fact Billing].[NewCompanyId]" caption="NewCompanyId" attribute="1" defaultMemberUniqueName="[Fact Billing].[NewCompanyId].[All]" allUniqueName="[Fact Billing].[NewCompanyId].[All]" dimensionUniqueName="[Fact Billing]" displayFolder="" count="0" unbalanced="0" hidden="1"/>
    <cacheHierarchy uniqueName="[Fact Billing].[NewEuipmentsFlag]" caption="NewEuipmentsFlag" attribute="1" defaultMemberUniqueName="[Fact Billing].[NewEuipmentsFlag].[All]" allUniqueName="[Fact Billing].[NewEuipmentsFlag].[All]" dimensionUniqueName="[Fact Billing]" displayFolder="" count="0" unbalanced="0" hidden="1"/>
    <cacheHierarchy uniqueName="[Fact Billing].[NewFlag]" caption="NewFlag" attribute="1" defaultMemberUniqueName="[Fact Billing].[NewFlag].[All]" allUniqueName="[Fact Billing].[NewFlag].[All]" dimensionUniqueName="[Fact Billing]" displayFolder="" count="0" unbalanced="0" hidden="1"/>
    <cacheHierarchy uniqueName="[Fact Billing].[NewPatientId]" caption="NewPatientId" attribute="1" defaultMemberUniqueName="[Fact Billing].[NewPatientId].[All]" allUniqueName="[Fact Billing].[NewPatientId].[All]" dimensionUniqueName="[Fact Billing]" displayFolder="" count="0" unbalanced="0" hidden="1"/>
    <cacheHierarchy uniqueName="[Fact Billing].[NewServiceFlag]" caption="NewServiceFlag" attribute="1" defaultMemberUniqueName="[Fact Billing].[NewServiceFlag].[All]" allUniqueName="[Fact Billing].[NewServiceFlag].[All]" dimensionUniqueName="[Fact Billing]" displayFolder="" count="0" unbalanced="0" hidden="1"/>
    <cacheHierarchy uniqueName="[Fact Billing].[NoOfService]" caption="NoOfService" attribute="1" defaultMemberUniqueName="[Fact Billing].[NoOfService].[All]" allUniqueName="[Fact Billing].[NoOfService].[All]" dimensionUniqueName="[Fact Billing]" displayFolder="" count="0" unbalanced="0" hidden="1"/>
    <cacheHierarchy uniqueName="[Fact Billing].[notekey]" caption="notekey" attribute="1" defaultMemberUniqueName="[Fact Billing].[notekey].[All]" allUniqueName="[Fact Billing].[notekey].[All]" dimensionUniqueName="[Fact Billing]" displayFolder="" count="0" unbalanced="0" hidden="1"/>
    <cacheHierarchy uniqueName="[Fact Billing].[Null_Episode]" caption="Null_Episode" attribute="1" defaultMemberUniqueName="[Fact Billing].[Null_Episode].[All]" allUniqueName="[Fact Billing].[Null_Episode].[All]" dimensionUniqueName="[Fact Billing]" displayFolder="" count="0" unbalanced="0" hidden="1"/>
    <cacheHierarchy uniqueName="[Fact Billing].[OccupancyFlag]" caption="OccupancyFlag" attribute="1" defaultMemberUniqueName="[Fact Billing].[OccupancyFlag].[All]" allUniqueName="[Fact Billing].[OccupancyFlag].[All]" dimensionUniqueName="[Fact Billing]" displayFolder="" count="0" unbalanced="0" hidden="1"/>
    <cacheHierarchy uniqueName="[Fact Billing].[Operation_Key]" caption="Operation_Key" attribute="1" defaultMemberUniqueName="[Fact Billing].[Operation_Key].[All]" allUniqueName="[Fact Billing].[Operation_Key].[All]" dimensionUniqueName="[Fact Billing]" displayFolder="" count="0" unbalanced="0" hidden="1"/>
    <cacheHierarchy uniqueName="[Fact Billing].[Organization_Key]" caption="Organization_Key" attribute="1" defaultMemberUniqueName="[Fact Billing].[Organization_Key].[All]" allUniqueName="[Fact Billing].[Organization_Key].[All]" dimensionUniqueName="[Fact Billing]" displayFolder="" count="0" unbalanced="0" hidden="1"/>
    <cacheHierarchy uniqueName="[Fact Billing].[Package_ID]" caption="Package_ID" attribute="1" defaultMemberUniqueName="[Fact Billing].[Package_ID].[All]" allUniqueName="[Fact Billing].[Package_ID].[All]" dimensionUniqueName="[Fact Billing]" displayFolder="" count="0" unbalanced="0" hidden="1"/>
    <cacheHierarchy uniqueName="[Fact Billing].[patient_id]" caption="patient_id" attribute="1" defaultMemberUniqueName="[Fact Billing].[patient_id].[All]" allUniqueName="[Fact Billing].[patient_id].[All]" dimensionUniqueName="[Fact Billing]" displayFolder="" count="0" unbalanced="0" hidden="1"/>
    <cacheHierarchy uniqueName="[Fact Billing].[PatientDownPaymentFlag]" caption="PatientDownPaymentFlag" attribute="1" defaultMemberUniqueName="[Fact Billing].[PatientDownPaymentFlag].[All]" allUniqueName="[Fact Billing].[PatientDownPaymentFlag].[All]" dimensionUniqueName="[Fact Billing]" displayFolder="" count="0" unbalanced="0" hidden="1"/>
    <cacheHierarchy uniqueName="[Fact Billing].[PatientEpisodeType_Key]" caption="PatientEpisodeType_Key" attribute="1" defaultMemberUniqueName="[Fact Billing].[PatientEpisodeType_Key].[All]" allUniqueName="[Fact Billing].[PatientEpisodeType_Key].[All]" dimensionUniqueName="[Fact Billing]" displayFolder="" count="0" unbalanced="0" hidden="1"/>
    <cacheHierarchy uniqueName="[Fact Billing].[PatientTax]" caption="PatientTax" attribute="1" defaultMemberUniqueName="[Fact Billing].[PatientTax].[All]" allUniqueName="[Fact Billing].[PatientTax].[All]" dimensionUniqueName="[Fact Billing]" displayFolder="" count="0" unbalanced="0" hidden="1"/>
    <cacheHierarchy uniqueName="[Fact Billing].[PatientTypeID]" caption="PatientTypeID" attribute="1" defaultMemberUniqueName="[Fact Billing].[PatientTypeID].[All]" allUniqueName="[Fact Billing].[PatientTypeID].[All]" dimensionUniqueName="[Fact Billing]" displayFolder="" count="0" unbalanced="0" hidden="1"/>
    <cacheHierarchy uniqueName="[Fact Billing].[PerformedByID]" caption="PerformedByID" attribute="1" defaultMemberUniqueName="[Fact Billing].[PerformedByID].[All]" allUniqueName="[Fact Billing].[PerformedByID].[All]" dimensionUniqueName="[Fact Billing]" displayFolder="" count="0" unbalanced="0" hidden="1"/>
    <cacheHierarchy uniqueName="[Fact Billing].[PerformingDataDateKey]" caption="PerformingDataDateKey" attribute="1" defaultMemberUniqueName="[Fact Billing].[PerformingDataDateKey].[All]" allUniqueName="[Fact Billing].[PerformingDataDateKey].[All]" dimensionUniqueName="[Fact Billing]" displayFolder="" count="0" unbalanced="0" hidden="1"/>
    <cacheHierarchy uniqueName="[Fact Billing].[PerformingDataTimeKey]" caption="PerformingDataTimeKey" attribute="1" defaultMemberUniqueName="[Fact Billing].[PerformingDataTimeKey].[All]" allUniqueName="[Fact Billing].[PerformingDataTimeKey].[All]" dimensionUniqueName="[Fact Billing]" displayFolder="" count="0" unbalanced="0" hidden="1"/>
    <cacheHierarchy uniqueName="[Fact Billing].[PhysicalDischargeDate]" caption="PhysicalDischargeDate" attribute="1" defaultMemberUniqueName="[Fact Billing].[PhysicalDischargeDate].[All]" allUniqueName="[Fact Billing].[PhysicalDischargeDate].[All]" dimensionUniqueName="[Fact Billing]" displayFolder="" count="0" unbalanced="0" hidden="1"/>
    <cacheHierarchy uniqueName="[Fact Billing].[PhysicalDischargeFlag]" caption="PhysicalDischargeFlag" attribute="1" defaultMemberUniqueName="[Fact Billing].[PhysicalDischargeFlag].[All]" allUniqueName="[Fact Billing].[PhysicalDischargeFlag].[All]" dimensionUniqueName="[Fact Billing]" displayFolder="" count="0" unbalanced="0" hidden="1"/>
    <cacheHierarchy uniqueName="[Fact Billing].[PhysicalDischargeTime]" caption="PhysicalDischargeTime" attribute="1" defaultMemberUniqueName="[Fact Billing].[PhysicalDischargeTime].[All]" allUniqueName="[Fact Billing].[PhysicalDischargeTime].[All]" dimensionUniqueName="[Fact Billing]" displayFolder="" count="0" unbalanced="0" hidden="1"/>
    <cacheHierarchy uniqueName="[Fact Billing].[plannedDischargeFlag]" caption="plannedDischargeFlag" attribute="1" defaultMemberUniqueName="[Fact Billing].[plannedDischargeFlag].[All]" allUniqueName="[Fact Billing].[plannedDischargeFlag].[All]" dimensionUniqueName="[Fact Billing]" displayFolder="" count="0" unbalanced="0" hidden="1"/>
    <cacheHierarchy uniqueName="[Fact Billing].[PREGNANT_END_DATE]" caption="PREGNANT_END_DATE" attribute="1" defaultMemberUniqueName="[Fact Billing].[PREGNANT_END_DATE].[All]" allUniqueName="[Fact Billing].[PREGNANT_END_DATE].[All]" dimensionUniqueName="[Fact Billing]" displayFolder="" count="0" unbalanced="0" hidden="1"/>
    <cacheHierarchy uniqueName="[Fact Billing].[PREGNANT_START_DATE]" caption="PREGNANT_START_DATE" attribute="1" defaultMemberUniqueName="[Fact Billing].[PREGNANT_START_DATE].[All]" allUniqueName="[Fact Billing].[PREGNANT_START_DATE].[All]" dimensionUniqueName="[Fact Billing]" displayFolder="" count="0" unbalanced="0" hidden="1"/>
    <cacheHierarchy uniqueName="[Fact Billing].[Quantity1]" caption="Quantity1" attribute="1" defaultMemberUniqueName="[Fact Billing].[Quantity1].[All]" allUniqueName="[Fact Billing].[Quantity1].[All]" dimensionUniqueName="[Fact Billing]" displayFolder="" count="0" unbalanced="0" hidden="1"/>
    <cacheHierarchy uniqueName="[Fact Billing].[Readmission_Key]" caption="Readmission_Key" attribute="1" defaultMemberUniqueName="[Fact Billing].[Readmission_Key].[All]" allUniqueName="[Fact Billing].[Readmission_Key].[All]" dimensionUniqueName="[Fact Billing]" displayFolder="" count="0" unbalanced="0" hidden="1"/>
    <cacheHierarchy uniqueName="[Fact Billing].[Second_Doctor_ID]" caption="Second_Doctor_ID" attribute="1" defaultMemberUniqueName="[Fact Billing].[Second_Doctor_ID].[All]" allUniqueName="[Fact Billing].[Second_Doctor_ID].[All]" dimensionUniqueName="[Fact Billing]" displayFolder="" count="0" unbalanced="0" hidden="1"/>
    <cacheHierarchy uniqueName="[Fact Billing].[SectionTempKey]" caption="SectionTempKey" attribute="1" defaultMemberUniqueName="[Fact Billing].[SectionTempKey].[All]" allUniqueName="[Fact Billing].[SectionTempKey].[All]" dimensionUniqueName="[Fact Billing]" displayFolder="" count="0" unbalanced="0" hidden="1"/>
    <cacheHierarchy uniqueName="[Fact Billing].[Service_Key]" caption="Service_Key" attribute="1" defaultMemberUniqueName="[Fact Billing].[Service_Key].[All]" allUniqueName="[Fact Billing].[Service_Key].[All]" dimensionUniqueName="[Fact Billing]" displayFolder="" count="0" unbalanced="0" hidden="1"/>
    <cacheHierarchy uniqueName="[Fact Billing].[ServiceTimeKey]" caption="ServiceTimeKey" attribute="1" defaultMemberUniqueName="[Fact Billing].[ServiceTimeKey].[All]" allUniqueName="[Fact Billing].[ServiceTimeKey].[All]" dimensionUniqueName="[Fact Billing]" displayFolder="" count="0" unbalanced="0" hidden="1"/>
    <cacheHierarchy uniqueName="[Fact Billing].[SpaceStatusKey]" caption="SpaceStatusKey" attribute="1" defaultMemberUniqueName="[Fact Billing].[SpaceStatusKey].[All]" allUniqueName="[Fact Billing].[SpaceStatusKey].[All]" dimensionUniqueName="[Fact Billing]" displayFolder="" count="0" unbalanced="0" hidden="1"/>
    <cacheHierarchy uniqueName="[Fact Billing].[StartDateKey]" caption="StartDateKey" attribute="1" defaultMemberUniqueName="[Fact Billing].[StartDateKey].[All]" allUniqueName="[Fact Billing].[StartDateKey].[All]" dimensionUniqueName="[Fact Billing]" displayFolder="" count="0" unbalanced="0" hidden="1"/>
    <cacheHierarchy uniqueName="[Fact Billing].[Subcompany_Key]" caption="Subcompany_Key" attribute="1" defaultMemberUniqueName="[Fact Billing].[Subcompany_Key].[All]" allUniqueName="[Fact Billing].[Subcompany_Key].[All]" dimensionUniqueName="[Fact Billing]" displayFolder="" count="0" unbalanced="0" hidden="1"/>
    <cacheHierarchy uniqueName="[Fact Billing].[TIME_ARRIVED]" caption="TIME_ARRIVED" attribute="1" defaultMemberUniqueName="[Fact Billing].[TIME_ARRIVED].[All]" allUniqueName="[Fact Billing].[TIME_ARRIVED].[All]" dimensionUniqueName="[Fact Billing]" displayFolder="" count="0" unbalanced="0" hidden="1"/>
    <cacheHierarchy uniqueName="[Fact Billing].[Time_Diff]" caption="Time_Diff" attribute="1" defaultMemberUniqueName="[Fact Billing].[Time_Diff].[All]" allUniqueName="[Fact Billing].[Time_Diff].[All]" dimensionUniqueName="[Fact Billing]" displayFolder="" count="0" unbalanced="0" hidden="1"/>
    <cacheHierarchy uniqueName="[Fact Billing].[TIME_SEEN]" caption="TIME_SEEN" attribute="1" defaultMemberUniqueName="[Fact Billing].[TIME_SEEN].[All]" allUniqueName="[Fact Billing].[TIME_SEEN].[All]" dimensionUniqueName="[Fact Billing]" displayFolder="" count="0" unbalanced="0" hidden="1"/>
    <cacheHierarchy uniqueName="[Fact Billing].[TimeKey]" caption="TimeKey" attribute="1" defaultMemberUniqueName="[Fact Billing].[TimeKey].[All]" allUniqueName="[Fact Billing].[TimeKey].[All]" dimensionUniqueName="[Fact Billing]" displayFolder="" count="0" unbalanced="0" hidden="1"/>
    <cacheHierarchy uniqueName="[Fact Billing].[Total_Amount]" caption="Total_Amount" attribute="1" defaultMemberUniqueName="[Fact Billing].[Total_Amount].[All]" allUniqueName="[Fact Billing].[Total_Amount].[All]" dimensionUniqueName="[Fact Billing]" displayFolder="" count="0" unbalanced="0" hidden="1"/>
    <cacheHierarchy uniqueName="[Fact Billing].[TotalAmountBeforeDiscount]" caption="TotalAmountBeforeDiscount" attribute="1" defaultMemberUniqueName="[Fact Billing].[TotalAmountBeforeDiscount].[All]" allUniqueName="[Fact Billing].[TotalAmountBeforeDiscount].[All]" dimensionUniqueName="[Fact Billing]" displayFolder="" count="0" unbalanced="0" hidden="1"/>
    <cacheHierarchy uniqueName="[Fact Billing].[Visit_Key]" caption="Visit_Key" attribute="1" defaultMemberUniqueName="[Fact Billing].[Visit_Key].[All]" allUniqueName="[Fact Billing].[Visit_Key].[All]" dimensionUniqueName="[Fact Billing]" displayFolder="" count="0" unbalanced="0" hidden="1"/>
    <cacheHierarchy uniqueName="[Fact Booking Request].[CancellationReasonsID]" caption="CancellationReasonsID" attribute="1" defaultMemberUniqueName="[Fact Booking Request].[CancellationReasonsID].[All]" allUniqueName="[Fact Booking Request].[CancellationReasonsID].[All]" dimensionUniqueName="[Fact Booking Request]" displayFolder="" count="0" unbalanced="0" hidden="1"/>
    <cacheHierarchy uniqueName="[Fact Booking Request].[Company_key]" caption="Company_key" attribute="1" defaultMemberUniqueName="[Fact Booking Request].[Company_key].[All]" allUniqueName="[Fact Booking Request].[Company_key].[All]" dimensionUniqueName="[Fact Booking Request]" displayFolder="" count="0" unbalanced="0" hidden="1"/>
    <cacheHierarchy uniqueName="[Fact Booking Request].[EmployeeKey]" caption="EmployeeKey" attribute="1" defaultMemberUniqueName="[Fact Booking Request].[EmployeeKey].[All]" allUniqueName="[Fact Booking Request].[EmployeeKey].[All]" dimensionUniqueName="[Fact Booking Request]" displayFolder="" count="0" unbalanced="0" hidden="1"/>
    <cacheHierarchy uniqueName="[Fact Booking Request].[FilteredRequests]" caption="FilteredRequests" attribute="1" defaultMemberUniqueName="[Fact Booking Request].[FilteredRequests].[All]" allUniqueName="[Fact Booking Request].[FilteredRequests].[All]" dimensionUniqueName="[Fact Booking Request]" displayFolder="" count="0" unbalanced="0" hidden="1"/>
    <cacheHierarchy uniqueName="[Fact Booking Request].[IsReached]" caption="IsReached" attribute="1" defaultMemberUniqueName="[Fact Booking Request].[IsReached].[All]" allUniqueName="[Fact Booking Request].[IsReached].[All]" dimensionUniqueName="[Fact Booking Request]" displayFolder="" count="0" unbalanced="0" hidden="1"/>
    <cacheHierarchy uniqueName="[Fact Booking Request].[IsReserved]" caption="IsReserved" attribute="1" defaultMemberUniqueName="[Fact Booking Request].[IsReserved].[All]" allUniqueName="[Fact Booking Request].[IsReserved].[All]" dimensionUniqueName="[Fact Booking Request]" displayFolder="" count="0" unbalanced="0" hidden="1"/>
    <cacheHierarchy uniqueName="[Fact Booking Request].[Organization_Key]" caption="Organization_Key" attribute="1" defaultMemberUniqueName="[Fact Booking Request].[Organization_Key].[All]" allUniqueName="[Fact Booking Request].[Organization_Key].[All]" dimensionUniqueName="[Fact Booking Request]" displayFolder="" count="0" unbalanced="0" hidden="1"/>
    <cacheHierarchy uniqueName="[Fact Booking Request].[Patient_Key]" caption="Patient_Key" attribute="1" defaultMemberUniqueName="[Fact Booking Request].[Patient_Key].[All]" allUniqueName="[Fact Booking Request].[Patient_Key].[All]" dimensionUniqueName="[Fact Booking Request]" displayFolder="" count="0" unbalanced="0" hidden="1"/>
    <cacheHierarchy uniqueName="[Fact Booking Request].[PatientState]" caption="PatientState" attribute="1" defaultMemberUniqueName="[Fact Booking Request].[PatientState].[All]" allUniqueName="[Fact Booking Request].[PatientState].[All]" dimensionUniqueName="[Fact Booking Request]" displayFolder="" count="0" unbalanced="0" hidden="1"/>
    <cacheHierarchy uniqueName="[Fact Booking Request].[Request_ID]" caption="Request_ID" attribute="1" defaultMemberUniqueName="[Fact Booking Request].[Request_ID].[All]" allUniqueName="[Fact Booking Request].[Request_ID].[All]" dimensionUniqueName="[Fact Booking Request]" displayFolder="" count="0" unbalanced="0" hidden="1"/>
    <cacheHierarchy uniqueName="[Fact Booking Request].[RequestDate]" caption="RequestDate" attribute="1" defaultMemberUniqueName="[Fact Booking Request].[RequestDate].[All]" allUniqueName="[Fact Booking Request].[RequestDate].[All]" dimensionUniqueName="[Fact Booking Request]" displayFolder="" count="0" unbalanced="0" hidden="1"/>
    <cacheHierarchy uniqueName="[Fact Booking Request].[RequestTime]" caption="RequestTime" attribute="1" defaultMemberUniqueName="[Fact Booking Request].[RequestTime].[All]" allUniqueName="[Fact Booking Request].[RequestTime].[All]" dimensionUniqueName="[Fact Booking Request]" displayFolder="" count="0" unbalanced="0" hidden="1"/>
    <cacheHierarchy uniqueName="[Fact Booking Request].[ReservationDate]" caption="ReservationDate" attribute="1" defaultMemberUniqueName="[Fact Booking Request].[ReservationDate].[All]" allUniqueName="[Fact Booking Request].[ReservationDate].[All]" dimensionUniqueName="[Fact Booking Request]" displayFolder="" count="0" unbalanced="0" hidden="1"/>
    <cacheHierarchy uniqueName="[Fact Booking Request].[ReservationStatus]" caption="ReservationStatus" attribute="1" defaultMemberUniqueName="[Fact Booking Request].[ReservationStatus].[All]" allUniqueName="[Fact Booking Request].[ReservationStatus].[All]" dimensionUniqueName="[Fact Booking Request]" displayFolder="" count="0" unbalanced="0" hidden="1"/>
    <cacheHierarchy uniqueName="[Fact Booking Request].[ReservationTime]" caption="ReservationTime" attribute="1" defaultMemberUniqueName="[Fact Booking Request].[ReservationTime].[All]" allUniqueName="[Fact Booking Request].[ReservationTime].[All]" dimensionUniqueName="[Fact Booking Request]" displayFolder="" count="0" unbalanced="0" hidden="1"/>
    <cacheHierarchy uniqueName="[Fact Booking Request].[ReservationType_ID]" caption="ReservationType_ID" attribute="1" defaultMemberUniqueName="[Fact Booking Request].[ReservationType_ID].[All]" allUniqueName="[Fact Booking Request].[ReservationType_ID].[All]" dimensionUniqueName="[Fact Booking Request]" displayFolder="" count="0" unbalanced="0" hidden="1"/>
    <cacheHierarchy uniqueName="[Fact Booking Request].[Staff_ID]" caption="Staff_ID" attribute="1" defaultMemberUniqueName="[Fact Booking Request].[Staff_ID].[All]" allUniqueName="[Fact Booking Request].[Staff_ID].[All]" dimensionUniqueName="[Fact Booking Request]" displayFolder="" count="0" unbalanced="0" hidden="1"/>
    <cacheHierarchy uniqueName="[Fact Booking Request].[System_ID]" caption="System_ID" attribute="1" defaultMemberUniqueName="[Fact Booking Request].[System_ID].[All]" allUniqueName="[Fact Booking Request].[System_ID].[All]" dimensionUniqueName="[Fact Booking Request]" displayFolder="" count="0" unbalanced="0" hidden="1"/>
    <cacheHierarchy uniqueName="[Fact Booking Request].[VisitDate]" caption="VisitDate" attribute="1" defaultMemberUniqueName="[Fact Booking Request].[VisitDate].[All]" allUniqueName="[Fact Booking Request].[VisitDate].[All]" dimensionUniqueName="[Fact Booking Request]" displayFolder="" count="0" unbalanced="0" hidden="1"/>
    <cacheHierarchy uniqueName="[Fact Business Assumptions].[AddRemoveSpec]" caption="AddRemoveSpec" attribute="1" defaultMemberUniqueName="[Fact Business Assumptions].[AddRemoveSpec].[All]" allUniqueName="[Fact Business Assumptions].[AddRemoveSpec].[All]" dimensionUniqueName="[Fact Business Assumptions]" displayFolder="" count="0" unbalanced="0" hidden="1"/>
    <cacheHierarchy uniqueName="[Fact Business Assumptions].[AddValue]" caption="AddValue" attribute="1" defaultMemberUniqueName="[Fact Business Assumptions].[AddValue].[All]" allUniqueName="[Fact Business Assumptions].[AddValue].[All]" dimensionUniqueName="[Fact Business Assumptions]" displayFolder="" count="0" unbalanced="0" hidden="1"/>
    <cacheHierarchy uniqueName="[Fact Business Assumptions].[BaseLineKey]" caption="BaseLineKey" attribute="1" defaultMemberUniqueName="[Fact Business Assumptions].[BaseLineKey].[All]" allUniqueName="[Fact Business Assumptions].[BaseLineKey].[All]" dimensionUniqueName="[Fact Business Assumptions]" displayFolder="" count="0" unbalanced="0" hidden="1"/>
    <cacheHierarchy uniqueName="[Fact Business Assumptions].[CaseMix]" caption="CaseMix" attribute="1" defaultMemberUniqueName="[Fact Business Assumptions].[CaseMix].[All]" allUniqueName="[Fact Business Assumptions].[CaseMix].[All]" dimensionUniqueName="[Fact Business Assumptions]" displayFolder="" count="0" unbalanced="0" hidden="1"/>
    <cacheHierarchy uniqueName="[Fact Business Assumptions].[Company_Key]" caption="Company_Key" attribute="1" defaultMemberUniqueName="[Fact Business Assumptions].[Company_Key].[All]" allUniqueName="[Fact Business Assumptions].[Company_Key].[All]" dimensionUniqueName="[Fact Business Assumptions]" displayFolder="" count="0" unbalanced="0" hidden="1"/>
    <cacheHierarchy uniqueName="[Fact Business Assumptions].[DateKey]" caption="DateKey" attribute="1" defaultMemberUniqueName="[Fact Business Assumptions].[DateKey].[All]" allUniqueName="[Fact Business Assumptions].[DateKey].[All]" dimensionUniqueName="[Fact Business Assumptions]" displayFolder="" count="0" unbalanced="0" hidden="1"/>
    <cacheHierarchy uniqueName="[Fact Business Assumptions].[DiscountValue]" caption="DiscountValue" attribute="1" defaultMemberUniqueName="[Fact Business Assumptions].[DiscountValue].[All]" allUniqueName="[Fact Business Assumptions].[DiscountValue].[All]" dimensionUniqueName="[Fact Business Assumptions]" displayFolder="" count="0" unbalanced="0" hidden="1"/>
    <cacheHierarchy uniqueName="[Fact Business Assumptions].[Organization_Key]" caption="Organization_Key" attribute="1" defaultMemberUniqueName="[Fact Business Assumptions].[Organization_Key].[All]" allUniqueName="[Fact Business Assumptions].[Organization_Key].[All]" dimensionUniqueName="[Fact Business Assumptions]" displayFolder="" count="0" unbalanced="0" hidden="1"/>
    <cacheHierarchy uniqueName="[Fact Business Assumptions].[PatientEpisodeType_Key]" caption="PatientEpisodeType_Key" attribute="1" defaultMemberUniqueName="[Fact Business Assumptions].[PatientEpisodeType_Key].[All]" allUniqueName="[Fact Business Assumptions].[PatientEpisodeType_Key].[All]" dimensionUniqueName="[Fact Business Assumptions]" displayFolder="" count="0" unbalanced="0" hidden="1"/>
    <cacheHierarchy uniqueName="[Fact Business Assumptions].[Price]" caption="Price" attribute="1" defaultMemberUniqueName="[Fact Business Assumptions].[Price].[All]" allUniqueName="[Fact Business Assumptions].[Price].[All]" dimensionUniqueName="[Fact Business Assumptions]" displayFolder="" count="0" unbalanced="0" hidden="1"/>
    <cacheHierarchy uniqueName="[Fact Business Assumptions].[ScenarioID]" caption="ScenarioID" attribute="1" defaultMemberUniqueName="[Fact Business Assumptions].[ScenarioID].[All]" allUniqueName="[Fact Business Assumptions].[ScenarioID].[All]" dimensionUniqueName="[Fact Business Assumptions]" displayFolder="" count="0" unbalanced="0" hidden="1"/>
    <cacheHierarchy uniqueName="[Fact Business Assumptions].[SectionTempKey]" caption="SectionTempKey" attribute="1" defaultMemberUniqueName="[Fact Business Assumptions].[SectionTempKey].[All]" allUniqueName="[Fact Business Assumptions].[SectionTempKey].[All]" dimensionUniqueName="[Fact Business Assumptions]" displayFolder="" count="0" unbalanced="0" hidden="1"/>
    <cacheHierarchy uniqueName="[Fact Business Assumptions].[Utilization]" caption="Utilization" attribute="1" defaultMemberUniqueName="[Fact Business Assumptions].[Utilization].[All]" allUniqueName="[Fact Business Assumptions].[Utilization].[All]" dimensionUniqueName="[Fact Business Assumptions]" displayFolder="" count="0" unbalanced="0" hidden="1"/>
    <cacheHierarchy uniqueName="[Fact Business Assumptions].[Volume]" caption="Volume" attribute="1" defaultMemberUniqueName="[Fact Business Assumptions].[Volume].[All]" allUniqueName="[Fact Business Assumptions].[Volume].[All]" dimensionUniqueName="[Fact Business Assumptions]" displayFolder="" count="0" unbalanced="0" hidden="1"/>
    <cacheHierarchy uniqueName="[Fact Currency Rate].[CurrencyID]" caption="CurrencyID" attribute="1" defaultMemberUniqueName="[Fact Currency Rate].[CurrencyID].[All]" allUniqueName="[Fact Currency Rate].[CurrencyID].[All]" dimensionUniqueName="[Fact Currency Rate]" displayFolder="" count="0" unbalanced="0" hidden="1"/>
    <cacheHierarchy uniqueName="[Fact Currency Rate].[DateKey]" caption="DateKey" attribute="1" defaultMemberUniqueName="[Fact Currency Rate].[DateKey].[All]" allUniqueName="[Fact Currency Rate].[DateKey].[All]" dimensionUniqueName="[Fact Currency Rate]" displayFolder="" count="0" unbalanced="0" hidden="1"/>
    <cacheHierarchy uniqueName="[Fact Currency Rate].[ForeignCurrency]" caption="ForeignCurrency" attribute="1" defaultMemberUniqueName="[Fact Currency Rate].[ForeignCurrency].[All]" allUniqueName="[Fact Currency Rate].[ForeignCurrency].[All]" dimensionUniqueName="[Fact Currency Rate]" displayFolder="" count="0" unbalanced="0" hidden="1"/>
    <cacheHierarchy uniqueName="[Fact Currency Rate].[Rate]" caption="Rate" attribute="1" defaultMemberUniqueName="[Fact Currency Rate].[Rate].[All]" allUniqueName="[Fact Currency Rate].[Rate].[All]" dimensionUniqueName="[Fact Currency Rate]" displayFolder="" count="0" unbalanced="0" hidden="1"/>
    <cacheHierarchy uniqueName="[Fact Currency Rate].[TimeKey]" caption="TimeKey" attribute="1" defaultMemberUniqueName="[Fact Currency Rate].[TimeKey].[All]" allUniqueName="[Fact Currency Rate].[TimeKey].[All]" dimensionUniqueName="[Fact Currency Rate]" displayFolder="" count="0" unbalanced="0" hidden="1"/>
    <cacheHierarchy uniqueName="[Fact Data Quality].[AAge_Error]" caption="AAge_Error" attribute="1" defaultMemberUniqueName="[Fact Data Quality].[AAge_Error].[All]" allUniqueName="[Fact Data Quality].[AAge_Error].[All]" dimensionUniqueName="[Fact Data Quality]" displayFolder="" count="0" unbalanced="0" hidden="1"/>
    <cacheHierarchy uniqueName="[Fact Data Quality].[ADistrict_Error]" caption="ADistrict_Error" attribute="1" defaultMemberUniqueName="[Fact Data Quality].[ADistrict_Error].[All]" allUniqueName="[Fact Data Quality].[ADistrict_Error].[All]" dimensionUniqueName="[Fact Data Quality]" displayFolder="" count="0" unbalanced="0" hidden="1"/>
    <cacheHierarchy uniqueName="[Fact Data Quality].[AName_Error]" caption="AName_Error" attribute="1" defaultMemberUniqueName="[Fact Data Quality].[AName_Error].[All]" allUniqueName="[Fact Data Quality].[AName_Error].[All]" dimensionUniqueName="[Fact Data Quality]" displayFolder="" count="0" unbalanced="0" hidden="1"/>
    <cacheHierarchy uniqueName="[Fact Data Quality].[APhone_Error]" caption="APhone_Error" attribute="1" defaultMemberUniqueName="[Fact Data Quality].[APhone_Error].[All]" allUniqueName="[Fact Data Quality].[APhone_Error].[All]" dimensionUniqueName="[Fact Data Quality]" displayFolder="" count="0" unbalanced="0" hidden="1"/>
    <cacheHierarchy uniqueName="[Fact Data Quality].[BAge_error]" caption="BAge_error" attribute="1" defaultMemberUniqueName="[Fact Data Quality].[BAge_error].[All]" allUniqueName="[Fact Data Quality].[BAge_error].[All]" dimensionUniqueName="[Fact Data Quality]" displayFolder="" count="0" unbalanced="0" hidden="1"/>
    <cacheHierarchy uniqueName="[Fact Data Quality].[BDistrict_Error]" caption="BDistrict_Error" attribute="1" defaultMemberUniqueName="[Fact Data Quality].[BDistrict_Error].[All]" allUniqueName="[Fact Data Quality].[BDistrict_Error].[All]" dimensionUniqueName="[Fact Data Quality]" displayFolder="" count="0" unbalanced="0" hidden="1"/>
    <cacheHierarchy uniqueName="[Fact Data Quality].[BName_Error]" caption="BName_Error" attribute="1" defaultMemberUniqueName="[Fact Data Quality].[BName_Error].[All]" allUniqueName="[Fact Data Quality].[BName_Error].[All]" dimensionUniqueName="[Fact Data Quality]" displayFolder="" count="0" unbalanced="0" hidden="1"/>
    <cacheHierarchy uniqueName="[Fact Data Quality].[BPhone_Error]" caption="BPhone_Error" attribute="1" defaultMemberUniqueName="[Fact Data Quality].[BPhone_Error].[All]" allUniqueName="[Fact Data Quality].[BPhone_Error].[All]" dimensionUniqueName="[Fact Data Quality]" displayFolder="" count="0" unbalanced="0" hidden="1"/>
    <cacheHierarchy uniqueName="[Fact Data Quality].[DateKey]" caption="DateKey" attribute="1" defaultMemberUniqueName="[Fact Data Quality].[DateKey].[All]" allUniqueName="[Fact Data Quality].[DateKey].[All]" dimensionUniqueName="[Fact Data Quality]" displayFolder="" count="0" unbalanced="0" hidden="1"/>
    <cacheHierarchy uniqueName="[Fact Data Quality].[EmployeeID]" caption="EmployeeID" attribute="1" defaultMemberUniqueName="[Fact Data Quality].[EmployeeID].[All]" allUniqueName="[Fact Data Quality].[EmployeeID].[All]" dimensionUniqueName="[Fact Data Quality]" displayFolder="" count="0" unbalanced="0" hidden="1"/>
    <cacheHierarchy uniqueName="[Fact Data Quality].[ORGANIZATION_KEY]" caption="ORGANIZATION_KEY" attribute="1" defaultMemberUniqueName="[Fact Data Quality].[ORGANIZATION_KEY].[All]" allUniqueName="[Fact Data Quality].[ORGANIZATION_KEY].[All]" dimensionUniqueName="[Fact Data Quality]" displayFolder="" count="0" unbalanced="0" hidden="1"/>
    <cacheHierarchy uniqueName="[Fact Data Quality].[TOTAL_RIGHT]" caption="TOTAL_RIGHT" attribute="1" defaultMemberUniqueName="[Fact Data Quality].[TOTAL_RIGHT].[All]" allUniqueName="[Fact Data Quality].[TOTAL_RIGHT].[All]" dimensionUniqueName="[Fact Data Quality]" displayFolder="" count="0" unbalanced="0" hidden="1"/>
    <cacheHierarchy uniqueName="[Fact Dental Cases].[Dental_Doctor]" caption="Dental_Doctor" attribute="1" defaultMemberUniqueName="[Fact Dental Cases].[Dental_Doctor].[All]" allUniqueName="[Fact Dental Cases].[Dental_Doctor].[All]" dimensionUniqueName="[Fact Dental Cases]" displayFolder="" count="0" unbalanced="0" hidden="1"/>
    <cacheHierarchy uniqueName="[Fact Dental Cases].[DentalCases]" caption="DentalCases" attribute="1" defaultMemberUniqueName="[Fact Dental Cases].[DentalCases].[All]" allUniqueName="[Fact Dental Cases].[DentalCases].[All]" dimensionUniqueName="[Fact Dental Cases]" displayFolder="" count="0" unbalanced="0" hidden="1"/>
    <cacheHierarchy uniqueName="[Fact Dental Cases].[Organization_Key]" caption="Organization_Key" attribute="1" defaultMemberUniqueName="[Fact Dental Cases].[Organization_Key].[All]" allUniqueName="[Fact Dental Cases].[Organization_Key].[All]" dimensionUniqueName="[Fact Dental Cases]" displayFolder="" count="0" unbalanced="0" hidden="1"/>
    <cacheHierarchy uniqueName="[Fact Dental Cases].[patient_id]" caption="patient_id" attribute="1" defaultMemberUniqueName="[Fact Dental Cases].[patient_id].[All]" allUniqueName="[Fact Dental Cases].[patient_id].[All]" dimensionUniqueName="[Fact Dental Cases]" displayFolder="" count="0" unbalanced="0" hidden="1"/>
    <cacheHierarchy uniqueName="[Fact Dental Cases].[PatientEpisodeType_key]" caption="PatientEpisodeType_key" attribute="1" defaultMemberUniqueName="[Fact Dental Cases].[PatientEpisodeType_key].[All]" allUniqueName="[Fact Dental Cases].[PatientEpisodeType_key].[All]" dimensionUniqueName="[Fact Dental Cases]" displayFolder="" count="0" unbalanced="0" hidden="1"/>
    <cacheHierarchy uniqueName="[Fact Dental Cases].[PatientStatus]" caption="PatientStatus" attribute="1" defaultMemberUniqueName="[Fact Dental Cases].[PatientStatus].[All]" allUniqueName="[Fact Dental Cases].[PatientStatus].[All]" dimensionUniqueName="[Fact Dental Cases]" displayFolder="" count="0" unbalanced="0" hidden="1"/>
    <cacheHierarchy uniqueName="[Fact Dental Cases].[Purchaser_code]" caption="Purchaser_code" attribute="1" defaultMemberUniqueName="[Fact Dental Cases].[Purchaser_code].[All]" allUniqueName="[Fact Dental Cases].[Purchaser_code].[All]" dimensionUniqueName="[Fact Dental Cases]" displayFolder="" count="0" unbalanced="0" hidden="1"/>
    <cacheHierarchy uniqueName="[Fact Dental Cases].[Service_Date]" caption="Service_Date" attribute="1" defaultMemberUniqueName="[Fact Dental Cases].[Service_Date].[All]" allUniqueName="[Fact Dental Cases].[Service_Date].[All]" dimensionUniqueName="[Fact Dental Cases]" displayFolder="" count="0" unbalanced="0" hidden="1"/>
    <cacheHierarchy uniqueName="[Fact Dental Cases].[Subcompany_Key]" caption="Subcompany_Key" attribute="1" defaultMemberUniqueName="[Fact Dental Cases].[Subcompany_Key].[All]" allUniqueName="[Fact Dental Cases].[Subcompany_Key].[All]" dimensionUniqueName="[Fact Dental Cases]" displayFolder="" count="0" unbalanced="0" hidden="1"/>
    <cacheHierarchy uniqueName="[Fact Doctor Apologies].[AccountMappedKey]" caption="AccountMappedKey" attribute="1" defaultMemberUniqueName="[Fact Doctor Apologies].[AccountMappedKey].[All]" allUniqueName="[Fact Doctor Apologies].[AccountMappedKey].[All]" dimensionUniqueName="[Fact Doctor Apologies]" displayFolder="" count="0" unbalanced="0" hidden="1"/>
    <cacheHierarchy uniqueName="[Fact Doctor Apologies].[AgentsMappedKey]" caption="AgentsMappedKey" attribute="1" defaultMemberUniqueName="[Fact Doctor Apologies].[AgentsMappedKey].[All]" allUniqueName="[Fact Doctor Apologies].[AgentsMappedKey].[All]" dimensionUniqueName="[Fact Doctor Apologies]" displayFolder="" count="0" unbalanced="0" hidden="1"/>
    <cacheHierarchy uniqueName="[Fact Doctor Apologies].[AllowOverBooking]" caption="AllowOverBooking" attribute="1" defaultMemberUniqueName="[Fact Doctor Apologies].[AllowOverBooking].[All]" allUniqueName="[Fact Doctor Apologies].[AllowOverBooking].[All]" dimensionUniqueName="[Fact Doctor Apologies]" displayFolder="" count="0" unbalanced="0" hidden="1"/>
    <cacheHierarchy uniqueName="[Fact Doctor Apologies].[AltKey]" caption="AltKey" attribute="1" defaultMemberUniqueName="[Fact Doctor Apologies].[AltKey].[All]" allUniqueName="[Fact Doctor Apologies].[AltKey].[All]" dimensionUniqueName="[Fact Doctor Apologies]" displayFolder="" count="0" unbalanced="0" hidden="1"/>
    <cacheHierarchy uniqueName="[Fact Doctor Apologies].[ApologyDateKey]" caption="ApologyDateKey" attribute="1" defaultMemberUniqueName="[Fact Doctor Apologies].[ApologyDateKey].[All]" allUniqueName="[Fact Doctor Apologies].[ApologyDateKey].[All]" dimensionUniqueName="[Fact Doctor Apologies]" displayFolder="" count="0" unbalanced="0" hidden="1"/>
    <cacheHierarchy uniqueName="[Fact Doctor Apologies].[ApologyKey]" caption="ApologyKey" attribute="1" defaultMemberUniqueName="[Fact Doctor Apologies].[ApologyKey].[All]" allUniqueName="[Fact Doctor Apologies].[ApologyKey].[All]" dimensionUniqueName="[Fact Doctor Apologies]" displayFolder="" count="0" unbalanced="0" hidden="1"/>
    <cacheHierarchy uniqueName="[Fact Doctor Apologies].[ApologyRequestDate]" caption="ApologyRequestDate" attribute="1" defaultMemberUniqueName="[Fact Doctor Apologies].[ApologyRequestDate].[All]" allUniqueName="[Fact Doctor Apologies].[ApologyRequestDate].[All]" dimensionUniqueName="[Fact Doctor Apologies]" displayFolder="" count="0" unbalanced="0" hidden="1"/>
    <cacheHierarchy uniqueName="[Fact Doctor Apologies].[ApologyRequestTime]" caption="ApologyRequestTime" attribute="1" defaultMemberUniqueName="[Fact Doctor Apologies].[ApologyRequestTime].[All]" allUniqueName="[Fact Doctor Apologies].[ApologyRequestTime].[All]" dimensionUniqueName="[Fact Doctor Apologies]" displayFolder="" count="0" unbalanced="0" hidden="1"/>
    <cacheHierarchy uniqueName="[Fact Doctor Apologies].[ApologyType]" caption="ApologyType" attribute="1" defaultMemberUniqueName="[Fact Doctor Apologies].[ApologyType].[All]" allUniqueName="[Fact Doctor Apologies].[ApologyType].[All]" dimensionUniqueName="[Fact Doctor Apologies]" displayFolder="" count="0" unbalanced="0" hidden="1"/>
    <cacheHierarchy uniqueName="[Fact Doctor Apologies].[AppointmentRoleID]" caption="AppointmentRoleID" attribute="1" defaultMemberUniqueName="[Fact Doctor Apologies].[AppointmentRoleID].[All]" allUniqueName="[Fact Doctor Apologies].[AppointmentRoleID].[All]" dimensionUniqueName="[Fact Doctor Apologies]" displayFolder="" count="0" unbalanced="0" hidden="1"/>
    <cacheHierarchy uniqueName="[Fact Doctor Apologies].[Capacity]" caption="Capacity" attribute="1" defaultMemberUniqueName="[Fact Doctor Apologies].[Capacity].[All]" allUniqueName="[Fact Doctor Apologies].[Capacity].[All]" dimensionUniqueName="[Fact Doctor Apologies]" displayFolder="" count="0" unbalanced="0" hidden="1"/>
    <cacheHierarchy uniqueName="[Fact Doctor Apologies].[ClinicDateKey]" caption="ClinicDateKey" attribute="1" defaultMemberUniqueName="[Fact Doctor Apologies].[ClinicDateKey].[All]" allUniqueName="[Fact Doctor Apologies].[ClinicDateKey].[All]" dimensionUniqueName="[Fact Doctor Apologies]" displayFolder="" count="0" unbalanced="0" hidden="1"/>
    <cacheHierarchy uniqueName="[Fact Doctor Apologies].[ClinicTypeID]" caption="ClinicTypeID" attribute="1" defaultMemberUniqueName="[Fact Doctor Apologies].[ClinicTypeID].[All]" allUniqueName="[Fact Doctor Apologies].[ClinicTypeID].[All]" dimensionUniqueName="[Fact Doctor Apologies]" displayFolder="" count="0" unbalanced="0" hidden="1"/>
    <cacheHierarchy uniqueName="[Fact Doctor Apologies].[DateFrom]" caption="DateFrom" attribute="1" defaultMemberUniqueName="[Fact Doctor Apologies].[DateFrom].[All]" allUniqueName="[Fact Doctor Apologies].[DateFrom].[All]" dimensionUniqueName="[Fact Doctor Apologies]" displayFolder="" count="0" unbalanced="0" hidden="1"/>
    <cacheHierarchy uniqueName="[Fact Doctor Apologies].[DateTo]" caption="DateTo" attribute="1" defaultMemberUniqueName="[Fact Doctor Apologies].[DateTo].[All]" allUniqueName="[Fact Doctor Apologies].[DateTo].[All]" dimensionUniqueName="[Fact Doctor Apologies]" displayFolder="" count="0" unbalanced="0" hidden="1"/>
    <cacheHierarchy uniqueName="[Fact Doctor Apologies].[DepartmentKey]" caption="DepartmentKey" attribute="1" defaultMemberUniqueName="[Fact Doctor Apologies].[DepartmentKey].[All]" allUniqueName="[Fact Doctor Apologies].[DepartmentKey].[All]" dimensionUniqueName="[Fact Doctor Apologies]" displayFolder="" count="0" unbalanced="0" hidden="1"/>
    <cacheHierarchy uniqueName="[Fact Doctor Apologies].[DoctorMappedKey]" caption="DoctorMappedKey" attribute="1" defaultMemberUniqueName="[Fact Doctor Apologies].[DoctorMappedKey].[All]" allUniqueName="[Fact Doctor Apologies].[DoctorMappedKey].[All]" dimensionUniqueName="[Fact Doctor Apologies]" displayFolder="" count="0" unbalanced="0" hidden="1"/>
    <cacheHierarchy uniqueName="[Fact Doctor Apologies].[EffectKey]" caption="EffectKey" attribute="1" defaultMemberUniqueName="[Fact Doctor Apologies].[EffectKey].[All]" allUniqueName="[Fact Doctor Apologies].[EffectKey].[All]" dimensionUniqueName="[Fact Doctor Apologies]" displayFolder="" count="0" unbalanced="0" hidden="1"/>
    <cacheHierarchy uniqueName="[Fact Doctor Apologies].[ExceptionReasonID]" caption="ExceptionReasonID" attribute="1" defaultMemberUniqueName="[Fact Doctor Apologies].[ExceptionReasonID].[All]" allUniqueName="[Fact Doctor Apologies].[ExceptionReasonID].[All]" dimensionUniqueName="[Fact Doctor Apologies]" displayFolder="" count="0" unbalanced="0" hidden="1"/>
    <cacheHierarchy uniqueName="[Fact Doctor Apologies].[HasNoEnd]" caption="HasNoEnd" attribute="1" defaultMemberUniqueName="[Fact Doctor Apologies].[HasNoEnd].[All]" allUniqueName="[Fact Doctor Apologies].[HasNoEnd].[All]" dimensionUniqueName="[Fact Doctor Apologies]" displayFolder="" count="0" unbalanced="0" hidden="1"/>
    <cacheHierarchy uniqueName="[Fact Doctor Apologies].[IsEffectedClinic]" caption="IsEffectedClinic" attribute="1" defaultMemberUniqueName="[Fact Doctor Apologies].[IsEffectedClinic].[All]" allUniqueName="[Fact Doctor Apologies].[IsEffectedClinic].[All]" dimensionUniqueName="[Fact Doctor Apologies]" displayFolder="" count="0" unbalanced="0" hidden="1"/>
    <cacheHierarchy uniqueName="[Fact Doctor Apologies].[LostHours]" caption="LostHours" attribute="1" defaultMemberUniqueName="[Fact Doctor Apologies].[LostHours].[All]" allUniqueName="[Fact Doctor Apologies].[LostHours].[All]" dimensionUniqueName="[Fact Doctor Apologies]" displayFolder="" count="0" unbalanced="0" hidden="1"/>
    <cacheHierarchy uniqueName="[Fact Doctor Apologies].[MappedKey1]" caption="MappedKey1" attribute="1" defaultMemberUniqueName="[Fact Doctor Apologies].[MappedKey1].[All]" allUniqueName="[Fact Doctor Apologies].[MappedKey1].[All]" dimensionUniqueName="[Fact Doctor Apologies]" displayFolder="" count="0" unbalanced="0" hidden="1"/>
    <cacheHierarchy uniqueName="[Fact Doctor Apologies].[MappedKey2]" caption="MappedKey2" attribute="1" defaultMemberUniqueName="[Fact Doctor Apologies].[MappedKey2].[All]" allUniqueName="[Fact Doctor Apologies].[MappedKey2].[All]" dimensionUniqueName="[Fact Doctor Apologies]" displayFolder="" count="0" unbalanced="0" hidden="1"/>
    <cacheHierarchy uniqueName="[Fact Doctor Apologies].[MappedKey3]" caption="MappedKey3" attribute="1" defaultMemberUniqueName="[Fact Doctor Apologies].[MappedKey3].[All]" allUniqueName="[Fact Doctor Apologies].[MappedKey3].[All]" dimensionUniqueName="[Fact Doctor Apologies]" displayFolder="" count="0" unbalanced="0" hidden="1"/>
    <cacheHierarchy uniqueName="[Fact Doctor Apologies].[MappedKey4]" caption="MappedKey4" attribute="1" defaultMemberUniqueName="[Fact Doctor Apologies].[MappedKey4].[All]" allUniqueName="[Fact Doctor Apologies].[MappedKey4].[All]" dimensionUniqueName="[Fact Doctor Apologies]" displayFolder="" count="0" unbalanced="0" hidden="1"/>
    <cacheHierarchy uniqueName="[Fact Doctor Apologies].[MappedKey5]" caption="MappedKey5" attribute="1" defaultMemberUniqueName="[Fact Doctor Apologies].[MappedKey5].[All]" allUniqueName="[Fact Doctor Apologies].[MappedKey5].[All]" dimensionUniqueName="[Fact Doctor Apologies]" displayFolder="" count="0" unbalanced="0" hidden="1"/>
    <cacheHierarchy uniqueName="[Fact Doctor Apologies].[OPDPatternID]" caption="OPDPatternID" attribute="1" defaultMemberUniqueName="[Fact Doctor Apologies].[OPDPatternID].[All]" allUniqueName="[Fact Doctor Apologies].[OPDPatternID].[All]" dimensionUniqueName="[Fact Doctor Apologies]" displayFolder="" count="0" unbalanced="0" hidden="1"/>
    <cacheHierarchy uniqueName="[Fact Doctor Apologies].[OrganizationKey]" caption="OrganizationKey" attribute="1" defaultMemberUniqueName="[Fact Doctor Apologies].[OrganizationKey].[All]" allUniqueName="[Fact Doctor Apologies].[OrganizationKey].[All]" dimensionUniqueName="[Fact Doctor Apologies]" displayFolder="" count="0" unbalanced="0" hidden="1"/>
    <cacheHierarchy uniqueName="[Fact Doctor Apologies].[PatientMappedKey]" caption="PatientMappedKey" attribute="1" defaultMemberUniqueName="[Fact Doctor Apologies].[PatientMappedKey].[All]" allUniqueName="[Fact Doctor Apologies].[PatientMappedKey].[All]" dimensionUniqueName="[Fact Doctor Apologies]" displayFolder="" count="0" unbalanced="0" hidden="1"/>
    <cacheHierarchy uniqueName="[Fact Doctor Apologies].[PhysicianID]" caption="PhysicianID" attribute="1" defaultMemberUniqueName="[Fact Doctor Apologies].[PhysicianID].[All]" allUniqueName="[Fact Doctor Apologies].[PhysicianID].[All]" dimensionUniqueName="[Fact Doctor Apologies]" displayFolder="" count="0" unbalanced="0" hidden="1"/>
    <cacheHierarchy uniqueName="[Fact Doctor Apologies].[PlannedFlag]" caption="PlannedFlag" attribute="1" defaultMemberUniqueName="[Fact Doctor Apologies].[PlannedFlag].[All]" allUniqueName="[Fact Doctor Apologies].[PlannedFlag].[All]" dimensionUniqueName="[Fact Doctor Apologies]" displayFolder="" count="0" unbalanced="0" hidden="1"/>
    <cacheHierarchy uniqueName="[Fact Doctor Apologies].[QueueingModelID]" caption="QueueingModelID" attribute="1" defaultMemberUniqueName="[Fact Doctor Apologies].[QueueingModelID].[All]" allUniqueName="[Fact Doctor Apologies].[QueueingModelID].[All]" dimensionUniqueName="[Fact Doctor Apologies]" displayFolder="" count="0" unbalanced="0" hidden="1"/>
    <cacheHierarchy uniqueName="[Fact Doctor Apologies].[SpecialityMappedKey]" caption="SpecialityMappedKey" attribute="1" defaultMemberUniqueName="[Fact Doctor Apologies].[SpecialityMappedKey].[All]" allUniqueName="[Fact Doctor Apologies].[SpecialityMappedKey].[All]" dimensionUniqueName="[Fact Doctor Apologies]" displayFolder="" count="0" unbalanced="0" hidden="1"/>
    <cacheHierarchy uniqueName="[Fact Doctor Apologies].[VersionKey]" caption="VersionKey" attribute="1" defaultMemberUniqueName="[Fact Doctor Apologies].[VersionKey].[All]" allUniqueName="[Fact Doctor Apologies].[VersionKey].[All]" dimensionUniqueName="[Fact Doctor Apologies]" displayFolder="" count="0" unbalanced="0" hidden="1"/>
    <cacheHierarchy uniqueName="[Fact Doctor Bonus].[Bonus%]" caption="Bonus%" attribute="1" defaultMemberUniqueName="[Fact Doctor Bonus].[Bonus%].[All]" allUniqueName="[Fact Doctor Bonus].[Bonus%].[All]" dimensionUniqueName="[Fact Doctor Bonus]" displayFolder="" count="0" unbalanced="0" hidden="1"/>
    <cacheHierarchy uniqueName="[Fact Doctor Bonus].[dbCompany_Key]" caption="dbCompany_Key" attribute="1" defaultMemberUniqueName="[Fact Doctor Bonus].[dbCompany_Key].[All]" allUniqueName="[Fact Doctor Bonus].[dbCompany_Key].[All]" dimensionUniqueName="[Fact Doctor Bonus]" displayFolder="" count="0" unbalanced="0" hidden="1"/>
    <cacheHierarchy uniqueName="[Fact Doctor Bonus].[dbepisode_key]" caption="dbepisode_key" attribute="1" defaultMemberUniqueName="[Fact Doctor Bonus].[dbepisode_key].[All]" allUniqueName="[Fact Doctor Bonus].[dbepisode_key].[All]" dimensionUniqueName="[Fact Doctor Bonus]" displayFolder="" count="0" unbalanced="0" hidden="1"/>
    <cacheHierarchy uniqueName="[Fact Doctor Bonus].[dbPATIENT_ID]" caption="dbPATIENT_ID" attribute="1" defaultMemberUniqueName="[Fact Doctor Bonus].[dbPATIENT_ID].[All]" allUniqueName="[Fact Doctor Bonus].[dbPATIENT_ID].[All]" dimensionUniqueName="[Fact Doctor Bonus]" displayFolder="" count="0" unbalanced="0" hidden="1"/>
    <cacheHierarchy uniqueName="[Fact Doctor Bonus].[dbService_Date]" caption="dbService_Date" attribute="1" defaultMemberUniqueName="[Fact Doctor Bonus].[dbService_Date].[All]" allUniqueName="[Fact Doctor Bonus].[dbService_Date].[All]" dimensionUniqueName="[Fact Doctor Bonus]" displayFolder="" count="0" unbalanced="0" hidden="1"/>
    <cacheHierarchy uniqueName="[Fact Doctor Bonus].[dbService_Key]" caption="dbService_Key" attribute="1" defaultMemberUniqueName="[Fact Doctor Bonus].[dbService_Key].[All]" allUniqueName="[Fact Doctor Bonus].[dbService_Key].[All]" dimensionUniqueName="[Fact Doctor Bonus]" displayFolder="" count="0" unbalanced="0" hidden="1"/>
    <cacheHierarchy uniqueName="[Fact Doctor Bonus].[End_Date]" caption="End_Date" attribute="1" defaultMemberUniqueName="[Fact Doctor Bonus].[End_Date].[All]" allUniqueName="[Fact Doctor Bonus].[End_Date].[All]" dimensionUniqueName="[Fact Doctor Bonus]" displayFolder="" count="0" unbalanced="0" hidden="1"/>
    <cacheHierarchy uniqueName="[Fact Doctor Bonus].[Exclusive]" caption="Exclusive" attribute="1" defaultMemberUniqueName="[Fact Doctor Bonus].[Exclusive].[All]" allUniqueName="[Fact Doctor Bonus].[Exclusive].[All]" dimensionUniqueName="[Fact Doctor Bonus]" displayFolder="" count="0" unbalanced="0" hidden="1"/>
    <cacheHierarchy uniqueName="[Fact Doctor Bonus].[OPD Fee]" caption="OPD Fee" attribute="1" defaultMemberUniqueName="[Fact Doctor Bonus].[OPD Fee].[All]" allUniqueName="[Fact Doctor Bonus].[OPD Fee].[All]" dimensionUniqueName="[Fact Doctor Bonus]" displayFolder="" count="0" unbalanced="0" hidden="1"/>
    <cacheHierarchy uniqueName="[Fact Doctor Bonus].[Operation]" caption="Operation" attribute="1" defaultMemberUniqueName="[Fact Doctor Bonus].[Operation].[All]" allUniqueName="[Fact Doctor Bonus].[Operation].[All]" dimensionUniqueName="[Fact Doctor Bonus]" displayFolder="" count="0" unbalanced="0" hidden="1"/>
    <cacheHierarchy uniqueName="[Fact Doctor Bonus].[Org]" caption="Org" attribute="1" defaultMemberUniqueName="[Fact Doctor Bonus].[Org].[All]" allUniqueName="[Fact Doctor Bonus].[Org].[All]" dimensionUniqueName="[Fact Doctor Bonus]" displayFolder="" count="0" unbalanced="0" hidden="1"/>
    <cacheHierarchy uniqueName="[Fact Doctor Bonus].[Procedures]" caption="Procedures" attribute="1" defaultMemberUniqueName="[Fact Doctor Bonus].[Procedures].[All]" allUniqueName="[Fact Doctor Bonus].[Procedures].[All]" dimensionUniqueName="[Fact Doctor Bonus]" displayFolder="" count="0" unbalanced="0" hidden="1"/>
    <cacheHierarchy uniqueName="[Fact Doctor Bonus].[staff_key]" caption="staff_key" attribute="1" defaultMemberUniqueName="[Fact Doctor Bonus].[staff_key].[All]" allUniqueName="[Fact Doctor Bonus].[staff_key].[All]" dimensionUniqueName="[Fact Doctor Bonus]" displayFolder="" count="0" unbalanced="0" hidden="1"/>
    <cacheHierarchy uniqueName="[Fact Doctor Bonus].[Start_Date]" caption="Start_Date" attribute="1" defaultMemberUniqueName="[Fact Doctor Bonus].[Start_Date].[All]" allUniqueName="[Fact Doctor Bonus].[Start_Date].[All]" dimensionUniqueName="[Fact Doctor Bonus]" displayFolder="" count="0" unbalanced="0" hidden="1"/>
    <cacheHierarchy uniqueName="[Fact Doctor Bonus].[Total_amount]" caption="Total_amount" attribute="1" defaultMemberUniqueName="[Fact Doctor Bonus].[Total_amount].[All]" allUniqueName="[Fact Doctor Bonus].[Total_amount].[All]" dimensionUniqueName="[Fact Doctor Bonus]" displayFolder="" count="0" unbalanced="0" hidden="1"/>
    <cacheHierarchy uniqueName="[Fact Doctor Bonus].[Total_Bonus]" caption="Total_Bonus" attribute="1" defaultMemberUniqueName="[Fact Doctor Bonus].[Total_Bonus].[All]" allUniqueName="[Fact Doctor Bonus].[Total_Bonus].[All]" dimensionUniqueName="[Fact Doctor Bonus]" displayFolder="" count="0" unbalanced="0" hidden="1"/>
    <cacheHierarchy uniqueName="[Fact Down Payment].[BedClinic_Key]" caption="BedClinic_Key" attribute="1" defaultMemberUniqueName="[Fact Down Payment].[BedClinic_Key].[All]" allUniqueName="[Fact Down Payment].[BedClinic_Key].[All]" dimensionUniqueName="[Fact Down Payment]" displayFolder="" count="0" unbalanced="0" hidden="1"/>
    <cacheHierarchy uniqueName="[Fact Down Payment].[Cash_Amount]" caption="Cash_Amount" attribute="1" defaultMemberUniqueName="[Fact Down Payment].[Cash_Amount].[All]" allUniqueName="[Fact Down Payment].[Cash_Amount].[All]" dimensionUniqueName="[Fact Down Payment]" displayFolder="" count="0" unbalanced="0" hidden="1"/>
    <cacheHierarchy uniqueName="[Fact Down Payment].[Company_Key]" caption="Company_Key" attribute="1" defaultMemberUniqueName="[Fact Down Payment].[Company_Key].[All]" allUniqueName="[Fact Down Payment].[Company_Key].[All]" dimensionUniqueName="[Fact Down Payment]" displayFolder="" count="0" unbalanced="0" hidden="1"/>
    <cacheHierarchy uniqueName="[Fact Down Payment].[DateKey]" caption="DateKey" attribute="1" defaultMemberUniqueName="[Fact Down Payment].[DateKey].[All]" allUniqueName="[Fact Down Payment].[DateKey].[All]" dimensionUniqueName="[Fact Down Payment]" displayFolder="" count="0" unbalanced="0" hidden="1"/>
    <cacheHierarchy uniqueName="[Fact Down Payment].[Diagnosis_Key]" caption="Diagnosis_Key" attribute="1" defaultMemberUniqueName="[Fact Down Payment].[Diagnosis_Key].[All]" allUniqueName="[Fact Down Payment].[Diagnosis_Key].[All]" dimensionUniqueName="[Fact Down Payment]" displayFolder="" count="0" unbalanced="0" hidden="1"/>
    <cacheHierarchy uniqueName="[Fact Down Payment].[DischargeStatus_Key]" caption="DischargeStatus_Key" attribute="1" defaultMemberUniqueName="[Fact Down Payment].[DischargeStatus_Key].[All]" allUniqueName="[Fact Down Payment].[DischargeStatus_Key].[All]" dimensionUniqueName="[Fact Down Payment]" displayFolder="" count="0" unbalanced="0" hidden="1"/>
    <cacheHierarchy uniqueName="[Fact Down Payment].[Doctor_Key]" caption="Doctor_Key" attribute="1" defaultMemberUniqueName="[Fact Down Payment].[Doctor_Key].[All]" allUniqueName="[Fact Down Payment].[Doctor_Key].[All]" dimensionUniqueName="[Fact Down Payment]" displayFolder="" count="0" unbalanced="0" hidden="1"/>
    <cacheHierarchy uniqueName="[Fact Down Payment].[DownPaymentDiff]" caption="DownPaymentDiff" attribute="1" defaultMemberUniqueName="[Fact Down Payment].[DownPaymentDiff].[All]" allUniqueName="[Fact Down Payment].[DownPaymentDiff].[All]" dimensionUniqueName="[Fact Down Payment]" displayFolder="" count="0" unbalanced="0" hidden="1"/>
    <cacheHierarchy uniqueName="[Fact Down Payment].[Employee_key]" caption="Employee_key" attribute="1" defaultMemberUniqueName="[Fact Down Payment].[Employee_key].[All]" allUniqueName="[Fact Down Payment].[Employee_key].[All]" dimensionUniqueName="[Fact Down Payment]" displayFolder="" count="0" unbalanced="0" hidden="1"/>
    <cacheHierarchy uniqueName="[Fact Down Payment].[EndDate]" caption="EndDate" attribute="1" defaultMemberUniqueName="[Fact Down Payment].[EndDate].[All]" allUniqueName="[Fact Down Payment].[EndDate].[All]" dimensionUniqueName="[Fact Down Payment]" displayFolder="" count="0" unbalanced="0" hidden="1"/>
    <cacheHierarchy uniqueName="[Fact Down Payment].[EndDateKey]" caption="EndDateKey" attribute="1" defaultMemberUniqueName="[Fact Down Payment].[EndDateKey].[All]" allUniqueName="[Fact Down Payment].[EndDateKey].[All]" dimensionUniqueName="[Fact Down Payment]" displayFolder="" count="0" unbalanced="0" hidden="1"/>
    <cacheHierarchy uniqueName="[Fact Down Payment].[Entrance_Key]" caption="Entrance_Key" attribute="1" defaultMemberUniqueName="[Fact Down Payment].[Entrance_Key].[All]" allUniqueName="[Fact Down Payment].[Entrance_Key].[All]" dimensionUniqueName="[Fact Down Payment]" displayFolder="" count="0" unbalanced="0" hidden="1"/>
    <cacheHierarchy uniqueName="[Fact Down Payment].[Episode_Key]" caption="Episode_Key" attribute="1" defaultMemberUniqueName="[Fact Down Payment].[Episode_Key].[All]" allUniqueName="[Fact Down Payment].[Episode_Key].[All]" dimensionUniqueName="[Fact Down Payment]" displayFolder="" count="0" unbalanced="0" hidden="1"/>
    <cacheHierarchy uniqueName="[Fact Down Payment].[Exclusive_Key]" caption="Exclusive_Key" attribute="1" defaultMemberUniqueName="[Fact Down Payment].[Exclusive_Key].[All]" allUniqueName="[Fact Down Payment].[Exclusive_Key].[All]" dimensionUniqueName="[Fact Down Payment]" displayFolder="" count="0" unbalanced="0" hidden="1"/>
    <cacheHierarchy uniqueName="[Fact Down Payment].[Operation_Key]" caption="Operation_Key" attribute="1" defaultMemberUniqueName="[Fact Down Payment].[Operation_Key].[All]" allUniqueName="[Fact Down Payment].[Operation_Key].[All]" dimensionUniqueName="[Fact Down Payment]" displayFolder="" count="0" unbalanced="0" hidden="1"/>
    <cacheHierarchy uniqueName="[Fact Down Payment].[Organization_Key]" caption="Organization_Key" attribute="1" defaultMemberUniqueName="[Fact Down Payment].[Organization_Key].[All]" allUniqueName="[Fact Down Payment].[Organization_Key].[All]" dimensionUniqueName="[Fact Down Payment]" displayFolder="" count="0" unbalanced="0" hidden="1"/>
    <cacheHierarchy uniqueName="[Fact Down Payment].[patient_id]" caption="patient_id" attribute="1" defaultMemberUniqueName="[Fact Down Payment].[patient_id].[All]" allUniqueName="[Fact Down Payment].[patient_id].[All]" dimensionUniqueName="[Fact Down Payment]" displayFolder="" count="0" unbalanced="0" hidden="1"/>
    <cacheHierarchy uniqueName="[Fact Down Payment].[PatientDownPaymentFlag]" caption="PatientDownPaymentFlag" attribute="1" defaultMemberUniqueName="[Fact Down Payment].[PatientDownPaymentFlag].[All]" allUniqueName="[Fact Down Payment].[PatientDownPaymentFlag].[All]" dimensionUniqueName="[Fact Down Payment]" displayFolder="" count="0" unbalanced="0" hidden="1"/>
    <cacheHierarchy uniqueName="[Fact Down Payment].[PatientEpisodeType_Key]" caption="PatientEpisodeType_Key" attribute="1" defaultMemberUniqueName="[Fact Down Payment].[PatientEpisodeType_Key].[All]" allUniqueName="[Fact Down Payment].[PatientEpisodeType_Key].[All]" dimensionUniqueName="[Fact Down Payment]" displayFolder="" count="0" unbalanced="0" hidden="1"/>
    <cacheHierarchy uniqueName="[Fact Down Payment].[PatientTypeID]" caption="PatientTypeID" attribute="1" defaultMemberUniqueName="[Fact Down Payment].[PatientTypeID].[All]" allUniqueName="[Fact Down Payment].[PatientTypeID].[All]" dimensionUniqueName="[Fact Down Payment]" displayFolder="" count="0" unbalanced="0" hidden="1"/>
    <cacheHierarchy uniqueName="[Fact Down Payment].[Readmission_Key]" caption="Readmission_Key" attribute="1" defaultMemberUniqueName="[Fact Down Payment].[Readmission_Key].[All]" allUniqueName="[Fact Down Payment].[Readmission_Key].[All]" dimensionUniqueName="[Fact Down Payment]" displayFolder="" count="0" unbalanced="0" hidden="1"/>
    <cacheHierarchy uniqueName="[Fact Down Payment].[Service_Date]" caption="Service_Date" attribute="1" defaultMemberUniqueName="[Fact Down Payment].[Service_Date].[All]" allUniqueName="[Fact Down Payment].[Service_Date].[All]" dimensionUniqueName="[Fact Down Payment]" displayFolder="" count="0" unbalanced="0" hidden="1"/>
    <cacheHierarchy uniqueName="[Fact Down Payment].[Service_Key]" caption="Service_Key" attribute="1" defaultMemberUniqueName="[Fact Down Payment].[Service_Key].[All]" allUniqueName="[Fact Down Payment].[Service_Key].[All]" dimensionUniqueName="[Fact Down Payment]" displayFolder="" count="0" unbalanced="0" hidden="1"/>
    <cacheHierarchy uniqueName="[Fact Down Payment].[StartDate]" caption="StartDate" attribute="1" defaultMemberUniqueName="[Fact Down Payment].[StartDate].[All]" allUniqueName="[Fact Down Payment].[StartDate].[All]" dimensionUniqueName="[Fact Down Payment]" displayFolder="" count="0" unbalanced="0" hidden="1"/>
    <cacheHierarchy uniqueName="[Fact Down Payment].[StartDateKey]" caption="StartDateKey" attribute="1" defaultMemberUniqueName="[Fact Down Payment].[StartDateKey].[All]" allUniqueName="[Fact Down Payment].[StartDateKey].[All]" dimensionUniqueName="[Fact Down Payment]" displayFolder="" count="0" unbalanced="0" hidden="1"/>
    <cacheHierarchy uniqueName="[Fact Down Payment].[Subcompany_Key]" caption="Subcompany_Key" attribute="1" defaultMemberUniqueName="[Fact Down Payment].[Subcompany_Key].[All]" allUniqueName="[Fact Down Payment].[Subcompany_Key].[All]" dimensionUniqueName="[Fact Down Payment]" displayFolder="" count="0" unbalanced="0" hidden="1"/>
    <cacheHierarchy uniqueName="[Fact Down Payment].[sys_key]" caption="sys_key" attribute="1" defaultMemberUniqueName="[Fact Down Payment].[sys_key].[All]" allUniqueName="[Fact Down Payment].[sys_key].[All]" dimensionUniqueName="[Fact Down Payment]" displayFolder="" count="0" unbalanced="0" hidden="1"/>
    <cacheHierarchy uniqueName="[Fact Down Payment].[TotalNetBalance]" caption="TotalNetBalance" attribute="1" defaultMemberUniqueName="[Fact Down Payment].[TotalNetBalance].[All]" allUniqueName="[Fact Down Payment].[TotalNetBalance].[All]" dimensionUniqueName="[Fact Down Payment]" displayFolder="" count="0" unbalanced="0" hidden="1"/>
    <cacheHierarchy uniqueName="[Fact Down Payment].[wall]" caption="wall" attribute="1" defaultMemberUniqueName="[Fact Down Payment].[wall].[All]" allUniqueName="[Fact Down Payment].[wall].[All]" dimensionUniqueName="[Fact Down Payment]" displayFolder="" count="0" unbalanced="0" hidden="1"/>
    <cacheHierarchy uniqueName="[Fact Equipments].[DepartmentKey]" caption="DepartmentKey" attribute="1" defaultMemberUniqueName="[Fact Equipments].[DepartmentKey].[All]" allUniqueName="[Fact Equipments].[DepartmentKey].[All]" dimensionUniqueName="[Fact Equipments]" displayFolder="" count="0" unbalanced="0" hidden="1"/>
    <cacheHierarchy uniqueName="[Fact Equipments].[EquipmentKey]" caption="EquipmentKey" attribute="1" defaultMemberUniqueName="[Fact Equipments].[EquipmentKey].[All]" allUniqueName="[Fact Equipments].[EquipmentKey].[All]" dimensionUniqueName="[Fact Equipments]" displayFolder="" count="0" unbalanced="0" hidden="1"/>
    <cacheHierarchy uniqueName="[Fact Equipments].[NOofEquipments]" caption="NOofEquipments" attribute="1" defaultMemberUniqueName="[Fact Equipments].[NOofEquipments].[All]" allUniqueName="[Fact Equipments].[NOofEquipments].[All]" dimensionUniqueName="[Fact Equipments]" displayFolder="" count="0" unbalanced="0" hidden="1"/>
    <cacheHierarchy uniqueName="[Fact Equipments].[Organizationkey]" caption="Organizationkey" attribute="1" defaultMemberUniqueName="[Fact Equipments].[Organizationkey].[All]" allUniqueName="[Fact Equipments].[Organizationkey].[All]" dimensionUniqueName="[Fact Equipments]" displayFolder="" count="0" unbalanced="0" hidden="1"/>
    <cacheHierarchy uniqueName="[Fact Growth Drivers].[AvgEpisode_Counts]" caption="AvgEpisode_Counts" attribute="1" defaultMemberUniqueName="[Fact Growth Drivers].[AvgEpisode_Counts].[All]" allUniqueName="[Fact Growth Drivers].[AvgEpisode_Counts].[All]" dimensionUniqueName="[Fact Growth Drivers]" displayFolder="" count="0" unbalanced="0" hidden="1"/>
    <cacheHierarchy uniqueName="[Fact Growth Drivers].[AvgNoOfService]" caption="AvgNoOfService" attribute="1" defaultMemberUniqueName="[Fact Growth Drivers].[AvgNoOfService].[All]" allUniqueName="[Fact Growth Drivers].[AvgNoOfService].[All]" dimensionUniqueName="[Fact Growth Drivers]" displayFolder="" count="0" unbalanced="0" hidden="1"/>
    <cacheHierarchy uniqueName="[Fact Growth Drivers].[AvgTotal_Amount]" caption="AvgTotal_Amount" attribute="1" defaultMemberUniqueName="[Fact Growth Drivers].[AvgTotal_Amount].[All]" allUniqueName="[Fact Growth Drivers].[AvgTotal_Amount].[All]" dimensionUniqueName="[Fact Growth Drivers]" displayFolder="" count="0" unbalanced="0" hidden="1"/>
    <cacheHierarchy uniqueName="[Fact Growth Drivers].[Case_Key]" caption="Case_Key" attribute="1" defaultMemberUniqueName="[Fact Growth Drivers].[Case_Key].[All]" allUniqueName="[Fact Growth Drivers].[Case_Key].[All]" dimensionUniqueName="[Fact Growth Drivers]" displayFolder="" count="0" unbalanced="0" hidden="1"/>
    <cacheHierarchy uniqueName="[Fact Growth Drivers].[Company_Key]" caption="Company_Key" attribute="1" defaultMemberUniqueName="[Fact Growth Drivers].[Company_Key].[All]" allUniqueName="[Fact Growth Drivers].[Company_Key].[All]" dimensionUniqueName="[Fact Growth Drivers]" displayFolder="" count="0" unbalanced="0" hidden="1"/>
    <cacheHierarchy uniqueName="[Fact Growth Drivers].[DateKey]" caption="DateKey" attribute="1" defaultMemberUniqueName="[Fact Growth Drivers].[DateKey].[All]" allUniqueName="[Fact Growth Drivers].[DateKey].[All]" dimensionUniqueName="[Fact Growth Drivers]" displayFolder="" count="0" unbalanced="0" hidden="1"/>
    <cacheHierarchy uniqueName="[Fact Growth Drivers].[Effects1]" caption="Effects1" attribute="1" defaultMemberUniqueName="[Fact Growth Drivers].[Effects1].[All]" allUniqueName="[Fact Growth Drivers].[Effects1].[All]" dimensionUniqueName="[Fact Growth Drivers]" displayFolder="" count="0" unbalanced="0" hidden="1"/>
    <cacheHierarchy uniqueName="[Fact Growth Drivers].[Effects2]" caption="Effects2" attribute="1" defaultMemberUniqueName="[Fact Growth Drivers].[Effects2].[All]" allUniqueName="[Fact Growth Drivers].[Effects2].[All]" dimensionUniqueName="[Fact Growth Drivers]" displayFolder="" count="0" unbalanced="0" hidden="1"/>
    <cacheHierarchy uniqueName="[Fact Growth Drivers].[Growth]" caption="Growth" attribute="1" defaultMemberUniqueName="[Fact Growth Drivers].[Growth].[All]" allUniqueName="[Fact Growth Drivers].[Growth].[All]" dimensionUniqueName="[Fact Growth Drivers]" displayFolder="" count="0" unbalanced="0" hidden="1"/>
    <cacheHierarchy uniqueName="[Fact Growth Drivers].[Help]" caption="Help" attribute="1" defaultMemberUniqueName="[Fact Growth Drivers].[Help].[All]" allUniqueName="[Fact Growth Drivers].[Help].[All]" dimensionUniqueName="[Fact Growth Drivers]" displayFolder="" count="0" unbalanced="0" hidden="1"/>
    <cacheHierarchy uniqueName="[Fact Growth Drivers].[HighAverageKey]" caption="HighAverageKey" attribute="1" defaultMemberUniqueName="[Fact Growth Drivers].[HighAverageKey].[All]" allUniqueName="[Fact Growth Drivers].[HighAverageKey].[All]" dimensionUniqueName="[Fact Growth Drivers]" displayFolder="" count="0" unbalanced="0" hidden="1"/>
    <cacheHierarchy uniqueName="[Fact Growth Drivers].[NewServices]" caption="NewServices" attribute="1" defaultMemberUniqueName="[Fact Growth Drivers].[NewServices].[All]" allUniqueName="[Fact Growth Drivers].[NewServices].[All]" dimensionUniqueName="[Fact Growth Drivers]" displayFolder="" count="0" unbalanced="0" hidden="1"/>
    <cacheHierarchy uniqueName="[Fact Growth Drivers].[Organization_Key]" caption="Organization_Key" attribute="1" defaultMemberUniqueName="[Fact Growth Drivers].[Organization_Key].[All]" allUniqueName="[Fact Growth Drivers].[Organization_Key].[All]" dimensionUniqueName="[Fact Growth Drivers]" displayFolder="" count="0" unbalanced="0" hidden="1"/>
    <cacheHierarchy uniqueName="[Fact Growth Drivers].[PatientEpisodeType_Key]" caption="PatientEpisodeType_Key" attribute="1" defaultMemberUniqueName="[Fact Growth Drivers].[PatientEpisodeType_Key].[All]" allUniqueName="[Fact Growth Drivers].[PatientEpisodeType_Key].[All]" dimensionUniqueName="[Fact Growth Drivers]" displayFolder="" count="0" unbalanced="0" hidden="1"/>
    <cacheHierarchy uniqueName="[Fact Growth Drivers].[Price]" caption="Price" attribute="1" defaultMemberUniqueName="[Fact Growth Drivers].[Price].[All]" allUniqueName="[Fact Growth Drivers].[Price].[All]" dimensionUniqueName="[Fact Growth Drivers]" displayFolder="" count="0" unbalanced="0" hidden="1"/>
    <cacheHierarchy uniqueName="[Fact Growth Drivers].[PriceEffect1]" caption="PriceEffect1" attribute="1" defaultMemberUniqueName="[Fact Growth Drivers].[PriceEffect1].[All]" allUniqueName="[Fact Growth Drivers].[PriceEffect1].[All]" dimensionUniqueName="[Fact Growth Drivers]" displayFolder="" count="0" unbalanced="0" hidden="1"/>
    <cacheHierarchy uniqueName="[Fact Growth Drivers].[PriceEffect2]" caption="PriceEffect2" attribute="1" defaultMemberUniqueName="[Fact Growth Drivers].[PriceEffect2].[All]" allUniqueName="[Fact Growth Drivers].[PriceEffect2].[All]" dimensionUniqueName="[Fact Growth Drivers]" displayFolder="" count="0" unbalanced="0" hidden="1"/>
    <cacheHierarchy uniqueName="[Fact Growth Drivers].[ReActivatedServices]" caption="ReActivatedServices" attribute="1" defaultMemberUniqueName="[Fact Growth Drivers].[ReActivatedServices].[All]" allUniqueName="[Fact Growth Drivers].[ReActivatedServices].[All]" dimensionUniqueName="[Fact Growth Drivers]" displayFolder="" count="0" unbalanced="0" hidden="1"/>
    <cacheHierarchy uniqueName="[Fact Growth Drivers].[SectionTempKey]" caption="SectionTempKey" attribute="1" defaultMemberUniqueName="[Fact Growth Drivers].[SectionTempKey].[All]" allUniqueName="[Fact Growth Drivers].[SectionTempKey].[All]" dimensionUniqueName="[Fact Growth Drivers]" displayFolder="" count="0" unbalanced="0" hidden="1"/>
    <cacheHierarchy uniqueName="[Fact Growth Drivers].[Service_Key]" caption="Service_Key" attribute="1" defaultMemberUniqueName="[Fact Growth Drivers].[Service_Key].[All]" allUniqueName="[Fact Growth Drivers].[Service_Key].[All]" dimensionUniqueName="[Fact Growth Drivers]" displayFolder="" count="0" unbalanced="0" hidden="1"/>
    <cacheHierarchy uniqueName="[Fact Growth Drivers].[UnUsedServices]" caption="UnUsedServices" attribute="1" defaultMemberUniqueName="[Fact Growth Drivers].[UnUsedServices].[All]" allUniqueName="[Fact Growth Drivers].[UnUsedServices].[All]" dimensionUniqueName="[Fact Growth Drivers]" displayFolder="" count="0" unbalanced="0" hidden="1"/>
    <cacheHierarchy uniqueName="[Fact Growth Drivers].[Utilization]" caption="Utilization" attribute="1" defaultMemberUniqueName="[Fact Growth Drivers].[Utilization].[All]" allUniqueName="[Fact Growth Drivers].[Utilization].[All]" dimensionUniqueName="[Fact Growth Drivers]" displayFolder="" count="0" unbalanced="0" hidden="1"/>
    <cacheHierarchy uniqueName="[Fact Growth Drivers].[UtilizationEffect1]" caption="UtilizationEffect1" attribute="1" defaultMemberUniqueName="[Fact Growth Drivers].[UtilizationEffect1].[All]" allUniqueName="[Fact Growth Drivers].[UtilizationEffect1].[All]" dimensionUniqueName="[Fact Growth Drivers]" displayFolder="" count="0" unbalanced="0" hidden="1"/>
    <cacheHierarchy uniqueName="[Fact Growth Drivers].[UtilizationEffect2]" caption="UtilizationEffect2" attribute="1" defaultMemberUniqueName="[Fact Growth Drivers].[UtilizationEffect2].[All]" allUniqueName="[Fact Growth Drivers].[UtilizationEffect2].[All]" dimensionUniqueName="[Fact Growth Drivers]" displayFolder="" count="0" unbalanced="0" hidden="1"/>
    <cacheHierarchy uniqueName="[Fact Growth Drivers].[Volume]" caption="Volume" attribute="1" defaultMemberUniqueName="[Fact Growth Drivers].[Volume].[All]" allUniqueName="[Fact Growth Drivers].[Volume].[All]" dimensionUniqueName="[Fact Growth Drivers]" displayFolder="" count="0" unbalanced="0" hidden="1"/>
    <cacheHierarchy uniqueName="[Fact Growth Drivers].[VolumeEffect1]" caption="VolumeEffect1" attribute="1" defaultMemberUniqueName="[Fact Growth Drivers].[VolumeEffect1].[All]" allUniqueName="[Fact Growth Drivers].[VolumeEffect1].[All]" dimensionUniqueName="[Fact Growth Drivers]" displayFolder="" count="0" unbalanced="0" hidden="1"/>
    <cacheHierarchy uniqueName="[Fact Growth Drivers].[VolumeEffect2]" caption="VolumeEffect2" attribute="1" defaultMemberUniqueName="[Fact Growth Drivers].[VolumeEffect2].[All]" allUniqueName="[Fact Growth Drivers].[VolumeEffect2].[All]" dimensionUniqueName="[Fact Growth Drivers]" displayFolder="" count="0" unbalanced="0" hidden="1"/>
    <cacheHierarchy uniqueName="[Fact Hospital Static].[BU]" caption="BU" attribute="1" defaultMemberUniqueName="[Fact Hospital Static].[BU].[All]" allUniqueName="[Fact Hospital Static].[BU].[All]" dimensionUniqueName="[Fact Hospital Static]" displayFolder="" count="0" unbalanced="0" hidden="1"/>
    <cacheHierarchy uniqueName="[Fact Hospital Static].[date]" caption="date" attribute="1" defaultMemberUniqueName="[Fact Hospital Static].[date].[All]" allUniqueName="[Fact Hospital Static].[date].[All]" dimensionUniqueName="[Fact Hospital Static]" displayFolder="" count="0" unbalanced="0" hidden="1"/>
    <cacheHierarchy uniqueName="[Fact Hospital Static].[Department]" caption="Department" attribute="1" defaultMemberUniqueName="[Fact Hospital Static].[Department].[All]" allUniqueName="[Fact Hospital Static].[Department].[All]" dimensionUniqueName="[Fact Hospital Static]" displayFolder="" count="0" unbalanced="0" hidden="1"/>
    <cacheHierarchy uniqueName="[Fact Hospital Static].[No_Beds]" caption="No_Beds" attribute="1" defaultMemberUniqueName="[Fact Hospital Static].[No_Beds].[All]" allUniqueName="[Fact Hospital Static].[No_Beds].[All]" dimensionUniqueName="[Fact Hospital Static]" displayFolder="" count="0" unbalanced="0" hidden="1"/>
    <cacheHierarchy uniqueName="[Fact Hospital Static].[No_Doctor]" caption="No_Doctor" attribute="1" defaultMemberUniqueName="[Fact Hospital Static].[No_Doctor].[All]" allUniqueName="[Fact Hospital Static].[No_Doctor].[All]" dimensionUniqueName="[Fact Hospital Static]" displayFolder="" count="0" unbalanced="0" hidden="1"/>
    <cacheHierarchy uniqueName="[Fact Hospital Static].[No_Nurse]" caption="No_Nurse" attribute="1" defaultMemberUniqueName="[Fact Hospital Static].[No_Nurse].[All]" allUniqueName="[Fact Hospital Static].[No_Nurse].[All]" dimensionUniqueName="[Fact Hospital Static]" displayFolder="" count="0" unbalanced="0" hidden="1"/>
    <cacheHierarchy uniqueName="[Fact Hospital Static].[No_Shift]" caption="No_Shift" attribute="1" defaultMemberUniqueName="[Fact Hospital Static].[No_Shift].[All]" allUniqueName="[Fact Hospital Static].[No_Shift].[All]" dimensionUniqueName="[Fact Hospital Static]" displayFolder="" count="0" unbalanced="0" hidden="1"/>
    <cacheHierarchy uniqueName="[Fact Hospital Static].[Staff_type_ID]" caption="Staff_type_ID" attribute="1" defaultMemberUniqueName="[Fact Hospital Static].[Staff_type_ID].[All]" allUniqueName="[Fact Hospital Static].[Staff_type_ID].[All]" dimensionUniqueName="[Fact Hospital Static]" displayFolder="" count="0" unbalanced="0" hidden="1"/>
    <cacheHierarchy uniqueName="[Fact Hospital Struct].[BU]" caption="BU" attribute="1" defaultMemberUniqueName="[Fact Hospital Struct].[BU].[All]" allUniqueName="[Fact Hospital Struct].[BU].[All]" dimensionUniqueName="[Fact Hospital Struct]" displayFolder="" count="0" unbalanced="0" hidden="1"/>
    <cacheHierarchy uniqueName="[Fact Hospital Struct].[Department]" caption="Department" attribute="1" defaultMemberUniqueName="[Fact Hospital Struct].[Department].[All]" allUniqueName="[Fact Hospital Struct].[Department].[All]" dimensionUniqueName="[Fact Hospital Struct]" displayFolder="" count="0" unbalanced="0" hidden="1"/>
    <cacheHierarchy uniqueName="[Fact Hospital Struct].[No_Beds]" caption="No_Beds" attribute="1" defaultMemberUniqueName="[Fact Hospital Struct].[No_Beds].[All]" allUniqueName="[Fact Hospital Struct].[No_Beds].[All]" dimensionUniqueName="[Fact Hospital Struct]" displayFolder="" count="0" unbalanced="0" hidden="1"/>
    <cacheHierarchy uniqueName="[Fact Investigation].[CancelDate]" caption="CancelDate" attribute="1" defaultMemberUniqueName="[Fact Investigation].[CancelDate].[All]" allUniqueName="[Fact Investigation].[CancelDate].[All]" dimensionUniqueName="[Fact Investigation]" displayFolder="" count="0" unbalanced="0" hidden="1"/>
    <cacheHierarchy uniqueName="[Fact Investigation].[CancelTime]" caption="CancelTime" attribute="1" defaultMemberUniqueName="[Fact Investigation].[CancelTime].[All]" allUniqueName="[Fact Investigation].[CancelTime].[All]" dimensionUniqueName="[Fact Investigation]" displayFolder="" count="0" unbalanced="0" hidden="1"/>
    <cacheHierarchy uniqueName="[Fact Investigation].[Cash_Amount]" caption="Cash_Amount" attribute="1" defaultMemberUniqueName="[Fact Investigation].[Cash_Amount].[All]" allUniqueName="[Fact Investigation].[Cash_Amount].[All]" dimensionUniqueName="[Fact Investigation]" displayFolder="" count="0" unbalanced="0" hidden="1"/>
    <cacheHierarchy uniqueName="[Fact Investigation].[Company_Key]" caption="Company_Key" attribute="1" defaultMemberUniqueName="[Fact Investigation].[Company_Key].[All]" allUniqueName="[Fact Investigation].[Company_Key].[All]" dimensionUniqueName="[Fact Investigation]" displayFolder="" count="0" unbalanced="0" hidden="1"/>
    <cacheHierarchy uniqueName="[Fact Investigation].[Complete_date]" caption="Complete_date" attribute="1" defaultMemberUniqueName="[Fact Investigation].[Complete_date].[All]" allUniqueName="[Fact Investigation].[Complete_date].[All]" dimensionUniqueName="[Fact Investigation]" displayFolder="" count="0" unbalanced="0" hidden="1"/>
    <cacheHierarchy uniqueName="[Fact Investigation].[complete_time]" caption="complete_time" attribute="1" defaultMemberUniqueName="[Fact Investigation].[complete_time].[All]" allUniqueName="[Fact Investigation].[complete_time].[All]" dimensionUniqueName="[Fact Investigation]" displayFolder="" count="0" unbalanced="0" hidden="1"/>
    <cacheHierarchy uniqueName="[Fact Investigation].[Credit_Amount]" caption="Credit_Amount" attribute="1" defaultMemberUniqueName="[Fact Investigation].[Credit_Amount].[All]" allUniqueName="[Fact Investigation].[Credit_Amount].[All]" dimensionUniqueName="[Fact Investigation]" displayFolder="" count="0" unbalanced="0" hidden="1"/>
    <cacheHierarchy uniqueName="[Fact Investigation].[Diagnosis_Key]" caption="Diagnosis_Key" attribute="1" defaultMemberUniqueName="[Fact Investigation].[Diagnosis_Key].[All]" allUniqueName="[Fact Investigation].[Diagnosis_Key].[All]" dimensionUniqueName="[Fact Investigation]" displayFolder="" count="0" unbalanced="0" hidden="1"/>
    <cacheHierarchy uniqueName="[Fact Investigation].[Doctor_key]" caption="Doctor_key" attribute="1" defaultMemberUniqueName="[Fact Investigation].[Doctor_key].[All]" allUniqueName="[Fact Investigation].[Doctor_key].[All]" dimensionUniqueName="[Fact Investigation]" displayFolder="" count="0" unbalanced="0" hidden="1"/>
    <cacheHierarchy uniqueName="[Fact Investigation].[Episode_key]" caption="Episode_key" attribute="1" defaultMemberUniqueName="[Fact Investigation].[Episode_key].[All]" allUniqueName="[Fact Investigation].[Episode_key].[All]" dimensionUniqueName="[Fact Investigation]" displayFolder="" count="0" unbalanced="0" hidden="1"/>
    <cacheHierarchy uniqueName="[Fact Investigation].[Order_date]" caption="Order_date" attribute="1" defaultMemberUniqueName="[Fact Investigation].[Order_date].[All]" allUniqueName="[Fact Investigation].[Order_date].[All]" dimensionUniqueName="[Fact Investigation]" displayFolder="" count="0" unbalanced="0" hidden="1"/>
    <cacheHierarchy uniqueName="[Fact Investigation].[Order_Time]" caption="Order_Time" attribute="1" defaultMemberUniqueName="[Fact Investigation].[Order_Time].[All]" allUniqueName="[Fact Investigation].[Order_Time].[All]" dimensionUniqueName="[Fact Investigation]" displayFolder="" count="0" unbalanced="0" hidden="1"/>
    <cacheHierarchy uniqueName="[Fact Investigation].[Organization_key]" caption="Organization_key" attribute="1" defaultMemberUniqueName="[Fact Investigation].[Organization_key].[All]" allUniqueName="[Fact Investigation].[Organization_key].[All]" dimensionUniqueName="[Fact Investigation]" displayFolder="" count="0" unbalanced="0" hidden="1"/>
    <cacheHierarchy uniqueName="[Fact Investigation].[patient_id]" caption="patient_id" attribute="1" defaultMemberUniqueName="[Fact Investigation].[patient_id].[All]" allUniqueName="[Fact Investigation].[patient_id].[All]" dimensionUniqueName="[Fact Investigation]" displayFolder="" count="0" unbalanced="0" hidden="1"/>
    <cacheHierarchy uniqueName="[Fact Investigation].[PatientEpisodeType_Key]" caption="PatientEpisodeType_Key" attribute="1" defaultMemberUniqueName="[Fact Investigation].[PatientEpisodeType_Key].[All]" allUniqueName="[Fact Investigation].[PatientEpisodeType_Key].[All]" dimensionUniqueName="[Fact Investigation]" displayFolder="" count="0" unbalanced="0" hidden="1"/>
    <cacheHierarchy uniqueName="[Fact Investigation].[Sample_Collect_Date]" caption="Sample_Collect_Date" attribute="1" defaultMemberUniqueName="[Fact Investigation].[Sample_Collect_Date].[All]" allUniqueName="[Fact Investigation].[Sample_Collect_Date].[All]" dimensionUniqueName="[Fact Investigation]" displayFolder="" count="0" unbalanced="0" hidden="1"/>
    <cacheHierarchy uniqueName="[Fact Investigation].[Sample_Collect_Time]" caption="Sample_Collect_Time" attribute="1" defaultMemberUniqueName="[Fact Investigation].[Sample_Collect_Time].[All]" allUniqueName="[Fact Investigation].[Sample_Collect_Time].[All]" dimensionUniqueName="[Fact Investigation]" displayFolder="" count="0" unbalanced="0" hidden="1"/>
    <cacheHierarchy uniqueName="[Fact Investigation].[Sample_Received_Date]" caption="Sample_Received_Date" attribute="1" defaultMemberUniqueName="[Fact Investigation].[Sample_Received_Date].[All]" allUniqueName="[Fact Investigation].[Sample_Received_Date].[All]" dimensionUniqueName="[Fact Investigation]" displayFolder="" count="0" unbalanced="0" hidden="1"/>
    <cacheHierarchy uniqueName="[Fact Investigation].[Sample_Received_Time]" caption="Sample_Received_Time" attribute="1" defaultMemberUniqueName="[Fact Investigation].[Sample_Received_Time].[All]" allUniqueName="[Fact Investigation].[Sample_Received_Time].[All]" dimensionUniqueName="[Fact Investigation]" displayFolder="" count="0" unbalanced="0" hidden="1"/>
    <cacheHierarchy uniqueName="[Fact Investigation].[Service_Count]" caption="Service_Count" attribute="1" defaultMemberUniqueName="[Fact Investigation].[Service_Count].[All]" allUniqueName="[Fact Investigation].[Service_Count].[All]" dimensionUniqueName="[Fact Investigation]" displayFolder="" count="0" unbalanced="0" hidden="1"/>
    <cacheHierarchy uniqueName="[Fact Investigation].[Service_key]" caption="Service_key" attribute="1" defaultMemberUniqueName="[Fact Investigation].[Service_key].[All]" allUniqueName="[Fact Investigation].[Service_key].[All]" dimensionUniqueName="[Fact Investigation]" displayFolder="" count="0" unbalanced="0" hidden="1"/>
    <cacheHierarchy uniqueName="[Fact Investigation].[StaffConfirmationKey]" caption="StaffConfirmationKey" attribute="1" defaultMemberUniqueName="[Fact Investigation].[StaffConfirmationKey].[All]" allUniqueName="[Fact Investigation].[StaffConfirmationKey].[All]" dimensionUniqueName="[Fact Investigation]" displayFolder="" count="0" unbalanced="0" hidden="1"/>
    <cacheHierarchy uniqueName="[Fact Investigation].[TAT]" caption="TAT" attribute="1" defaultMemberUniqueName="[Fact Investigation].[TAT].[All]" allUniqueName="[Fact Investigation].[TAT].[All]" dimensionUniqueName="[Fact Investigation]" displayFolder="" count="0" unbalanced="0" hidden="1"/>
    <cacheHierarchy uniqueName="[Fact Investigation].[Total_Amount]" caption="Total_Amount" attribute="1" defaultMemberUniqueName="[Fact Investigation].[Total_Amount].[All]" allUniqueName="[Fact Investigation].[Total_Amount].[All]" dimensionUniqueName="[Fact Investigation]" displayFolder="" count="0" unbalanced="0" hidden="1"/>
    <cacheHierarchy uniqueName="[Fact Laboratory].[CancelDate]" caption="CancelDate" attribute="1" defaultMemberUniqueName="[Fact Laboratory].[CancelDate].[All]" allUniqueName="[Fact Laboratory].[CancelDate].[All]" dimensionUniqueName="[Fact Laboratory]" displayFolder="" count="0" unbalanced="0" hidden="1"/>
    <cacheHierarchy uniqueName="[Fact Laboratory].[CancelTime]" caption="CancelTime" attribute="1" defaultMemberUniqueName="[Fact Laboratory].[CancelTime].[All]" allUniqueName="[Fact Laboratory].[CancelTime].[All]" dimensionUniqueName="[Fact Laboratory]" displayFolder="" count="0" unbalanced="0" hidden="1"/>
    <cacheHierarchy uniqueName="[Fact Laboratory].[Company_Key]" caption="Company_Key" attribute="1" defaultMemberUniqueName="[Fact Laboratory].[Company_Key].[All]" allUniqueName="[Fact Laboratory].[Company_Key].[All]" dimensionUniqueName="[Fact Laboratory]" displayFolder="" count="0" unbalanced="0" hidden="1"/>
    <cacheHierarchy uniqueName="[Fact Laboratory].[Complete_date]" caption="Complete_date" attribute="1" defaultMemberUniqueName="[Fact Laboratory].[Complete_date].[All]" allUniqueName="[Fact Laboratory].[Complete_date].[All]" dimensionUniqueName="[Fact Laboratory]" displayFolder="" count="0" unbalanced="0" hidden="1"/>
    <cacheHierarchy uniqueName="[Fact Laboratory].[complete_time]" caption="complete_time" attribute="1" defaultMemberUniqueName="[Fact Laboratory].[complete_time].[All]" allUniqueName="[Fact Laboratory].[complete_time].[All]" dimensionUniqueName="[Fact Laboratory]" displayFolder="" count="0" unbalanced="0" hidden="1"/>
    <cacheHierarchy uniqueName="[Fact Laboratory].[Diagnosis_Key]" caption="Diagnosis_Key" attribute="1" defaultMemberUniqueName="[Fact Laboratory].[Diagnosis_Key].[All]" allUniqueName="[Fact Laboratory].[Diagnosis_Key].[All]" dimensionUniqueName="[Fact Laboratory]" displayFolder="" count="0" unbalanced="0" hidden="1"/>
    <cacheHierarchy uniqueName="[Fact Laboratory].[Doctor_key]" caption="Doctor_key" attribute="1" defaultMemberUniqueName="[Fact Laboratory].[Doctor_key].[All]" allUniqueName="[Fact Laboratory].[Doctor_key].[All]" dimensionUniqueName="[Fact Laboratory]" displayFolder="" count="0" unbalanced="0" hidden="1"/>
    <cacheHierarchy uniqueName="[Fact Laboratory].[Episode_key]" caption="Episode_key" attribute="1" defaultMemberUniqueName="[Fact Laboratory].[Episode_key].[All]" allUniqueName="[Fact Laboratory].[Episode_key].[All]" dimensionUniqueName="[Fact Laboratory]" displayFolder="" count="0" unbalanced="0" hidden="1"/>
    <cacheHierarchy uniqueName="[Fact Laboratory].[Lab_result_key]" caption="Lab_result_key" attribute="1" defaultMemberUniqueName="[Fact Laboratory].[Lab_result_key].[All]" allUniqueName="[Fact Laboratory].[Lab_result_key].[All]" dimensionUniqueName="[Fact Laboratory]" displayFolder="" count="0" unbalanced="0" hidden="1"/>
    <cacheHierarchy uniqueName="[Fact Laboratory].[Order_date]" caption="Order_date" attribute="1" defaultMemberUniqueName="[Fact Laboratory].[Order_date].[All]" allUniqueName="[Fact Laboratory].[Order_date].[All]" dimensionUniqueName="[Fact Laboratory]" displayFolder="" count="0" unbalanced="0" hidden="1"/>
    <cacheHierarchy uniqueName="[Fact Laboratory].[Order_Time]" caption="Order_Time" attribute="1" defaultMemberUniqueName="[Fact Laboratory].[Order_Time].[All]" allUniqueName="[Fact Laboratory].[Order_Time].[All]" dimensionUniqueName="[Fact Laboratory]" displayFolder="" count="0" unbalanced="0" hidden="1"/>
    <cacheHierarchy uniqueName="[Fact Laboratory].[Organization_key]" caption="Organization_key" attribute="1" defaultMemberUniqueName="[Fact Laboratory].[Organization_key].[All]" allUniqueName="[Fact Laboratory].[Organization_key].[All]" dimensionUniqueName="[Fact Laboratory]" displayFolder="" count="0" unbalanced="0" hidden="1"/>
    <cacheHierarchy uniqueName="[Fact Laboratory].[patient_id]" caption="patient_id" attribute="1" defaultMemberUniqueName="[Fact Laboratory].[patient_id].[All]" allUniqueName="[Fact Laboratory].[patient_id].[All]" dimensionUniqueName="[Fact Laboratory]" displayFolder="" count="0" unbalanced="0" hidden="1"/>
    <cacheHierarchy uniqueName="[Fact Laboratory].[ref_value_key]" caption="ref_value_key" attribute="1" defaultMemberUniqueName="[Fact Laboratory].[ref_value_key].[All]" allUniqueName="[Fact Laboratory].[ref_value_key].[All]" dimensionUniqueName="[Fact Laboratory]" displayFolder="" count="0" unbalanced="0" hidden="1"/>
    <cacheHierarchy uniqueName="[Fact Laboratory].[Sample_Collect_Date]" caption="Sample_Collect_Date" attribute="1" defaultMemberUniqueName="[Fact Laboratory].[Sample_Collect_Date].[All]" allUniqueName="[Fact Laboratory].[Sample_Collect_Date].[All]" dimensionUniqueName="[Fact Laboratory]" displayFolder="" count="0" unbalanced="0" hidden="1"/>
    <cacheHierarchy uniqueName="[Fact Laboratory].[Sample_Collect_Time]" caption="Sample_Collect_Time" attribute="1" defaultMemberUniqueName="[Fact Laboratory].[Sample_Collect_Time].[All]" allUniqueName="[Fact Laboratory].[Sample_Collect_Time].[All]" dimensionUniqueName="[Fact Laboratory]" displayFolder="" count="0" unbalanced="0" hidden="1"/>
    <cacheHierarchy uniqueName="[Fact Laboratory].[Sample_Received_Date]" caption="Sample_Received_Date" attribute="1" defaultMemberUniqueName="[Fact Laboratory].[Sample_Received_Date].[All]" allUniqueName="[Fact Laboratory].[Sample_Received_Date].[All]" dimensionUniqueName="[Fact Laboratory]" displayFolder="" count="0" unbalanced="0" hidden="1"/>
    <cacheHierarchy uniqueName="[Fact Laboratory].[Sample_Received_Time]" caption="Sample_Received_Time" attribute="1" defaultMemberUniqueName="[Fact Laboratory].[Sample_Received_Time].[All]" allUniqueName="[Fact Laboratory].[Sample_Received_Time].[All]" dimensionUniqueName="[Fact Laboratory]" displayFolder="" count="0" unbalanced="0" hidden="1"/>
    <cacheHierarchy uniqueName="[Fact Laboratory].[StaffConfirmationKey]" caption="StaffConfirmationKey" attribute="1" defaultMemberUniqueName="[Fact Laboratory].[StaffConfirmationKey].[All]" allUniqueName="[Fact Laboratory].[StaffConfirmationKey].[All]" dimensionUniqueName="[Fact Laboratory]" displayFolder="" count="0" unbalanced="0" hidden="1"/>
    <cacheHierarchy uniqueName="[Fact Lead].[Activity_Key]" caption="Activity_Key" attribute="1" defaultMemberUniqueName="[Fact Lead].[Activity_Key].[All]" allUniqueName="[Fact Lead].[Activity_Key].[All]" dimensionUniqueName="[Fact Lead]" displayFolder="" count="0" unbalanced="0" hidden="1"/>
    <cacheHierarchy uniqueName="[Fact Lead].[ActualDurationMinutes]" caption="ActualDurationMinutes" attribute="1" defaultMemberUniqueName="[Fact Lead].[ActualDurationMinutes].[All]" allUniqueName="[Fact Lead].[ActualDurationMinutes].[All]" dimensionUniqueName="[Fact Lead]" displayFolder="" count="0" unbalanced="0" hidden="1"/>
    <cacheHierarchy uniqueName="[Fact Lead].[Booking_Date]" caption="Booking_Date" attribute="1" defaultMemberUniqueName="[Fact Lead].[Booking_Date].[All]" allUniqueName="[Fact Lead].[Booking_Date].[All]" dimensionUniqueName="[Fact Lead]" displayFolder="" count="0" unbalanced="0" hidden="1"/>
    <cacheHierarchy uniqueName="[Fact Lead].[BookingCount]" caption="BookingCount" attribute="1" defaultMemberUniqueName="[Fact Lead].[BookingCount].[All]" allUniqueName="[Fact Lead].[BookingCount].[All]" dimensionUniqueName="[Fact Lead]" displayFolder="" count="0" unbalanced="0" hidden="1"/>
    <cacheHierarchy uniqueName="[Fact Lead].[BusinessUnit]" caption="BusinessUnit" attribute="1" defaultMemberUniqueName="[Fact Lead].[BusinessUnit].[All]" allUniqueName="[Fact Lead].[BusinessUnit].[All]" dimensionUniqueName="[Fact Lead]" displayFolder="" count="0" unbalanced="0" hidden="1"/>
    <cacheHierarchy uniqueName="[Fact Lead].[Call_Actual_EndDate]" caption="Call_Actual_EndDate" attribute="1" defaultMemberUniqueName="[Fact Lead].[Call_Actual_EndDate].[All]" allUniqueName="[Fact Lead].[Call_Actual_EndDate].[All]" dimensionUniqueName="[Fact Lead]" displayFolder="" count="0" unbalanced="0" hidden="1"/>
    <cacheHierarchy uniqueName="[Fact Lead].[Call_Actual_EndTime]" caption="Call_Actual_EndTime" attribute="1" defaultMemberUniqueName="[Fact Lead].[Call_Actual_EndTime].[All]" allUniqueName="[Fact Lead].[Call_Actual_EndTime].[All]" dimensionUniqueName="[Fact Lead]" displayFolder="" count="0" unbalanced="0" hidden="1"/>
    <cacheHierarchy uniqueName="[Fact Lead].[Call_Actual_StartDate]" caption="Call_Actual_StartDate" attribute="1" defaultMemberUniqueName="[Fact Lead].[Call_Actual_StartDate].[All]" allUniqueName="[Fact Lead].[Call_Actual_StartDate].[All]" dimensionUniqueName="[Fact Lead]" displayFolder="" count="0" unbalanced="0" hidden="1"/>
    <cacheHierarchy uniqueName="[Fact Lead].[Call_Actual_StartTime]" caption="Call_Actual_StartTime" attribute="1" defaultMemberUniqueName="[Fact Lead].[Call_Actual_StartTime].[All]" allUniqueName="[Fact Lead].[Call_Actual_StartTime].[All]" dimensionUniqueName="[Fact Lead]" displayFolder="" count="0" unbalanced="0" hidden="1"/>
    <cacheHierarchy uniqueName="[Fact Lead].[Call_Scheduled_EndDate]" caption="Call_Scheduled_EndDate" attribute="1" defaultMemberUniqueName="[Fact Lead].[Call_Scheduled_EndDate].[All]" allUniqueName="[Fact Lead].[Call_Scheduled_EndDate].[All]" dimensionUniqueName="[Fact Lead]" displayFolder="" count="0" unbalanced="0" hidden="1"/>
    <cacheHierarchy uniqueName="[Fact Lead].[Call_Scheduled_EndTime]" caption="Call_Scheduled_EndTime" attribute="1" defaultMemberUniqueName="[Fact Lead].[Call_Scheduled_EndTime].[All]" allUniqueName="[Fact Lead].[Call_Scheduled_EndTime].[All]" dimensionUniqueName="[Fact Lead]" displayFolder="" count="0" unbalanced="0" hidden="1"/>
    <cacheHierarchy uniqueName="[Fact Lead].[Call_Scheduled_StartDate]" caption="Call_Scheduled_StartDate" attribute="1" defaultMemberUniqueName="[Fact Lead].[Call_Scheduled_StartDate].[All]" allUniqueName="[Fact Lead].[Call_Scheduled_StartDate].[All]" dimensionUniqueName="[Fact Lead]" displayFolder="" count="0" unbalanced="0" hidden="1"/>
    <cacheHierarchy uniqueName="[Fact Lead].[Call_Scheduled_StartTime]" caption="Call_Scheduled_StartTime" attribute="1" defaultMemberUniqueName="[Fact Lead].[Call_Scheduled_StartTime].[All]" allUniqueName="[Fact Lead].[Call_Scheduled_StartTime].[All]" dimensionUniqueName="[Fact Lead]" displayFolder="" count="0" unbalanced="0" hidden="1"/>
    <cacheHierarchy uniqueName="[Fact Lead].[CallCenterAgentID]" caption="CallCenterAgentID" attribute="1" defaultMemberUniqueName="[Fact Lead].[CallCenterAgentID].[All]" allUniqueName="[Fact Lead].[CallCenterAgentID].[All]" dimensionUniqueName="[Fact Lead]" displayFolder="" count="0" unbalanced="0" hidden="1"/>
    <cacheHierarchy uniqueName="[Fact Lead].[CallCenterEmploye_key]" caption="CallCenterEmploye_key" attribute="1" defaultMemberUniqueName="[Fact Lead].[CallCenterEmploye_key].[All]" allUniqueName="[Fact Lead].[CallCenterEmploye_key].[All]" dimensionUniqueName="[Fact Lead]" displayFolder="" count="0" unbalanced="0" hidden="1"/>
    <cacheHierarchy uniqueName="[Fact Lead].[CallCount]" caption="CallCount" attribute="1" defaultMemberUniqueName="[Fact Lead].[CallCount].[All]" allUniqueName="[Fact Lead].[CallCount].[All]" dimensionUniqueName="[Fact Lead]" displayFolder="" count="0" unbalanced="0" hidden="1"/>
    <cacheHierarchy uniqueName="[Fact Lead].[CallPhone_Creation_Date]" caption="CallPhone_Creation_Date" attribute="1" defaultMemberUniqueName="[Fact Lead].[CallPhone_Creation_Date].[All]" allUniqueName="[Fact Lead].[CallPhone_Creation_Date].[All]" dimensionUniqueName="[Fact Lead]" displayFolder="" count="0" unbalanced="0" hidden="1"/>
    <cacheHierarchy uniqueName="[Fact Lead].[CallPhone_Creation_Time]" caption="CallPhone_Creation_Time" attribute="1" defaultMemberUniqueName="[Fact Lead].[CallPhone_Creation_Time].[All]" allUniqueName="[Fact Lead].[CallPhone_Creation_Time].[All]" dimensionUniqueName="[Fact Lead]" displayFolder="" count="0" unbalanced="0" hidden="1"/>
    <cacheHierarchy uniqueName="[Fact Lead].[CallPhone_Modification_Date]" caption="CallPhone_Modification_Date" attribute="1" defaultMemberUniqueName="[Fact Lead].[CallPhone_Modification_Date].[All]" allUniqueName="[Fact Lead].[CallPhone_Modification_Date].[All]" dimensionUniqueName="[Fact Lead]" displayFolder="" count="0" unbalanced="0" hidden="1"/>
    <cacheHierarchy uniqueName="[Fact Lead].[CallPhone_Modification_Time]" caption="CallPhone_Modification_Time" attribute="1" defaultMemberUniqueName="[Fact Lead].[CallPhone_Modification_Time].[All]" allUniqueName="[Fact Lead].[CallPhone_Modification_Time].[All]" dimensionUniqueName="[Fact Lead]" displayFolder="" count="0" unbalanced="0" hidden="1"/>
    <cacheHierarchy uniqueName="[Fact Lead].[CallPhone_ModifiedBy]" caption="CallPhone_ModifiedBy" attribute="1" defaultMemberUniqueName="[Fact Lead].[CallPhone_ModifiedBy].[All]" allUniqueName="[Fact Lead].[CallPhone_ModifiedBy].[All]" dimensionUniqueName="[Fact Lead]" displayFolder="" count="0" unbalanced="0" hidden="1"/>
    <cacheHierarchy uniqueName="[Fact Lead].[CallPhone_State]" caption="CallPhone_State" attribute="1" defaultMemberUniqueName="[Fact Lead].[CallPhone_State].[All]" allUniqueName="[Fact Lead].[CallPhone_State].[All]" dimensionUniqueName="[Fact Lead]" displayFolder="" count="0" unbalanced="0" hidden="1"/>
    <cacheHierarchy uniqueName="[Fact Lead].[CallPhone_Status]" caption="CallPhone_Status" attribute="1" defaultMemberUniqueName="[Fact Lead].[CallPhone_Status].[All]" allUniqueName="[Fact Lead].[CallPhone_Status].[All]" dimensionUniqueName="[Fact Lead]" displayFolder="" count="0" unbalanced="0" hidden="1"/>
    <cacheHierarchy uniqueName="[Fact Lead].[CallResult]" caption="CallResult" attribute="1" defaultMemberUniqueName="[Fact Lead].[CallResult].[All]" allUniqueName="[Fact Lead].[CallResult].[All]" dimensionUniqueName="[Fact Lead]" displayFolder="" count="0" unbalanced="0" hidden="1"/>
    <cacheHierarchy uniqueName="[Fact Lead].[Campaign_ID]" caption="Campaign_ID" attribute="1" defaultMemberUniqueName="[Fact Lead].[Campaign_ID].[All]" allUniqueName="[Fact Lead].[Campaign_ID].[All]" dimensionUniqueName="[Fact Lead]" displayFolder="" count="0" unbalanced="0" hidden="1"/>
    <cacheHierarchy uniqueName="[Fact Lead].[Cost]" caption="Cost" attribute="1" defaultMemberUniqueName="[Fact Lead].[Cost].[All]" allUniqueName="[Fact Lead].[Cost].[All]" dimensionUniqueName="[Fact Lead]" displayFolder="" count="0" unbalanced="0" hidden="1"/>
    <cacheHierarchy uniqueName="[Fact Lead].[FilteredLead_ID]" caption="FilteredLead_ID" attribute="1" defaultMemberUniqueName="[Fact Lead].[FilteredLead_ID].[All]" allUniqueName="[Fact Lead].[FilteredLead_ID].[All]" dimensionUniqueName="[Fact Lead]" displayFolder="" count="0" unbalanced="0" hidden="1"/>
    <cacheHierarchy uniqueName="[Fact Lead].[Hours]" caption="Hours" attribute="1" defaultMemberUniqueName="[Fact Lead].[Hours].[All]" allUniqueName="[Fact Lead].[Hours].[All]" dimensionUniqueName="[Fact Lead]" displayFolder="" count="0" unbalanced="0" hidden="1"/>
    <cacheHierarchy uniqueName="[Fact Lead].[isModified]" caption="isModified" attribute="1" defaultMemberUniqueName="[Fact Lead].[isModified].[All]" allUniqueName="[Fact Lead].[isModified].[All]" dimensionUniqueName="[Fact Lead]" displayFolder="" count="0" unbalanced="0" hidden="1"/>
    <cacheHierarchy uniqueName="[Fact Lead].[Key]" caption="Key" attribute="1" defaultMemberUniqueName="[Fact Lead].[Key].[All]" allUniqueName="[Fact Lead].[Key].[All]" dimensionUniqueName="[Fact Lead]" displayFolder="" count="0" unbalanced="0" hidden="1"/>
    <cacheHierarchy uniqueName="[Fact Lead].[Lead_CreationDate]" caption="Lead_CreationDate" attribute="1" defaultMemberUniqueName="[Fact Lead].[Lead_CreationDate].[All]" allUniqueName="[Fact Lead].[Lead_CreationDate].[All]" dimensionUniqueName="[Fact Lead]" displayFolder="" count="0" unbalanced="0" hidden="1"/>
    <cacheHierarchy uniqueName="[Fact Lead].[Lead_CreationTime]" caption="Lead_CreationTime" attribute="1" defaultMemberUniqueName="[Fact Lead].[Lead_CreationTime].[All]" allUniqueName="[Fact Lead].[Lead_CreationTime].[All]" dimensionUniqueName="[Fact Lead]" displayFolder="" count="0" unbalanced="0" hidden="1"/>
    <cacheHierarchy uniqueName="[Fact Lead].[Lead_ID]" caption="Lead_ID" attribute="1" defaultMemberUniqueName="[Fact Lead].[Lead_ID].[All]" allUniqueName="[Fact Lead].[Lead_ID].[All]" dimensionUniqueName="[Fact Lead]" displayFolder="" count="0" unbalanced="0" hidden="1"/>
    <cacheHierarchy uniqueName="[Fact Lead].[Lead_ID_Org]" caption="Lead_ID_Org" attribute="1" defaultMemberUniqueName="[Fact Lead].[Lead_ID_Org].[All]" allUniqueName="[Fact Lead].[Lead_ID_Org].[All]" dimensionUniqueName="[Fact Lead]" displayFolder="" count="0" unbalanced="0" hidden="1"/>
    <cacheHierarchy uniqueName="[Fact Lead].[Lead_Modified_Date]" caption="Lead_Modified_Date" attribute="1" defaultMemberUniqueName="[Fact Lead].[Lead_Modified_Date].[All]" allUniqueName="[Fact Lead].[Lead_Modified_Date].[All]" dimensionUniqueName="[Fact Lead]" displayFolder="" count="0" unbalanced="0" hidden="1"/>
    <cacheHierarchy uniqueName="[Fact Lead].[Lead_Modified_Time]" caption="Lead_Modified_Time" attribute="1" defaultMemberUniqueName="[Fact Lead].[Lead_Modified_Time].[All]" allUniqueName="[Fact Lead].[Lead_Modified_Time].[All]" dimensionUniqueName="[Fact Lead]" displayFolder="" count="0" unbalanced="0" hidden="1"/>
    <cacheHierarchy uniqueName="[Fact Lead].[Lead_ModifiedBy]" caption="Lead_ModifiedBy" attribute="1" defaultMemberUniqueName="[Fact Lead].[Lead_ModifiedBy].[All]" allUniqueName="[Fact Lead].[Lead_ModifiedBy].[All]" dimensionUniqueName="[Fact Lead]" displayFolder="" count="0" unbalanced="0" hidden="1"/>
    <cacheHierarchy uniqueName="[Fact Lead].[Lead_State]" caption="Lead_State" attribute="1" defaultMemberUniqueName="[Fact Lead].[Lead_State].[All]" allUniqueName="[Fact Lead].[Lead_State].[All]" dimensionUniqueName="[Fact Lead]" displayFolder="" count="0" unbalanced="0" hidden="1"/>
    <cacheHierarchy uniqueName="[Fact Lead].[Lead_Status]" caption="Lead_Status" attribute="1" defaultMemberUniqueName="[Fact Lead].[Lead_Status].[All]" allUniqueName="[Fact Lead].[Lead_Status].[All]" dimensionUniqueName="[Fact Lead]" displayFolder="" count="0" unbalanced="0" hidden="1"/>
    <cacheHierarchy uniqueName="[Fact Lead].[MarketingAgentID]" caption="MarketingAgentID" attribute="1" defaultMemberUniqueName="[Fact Lead].[MarketingAgentID].[All]" allUniqueName="[Fact Lead].[MarketingAgentID].[All]" dimensionUniqueName="[Fact Lead]" displayFolder="" count="0" unbalanced="0" hidden="1"/>
    <cacheHierarchy uniqueName="[Fact Lead].[MarketingEmployee_Key]" caption="MarketingEmployee_Key" attribute="1" defaultMemberUniqueName="[Fact Lead].[MarketingEmployee_Key].[All]" allUniqueName="[Fact Lead].[MarketingEmployee_Key].[All]" dimensionUniqueName="[Fact Lead]" displayFolder="" count="0" unbalanced="0" hidden="1"/>
    <cacheHierarchy uniqueName="[Fact Lead].[NoShowLostReson]" caption="NoShowLostReson" attribute="1" defaultMemberUniqueName="[Fact Lead].[NoShowLostReson].[All]" allUniqueName="[Fact Lead].[NoShowLostReson].[All]" dimensionUniqueName="[Fact Lead]" displayFolder="" count="0" unbalanced="0" hidden="1"/>
    <cacheHierarchy uniqueName="[Fact Lead].[Not_Interested_Reason]" caption="Not_Interested_Reason" attribute="1" defaultMemberUniqueName="[Fact Lead].[Not_Interested_Reason].[All]" allUniqueName="[Fact Lead].[Not_Interested_Reason].[All]" dimensionUniqueName="[Fact Lead]" displayFolder="" count="0" unbalanced="0" hidden="1"/>
    <cacheHierarchy uniqueName="[Fact Lead].[Patient_ID]" caption="Patient_ID" attribute="1" defaultMemberUniqueName="[Fact Lead].[Patient_ID].[All]" allUniqueName="[Fact Lead].[Patient_ID].[All]" dimensionUniqueName="[Fact Lead]" displayFolder="" count="0" unbalanced="0" hidden="1"/>
    <cacheHierarchy uniqueName="[Fact Lead].[PhoneCall_ID]" caption="PhoneCall_ID" attribute="1" defaultMemberUniqueName="[Fact Lead].[PhoneCall_ID].[All]" allUniqueName="[Fact Lead].[PhoneCall_ID].[All]" dimensionUniqueName="[Fact Lead]" displayFolder="" count="0" unbalanced="0" hidden="1"/>
    <cacheHierarchy uniqueName="[Fact Lead].[PriorityCode]" caption="PriorityCode" attribute="1" defaultMemberUniqueName="[Fact Lead].[PriorityCode].[All]" allUniqueName="[Fact Lead].[PriorityCode].[All]" dimensionUniqueName="[Fact Lead]" displayFolder="" count="0" unbalanced="0" hidden="1"/>
    <cacheHierarchy uniqueName="[Fact Lead].[rn]" caption="rn" attribute="1" defaultMemberUniqueName="[Fact Lead].[rn].[All]" allUniqueName="[Fact Lead].[rn].[All]" dimensionUniqueName="[Fact Lead]" displayFolder="" count="0" unbalanced="0" hidden="1"/>
    <cacheHierarchy uniqueName="[Fact Lead].[ScheduledDurationMinutes]" caption="ScheduledDurationMinutes" attribute="1" defaultMemberUniqueName="[Fact Lead].[ScheduledDurationMinutes].[All]" allUniqueName="[Fact Lead].[ScheduledDurationMinutes].[All]" dimensionUniqueName="[Fact Lead]" displayFolder="" count="0" unbalanced="0" hidden="1"/>
    <cacheHierarchy uniqueName="[Fact Lead].[TouchStatus]" caption="TouchStatus" attribute="1" defaultMemberUniqueName="[Fact Lead].[TouchStatus].[All]" allUniqueName="[Fact Lead].[TouchStatus].[All]" dimensionUniqueName="[Fact Lead]" displayFolder="" count="0" unbalanced="0" hidden="1"/>
    <cacheHierarchy uniqueName="[Fact Lead].[VisitBooking]" caption="VisitBooking" attribute="1" defaultMemberUniqueName="[Fact Lead].[VisitBooking].[All]" allUniqueName="[Fact Lead].[VisitBooking].[All]" dimensionUniqueName="[Fact Lead]" displayFolder="" count="0" unbalanced="0" hidden="1"/>
    <cacheHierarchy uniqueName="[Fact Losses].[% of Discount]" caption="% of Discount" attribute="1" defaultMemberUniqueName="[Fact Losses].[% of Discount].[All]" allUniqueName="[Fact Losses].[% of Discount].[All]" dimensionUniqueName="[Fact Losses]" displayFolder="" count="0" unbalanced="0" hidden="1"/>
    <cacheHierarchy uniqueName="[Fact Losses].[BedClinic_Key]" caption="BedClinic_Key" attribute="1" defaultMemberUniqueName="[Fact Losses].[BedClinic_Key].[All]" allUniqueName="[Fact Losses].[BedClinic_Key].[All]" dimensionUniqueName="[Fact Losses]" displayFolder="" count="0" unbalanced="0" hidden="1"/>
    <cacheHierarchy uniqueName="[Fact Losses].[casescount]" caption="casescount" attribute="1" defaultMemberUniqueName="[Fact Losses].[casescount].[All]" allUniqueName="[Fact Losses].[casescount].[All]" dimensionUniqueName="[Fact Losses]" displayFolder="" count="0" unbalanced="0" hidden="1"/>
    <cacheHierarchy uniqueName="[Fact Losses].[Cash_Amount]" caption="Cash_Amount" attribute="1" defaultMemberUniqueName="[Fact Losses].[Cash_Amount].[All]" allUniqueName="[Fact Losses].[Cash_Amount].[All]" dimensionUniqueName="[Fact Losses]" displayFolder="" count="0" unbalanced="0" hidden="1"/>
    <cacheHierarchy uniqueName="[Fact Losses].[Company_Key]" caption="Company_Key" attribute="1" defaultMemberUniqueName="[Fact Losses].[Company_Key].[All]" allUniqueName="[Fact Losses].[Company_Key].[All]" dimensionUniqueName="[Fact Losses]" displayFolder="" count="0" unbalanced="0" hidden="1"/>
    <cacheHierarchy uniqueName="[Fact Losses].[Contract_No]" caption="Contract_No" attribute="1" defaultMemberUniqueName="[Fact Losses].[Contract_No].[All]" allUniqueName="[Fact Losses].[Contract_No].[All]" dimensionUniqueName="[Fact Losses]" displayFolder="" count="0" unbalanced="0" hidden="1"/>
    <cacheHierarchy uniqueName="[Fact Losses].[Credit_Amount]" caption="Credit_Amount" attribute="1" defaultMemberUniqueName="[Fact Losses].[Credit_Amount].[All]" allUniqueName="[Fact Losses].[Credit_Amount].[All]" dimensionUniqueName="[Fact Losses]" displayFolder="" count="0" unbalanced="0" hidden="1"/>
    <cacheHierarchy uniqueName="[Fact Losses].[CurrencyKey]" caption="CurrencyKey" attribute="1" defaultMemberUniqueName="[Fact Losses].[CurrencyKey].[All]" allUniqueName="[Fact Losses].[CurrencyKey].[All]" dimensionUniqueName="[Fact Losses]" displayFolder="" count="0" unbalanced="0" hidden="1"/>
    <cacheHierarchy uniqueName="[Fact Losses].[DateKey]" caption="DateKey" attribute="1" defaultMemberUniqueName="[Fact Losses].[DateKey].[All]" allUniqueName="[Fact Losses].[DateKey].[All]" dimensionUniqueName="[Fact Losses]" displayFolder="" count="0" unbalanced="0" hidden="1"/>
    <cacheHierarchy uniqueName="[Fact Losses].[Diagnosis_Key]" caption="Diagnosis_Key" attribute="1" defaultMemberUniqueName="[Fact Losses].[Diagnosis_Key].[All]" allUniqueName="[Fact Losses].[Diagnosis_Key].[All]" dimensionUniqueName="[Fact Losses]" displayFolder="" count="0" unbalanced="0" hidden="1"/>
    <cacheHierarchy uniqueName="[Fact Losses].[DischargeStatus_Key]" caption="DischargeStatus_Key" attribute="1" defaultMemberUniqueName="[Fact Losses].[DischargeStatus_Key].[All]" allUniqueName="[Fact Losses].[DischargeStatus_Key].[All]" dimensionUniqueName="[Fact Losses]" displayFolder="" count="0" unbalanced="0" hidden="1"/>
    <cacheHierarchy uniqueName="[Fact Losses].[Discount Amount]" caption="Discount Amount" attribute="1" defaultMemberUniqueName="[Fact Losses].[Discount Amount].[All]" allUniqueName="[Fact Losses].[Discount Amount].[All]" dimensionUniqueName="[Fact Losses]" displayFolder="" count="0" unbalanced="0" hidden="1"/>
    <cacheHierarchy uniqueName="[Fact Losses].[Doctor_Key]" caption="Doctor_Key" attribute="1" defaultMemberUniqueName="[Fact Losses].[Doctor_Key].[All]" allUniqueName="[Fact Losses].[Doctor_Key].[All]" dimensionUniqueName="[Fact Losses]" displayFolder="" count="0" unbalanced="0" hidden="1"/>
    <cacheHierarchy uniqueName="[Fact Losses].[EndDateKey]" caption="EndDateKey" attribute="1" defaultMemberUniqueName="[Fact Losses].[EndDateKey].[All]" allUniqueName="[Fact Losses].[EndDateKey].[All]" dimensionUniqueName="[Fact Losses]" displayFolder="" count="0" unbalanced="0" hidden="1"/>
    <cacheHierarchy uniqueName="[Fact Losses].[Entrance_Key]" caption="Entrance_Key" attribute="1" defaultMemberUniqueName="[Fact Losses].[Entrance_Key].[All]" allUniqueName="[Fact Losses].[Entrance_Key].[All]" dimensionUniqueName="[Fact Losses]" displayFolder="" count="0" unbalanced="0" hidden="1"/>
    <cacheHierarchy uniqueName="[Fact Losses].[Episode_Key]" caption="Episode_Key" attribute="1" defaultMemberUniqueName="[Fact Losses].[Episode_Key].[All]" allUniqueName="[Fact Losses].[Episode_Key].[All]" dimensionUniqueName="[Fact Losses]" displayFolder="" count="0" unbalanced="0" hidden="1"/>
    <cacheHierarchy uniqueName="[Fact Losses].[EpisodeStatus]" caption="EpisodeStatus" attribute="1" defaultMemberUniqueName="[Fact Losses].[EpisodeStatus].[All]" allUniqueName="[Fact Losses].[EpisodeStatus].[All]" dimensionUniqueName="[Fact Losses]" displayFolder="" count="0" unbalanced="0" hidden="1"/>
    <cacheHierarchy uniqueName="[Fact Losses].[Exclusive_Key]" caption="Exclusive_Key" attribute="1" defaultMemberUniqueName="[Fact Losses].[Exclusive_Key].[All]" allUniqueName="[Fact Losses].[Exclusive_Key].[All]" dimensionUniqueName="[Fact Losses]" displayFolder="" count="0" unbalanced="0" hidden="1"/>
    <cacheHierarchy uniqueName="[Fact Losses].[NewCompanyId]" caption="NewCompanyId" attribute="1" defaultMemberUniqueName="[Fact Losses].[NewCompanyId].[All]" allUniqueName="[Fact Losses].[NewCompanyId].[All]" dimensionUniqueName="[Fact Losses]" displayFolder="" count="0" unbalanced="0" hidden="1"/>
    <cacheHierarchy uniqueName="[Fact Losses].[NewPatientId]" caption="NewPatientId" attribute="1" defaultMemberUniqueName="[Fact Losses].[NewPatientId].[All]" allUniqueName="[Fact Losses].[NewPatientId].[All]" dimensionUniqueName="[Fact Losses]" displayFolder="" count="0" unbalanced="0" hidden="1"/>
    <cacheHierarchy uniqueName="[Fact Losses].[NoOfService]" caption="NoOfService" attribute="1" defaultMemberUniqueName="[Fact Losses].[NoOfService].[All]" allUniqueName="[Fact Losses].[NoOfService].[All]" dimensionUniqueName="[Fact Losses]" displayFolder="" count="0" unbalanced="0" hidden="1"/>
    <cacheHierarchy uniqueName="[Fact Losses].[Operation_Key]" caption="Operation_Key" attribute="1" defaultMemberUniqueName="[Fact Losses].[Operation_Key].[All]" allUniqueName="[Fact Losses].[Operation_Key].[All]" dimensionUniqueName="[Fact Losses]" displayFolder="" count="0" unbalanced="0" hidden="1"/>
    <cacheHierarchy uniqueName="[Fact Losses].[Organization_Key]" caption="Organization_Key" attribute="1" defaultMemberUniqueName="[Fact Losses].[Organization_Key].[All]" allUniqueName="[Fact Losses].[Organization_Key].[All]" dimensionUniqueName="[Fact Losses]" displayFolder="" count="0" unbalanced="0" hidden="1"/>
    <cacheHierarchy uniqueName="[Fact Losses].[patient_id]" caption="patient_id" attribute="1" defaultMemberUniqueName="[Fact Losses].[patient_id].[All]" allUniqueName="[Fact Losses].[patient_id].[All]" dimensionUniqueName="[Fact Losses]" displayFolder="" count="0" unbalanced="0" hidden="1"/>
    <cacheHierarchy uniqueName="[Fact Losses].[PatientEpisodeType_Key]" caption="PatientEpisodeType_Key" attribute="1" defaultMemberUniqueName="[Fact Losses].[PatientEpisodeType_Key].[All]" allUniqueName="[Fact Losses].[PatientEpisodeType_Key].[All]" dimensionUniqueName="[Fact Losses]" displayFolder="" count="0" unbalanced="0" hidden="1"/>
    <cacheHierarchy uniqueName="[Fact Losses].[Quantity]" caption="Quantity" attribute="1" defaultMemberUniqueName="[Fact Losses].[Quantity].[All]" allUniqueName="[Fact Losses].[Quantity].[All]" dimensionUniqueName="[Fact Losses]" displayFolder="" count="0" unbalanced="0" hidden="1"/>
    <cacheHierarchy uniqueName="[Fact Losses].[Readmission_Key]" caption="Readmission_Key" attribute="1" defaultMemberUniqueName="[Fact Losses].[Readmission_Key].[All]" allUniqueName="[Fact Losses].[Readmission_Key].[All]" dimensionUniqueName="[Fact Losses]" displayFolder="" count="0" unbalanced="0" hidden="1"/>
    <cacheHierarchy uniqueName="[Fact Losses].[Second_Doctor_ID]" caption="Second_Doctor_ID" attribute="1" defaultMemberUniqueName="[Fact Losses].[Second_Doctor_ID].[All]" allUniqueName="[Fact Losses].[Second_Doctor_ID].[All]" dimensionUniqueName="[Fact Losses]" displayFolder="" count="0" unbalanced="0" hidden="1"/>
    <cacheHierarchy uniqueName="[Fact Losses].[Service_Date]" caption="Service_Date" attribute="1" defaultMemberUniqueName="[Fact Losses].[Service_Date].[All]" allUniqueName="[Fact Losses].[Service_Date].[All]" dimensionUniqueName="[Fact Losses]" displayFolder="" count="0" unbalanced="0" hidden="1"/>
    <cacheHierarchy uniqueName="[Fact Losses].[Service_Key]" caption="Service_Key" attribute="1" defaultMemberUniqueName="[Fact Losses].[Service_Key].[All]" allUniqueName="[Fact Losses].[Service_Key].[All]" dimensionUniqueName="[Fact Losses]" displayFolder="" count="0" unbalanced="0" hidden="1"/>
    <cacheHierarchy uniqueName="[Fact Losses].[StartDateKey]" caption="StartDateKey" attribute="1" defaultMemberUniqueName="[Fact Losses].[StartDateKey].[All]" allUniqueName="[Fact Losses].[StartDateKey].[All]" dimensionUniqueName="[Fact Losses]" displayFolder="" count="0" unbalanced="0" hidden="1"/>
    <cacheHierarchy uniqueName="[Fact Losses].[Subcompany_Key]" caption="Subcompany_Key" attribute="1" defaultMemberUniqueName="[Fact Losses].[Subcompany_Key].[All]" allUniqueName="[Fact Losses].[Subcompany_Key].[All]" dimensionUniqueName="[Fact Losses]" displayFolder="" count="0" unbalanced="0" hidden="1"/>
    <cacheHierarchy uniqueName="[Fact Losses].[Total Amount Before Discount]" caption="Total Amount Before Discount" attribute="1" defaultMemberUniqueName="[Fact Losses].[Total Amount Before Discount].[All]" allUniqueName="[Fact Losses].[Total Amount Before Discount].[All]" dimensionUniqueName="[Fact Losses]" displayFolder="" count="0" unbalanced="0" hidden="1"/>
    <cacheHierarchy uniqueName="[Fact Losses].[Total_Amount]" caption="Total_Amount" attribute="1" defaultMemberUniqueName="[Fact Losses].[Total_Amount].[All]" allUniqueName="[Fact Losses].[Total_Amount].[All]" dimensionUniqueName="[Fact Losses]" displayFolder="" count="0" unbalanced="0" hidden="1"/>
    <cacheHierarchy uniqueName="[Fact Losses].[Visit_Key]" caption="Visit_Key" attribute="1" defaultMemberUniqueName="[Fact Losses].[Visit_Key].[All]" allUniqueName="[Fact Losses].[Visit_Key].[All]" dimensionUniqueName="[Fact Losses]" displayFolder="" count="0" unbalanced="0" hidden="1"/>
    <cacheHierarchy uniqueName="[Fact Marketing].[ActivityKey]" caption="ActivityKey" attribute="1" defaultMemberUniqueName="[Fact Marketing].[ActivityKey].[All]" allUniqueName="[Fact Marketing].[ActivityKey].[All]" dimensionUniqueName="[Fact Marketing]" displayFolder="" count="0" unbalanced="0" hidden="1"/>
    <cacheHierarchy uniqueName="[Fact Marketing].[ActualRevenue]" caption="ActualRevenue" attribute="1" defaultMemberUniqueName="[Fact Marketing].[ActualRevenue].[All]" allUniqueName="[Fact Marketing].[ActualRevenue].[All]" dimensionUniqueName="[Fact Marketing]" displayFolder="" count="0" unbalanced="0" hidden="1"/>
    <cacheHierarchy uniqueName="[Fact Marketing].[AgentKey]" caption="AgentKey" attribute="1" defaultMemberUniqueName="[Fact Marketing].[AgentKey].[All]" allUniqueName="[Fact Marketing].[AgentKey].[All]" dimensionUniqueName="[Fact Marketing]" displayFolder="" count="0" unbalanced="0" hidden="1"/>
    <cacheHierarchy uniqueName="[Fact Marketing].[BookingDate]" caption="BookingDate" attribute="1" defaultMemberUniqueName="[Fact Marketing].[BookingDate].[All]" allUniqueName="[Fact Marketing].[BookingDate].[All]" dimensionUniqueName="[Fact Marketing]" displayFolder="" count="0" unbalanced="0" hidden="1"/>
    <cacheHierarchy uniqueName="[Fact Marketing].[CallCenter_AgentKey]" caption="CallCenter_AgentKey" attribute="1" defaultMemberUniqueName="[Fact Marketing].[CallCenter_AgentKey].[All]" allUniqueName="[Fact Marketing].[CallCenter_AgentKey].[All]" dimensionUniqueName="[Fact Marketing]" displayFolder="" count="0" unbalanced="0" hidden="1"/>
    <cacheHierarchy uniqueName="[Fact Marketing].[CallCenterEmployee_key]" caption="CallCenterEmployee_key" attribute="1" defaultMemberUniqueName="[Fact Marketing].[CallCenterEmployee_key].[All]" allUniqueName="[Fact Marketing].[CallCenterEmployee_key].[All]" dimensionUniqueName="[Fact Marketing]" displayFolder="" count="0" unbalanced="0" hidden="1"/>
    <cacheHierarchy uniqueName="[Fact Marketing].[Campaign_id]" caption="Campaign_id" attribute="1" defaultMemberUniqueName="[Fact Marketing].[Campaign_id].[All]" allUniqueName="[Fact Marketing].[Campaign_id].[All]" dimensionUniqueName="[Fact Marketing]" displayFolder="" count="0" unbalanced="0" hidden="1"/>
    <cacheHierarchy uniqueName="[Fact Marketing].[casescount]" caption="casescount" attribute="1" defaultMemberUniqueName="[Fact Marketing].[casescount].[All]" allUniqueName="[Fact Marketing].[casescount].[All]" dimensionUniqueName="[Fact Marketing]" displayFolder="" count="0" unbalanced="0" hidden="1"/>
    <cacheHierarchy uniqueName="[Fact Marketing].[CompanyKey]" caption="CompanyKey" attribute="1" defaultMemberUniqueName="[Fact Marketing].[CompanyKey].[All]" allUniqueName="[Fact Marketing].[CompanyKey].[All]" dimensionUniqueName="[Fact Marketing]" displayFolder="" count="0" unbalanced="0" hidden="1"/>
    <cacheHierarchy uniqueName="[Fact Marketing].[CurrancyKey]" caption="CurrancyKey" attribute="1" defaultMemberUniqueName="[Fact Marketing].[CurrancyKey].[All]" allUniqueName="[Fact Marketing].[CurrancyKey].[All]" dimensionUniqueName="[Fact Marketing]" displayFolder="" count="0" unbalanced="0" hidden="1"/>
    <cacheHierarchy uniqueName="[Fact Marketing].[DistVolume]" caption="DistVolume" attribute="1" defaultMemberUniqueName="[Fact Marketing].[DistVolume].[All]" allUniqueName="[Fact Marketing].[DistVolume].[All]" dimensionUniqueName="[Fact Marketing]" displayFolder="" count="0" unbalanced="0" hidden="1"/>
    <cacheHierarchy uniqueName="[Fact Marketing].[DoctorKey]" caption="DoctorKey" attribute="1" defaultMemberUniqueName="[Fact Marketing].[DoctorKey].[All]" allUniqueName="[Fact Marketing].[DoctorKey].[All]" dimensionUniqueName="[Fact Marketing]" displayFolder="" count="0" unbalanced="0" hidden="1"/>
    <cacheHierarchy uniqueName="[Fact Marketing].[EntranceKey]" caption="EntranceKey" attribute="1" defaultMemberUniqueName="[Fact Marketing].[EntranceKey].[All]" allUniqueName="[Fact Marketing].[EntranceKey].[All]" dimensionUniqueName="[Fact Marketing]" displayFolder="" count="0" unbalanced="0" hidden="1"/>
    <cacheHierarchy uniqueName="[Fact Marketing].[Episode_KEy]" caption="Episode_KEy" attribute="1" defaultMemberUniqueName="[Fact Marketing].[Episode_KEy].[All]" allUniqueName="[Fact Marketing].[Episode_KEy].[All]" dimensionUniqueName="[Fact Marketing]" displayFolder="" count="0" unbalanced="0" hidden="1"/>
    <cacheHierarchy uniqueName="[Fact Marketing].[Episode_keyOriginal]" caption="Episode_keyOriginal" attribute="1" defaultMemberUniqueName="[Fact Marketing].[Episode_keyOriginal].[All]" allUniqueName="[Fact Marketing].[Episode_keyOriginal].[All]" dimensionUniqueName="[Fact Marketing]" displayFolder="" count="0" unbalanced="0" hidden="1"/>
    <cacheHierarchy uniqueName="[Fact Marketing].[Lead_CreationDate]" caption="Lead_CreationDate" attribute="1" defaultMemberUniqueName="[Fact Marketing].[Lead_CreationDate].[All]" allUniqueName="[Fact Marketing].[Lead_CreationDate].[All]" dimensionUniqueName="[Fact Marketing]" displayFolder="" count="0" unbalanced="0" hidden="1"/>
    <cacheHierarchy uniqueName="[Fact Marketing].[Lead_ID]" caption="Lead_ID" attribute="1" defaultMemberUniqueName="[Fact Marketing].[Lead_ID].[All]" allUniqueName="[Fact Marketing].[Lead_ID].[All]" dimensionUniqueName="[Fact Marketing]" displayFolder="" count="0" unbalanced="0" hidden="1"/>
    <cacheHierarchy uniqueName="[Fact Marketing].[Lead_ID_Org]" caption="Lead_ID_Org" attribute="1" defaultMemberUniqueName="[Fact Marketing].[Lead_ID_Org].[All]" allUniqueName="[Fact Marketing].[Lead_ID_Org].[All]" dimensionUniqueName="[Fact Marketing]" displayFolder="" count="0" unbalanced="0" hidden="1"/>
    <cacheHierarchy uniqueName="[Fact Marketing].[MarketingDistributionKey]" caption="MarketingDistributionKey" attribute="1" defaultMemberUniqueName="[Fact Marketing].[MarketingDistributionKey].[All]" allUniqueName="[Fact Marketing].[MarketingDistributionKey].[All]" dimensionUniqueName="[Fact Marketing]" displayFolder="" count="0" unbalanced="0" hidden="1"/>
    <cacheHierarchy uniqueName="[Fact Marketing].[MarketingEmployee_Key]" caption="MarketingEmployee_Key" attribute="1" defaultMemberUniqueName="[Fact Marketing].[MarketingEmployee_Key].[All]" allUniqueName="[Fact Marketing].[MarketingEmployee_Key].[All]" dimensionUniqueName="[Fact Marketing]" displayFolder="" count="0" unbalanced="0" hidden="1"/>
    <cacheHierarchy uniqueName="[Fact Marketing].[MarketingKey]" caption="MarketingKey" attribute="1" defaultMemberUniqueName="[Fact Marketing].[MarketingKey].[All]" allUniqueName="[Fact Marketing].[MarketingKey].[All]" dimensionUniqueName="[Fact Marketing]" displayFolder="" count="0" unbalanced="0" hidden="1"/>
    <cacheHierarchy uniqueName="[Fact Marketing].[MarketingTeamKey]" caption="MarketingTeamKey" attribute="1" defaultMemberUniqueName="[Fact Marketing].[MarketingTeamKey].[All]" allUniqueName="[Fact Marketing].[MarketingTeamKey].[All]" dimensionUniqueName="[Fact Marketing]" displayFolder="" count="0" unbalanced="0" hidden="1"/>
    <cacheHierarchy uniqueName="[Fact Marketing].[NewPatientId]" caption="NewPatientId" attribute="1" defaultMemberUniqueName="[Fact Marketing].[NewPatientId].[All]" allUniqueName="[Fact Marketing].[NewPatientId].[All]" dimensionUniqueName="[Fact Marketing]" displayFolder="" count="0" unbalanced="0" hidden="1"/>
    <cacheHierarchy uniqueName="[Fact Marketing].[OrganizationKey]" caption="OrganizationKey" attribute="1" defaultMemberUniqueName="[Fact Marketing].[OrganizationKey].[All]" allUniqueName="[Fact Marketing].[OrganizationKey].[All]" dimensionUniqueName="[Fact Marketing]" displayFolder="" count="0" unbalanced="0" hidden="1"/>
    <cacheHierarchy uniqueName="[Fact Marketing].[OutpatientVolume]" caption="OutpatientVolume" attribute="1" defaultMemberUniqueName="[Fact Marketing].[OutpatientVolume].[All]" allUniqueName="[Fact Marketing].[OutpatientVolume].[All]" dimensionUniqueName="[Fact Marketing]" displayFolder="" count="0" unbalanced="0" hidden="1"/>
    <cacheHierarchy uniqueName="[Fact Marketing].[Patient_ID]" caption="Patient_ID" attribute="1" defaultMemberUniqueName="[Fact Marketing].[Patient_ID].[All]" allUniqueName="[Fact Marketing].[Patient_ID].[All]" dimensionUniqueName="[Fact Marketing]" displayFolder="" count="0" unbalanced="0" hidden="1"/>
    <cacheHierarchy uniqueName="[Fact Marketing].[PatientEpisodeTypeKey]" caption="PatientEpisodeTypeKey" attribute="1" defaultMemberUniqueName="[Fact Marketing].[PatientEpisodeTypeKey].[All]" allUniqueName="[Fact Marketing].[PatientEpisodeTypeKey].[All]" dimensionUniqueName="[Fact Marketing]" displayFolder="" count="0" unbalanced="0" hidden="1"/>
    <cacheHierarchy uniqueName="[Fact Marketing].[PatientStatusKey]" caption="PatientStatusKey" attribute="1" defaultMemberUniqueName="[Fact Marketing].[PatientStatusKey].[All]" allUniqueName="[Fact Marketing].[PatientStatusKey].[All]" dimensionUniqueName="[Fact Marketing]" displayFolder="" count="0" unbalanced="0" hidden="1"/>
    <cacheHierarchy uniqueName="[Fact Marketing].[PatientTypeID]" caption="PatientTypeID" attribute="1" defaultMemberUniqueName="[Fact Marketing].[PatientTypeID].[All]" allUniqueName="[Fact Marketing].[PatientTypeID].[All]" dimensionUniqueName="[Fact Marketing]" displayFolder="" count="0" unbalanced="0" hidden="1"/>
    <cacheHierarchy uniqueName="[Fact Marketing].[ReferralDoctor]" caption="ReferralDoctor" attribute="1" defaultMemberUniqueName="[Fact Marketing].[ReferralDoctor].[All]" allUniqueName="[Fact Marketing].[ReferralDoctor].[All]" dimensionUniqueName="[Fact Marketing]" displayFolder="" count="0" unbalanced="0" hidden="1"/>
    <cacheHierarchy uniqueName="[Fact Marketing].[RequestDate]" caption="RequestDate" attribute="1" defaultMemberUniqueName="[Fact Marketing].[RequestDate].[All]" allUniqueName="[Fact Marketing].[RequestDate].[All]" dimensionUniqueName="[Fact Marketing]" displayFolder="" count="0" unbalanced="0" hidden="1"/>
    <cacheHierarchy uniqueName="[Fact Marketing].[ServiceDate]" caption="ServiceDate" attribute="1" defaultMemberUniqueName="[Fact Marketing].[ServiceDate].[All]" allUniqueName="[Fact Marketing].[ServiceDate].[All]" dimensionUniqueName="[Fact Marketing]" displayFolder="" count="0" unbalanced="0" hidden="1"/>
    <cacheHierarchy uniqueName="[Fact Marketing].[ServiceKey]" caption="ServiceKey" attribute="1" defaultMemberUniqueName="[Fact Marketing].[ServiceKey].[All]" allUniqueName="[Fact Marketing].[ServiceKey].[All]" dimensionUniqueName="[Fact Marketing]" displayFolder="" count="0" unbalanced="0" hidden="1"/>
    <cacheHierarchy uniqueName="[Fact Marketing].[SourceKey]" caption="SourceKey" attribute="1" defaultMemberUniqueName="[Fact Marketing].[SourceKey].[All]" allUniqueName="[Fact Marketing].[SourceKey].[All]" dimensionUniqueName="[Fact Marketing]" displayFolder="" count="0" unbalanced="0" hidden="1"/>
    <cacheHierarchy uniqueName="[Fact Marketing].[SubCompanyKey]" caption="SubCompanyKey" attribute="1" defaultMemberUniqueName="[Fact Marketing].[SubCompanyKey].[All]" allUniqueName="[Fact Marketing].[SubCompanyKey].[All]" dimensionUniqueName="[Fact Marketing]" displayFolder="" count="0" unbalanced="0" hidden="1"/>
    <cacheHierarchy uniqueName="[Fact Marketing].[SystemSource]" caption="SystemSource" attribute="1" defaultMemberUniqueName="[Fact Marketing].[SystemSource].[All]" allUniqueName="[Fact Marketing].[SystemSource].[All]" dimensionUniqueName="[Fact Marketing]" displayFolder="" count="0" unbalanced="0" hidden="1"/>
    <cacheHierarchy uniqueName="[Fact Marketing].[ViewKey]" caption="ViewKey" attribute="1" defaultMemberUniqueName="[Fact Marketing].[ViewKey].[All]" allUniqueName="[Fact Marketing].[ViewKey].[All]" dimensionUniqueName="[Fact Marketing]" displayFolder="" count="0" unbalanced="0" hidden="1"/>
    <cacheHierarchy uniqueName="[Fact Marketing Activities].[AccountKey]" caption="AccountKey" attribute="1" defaultMemberUniqueName="[Fact Marketing Activities].[AccountKey].[All]" allUniqueName="[Fact Marketing Activities].[AccountKey].[All]" dimensionUniqueName="[Fact Marketing Activities]" displayFolder="" count="0" unbalanced="0" hidden="1"/>
    <cacheHierarchy uniqueName="[Fact Marketing Activities].[Accounts]" caption="Accounts" attribute="1" defaultMemberUniqueName="[Fact Marketing Activities].[Accounts].[All]" allUniqueName="[Fact Marketing Activities].[Accounts].[All]" dimensionUniqueName="[Fact Marketing Activities]" displayFolder="" count="0" unbalanced="0" hidden="1"/>
    <cacheHierarchy uniqueName="[Fact Marketing Activities].[AcquisitionRate]" caption="AcquisitionRate" attribute="1" defaultMemberUniqueName="[Fact Marketing Activities].[AcquisitionRate].[All]" allUniqueName="[Fact Marketing Activities].[AcquisitionRate].[All]" dimensionUniqueName="[Fact Marketing Activities]" displayFolder="" count="0" unbalanced="0" hidden="1"/>
    <cacheHierarchy uniqueName="[Fact Marketing Activities].[AcquisitionVolume]" caption="AcquisitionVolume" attribute="1" defaultMemberUniqueName="[Fact Marketing Activities].[AcquisitionVolume].[All]" allUniqueName="[Fact Marketing Activities].[AcquisitionVolume].[All]" dimensionUniqueName="[Fact Marketing Activities]" displayFolder="" count="0" unbalanced="0" hidden="1"/>
    <cacheHierarchy uniqueName="[Fact Marketing Activities].[ActivityStatusID]" caption="ActivityStatusID" attribute="1" defaultMemberUniqueName="[Fact Marketing Activities].[ActivityStatusID].[All]" allUniqueName="[Fact Marketing Activities].[ActivityStatusID].[All]" dimensionUniqueName="[Fact Marketing Activities]" displayFolder="" count="0" unbalanced="0" hidden="1"/>
    <cacheHierarchy uniqueName="[Fact Marketing Activities].[BaseLine]" caption="BaseLine" attribute="1" defaultMemberUniqueName="[Fact Marketing Activities].[BaseLine].[All]" allUniqueName="[Fact Marketing Activities].[BaseLine].[All]" dimensionUniqueName="[Fact Marketing Activities]" displayFolder="" count="0" unbalanced="0" hidden="1"/>
    <cacheHierarchy uniqueName="[Fact Marketing Activities].[CaseTypeKey]" caption="CaseTypeKey" attribute="1" defaultMemberUniqueName="[Fact Marketing Activities].[CaseTypeKey].[All]" allUniqueName="[Fact Marketing Activities].[CaseTypeKey].[All]" dimensionUniqueName="[Fact Marketing Activities]" displayFolder="" count="0" unbalanced="0" hidden="1"/>
    <cacheHierarchy uniqueName="[Fact Marketing Activities].[Cost]" caption="Cost" attribute="1" defaultMemberUniqueName="[Fact Marketing Activities].[Cost].[All]" allUniqueName="[Fact Marketing Activities].[Cost].[All]" dimensionUniqueName="[Fact Marketing Activities]" displayFolder="" count="0" unbalanced="0" hidden="1"/>
    <cacheHierarchy uniqueName="[Fact Marketing Activities].[CreatedBy]" caption="CreatedBy" attribute="1" defaultMemberUniqueName="[Fact Marketing Activities].[CreatedBy].[All]" allUniqueName="[Fact Marketing Activities].[CreatedBy].[All]" dimensionUniqueName="[Fact Marketing Activities]" displayFolder="" count="0" unbalanced="0" hidden="1"/>
    <cacheHierarchy uniqueName="[Fact Marketing Activities].[CreationDateTime]" caption="CreationDateTime" attribute="1" defaultMemberUniqueName="[Fact Marketing Activities].[CreationDateTime].[All]" allUniqueName="[Fact Marketing Activities].[CreationDateTime].[All]" dimensionUniqueName="[Fact Marketing Activities]" displayFolder="" count="0" unbalanced="0" hidden="1"/>
    <cacheHierarchy uniqueName="[Fact Marketing Activities].[DepartmentKey]" caption="DepartmentKey" attribute="1" defaultMemberUniqueName="[Fact Marketing Activities].[DepartmentKey].[All]" allUniqueName="[Fact Marketing Activities].[DepartmentKey].[All]" dimensionUniqueName="[Fact Marketing Activities]" displayFolder="" count="0" unbalanced="0" hidden="1"/>
    <cacheHierarchy uniqueName="[Fact Marketing Activities].[EndDate]" caption="EndDate" attribute="1" defaultMemberUniqueName="[Fact Marketing Activities].[EndDate].[All]" allUniqueName="[Fact Marketing Activities].[EndDate].[All]" dimensionUniqueName="[Fact Marketing Activities]" displayFolder="" count="0" unbalanced="0" hidden="1"/>
    <cacheHierarchy uniqueName="[Fact Marketing Activities].[Lead]" caption="Lead" attribute="1" defaultMemberUniqueName="[Fact Marketing Activities].[Lead].[All]" allUniqueName="[Fact Marketing Activities].[Lead].[All]" dimensionUniqueName="[Fact Marketing Activities]" displayFolder="" count="0" unbalanced="0" hidden="1"/>
    <cacheHierarchy uniqueName="[Fact Marketing Activities].[MarketingAccountTypeID]" caption="MarketingAccountTypeID" attribute="1" defaultMemberUniqueName="[Fact Marketing Activities].[MarketingAccountTypeID].[All]" allUniqueName="[Fact Marketing Activities].[MarketingAccountTypeID].[All]" dimensionUniqueName="[Fact Marketing Activities]" displayFolder="" count="0" unbalanced="0" hidden="1"/>
    <cacheHierarchy uniqueName="[Fact Marketing Activities].[MarketingActivitySectionDetailID]" caption="MarketingActivitySectionDetailID" attribute="1" defaultMemberUniqueName="[Fact Marketing Activities].[MarketingActivitySectionDetailID].[All]" allUniqueName="[Fact Marketing Activities].[MarketingActivitySectionDetailID].[All]" dimensionUniqueName="[Fact Marketing Activities]" displayFolder="" count="0" unbalanced="0" hidden="1"/>
    <cacheHierarchy uniqueName="[Fact Marketing Activities].[MarketingActivitySectionID]" caption="MarketingActivitySectionID" attribute="1" defaultMemberUniqueName="[Fact Marketing Activities].[MarketingActivitySectionID].[All]" allUniqueName="[Fact Marketing Activities].[MarketingActivitySectionID].[All]" dimensionUniqueName="[Fact Marketing Activities]" displayFolder="" count="0" unbalanced="0" hidden="1"/>
    <cacheHierarchy uniqueName="[Fact Marketing Activities].[MarketingActivityTypeID]" caption="MarketingActivityTypeID" attribute="1" defaultMemberUniqueName="[Fact Marketing Activities].[MarketingActivityTypeID].[All]" allUniqueName="[Fact Marketing Activities].[MarketingActivityTypeID].[All]" dimensionUniqueName="[Fact Marketing Activities]" displayFolder="" count="0" unbalanced="0" hidden="1"/>
    <cacheHierarchy uniqueName="[Fact Marketing Activities].[MarketingClientAccountID]" caption="MarketingClientAccountID" attribute="1" defaultMemberUniqueName="[Fact Marketing Activities].[MarketingClientAccountID].[All]" allUniqueName="[Fact Marketing Activities].[MarketingClientAccountID].[All]" dimensionUniqueName="[Fact Marketing Activities]" displayFolder="" count="0" unbalanced="0" hidden="1"/>
    <cacheHierarchy uniqueName="[Fact Marketing Activities].[MarketingClientTypeID]" caption="MarketingClientTypeID" attribute="1" defaultMemberUniqueName="[Fact Marketing Activities].[MarketingClientTypeID].[All]" allUniqueName="[Fact Marketing Activities].[MarketingClientTypeID].[All]" dimensionUniqueName="[Fact Marketing Activities]" displayFolder="" count="0" unbalanced="0" hidden="1"/>
    <cacheHierarchy uniqueName="[Fact Marketing Activities].[MarketingSectionID]" caption="MarketingSectionID" attribute="1" defaultMemberUniqueName="[Fact Marketing Activities].[MarketingSectionID].[All]" allUniqueName="[Fact Marketing Activities].[MarketingSectionID].[All]" dimensionUniqueName="[Fact Marketing Activities]" displayFolder="" count="0" unbalanced="0" hidden="1"/>
    <cacheHierarchy uniqueName="[Fact Marketing Activities].[OpportunityPerc]" caption="OpportunityPerc" attribute="1" defaultMemberUniqueName="[Fact Marketing Activities].[OpportunityPerc].[All]" allUniqueName="[Fact Marketing Activities].[OpportunityPerc].[All]" dimensionUniqueName="[Fact Marketing Activities]" displayFolder="" count="0" unbalanced="0" hidden="1"/>
    <cacheHierarchy uniqueName="[Fact Marketing Activities].[OpportunityVolume]" caption="OpportunityVolume" attribute="1" defaultMemberUniqueName="[Fact Marketing Activities].[OpportunityVolume].[All]" allUniqueName="[Fact Marketing Activities].[OpportunityVolume].[All]" dimensionUniqueName="[Fact Marketing Activities]" displayFolder="" count="0" unbalanced="0" hidden="1"/>
    <cacheHierarchy uniqueName="[Fact Marketing Activities].[OrgnizationID]" caption="OrgnizationID" attribute="1" defaultMemberUniqueName="[Fact Marketing Activities].[OrgnizationID].[All]" allUniqueName="[Fact Marketing Activities].[OrgnizationID].[All]" dimensionUniqueName="[Fact Marketing Activities]" displayFolder="" count="0" unbalanced="0" hidden="1"/>
    <cacheHierarchy uniqueName="[Fact Marketing Activities].[Revenue]" caption="Revenue" attribute="1" defaultMemberUniqueName="[Fact Marketing Activities].[Revenue].[All]" allUniqueName="[Fact Marketing Activities].[Revenue].[All]" dimensionUniqueName="[Fact Marketing Activities]" displayFolder="" count="0" unbalanced="0" hidden="1"/>
    <cacheHierarchy uniqueName="[Fact Marketing Activities].[ScenarioID]" caption="ScenarioID" attribute="1" defaultMemberUniqueName="[Fact Marketing Activities].[ScenarioID].[All]" allUniqueName="[Fact Marketing Activities].[ScenarioID].[All]" dimensionUniqueName="[Fact Marketing Activities]" displayFolder="" count="0" unbalanced="0" hidden="1"/>
    <cacheHierarchy uniqueName="[Fact Marketing Activities].[SectionTempKey]" caption="SectionTempKey" attribute="1" defaultMemberUniqueName="[Fact Marketing Activities].[SectionTempKey].[All]" allUniqueName="[Fact Marketing Activities].[SectionTempKey].[All]" dimensionUniqueName="[Fact Marketing Activities]" displayFolder="" count="0" unbalanced="0" hidden="1"/>
    <cacheHierarchy uniqueName="[Fact Marketing Activities].[SpecialtyID]" caption="SpecialtyID" attribute="1" defaultMemberUniqueName="[Fact Marketing Activities].[SpecialtyID].[All]" allUniqueName="[Fact Marketing Activities].[SpecialtyID].[All]" dimensionUniqueName="[Fact Marketing Activities]" displayFolder="" count="0" unbalanced="0" hidden="1"/>
    <cacheHierarchy uniqueName="[Fact Marketing Activities].[SpecialtyKey]" caption="SpecialtyKey" attribute="1" defaultMemberUniqueName="[Fact Marketing Activities].[SpecialtyKey].[All]" allUniqueName="[Fact Marketing Activities].[SpecialtyKey].[All]" dimensionUniqueName="[Fact Marketing Activities]" displayFolder="" count="0" unbalanced="0" hidden="1"/>
    <cacheHierarchy uniqueName="[Fact Marketing Activities].[StartDate]" caption="StartDate" attribute="1" defaultMemberUniqueName="[Fact Marketing Activities].[StartDate].[All]" allUniqueName="[Fact Marketing Activities].[StartDate].[All]" dimensionUniqueName="[Fact Marketing Activities]" displayFolder="" count="0" unbalanced="0" hidden="1"/>
    <cacheHierarchy uniqueName="[Fact Marketing New].[% of Discount]" caption="% of Discount" attribute="1" defaultMemberUniqueName="[Fact Marketing New].[% of Discount].[All]" allUniqueName="[Fact Marketing New].[% of Discount].[All]" dimensionUniqueName="[Fact Marketing New]" displayFolder="" count="0" unbalanced="0" hidden="1"/>
    <cacheHierarchy uniqueName="[Fact Marketing New].[Achievement for]" caption="Achievement for" attribute="1" defaultMemberUniqueName="[Fact Marketing New].[Achievement for].[All]" allUniqueName="[Fact Marketing New].[Achievement for].[All]" dimensionUniqueName="[Fact Marketing New]" displayFolder="" count="0" unbalanced="0" hidden="1"/>
    <cacheHierarchy uniqueName="[Fact Marketing New].[ActivityKey]" caption="ActivityKey" attribute="1" defaultMemberUniqueName="[Fact Marketing New].[ActivityKey].[All]" allUniqueName="[Fact Marketing New].[ActivityKey].[All]" dimensionUniqueName="[Fact Marketing New]" displayFolder="" count="0" unbalanced="0" hidden="1"/>
    <cacheHierarchy uniqueName="[Fact Marketing New].[BedClinic_Key]" caption="BedClinic_Key" attribute="1" defaultMemberUniqueName="[Fact Marketing New].[BedClinic_Key].[All]" allUniqueName="[Fact Marketing New].[BedClinic_Key].[All]" dimensionUniqueName="[Fact Marketing New]" displayFolder="" count="0" unbalanced="0" hidden="1"/>
    <cacheHierarchy uniqueName="[Fact Marketing New].[BookingDate]" caption="BookingDate" attribute="1" defaultMemberUniqueName="[Fact Marketing New].[BookingDate].[All]" allUniqueName="[Fact Marketing New].[BookingDate].[All]" dimensionUniqueName="[Fact Marketing New]" displayFolder="" count="0" unbalanced="0" hidden="1"/>
    <cacheHierarchy uniqueName="[Fact Marketing New].[CallCenter_AgentKey]" caption="CallCenter_AgentKey" attribute="1" defaultMemberUniqueName="[Fact Marketing New].[CallCenter_AgentKey].[All]" allUniqueName="[Fact Marketing New].[CallCenter_AgentKey].[All]" dimensionUniqueName="[Fact Marketing New]" displayFolder="" count="0" unbalanced="0" hidden="1"/>
    <cacheHierarchy uniqueName="[Fact Marketing New].[Campaign_ID]" caption="Campaign_ID" attribute="1" defaultMemberUniqueName="[Fact Marketing New].[Campaign_ID].[All]" allUniqueName="[Fact Marketing New].[Campaign_ID].[All]" dimensionUniqueName="[Fact Marketing New]" displayFolder="" count="0" unbalanced="0" hidden="1"/>
    <cacheHierarchy uniqueName="[Fact Marketing New].[casescount]" caption="casescount" attribute="1" defaultMemberUniqueName="[Fact Marketing New].[casescount].[All]" allUniqueName="[Fact Marketing New].[casescount].[All]" dimensionUniqueName="[Fact Marketing New]" displayFolder="" count="0" unbalanced="0" hidden="1"/>
    <cacheHierarchy uniqueName="[Fact Marketing New].[Cash_Amount]" caption="Cash_Amount" attribute="1" defaultMemberUniqueName="[Fact Marketing New].[Cash_Amount].[All]" allUniqueName="[Fact Marketing New].[Cash_Amount].[All]" dimensionUniqueName="[Fact Marketing New]" displayFolder="" count="0" unbalanced="0" hidden="1"/>
    <cacheHierarchy uniqueName="[Fact Marketing New].[Company_Key]" caption="Company_Key" attribute="1" defaultMemberUniqueName="[Fact Marketing New].[Company_Key].[All]" allUniqueName="[Fact Marketing New].[Company_Key].[All]" dimensionUniqueName="[Fact Marketing New]" displayFolder="" count="0" unbalanced="0" hidden="1"/>
    <cacheHierarchy uniqueName="[Fact Marketing New].[Contract_No]" caption="Contract_No" attribute="1" defaultMemberUniqueName="[Fact Marketing New].[Contract_No].[All]" allUniqueName="[Fact Marketing New].[Contract_No].[All]" dimensionUniqueName="[Fact Marketing New]" displayFolder="" count="0" unbalanced="0" hidden="1"/>
    <cacheHierarchy uniqueName="[Fact Marketing New].[Credit_Amount]" caption="Credit_Amount" attribute="1" defaultMemberUniqueName="[Fact Marketing New].[Credit_Amount].[All]" allUniqueName="[Fact Marketing New].[Credit_Amount].[All]" dimensionUniqueName="[Fact Marketing New]" displayFolder="" count="0" unbalanced="0" hidden="1"/>
    <cacheHierarchy uniqueName="[Fact Marketing New].[CurrencyKey]" caption="CurrencyKey" attribute="1" defaultMemberUniqueName="[Fact Marketing New].[CurrencyKey].[All]" allUniqueName="[Fact Marketing New].[CurrencyKey].[All]" dimensionUniqueName="[Fact Marketing New]" displayFolder="" count="0" unbalanced="0" hidden="1"/>
    <cacheHierarchy uniqueName="[Fact Marketing New].[DataSource]" caption="DataSource" attribute="1" defaultMemberUniqueName="[Fact Marketing New].[DataSource].[All]" allUniqueName="[Fact Marketing New].[DataSource].[All]" dimensionUniqueName="[Fact Marketing New]" displayFolder="" count="0" unbalanced="0" hidden="1"/>
    <cacheHierarchy uniqueName="[Fact Marketing New].[DateKey]" caption="DateKey" attribute="1" defaultMemberUniqueName="[Fact Marketing New].[DateKey].[All]" allUniqueName="[Fact Marketing New].[DateKey].[All]" dimensionUniqueName="[Fact Marketing New]" displayFolder="" count="0" unbalanced="0" hidden="1"/>
    <cacheHierarchy uniqueName="[Fact Marketing New].[Diagnosis_Key]" caption="Diagnosis_Key" attribute="1" defaultMemberUniqueName="[Fact Marketing New].[Diagnosis_Key].[All]" allUniqueName="[Fact Marketing New].[Diagnosis_Key].[All]" dimensionUniqueName="[Fact Marketing New]" displayFolder="" count="0" unbalanced="0" hidden="1"/>
    <cacheHierarchy uniqueName="[Fact Marketing New].[DischargeStatus_Key]" caption="DischargeStatus_Key" attribute="1" defaultMemberUniqueName="[Fact Marketing New].[DischargeStatus_Key].[All]" allUniqueName="[Fact Marketing New].[DischargeStatus_Key].[All]" dimensionUniqueName="[Fact Marketing New]" displayFolder="" count="0" unbalanced="0" hidden="1"/>
    <cacheHierarchy uniqueName="[Fact Marketing New].[Discount Amount]" caption="Discount Amount" attribute="1" defaultMemberUniqueName="[Fact Marketing New].[Discount Amount].[All]" allUniqueName="[Fact Marketing New].[Discount Amount].[All]" dimensionUniqueName="[Fact Marketing New]" displayFolder="" count="0" unbalanced="0" hidden="1"/>
    <cacheHierarchy uniqueName="[Fact Marketing New].[Doctor_Key]" caption="Doctor_Key" attribute="1" defaultMemberUniqueName="[Fact Marketing New].[Doctor_Key].[All]" allUniqueName="[Fact Marketing New].[Doctor_Key].[All]" dimensionUniqueName="[Fact Marketing New]" displayFolder="" count="0" unbalanced="0" hidden="1"/>
    <cacheHierarchy uniqueName="[Fact Marketing New].[EndDateKey]" caption="EndDateKey" attribute="1" defaultMemberUniqueName="[Fact Marketing New].[EndDateKey].[All]" allUniqueName="[Fact Marketing New].[EndDateKey].[All]" dimensionUniqueName="[Fact Marketing New]" displayFolder="" count="0" unbalanced="0" hidden="1"/>
    <cacheHierarchy uniqueName="[Fact Marketing New].[Entrance_Key]" caption="Entrance_Key" attribute="1" defaultMemberUniqueName="[Fact Marketing New].[Entrance_Key].[All]" allUniqueName="[Fact Marketing New].[Entrance_Key].[All]" dimensionUniqueName="[Fact Marketing New]" displayFolder="" count="0" unbalanced="0" hidden="1"/>
    <cacheHierarchy uniqueName="[Fact Marketing New].[Episode_Key]" caption="Episode_Key" attribute="1" defaultMemberUniqueName="[Fact Marketing New].[Episode_Key].[All]" allUniqueName="[Fact Marketing New].[Episode_Key].[All]" dimensionUniqueName="[Fact Marketing New]" displayFolder="" count="0" unbalanced="0" hidden="1"/>
    <cacheHierarchy uniqueName="[Fact Marketing New].[EpisodeStatus]" caption="EpisodeStatus" attribute="1" defaultMemberUniqueName="[Fact Marketing New].[EpisodeStatus].[All]" allUniqueName="[Fact Marketing New].[EpisodeStatus].[All]" dimensionUniqueName="[Fact Marketing New]" displayFolder="" count="0" unbalanced="0" hidden="1"/>
    <cacheHierarchy uniqueName="[Fact Marketing New].[Lead_Cost]" caption="Lead_Cost" attribute="1" defaultMemberUniqueName="[Fact Marketing New].[Lead_Cost].[All]" allUniqueName="[Fact Marketing New].[Lead_Cost].[All]" dimensionUniqueName="[Fact Marketing New]" displayFolder="" count="0" unbalanced="0" hidden="1"/>
    <cacheHierarchy uniqueName="[Fact Marketing New].[Lead_Creation_Date]" caption="Lead_Creation_Date" attribute="1" defaultMemberUniqueName="[Fact Marketing New].[Lead_Creation_Date].[All]" allUniqueName="[Fact Marketing New].[Lead_Creation_Date].[All]" dimensionUniqueName="[Fact Marketing New]" displayFolder="" count="0" unbalanced="0" hidden="1"/>
    <cacheHierarchy uniqueName="[Fact Marketing New].[Lead_ID]" caption="Lead_ID" attribute="1" defaultMemberUniqueName="[Fact Marketing New].[Lead_ID].[All]" allUniqueName="[Fact Marketing New].[Lead_ID].[All]" dimensionUniqueName="[Fact Marketing New]" displayFolder="" count="0" unbalanced="0" hidden="1"/>
    <cacheHierarchy uniqueName="[Fact Marketing New].[Marketing_AgentKey]" caption="Marketing_AgentKey" attribute="1" defaultMemberUniqueName="[Fact Marketing New].[Marketing_AgentKey].[All]" allUniqueName="[Fact Marketing New].[Marketing_AgentKey].[All]" dimensionUniqueName="[Fact Marketing New]" displayFolder="" count="0" unbalanced="0" hidden="1"/>
    <cacheHierarchy uniqueName="[Fact Marketing New].[NewCompanyId]" caption="NewCompanyId" attribute="1" defaultMemberUniqueName="[Fact Marketing New].[NewCompanyId].[All]" allUniqueName="[Fact Marketing New].[NewCompanyId].[All]" dimensionUniqueName="[Fact Marketing New]" displayFolder="" count="0" unbalanced="0" hidden="1"/>
    <cacheHierarchy uniqueName="[Fact Marketing New].[NewPatientId]" caption="NewPatientId" attribute="1" defaultMemberUniqueName="[Fact Marketing New].[NewPatientId].[All]" allUniqueName="[Fact Marketing New].[NewPatientId].[All]" dimensionUniqueName="[Fact Marketing New]" displayFolder="" count="0" unbalanced="0" hidden="1"/>
    <cacheHierarchy uniqueName="[Fact Marketing New].[NoOfService]" caption="NoOfService" attribute="1" defaultMemberUniqueName="[Fact Marketing New].[NoOfService].[All]" allUniqueName="[Fact Marketing New].[NoOfService].[All]" dimensionUniqueName="[Fact Marketing New]" displayFolder="" count="0" unbalanced="0" hidden="1"/>
    <cacheHierarchy uniqueName="[Fact Marketing New].[Operation_Key]" caption="Operation_Key" attribute="1" defaultMemberUniqueName="[Fact Marketing New].[Operation_Key].[All]" allUniqueName="[Fact Marketing New].[Operation_Key].[All]" dimensionUniqueName="[Fact Marketing New]" displayFolder="" count="0" unbalanced="0" hidden="1"/>
    <cacheHierarchy uniqueName="[Fact Marketing New].[Organization_Key]" caption="Organization_Key" attribute="1" defaultMemberUniqueName="[Fact Marketing New].[Organization_Key].[All]" allUniqueName="[Fact Marketing New].[Organization_Key].[All]" dimensionUniqueName="[Fact Marketing New]" displayFolder="" count="0" unbalanced="0" hidden="1"/>
    <cacheHierarchy uniqueName="[Fact Marketing New].[patient_id]" caption="patient_id" attribute="1" defaultMemberUniqueName="[Fact Marketing New].[patient_id].[All]" allUniqueName="[Fact Marketing New].[patient_id].[All]" dimensionUniqueName="[Fact Marketing New]" displayFolder="" count="0" unbalanced="0" hidden="1"/>
    <cacheHierarchy uniqueName="[Fact Marketing New].[PatientEpisodeType_Key]" caption="PatientEpisodeType_Key" attribute="1" defaultMemberUniqueName="[Fact Marketing New].[PatientEpisodeType_Key].[All]" allUniqueName="[Fact Marketing New].[PatientEpisodeType_Key].[All]" dimensionUniqueName="[Fact Marketing New]" displayFolder="" count="0" unbalanced="0" hidden="1"/>
    <cacheHierarchy uniqueName="[Fact Marketing New].[Quantity]" caption="Quantity" attribute="1" defaultMemberUniqueName="[Fact Marketing New].[Quantity].[All]" allUniqueName="[Fact Marketing New].[Quantity].[All]" dimensionUniqueName="[Fact Marketing New]" displayFolder="" count="0" unbalanced="0" hidden="1"/>
    <cacheHierarchy uniqueName="[Fact Marketing New].[Readmission_Key]" caption="Readmission_Key" attribute="1" defaultMemberUniqueName="[Fact Marketing New].[Readmission_Key].[All]" allUniqueName="[Fact Marketing New].[Readmission_Key].[All]" dimensionUniqueName="[Fact Marketing New]" displayFolder="" count="0" unbalanced="0" hidden="1"/>
    <cacheHierarchy uniqueName="[Fact Marketing New].[RequestDate]" caption="RequestDate" attribute="1" defaultMemberUniqueName="[Fact Marketing New].[RequestDate].[All]" allUniqueName="[Fact Marketing New].[RequestDate].[All]" dimensionUniqueName="[Fact Marketing New]" displayFolder="" count="0" unbalanced="0" hidden="1"/>
    <cacheHierarchy uniqueName="[Fact Marketing New].[Second_Doctor_ID]" caption="Second_Doctor_ID" attribute="1" defaultMemberUniqueName="[Fact Marketing New].[Second_Doctor_ID].[All]" allUniqueName="[Fact Marketing New].[Second_Doctor_ID].[All]" dimensionUniqueName="[Fact Marketing New]" displayFolder="" count="0" unbalanced="0" hidden="1"/>
    <cacheHierarchy uniqueName="[Fact Marketing New].[Service_Date]" caption="Service_Date" attribute="1" defaultMemberUniqueName="[Fact Marketing New].[Service_Date].[All]" allUniqueName="[Fact Marketing New].[Service_Date].[All]" dimensionUniqueName="[Fact Marketing New]" displayFolder="" count="0" unbalanced="0" hidden="1"/>
    <cacheHierarchy uniqueName="[Fact Marketing New].[Service_Key]" caption="Service_Key" attribute="1" defaultMemberUniqueName="[Fact Marketing New].[Service_Key].[All]" allUniqueName="[Fact Marketing New].[Service_Key].[All]" dimensionUniqueName="[Fact Marketing New]" displayFolder="" count="0" unbalanced="0" hidden="1"/>
    <cacheHierarchy uniqueName="[Fact Marketing New].[StartDateKey]" caption="StartDateKey" attribute="1" defaultMemberUniqueName="[Fact Marketing New].[StartDateKey].[All]" allUniqueName="[Fact Marketing New].[StartDateKey].[All]" dimensionUniqueName="[Fact Marketing New]" displayFolder="" count="0" unbalanced="0" hidden="1"/>
    <cacheHierarchy uniqueName="[Fact Marketing New].[Subcompany_Key]" caption="Subcompany_Key" attribute="1" defaultMemberUniqueName="[Fact Marketing New].[Subcompany_Key].[All]" allUniqueName="[Fact Marketing New].[Subcompany_Key].[All]" dimensionUniqueName="[Fact Marketing New]" displayFolder="" count="0" unbalanced="0" hidden="1"/>
    <cacheHierarchy uniqueName="[Fact Marketing New].[SystemSource]" caption="SystemSource" attribute="1" defaultMemberUniqueName="[Fact Marketing New].[SystemSource].[All]" allUniqueName="[Fact Marketing New].[SystemSource].[All]" dimensionUniqueName="[Fact Marketing New]" displayFolder="" count="0" unbalanced="0" hidden="1"/>
    <cacheHierarchy uniqueName="[Fact Marketing New].[Total Amount Before Discount]" caption="Total Amount Before Discount" attribute="1" defaultMemberUniqueName="[Fact Marketing New].[Total Amount Before Discount].[All]" allUniqueName="[Fact Marketing New].[Total Amount Before Discount].[All]" dimensionUniqueName="[Fact Marketing New]" displayFolder="" count="0" unbalanced="0" hidden="1"/>
    <cacheHierarchy uniqueName="[Fact Marketing New].[Total_Amount]" caption="Total_Amount" attribute="1" defaultMemberUniqueName="[Fact Marketing New].[Total_Amount].[All]" allUniqueName="[Fact Marketing New].[Total_Amount].[All]" dimensionUniqueName="[Fact Marketing New]" displayFolder="" count="0" unbalanced="0" hidden="1"/>
    <cacheHierarchy uniqueName="[Fact Marketing New].[Visit_Date]" caption="Visit_Date" attribute="1" defaultMemberUniqueName="[Fact Marketing New].[Visit_Date].[All]" allUniqueName="[Fact Marketing New].[Visit_Date].[All]" dimensionUniqueName="[Fact Marketing New]" displayFolder="" count="0" unbalanced="0" hidden="1"/>
    <cacheHierarchy uniqueName="[Fact Marketing New].[Visit_Key]" caption="Visit_Key" attribute="1" defaultMemberUniqueName="[Fact Marketing New].[Visit_Key].[All]" allUniqueName="[Fact Marketing New].[Visit_Key].[All]" dimensionUniqueName="[Fact Marketing New]" displayFolder="" count="0" unbalanced="0" hidden="1"/>
    <cacheHierarchy uniqueName="[Fact Medical Record Services].[BU]" caption="BU" attribute="1" defaultMemberUniqueName="[Fact Medical Record Services].[BU].[All]" allUniqueName="[Fact Medical Record Services].[BU].[All]" dimensionUniqueName="[Fact Medical Record Services]" displayFolder="" count="0" unbalanced="0" hidden="1"/>
    <cacheHierarchy uniqueName="[Fact Medical Record Services].[Clinical Variance]" caption="Clinical Variance" attribute="1" defaultMemberUniqueName="[Fact Medical Record Services].[Clinical Variance].[All]" allUniqueName="[Fact Medical Record Services].[Clinical Variance].[All]" dimensionUniqueName="[Fact Medical Record Services]" displayFolder="" count="0" unbalanced="0" hidden="1"/>
    <cacheHierarchy uniqueName="[Fact Medical Record Services].[Clinical Variance Perc%]" caption="Clinical Variance Perc%" attribute="1" defaultMemberUniqueName="[Fact Medical Record Services].[Clinical Variance Perc%].[All]" allUniqueName="[Fact Medical Record Services].[Clinical Variance Perc%].[All]" dimensionUniqueName="[Fact Medical Record Services]" displayFolder="" count="0" unbalanced="0" hidden="1"/>
    <cacheHierarchy uniqueName="[Fact Medical Record Services].[Company_Key]" caption="Company_Key" attribute="1" defaultMemberUniqueName="[Fact Medical Record Services].[Company_Key].[All]" allUniqueName="[Fact Medical Record Services].[Company_Key].[All]" dimensionUniqueName="[Fact Medical Record Services]" displayFolder="" count="0" unbalanced="0" hidden="1"/>
    <cacheHierarchy uniqueName="[Fact Medical Record Services].[DiagnosisKey]" caption="DiagnosisKey" attribute="1" defaultMemberUniqueName="[Fact Medical Record Services].[DiagnosisKey].[All]" allUniqueName="[Fact Medical Record Services].[DiagnosisKey].[All]" dimensionUniqueName="[Fact Medical Record Services]" displayFolder="" count="0" unbalanced="0" hidden="1"/>
    <cacheHierarchy uniqueName="[Fact Medical Record Services].[Doctor Compliance]" caption="Doctor Compliance" attribute="1" defaultMemberUniqueName="[Fact Medical Record Services].[Doctor Compliance].[All]" allUniqueName="[Fact Medical Record Services].[Doctor Compliance].[All]" dimensionUniqueName="[Fact Medical Record Services]" displayFolder="" count="0" unbalanced="0" hidden="1"/>
    <cacheHierarchy uniqueName="[Fact Medical Record Services].[Doctor_Key]" caption="Doctor_Key" attribute="1" defaultMemberUniqueName="[Fact Medical Record Services].[Doctor_Key].[All]" allUniqueName="[Fact Medical Record Services].[Doctor_Key].[All]" dimensionUniqueName="[Fact Medical Record Services]" displayFolder="" count="0" unbalanced="0" hidden="1"/>
    <cacheHierarchy uniqueName="[Fact Medical Record Services].[EpsoideKey]" caption="EpsoideKey" attribute="1" defaultMemberUniqueName="[Fact Medical Record Services].[EpsoideKey].[All]" allUniqueName="[Fact Medical Record Services].[EpsoideKey].[All]" dimensionUniqueName="[Fact Medical Record Services]" displayFolder="" count="0" unbalanced="0" hidden="1"/>
    <cacheHierarchy uniqueName="[Fact Medical Record Services].[filenumber]" caption="filenumber" attribute="1" defaultMemberUniqueName="[Fact Medical Record Services].[filenumber].[All]" allUniqueName="[Fact Medical Record Services].[filenumber].[All]" dimensionUniqueName="[Fact Medical Record Services]" displayFolder="" count="0" unbalanced="0" hidden="1"/>
    <cacheHierarchy uniqueName="[Fact Medical Record Services].[Patient Compliance]" caption="Patient Compliance" attribute="1" defaultMemberUniqueName="[Fact Medical Record Services].[Patient Compliance].[All]" allUniqueName="[Fact Medical Record Services].[Patient Compliance].[All]" dimensionUniqueName="[Fact Medical Record Services]" displayFolder="" count="0" unbalanced="0" hidden="1"/>
    <cacheHierarchy uniqueName="[Fact Medical Record Services].[patient_id]" caption="patient_id" attribute="1" defaultMemberUniqueName="[Fact Medical Record Services].[patient_id].[All]" allUniqueName="[Fact Medical Record Services].[patient_id].[All]" dimensionUniqueName="[Fact Medical Record Services]" displayFolder="" count="0" unbalanced="0" hidden="1"/>
    <cacheHierarchy uniqueName="[Fact Medical Record Services].[service Done]" caption="service Done" attribute="1" defaultMemberUniqueName="[Fact Medical Record Services].[service Done].[All]" allUniqueName="[Fact Medical Record Services].[service Done].[All]" dimensionUniqueName="[Fact Medical Record Services]" displayFolder="" count="0" unbalanced="0" hidden="1"/>
    <cacheHierarchy uniqueName="[Fact Medical Record Services].[service Requested]" caption="service Requested" attribute="1" defaultMemberUniqueName="[Fact Medical Record Services].[service Requested].[All]" allUniqueName="[Fact Medical Record Services].[service Requested].[All]" dimensionUniqueName="[Fact Medical Record Services]" displayFolder="" count="0" unbalanced="0" hidden="1"/>
    <cacheHierarchy uniqueName="[Fact Medical Record Services].[service Required]" caption="service Required" attribute="1" defaultMemberUniqueName="[Fact Medical Record Services].[service Required].[All]" allUniqueName="[Fact Medical Record Services].[service Required].[All]" dimensionUniqueName="[Fact Medical Record Services]" displayFolder="" count="0" unbalanced="0" hidden="1"/>
    <cacheHierarchy uniqueName="[Fact Medical Record Services].[VisitDate]" caption="VisitDate" attribute="1" defaultMemberUniqueName="[Fact Medical Record Services].[VisitDate].[All]" allUniqueName="[Fact Medical Record Services].[VisitDate].[All]" dimensionUniqueName="[Fact Medical Record Services]" displayFolder="" count="0" unbalanced="0" hidden="1"/>
    <cacheHierarchy uniqueName="[Fact Medical Record Services Details].[BU]" caption="BU" attribute="1" defaultMemberUniqueName="[Fact Medical Record Services Details].[BU].[All]" allUniqueName="[Fact Medical Record Services Details].[BU].[All]" dimensionUniqueName="[Fact Medical Record Services Details]" displayFolder="" count="0" unbalanced="0" hidden="1"/>
    <cacheHierarchy uniqueName="[Fact Medical Record Services Details].[Company_Key]" caption="Company_Key" attribute="1" defaultMemberUniqueName="[Fact Medical Record Services Details].[Company_Key].[All]" allUniqueName="[Fact Medical Record Services Details].[Company_Key].[All]" dimensionUniqueName="[Fact Medical Record Services Details]" displayFolder="" count="0" unbalanced="0" hidden="1"/>
    <cacheHierarchy uniqueName="[Fact Medical Record Services Details].[DiagnosisKey]" caption="DiagnosisKey" attribute="1" defaultMemberUniqueName="[Fact Medical Record Services Details].[DiagnosisKey].[All]" allUniqueName="[Fact Medical Record Services Details].[DiagnosisKey].[All]" dimensionUniqueName="[Fact Medical Record Services Details]" displayFolder="" count="0" unbalanced="0" hidden="1"/>
    <cacheHierarchy uniqueName="[Fact Medical Record Services Details].[Doctor_Key]" caption="Doctor_Key" attribute="1" defaultMemberUniqueName="[Fact Medical Record Services Details].[Doctor_Key].[All]" allUniqueName="[Fact Medical Record Services Details].[Doctor_Key].[All]" dimensionUniqueName="[Fact Medical Record Services Details]" displayFolder="" count="0" unbalanced="0" hidden="1"/>
    <cacheHierarchy uniqueName="[Fact Medical Record Services Details].[EpsoideKey]" caption="EpsoideKey" attribute="1" defaultMemberUniqueName="[Fact Medical Record Services Details].[EpsoideKey].[All]" allUniqueName="[Fact Medical Record Services Details].[EpsoideKey].[All]" dimensionUniqueName="[Fact Medical Record Services Details]" displayFolder="" count="0" unbalanced="0" hidden="1"/>
    <cacheHierarchy uniqueName="[Fact Medical Record Services Details].[filenumber]" caption="filenumber" attribute="1" defaultMemberUniqueName="[Fact Medical Record Services Details].[filenumber].[All]" allUniqueName="[Fact Medical Record Services Details].[filenumber].[All]" dimensionUniqueName="[Fact Medical Record Services Details]" displayFolder="" count="0" unbalanced="0" hidden="1"/>
    <cacheHierarchy uniqueName="[Fact Medical Record Services Details].[Flag]" caption="Flag" attribute="1" defaultMemberUniqueName="[Fact Medical Record Services Details].[Flag].[All]" allUniqueName="[Fact Medical Record Services Details].[Flag].[All]" dimensionUniqueName="[Fact Medical Record Services Details]" displayFolder="" count="0" unbalanced="0" hidden="1"/>
    <cacheHierarchy uniqueName="[Fact Medical Record Services Details].[patient_id]" caption="patient_id" attribute="1" defaultMemberUniqueName="[Fact Medical Record Services Details].[patient_id].[All]" allUniqueName="[Fact Medical Record Services Details].[patient_id].[All]" dimensionUniqueName="[Fact Medical Record Services Details]" displayFolder="" count="0" unbalanced="0" hidden="1"/>
    <cacheHierarchy uniqueName="[Fact Medical Record Services Details].[ServiceID]" caption="ServiceID" attribute="1" defaultMemberUniqueName="[Fact Medical Record Services Details].[ServiceID].[All]" allUniqueName="[Fact Medical Record Services Details].[ServiceID].[All]" dimensionUniqueName="[Fact Medical Record Services Details]" displayFolder="" count="0" unbalanced="0" hidden="1"/>
    <cacheHierarchy uniqueName="[Fact Medical Record Services Details].[VisitDate]" caption="VisitDate" attribute="1" defaultMemberUniqueName="[Fact Medical Record Services Details].[VisitDate].[All]" allUniqueName="[Fact Medical Record Services Details].[VisitDate].[All]" dimensionUniqueName="[Fact Medical Record Services Details]" displayFolder="" count="0" unbalanced="0" hidden="1"/>
    <cacheHierarchy uniqueName="[Fact Medical Record Services Details].[Weighttt]" caption="Weighttt" attribute="1" defaultMemberUniqueName="[Fact Medical Record Services Details].[Weighttt].[All]" allUniqueName="[Fact Medical Record Services Details].[Weighttt].[All]" dimensionUniqueName="[Fact Medical Record Services Details]" displayFolder="" count="0" unbalanced="0" hidden="1"/>
    <cacheHierarchy uniqueName="[Fact Occupancy].[Bed_Key]" caption="Bed_Key" attribute="1" defaultMemberUniqueName="[Fact Occupancy].[Bed_Key].[All]" allUniqueName="[Fact Occupancy].[Bed_Key].[All]" dimensionUniqueName="[Fact Occupancy]" displayFolder="" count="0" unbalanced="0" hidden="1"/>
    <cacheHierarchy uniqueName="[Fact Occupancy].[Company_Key]" caption="Company_Key" attribute="1" defaultMemberUniqueName="[Fact Occupancy].[Company_Key].[All]" allUniqueName="[Fact Occupancy].[Company_Key].[All]" dimensionUniqueName="[Fact Occupancy]" displayFolder="" count="0" unbalanced="0" hidden="1"/>
    <cacheHierarchy uniqueName="[Fact Occupancy].[OccupiedBed]" caption="OccupiedBed" attribute="1" defaultMemberUniqueName="[Fact Occupancy].[OccupiedBed].[All]" allUniqueName="[Fact Occupancy].[OccupiedBed].[All]" dimensionUniqueName="[Fact Occupancy]" displayFolder="" count="0" unbalanced="0" hidden="1"/>
    <cacheHierarchy uniqueName="[Fact Occupancy].[OccupiedBedPerTime]" caption="OccupiedBedPerTime" attribute="1" defaultMemberUniqueName="[Fact Occupancy].[OccupiedBedPerTime].[All]" allUniqueName="[Fact Occupancy].[OccupiedBedPerTime].[All]" dimensionUniqueName="[Fact Occupancy]" displayFolder="" count="0" unbalanced="0" hidden="1"/>
    <cacheHierarchy uniqueName="[Fact Occupancy].[Organization_Key]" caption="Organization_Key" attribute="1" defaultMemberUniqueName="[Fact Occupancy].[Organization_Key].[All]" allUniqueName="[Fact Occupancy].[Organization_Key].[All]" dimensionUniqueName="[Fact Occupancy]" displayFolder="" count="0" unbalanced="0" hidden="1"/>
    <cacheHierarchy uniqueName="[Fact Occupancy].[Patient_Episode_Type]" caption="Patient_Episode_Type" attribute="1" defaultMemberUniqueName="[Fact Occupancy].[Patient_Episode_Type].[All]" allUniqueName="[Fact Occupancy].[Patient_Episode_Type].[All]" dimensionUniqueName="[Fact Occupancy]" displayFolder="" count="0" unbalanced="0" hidden="1"/>
    <cacheHierarchy uniqueName="[Fact Occupancy].[Service_Date]" caption="Service_Date" attribute="1" defaultMemberUniqueName="[Fact Occupancy].[Service_Date].[All]" allUniqueName="[Fact Occupancy].[Service_Date].[All]" dimensionUniqueName="[Fact Occupancy]" displayFolder="" count="0" unbalanced="0" hidden="1"/>
    <cacheHierarchy uniqueName="[Fact Occupancy].[Service_DateKey]" caption="Service_DateKey" attribute="1" defaultMemberUniqueName="[Fact Occupancy].[Service_DateKey].[All]" allUniqueName="[Fact Occupancy].[Service_DateKey].[All]" dimensionUniqueName="[Fact Occupancy]" displayFolder="" count="0" unbalanced="0" hidden="1"/>
    <cacheHierarchy uniqueName="[Fact Occupancy].[Staff_key]" caption="Staff_key" attribute="1" defaultMemberUniqueName="[Fact Occupancy].[Staff_key].[All]" allUniqueName="[Fact Occupancy].[Staff_key].[All]" dimensionUniqueName="[Fact Occupancy]" displayFolder="" count="0" unbalanced="0" hidden="1"/>
    <cacheHierarchy uniqueName="[Fact Occupancy].[TimeKey]" caption="TimeKey" attribute="1" defaultMemberUniqueName="[Fact Occupancy].[TimeKey].[All]" allUniqueName="[Fact Occupancy].[TimeKey].[All]" dimensionUniqueName="[Fact Occupancy]" displayFolder="" count="0" unbalanced="0" hidden="1"/>
    <cacheHierarchy uniqueName="[Fact OR].[Actualduration]" caption="Actualduration" attribute="1" defaultMemberUniqueName="[Fact OR].[Actualduration].[All]" allUniqueName="[Fact OR].[Actualduration].[All]" dimensionUniqueName="[Fact OR]" displayFolder="" count="0" unbalanced="0" hidden="1"/>
    <cacheHierarchy uniqueName="[Fact OR].[Ans]" caption="Ans" attribute="1" defaultMemberUniqueName="[Fact OR].[Ans].[All]" allUniqueName="[Fact OR].[Ans].[All]" dimensionUniqueName="[Fact OR]" displayFolder="" count="0" unbalanced="0" hidden="1"/>
    <cacheHierarchy uniqueName="[Fact OR].[CDate]" caption="CDate" attribute="1" defaultMemberUniqueName="[Fact OR].[CDate].[All]" allUniqueName="[Fact OR].[CDate].[All]" dimensionUniqueName="[Fact OR]" displayFolder="" count="0" unbalanced="0" hidden="1"/>
    <cacheHierarchy uniqueName="[Fact OR].[CDateTime]" caption="CDateTime" attribute="1" defaultMemberUniqueName="[Fact OR].[CDateTime].[All]" allUniqueName="[Fact OR].[CDateTime].[All]" dimensionUniqueName="[Fact OR]" displayFolder="" count="0" unbalanced="0" hidden="1"/>
    <cacheHierarchy uniqueName="[Fact OR].[ClosedByDoctor]" caption="ClosedByDoctor" attribute="1" defaultMemberUniqueName="[Fact OR].[ClosedByDoctor].[All]" allUniqueName="[Fact OR].[ClosedByDoctor].[All]" dimensionUniqueName="[Fact OR]" displayFolder="" count="0" unbalanced="0" hidden="1"/>
    <cacheHierarchy uniqueName="[Fact OR].[ClosedByNurse]" caption="ClosedByNurse" attribute="1" defaultMemberUniqueName="[Fact OR].[ClosedByNurse].[All]" allUniqueName="[Fact OR].[ClosedByNurse].[All]" dimensionUniqueName="[Fact OR]" displayFolder="" count="0" unbalanced="0" hidden="1"/>
    <cacheHierarchy uniqueName="[Fact OR].[Company_Key]" caption="Company_Key" attribute="1" defaultMemberUniqueName="[Fact OR].[Company_Key].[All]" allUniqueName="[Fact OR].[Company_Key].[All]" dimensionUniqueName="[Fact OR]" displayFolder="" count="0" unbalanced="0" hidden="1"/>
    <cacheHierarchy uniqueName="[Fact OR].[CompDate]" caption="CompDate" attribute="1" defaultMemberUniqueName="[Fact OR].[CompDate].[All]" allUniqueName="[Fact OR].[CompDate].[All]" dimensionUniqueName="[Fact OR]" displayFolder="" count="0" unbalanced="0" hidden="1"/>
    <cacheHierarchy uniqueName="[Fact OR].[Diagnosis_Key]" caption="Diagnosis_Key" attribute="1" defaultMemberUniqueName="[Fact OR].[Diagnosis_Key].[All]" allUniqueName="[Fact OR].[Diagnosis_Key].[All]" dimensionUniqueName="[Fact OR]" displayFolder="" count="0" unbalanced="0" hidden="1"/>
    <cacheHierarchy uniqueName="[Fact OR].[duration]" caption="duration" attribute="1" defaultMemberUniqueName="[Fact OR].[duration].[All]" allUniqueName="[Fact OR].[duration].[All]" dimensionUniqueName="[Fact OR]" displayFolder="" count="0" unbalanced="0" hidden="1"/>
    <cacheHierarchy uniqueName="[Fact OR].[Episode_key]" caption="Episode_key" attribute="1" defaultMemberUniqueName="[Fact OR].[Episode_key].[All]" allUniqueName="[Fact OR].[Episode_key].[All]" dimensionUniqueName="[Fact OR]" displayFolder="" count="0" unbalanced="0" hidden="1"/>
    <cacheHierarchy uniqueName="[Fact OR].[fromtime]" caption="fromtime" attribute="1" defaultMemberUniqueName="[Fact OR].[fromtime].[All]" allUniqueName="[Fact OR].[fromtime].[All]" dimensionUniqueName="[Fact OR]" displayFolder="" count="0" unbalanced="0" hidden="1"/>
    <cacheHierarchy uniqueName="[Fact OR].[OnTime]" caption="OnTime" attribute="1" defaultMemberUniqueName="[Fact OR].[OnTime].[All]" allUniqueName="[Fact OR].[OnTime].[All]" dimensionUniqueName="[Fact OR]" displayFolder="" count="0" unbalanced="0" hidden="1"/>
    <cacheHierarchy uniqueName="[Fact OR].[optcode]" caption="optcode" attribute="1" defaultMemberUniqueName="[Fact OR].[optcode].[All]" allUniqueName="[Fact OR].[optcode].[All]" dimensionUniqueName="[Fact OR]" displayFolder="" count="0" unbalanced="0" hidden="1"/>
    <cacheHierarchy uniqueName="[Fact OR].[OptResult]" caption="OptResult" attribute="1" defaultMemberUniqueName="[Fact OR].[OptResult].[All]" allUniqueName="[Fact OR].[OptResult].[All]" dimensionUniqueName="[Fact OR]" displayFolder="" count="0" unbalanced="0" hidden="1"/>
    <cacheHierarchy uniqueName="[Fact OR].[optroom]" caption="optroom" attribute="1" defaultMemberUniqueName="[Fact OR].[optroom].[All]" allUniqueName="[Fact OR].[optroom].[All]" dimensionUniqueName="[Fact OR]" displayFolder="" count="0" unbalanced="0" hidden="1"/>
    <cacheHierarchy uniqueName="[Fact OR].[OptType]" caption="OptType" attribute="1" defaultMemberUniqueName="[Fact OR].[OptType].[All]" allUniqueName="[Fact OR].[OptType].[All]" dimensionUniqueName="[Fact OR]" displayFolder="" count="0" unbalanced="0" hidden="1"/>
    <cacheHierarchy uniqueName="[Fact OR].[orderdate]" caption="orderdate" attribute="1" defaultMemberUniqueName="[Fact OR].[orderdate].[All]" allUniqueName="[Fact OR].[orderdate].[All]" dimensionUniqueName="[Fact OR]" displayFolder="" count="0" unbalanced="0" hidden="1"/>
    <cacheHierarchy uniqueName="[Fact OR].[Organization_key]" caption="Organization_key" attribute="1" defaultMemberUniqueName="[Fact OR].[Organization_key].[All]" allUniqueName="[Fact OR].[Organization_key].[All]" dimensionUniqueName="[Fact OR]" displayFolder="" count="0" unbalanced="0" hidden="1"/>
    <cacheHierarchy uniqueName="[Fact OR].[PATIENT_ID]" caption="PATIENT_ID" attribute="1" defaultMemberUniqueName="[Fact OR].[PATIENT_ID].[All]" allUniqueName="[Fact OR].[PATIENT_ID].[All]" dimensionUniqueName="[Fact OR]" displayFolder="" count="0" unbalanced="0" hidden="1"/>
    <cacheHierarchy uniqueName="[Fact OR].[PatReturned]" caption="PatReturned" attribute="1" defaultMemberUniqueName="[Fact OR].[PatReturned].[All]" allUniqueName="[Fact OR].[PatReturned].[All]" dimensionUniqueName="[Fact OR]" displayFolder="" count="0" unbalanced="0" hidden="1"/>
    <cacheHierarchy uniqueName="[Fact OR].[PatTransfered]" caption="PatTransfered" attribute="1" defaultMemberUniqueName="[Fact OR].[PatTransfered].[All]" allUniqueName="[Fact OR].[PatTransfered].[All]" dimensionUniqueName="[Fact OR]" displayFolder="" count="0" unbalanced="0" hidden="1"/>
    <cacheHierarchy uniqueName="[Fact OR].[ReturnDate]" caption="ReturnDate" attribute="1" defaultMemberUniqueName="[Fact OR].[ReturnDate].[All]" allUniqueName="[Fact OR].[ReturnDate].[All]" dimensionUniqueName="[Fact OR]" displayFolder="" count="0" unbalanced="0" hidden="1"/>
    <cacheHierarchy uniqueName="[Fact OR].[satus]" caption="satus" attribute="1" defaultMemberUniqueName="[Fact OR].[satus].[All]" allUniqueName="[Fact OR].[satus].[All]" dimensionUniqueName="[Fact OR]" displayFolder="" count="0" unbalanced="0" hidden="1"/>
    <cacheHierarchy uniqueName="[Fact OR].[Surgeon]" caption="Surgeon" attribute="1" defaultMemberUniqueName="[Fact OR].[Surgeon].[All]" allUniqueName="[Fact OR].[Surgeon].[All]" dimensionUniqueName="[Fact OR]" displayFolder="" count="0" unbalanced="0" hidden="1"/>
    <cacheHierarchy uniqueName="[Fact OR].[SurgeonAss]" caption="SurgeonAss" attribute="1" defaultMemberUniqueName="[Fact OR].[SurgeonAss].[All]" allUniqueName="[Fact OR].[SurgeonAss].[All]" dimensionUniqueName="[Fact OR]" displayFolder="" count="0" unbalanced="0" hidden="1"/>
    <cacheHierarchy uniqueName="[Fact OR].[sys_key]" caption="sys_key" attribute="1" defaultMemberUniqueName="[Fact OR].[sys_key].[All]" allUniqueName="[Fact OR].[sys_key].[All]" dimensionUniqueName="[Fact OR]" displayFolder="" count="0" unbalanced="0" hidden="1"/>
    <cacheHierarchy uniqueName="[Fact OR].[totime]" caption="totime" attribute="1" defaultMemberUniqueName="[Fact OR].[totime].[All]" allUniqueName="[Fact OR].[totime].[All]" dimensionUniqueName="[Fact OR]" displayFolder="" count="0" unbalanced="0" hidden="1"/>
    <cacheHierarchy uniqueName="[Fact OR].[TransTime]" caption="TransTime" attribute="1" defaultMemberUniqueName="[Fact OR].[TransTime].[All]" allUniqueName="[Fact OR].[TransTime].[All]" dimensionUniqueName="[Fact OR]" displayFolder="" count="0" unbalanced="0" hidden="1"/>
    <cacheHierarchy uniqueName="[Fact OVR].[Category]" caption="Category" attribute="1" defaultMemberUniqueName="[Fact OVR].[Category].[All]" allUniqueName="[Fact OVR].[Category].[All]" dimensionUniqueName="[Fact OVR]" displayFolder="" count="0" unbalanced="0" hidden="1"/>
    <cacheHierarchy uniqueName="[Fact OVR].[DateKey]" caption="DateKey" attribute="1" defaultMemberUniqueName="[Fact OVR].[DateKey].[All]" allUniqueName="[Fact OVR].[DateKey].[All]" dimensionUniqueName="[Fact OVR]" displayFolder="" count="0" unbalanced="0" hidden="1"/>
    <cacheHierarchy uniqueName="[Fact OVR].[DateOfIncident]" caption="DateOfIncident" attribute="1" defaultMemberUniqueName="[Fact OVR].[DateOfIncident].[All]" allUniqueName="[Fact OVR].[DateOfIncident].[All]" dimensionUniqueName="[Fact OVR]" displayFolder="" count="0" unbalanced="0" hidden="1"/>
    <cacheHierarchy uniqueName="[Fact OVR].[Dep_ID]" caption="Dep_ID" attribute="1" defaultMemberUniqueName="[Fact OVR].[Dep_ID].[All]" allUniqueName="[Fact OVR].[Dep_ID].[All]" dimensionUniqueName="[Fact OVR]" displayFolder="" count="0" unbalanced="0" hidden="1"/>
    <cacheHierarchy uniqueName="[Fact OVR].[episode_key]" caption="episode_key" attribute="1" defaultMemberUniqueName="[Fact OVR].[episode_key].[All]" allUniqueName="[Fact OVR].[episode_key].[All]" dimensionUniqueName="[Fact OVR]" displayFolder="" count="0" unbalanced="0" hidden="1"/>
    <cacheHierarchy uniqueName="[Fact OVR].[FollowUp_ID]" caption="FollowUp_ID" attribute="1" defaultMemberUniqueName="[Fact OVR].[FollowUp_ID].[All]" allUniqueName="[Fact OVR].[FollowUp_ID].[All]" dimensionUniqueName="[Fact OVR]" displayFolder="" count="0" unbalanced="0" hidden="1"/>
    <cacheHierarchy uniqueName="[Fact OVR].[Hosp_ID]" caption="Hosp_ID" attribute="1" defaultMemberUniqueName="[Fact OVR].[Hosp_ID].[All]" allUniqueName="[Fact OVR].[Hosp_ID].[All]" dimensionUniqueName="[Fact OVR]" displayFolder="" count="0" unbalanced="0" hidden="1"/>
    <cacheHierarchy uniqueName="[Fact OVR].[Master_ID]" caption="Master_ID" attribute="1" defaultMemberUniqueName="[Fact OVR].[Master_ID].[All]" allUniqueName="[Fact OVR].[Master_ID].[All]" dimensionUniqueName="[Fact OVR]" displayFolder="" count="0" unbalanced="0" hidden="1"/>
    <cacheHierarchy uniqueName="[Fact OVR].[OVR_ID]" caption="OVR_ID" attribute="1" defaultMemberUniqueName="[Fact OVR].[OVR_ID].[All]" allUniqueName="[Fact OVR].[OVR_ID].[All]" dimensionUniqueName="[Fact OVR]" displayFolder="" count="0" unbalanced="0" hidden="1"/>
    <cacheHierarchy uniqueName="[Fact OVR].[Patient_ID]" caption="Patient_ID" attribute="1" defaultMemberUniqueName="[Fact OVR].[Patient_ID].[All]" allUniqueName="[Fact OVR].[Patient_ID].[All]" dimensionUniqueName="[Fact OVR]" displayFolder="" count="0" unbalanced="0" hidden="1"/>
    <cacheHierarchy uniqueName="[Fact OVR].[PatientEpisodeType_Key]" caption="PatientEpisodeType_Key" attribute="1" defaultMemberUniqueName="[Fact OVR].[PatientEpisodeType_Key].[All]" allUniqueName="[Fact OVR].[PatientEpisodeType_Key].[All]" dimensionUniqueName="[Fact OVR]" displayFolder="" count="0" unbalanced="0" hidden="1"/>
    <cacheHierarchy uniqueName="[Fact Package].[DateKey]" caption="DateKey" attribute="1" defaultMemberUniqueName="[Fact Package].[DateKey].[All]" allUniqueName="[Fact Package].[DateKey].[All]" dimensionUniqueName="[Fact Package]" displayFolder="" count="0" unbalanced="0" hidden="1"/>
    <cacheHierarchy uniqueName="[Fact Package].[Episode_Key]" caption="Episode_Key" attribute="1" defaultMemberUniqueName="[Fact Package].[Episode_Key].[All]" allUniqueName="[Fact Package].[Episode_Key].[All]" dimensionUniqueName="[Fact Package]" displayFolder="" count="0" unbalanced="0" hidden="1"/>
    <cacheHierarchy uniqueName="[Fact Package].[Flag]" caption="Flag" attribute="1" defaultMemberUniqueName="[Fact Package].[Flag].[All]" allUniqueName="[Fact Package].[Flag].[All]" dimensionUniqueName="[Fact Package]" displayFolder="" count="0" unbalanced="0" hidden="1"/>
    <cacheHierarchy uniqueName="[Fact Package].[NoOfPackage]" caption="NoOfPackage" attribute="1" defaultMemberUniqueName="[Fact Package].[NoOfPackage].[All]" allUniqueName="[Fact Package].[NoOfPackage].[All]" dimensionUniqueName="[Fact Package]" displayFolder="" count="0" unbalanced="0" hidden="1"/>
    <cacheHierarchy uniqueName="[Fact Package].[Organization_Key]" caption="Organization_Key" attribute="1" defaultMemberUniqueName="[Fact Package].[Organization_Key].[All]" allUniqueName="[Fact Package].[Organization_Key].[All]" dimensionUniqueName="[Fact Package]" displayFolder="" count="0" unbalanced="0" hidden="1"/>
    <cacheHierarchy uniqueName="[Fact Package].[Package_ID]" caption="Package_ID" attribute="1" defaultMemberUniqueName="[Fact Package].[Package_ID].[All]" allUniqueName="[Fact Package].[Package_ID].[All]" dimensionUniqueName="[Fact Package]" displayFolder="" count="0" unbalanced="0" hidden="1"/>
    <cacheHierarchy uniqueName="[Fact Package].[Patient_ID]" caption="Patient_ID" attribute="1" defaultMemberUniqueName="[Fact Package].[Patient_ID].[All]" allUniqueName="[Fact Package].[Patient_ID].[All]" dimensionUniqueName="[Fact Package]" displayFolder="" count="0" unbalanced="0" hidden="1"/>
    <cacheHierarchy uniqueName="[Fact Package].[patientid]" caption="patientid" attribute="1" defaultMemberUniqueName="[Fact Package].[patientid].[All]" allUniqueName="[Fact Package].[patientid].[All]" dimensionUniqueName="[Fact Package]" displayFolder="" count="0" unbalanced="0" hidden="1"/>
    <cacheHierarchy uniqueName="[Fact Package].[Service_Key]" caption="Service_Key" attribute="1" defaultMemberUniqueName="[Fact Package].[Service_Key].[All]" allUniqueName="[Fact Package].[Service_Key].[All]" dimensionUniqueName="[Fact Package]" displayFolder="" count="0" unbalanced="0" hidden="1"/>
    <cacheHierarchy uniqueName="[Fact Package].[Staff_ID]" caption="Staff_ID" attribute="1" defaultMemberUniqueName="[Fact Package].[Staff_ID].[All]" allUniqueName="[Fact Package].[Staff_ID].[All]" dimensionUniqueName="[Fact Package]" displayFolder="" count="0" unbalanced="0" hidden="1"/>
    <cacheHierarchy uniqueName="[Fact Package].[VisitServiceClassificationID]" caption="VisitServiceClassificationID" attribute="1" defaultMemberUniqueName="[Fact Package].[VisitServiceClassificationID].[All]" allUniqueName="[Fact Package].[VisitServiceClassificationID].[All]" dimensionUniqueName="[Fact Package]" displayFolder="" count="0" unbalanced="0" hidden="1"/>
    <cacheHierarchy uniqueName="[Fact Phone Call].[caller]" caption="caller" attribute="1" defaultMemberUniqueName="[Fact Phone Call].[caller].[All]" allUniqueName="[Fact Phone Call].[caller].[All]" dimensionUniqueName="[Fact Phone Call]" displayFolder="" count="0" unbalanced="0" hidden="1"/>
    <cacheHierarchy uniqueName="[Fact Phone Call].[callid]" caption="callid" attribute="1" defaultMemberUniqueName="[Fact Phone Call].[callid].[All]" allUniqueName="[Fact Phone Call].[callid].[All]" dimensionUniqueName="[Fact Phone Call]" displayFolder="" count="0" unbalanced="0" hidden="1"/>
    <cacheHierarchy uniqueName="[Fact Phone Call].[consulttime]" caption="consulttime" attribute="1" defaultMemberUniqueName="[Fact Phone Call].[consulttime].[All]" allUniqueName="[Fact Phone Call].[consulttime].[All]" dimensionUniqueName="[Fact Phone Call]" displayFolder="" count="0" unbalanced="0" hidden="1"/>
    <cacheHierarchy uniqueName="[Fact Phone Call].[disptime]" caption="disptime" attribute="1" defaultMemberUniqueName="[Fact Phone Call].[disptime].[All]" allUniqueName="[Fact Phone Call].[disptime].[All]" dimensionUniqueName="[Fact Phone Call]" displayFolder="" count="0" unbalanced="0" hidden="1"/>
    <cacheHierarchy uniqueName="[Fact Phone Call].[duration]" caption="duration" attribute="1" defaultMemberUniqueName="[Fact Phone Call].[duration].[All]" allUniqueName="[Fact Phone Call].[duration].[All]" dimensionUniqueName="[Fact Phone Call]" displayFolder="" count="0" unbalanced="0" hidden="1"/>
    <cacheHierarchy uniqueName="[Fact Phone Call].[held]" caption="held" attribute="1" defaultMemberUniqueName="[Fact Phone Call].[held].[All]" allUniqueName="[Fact Phone Call].[held].[All]" dimensionUniqueName="[Fact Phone Call]" displayFolder="" count="0" unbalanced="0" hidden="1"/>
    <cacheHierarchy uniqueName="[Fact Phone Call].[holdabn]" caption="holdabn" attribute="1" defaultMemberUniqueName="[Fact Phone Call].[holdabn].[All]" allUniqueName="[Fact Phone Call].[holdabn].[All]" dimensionUniqueName="[Fact Phone Call]" displayFolder="" count="0" unbalanced="0" hidden="1"/>
    <cacheHierarchy uniqueName="[Fact Phone Call].[queuetime]" caption="queuetime" attribute="1" defaultMemberUniqueName="[Fact Phone Call].[queuetime].[All]" allUniqueName="[Fact Phone Call].[queuetime].[All]" dimensionUniqueName="[Fact Phone Call]" displayFolder="" count="0" unbalanced="0" hidden="1"/>
    <cacheHierarchy uniqueName="[Fact Phone Call].[reciever]" caption="reciever" attribute="1" defaultMemberUniqueName="[Fact Phone Call].[reciever].[All]" allUniqueName="[Fact Phone Call].[reciever].[All]" dimensionUniqueName="[Fact Phone Call]" displayFolder="" count="0" unbalanced="0" hidden="1"/>
    <cacheHierarchy uniqueName="[Fact Phone Call].[ringtime]" caption="ringtime" attribute="1" defaultMemberUniqueName="[Fact Phone Call].[ringtime].[All]" allUniqueName="[Fact Phone Call].[ringtime].[All]" dimensionUniqueName="[Fact Phone Call]" displayFolder="" count="0" unbalanced="0" hidden="1"/>
    <cacheHierarchy uniqueName="[Fact Phone Call].[talktime]" caption="talktime" attribute="1" defaultMemberUniqueName="[Fact Phone Call].[talktime].[All]" allUniqueName="[Fact Phone Call].[talktime].[All]" dimensionUniqueName="[Fact Phone Call]" displayFolder="" count="0" unbalanced="0" hidden="1"/>
    <cacheHierarchy uniqueName="[Fact Phone Call].[transfere_Status]" caption="transfere_Status" attribute="1" defaultMemberUniqueName="[Fact Phone Call].[transfere_Status].[All]" allUniqueName="[Fact Phone Call].[transfere_Status].[All]" dimensionUniqueName="[Fact Phone Call]" displayFolder="" count="0" unbalanced="0" hidden="1"/>
    <cacheHierarchy uniqueName="[Fact Process Indicator].[AreaID]" caption="AreaID" attribute="1" defaultMemberUniqueName="[Fact Process Indicator].[AreaID].[All]" allUniqueName="[Fact Process Indicator].[AreaID].[All]" dimensionUniqueName="[Fact Process Indicator]" displayFolder="" count="0" unbalanced="0" hidden="1"/>
    <cacheHierarchy uniqueName="[Fact Process Indicator].[ArriveDate]" caption="ArriveDate" attribute="1" defaultMemberUniqueName="[Fact Process Indicator].[ArriveDate].[All]" allUniqueName="[Fact Process Indicator].[ArriveDate].[All]" dimensionUniqueName="[Fact Process Indicator]" displayFolder="" count="0" unbalanced="0" hidden="1"/>
    <cacheHierarchy uniqueName="[Fact Process Indicator].[BedClinic_Key]" caption="BedClinic_Key" attribute="1" defaultMemberUniqueName="[Fact Process Indicator].[BedClinic_Key].[All]" allUniqueName="[Fact Process Indicator].[BedClinic_Key].[All]" dimensionUniqueName="[Fact Process Indicator]" displayFolder="" count="0" unbalanced="0" hidden="1"/>
    <cacheHierarchy uniqueName="[Fact Process Indicator].[BookingTypeID]" caption="BookingTypeID" attribute="1" defaultMemberUniqueName="[Fact Process Indicator].[BookingTypeID].[All]" allUniqueName="[Fact Process Indicator].[BookingTypeID].[All]" dimensionUniqueName="[Fact Process Indicator]" displayFolder="" count="0" unbalanced="0" hidden="1"/>
    <cacheHierarchy uniqueName="[Fact Process Indicator].[ClinicID]" caption="ClinicID" attribute="1" defaultMemberUniqueName="[Fact Process Indicator].[ClinicID].[All]" allUniqueName="[Fact Process Indicator].[ClinicID].[All]" dimensionUniqueName="[Fact Process Indicator]" displayFolder="" count="0" unbalanced="0" hidden="1"/>
    <cacheHierarchy uniqueName="[Fact Process Indicator].[Company_Key]" caption="Company_Key" attribute="1" defaultMemberUniqueName="[Fact Process Indicator].[Company_Key].[All]" allUniqueName="[Fact Process Indicator].[Company_Key].[All]" dimensionUniqueName="[Fact Process Indicator]" displayFolder="" count="0" unbalanced="0" hidden="1"/>
    <cacheHierarchy uniqueName="[Fact Process Indicator].[CompleteDate]" caption="CompleteDate" attribute="1" defaultMemberUniqueName="[Fact Process Indicator].[CompleteDate].[All]" allUniqueName="[Fact Process Indicator].[CompleteDate].[All]" dimensionUniqueName="[Fact Process Indicator]" displayFolder="" count="0" unbalanced="0" hidden="1"/>
    <cacheHierarchy uniqueName="[Fact Process Indicator].[Diagnosis_Key]" caption="Diagnosis_Key" attribute="1" defaultMemberUniqueName="[Fact Process Indicator].[Diagnosis_Key].[All]" allUniqueName="[Fact Process Indicator].[Diagnosis_Key].[All]" dimensionUniqueName="[Fact Process Indicator]" displayFolder="" count="0" unbalanced="0" hidden="1"/>
    <cacheHierarchy uniqueName="[Fact Process Indicator].[Doctor_Key]" caption="Doctor_Key" attribute="1" defaultMemberUniqueName="[Fact Process Indicator].[Doctor_Key].[All]" allUniqueName="[Fact Process Indicator].[Doctor_Key].[All]" dimensionUniqueName="[Fact Process Indicator]" displayFolder="" count="0" unbalanced="0" hidden="1"/>
    <cacheHierarchy uniqueName="[Fact Process Indicator].[EndDate]" caption="EndDate" attribute="1" defaultMemberUniqueName="[Fact Process Indicator].[EndDate].[All]" allUniqueName="[Fact Process Indicator].[EndDate].[All]" dimensionUniqueName="[Fact Process Indicator]" displayFolder="" count="0" unbalanced="0" hidden="1"/>
    <cacheHierarchy uniqueName="[Fact Process Indicator].[Episode_Key]" caption="Episode_Key" attribute="1" defaultMemberUniqueName="[Fact Process Indicator].[Episode_Key].[All]" allUniqueName="[Fact Process Indicator].[Episode_Key].[All]" dimensionUniqueName="[Fact Process Indicator]" displayFolder="" count="0" unbalanced="0" hidden="1"/>
    <cacheHierarchy uniqueName="[Fact Process Indicator].[NEW_FOLLOWUP_FLAG]" caption="NEW_FOLLOWUP_FLAG" attribute="1" defaultMemberUniqueName="[Fact Process Indicator].[NEW_FOLLOWUP_FLAG].[All]" allUniqueName="[Fact Process Indicator].[NEW_FOLLOWUP_FLAG].[All]" dimensionUniqueName="[Fact Process Indicator]" displayFolder="" count="0" unbalanced="0" hidden="1"/>
    <cacheHierarchy uniqueName="[Fact Process Indicator].[OPDWaitingTime]" caption="OPDWaitingTime" attribute="1" defaultMemberUniqueName="[Fact Process Indicator].[OPDWaitingTime].[All]" allUniqueName="[Fact Process Indicator].[OPDWaitingTime].[All]" dimensionUniqueName="[Fact Process Indicator]" displayFolder="" count="0" unbalanced="0" hidden="1"/>
    <cacheHierarchy uniqueName="[Fact Process Indicator].[Organization_key]" caption="Organization_key" attribute="1" defaultMemberUniqueName="[Fact Process Indicator].[Organization_key].[All]" allUniqueName="[Fact Process Indicator].[Organization_key].[All]" dimensionUniqueName="[Fact Process Indicator]" displayFolder="" count="0" unbalanced="0" hidden="1"/>
    <cacheHierarchy uniqueName="[Fact Process Indicator].[patient_id]" caption="patient_id" attribute="1" defaultMemberUniqueName="[Fact Process Indicator].[patient_id].[All]" allUniqueName="[Fact Process Indicator].[patient_id].[All]" dimensionUniqueName="[Fact Process Indicator]" displayFolder="" count="0" unbalanced="0" hidden="1"/>
    <cacheHierarchy uniqueName="[Fact Process Indicator].[PatientEpisodeType_Key]" caption="PatientEpisodeType_Key" attribute="1" defaultMemberUniqueName="[Fact Process Indicator].[PatientEpisodeType_Key].[All]" allUniqueName="[Fact Process Indicator].[PatientEpisodeType_Key].[All]" dimensionUniqueName="[Fact Process Indicator]" displayFolder="" count="0" unbalanced="0" hidden="1"/>
    <cacheHierarchy uniqueName="[Fact Process Indicator].[QueueTicket]" caption="QueueTicket" attribute="1" defaultMemberUniqueName="[Fact Process Indicator].[QueueTicket].[All]" allUniqueName="[Fact Process Indicator].[QueueTicket].[All]" dimensionUniqueName="[Fact Process Indicator]" displayFolder="" count="0" unbalanced="0" hidden="1"/>
    <cacheHierarchy uniqueName="[Fact Process Indicator].[ReservationDate]" caption="ReservationDate" attribute="1" defaultMemberUniqueName="[Fact Process Indicator].[ReservationDate].[All]" allUniqueName="[Fact Process Indicator].[ReservationDate].[All]" dimensionUniqueName="[Fact Process Indicator]" displayFolder="" count="0" unbalanced="0" hidden="1"/>
    <cacheHierarchy uniqueName="[Fact Process Indicator].[SeenDate]" caption="SeenDate" attribute="1" defaultMemberUniqueName="[Fact Process Indicator].[SeenDate].[All]" allUniqueName="[Fact Process Indicator].[SeenDate].[All]" dimensionUniqueName="[Fact Process Indicator]" displayFolder="" count="0" unbalanced="0" hidden="1"/>
    <cacheHierarchy uniqueName="[Fact Process Indicator].[Service_key]" caption="Service_key" attribute="1" defaultMemberUniqueName="[Fact Process Indicator].[Service_key].[All]" allUniqueName="[Fact Process Indicator].[Service_key].[All]" dimensionUniqueName="[Fact Process Indicator]" displayFolder="" count="0" unbalanced="0" hidden="1"/>
    <cacheHierarchy uniqueName="[Fact Process Indicator].[StartDate]" caption="StartDate" attribute="1" defaultMemberUniqueName="[Fact Process Indicator].[StartDate].[All]" allUniqueName="[Fact Process Indicator].[StartDate].[All]" dimensionUniqueName="[Fact Process Indicator]" displayFolder="" count="0" unbalanced="0" hidden="1"/>
    <cacheHierarchy uniqueName="[Fact Process Indicator].[SystemFrom]" caption="SystemFrom" attribute="1" defaultMemberUniqueName="[Fact Process Indicator].[SystemFrom].[All]" allUniqueName="[Fact Process Indicator].[SystemFrom].[All]" dimensionUniqueName="[Fact Process Indicator]" displayFolder="" count="0" unbalanced="0" hidden="1"/>
    <cacheHierarchy uniqueName="[Fact Process Indicator].[TIME_ARRIVED]" caption="TIME_ARRIVED" attribute="1" defaultMemberUniqueName="[Fact Process Indicator].[TIME_ARRIVED].[All]" allUniqueName="[Fact Process Indicator].[TIME_ARRIVED].[All]" dimensionUniqueName="[Fact Process Indicator]" displayFolder="" count="0" unbalanced="0" hidden="1"/>
    <cacheHierarchy uniqueName="[Fact Process Indicator].[TIME_COMPLETE]" caption="TIME_COMPLETE" attribute="1" defaultMemberUniqueName="[Fact Process Indicator].[TIME_COMPLETE].[All]" allUniqueName="[Fact Process Indicator].[TIME_COMPLETE].[All]" dimensionUniqueName="[Fact Process Indicator]" displayFolder="" count="0" unbalanced="0" hidden="1"/>
    <cacheHierarchy uniqueName="[Fact Process Indicator].[TIME_SEEN]" caption="TIME_SEEN" attribute="1" defaultMemberUniqueName="[Fact Process Indicator].[TIME_SEEN].[All]" allUniqueName="[Fact Process Indicator].[TIME_SEEN].[All]" dimensionUniqueName="[Fact Process Indicator]" displayFolder="" count="0" unbalanced="0" hidden="1"/>
    <cacheHierarchy uniqueName="[Fact Process Indicator].[TreatmentTime]" caption="TreatmentTime" attribute="1" defaultMemberUniqueName="[Fact Process Indicator].[TreatmentTime].[All]" allUniqueName="[Fact Process Indicator].[TreatmentTime].[All]" dimensionUniqueName="[Fact Process Indicator]" displayFolder="" count="0" unbalanced="0" hidden="1"/>
    <cacheHierarchy uniqueName="[Fact Process Indicator].[WaitingFlag]" caption="WaitingFlag" attribute="1" defaultMemberUniqueName="[Fact Process Indicator].[WaitingFlag].[All]" allUniqueName="[Fact Process Indicator].[WaitingFlag].[All]" dimensionUniqueName="[Fact Process Indicator]" displayFolder="" count="0" unbalanced="0" hidden="1"/>
    <cacheHierarchy uniqueName="[Fact Process Indicator].[Walkin_Flag]" caption="Walkin_Flag" attribute="1" defaultMemberUniqueName="[Fact Process Indicator].[Walkin_Flag].[All]" allUniqueName="[Fact Process Indicator].[Walkin_Flag].[All]" dimensionUniqueName="[Fact Process Indicator]" displayFolder="" count="0" unbalanced="0" hidden="1"/>
    <cacheHierarchy uniqueName="[Fact Referral Assumptions].[BaseLineKey]" caption="BaseLineKey" attribute="1" defaultMemberUniqueName="[Fact Referral Assumptions].[BaseLineKey].[All]" allUniqueName="[Fact Referral Assumptions].[BaseLineKey].[All]" dimensionUniqueName="[Fact Referral Assumptions]" displayFolder="" count="0" unbalanced="0" hidden="1"/>
    <cacheHierarchy uniqueName="[Fact Referral Assumptions].[CompanyKey]" caption="CompanyKey" attribute="1" defaultMemberUniqueName="[Fact Referral Assumptions].[CompanyKey].[All]" allUniqueName="[Fact Referral Assumptions].[CompanyKey].[All]" dimensionUniqueName="[Fact Referral Assumptions]" displayFolder="" count="0" unbalanced="0" hidden="1"/>
    <cacheHierarchy uniqueName="[Fact Referral Assumptions].[DateKey]" caption="DateKey" attribute="1" defaultMemberUniqueName="[Fact Referral Assumptions].[DateKey].[All]" allUniqueName="[Fact Referral Assumptions].[DateKey].[All]" dimensionUniqueName="[Fact Referral Assumptions]" displayFolder="" count="0" unbalanced="0" hidden="1"/>
    <cacheHierarchy uniqueName="[Fact Referral Assumptions].[EntranceKey]" caption="EntranceKey" attribute="1" defaultMemberUniqueName="[Fact Referral Assumptions].[EntranceKey].[All]" allUniqueName="[Fact Referral Assumptions].[EntranceKey].[All]" dimensionUniqueName="[Fact Referral Assumptions]" displayFolder="" count="0" unbalanced="0" hidden="1"/>
    <cacheHierarchy uniqueName="[Fact Referral Assumptions].[OrganizationKey]" caption="OrganizationKey" attribute="1" defaultMemberUniqueName="[Fact Referral Assumptions].[OrganizationKey].[All]" allUniqueName="[Fact Referral Assumptions].[OrganizationKey].[All]" dimensionUniqueName="[Fact Referral Assumptions]" displayFolder="" count="0" unbalanced="0" hidden="1"/>
    <cacheHierarchy uniqueName="[Fact Referral Assumptions].[PatientEpisodeTypeKey]" caption="PatientEpisodeTypeKey" attribute="1" defaultMemberUniqueName="[Fact Referral Assumptions].[PatientEpisodeTypeKey].[All]" allUniqueName="[Fact Referral Assumptions].[PatientEpisodeTypeKey].[All]" dimensionUniqueName="[Fact Referral Assumptions]" displayFolder="" count="0" unbalanced="0" hidden="1"/>
    <cacheHierarchy uniqueName="[Fact Referral Assumptions].[Referral]" caption="Referral" attribute="1" defaultMemberUniqueName="[Fact Referral Assumptions].[Referral].[All]" allUniqueName="[Fact Referral Assumptions].[Referral].[All]" dimensionUniqueName="[Fact Referral Assumptions]" displayFolder="" count="0" unbalanced="0" hidden="1"/>
    <cacheHierarchy uniqueName="[Fact Referral Assumptions].[ReferralPercent]" caption="ReferralPercent" attribute="1" defaultMemberUniqueName="[Fact Referral Assumptions].[ReferralPercent].[All]" allUniqueName="[Fact Referral Assumptions].[ReferralPercent].[All]" dimensionUniqueName="[Fact Referral Assumptions]" displayFolder="" count="0" unbalanced="0" hidden="1"/>
    <cacheHierarchy uniqueName="[Fact Referral Assumptions].[ScenarioID]" caption="ScenarioID" attribute="1" defaultMemberUniqueName="[Fact Referral Assumptions].[ScenarioID].[All]" allUniqueName="[Fact Referral Assumptions].[ScenarioID].[All]" dimensionUniqueName="[Fact Referral Assumptions]" displayFolder="" count="0" unbalanced="0" hidden="1"/>
    <cacheHierarchy uniqueName="[Fact Referral Assumptions].[SectionTempKey]" caption="SectionTempKey" attribute="1" defaultMemberUniqueName="[Fact Referral Assumptions].[SectionTempKey].[All]" allUniqueName="[Fact Referral Assumptions].[SectionTempKey].[All]" dimensionUniqueName="[Fact Referral Assumptions]" displayFolder="" count="0" unbalanced="0" hidden="1"/>
    <cacheHierarchy uniqueName="[Fact Referral Assumptions].[ServiceKey]" caption="ServiceKey" attribute="1" defaultMemberUniqueName="[Fact Referral Assumptions].[ServiceKey].[All]" allUniqueName="[Fact Referral Assumptions].[ServiceKey].[All]" dimensionUniqueName="[Fact Referral Assumptions]" displayFolder="" count="0" unbalanced="0" hidden="1"/>
    <cacheHierarchy uniqueName="[Fact Referral Assumptions].[Volume]" caption="Volume" attribute="1" defaultMemberUniqueName="[Fact Referral Assumptions].[Volume].[All]" allUniqueName="[Fact Referral Assumptions].[Volume].[All]" dimensionUniqueName="[Fact Referral Assumptions]" displayFolder="" count="0" unbalanced="0" hidden="1"/>
    <cacheHierarchy uniqueName="[Fact Referral Assumptions BaseLine].[BaseLineKey]" caption="BaseLineKey" attribute="1" defaultMemberUniqueName="[Fact Referral Assumptions BaseLine].[BaseLineKey].[All]" allUniqueName="[Fact Referral Assumptions BaseLine].[BaseLineKey].[All]" dimensionUniqueName="[Fact Referral Assumptions BaseLine]" displayFolder="" count="0" unbalanced="0" hidden="1"/>
    <cacheHierarchy uniqueName="[Fact Referral Assumptions BaseLine].[CompanyKey]" caption="CompanyKey" attribute="1" defaultMemberUniqueName="[Fact Referral Assumptions BaseLine].[CompanyKey].[All]" allUniqueName="[Fact Referral Assumptions BaseLine].[CompanyKey].[All]" dimensionUniqueName="[Fact Referral Assumptions BaseLine]" displayFolder="" count="0" unbalanced="0" hidden="1"/>
    <cacheHierarchy uniqueName="[Fact Referral Assumptions BaseLine].[DateKey]" caption="DateKey" attribute="1" defaultMemberUniqueName="[Fact Referral Assumptions BaseLine].[DateKey].[All]" allUniqueName="[Fact Referral Assumptions BaseLine].[DateKey].[All]" dimensionUniqueName="[Fact Referral Assumptions BaseLine]" displayFolder="" count="0" unbalanced="0" hidden="1"/>
    <cacheHierarchy uniqueName="[Fact Referral Assumptions BaseLine].[EntranceKey]" caption="EntranceKey" attribute="1" defaultMemberUniqueName="[Fact Referral Assumptions BaseLine].[EntranceKey].[All]" allUniqueName="[Fact Referral Assumptions BaseLine].[EntranceKey].[All]" dimensionUniqueName="[Fact Referral Assumptions BaseLine]" displayFolder="" count="0" unbalanced="0" hidden="1"/>
    <cacheHierarchy uniqueName="[Fact Referral Assumptions BaseLine].[OrganizationKey]" caption="OrganizationKey" attribute="1" defaultMemberUniqueName="[Fact Referral Assumptions BaseLine].[OrganizationKey].[All]" allUniqueName="[Fact Referral Assumptions BaseLine].[OrganizationKey].[All]" dimensionUniqueName="[Fact Referral Assumptions BaseLine]" displayFolder="" count="0" unbalanced="0" hidden="1"/>
    <cacheHierarchy uniqueName="[Fact Referral Assumptions BaseLine].[PatientEpisodeTypeKey]" caption="PatientEpisodeTypeKey" attribute="1" defaultMemberUniqueName="[Fact Referral Assumptions BaseLine].[PatientEpisodeTypeKey].[All]" allUniqueName="[Fact Referral Assumptions BaseLine].[PatientEpisodeTypeKey].[All]" dimensionUniqueName="[Fact Referral Assumptions BaseLine]" displayFolder="" count="0" unbalanced="0" hidden="1"/>
    <cacheHierarchy uniqueName="[Fact Referral Assumptions BaseLine].[ReferralPercent]" caption="ReferralPercent" attribute="1" defaultMemberUniqueName="[Fact Referral Assumptions BaseLine].[ReferralPercent].[All]" allUniqueName="[Fact Referral Assumptions BaseLine].[ReferralPercent].[All]" dimensionUniqueName="[Fact Referral Assumptions BaseLine]" displayFolder="" count="0" unbalanced="0" hidden="1"/>
    <cacheHierarchy uniqueName="[Fact Referral Assumptions BaseLine].[ScenarioID]" caption="ScenarioID" attribute="1" defaultMemberUniqueName="[Fact Referral Assumptions BaseLine].[ScenarioID].[All]" allUniqueName="[Fact Referral Assumptions BaseLine].[ScenarioID].[All]" dimensionUniqueName="[Fact Referral Assumptions BaseLine]" displayFolder="" count="0" unbalanced="0" hidden="1"/>
    <cacheHierarchy uniqueName="[Fact Referral Assumptions BaseLine].[SectionTempKey]" caption="SectionTempKey" attribute="1" defaultMemberUniqueName="[Fact Referral Assumptions BaseLine].[SectionTempKey].[All]" allUniqueName="[Fact Referral Assumptions BaseLine].[SectionTempKey].[All]" dimensionUniqueName="[Fact Referral Assumptions BaseLine]" displayFolder="" count="0" unbalanced="0" hidden="1"/>
    <cacheHierarchy uniqueName="[Fact Referral Assumptions BaseLine].[ServiceKey]" caption="ServiceKey" attribute="1" defaultMemberUniqueName="[Fact Referral Assumptions BaseLine].[ServiceKey].[All]" allUniqueName="[Fact Referral Assumptions BaseLine].[ServiceKey].[All]" dimensionUniqueName="[Fact Referral Assumptions BaseLine]" displayFolder="" count="0" unbalanced="0" hidden="1"/>
    <cacheHierarchy uniqueName="[Fact Referral Assumptions BaseLine].[Volume]" caption="Volume" attribute="1" defaultMemberUniqueName="[Fact Referral Assumptions BaseLine].[Volume].[All]" allUniqueName="[Fact Referral Assumptions BaseLine].[Volume].[All]" dimensionUniqueName="[Fact Referral Assumptions BaseLine]" displayFolder="" count="0" unbalanced="0" hidden="1"/>
    <cacheHierarchy uniqueName="[Fact Service Date].[Custom Week]" caption="Custom Week" attribute="1" defaultMemberUniqueName="[Fact Service Date].[Custom Week].[All]" allUniqueName="[Fact Service Date].[Custom Week].[All]" dimensionUniqueName="[Fact Service Date]" displayFolder="" count="0" unbalanced="0" hidden="1"/>
    <cacheHierarchy uniqueName="[Fact Service Date].[Date]" caption="Date" attribute="1" defaultMemberUniqueName="[Fact Service Date].[Date].[All]" allUniqueName="[Fact Service Date].[Date].[All]" dimensionUniqueName="[Fact Service Date]" displayFolder="" count="0" unbalanced="0" hidden="1"/>
    <cacheHierarchy uniqueName="[Fact Service Date].[DateKey]" caption="DateKey" attribute="1" defaultMemberUniqueName="[Fact Service Date].[DateKey].[All]" allUniqueName="[Fact Service Date].[DateKey].[All]" dimensionUniqueName="[Fact Service Date]" displayFolder="" count="0" unbalanced="0" hidden="1"/>
    <cacheHierarchy uniqueName="[Fact Service Date].[DateOld]" caption="DateOld" attribute="1" defaultMemberUniqueName="[Fact Service Date].[DateOld].[All]" allUniqueName="[Fact Service Date].[DateOld].[All]" dimensionUniqueName="[Fact Service Date]" displayFolder="" count="0" unbalanced="0" hidden="1"/>
    <cacheHierarchy uniqueName="[Fact Service Date].[Day Name]" caption="Day Name" attribute="1" defaultMemberUniqueName="[Fact Service Date].[Day Name].[All]" allUniqueName="[Fact Service Date].[Day Name].[All]" dimensionUniqueName="[Fact Service Date]" displayFolder="" count="0" unbalanced="0" hidden="1"/>
    <cacheHierarchy uniqueName="[Fact Service Date].[Day Of Month]" caption="Day Of Month" attribute="1" defaultMemberUniqueName="[Fact Service Date].[Day Of Month].[All]" allUniqueName="[Fact Service Date].[Day Of Month].[All]" dimensionUniqueName="[Fact Service Date]" displayFolder="" count="0" unbalanced="0" hidden="1"/>
    <cacheHierarchy uniqueName="[Fact Service Date].[Day of Week]" caption="Day of Week" attribute="1" defaultMemberUniqueName="[Fact Service Date].[Day of Week].[All]" allUniqueName="[Fact Service Date].[Day of Week].[All]" dimensionUniqueName="[Fact Service Date]" displayFolder="" count="0" unbalanced="0" hidden="1"/>
    <cacheHierarchy uniqueName="[Fact Service Date].[Day of Year]" caption="Day of Year" attribute="1" defaultMemberUniqueName="[Fact Service Date].[Day of Year].[All]" allUniqueName="[Fact Service Date].[Day of Year].[All]" dimensionUniqueName="[Fact Service Date]" displayFolder="" count="0" unbalanced="0" hidden="1"/>
    <cacheHierarchy uniqueName="[Fact Service Date].[DayKey]" caption="DayKey" attribute="1" defaultMemberUniqueName="[Fact Service Date].[DayKey].[All]" allUniqueName="[Fact Service Date].[DayKey].[All]" dimensionUniqueName="[Fact Service Date]" displayFolder="" count="0" unbalanced="0" hidden="1"/>
    <cacheHierarchy uniqueName="[Fact Service Date].[DayKey2]" caption="DayKey2" attribute="1" defaultMemberUniqueName="[Fact Service Date].[DayKey2].[All]" allUniqueName="[Fact Service Date].[DayKey2].[All]" dimensionUniqueName="[Fact Service Date]" displayFolder="" count="0" unbalanced="0" hidden="1"/>
    <cacheHierarchy uniqueName="[Fact Service Date].[DayofMonthKey]" caption="DayofMonthKey" attribute="1" defaultMemberUniqueName="[Fact Service Date].[DayofMonthKey].[All]" allUniqueName="[Fact Service Date].[DayofMonthKey].[All]" dimensionUniqueName="[Fact Service Date]" displayFolder="" count="0" unbalanced="0" hidden="1"/>
    <cacheHierarchy uniqueName="[Fact Service Date].[DayofWeekKey]" caption="DayofWeekKey" attribute="1" defaultMemberUniqueName="[Fact Service Date].[DayofWeekKey].[All]" allUniqueName="[Fact Service Date].[DayofWeekKey].[All]" dimensionUniqueName="[Fact Service Date]" displayFolder="" count="0" unbalanced="0" hidden="1"/>
    <cacheHierarchy uniqueName="[Fact Service Date].[DayofYearKey]" caption="DayofYearKey" attribute="1" defaultMemberUniqueName="[Fact Service Date].[DayofYearKey].[All]" allUniqueName="[Fact Service Date].[DayofYearKey].[All]" dimensionUniqueName="[Fact Service Date]" displayFolder="" count="0" unbalanced="0" hidden="1"/>
    <cacheHierarchy uniqueName="[Fact Service Date].[FormattedDate]" caption="FormattedDate" attribute="1" defaultMemberUniqueName="[Fact Service Date].[FormattedDate].[All]" allUniqueName="[Fact Service Date].[FormattedDate].[All]" dimensionUniqueName="[Fact Service Date]" displayFolder="" count="0" unbalanced="0" hidden="1"/>
    <cacheHierarchy uniqueName="[Fact Service Date].[Half Year Name]" caption="Half Year Name" attribute="1" defaultMemberUniqueName="[Fact Service Date].[Half Year Name].[All]" allUniqueName="[Fact Service Date].[Half Year Name].[All]" dimensionUniqueName="[Fact Service Date]" displayFolder="" count="0" unbalanced="0" hidden="1"/>
    <cacheHierarchy uniqueName="[Fact Service Date].[Hijri Date]" caption="Hijri Date" attribute="1" defaultMemberUniqueName="[Fact Service Date].[Hijri Date].[All]" allUniqueName="[Fact Service Date].[Hijri Date].[All]" dimensionUniqueName="[Fact Service Date]" displayFolder="" count="0" unbalanced="0" hidden="1"/>
    <cacheHierarchy uniqueName="[Fact Service Date].[Hijri Month]" caption="Hijri Month" attribute="1" defaultMemberUniqueName="[Fact Service Date].[Hijri Month].[All]" allUniqueName="[Fact Service Date].[Hijri Month].[All]" dimensionUniqueName="[Fact Service Date]" displayFolder="" count="0" unbalanced="0" hidden="1"/>
    <cacheHierarchy uniqueName="[Fact Service Date].[Hijri Quarter]" caption="Hijri Quarter" attribute="1" defaultMemberUniqueName="[Fact Service Date].[Hijri Quarter].[All]" allUniqueName="[Fact Service Date].[Hijri Quarter].[All]" dimensionUniqueName="[Fact Service Date]" displayFolder="" count="0" unbalanced="0" hidden="1"/>
    <cacheHierarchy uniqueName="[Fact Service Date].[Hijri Semester]" caption="Hijri Semester" attribute="1" defaultMemberUniqueName="[Fact Service Date].[Hijri Semester].[All]" allUniqueName="[Fact Service Date].[Hijri Semester].[All]" dimensionUniqueName="[Fact Service Date]" displayFolder="" count="0" unbalanced="0" hidden="1"/>
    <cacheHierarchy uniqueName="[Fact Service Date].[Hijri Year]" caption="Hijri Year" attribute="1" defaultMemberUniqueName="[Fact Service Date].[Hijri Year].[All]" allUniqueName="[Fact Service Date].[Hijri Year].[All]" dimensionUniqueName="[Fact Service Date]" displayFolder="" count="0" unbalanced="0" hidden="1"/>
    <cacheHierarchy uniqueName="[Fact Service Date].[HijriDayKey]" caption="HijriDayKey" attribute="1" defaultMemberUniqueName="[Fact Service Date].[HijriDayKey].[All]" allUniqueName="[Fact Service Date].[HijriDayKey].[All]" dimensionUniqueName="[Fact Service Date]" displayFolder="" count="0" unbalanced="0" hidden="1"/>
    <cacheHierarchy uniqueName="[Fact Service Date].[HijriMonthKey]" caption="HijriMonthKey" attribute="1" defaultMemberUniqueName="[Fact Service Date].[HijriMonthKey].[All]" allUniqueName="[Fact Service Date].[HijriMonthKey].[All]" dimensionUniqueName="[Fact Service Date]" displayFolder="" count="0" unbalanced="0" hidden="1"/>
    <cacheHierarchy uniqueName="[Fact Service Date].[HijriQuarterKey]" caption="HijriQuarterKey" attribute="1" defaultMemberUniqueName="[Fact Service Date].[HijriQuarterKey].[All]" allUniqueName="[Fact Service Date].[HijriQuarterKey].[All]" dimensionUniqueName="[Fact Service Date]" displayFolder="" count="0" unbalanced="0" hidden="1"/>
    <cacheHierarchy uniqueName="[Fact Service Date].[HijriSemesterKey]" caption="HijriSemesterKey" attribute="1" defaultMemberUniqueName="[Fact Service Date].[HijriSemesterKey].[All]" allUniqueName="[Fact Service Date].[HijriSemesterKey].[All]" dimensionUniqueName="[Fact Service Date]" displayFolder="" count="0" unbalanced="0" hidden="1"/>
    <cacheHierarchy uniqueName="[Fact Service Date].[Month Name]" caption="Month Name" attribute="1" defaultMemberUniqueName="[Fact Service Date].[Month Name].[All]" allUniqueName="[Fact Service Date].[Month Name].[All]" dimensionUniqueName="[Fact Service Date]" displayFolder="" count="0" unbalanced="0" hidden="1"/>
    <cacheHierarchy uniqueName="[Fact Service Date].[Month Of Year]" caption="Month Of Year" attribute="1" defaultMemberUniqueName="[Fact Service Date].[Month Of Year].[All]" allUniqueName="[Fact Service Date].[Month Of Year].[All]" dimensionUniqueName="[Fact Service Date]" displayFolder="" count="0" unbalanced="0" hidden="1"/>
    <cacheHierarchy uniqueName="[Fact Service Date].[MonthKey]" caption="MonthKey" attribute="1" defaultMemberUniqueName="[Fact Service Date].[MonthKey].[All]" allUniqueName="[Fact Service Date].[MonthKey].[All]" dimensionUniqueName="[Fact Service Date]" displayFolder="" count="0" unbalanced="0" hidden="1"/>
    <cacheHierarchy uniqueName="[Fact Service Date].[MonthNameKey]" caption="MonthNameKey" attribute="1" defaultMemberUniqueName="[Fact Service Date].[MonthNameKey].[All]" allUniqueName="[Fact Service Date].[MonthNameKey].[All]" dimensionUniqueName="[Fact Service Date]" displayFolder="" count="0" unbalanced="0" hidden="1"/>
    <cacheHierarchy uniqueName="[Fact Service Date].[MonthOverTime]" caption="MonthOverTime" attribute="1" defaultMemberUniqueName="[Fact Service Date].[MonthOverTime].[All]" allUniqueName="[Fact Service Date].[MonthOverTime].[All]" dimensionUniqueName="[Fact Service Date]" displayFolder="" count="0" unbalanced="0" hidden="1"/>
    <cacheHierarchy uniqueName="[Fact Service Date].[PK_Date]" caption="PK_Date" attribute="1" keyAttribute="1" defaultMemberUniqueName="[Fact Service Date].[PK_Date].[All]" allUniqueName="[Fact Service Date].[PK_Date].[All]" dimensionUniqueName="[Fact Service Date]" displayFolder="" count="0" unbalanced="0" hidden="1"/>
    <cacheHierarchy uniqueName="[Fact Service Date].[Quarter Name]" caption="Quarter Name" attribute="1" defaultMemberUniqueName="[Fact Service Date].[Quarter Name].[All]" allUniqueName="[Fact Service Date].[Quarter Name].[All]" dimensionUniqueName="[Fact Service Date]" displayFolder="" count="0" unbalanced="0" hidden="1"/>
    <cacheHierarchy uniqueName="[Fact Service Date].[Quarter Of Year]" caption="Quarter Of Year" attribute="1" defaultMemberUniqueName="[Fact Service Date].[Quarter Of Year].[All]" allUniqueName="[Fact Service Date].[Quarter Of Year].[All]" dimensionUniqueName="[Fact Service Date]" displayFolder="" count="0" unbalanced="0" hidden="1"/>
    <cacheHierarchy uniqueName="[Fact Service Date].[QuarterKey]" caption="QuarterKey" attribute="1" defaultMemberUniqueName="[Fact Service Date].[QuarterKey].[All]" allUniqueName="[Fact Service Date].[QuarterKey].[All]" dimensionUniqueName="[Fact Service Date]" displayFolder="" count="0" unbalanced="0" hidden="1"/>
    <cacheHierarchy uniqueName="[Fact Service Date].[Semester Of Year]" caption="Semester Of Year" attribute="1" defaultMemberUniqueName="[Fact Service Date].[Semester Of Year].[All]" allUniqueName="[Fact Service Date].[Semester Of Year].[All]" dimensionUniqueName="[Fact Service Date]" displayFolder="" count="0" unbalanced="0" hidden="1"/>
    <cacheHierarchy uniqueName="[Fact Service Date].[SemesterKey]" caption="SemesterKey" attribute="1" defaultMemberUniqueName="[Fact Service Date].[SemesterKey].[All]" allUniqueName="[Fact Service Date].[SemesterKey].[All]" dimensionUniqueName="[Fact Service Date]" displayFolder="" count="0" unbalanced="0" hidden="1"/>
    <cacheHierarchy uniqueName="[Fact Service Date].[SemesterNameKey]" caption="SemesterNameKey" attribute="1" defaultMemberUniqueName="[Fact Service Date].[SemesterNameKey].[All]" allUniqueName="[Fact Service Date].[SemesterNameKey].[All]" dimensionUniqueName="[Fact Service Date]" displayFolder="" count="0" unbalanced="0" hidden="1"/>
    <cacheHierarchy uniqueName="[Fact Service Date].[Week]" caption="Week" attribute="1" defaultMemberUniqueName="[Fact Service Date].[Week].[All]" allUniqueName="[Fact Service Date].[Week].[All]" dimensionUniqueName="[Fact Service Date]" displayFolder="" count="0" unbalanced="0" hidden="1"/>
    <cacheHierarchy uniqueName="[Fact Service Date].[Week Of Year]" caption="Week Of Year" attribute="1" defaultMemberUniqueName="[Fact Service Date].[Week Of Year].[All]" allUniqueName="[Fact Service Date].[Week Of Year].[All]" dimensionUniqueName="[Fact Service Date]" displayFolder="" count="0" unbalanced="0" hidden="1"/>
    <cacheHierarchy uniqueName="[Fact Service Date].[WeekKey]" caption="WeekKey" attribute="1" defaultMemberUniqueName="[Fact Service Date].[WeekKey].[All]" allUniqueName="[Fact Service Date].[WeekKey].[All]" dimensionUniqueName="[Fact Service Date]" displayFolder="" count="0" unbalanced="0" hidden="1"/>
    <cacheHierarchy uniqueName="[Fact Service Date].[Year Name]" caption="Year Name" attribute="1" defaultMemberUniqueName="[Fact Service Date].[Year Name].[All]" allUniqueName="[Fact Service Date].[Year Name].[All]" dimensionUniqueName="[Fact Service Date]" displayFolder="" count="0" unbalanced="0" hidden="1"/>
    <cacheHierarchy uniqueName="[Fact Service Date].[YearMonthKey]" caption="YearMonthKey" attribute="1" defaultMemberUniqueName="[Fact Service Date].[YearMonthKey].[All]" allUniqueName="[Fact Service Date].[YearMonthKey].[All]" dimensionUniqueName="[Fact Service Date]" displayFolder="" count="0" unbalanced="0" hidden="1"/>
    <cacheHierarchy uniqueName="[Fact Service Leakage].[AdmittionFlag]" caption="AdmittionFlag" attribute="1" defaultMemberUniqueName="[Fact Service Leakage].[AdmittionFlag].[All]" allUniqueName="[Fact Service Leakage].[AdmittionFlag].[All]" dimensionUniqueName="[Fact Service Leakage]" displayFolder="" count="0" unbalanced="0" hidden="1"/>
    <cacheHierarchy uniqueName="[Fact Service Leakage].[Company_Key]" caption="Company_Key" attribute="1" defaultMemberUniqueName="[Fact Service Leakage].[Company_Key].[All]" allUniqueName="[Fact Service Leakage].[Company_Key].[All]" dimensionUniqueName="[Fact Service Leakage]" displayFolder="" count="0" unbalanced="0" hidden="1"/>
    <cacheHierarchy uniqueName="[Fact Service Leakage].[DateKey]" caption="DateKey" attribute="1" defaultMemberUniqueName="[Fact Service Leakage].[DateKey].[All]" allUniqueName="[Fact Service Leakage].[DateKey].[All]" dimensionUniqueName="[Fact Service Leakage]" displayFolder="" count="0" unbalanced="0" hidden="1"/>
    <cacheHierarchy uniqueName="[Fact Service Leakage].[DOCTOR_KEY]" caption="DOCTOR_KEY" attribute="1" defaultMemberUniqueName="[Fact Service Leakage].[DOCTOR_KEY].[All]" allUniqueName="[Fact Service Leakage].[DOCTOR_KEY].[All]" dimensionUniqueName="[Fact Service Leakage]" displayFolder="" count="0" unbalanced="0" hidden="1"/>
    <cacheHierarchy uniqueName="[Fact Service Leakage].[Entrance_Key]" caption="Entrance_Key" attribute="1" defaultMemberUniqueName="[Fact Service Leakage].[Entrance_Key].[All]" allUniqueName="[Fact Service Leakage].[Entrance_Key].[All]" dimensionUniqueName="[Fact Service Leakage]" displayFolder="" count="0" unbalanced="0" hidden="1"/>
    <cacheHierarchy uniqueName="[Fact Service Leakage].[EPISODE_KEY]" caption="EPISODE_KEY" attribute="1" defaultMemberUniqueName="[Fact Service Leakage].[EPISODE_KEY].[All]" allUniqueName="[Fact Service Leakage].[EPISODE_KEY].[All]" dimensionUniqueName="[Fact Service Leakage]" displayFolder="" count="0" unbalanced="0" hidden="1"/>
    <cacheHierarchy uniqueName="[Fact Service Leakage].[LeakageCompanyTax]" caption="LeakageCompanyTax" attribute="1" defaultMemberUniqueName="[Fact Service Leakage].[LeakageCompanyTax].[All]" allUniqueName="[Fact Service Leakage].[LeakageCompanyTax].[All]" dimensionUniqueName="[Fact Service Leakage]" displayFolder="" count="0" unbalanced="0" hidden="1"/>
    <cacheHierarchy uniqueName="[Fact Service Leakage].[LeakageDiscount]" caption="LeakageDiscount" attribute="1" defaultMemberUniqueName="[Fact Service Leakage].[LeakageDiscount].[All]" allUniqueName="[Fact Service Leakage].[LeakageDiscount].[All]" dimensionUniqueName="[Fact Service Leakage]" displayFolder="" count="0" unbalanced="0" hidden="1"/>
    <cacheHierarchy uniqueName="[Fact Service Leakage].[LeakagePatientTax]" caption="LeakagePatientTax" attribute="1" defaultMemberUniqueName="[Fact Service Leakage].[LeakagePatientTax].[All]" allUniqueName="[Fact Service Leakage].[LeakagePatientTax].[All]" dimensionUniqueName="[Fact Service Leakage]" displayFolder="" count="0" unbalanced="0" hidden="1"/>
    <cacheHierarchy uniqueName="[Fact Service Leakage].[LeakageRevenue]" caption="LeakageRevenue" attribute="1" defaultMemberUniqueName="[Fact Service Leakage].[LeakageRevenue].[All]" allUniqueName="[Fact Service Leakage].[LeakageRevenue].[All]" dimensionUniqueName="[Fact Service Leakage]" displayFolder="" count="0" unbalanced="0" hidden="1"/>
    <cacheHierarchy uniqueName="[Fact Service Leakage].[Organization_key]" caption="Organization_key" attribute="1" defaultMemberUniqueName="[Fact Service Leakage].[Organization_key].[All]" allUniqueName="[Fact Service Leakage].[Organization_key].[All]" dimensionUniqueName="[Fact Service Leakage]" displayFolder="" count="0" unbalanced="0" hidden="1"/>
    <cacheHierarchy uniqueName="[Fact Service Leakage].[patient_id]" caption="patient_id" attribute="1" defaultMemberUniqueName="[Fact Service Leakage].[patient_id].[All]" allUniqueName="[Fact Service Leakage].[patient_id].[All]" dimensionUniqueName="[Fact Service Leakage]" displayFolder="" count="0" unbalanced="0" hidden="1"/>
    <cacheHierarchy uniqueName="[Fact Service Leakage].[PatientEpisodeType_Key]" caption="PatientEpisodeType_Key" attribute="1" defaultMemberUniqueName="[Fact Service Leakage].[PatientEpisodeType_Key].[All]" allUniqueName="[Fact Service Leakage].[PatientEpisodeType_Key].[All]" dimensionUniqueName="[Fact Service Leakage]" displayFolder="" count="0" unbalanced="0" hidden="1"/>
    <cacheHierarchy uniqueName="[Fact Service Leakage].[SERVICE_KEY]" caption="SERVICE_KEY" attribute="1" defaultMemberUniqueName="[Fact Service Leakage].[SERVICE_KEY].[All]" allUniqueName="[Fact Service Leakage].[SERVICE_KEY].[All]" dimensionUniqueName="[Fact Service Leakage]" displayFolder="" count="0" unbalanced="0" hidden="1"/>
    <cacheHierarchy uniqueName="[Fact Service Leakage].[SERVICEAPPROVESTATUS]" caption="SERVICEAPPROVESTATUS" attribute="1" defaultMemberUniqueName="[Fact Service Leakage].[SERVICEAPPROVESTATUS].[All]" allUniqueName="[Fact Service Leakage].[SERVICEAPPROVESTATUS].[All]" dimensionUniqueName="[Fact Service Leakage]" displayFolder="" count="0" unbalanced="0" hidden="1"/>
    <cacheHierarchy uniqueName="[Fact Service Leakage].[SERVICENEEDAPPROVAL]" caption="SERVICENEEDAPPROVAL" attribute="1" defaultMemberUniqueName="[Fact Service Leakage].[SERVICENEEDAPPROVAL].[All]" allUniqueName="[Fact Service Leakage].[SERVICENEEDAPPROVAL].[All]" dimensionUniqueName="[Fact Service Leakage]" displayFolder="" count="0" unbalanced="0" hidden="1"/>
    <cacheHierarchy uniqueName="[Fact Service Leakage].[SERVICESTATUS]" caption="SERVICESTATUS" attribute="1" defaultMemberUniqueName="[Fact Service Leakage].[SERVICESTATUS].[All]" allUniqueName="[Fact Service Leakage].[SERVICESTATUS].[All]" dimensionUniqueName="[Fact Service Leakage]" displayFolder="" count="0" unbalanced="0" hidden="1"/>
    <cacheHierarchy uniqueName="[Fact Target].[BaseLineKey]" caption="BaseLineKey" attribute="1" defaultMemberUniqueName="[Fact Target].[BaseLineKey].[All]" allUniqueName="[Fact Target].[BaseLineKey].[All]" dimensionUniqueName="[Fact Target]" displayFolder="" count="0" unbalanced="0" hidden="1"/>
    <cacheHierarchy uniqueName="[Fact Target].[CompanyKey]" caption="CompanyKey" attribute="1" defaultMemberUniqueName="[Fact Target].[CompanyKey].[All]" allUniqueName="[Fact Target].[CompanyKey].[All]" dimensionUniqueName="[Fact Target]" displayFolder="" count="0" unbalanced="0" hidden="1"/>
    <cacheHierarchy uniqueName="[Fact Target].[Currency Key]" caption="Currency Key" attribute="1" defaultMemberUniqueName="[Fact Target].[Currency Key].[All]" allUniqueName="[Fact Target].[Currency Key].[All]" dimensionUniqueName="[Fact Target]" displayFolder="" count="0" unbalanced="0" hidden="1"/>
    <cacheHierarchy uniqueName="[Fact Target].[CurrencyKey]" caption="CurrencyKey" attribute="1" defaultMemberUniqueName="[Fact Target].[CurrencyKey].[All]" allUniqueName="[Fact Target].[CurrencyKey].[All]" dimensionUniqueName="[Fact Target]" displayFolder="" count="0" unbalanced="0" hidden="1"/>
    <cacheHierarchy uniqueName="[Fact Target].[DateKey]" caption="DateKey" attribute="1" defaultMemberUniqueName="[Fact Target].[DateKey].[All]" allUniqueName="[Fact Target].[DateKey].[All]" dimensionUniqueName="[Fact Target]" displayFolder="" count="0" unbalanced="0" hidden="1"/>
    <cacheHierarchy uniqueName="[Fact Target].[day_count]" caption="day_count" attribute="1" defaultMemberUniqueName="[Fact Target].[day_count].[All]" allUniqueName="[Fact Target].[day_count].[All]" dimensionUniqueName="[Fact Target]" displayFolder="" count="0" unbalanced="0" hidden="1"/>
    <cacheHierarchy uniqueName="[Fact Target].[DepartmentKey]" caption="DepartmentKey" attribute="1" defaultMemberUniqueName="[Fact Target].[DepartmentKey].[All]" allUniqueName="[Fact Target].[DepartmentKey].[All]" dimensionUniqueName="[Fact Target]" displayFolder="" count="0" unbalanced="0" hidden="1"/>
    <cacheHierarchy uniqueName="[Fact Target].[DoctorID]" caption="DoctorID" attribute="1" defaultMemberUniqueName="[Fact Target].[DoctorID].[All]" allUniqueName="[Fact Target].[DoctorID].[All]" dimensionUniqueName="[Fact Target]" displayFolder="" count="0" unbalanced="0" hidden="1"/>
    <cacheHierarchy uniqueName="[Fact Target].[ERReferralPerc]" caption="ERReferralPerc" attribute="1" defaultMemberUniqueName="[Fact Target].[ERReferralPerc].[All]" allUniqueName="[Fact Target].[ERReferralPerc].[All]" dimensionUniqueName="[Fact Target]" displayFolder="" count="0" unbalanced="0" hidden="1"/>
    <cacheHierarchy uniqueName="[Fact Target].[NewRevenue]" caption="NewRevenue" attribute="1" defaultMemberUniqueName="[Fact Target].[NewRevenue].[All]" allUniqueName="[Fact Target].[NewRevenue].[All]" dimensionUniqueName="[Fact Target]" displayFolder="" count="0" unbalanced="0" hidden="1"/>
    <cacheHierarchy uniqueName="[Fact Target].[OPDReferralPerc]" caption="OPDReferralPerc" attribute="1" defaultMemberUniqueName="[Fact Target].[OPDReferralPerc].[All]" allUniqueName="[Fact Target].[OPDReferralPerc].[All]" dimensionUniqueName="[Fact Target]" displayFolder="" count="0" unbalanced="0" hidden="1"/>
    <cacheHierarchy uniqueName="[Fact Target].[OrganizationKey]" caption="OrganizationKey" attribute="1" defaultMemberUniqueName="[Fact Target].[OrganizationKey].[All]" allUniqueName="[Fact Target].[OrganizationKey].[All]" dimensionUniqueName="[Fact Target]" displayFolder="" count="0" unbalanced="0" hidden="1"/>
    <cacheHierarchy uniqueName="[Fact Target].[PlanningFlag]" caption="PlanningFlag" attribute="1" defaultMemberUniqueName="[Fact Target].[PlanningFlag].[All]" allUniqueName="[Fact Target].[PlanningFlag].[All]" dimensionUniqueName="[Fact Target]" displayFolder="" count="0" unbalanced="0" hidden="1"/>
    <cacheHierarchy uniqueName="[Fact Target].[Revenue]" caption="Revenue" attribute="1" defaultMemberUniqueName="[Fact Target].[Revenue].[All]" allUniqueName="[Fact Target].[Revenue].[All]" dimensionUniqueName="[Fact Target]" displayFolder="" count="0" unbalanced="0" hidden="1"/>
    <cacheHierarchy uniqueName="[Fact Target].[ScenarioID]" caption="ScenarioID" attribute="1" defaultMemberUniqueName="[Fact Target].[ScenarioID].[All]" allUniqueName="[Fact Target].[ScenarioID].[All]" dimensionUniqueName="[Fact Target]" displayFolder="" count="0" unbalanced="0" hidden="1"/>
    <cacheHierarchy uniqueName="[Fact Target].[SectionTempKey]" caption="SectionTempKey" attribute="1" defaultMemberUniqueName="[Fact Target].[SectionTempKey].[All]" allUniqueName="[Fact Target].[SectionTempKey].[All]" dimensionUniqueName="[Fact Target]" displayFolder="" count="0" unbalanced="0" hidden="1"/>
    <cacheHierarchy uniqueName="[Fact Target].[SourceOfReferral]" caption="SourceOfReferral" attribute="1" defaultMemberUniqueName="[Fact Target].[SourceOfReferral].[All]" allUniqueName="[Fact Target].[SourceOfReferral].[All]" dimensionUniqueName="[Fact Target]" displayFolder="" count="0" unbalanced="0" hidden="1"/>
    <cacheHierarchy uniqueName="[Fact Target].[SpecialtyID]" caption="SpecialtyID" attribute="1" defaultMemberUniqueName="[Fact Target].[SpecialtyID].[All]" allUniqueName="[Fact Target].[SpecialtyID].[All]" dimensionUniqueName="[Fact Target]" displayFolder="" count="0" unbalanced="0" hidden="1"/>
    <cacheHierarchy uniqueName="[Fact Target].[Target Referral to IPD %]" caption="Target Referral to IPD %" attribute="1" defaultMemberUniqueName="[Fact Target].[Target Referral to IPD %].[All]" allUniqueName="[Fact Target].[Target Referral to IPD %].[All]" dimensionUniqueName="[Fact Target]" displayFolder="" count="0" unbalanced="0" hidden="1"/>
    <cacheHierarchy uniqueName="[Fact Target].[Target Referral to LAB %]" caption="Target Referral to LAB %" attribute="1" defaultMemberUniqueName="[Fact Target].[Target Referral to LAB %].[All]" allUniqueName="[Fact Target].[Target Referral to LAB %].[All]" dimensionUniqueName="[Fact Target]" displayFolder="" count="0" unbalanced="0" hidden="1"/>
    <cacheHierarchy uniqueName="[Fact Target].[Target Referral to LAB No Of Cases]" caption="Target Referral to LAB No Of Cases" attribute="1" defaultMemberUniqueName="[Fact Target].[Target Referral to LAB No Of Cases].[All]" allUniqueName="[Fact Target].[Target Referral to LAB No Of Cases].[All]" dimensionUniqueName="[Fact Target]" displayFolder="" count="0" unbalanced="0" hidden="1"/>
    <cacheHierarchy uniqueName="[Fact Target].[Target Referral to LAB Revenue]" caption="Target Referral to LAB Revenue" attribute="1" defaultMemberUniqueName="[Fact Target].[Target Referral to LAB Revenue].[All]" allUniqueName="[Fact Target].[Target Referral to LAB Revenue].[All]" dimensionUniqueName="[Fact Target]" displayFolder="" count="0" unbalanced="0" hidden="1"/>
    <cacheHierarchy uniqueName="[Fact Target].[Target Referral to Procedure %]" caption="Target Referral to Procedure %" attribute="1" defaultMemberUniqueName="[Fact Target].[Target Referral to Procedure %].[All]" allUniqueName="[Fact Target].[Target Referral to Procedure %].[All]" dimensionUniqueName="[Fact Target]" displayFolder="" count="0" unbalanced="0" hidden="1"/>
    <cacheHierarchy uniqueName="[Fact Target].[Target Referral to Procedure No Of Cases]" caption="Target Referral to Procedure No Of Cases" attribute="1" defaultMemberUniqueName="[Fact Target].[Target Referral to Procedure No Of Cases].[All]" allUniqueName="[Fact Target].[Target Referral to Procedure No Of Cases].[All]" dimensionUniqueName="[Fact Target]" displayFolder="" count="0" unbalanced="0" hidden="1"/>
    <cacheHierarchy uniqueName="[Fact Target].[Target Referral to Procedure Revenue]" caption="Target Referral to Procedure Revenue" attribute="1" defaultMemberUniqueName="[Fact Target].[Target Referral to Procedure Revenue].[All]" allUniqueName="[Fact Target].[Target Referral to Procedure Revenue].[All]" dimensionUniqueName="[Fact Target]" displayFolder="" count="0" unbalanced="0" hidden="1"/>
    <cacheHierarchy uniqueName="[Fact Target].[Target Referral to RAD %]" caption="Target Referral to RAD %" attribute="1" defaultMemberUniqueName="[Fact Target].[Target Referral to RAD %].[All]" allUniqueName="[Fact Target].[Target Referral to RAD %].[All]" dimensionUniqueName="[Fact Target]" displayFolder="" count="0" unbalanced="0" hidden="1"/>
    <cacheHierarchy uniqueName="[Fact Target].[Target Referral to RAD No Of Cases]" caption="Target Referral to RAD No Of Cases" attribute="1" defaultMemberUniqueName="[Fact Target].[Target Referral to RAD No Of Cases].[All]" allUniqueName="[Fact Target].[Target Referral to RAD No Of Cases].[All]" dimensionUniqueName="[Fact Target]" displayFolder="" count="0" unbalanced="0" hidden="1"/>
    <cacheHierarchy uniqueName="[Fact Target].[Target Referral to RAD Revenue]" caption="Target Referral to RAD Revenue" attribute="1" defaultMemberUniqueName="[Fact Target].[Target Referral to RAD Revenue].[All]" allUniqueName="[Fact Target].[Target Referral to RAD Revenue].[All]" dimensionUniqueName="[Fact Target]" displayFolder="" count="0" unbalanced="0" hidden="1"/>
    <cacheHierarchy uniqueName="[Fact Target].[Volume]" caption="Volume" attribute="1" defaultMemberUniqueName="[Fact Target].[Volume].[All]" allUniqueName="[Fact Target].[Volume].[All]" dimensionUniqueName="[Fact Target]" displayFolder="" count="0" unbalanced="0" hidden="1"/>
    <cacheHierarchy uniqueName="[Fact Target Account].[AccountKey]" caption="AccountKey" attribute="1" defaultMemberUniqueName="[Fact Target Account].[AccountKey].[All]" allUniqueName="[Fact Target Account].[AccountKey].[All]" dimensionUniqueName="[Fact Target Account]" displayFolder="" count="0" unbalanced="0" hidden="1"/>
    <cacheHierarchy uniqueName="[Fact Target Account].[BaseLineKey]" caption="BaseLineKey" attribute="1" defaultMemberUniqueName="[Fact Target Account].[BaseLineKey].[All]" allUniqueName="[Fact Target Account].[BaseLineKey].[All]" dimensionUniqueName="[Fact Target Account]" displayFolder="" count="0" unbalanced="0" hidden="1"/>
    <cacheHierarchy uniqueName="[Fact Target Account].[CompanyKey]" caption="CompanyKey" attribute="1" defaultMemberUniqueName="[Fact Target Account].[CompanyKey].[All]" allUniqueName="[Fact Target Account].[CompanyKey].[All]" dimensionUniqueName="[Fact Target Account]" displayFolder="" count="0" unbalanced="0" hidden="1"/>
    <cacheHierarchy uniqueName="[Fact Target Account].[CurrencyKey]" caption="CurrencyKey" attribute="1" defaultMemberUniqueName="[Fact Target Account].[CurrencyKey].[All]" allUniqueName="[Fact Target Account].[CurrencyKey].[All]" dimensionUniqueName="[Fact Target Account]" displayFolder="" count="0" unbalanced="0" hidden="1"/>
    <cacheHierarchy uniqueName="[Fact Target Account].[DateKey]" caption="DateKey" attribute="1" defaultMemberUniqueName="[Fact Target Account].[DateKey].[All]" allUniqueName="[Fact Target Account].[DateKey].[All]" dimensionUniqueName="[Fact Target Account]" displayFolder="" count="0" unbalanced="0" hidden="1"/>
    <cacheHierarchy uniqueName="[Fact Target Account].[DepartmentKey]" caption="DepartmentKey" attribute="1" defaultMemberUniqueName="[Fact Target Account].[DepartmentKey].[All]" allUniqueName="[Fact Target Account].[DepartmentKey].[All]" dimensionUniqueName="[Fact Target Account]" displayFolder="" count="0" unbalanced="0" hidden="1"/>
    <cacheHierarchy uniqueName="[Fact Target Account].[DoctorKey]" caption="DoctorKey" attribute="1" defaultMemberUniqueName="[Fact Target Account].[DoctorKey].[All]" allUniqueName="[Fact Target Account].[DoctorKey].[All]" dimensionUniqueName="[Fact Target Account]" displayFolder="" count="0" unbalanced="0" hidden="1"/>
    <cacheHierarchy uniqueName="[Fact Target Account].[OrganizationKey]" caption="OrganizationKey" attribute="1" defaultMemberUniqueName="[Fact Target Account].[OrganizationKey].[All]" allUniqueName="[Fact Target Account].[OrganizationKey].[All]" dimensionUniqueName="[Fact Target Account]" displayFolder="" count="0" unbalanced="0" hidden="1"/>
    <cacheHierarchy uniqueName="[Fact Target Account].[Revenue]" caption="Revenue" attribute="1" defaultMemberUniqueName="[Fact Target Account].[Revenue].[All]" allUniqueName="[Fact Target Account].[Revenue].[All]" dimensionUniqueName="[Fact Target Account]" displayFolder="" count="0" unbalanced="0" hidden="1"/>
    <cacheHierarchy uniqueName="[Fact Target Account].[ScenarioID]" caption="ScenarioID" attribute="1" defaultMemberUniqueName="[Fact Target Account].[ScenarioID].[All]" allUniqueName="[Fact Target Account].[ScenarioID].[All]" dimensionUniqueName="[Fact Target Account]" displayFolder="" count="0" unbalanced="0" hidden="1"/>
    <cacheHierarchy uniqueName="[Fact Target Account].[SectionTempKey]" caption="SectionTempKey" attribute="1" defaultMemberUniqueName="[Fact Target Account].[SectionTempKey].[All]" allUniqueName="[Fact Target Account].[SectionTempKey].[All]" dimensionUniqueName="[Fact Target Account]" displayFolder="" count="0" unbalanced="0" hidden="1"/>
    <cacheHierarchy uniqueName="[Fact Target Account].[Volume]" caption="Volume" attribute="1" defaultMemberUniqueName="[Fact Target Account].[Volume].[All]" allUniqueName="[Fact Target Account].[Volume].[All]" dimensionUniqueName="[Fact Target Account]" displayFolder="" count="0" unbalanced="0" hidden="1"/>
    <cacheHierarchy uniqueName="[Fact Target Service].[AvgCPVPerService]" caption="AvgCPVPerService" attribute="1" defaultMemberUniqueName="[Fact Target Service].[AvgCPVPerService].[All]" allUniqueName="[Fact Target Service].[AvgCPVPerService].[All]" dimensionUniqueName="[Fact Target Service]" displayFolder="" count="0" unbalanced="0" hidden="1"/>
    <cacheHierarchy uniqueName="[Fact Target Service].[AvgNoOfServices]" caption="AvgNoOfServices" attribute="1" defaultMemberUniqueName="[Fact Target Service].[AvgNoOfServices].[All]" allUniqueName="[Fact Target Service].[AvgNoOfServices].[All]" dimensionUniqueName="[Fact Target Service]" displayFolder="" count="0" unbalanced="0" hidden="1"/>
    <cacheHierarchy uniqueName="[Fact Target Service].[baselineKey]" caption="baselineKey" attribute="1" defaultMemberUniqueName="[Fact Target Service].[baselineKey].[All]" allUniqueName="[Fact Target Service].[baselineKey].[All]" dimensionUniqueName="[Fact Target Service]" displayFolder="" count="0" unbalanced="0" hidden="1"/>
    <cacheHierarchy uniqueName="[Fact Target Service].[CaseMix]" caption="CaseMix" attribute="1" defaultMemberUniqueName="[Fact Target Service].[CaseMix].[All]" allUniqueName="[Fact Target Service].[CaseMix].[All]" dimensionUniqueName="[Fact Target Service]" displayFolder="" count="0" unbalanced="0" hidden="1"/>
    <cacheHierarchy uniqueName="[Fact Target Service].[CaseMixStartDateKey]" caption="CaseMixStartDateKey" attribute="1" defaultMemberUniqueName="[Fact Target Service].[CaseMixStartDateKey].[All]" allUniqueName="[Fact Target Service].[CaseMixStartDateKey].[All]" dimensionUniqueName="[Fact Target Service]" displayFolder="" count="0" unbalanced="0" hidden="1"/>
    <cacheHierarchy uniqueName="[Fact Target Service].[CaseType]" caption="CaseType" attribute="1" defaultMemberUniqueName="[Fact Target Service].[CaseType].[All]" allUniqueName="[Fact Target Service].[CaseType].[All]" dimensionUniqueName="[Fact Target Service]" displayFolder="" count="0" unbalanced="0" hidden="1"/>
    <cacheHierarchy uniqueName="[Fact Target Service].[CompanyKey]" caption="CompanyKey" attribute="1" defaultMemberUniqueName="[Fact Target Service].[CompanyKey].[All]" allUniqueName="[Fact Target Service].[CompanyKey].[All]" dimensionUniqueName="[Fact Target Service]" displayFolder="" count="0" unbalanced="0" hidden="1"/>
    <cacheHierarchy uniqueName="[Fact Target Service].[CPV]" caption="CPV" attribute="1" defaultMemberUniqueName="[Fact Target Service].[CPV].[All]" allUniqueName="[Fact Target Service].[CPV].[All]" dimensionUniqueName="[Fact Target Service]" displayFolder="" count="0" unbalanced="0" hidden="1"/>
    <cacheHierarchy uniqueName="[Fact Target Service].[CurrencyKey]" caption="CurrencyKey" attribute="1" defaultMemberUniqueName="[Fact Target Service].[CurrencyKey].[All]" allUniqueName="[Fact Target Service].[CurrencyKey].[All]" dimensionUniqueName="[Fact Target Service]" displayFolder="" count="0" unbalanced="0" hidden="1"/>
    <cacheHierarchy uniqueName="[Fact Target Service].[DateKey]" caption="DateKey" attribute="1" defaultMemberUniqueName="[Fact Target Service].[DateKey].[All]" allUniqueName="[Fact Target Service].[DateKey].[All]" dimensionUniqueName="[Fact Target Service]" displayFolder="" count="0" unbalanced="0" hidden="1"/>
    <cacheHierarchy uniqueName="[Fact Target Service].[DepartmentKey]" caption="DepartmentKey" attribute="1" defaultMemberUniqueName="[Fact Target Service].[DepartmentKey].[All]" allUniqueName="[Fact Target Service].[DepartmentKey].[All]" dimensionUniqueName="[Fact Target Service]" displayFolder="" count="0" unbalanced="0" hidden="1"/>
    <cacheHierarchy uniqueName="[Fact Target Service].[OrganizationKey]" caption="OrganizationKey" attribute="1" defaultMemberUniqueName="[Fact Target Service].[OrganizationKey].[All]" allUniqueName="[Fact Target Service].[OrganizationKey].[All]" dimensionUniqueName="[Fact Target Service]" displayFolder="" count="0" unbalanced="0" hidden="1"/>
    <cacheHierarchy uniqueName="[Fact Target Service].[PriceIncreasePercentage]" caption="PriceIncreasePercentage" attribute="1" defaultMemberUniqueName="[Fact Target Service].[PriceIncreasePercentage].[All]" allUniqueName="[Fact Target Service].[PriceIncreasePercentage].[All]" dimensionUniqueName="[Fact Target Service]" displayFolder="" count="0" unbalanced="0" hidden="1"/>
    <cacheHierarchy uniqueName="[Fact Target Service].[PriceStartDate]" caption="PriceStartDate" attribute="1" defaultMemberUniqueName="[Fact Target Service].[PriceStartDate].[All]" allUniqueName="[Fact Target Service].[PriceStartDate].[All]" dimensionUniqueName="[Fact Target Service]" displayFolder="" count="0" unbalanced="0" hidden="1"/>
    <cacheHierarchy uniqueName="[Fact Target Service].[ReferralPercent]" caption="ReferralPercent" attribute="1" defaultMemberUniqueName="[Fact Target Service].[ReferralPercent].[All]" allUniqueName="[Fact Target Service].[ReferralPercent].[All]" dimensionUniqueName="[Fact Target Service]" displayFolder="" count="0" unbalanced="0" hidden="1"/>
    <cacheHierarchy uniqueName="[Fact Target Service].[Revenue]" caption="Revenue" attribute="1" defaultMemberUniqueName="[Fact Target Service].[Revenue].[All]" allUniqueName="[Fact Target Service].[Revenue].[All]" dimensionUniqueName="[Fact Target Service]" displayFolder="" count="0" unbalanced="0" hidden="1"/>
    <cacheHierarchy uniqueName="[Fact Target Service].[ScenarioID]" caption="ScenarioID" attribute="1" defaultMemberUniqueName="[Fact Target Service].[ScenarioID].[All]" allUniqueName="[Fact Target Service].[ScenarioID].[All]" dimensionUniqueName="[Fact Target Service]" displayFolder="" count="0" unbalanced="0" hidden="1"/>
    <cacheHierarchy uniqueName="[Fact Target Service].[SectionTempKey]" caption="SectionTempKey" attribute="1" defaultMemberUniqueName="[Fact Target Service].[SectionTempKey].[All]" allUniqueName="[Fact Target Service].[SectionTempKey].[All]" dimensionUniqueName="[Fact Target Service]" displayFolder="" count="0" unbalanced="0" hidden="1"/>
    <cacheHierarchy uniqueName="[Fact Target Service].[ServiceKey]" caption="ServiceKey" attribute="1" defaultMemberUniqueName="[Fact Target Service].[ServiceKey].[All]" allUniqueName="[Fact Target Service].[ServiceKey].[All]" dimensionUniqueName="[Fact Target Service]" displayFolder="" count="0" unbalanced="0" hidden="1"/>
    <cacheHierarchy uniqueName="[Fact Target Service].[SpecialityKey]" caption="SpecialityKey" attribute="1" defaultMemberUniqueName="[Fact Target Service].[SpecialityKey].[All]" allUniqueName="[Fact Target Service].[SpecialityKey].[All]" dimensionUniqueName="[Fact Target Service]" displayFolder="" count="0" unbalanced="0" hidden="1"/>
    <cacheHierarchy uniqueName="[Fact Target Service].[UtilizationIncreasePercentage]" caption="UtilizationIncreasePercentage" attribute="1" defaultMemberUniqueName="[Fact Target Service].[UtilizationIncreasePercentage].[All]" allUniqueName="[Fact Target Service].[UtilizationIncreasePercentage].[All]" dimensionUniqueName="[Fact Target Service]" displayFolder="" count="0" unbalanced="0" hidden="1"/>
    <cacheHierarchy uniqueName="[Fact Target Service].[UtilizationStartDateKey]" caption="UtilizationStartDateKey" attribute="1" defaultMemberUniqueName="[Fact Target Service].[UtilizationStartDateKey].[All]" allUniqueName="[Fact Target Service].[UtilizationStartDateKey].[All]" dimensionUniqueName="[Fact Target Service]" displayFolder="" count="0" unbalanced="0" hidden="1"/>
    <cacheHierarchy uniqueName="[Fact Target Service].[Volume]" caption="Volume" attribute="1" defaultMemberUniqueName="[Fact Target Service].[Volume].[All]" allUniqueName="[Fact Target Service].[Volume].[All]" dimensionUniqueName="[Fact Target Service]" displayFolder="" count="0" unbalanced="0" hidden="1"/>
    <cacheHierarchy uniqueName="[Fact Target Service].[VolumePercentage]" caption="VolumePercentage" attribute="1" defaultMemberUniqueName="[Fact Target Service].[VolumePercentage].[All]" allUniqueName="[Fact Target Service].[VolumePercentage].[All]" dimensionUniqueName="[Fact Target Service]" displayFolder="" count="0" unbalanced="0" hidden="1"/>
    <cacheHierarchy uniqueName="[Fact Temporary Clinics].[AccountMappedKey]" caption="AccountMappedKey" attribute="1" defaultMemberUniqueName="[Fact Temporary Clinics].[AccountMappedKey].[All]" allUniqueName="[Fact Temporary Clinics].[AccountMappedKey].[All]" dimensionUniqueName="[Fact Temporary Clinics]" displayFolder="" count="0" unbalanced="0" hidden="1"/>
    <cacheHierarchy uniqueName="[Fact Temporary Clinics].[AgentsMappedKey]" caption="AgentsMappedKey" attribute="1" defaultMemberUniqueName="[Fact Temporary Clinics].[AgentsMappedKey].[All]" allUniqueName="[Fact Temporary Clinics].[AgentsMappedKey].[All]" dimensionUniqueName="[Fact Temporary Clinics]" displayFolder="" count="0" unbalanced="0" hidden="1"/>
    <cacheHierarchy uniqueName="[Fact Temporary Clinics].[AllowOverBooking]" caption="AllowOverBooking" attribute="1" defaultMemberUniqueName="[Fact Temporary Clinics].[AllowOverBooking].[All]" allUniqueName="[Fact Temporary Clinics].[AllowOverBooking].[All]" dimensionUniqueName="[Fact Temporary Clinics]" displayFolder="" count="0" unbalanced="0" hidden="1"/>
    <cacheHierarchy uniqueName="[Fact Temporary Clinics].[AltKey]" caption="AltKey" attribute="1" defaultMemberUniqueName="[Fact Temporary Clinics].[AltKey].[All]" allUniqueName="[Fact Temporary Clinics].[AltKey].[All]" dimensionUniqueName="[Fact Temporary Clinics]" displayFolder="" count="0" unbalanced="0" hidden="1"/>
    <cacheHierarchy uniqueName="[Fact Temporary Clinics].[AppointmentRoleID]" caption="AppointmentRoleID" attribute="1" defaultMemberUniqueName="[Fact Temporary Clinics].[AppointmentRoleID].[All]" allUniqueName="[Fact Temporary Clinics].[AppointmentRoleID].[All]" dimensionUniqueName="[Fact Temporary Clinics]" displayFolder="" count="0" unbalanced="0" hidden="1"/>
    <cacheHierarchy uniqueName="[Fact Temporary Clinics].[Capacity]" caption="Capacity" attribute="1" defaultMemberUniqueName="[Fact Temporary Clinics].[Capacity].[All]" allUniqueName="[Fact Temporary Clinics].[Capacity].[All]" dimensionUniqueName="[Fact Temporary Clinics]" displayFolder="" count="0" unbalanced="0" hidden="1"/>
    <cacheHierarchy uniqueName="[Fact Temporary Clinics].[ClinicTypeID]" caption="ClinicTypeID" attribute="1" defaultMemberUniqueName="[Fact Temporary Clinics].[ClinicTypeID].[All]" allUniqueName="[Fact Temporary Clinics].[ClinicTypeID].[All]" dimensionUniqueName="[Fact Temporary Clinics]" displayFolder="" count="0" unbalanced="0" hidden="1"/>
    <cacheHierarchy uniqueName="[Fact Temporary Clinics].[DateKey]" caption="DateKey" attribute="1" defaultMemberUniqueName="[Fact Temporary Clinics].[DateKey].[All]" allUniqueName="[Fact Temporary Clinics].[DateKey].[All]" dimensionUniqueName="[Fact Temporary Clinics]" displayFolder="" count="0" unbalanced="0" hidden="1"/>
    <cacheHierarchy uniqueName="[Fact Temporary Clinics].[DepartmentKey]" caption="DepartmentKey" attribute="1" defaultMemberUniqueName="[Fact Temporary Clinics].[DepartmentKey].[All]" allUniqueName="[Fact Temporary Clinics].[DepartmentKey].[All]" dimensionUniqueName="[Fact Temporary Clinics]" displayFolder="" count="0" unbalanced="0" hidden="1"/>
    <cacheHierarchy uniqueName="[Fact Temporary Clinics].[DoctorMappedKey]" caption="DoctorMappedKey" attribute="1" defaultMemberUniqueName="[Fact Temporary Clinics].[DoctorMappedKey].[All]" allUniqueName="[Fact Temporary Clinics].[DoctorMappedKey].[All]" dimensionUniqueName="[Fact Temporary Clinics]" displayFolder="" count="0" unbalanced="0" hidden="1"/>
    <cacheHierarchy uniqueName="[Fact Temporary Clinics].[EndDate]" caption="EndDate" attribute="1" defaultMemberUniqueName="[Fact Temporary Clinics].[EndDate].[All]" allUniqueName="[Fact Temporary Clinics].[EndDate].[All]" dimensionUniqueName="[Fact Temporary Clinics]" displayFolder="" count="0" unbalanced="0" hidden="1"/>
    <cacheHierarchy uniqueName="[Fact Temporary Clinics].[EndTime]" caption="EndTime" attribute="1" defaultMemberUniqueName="[Fact Temporary Clinics].[EndTime].[All]" allUniqueName="[Fact Temporary Clinics].[EndTime].[All]" dimensionUniqueName="[Fact Temporary Clinics]" displayFolder="" count="0" unbalanced="0" hidden="1"/>
    <cacheHierarchy uniqueName="[Fact Temporary Clinics].[ExceptionReasonID]" caption="ExceptionReasonID" attribute="1" defaultMemberUniqueName="[Fact Temporary Clinics].[ExceptionReasonID].[All]" allUniqueName="[Fact Temporary Clinics].[ExceptionReasonID].[All]" dimensionUniqueName="[Fact Temporary Clinics]" displayFolder="" count="0" unbalanced="0" hidden="1"/>
    <cacheHierarchy uniqueName="[Fact Temporary Clinics].[HasNoEnd]" caption="HasNoEnd" attribute="1" defaultMemberUniqueName="[Fact Temporary Clinics].[HasNoEnd].[All]" allUniqueName="[Fact Temporary Clinics].[HasNoEnd].[All]" dimensionUniqueName="[Fact Temporary Clinics]" displayFolder="" count="0" unbalanced="0" hidden="1"/>
    <cacheHierarchy uniqueName="[Fact Temporary Clinics].[MappedKey1]" caption="MappedKey1" attribute="1" defaultMemberUniqueName="[Fact Temporary Clinics].[MappedKey1].[All]" allUniqueName="[Fact Temporary Clinics].[MappedKey1].[All]" dimensionUniqueName="[Fact Temporary Clinics]" displayFolder="" count="0" unbalanced="0" hidden="1"/>
    <cacheHierarchy uniqueName="[Fact Temporary Clinics].[MappedKey2]" caption="MappedKey2" attribute="1" defaultMemberUniqueName="[Fact Temporary Clinics].[MappedKey2].[All]" allUniqueName="[Fact Temporary Clinics].[MappedKey2].[All]" dimensionUniqueName="[Fact Temporary Clinics]" displayFolder="" count="0" unbalanced="0" hidden="1"/>
    <cacheHierarchy uniqueName="[Fact Temporary Clinics].[MappedKey3]" caption="MappedKey3" attribute="1" defaultMemberUniqueName="[Fact Temporary Clinics].[MappedKey3].[All]" allUniqueName="[Fact Temporary Clinics].[MappedKey3].[All]" dimensionUniqueName="[Fact Temporary Clinics]" displayFolder="" count="0" unbalanced="0" hidden="1"/>
    <cacheHierarchy uniqueName="[Fact Temporary Clinics].[MappedKey4]" caption="MappedKey4" attribute="1" defaultMemberUniqueName="[Fact Temporary Clinics].[MappedKey4].[All]" allUniqueName="[Fact Temporary Clinics].[MappedKey4].[All]" dimensionUniqueName="[Fact Temporary Clinics]" displayFolder="" count="0" unbalanced="0" hidden="1"/>
    <cacheHierarchy uniqueName="[Fact Temporary Clinics].[MappedKey5]" caption="MappedKey5" attribute="1" defaultMemberUniqueName="[Fact Temporary Clinics].[MappedKey5].[All]" allUniqueName="[Fact Temporary Clinics].[MappedKey5].[All]" dimensionUniqueName="[Fact Temporary Clinics]" displayFolder="" count="0" unbalanced="0" hidden="1"/>
    <cacheHierarchy uniqueName="[Fact Temporary Clinics].[ModofocationRequestDate]" caption="ModofocationRequestDate" attribute="1" defaultMemberUniqueName="[Fact Temporary Clinics].[ModofocationRequestDate].[All]" allUniqueName="[Fact Temporary Clinics].[ModofocationRequestDate].[All]" dimensionUniqueName="[Fact Temporary Clinics]" displayFolder="" count="0" unbalanced="0" hidden="1"/>
    <cacheHierarchy uniqueName="[Fact Temporary Clinics].[ModofocationRequestTime]" caption="ModofocationRequestTime" attribute="1" defaultMemberUniqueName="[Fact Temporary Clinics].[ModofocationRequestTime].[All]" allUniqueName="[Fact Temporary Clinics].[ModofocationRequestTime].[All]" dimensionUniqueName="[Fact Temporary Clinics]" displayFolder="" count="0" unbalanced="0" hidden="1"/>
    <cacheHierarchy uniqueName="[Fact Temporary Clinics].[OPDPatternID]" caption="OPDPatternID" attribute="1" defaultMemberUniqueName="[Fact Temporary Clinics].[OPDPatternID].[All]" allUniqueName="[Fact Temporary Clinics].[OPDPatternID].[All]" dimensionUniqueName="[Fact Temporary Clinics]" displayFolder="" count="0" unbalanced="0" hidden="1"/>
    <cacheHierarchy uniqueName="[Fact Temporary Clinics].[OrganizationKey]" caption="OrganizationKey" attribute="1" defaultMemberUniqueName="[Fact Temporary Clinics].[OrganizationKey].[All]" allUniqueName="[Fact Temporary Clinics].[OrganizationKey].[All]" dimensionUniqueName="[Fact Temporary Clinics]" displayFolder="" count="0" unbalanced="0" hidden="1"/>
    <cacheHierarchy uniqueName="[Fact Temporary Clinics].[PatientMappedKey]" caption="PatientMappedKey" attribute="1" defaultMemberUniqueName="[Fact Temporary Clinics].[PatientMappedKey].[All]" allUniqueName="[Fact Temporary Clinics].[PatientMappedKey].[All]" dimensionUniqueName="[Fact Temporary Clinics]" displayFolder="" count="0" unbalanced="0" hidden="1"/>
    <cacheHierarchy uniqueName="[Fact Temporary Clinics].[PhysicianID]" caption="PhysicianID" attribute="1" defaultMemberUniqueName="[Fact Temporary Clinics].[PhysicianID].[All]" allUniqueName="[Fact Temporary Clinics].[PhysicianID].[All]" dimensionUniqueName="[Fact Temporary Clinics]" displayFolder="" count="0" unbalanced="0" hidden="1"/>
    <cacheHierarchy uniqueName="[Fact Temporary Clinics].[PlannedClinicdate]" caption="PlannedClinicdate" attribute="1" defaultMemberUniqueName="[Fact Temporary Clinics].[PlannedClinicdate].[All]" allUniqueName="[Fact Temporary Clinics].[PlannedClinicdate].[All]" dimensionUniqueName="[Fact Temporary Clinics]" displayFolder="" count="0" unbalanced="0" hidden="1"/>
    <cacheHierarchy uniqueName="[Fact Temporary Clinics].[PlannedFlag]" caption="PlannedFlag" attribute="1" defaultMemberUniqueName="[Fact Temporary Clinics].[PlannedFlag].[All]" allUniqueName="[Fact Temporary Clinics].[PlannedFlag].[All]" dimensionUniqueName="[Fact Temporary Clinics]" displayFolder="" count="0" unbalanced="0" hidden="1"/>
    <cacheHierarchy uniqueName="[Fact Temporary Clinics].[PlannedHours]" caption="PlannedHours" attribute="1" defaultMemberUniqueName="[Fact Temporary Clinics].[PlannedHours].[All]" allUniqueName="[Fact Temporary Clinics].[PlannedHours].[All]" dimensionUniqueName="[Fact Temporary Clinics]" displayFolder="" count="0" unbalanced="0" hidden="1"/>
    <cacheHierarchy uniqueName="[Fact Temporary Clinics].[QueueingModelID]" caption="QueueingModelID" attribute="1" defaultMemberUniqueName="[Fact Temporary Clinics].[QueueingModelID].[All]" allUniqueName="[Fact Temporary Clinics].[QueueingModelID].[All]" dimensionUniqueName="[Fact Temporary Clinics]" displayFolder="" count="0" unbalanced="0" hidden="1"/>
    <cacheHierarchy uniqueName="[Fact Temporary Clinics].[SpecialityMappedKey]" caption="SpecialityMappedKey" attribute="1" defaultMemberUniqueName="[Fact Temporary Clinics].[SpecialityMappedKey].[All]" allUniqueName="[Fact Temporary Clinics].[SpecialityMappedKey].[All]" dimensionUniqueName="[Fact Temporary Clinics]" displayFolder="" count="0" unbalanced="0" hidden="1"/>
    <cacheHierarchy uniqueName="[Fact Temporary Clinics].[StartDate]" caption="StartDate" attribute="1" defaultMemberUniqueName="[Fact Temporary Clinics].[StartDate].[All]" allUniqueName="[Fact Temporary Clinics].[StartDate].[All]" dimensionUniqueName="[Fact Temporary Clinics]" displayFolder="" count="0" unbalanced="0" hidden="1"/>
    <cacheHierarchy uniqueName="[Fact Temporary Clinics].[StartTime]" caption="StartTime" attribute="1" defaultMemberUniqueName="[Fact Temporary Clinics].[StartTime].[All]" allUniqueName="[Fact Temporary Clinics].[StartTime].[All]" dimensionUniqueName="[Fact Temporary Clinics]" displayFolder="" count="0" unbalanced="0" hidden="1"/>
    <cacheHierarchy uniqueName="[Fact Temporary Clinics].[VersionKey]" caption="VersionKey" attribute="1" defaultMemberUniqueName="[Fact Temporary Clinics].[VersionKey].[All]" allUniqueName="[Fact Temporary Clinics].[VersionKey].[All]" dimensionUniqueName="[Fact Temporary Clinics]" displayFolder="" count="0" unbalanced="0" hidden="1"/>
    <cacheHierarchy uniqueName="[Fact Temporary Clinics].[WorkingClinicKey]" caption="WorkingClinicKey" attribute="1" defaultMemberUniqueName="[Fact Temporary Clinics].[WorkingClinicKey].[All]" allUniqueName="[Fact Temporary Clinics].[WorkingClinicKey].[All]" dimensionUniqueName="[Fact Temporary Clinics]" displayFolder="" count="0" unbalanced="0" hidden="1"/>
    <cacheHierarchy uniqueName="[Fact Treatment Plan].[BU_KEY]" caption="BU_KEY" attribute="1" defaultMemberUniqueName="[Fact Treatment Plan].[BU_KEY].[All]" allUniqueName="[Fact Treatment Plan].[BU_KEY].[All]" dimensionUniqueName="[Fact Treatment Plan]" displayFolder="" count="0" unbalanced="0" hidden="1"/>
    <cacheHierarchy uniqueName="[Fact Treatment Plan].[COMPANY_KEY]" caption="COMPANY_KEY" attribute="1" defaultMemberUniqueName="[Fact Treatment Plan].[COMPANY_KEY].[All]" allUniqueName="[Fact Treatment Plan].[COMPANY_KEY].[All]" dimensionUniqueName="[Fact Treatment Plan]" displayFolder="" count="0" unbalanced="0" hidden="1"/>
    <cacheHierarchy uniqueName="[Fact Treatment Plan].[DateKey]" caption="DateKey" attribute="1" defaultMemberUniqueName="[Fact Treatment Plan].[DateKey].[All]" allUniqueName="[Fact Treatment Plan].[DateKey].[All]" dimensionUniqueName="[Fact Treatment Plan]" displayFolder="" count="0" unbalanced="0" hidden="1"/>
    <cacheHierarchy uniqueName="[Fact Treatment Plan].[DELIVERED_SERVICES]" caption="DELIVERED_SERVICES" attribute="1" defaultMemberUniqueName="[Fact Treatment Plan].[DELIVERED_SERVICES].[All]" allUniqueName="[Fact Treatment Plan].[DELIVERED_SERVICES].[All]" dimensionUniqueName="[Fact Treatment Plan]" displayFolder="" count="0" unbalanced="0" hidden="1"/>
    <cacheHierarchy uniqueName="[Fact Treatment Plan].[DiagnoseProtocol_id]" caption="DiagnoseProtocol_id" attribute="1" defaultMemberUniqueName="[Fact Treatment Plan].[DiagnoseProtocol_id].[All]" allUniqueName="[Fact Treatment Plan].[DiagnoseProtocol_id].[All]" dimensionUniqueName="[Fact Treatment Plan]" displayFolder="" count="0" unbalanced="0" hidden="1"/>
    <cacheHierarchy uniqueName="[Fact Treatment Plan].[Diagnosis_key]" caption="Diagnosis_key" attribute="1" defaultMemberUniqueName="[Fact Treatment Plan].[Diagnosis_key].[All]" allUniqueName="[Fact Treatment Plan].[Diagnosis_key].[All]" dimensionUniqueName="[Fact Treatment Plan]" displayFolder="" count="0" unbalanced="0" hidden="1"/>
    <cacheHierarchy uniqueName="[Fact Treatment Plan].[DIFF]" caption="DIFF" attribute="1" defaultMemberUniqueName="[Fact Treatment Plan].[DIFF].[All]" allUniqueName="[Fact Treatment Plan].[DIFF].[All]" dimensionUniqueName="[Fact Treatment Plan]" displayFolder="" count="0" unbalanced="0" hidden="1"/>
    <cacheHierarchy uniqueName="[Fact Treatment Plan].[DOCTOR_KEY]" caption="DOCTOR_KEY" attribute="1" defaultMemberUniqueName="[Fact Treatment Plan].[DOCTOR_KEY].[All]" allUniqueName="[Fact Treatment Plan].[DOCTOR_KEY].[All]" dimensionUniqueName="[Fact Treatment Plan]" displayFolder="" count="0" unbalanced="0" hidden="1"/>
    <cacheHierarchy uniqueName="[Fact Treatment Plan].[EPISODE_KEY]" caption="EPISODE_KEY" attribute="1" defaultMemberUniqueName="[Fact Treatment Plan].[EPISODE_KEY].[All]" allUniqueName="[Fact Treatment Plan].[EPISODE_KEY].[All]" dimensionUniqueName="[Fact Treatment Plan]" displayFolder="" count="0" unbalanced="0" hidden="1"/>
    <cacheHierarchy uniqueName="[Fact Treatment Plan].[IntegratedTreatmentVisitId]" caption="IntegratedTreatmentVisitId" attribute="1" defaultMemberUniqueName="[Fact Treatment Plan].[IntegratedTreatmentVisitId].[All]" allUniqueName="[Fact Treatment Plan].[IntegratedTreatmentVisitId].[All]" dimensionUniqueName="[Fact Treatment Plan]" displayFolder="" count="0" unbalanced="0" hidden="1"/>
    <cacheHierarchy uniqueName="[Fact Treatment Plan].[nextvisit_Datekey]" caption="nextvisit_Datekey" attribute="1" defaultMemberUniqueName="[Fact Treatment Plan].[nextvisit_Datekey].[All]" allUniqueName="[Fact Treatment Plan].[nextvisit_Datekey].[All]" dimensionUniqueName="[Fact Treatment Plan]" displayFolder="" count="0" unbalanced="0" hidden="1"/>
    <cacheHierarchy uniqueName="[Fact Treatment Plan].[PATIENT_ID]" caption="PATIENT_ID" attribute="1" defaultMemberUniqueName="[Fact Treatment Plan].[PATIENT_ID].[All]" allUniqueName="[Fact Treatment Plan].[PATIENT_ID].[All]" dimensionUniqueName="[Fact Treatment Plan]" displayFolder="" count="0" unbalanced="0" hidden="1"/>
    <cacheHierarchy uniqueName="[Fact Treatment Plan].[PLANNING_STATUS]" caption="PLANNING_STATUS" attribute="1" defaultMemberUniqueName="[Fact Treatment Plan].[PLANNING_STATUS].[All]" allUniqueName="[Fact Treatment Plan].[PLANNING_STATUS].[All]" dimensionUniqueName="[Fact Treatment Plan]" displayFolder="" count="0" unbalanced="0" hidden="1"/>
    <cacheHierarchy uniqueName="[Fact Treatment Plan].[SERVICE_KEY]" caption="SERVICE_KEY" attribute="1" defaultMemberUniqueName="[Fact Treatment Plan].[SERVICE_KEY].[All]" allUniqueName="[Fact Treatment Plan].[SERVICE_KEY].[All]" dimensionUniqueName="[Fact Treatment Plan]" displayFolder="" count="0" unbalanced="0" hidden="1"/>
    <cacheHierarchy uniqueName="[Fact Treatment Plan].[SERVICE_TYPEID]" caption="SERVICE_TYPEID" attribute="1" defaultMemberUniqueName="[Fact Treatment Plan].[SERVICE_TYPEID].[All]" allUniqueName="[Fact Treatment Plan].[SERVICE_TYPEID].[All]" dimensionUniqueName="[Fact Treatment Plan]" displayFolder="" count="0" unbalanced="0" hidden="1"/>
    <cacheHierarchy uniqueName="[Fact Treatment Plan].[TOTAL_PLANNED_SERVICES]" caption="TOTAL_PLANNED_SERVICES" attribute="1" defaultMemberUniqueName="[Fact Treatment Plan].[TOTAL_PLANNED_SERVICES].[All]" allUniqueName="[Fact Treatment Plan].[TOTAL_PLANNED_SERVICES].[All]" dimensionUniqueName="[Fact Treatment Plan]" displayFolder="" count="0" unbalanced="0" hidden="1"/>
    <cacheHierarchy uniqueName="[Fact Working Clinics].[AccountMappedKey]" caption="AccountMappedKey" attribute="1" defaultMemberUniqueName="[Fact Working Clinics].[AccountMappedKey].[All]" allUniqueName="[Fact Working Clinics].[AccountMappedKey].[All]" dimensionUniqueName="[Fact Working Clinics]" displayFolder="" count="0" unbalanced="0" hidden="1"/>
    <cacheHierarchy uniqueName="[Fact Working Clinics].[ActualAvgTimePerCase]" caption="ActualAvgTimePerCase" attribute="1" defaultMemberUniqueName="[Fact Working Clinics].[ActualAvgTimePerCase].[All]" allUniqueName="[Fact Working Clinics].[ActualAvgTimePerCase].[All]" dimensionUniqueName="[Fact Working Clinics]" displayFolder="" count="0" unbalanced="0" hidden="1"/>
    <cacheHierarchy uniqueName="[Fact Working Clinics].[ActualHours]" caption="ActualHours" attribute="1" defaultMemberUniqueName="[Fact Working Clinics].[ActualHours].[All]" allUniqueName="[Fact Working Clinics].[ActualHours].[All]" dimensionUniqueName="[Fact Working Clinics]" displayFolder="" count="0" unbalanced="0" hidden="1"/>
    <cacheHierarchy uniqueName="[Fact Working Clinics].[AgentsMappedKey]" caption="AgentsMappedKey" attribute="1" defaultMemberUniqueName="[Fact Working Clinics].[AgentsMappedKey].[All]" allUniqueName="[Fact Working Clinics].[AgentsMappedKey].[All]" dimensionUniqueName="[Fact Working Clinics]" displayFolder="" count="0" unbalanced="0" hidden="1"/>
    <cacheHierarchy uniqueName="[Fact Working Clinics].[AllowOverBooking]" caption="AllowOverBooking" attribute="1" defaultMemberUniqueName="[Fact Working Clinics].[AllowOverBooking].[All]" allUniqueName="[Fact Working Clinics].[AllowOverBooking].[All]" dimensionUniqueName="[Fact Working Clinics]" displayFolder="" count="0" unbalanced="0" hidden="1"/>
    <cacheHierarchy uniqueName="[Fact Working Clinics].[AltKey]" caption="AltKey" attribute="1" defaultMemberUniqueName="[Fact Working Clinics].[AltKey].[All]" allUniqueName="[Fact Working Clinics].[AltKey].[All]" dimensionUniqueName="[Fact Working Clinics]" displayFolder="" count="0" unbalanced="0" hidden="1"/>
    <cacheHierarchy uniqueName="[Fact Working Clinics].[AppointmentRoleID]" caption="AppointmentRoleID" attribute="1" defaultMemberUniqueName="[Fact Working Clinics].[AppointmentRoleID].[All]" allUniqueName="[Fact Working Clinics].[AppointmentRoleID].[All]" dimensionUniqueName="[Fact Working Clinics]" displayFolder="" count="0" unbalanced="0" hidden="1"/>
    <cacheHierarchy uniqueName="[Fact Working Clinics].[Capacity]" caption="Capacity" attribute="1" defaultMemberUniqueName="[Fact Working Clinics].[Capacity].[All]" allUniqueName="[Fact Working Clinics].[Capacity].[All]" dimensionUniqueName="[Fact Working Clinics]" displayFolder="" count="0" unbalanced="0" hidden="1"/>
    <cacheHierarchy uniqueName="[Fact Working Clinics].[ClinicDelay]" caption="ClinicDelay" attribute="1" defaultMemberUniqueName="[Fact Working Clinics].[ClinicDelay].[All]" allUniqueName="[Fact Working Clinics].[ClinicDelay].[All]" dimensionUniqueName="[Fact Working Clinics]" displayFolder="" count="0" unbalanced="0" hidden="1"/>
    <cacheHierarchy uniqueName="[Fact Working Clinics].[ClinicTypeID]" caption="ClinicTypeID" attribute="1" defaultMemberUniqueName="[Fact Working Clinics].[ClinicTypeID].[All]" allUniqueName="[Fact Working Clinics].[ClinicTypeID].[All]" dimensionUniqueName="[Fact Working Clinics]" displayFolder="" count="0" unbalanced="0" hidden="1"/>
    <cacheHierarchy uniqueName="[Fact Working Clinics].[DateKey]" caption="DateKey" attribute="1" defaultMemberUniqueName="[Fact Working Clinics].[DateKey].[All]" allUniqueName="[Fact Working Clinics].[DateKey].[All]" dimensionUniqueName="[Fact Working Clinics]" displayFolder="" count="0" unbalanced="0" hidden="1"/>
    <cacheHierarchy uniqueName="[Fact Working Clinics].[DepartmentKey]" caption="DepartmentKey" attribute="1" defaultMemberUniqueName="[Fact Working Clinics].[DepartmentKey].[All]" allUniqueName="[Fact Working Clinics].[DepartmentKey].[All]" dimensionUniqueName="[Fact Working Clinics]" displayFolder="" count="0" unbalanced="0" hidden="1"/>
    <cacheHierarchy uniqueName="[Fact Working Clinics].[DoctorMappedKey]" caption="DoctorMappedKey" attribute="1" defaultMemberUniqueName="[Fact Working Clinics].[DoctorMappedKey].[All]" allUniqueName="[Fact Working Clinics].[DoctorMappedKey].[All]" dimensionUniqueName="[Fact Working Clinics]" displayFolder="" count="0" unbalanced="0" hidden="1"/>
    <cacheHierarchy uniqueName="[Fact Working Clinics].[EndDate]" caption="EndDate" attribute="1" defaultMemberUniqueName="[Fact Working Clinics].[EndDate].[All]" allUniqueName="[Fact Working Clinics].[EndDate].[All]" dimensionUniqueName="[Fact Working Clinics]" displayFolder="" count="0" unbalanced="0" hidden="1"/>
    <cacheHierarchy uniqueName="[Fact Working Clinics].[EndDateTime]" caption="EndDateTime" attribute="1" defaultMemberUniqueName="[Fact Working Clinics].[EndDateTime].[All]" allUniqueName="[Fact Working Clinics].[EndDateTime].[All]" dimensionUniqueName="[Fact Working Clinics]" displayFolder="" count="0" unbalanced="0" hidden="1"/>
    <cacheHierarchy uniqueName="[Fact Working Clinics].[EndTime]" caption="EndTime" attribute="1" defaultMemberUniqueName="[Fact Working Clinics].[EndTime].[All]" allUniqueName="[Fact Working Clinics].[EndTime].[All]" dimensionUniqueName="[Fact Working Clinics]" displayFolder="" count="0" unbalanced="0" hidden="1"/>
    <cacheHierarchy uniqueName="[Fact Working Clinics].[HasNoEnd]" caption="HasNoEnd" attribute="1" defaultMemberUniqueName="[Fact Working Clinics].[HasNoEnd].[All]" allUniqueName="[Fact Working Clinics].[HasNoEnd].[All]" dimensionUniqueName="[Fact Working Clinics]" displayFolder="" count="0" unbalanced="0" hidden="1"/>
    <cacheHierarchy uniqueName="[Fact Working Clinics].[IsActive]" caption="IsActive" attribute="1" defaultMemberUniqueName="[Fact Working Clinics].[IsActive].[All]" allUniqueName="[Fact Working Clinics].[IsActive].[All]" dimensionUniqueName="[Fact Working Clinics]" displayFolder="" count="0" unbalanced="0" hidden="1"/>
    <cacheHierarchy uniqueName="[Fact Working Clinics].[MappedKey4]" caption="MappedKey4" attribute="1" defaultMemberUniqueName="[Fact Working Clinics].[MappedKey4].[All]" allUniqueName="[Fact Working Clinics].[MappedKey4].[All]" dimensionUniqueName="[Fact Working Clinics]" displayFolder="" count="0" unbalanced="0" hidden="1"/>
    <cacheHierarchy uniqueName="[Fact Working Clinics].[MappedKey5]" caption="MappedKey5" attribute="1" defaultMemberUniqueName="[Fact Working Clinics].[MappedKey5].[All]" allUniqueName="[Fact Working Clinics].[MappedKey5].[All]" dimensionUniqueName="[Fact Working Clinics]" displayFolder="" count="0" unbalanced="0" hidden="1"/>
    <cacheHierarchy uniqueName="[Fact Working Clinics].[OrganizationKey]" caption="OrganizationKey" attribute="1" defaultMemberUniqueName="[Fact Working Clinics].[OrganizationKey].[All]" allUniqueName="[Fact Working Clinics].[OrganizationKey].[All]" dimensionUniqueName="[Fact Working Clinics]" displayFolder="" count="0" unbalanced="0" hidden="1"/>
    <cacheHierarchy uniqueName="[Fact Working Clinics].[PatientMappedKey]" caption="PatientMappedKey" attribute="1" defaultMemberUniqueName="[Fact Working Clinics].[PatientMappedKey].[All]" allUniqueName="[Fact Working Clinics].[PatientMappedKey].[All]" dimensionUniqueName="[Fact Working Clinics]" displayFolder="" count="0" unbalanced="0" hidden="1"/>
    <cacheHierarchy uniqueName="[Fact Working Clinics].[PatternID]" caption="PatternID" attribute="1" defaultMemberUniqueName="[Fact Working Clinics].[PatternID].[All]" allUniqueName="[Fact Working Clinics].[PatternID].[All]" dimensionUniqueName="[Fact Working Clinics]" displayFolder="" count="0" unbalanced="0" hidden="1"/>
    <cacheHierarchy uniqueName="[Fact Working Clinics].[PhysicianID]" caption="PhysicianID" attribute="1" defaultMemberUniqueName="[Fact Working Clinics].[PhysicianID].[All]" allUniqueName="[Fact Working Clinics].[PhysicianID].[All]" dimensionUniqueName="[Fact Working Clinics]" displayFolder="" count="0" unbalanced="0" hidden="1"/>
    <cacheHierarchy uniqueName="[Fact Working Clinics].[PlannedHours]" caption="PlannedHours" attribute="1" defaultMemberUniqueName="[Fact Working Clinics].[PlannedHours].[All]" allUniqueName="[Fact Working Clinics].[PlannedHours].[All]" dimensionUniqueName="[Fact Working Clinics]" displayFolder="" count="0" unbalanced="0" hidden="1"/>
    <cacheHierarchy uniqueName="[Fact Working Clinics].[QueueingModelID]" caption="QueueingModelID" attribute="1" defaultMemberUniqueName="[Fact Working Clinics].[QueueingModelID].[All]" allUniqueName="[Fact Working Clinics].[QueueingModelID].[All]" dimensionUniqueName="[Fact Working Clinics]" displayFolder="" count="0" unbalanced="0" hidden="1"/>
    <cacheHierarchy uniqueName="[Fact Working Clinics].[SpecialityMappedKey]" caption="SpecialityMappedKey" attribute="1" defaultMemberUniqueName="[Fact Working Clinics].[SpecialityMappedKey].[All]" allUniqueName="[Fact Working Clinics].[SpecialityMappedKey].[All]" dimensionUniqueName="[Fact Working Clinics]" displayFolder="" count="0" unbalanced="0" hidden="1"/>
    <cacheHierarchy uniqueName="[Fact Working Clinics].[StartDate]" caption="StartDate" attribute="1" defaultMemberUniqueName="[Fact Working Clinics].[StartDate].[All]" allUniqueName="[Fact Working Clinics].[StartDate].[All]" dimensionUniqueName="[Fact Working Clinics]" displayFolder="" count="0" unbalanced="0" hidden="1"/>
    <cacheHierarchy uniqueName="[Fact Working Clinics].[StartDateTime]" caption="StartDateTime" attribute="1" defaultMemberUniqueName="[Fact Working Clinics].[StartDateTime].[All]" allUniqueName="[Fact Working Clinics].[StartDateTime].[All]" dimensionUniqueName="[Fact Working Clinics]" displayFolder="" count="0" unbalanced="0" hidden="1"/>
    <cacheHierarchy uniqueName="[Fact Working Clinics].[StartTime]" caption="StartTime" attribute="1" defaultMemberUniqueName="[Fact Working Clinics].[StartTime].[All]" allUniqueName="[Fact Working Clinics].[StartTime].[All]" dimensionUniqueName="[Fact Working Clinics]" displayFolder="" count="0" unbalanced="0" hidden="1"/>
    <cacheHierarchy uniqueName="[Fact Working Clinics].[TimeKey]" caption="TimeKey" attribute="1" defaultMemberUniqueName="[Fact Working Clinics].[TimeKey].[All]" allUniqueName="[Fact Working Clinics].[TimeKey].[All]" dimensionUniqueName="[Fact Working Clinics]" displayFolder="" count="0" unbalanced="0" hidden="1"/>
    <cacheHierarchy uniqueName="[Fact Working Clinics].[VersionKey]" caption="VersionKey" attribute="1" defaultMemberUniqueName="[Fact Working Clinics].[VersionKey].[All]" allUniqueName="[Fact Working Clinics].[VersionKey].[All]" dimensionUniqueName="[Fact Working Clinics]" displayFolder="" count="0" unbalanced="0" hidden="1"/>
    <cacheHierarchy uniqueName="[Fact Working Clinics].[WorkingClinicKey]" caption="WorkingClinicKey" attribute="1" defaultMemberUniqueName="[Fact Working Clinics].[WorkingClinicKey].[All]" allUniqueName="[Fact Working Clinics].[WorkingClinicKey].[All]" dimensionUniqueName="[Fact Working Clinics]" displayFolder="" count="0" unbalanced="0" hidden="1"/>
    <cacheHierarchy uniqueName="[FactBaseLine].[BALOS]" caption="BALOS" attribute="1" defaultMemberUniqueName="[FactBaseLine].[BALOS].[All]" allUniqueName="[FactBaseLine].[BALOS].[All]" dimensionUniqueName="[FactBaseLine]" displayFolder="" count="0" unbalanced="0" hidden="1"/>
    <cacheHierarchy uniqueName="[FactBaseLine].[charge]" caption="charge" attribute="1" defaultMemberUniqueName="[FactBaseLine].[charge].[All]" allUniqueName="[FactBaseLine].[charge].[All]" dimensionUniqueName="[FactBaseLine]" displayFolder="" count="0" unbalanced="0" hidden="1"/>
    <cacheHierarchy uniqueName="[FactBaseLine].[Company_key]" caption="Company_key" attribute="1" defaultMemberUniqueName="[FactBaseLine].[Company_key].[All]" allUniqueName="[FactBaseLine].[Company_key].[All]" dimensionUniqueName="[FactBaseLine]" displayFolder="" count="0" unbalanced="0" hidden="1"/>
    <cacheHierarchy uniqueName="[FactBaseLine].[Department_key]" caption="Department_key" attribute="1" defaultMemberUniqueName="[FactBaseLine].[Department_key].[All]" allUniqueName="[FactBaseLine].[Department_key].[All]" dimensionUniqueName="[FactBaseLine]" displayFolder="" count="0" unbalanced="0" hidden="1"/>
    <cacheHierarchy uniqueName="[FactBaseLine].[Organization_key]" caption="Organization_key" attribute="1" defaultMemberUniqueName="[FactBaseLine].[Organization_key].[All]" allUniqueName="[FactBaseLine].[Organization_key].[All]" dimensionUniqueName="[FactBaseLine]" displayFolder="" count="0" unbalanced="0" hidden="1"/>
    <cacheHierarchy uniqueName="[FactBaseLine].[Revenue]" caption="Revenue" attribute="1" defaultMemberUniqueName="[FactBaseLine].[Revenue].[All]" allUniqueName="[FactBaseLine].[Revenue].[All]" dimensionUniqueName="[FactBaseLine]" displayFolder="" count="0" unbalanced="0" hidden="1"/>
    <cacheHierarchy uniqueName="[FactBaseLine].[Volume]" caption="Volume" attribute="1" defaultMemberUniqueName="[FactBaseLine].[Volume].[All]" allUniqueName="[FactBaseLine].[Volume].[All]" dimensionUniqueName="[FactBaseLine]" displayFolder="" count="0" unbalanced="0" hidden="1"/>
    <cacheHierarchy uniqueName="[indicators per hour].[id]" caption="id" attribute="1" defaultMemberUniqueName="[indicators per hour].[id].[All]" allUniqueName="[indicators per hour].[id].[All]" dimensionUniqueName="[indicators per hour]" displayFolder="" count="0" unbalanced="0" hidden="1"/>
    <cacheHierarchy uniqueName="[indicators per hour].[Name]" caption="Name" attribute="1" defaultMemberUniqueName="[indicators per hour].[Name].[All]" allUniqueName="[indicators per hour].[Name].[All]" dimensionUniqueName="[indicators per hour]" displayFolder="" count="0" unbalanced="0" hidden="1"/>
    <cacheHierarchy uniqueName="[PB Dim Measures].[ID]" caption="ID" attribute="1" defaultMemberUniqueName="[PB Dim Measures].[ID].[All]" allUniqueName="[PB Dim Measures].[ID].[All]" dimensionUniqueName="[PB Dim Measures]" displayFolder="" count="0" unbalanced="0" hidden="1"/>
    <cacheHierarchy uniqueName="[PB Dim Measures].[Name]" caption="Name" attribute="1" defaultMemberUniqueName="[PB Dim Measures].[Name].[All]" allUniqueName="[PB Dim Measures].[Name].[All]" dimensionUniqueName="[PB Dim Measures]" displayFolder="" count="0" unbalanced="0" hidden="1"/>
    <cacheHierarchy uniqueName="[PB Dim Referral].[ID]" caption="ID" attribute="1" defaultMemberUniqueName="[PB Dim Referral].[ID].[All]" allUniqueName="[PB Dim Referral].[ID].[All]" dimensionUniqueName="[PB Dim Referral]" displayFolder="" count="0" unbalanced="0" hidden="1"/>
    <cacheHierarchy uniqueName="[PB Dim Referral].[Name]" caption="Name" attribute="1" defaultMemberUniqueName="[PB Dim Referral].[Name].[All]" allUniqueName="[PB Dim Referral].[Name].[All]" dimensionUniqueName="[PB Dim Referral]" displayFolder="" count="0" unbalanced="0" hidden="1"/>
    <cacheHierarchy uniqueName="[PB Dim Risk].[ID]" caption="ID" attribute="1" defaultMemberUniqueName="[PB Dim Risk].[ID].[All]" allUniqueName="[PB Dim Risk].[ID].[All]" dimensionUniqueName="[PB Dim Risk]" displayFolder="" count="0" unbalanced="0" hidden="1"/>
    <cacheHierarchy uniqueName="[PB Dim Risk].[Name]" caption="Name" attribute="1" defaultMemberUniqueName="[PB Dim Risk].[Name].[All]" allUniqueName="[PB Dim Risk].[Name].[All]" dimensionUniqueName="[PB Dim Risk]" displayFolder="" count="0" unbalanced="0" hidden="1"/>
    <cacheHierarchy uniqueName="[PBDim Period].[ID]" caption="ID" attribute="1" defaultMemberUniqueName="[PBDim Period].[ID].[All]" allUniqueName="[PBDim Period].[ID].[All]" dimensionUniqueName="[PBDim Period]" displayFolder="" count="0" unbalanced="0" hidden="1"/>
    <cacheHierarchy uniqueName="[PBDim Period].[Name]" caption="Name" attribute="1" defaultMemberUniqueName="[PBDim Period].[Name].[All]" allUniqueName="[PBDim Period].[Name].[All]" dimensionUniqueName="[PBDim Period]" displayFolder="" count="0" unbalanced="0" hidden="1"/>
    <cacheHierarchy uniqueName="[VolumeAnalysisComparison].[ID]" caption="ID" attribute="1" defaultMemberUniqueName="[VolumeAnalysisComparison].[ID].[All]" allUniqueName="[VolumeAnalysisComparison].[ID].[All]" dimensionUniqueName="[VolumeAnalysisComparison]" displayFolder="" count="0" unbalanced="0" hidden="1"/>
    <cacheHierarchy uniqueName="[VolumeAnalysisComparison].[Volume Name]" caption="Volume Name" attribute="1" defaultMemberUniqueName="[VolumeAnalysisComparison].[Volume Name].[All]" allUniqueName="[VolumeAnalysisComparison].[Volume Name].[All]" dimensionUniqueName="[VolumeAnalysisComparison]" displayFolder="" count="0" unbalanced="0" hidden="1"/>
    <cacheHierarchy uniqueName="[YearBridge].[YearKey]" caption="YearKey" attribute="1" defaultMemberUniqueName="[YearBridge].[YearKey].[All]" allUniqueName="[YearBridge].[YearKey].[All]" dimensionUniqueName="[YearBridge]" displayFolder="" count="0" unbalanced="0" hidden="1"/>
    <cacheHierarchy uniqueName="[Measures].[Cash Revenue]" caption="Cash Revenue" measure="1" displayFolder="" measureGroup="Fact Billing" count="0" oneField="1">
      <fieldsUsage count="1">
        <fieldUsage x="16"/>
      </fieldsUsage>
    </cacheHierarchy>
    <cacheHierarchy uniqueName="[Measures].[Credit Revenue]" caption="Credit Revenue" measure="1" displayFolder="" measureGroup="Fact Billing" count="0" oneField="1">
      <fieldsUsage count="1">
        <fieldUsage x="17"/>
      </fieldsUsage>
    </cacheHierarchy>
    <cacheHierarchy uniqueName="[Measures].[No of Services]" caption="No of Services" measure="1" displayFolder="" measureGroup="Fact Billing" count="0"/>
    <cacheHierarchy uniqueName="[Measures].[No of Doctors]" caption="No of Doctors" measure="1" displayFolder="" measureGroup="Fact Billing" count="0"/>
    <cacheHierarchy uniqueName="[Measures].[No of Patients]" caption="No of Patients" measure="1" displayFolder="" measureGroup="Fact Billing" count="0"/>
    <cacheHierarchy uniqueName="[Measures].[Charge Per Case]" caption="Charge Per Case" measure="1" displayFolder="" measureGroup="Fact Billing" count="0"/>
    <cacheHierarchy uniqueName="[Measures].[Charge Per Patient]" caption="Charge Per Patient" measure="1" displayFolder="" measureGroup="Fact Billing" count="0"/>
    <cacheHierarchy uniqueName="[Measures].[No Of Cases Original ]" caption="No Of Cases Original " measure="1" displayFolder="Fact Billing Original" measureGroup="Fact Billing" count="0"/>
    <cacheHierarchy uniqueName="[Measures].[Charge Per Case Original]" caption="Charge Per Case Original" measure="1" displayFolder="Fact Billing Original" measureGroup="Fact Billing" count="0"/>
    <cacheHierarchy uniqueName="[Measures].[Total Revenue]" caption="Total Revenue" measure="1" displayFolder="" measureGroup="Fact Billing" count="0" oneField="1">
      <fieldsUsage count="1">
        <fieldUsage x="13"/>
      </fieldsUsage>
    </cacheHierarchy>
    <cacheHierarchy uniqueName="[Measures].[No Of Cases]" caption="No Of Cases" measure="1" displayFolder="" measureGroup="Fact Billing" count="0" oneField="1">
      <fieldsUsage count="1">
        <fieldUsage x="12"/>
      </fieldsUsage>
    </cacheHierarchy>
    <cacheHierarchy uniqueName="[Measures].[Historical Total Revenue]" caption="Historical Total Revenue" measure="1" displayFolder="Historical Measures" measureGroup="Fact Billing" count="0"/>
    <cacheHierarchy uniqueName="[Measures].[Historical No Of Services]" caption="Historical No Of Services" measure="1" displayFolder="Historical Measures" measureGroup="Fact Billing" count="0"/>
    <cacheHierarchy uniqueName="[Measures].[Historical No Of Cases]" caption="Historical No Of Cases" measure="1" displayFolder="Historical Measures" measureGroup="Fact Billing" count="0"/>
    <cacheHierarchy uniqueName="[Measures].[Historical Charge Per Case]" caption="Historical Charge Per Case" measure="1" displayFolder="Historical Measures" measureGroup="Fact Billing" count="0"/>
    <cacheHierarchy uniqueName="[Measures].[Historical No of Doctors]" caption="Historical No of Doctors" measure="1" displayFolder="Historical Measures" measureGroup="Fact Billing" count="0"/>
    <cacheHierarchy uniqueName="[Measures].[Historical Charge Per Patient]" caption="Historical Charge Per Patient" measure="1" displayFolder="Historical Measures" measureGroup="Fact Billing" count="0"/>
    <cacheHierarchy uniqueName="[Measures].[Revenue Growth $]" caption="Revenue Growth $" measure="1" displayFolder="Growth Measures" measureGroup="Fact Billing" count="0"/>
    <cacheHierarchy uniqueName="[Measures].[Revenue Growth %]" caption="Revenue Growth %" measure="1" displayFolder="Growth Measures" measureGroup="Fact Billing" count="0"/>
    <cacheHierarchy uniqueName="[Measures].[Charge Growth $]" caption="Charge Growth $" measure="1" displayFolder="Growth Measures" measureGroup="Fact Billing" count="0"/>
    <cacheHierarchy uniqueName="[Measures].[Charge Growth %]" caption="Charge Growth %" measure="1" displayFolder="Growth Measures" measureGroup="Fact Billing" count="0"/>
    <cacheHierarchy uniqueName="[Measures].[OPD Referral to IPD Cases]" caption="OPD Referral to IPD Cases" measure="1" displayFolder="Referral Measures" measureGroup="Fact Billing" count="0"/>
    <cacheHierarchy uniqueName="[Measures].[OPD Referral to Lab Revenue]" caption="OPD Referral to Lab Revenue" measure="1" displayFolder="Referral Measures" measureGroup="Fact Billing" count="0"/>
    <cacheHierarchy uniqueName="[Measures].[OPD Referral to Lab Cases]" caption="OPD Referral to Lab Cases" measure="1" displayFolder="Referral Measures" measureGroup="Fact Billing" count="0"/>
    <cacheHierarchy uniqueName="[Measures].[OPD Referral to Rad Revenue]" caption="OPD Referral to Rad Revenue" measure="1" displayFolder="Referral Measures" measureGroup="Fact Billing" count="0"/>
    <cacheHierarchy uniqueName="[Measures].[OPD Referral to Rad Cases]" caption="OPD Referral to Rad Cases" measure="1" displayFolder="Referral Measures" measureGroup="Fact Billing" count="0"/>
    <cacheHierarchy uniqueName="[Measures].[ER Referral Revenue]" caption="ER Referral Revenue" measure="1" displayFolder="Referral Measures" measureGroup="Fact Billing" count="0"/>
    <cacheHierarchy uniqueName="[Measures].[ER Referral to IPD Cases]" caption="ER Referral to IPD Cases" measure="1" displayFolder="Referral Measures" measureGroup="Fact Billing" count="0"/>
    <cacheHierarchy uniqueName="[Measures].[ER Referral to Lab Revenue]" caption="ER Referral to Lab Revenue" measure="1" displayFolder="Referral Measures" measureGroup="Fact Billing" count="0"/>
    <cacheHierarchy uniqueName="[Measures].[ER Referral to Lab Cases]" caption="ER Referral to Lab Cases" measure="1" displayFolder="Referral Measures" measureGroup="Fact Billing" count="0"/>
    <cacheHierarchy uniqueName="[Measures].[ER Referral to Rad Revenue]" caption="ER Referral to Rad Revenue" measure="1" displayFolder="Referral Measures" measureGroup="Fact Billing" count="0"/>
    <cacheHierarchy uniqueName="[Measures].[ER Referral to Rad Cases]" caption="ER Referral to Rad Cases" measure="1" displayFolder="Referral Measures" measureGroup="Fact Billing" count="0"/>
    <cacheHierarchy uniqueName="[Measures].[No Of Cases Growth %]" caption="No Of Cases Growth %" measure="1" displayFolder="Growth Measures" measureGroup="Fact Billing" count="0"/>
    <cacheHierarchy uniqueName="[Measures].[No of Cases Growth $]" caption="No of Cases Growth $" measure="1" displayFolder="Growth Measures" measureGroup="Fact Billing" count="0"/>
    <cacheHierarchy uniqueName="[Measures].[No Of Services Growth %]" caption="No Of Services Growth %" measure="1" displayFolder="Growth Measures" measureGroup="Fact Billing" count="0"/>
    <cacheHierarchy uniqueName="[Measures].[Avg No Of Service]" caption="Avg No Of Service" measure="1" displayFolder="" measureGroup="Fact Billing" count="0"/>
    <cacheHierarchy uniqueName="[Measures].[ALOS]" caption="ALOS" measure="1" displayFolder="" measureGroup="Fact Billing" count="0"/>
    <cacheHierarchy uniqueName="[Measures].[MTD No of Cases]" caption="MTD No of Cases" measure="1" displayFolder="MTD Calculation" measureGroup="Fact Billing" count="0"/>
    <cacheHierarchy uniqueName="[Measures].[MTD Total Revenue]" caption="MTD Total Revenue" measure="1" displayFolder="MTD Calculation" measureGroup="Fact Billing" count="0"/>
    <cacheHierarchy uniqueName="[Measures].[Previous MTD Revenue]" caption="Previous MTD Revenue" measure="1" displayFolder="Historical Measures" measureGroup="Fact Billing" count="0"/>
    <cacheHierarchy uniqueName="[Measures].[Previous MTD Cases]" caption="Previous MTD Cases" measure="1" displayFolder="Historical Measures" measureGroup="Fact Billing" count="0"/>
    <cacheHierarchy uniqueName="[Measures].[ER Referral to IPD Cases %]" caption="ER Referral to IPD Cases %" measure="1" displayFolder="Referral Measures" measureGroup="Fact Billing" count="0"/>
    <cacheHierarchy uniqueName="[Measures].[OPD Referral to IPD Cases %]" caption="OPD Referral to IPD Cases %" measure="1" displayFolder="Referral Measures" measureGroup="Fact Billing" count="0"/>
    <cacheHierarchy uniqueName="[Measures].[ER Referral to Lab Cases %]" caption="ER Referral to Lab Cases %" measure="1" displayFolder="Referral Measures" measureGroup="Fact Billing" count="0"/>
    <cacheHierarchy uniqueName="[Measures].[OPD Referral to Lab Cases %]" caption="OPD Referral to Lab Cases %" measure="1" displayFolder="Referral Measures" measureGroup="Fact Billing" count="0"/>
    <cacheHierarchy uniqueName="[Measures].[OPD Referral to Rad Cases %]" caption="OPD Referral to Rad Cases %" measure="1" displayFolder="Referral Measures" measureGroup="Fact Billing" count="0"/>
    <cacheHierarchy uniqueName="[Measures].[ER Referral to Rad Cases %]" caption="ER Referral to Rad Cases %" measure="1" displayFolder="Referral Measures" measureGroup="Fact Billing" count="0"/>
    <cacheHierarchy uniqueName="[Measures].[Diagnosis Compliance %]" caption="Diagnosis Compliance %" measure="1" displayFolder="Data Quality" measureGroup="Fact Billing" count="0"/>
    <cacheHierarchy uniqueName="[Measures].[Patient District Quality]" caption="Patient District Quality" measure="1" displayFolder="Data Quality" measureGroup="Fact Billing" count="0"/>
    <cacheHierarchy uniqueName="[Measures].[Patient Nationality Quality]" caption="Patient Nationality Quality" measure="1" displayFolder="Data Quality" measureGroup="Fact Billing" count="0"/>
    <cacheHierarchy uniqueName="[Measures].[Patient Source of Business Quality]" caption="Patient Source of Business Quality" measure="1" displayFolder="Data Quality" measureGroup="Fact Billing" count="0"/>
    <cacheHierarchy uniqueName="[Measures].[Patient Province Quality]" caption="Patient Province Quality" measure="1" displayFolder="Data Quality" measureGroup="Fact Billing" count="0"/>
    <cacheHierarchy uniqueName="[Measures].[No of Doctor-Procedure]" caption="No of Doctor-Procedure" measure="1" displayFolder="" measureGroup="Fact Billing" count="0"/>
    <cacheHierarchy uniqueName="[Measures].[Historical No of Patients - StartDate]" caption="Historical No of Patients - StartDate" measure="1" displayFolder="Historical Measures" measureGroup="Fact Billing" count="0"/>
    <cacheHierarchy uniqueName="[Measures].[No of Patients Growth $ - StartDate]" caption="No of Patients Growth $ - StartDate" measure="1" displayFolder="Growth Measures" measureGroup="Fact Billing" count="0"/>
    <cacheHierarchy uniqueName="[Measures].[No Of Patients Growth % - StartDate]" caption="No Of Patients Growth % - StartDate" measure="1" displayFolder="Growth Measures" measureGroup="Fact Billing" count="0"/>
    <cacheHierarchy uniqueName="[Measures].[YTD No of Cases]" caption="YTD No of Cases" measure="1" displayFolder="YTD Calculation" measureGroup="Fact Billing" count="0"/>
    <cacheHierarchy uniqueName="[Measures].[YTD Total Revenue]" caption="YTD Total Revenue" measure="1" displayFolder="YTD Calculation" measureGroup="Fact Billing" count="0"/>
    <cacheHierarchy uniqueName="[Measures].[YTD Charge Per Case]" caption="YTD Charge Per Case" measure="1" displayFolder="YTD Calculation" measureGroup="Fact Billing" count="0"/>
    <cacheHierarchy uniqueName="[Measures].[Previous YTD Cases]" caption="Previous YTD Cases" measure="1" displayFolder="Historical Measures" measureGroup="Fact Billing" count="0"/>
    <cacheHierarchy uniqueName="[Measures].[Previous YTD Revenue]" caption="Previous YTD Revenue" measure="1" displayFolder="Historical Measures" measureGroup="Fact Billing" count="0"/>
    <cacheHierarchy uniqueName="[Measures].[Previous YTD Charge Per Case]" caption="Previous YTD Charge Per Case" measure="1" displayFolder="Historical Measures" measureGroup="Fact Billing" count="0"/>
    <cacheHierarchy uniqueName="[Measures].[Historical Avg No Of Service]" caption="Historical Avg No Of Service" measure="1" displayFolder="Historical Measures" measureGroup="Fact Billing" count="0"/>
    <cacheHierarchy uniqueName="[Measures].[Rev. Growth Contribution]" caption="Rev. Growth Contribution" measure="1" displayFolder="Growth Measures" measureGroup="Fact Billing" count="0"/>
    <cacheHierarchy uniqueName="[Measures].[No Of Cases Growth Contribution]" caption="No Of Cases Growth Contribution" measure="1" displayFolder="Growth Measures" measureGroup="Fact Billing" count="0"/>
    <cacheHierarchy uniqueName="[Measures].[Charge Growth Contribution]" caption="Charge Growth Contribution" measure="1" displayFolder="Growth Measures" measureGroup="Fact Billing" count="0"/>
    <cacheHierarchy uniqueName="[Measures].[ER Referral to Pharmacy Revenue]" caption="ER Referral to Pharmacy Revenue" measure="1" displayFolder="Referral Measures" measureGroup="Fact Billing" count="0"/>
    <cacheHierarchy uniqueName="[Measures].[OPD Referral to Pharmacy Revenue]" caption="OPD Referral to Pharmacy Revenue" measure="1" displayFolder="Referral Measures" measureGroup="Fact Billing" count="0"/>
    <cacheHierarchy uniqueName="[Measures].[OPD Referral to Pharmacy Cases]" caption="OPD Referral to Pharmacy Cases" measure="1" displayFolder="Referral Measures" measureGroup="Fact Billing" count="0"/>
    <cacheHierarchy uniqueName="[Measures].[ER Referral to Pharmacy Cases]" caption="ER Referral to Pharmacy Cases" measure="1" displayFolder="Referral Measures" measureGroup="Fact Billing" count="0"/>
    <cacheHierarchy uniqueName="[Measures].[ER Referral to Pharmacy Cases %]" caption="ER Referral to Pharmacy Cases %" measure="1" displayFolder="Referral Measures" measureGroup="Fact Billing" count="0"/>
    <cacheHierarchy uniqueName="[Measures].[OPD Referral to Pharmacy Cases %]" caption="OPD Referral to Pharmacy Cases %" measure="1" displayFolder="Referral Measures" measureGroup="Fact Billing" count="0"/>
    <cacheHierarchy uniqueName="[Measures].[Discount Amount]" caption="Discount Amount" measure="1" displayFolder="" measureGroup="Fact Billing" count="0"/>
    <cacheHierarchy uniqueName="[Measures].[Discount%]" caption="Discount%" measure="1" displayFolder="" measureGroup="Fact Billing" count="0"/>
    <cacheHierarchy uniqueName="[Measures].[Total Revenue Before Discount]" caption="Total Revenue Before Discount" measure="1" displayFolder="" measureGroup="Fact Billing" count="0"/>
    <cacheHierarchy uniqueName="[Measures].[Historical ER Referral to IPD Cases]" caption="Historical ER Referral to IPD Cases" measure="1" displayFolder="Historical Referral Measures" measureGroup="Fact Billing" count="0"/>
    <cacheHierarchy uniqueName="[Measures].[Historical ER Referral Revenue]" caption="Historical ER Referral Revenue" measure="1" displayFolder="Historical Referral Measures" measureGroup="Fact Billing" count="0"/>
    <cacheHierarchy uniqueName="[Measures].[Historical ER Referral to Lab Cases]" caption="Historical ER Referral to Lab Cases" measure="1" displayFolder="Historical Referral Measures" measureGroup="Fact Billing" count="0"/>
    <cacheHierarchy uniqueName="[Measures].[Historical ER Referral to IPD Cases %]" caption="Historical ER Referral to IPD Cases %" measure="1" displayFolder="Historical Referral Measures" measureGroup="Fact Billing" count="0"/>
    <cacheHierarchy uniqueName="[Measures].[Historical ER Referral to Lab Revenue]" caption="Historical ER Referral to Lab Revenue" measure="1" displayFolder="Historical Referral Measures" measureGroup="Fact Billing" count="0"/>
    <cacheHierarchy uniqueName="[Measures].[Historical ER Referral to Lab Cases %]" caption="Historical ER Referral to Lab Cases %" measure="1" displayFolder="Historical Referral Measures" measureGroup="Fact Billing" count="0"/>
    <cacheHierarchy uniqueName="[Measures].[Historical ER Referral to Pharmacy Cases]" caption="Historical ER Referral to Pharmacy Cases" measure="1" displayFolder="Historical Referral Measures" measureGroup="Fact Billing" count="0"/>
    <cacheHierarchy uniqueName="[Measures].[Historical ER Referral to Pharmacy Cases %]" caption="Historical ER Referral to Pharmacy Cases %" measure="1" displayFolder="Historical Referral Measures" measureGroup="Fact Billing" count="0"/>
    <cacheHierarchy uniqueName="[Measures].[Historical ER Referral to Pharmacy Revenue]" caption="Historical ER Referral to Pharmacy Revenue" measure="1" displayFolder="Historical Referral Measures" measureGroup="Fact Billing" count="0"/>
    <cacheHierarchy uniqueName="[Measures].[Historical ER Referral to Rad Cases]" caption="Historical ER Referral to Rad Cases" measure="1" displayFolder="Historical Referral Measures" measureGroup="Fact Billing" count="0"/>
    <cacheHierarchy uniqueName="[Measures].[Historical ER Referral to Rad Revenue]" caption="Historical ER Referral to Rad Revenue" measure="1" displayFolder="Historical Referral Measures" measureGroup="Fact Billing" count="0"/>
    <cacheHierarchy uniqueName="[Measures].[Historical ER Referral to Rad Cases %]" caption="Historical ER Referral to Rad Cases %" measure="1" displayFolder="Historical Referral Measures" measureGroup="Fact Billing" count="0"/>
    <cacheHierarchy uniqueName="[Measures].[Historical OPD Referral to IPD Cases %]" caption="Historical OPD Referral to IPD Cases %" measure="1" displayFolder="Historical Referral Measures" measureGroup="Fact Billing" count="0"/>
    <cacheHierarchy uniqueName="[Measures].[Historical OPD Referral to Lab Cases]" caption="Historical OPD Referral to Lab Cases" measure="1" displayFolder="Historical Referral Measures" measureGroup="Fact Billing" count="0"/>
    <cacheHierarchy uniqueName="[Measures].[Historical OPD Referral to Lab Cases %]" caption="Historical OPD Referral to Lab Cases %" measure="1" displayFolder="Historical Referral Measures" measureGroup="Fact Billing" count="0"/>
    <cacheHierarchy uniqueName="[Measures].[Historical OPD Referral to Lab Revenue]" caption="Historical OPD Referral to Lab Revenue" measure="1" displayFolder="Historical Referral Measures" measureGroup="Fact Billing" count="0"/>
    <cacheHierarchy uniqueName="[Measures].[Historical OPD Referral to Pharmacy Cases]" caption="Historical OPD Referral to Pharmacy Cases" measure="1" displayFolder="Historical Referral Measures" measureGroup="Fact Billing" count="0"/>
    <cacheHierarchy uniqueName="[Measures].[Historical OPD Referral to Pharmacy Cases %]" caption="Historical OPD Referral to Pharmacy Cases %" measure="1" displayFolder="Historical Referral Measures" measureGroup="Fact Billing" count="0"/>
    <cacheHierarchy uniqueName="[Measures].[Historical OPD Referral to Pharmacy Revenue]" caption="Historical OPD Referral to Pharmacy Revenue" measure="1" displayFolder="Historical Referral Measures" measureGroup="Fact Billing" count="0"/>
    <cacheHierarchy uniqueName="[Measures].[Historical OPD Referral to Rad Cases]" caption="Historical OPD Referral to Rad Cases" measure="1" displayFolder="Historical Referral Measures" measureGroup="Fact Billing" count="0"/>
    <cacheHierarchy uniqueName="[Measures].[Historical OPD Referral to Rad Revenue]" caption="Historical OPD Referral to Rad Revenue" measure="1" displayFolder="Historical Referral Measures" measureGroup="Fact Billing" count="0"/>
    <cacheHierarchy uniqueName="[Measures].[Historical OPD Referral to Rad Cases %]" caption="Historical OPD Referral to Rad Cases %" measure="1" displayFolder="Historical Referral Measures" measureGroup="Fact Billing" count="0"/>
    <cacheHierarchy uniqueName="[Measures].[Growth ER Referral Revenue]" caption="Growth ER Referral Revenue" measure="1" displayFolder="Referral Measures Growth" measureGroup="Fact Billing" count="0"/>
    <cacheHierarchy uniqueName="[Measures].[Growth ER Referral to IPD Cases]" caption="Growth ER Referral to IPD Cases" measure="1" displayFolder="Referral Measures Growth" measureGroup="Fact Billing" count="0"/>
    <cacheHierarchy uniqueName="[Measures].[Growth ER Referral to IPD Cases %]" caption="Growth ER Referral to IPD Cases %" measure="1" displayFolder="Referral Measures Growth" measureGroup="Fact Billing" count="0"/>
    <cacheHierarchy uniqueName="[Measures].[Growth ER Referral to Lab Cases]" caption="Growth ER Referral to Lab Cases" measure="1" displayFolder="Referral Measures Growth" measureGroup="Fact Billing" count="0"/>
    <cacheHierarchy uniqueName="[Measures].[Growth ER Referral to Lab Cases %]" caption="Growth ER Referral to Lab Cases %" measure="1" displayFolder="Referral Measures Growth" measureGroup="Fact Billing" count="0"/>
    <cacheHierarchy uniqueName="[Measures].[Growth ER Referral to Lab Revenue]" caption="Growth ER Referral to Lab Revenue" measure="1" displayFolder="Referral Measures Growth" measureGroup="Fact Billing" count="0"/>
    <cacheHierarchy uniqueName="[Measures].[Growth ER Referral to Pharmacy Cases]" caption="Growth ER Referral to Pharmacy Cases" measure="1" displayFolder="Referral Measures Growth" measureGroup="Fact Billing" count="0"/>
    <cacheHierarchy uniqueName="[Measures].[Growth ER Referral to Pharmacy Cases %]" caption="Growth ER Referral to Pharmacy Cases %" measure="1" displayFolder="Referral Measures Growth" measureGroup="Fact Billing" count="0"/>
    <cacheHierarchy uniqueName="[Measures].[Growth ER Referral to Pharmacy Revenue]" caption="Growth ER Referral to Pharmacy Revenue" measure="1" displayFolder="Referral Measures Growth" measureGroup="Fact Billing" count="0"/>
    <cacheHierarchy uniqueName="[Measures].[Growth ER Referral to Rad Cases]" caption="Growth ER Referral to Rad Cases" measure="1" displayFolder="Referral Measures Growth" measureGroup="Fact Billing" count="0"/>
    <cacheHierarchy uniqueName="[Measures].[Growth ER Referral to Rad Cases %]" caption="Growth ER Referral to Rad Cases %" measure="1" displayFolder="Referral Measures Growth" measureGroup="Fact Billing" count="0"/>
    <cacheHierarchy uniqueName="[Measures].[Growth ER Referral to Rad Revenue]" caption="Growth ER Referral to Rad Revenue" measure="1" displayFolder="Referral Measures Growth" measureGroup="Fact Billing" count="0"/>
    <cacheHierarchy uniqueName="[Measures].[Growth OPD Referral to IPD Cases]" caption="Growth OPD Referral to IPD Cases" measure="1" displayFolder="Referral Measures Growth" measureGroup="Fact Billing" count="0"/>
    <cacheHierarchy uniqueName="[Measures].[Growth OPD Referral to IPD Cases %]" caption="Growth OPD Referral to IPD Cases %" measure="1" displayFolder="Referral Measures Growth" measureGroup="Fact Billing" count="0"/>
    <cacheHierarchy uniqueName="[Measures].[Growth OPD Referral to Lab Cases]" caption="Growth OPD Referral to Lab Cases" measure="1" displayFolder="Referral Measures Growth" measureGroup="Fact Billing" count="0"/>
    <cacheHierarchy uniqueName="[Measures].[Growth OPD Referral to Lab Cases %]" caption="Growth OPD Referral to Lab Cases %" measure="1" displayFolder="Referral Measures Growth" measureGroup="Fact Billing" count="0"/>
    <cacheHierarchy uniqueName="[Measures].[Growth OPD Referral to Lab Revenue]" caption="Growth OPD Referral to Lab Revenue" measure="1" displayFolder="Referral Measures Growth" measureGroup="Fact Billing" count="0"/>
    <cacheHierarchy uniqueName="[Measures].[Growth OPD Referral to Pharmacy Cases]" caption="Growth OPD Referral to Pharmacy Cases" measure="1" displayFolder="Referral Measures Growth" measureGroup="Fact Billing" count="0"/>
    <cacheHierarchy uniqueName="[Measures].[Growth OPD Referral to Pharmacy Cases %]" caption="Growth OPD Referral to Pharmacy Cases %" measure="1" displayFolder="Referral Measures Growth" measureGroup="Fact Billing" count="0"/>
    <cacheHierarchy uniqueName="[Measures].[Growth OPD Referral to Pharmacy Revenue]" caption="Growth OPD Referral to Pharmacy Revenue" measure="1" displayFolder="Referral Measures Growth" measureGroup="Fact Billing" count="0"/>
    <cacheHierarchy uniqueName="[Measures].[Growth OPD Referral to Rad Cases]" caption="Growth OPD Referral to Rad Cases" measure="1" displayFolder="Referral Measures Growth" measureGroup="Fact Billing" count="0"/>
    <cacheHierarchy uniqueName="[Measures].[Growth OPD Referral to Rad Cases %]" caption="Growth OPD Referral to Rad Cases %" measure="1" displayFolder="Referral Measures Growth" measureGroup="Fact Billing" count="0"/>
    <cacheHierarchy uniqueName="[Measures].[Growth OPD Referral to Rad Revenue]" caption="Growth OPD Referral to Rad Revenue" measure="1" displayFolder="Referral Measures Growth" measureGroup="Fact Billing" count="0"/>
    <cacheHierarchy uniqueName="[Measures].[ER Referral to Procedures Cases]" caption="ER Referral to Procedures Cases" measure="1" displayFolder="Referral Measures" measureGroup="Fact Billing" count="0"/>
    <cacheHierarchy uniqueName="[Measures].[Historical ER Referral to Procedures Cases]" caption="Historical ER Referral to Procedures Cases" measure="1" displayFolder="Historical Referral Measures" measureGroup="Fact Billing" count="0"/>
    <cacheHierarchy uniqueName="[Measures].[Growth ER Referral to Procedures Cases]" caption="Growth ER Referral to Procedures Cases" measure="1" displayFolder="Referral Measures Growth" measureGroup="Fact Billing" count="0"/>
    <cacheHierarchy uniqueName="[Measures].[ER Referral to Procedures Cases %]" caption="ER Referral to Procedures Cases %" measure="1" displayFolder="Referral Measures" measureGroup="Fact Billing" count="0"/>
    <cacheHierarchy uniqueName="[Measures].[Historical ER Referral to Procedures Cases %]" caption="Historical ER Referral to Procedures Cases %" measure="1" displayFolder="Historical Referral Measures" measureGroup="Fact Billing" count="0"/>
    <cacheHierarchy uniqueName="[Measures].[Growth ER Referral to Procedures Cases %]" caption="Growth ER Referral to Procedures Cases %" measure="1" displayFolder="Referral Measures Growth" measureGroup="Fact Billing" count="0"/>
    <cacheHierarchy uniqueName="[Measures].[ER Referral to Procedures Revenue]" caption="ER Referral to Procedures Revenue" measure="1" displayFolder="Referral Measures" measureGroup="Fact Billing" count="0"/>
    <cacheHierarchy uniqueName="[Measures].[Historical ER Referral to Procedures Revenue]" caption="Historical ER Referral to Procedures Revenue" measure="1" displayFolder="Historical Referral Measures" measureGroup="Fact Billing" count="0"/>
    <cacheHierarchy uniqueName="[Measures].[Growth ER Referral to Procedures Revenue]" caption="Growth ER Referral to Procedures Revenue" measure="1" displayFolder="Referral Measures Growth" measureGroup="Fact Billing" count="0"/>
    <cacheHierarchy uniqueName="[Measures].[OPD Referral to Procedures Cases]" caption="OPD Referral to Procedures Cases" measure="1" displayFolder="Referral Measures" measureGroup="Fact Billing" count="0"/>
    <cacheHierarchy uniqueName="[Measures].[Historical OPD Referral to Procedures Cases]" caption="Historical OPD Referral to Procedures Cases" measure="1" displayFolder="Historical Referral Measures" measureGroup="Fact Billing" count="0"/>
    <cacheHierarchy uniqueName="[Measures].[Growth OPD Referral to Procedures Cases]" caption="Growth OPD Referral to Procedures Cases" measure="1" displayFolder="Referral Measures Growth" measureGroup="Fact Billing" count="0"/>
    <cacheHierarchy uniqueName="[Measures].[OPD Referral to Procedures Cases %]" caption="OPD Referral to Procedures Cases %" measure="1" displayFolder="Referral Measures" measureGroup="Fact Billing" count="0"/>
    <cacheHierarchy uniqueName="[Measures].[Historical OPD Referral to Procedures Cases %]" caption="Historical OPD Referral to Procedures Cases %" measure="1" displayFolder="Historical Referral Measures" measureGroup="Fact Billing" count="0"/>
    <cacheHierarchy uniqueName="[Measures].[Growth OPD Referral to Procedures Cases %]" caption="Growth OPD Referral to Procedures Cases %" measure="1" displayFolder="Referral Measures Growth" measureGroup="Fact Billing" count="0"/>
    <cacheHierarchy uniqueName="[Measures].[OPD Referral to Procedures Revenue]" caption="OPD Referral to Procedures Revenue" measure="1" displayFolder="Referral Measures" measureGroup="Fact Billing" count="0"/>
    <cacheHierarchy uniqueName="[Measures].[Historical OPD Referral to Procedures Revenue]" caption="Historical OPD Referral to Procedures Revenue" measure="1" displayFolder="Historical Referral Measures" measureGroup="Fact Billing" count="0"/>
    <cacheHierarchy uniqueName="[Measures].[Growth OPD Referral to Procedures Revenue]" caption="Growth OPD Referral to Procedures Revenue" measure="1" displayFolder="Referral Measures Growth" measureGroup="Fact Billing" count="0"/>
    <cacheHierarchy uniqueName="[Measures].[Historical  Diagnosis Compliance %]" caption="Historical  Diagnosis Compliance %" measure="1" displayFolder="Historical Measures" measureGroup="Fact Billing" count="0"/>
    <cacheHierarchy uniqueName="[Measures].[Growth Diagnosis Compliance %]" caption="Growth Diagnosis Compliance %" measure="1" displayFolder="Growth Measures" measureGroup="Fact Billing" count="0"/>
    <cacheHierarchy uniqueName="[Measures].[No. Of Accounts]" caption="No. Of Accounts" measure="1" displayFolder="" measureGroup="Fact Billing" count="0"/>
    <cacheHierarchy uniqueName="[Measures].[Historical No. Of Accounts]" caption="Historical No. Of Accounts" measure="1" displayFolder="Historical Measures" measureGroup="Fact Billing" count="0"/>
    <cacheHierarchy uniqueName="[Measures].[OPD Referral to IPD]" caption="OPD Referral to IPD" measure="1" displayFolder="Financial Impact" measureGroup="Fact Billing" count="0"/>
    <cacheHierarchy uniqueName="[Measures].[ER Referral to IPD]" caption="ER Referral to IPD" measure="1" displayFolder="Financial Impact" measureGroup="Fact Billing" count="0"/>
    <cacheHierarchy uniqueName="[Measures].[Lab Service Per Case]" caption="Lab Service Per Case" measure="1" displayFolder="" measureGroup="Fact Billing" count="0"/>
    <cacheHierarchy uniqueName="[Measures].[Rad Service Per Case]" caption="Rad Service Per Case" measure="1" displayFolder="" measureGroup="Fact Billing" count="0"/>
    <cacheHierarchy uniqueName="[Measures].[Procedure Service Per Case]" caption="Procedure Service Per Case" measure="1" displayFolder="" measureGroup="Fact Billing" count="0"/>
    <cacheHierarchy uniqueName="[Measures].[Lab Service Per Case Original]" caption="Lab Service Per Case Original" measure="1" displayFolder="" measureGroup="Fact Billing" count="0"/>
    <cacheHierarchy uniqueName="[Measures].[Rad Service Per Case Original]" caption="Rad Service Per Case Original" measure="1" displayFolder="" measureGroup="Fact Billing" count="0"/>
    <cacheHierarchy uniqueName="[Measures].[Procedure Service Per Case Original]" caption="Procedure Service Per Case Original" measure="1" displayFolder="" measureGroup="Fact Billing" count="0"/>
    <cacheHierarchy uniqueName="[Measures].[Charge Per Prescription]" caption="Charge Per Prescription" measure="1" displayFolder="" measureGroup="Fact Billing" count="0"/>
    <cacheHierarchy uniqueName="[Measures].[Charge Medication Per Case]" caption="Charge Medication Per Case" measure="1" displayFolder="" measureGroup="Fact Billing" count="0"/>
    <cacheHierarchy uniqueName="[Measures].[MTD Revenue For Medication]" caption="MTD Revenue For Medication" measure="1" displayFolder="MTD Calculation" measureGroup="Fact Billing" count="0"/>
    <cacheHierarchy uniqueName="[Measures].[MTD Revenue For Laboratory]" caption="MTD Revenue For Laboratory" measure="1" displayFolder="MTD Calculation" measureGroup="Fact Billing" count="0"/>
    <cacheHierarchy uniqueName="[Measures].[MTD Revenue For Radiology]" caption="MTD Revenue For Radiology" measure="1" displayFolder="MTD Calculation" measureGroup="Fact Billing" count="0"/>
    <cacheHierarchy uniqueName="[Measures].[Historical MTD Revenue For Medication]" caption="Historical MTD Revenue For Medication" measure="1" displayFolder="Historical Measures" measureGroup="Fact Billing" count="0"/>
    <cacheHierarchy uniqueName="[Measures].[Historical MTD Revenue For Laboratory]" caption="Historical MTD Revenue For Laboratory" measure="1" displayFolder="Historical Measures" measureGroup="Fact Billing" count="0"/>
    <cacheHierarchy uniqueName="[Measures].[Historical MTD Revenue For Radiology]" caption="Historical MTD Revenue For Radiology" measure="1" displayFolder="Historical Measures" measureGroup="Fact Billing" count="0"/>
    <cacheHierarchy uniqueName="[Measures].[Growth MTD Revenue For Medication %]" caption="Growth MTD Revenue For Medication %" measure="1" displayFolder="Growth Measures" measureGroup="Fact Billing" count="0"/>
    <cacheHierarchy uniqueName="[Measures].[Growth MTD Revenue For Laboratory %]" caption="Growth MTD Revenue For Laboratory %" measure="1" displayFolder="Growth Measures" measureGroup="Fact Billing" count="0"/>
    <cacheHierarchy uniqueName="[Measures].[Growth MTD Revenue For Radiology%]" caption="Growth MTD Revenue For Radiology%" measure="1" displayFolder="Growth Measures" measureGroup="Fact Billing" count="0"/>
    <cacheHierarchy uniqueName="[Measures].[Historical Revenue For Medication]" caption="Historical Revenue For Medication" measure="1" displayFolder="Historical Measures" measureGroup="Fact Billing" count="0"/>
    <cacheHierarchy uniqueName="[Measures].[Historical Revenue For Laboratory]" caption="Historical Revenue For Laboratory" measure="1" displayFolder="Historical Measures" measureGroup="Fact Billing" count="0"/>
    <cacheHierarchy uniqueName="[Measures].[Historical Revenue For Radiology]" caption="Historical Revenue For Radiology" measure="1" displayFolder="Historical Measures" measureGroup="Fact Billing" count="0"/>
    <cacheHierarchy uniqueName="[Measures].[Growth Revenue For Medication %]" caption="Growth Revenue For Medication %" measure="1" displayFolder="Growth Measures" measureGroup="Fact Billing" count="0"/>
    <cacheHierarchy uniqueName="[Measures].[Growth Revenue For Laboratory %]" caption="Growth Revenue For Laboratory %" measure="1" displayFolder="Growth Measures" measureGroup="Fact Billing" count="0"/>
    <cacheHierarchy uniqueName="[Measures].[Growth Revenue For Radiology %]" caption="Growth Revenue For Radiology %" measure="1" displayFolder="Growth Measures" measureGroup="Fact Billing" count="0"/>
    <cacheHierarchy uniqueName="[Measures].[Baseline Total Revenue]" caption="Baseline Total Revenue" measure="1" displayFolder="Baseline" measureGroup="Fact Billing" count="0"/>
    <cacheHierarchy uniqueName="[Measures].[Baseline No Of Cases]" caption="Baseline No Of Cases" measure="1" displayFolder="Baseline" measureGroup="Fact Billing" count="0"/>
    <cacheHierarchy uniqueName="[Measures].[Baseline Charge Per Case]" caption="Baseline Charge Per Case" measure="1" displayFolder="Baseline" measureGroup="Fact Billing" count="0"/>
    <cacheHierarchy uniqueName="[Measures].[Baseline No of Services]" caption="Baseline No of Services" measure="1" displayFolder="Baseline" measureGroup="Fact Billing" count="0"/>
    <cacheHierarchy uniqueName="[Measures].[Baseline AVG No of Services]" caption="Baseline AVG No of Services" measure="1" displayFolder="Baseline" measureGroup="Fact Billing" count="0"/>
    <cacheHierarchy uniqueName="[Measures].[Baseline OPD Referral to Lab Cases]" caption="Baseline OPD Referral to Lab Cases" measure="1" displayFolder="Baseline" measureGroup="Fact Billing" count="0"/>
    <cacheHierarchy uniqueName="[Measures].[Baseline OPD Referral to Rad Cases]" caption="Baseline OPD Referral to Rad Cases" measure="1" displayFolder="Baseline" measureGroup="Fact Billing" count="0"/>
    <cacheHierarchy uniqueName="[Measures].[Baseline OPD Referral to Rad Cases %]" caption="Baseline OPD Referral to Rad Cases %" measure="1" displayFolder="Baseline" measureGroup="Fact Billing" count="0"/>
    <cacheHierarchy uniqueName="[Measures].[Baseline OPD Referral to Lab Cases %]" caption="Baseline OPD Referral to Lab Cases %" measure="1" displayFolder="Baseline" measureGroup="Fact Billing" count="0"/>
    <cacheHierarchy uniqueName="[Measures].[Baseline Diagnosis Compliance %]" caption="Baseline Diagnosis Compliance %" measure="1" displayFolder="Baseline" measureGroup="Fact Billing" count="0"/>
    <cacheHierarchy uniqueName="[Measures].[Baseline OPD Referral to Lab Revenue]" caption="Baseline OPD Referral to Lab Revenue" measure="1" displayFolder="Baseline" measureGroup="Fact Billing" count="0"/>
    <cacheHierarchy uniqueName="[Measures].[Baseline OPD Referral to Rad Revenue]" caption="Baseline OPD Referral to Rad Revenue" measure="1" displayFolder="Baseline" measureGroup="Fact Billing" count="0"/>
    <cacheHierarchy uniqueName="[Measures].[Baseline OPD Referral to Procedures Revenue]" caption="Baseline OPD Referral to Procedures Revenue" measure="1" displayFolder="Baseline" measureGroup="Fact Billing" count="0"/>
    <cacheHierarchy uniqueName="[Measures].[Baseline OPD Referral to Procedures Cases %]" caption="Baseline OPD Referral to Procedures Cases %" measure="1" displayFolder="Baseline" measureGroup="Fact Billing" count="0"/>
    <cacheHierarchy uniqueName="[Measures].[Baseline OPD Referral to IPD Cases]" caption="Baseline OPD Referral to IPD Cases" measure="1" displayFolder="Baseline" measureGroup="Fact Billing" count="0"/>
    <cacheHierarchy uniqueName="[Measures].[Baseline OPD Referral to IPD Cases %]" caption="Baseline OPD Referral to IPD Cases %" measure="1" displayFolder="Baseline" measureGroup="Fact Billing" count="0"/>
    <cacheHierarchy uniqueName="[Measures].[Baseline OPD Referral to Procedures Cases]" caption="Baseline OPD Referral to Procedures Cases" measure="1" displayFolder="Baseline" measureGroup="Fact Billing" count="0"/>
    <cacheHierarchy uniqueName="[Measures].[Baseline OPD Referral to IPD Revenue]" caption="Baseline OPD Referral to IPD Revenue" measure="1" displayFolder="Baseline" measureGroup="Fact Billing" count="0"/>
    <cacheHierarchy uniqueName="[Measures].[Ambulance Revenue]" caption="Ambulance Revenue" measure="1" displayFolder="Power BI" measureGroup="Fact Billing" count="0"/>
    <cacheHierarchy uniqueName="[Measures].[OPD Referral to IPD Cases (adjusted)]" caption="OPD Referral to IPD Cases (adjusted)" measure="1" displayFolder="Referral Measures" measureGroup="Fact Billing" count="0"/>
    <cacheHierarchy uniqueName="[Measures].[OPD Referral to IPD Cases (adjusted) %]" caption="OPD Referral to IPD Cases (adjusted) %" measure="1" displayFolder="Referral Measures" measureGroup="Fact Billing" count="0"/>
    <cacheHierarchy uniqueName="[Measures].[OPD Referral to IPD Revenue]" caption="OPD Referral to IPD Revenue" measure="1" displayFolder="Referral Measures" measureGroup="Fact Billing" count="0"/>
    <cacheHierarchy uniqueName="[Measures].[Growth OPD Referral to IPD Revenue]" caption="Growth OPD Referral to IPD Revenue" measure="1" displayFolder="Referral Measures Growth" measureGroup="Fact Billing" count="0"/>
    <cacheHierarchy uniqueName="[Measures].[OPD Referral to IPD Revenue (adjusted)]" caption="OPD Referral to IPD Revenue (adjusted)" measure="1" displayFolder="Referral Measures" measureGroup="Fact Billing" count="0"/>
    <cacheHierarchy uniqueName="[Measures].[Historical OPD Referral to IPD Revenue (adjusted)]" caption="Historical OPD Referral to IPD Revenue (adjusted)" measure="1" displayFolder="Historical Measures" measureGroup="Fact Billing" count="0"/>
    <cacheHierarchy uniqueName="[Measures].[Historical OPD Referral to IPD Cases (adjusted)]" caption="Historical OPD Referral to IPD Cases (adjusted)" measure="1" displayFolder="Historical Measures" measureGroup="Fact Billing" count="0"/>
    <cacheHierarchy uniqueName="[Measures].[Historical OPD Referral to IPD Cases (adjusted) %]" caption="Historical OPD Referral to IPD Cases (adjusted) %" measure="1" displayFolder="Historical Measures" measureGroup="Fact Billing" count="0"/>
    <cacheHierarchy uniqueName="[Measures].[Baseline OPD Referral to IPD Revenue (adjusted)]" caption="Baseline OPD Referral to IPD Revenue (adjusted)" measure="1" displayFolder="Baseline" measureGroup="Fact Billing" count="0"/>
    <cacheHierarchy uniqueName="[Measures].[Baseline OPD Referral to IPD Cases (adjusted)]" caption="Baseline OPD Referral to IPD Cases (adjusted)" measure="1" displayFolder="Baseline" measureGroup="Fact Billing" count="0"/>
    <cacheHierarchy uniqueName="[Measures].[Baseline OPD Referral to IPD Cases (adjusted) %]" caption="Baseline OPD Referral to IPD Cases (adjusted) %" measure="1" displayFolder="Baseline" measureGroup="Fact Billing" count="0"/>
    <cacheHierarchy uniqueName="[Measures].[Total Admitted]" caption="Total Admitted" measure="1" displayFolder="Power BI" measureGroup="Fact Billing" count="0"/>
    <cacheHierarchy uniqueName="[Measures].[Diagnosed Cases]" caption="Diagnosed Cases" measure="1" displayFolder="" measureGroup="Fact Billing" count="0"/>
    <cacheHierarchy uniqueName="[Measures].[No Of Packages]" caption="No Of Packages" measure="1" displayFolder="" measureGroup="Fact Billing" count="0"/>
    <cacheHierarchy uniqueName="[Measures].[No Of Services In Package]" caption="No Of Services In Package" measure="1" displayFolder="" measureGroup="Fact Billing" count="0"/>
    <cacheHierarchy uniqueName="[Measures].[Company Tax]" caption="Company Tax" measure="1" displayFolder="Taxes Measures" measureGroup="Fact Billing" count="0"/>
    <cacheHierarchy uniqueName="[Measures].[Patient Tax]" caption="Patient Tax" measure="1" displayFolder="Taxes Measures" measureGroup="Fact Billing" count="0"/>
    <cacheHierarchy uniqueName="[Measures].[Total Taxes]" caption="Total Taxes" measure="1" displayFolder="Taxes Measures" measureGroup="Fact Billing" count="0"/>
    <cacheHierarchy uniqueName="[Measures].[Revenue - Target]" caption="Revenue - Target" measure="1" displayFolder="" measureGroup="Fact Target" count="0"/>
    <cacheHierarchy uniqueName="[Measures].[Volume - Target]" caption="Volume - Target" measure="1" displayFolder="" measureGroup="Fact Target" count="0"/>
    <cacheHierarchy uniqueName="[Measures].[Revenue New - Target]" caption="Revenue New - Target" measure="1" displayFolder="" measureGroup="Fact Target" count="0"/>
    <cacheHierarchy uniqueName="[Measures].[Target ER Referral %]" caption="Target ER Referral %" measure="1" displayFolder="" measureGroup="Fact Target" count="0"/>
    <cacheHierarchy uniqueName="[Measures].[Target OPD Referral %]" caption="Target OPD Referral %" measure="1" displayFolder="" measureGroup="Fact Target" count="0"/>
    <cacheHierarchy uniqueName="[Measures].[Medication Target]" caption="Medication Target" measure="1" displayFolder="" measureGroup="Fact Target" count="0"/>
    <cacheHierarchy uniqueName="[Measures].[Laboratory Target]" caption="Laboratory Target" measure="1" displayFolder="" measureGroup="Fact Target" count="0"/>
    <cacheHierarchy uniqueName="[Measures].[Radiology Target]" caption="Radiology Target" measure="1" displayFolder="" measureGroup="Fact Target" count="0"/>
    <cacheHierarchy uniqueName="[Measures].[Daily Medication Target]" caption="Daily Medication Target" measure="1" displayFolder="" measureGroup="Fact Target" count="0"/>
    <cacheHierarchy uniqueName="[Measures].[Daily Radiology Target]" caption="Daily Radiology Target" measure="1" displayFolder="" measureGroup="Fact Target" count="0"/>
    <cacheHierarchy uniqueName="[Measures].[Daily Laboratory Target]" caption="Daily Laboratory Target" measure="1" displayFolder="" measureGroup="Fact Target" count="0"/>
    <cacheHierarchy uniqueName="[Measures].[Conversion Rate]" caption="Conversion Rate" measure="1" displayFolder="" measureGroup="Fact Currency Rate" count="0"/>
    <cacheHierarchy uniqueName="[Measures].[Down Payment Cash]" caption="Down Payment Cash" measure="1" displayFolder="" measureGroup="Fact Down Payment" count="0"/>
    <cacheHierarchy uniqueName="[Measures].[Down Payment No of cases]" caption="Down Payment No of cases" measure="1" displayFolder="" measureGroup="Fact Down Payment" count="0"/>
    <cacheHierarchy uniqueName="[Measures].[Down Payment No of Services]" caption="Down Payment No of Services" measure="1" displayFolder="" measureGroup="Fact Down Payment" count="0"/>
    <cacheHierarchy uniqueName="[Measures].[Down Payment No of Patients]" caption="Down Payment No of Patients" measure="1" displayFolder="" measureGroup="Fact Down Payment" count="0"/>
    <cacheHierarchy uniqueName="[Measures].[Balance]" caption="Balance" measure="1" displayFolder="" measureGroup="Fact Down Payment" count="0"/>
    <cacheHierarchy uniqueName="[Measures].[MTD Balance]" caption="MTD Balance" measure="1" displayFolder="Power BI" measureGroup="Fact Down Payment" count="0"/>
    <cacheHierarchy uniqueName="[Measures].[QTD Balance]" caption="QTD Balance" measure="1" displayFolder="Power BI" measureGroup="Fact Down Payment" count="0"/>
    <cacheHierarchy uniqueName="[Measures].[YTD Balance]" caption="YTD Balance" measure="1" displayFolder="Power BI" measureGroup="Fact Down Payment" count="0"/>
    <cacheHierarchy uniqueName="[Measures].[Period Balance]" caption="Period Balance" measure="1" displayFolder="Power BI" measureGroup="Fact Down Payment" count="0"/>
    <cacheHierarchy uniqueName="[Measures].[MTD Risk No of cases]" caption="MTD Risk No of cases" measure="1" displayFolder="Power BI" measureGroup="Fact Down Payment" count="0"/>
    <cacheHierarchy uniqueName="[Measures].[QTD Risk No of cases]" caption="QTD Risk No of cases" measure="1" displayFolder="Power BI" measureGroup="Fact Down Payment" count="0"/>
    <cacheHierarchy uniqueName="[Measures].[YTD Risk No of cases]" caption="YTD Risk No of cases" measure="1" displayFolder="Power BI" measureGroup="Fact Down Payment" count="0"/>
    <cacheHierarchy uniqueName="[Measures].[Period Risk No of cases]" caption="Period Risk No of cases" measure="1" displayFolder="Power BI" measureGroup="Fact Down Payment" count="0"/>
    <cacheHierarchy uniqueName="[Measures].[MTD Risk Cash Amount]" caption="MTD Risk Cash Amount" measure="1" displayFolder="Power BI" measureGroup="Fact Down Payment" count="0"/>
    <cacheHierarchy uniqueName="[Measures].[QTD Risk Cash Amount]" caption="QTD Risk Cash Amount" measure="1" displayFolder="Power BI" measureGroup="Fact Down Payment" count="0"/>
    <cacheHierarchy uniqueName="[Measures].[YTD Risk Cash Amount]" caption="YTD Risk Cash Amount" measure="1" displayFolder="Power BI" measureGroup="Fact Down Payment" count="0"/>
    <cacheHierarchy uniqueName="[Measures].[Period Risk Cash Amount]" caption="Period Risk Cash Amount" measure="1" displayFolder="Power BI" measureGroup="Fact Down Payment" count="0"/>
    <cacheHierarchy uniqueName="[Measures].[Risk_Cash_Amount]" caption="Risk_Cash_Amount" measure="1" displayFolder="Power  BI" measureGroup="Fact Down Payment" count="0"/>
    <cacheHierarchy uniqueName="[Measures].[Risk_Balance]" caption="Risk_Balance" measure="1" displayFolder="Power BI" measureGroup="Fact Down Payment" count="0"/>
    <cacheHierarchy uniqueName="[Measures].[No Of Cases At Financial Risk]" caption="No Of Cases At Financial Risk" measure="1" displayFolder="Power BI" measureGroup="Fact Down Payment" count="0"/>
    <cacheHierarchy uniqueName="[Measures].[Net Balance]" caption="Net Balance" measure="1" displayFolder="" measureGroup="Fact Down Payment" count="0"/>
    <cacheHierarchy uniqueName="[Measures].[Leakage Revenue]" caption="Leakage Revenue" measure="1" displayFolder="" measureGroup="Fact Service Leakage" count="0"/>
    <cacheHierarchy uniqueName="[Measures].[Leakage Discount]" caption="Leakage Discount" measure="1" displayFolder="" measureGroup="Fact Service Leakage" count="0"/>
    <cacheHierarchy uniqueName="[Measures].[Leakage PatientTax]" caption="Leakage PatientTax" measure="1" displayFolder="" measureGroup="Fact Service Leakage" count="0"/>
    <cacheHierarchy uniqueName="[Measures].[Leakage CompanyTax]" caption="Leakage CompanyTax" measure="1" displayFolder="" measureGroup="Fact Service Leakage" count="0"/>
    <cacheHierarchy uniqueName="[Measures].[No Of Services Growth $]" caption="No Of Services Growth $" measure="1" displayFolder="Growth Measures" measureGroup="Fact Billing" count="0" hidden="1"/>
    <cacheHierarchy uniqueName="[Measures].[OPD WaitingTime]" caption="OPD WaitingTime" measure="1" displayFolder="" measureGroup="Fact Billing" count="0" hidden="1"/>
    <cacheHierarchy uniqueName="[Measures].[Total Revenue2]" caption="Total Revenue2" measure="1" displayFolder="" measureGroup="Fact Billing" count="0" hidden="1"/>
  </cacheHierarchies>
  <kpis count="0"/>
  <dimensions count="35">
    <dimension name="Dim Account" uniqueName="[Dim Account]" caption="Dim Account"/>
    <dimension name="Dim Account - Sub" uniqueName="[Dim Account - Sub]" caption="Dim Account - Sub"/>
    <dimension name="Dim Account Status" uniqueName="[Dim Account Status]" caption="Dim Account Status"/>
    <dimension name="Dim Business Unit" uniqueName="[Dim Business Unit]" caption="Dim Business Unit"/>
    <dimension name="Dim Contracts" uniqueName="[Dim Contracts]" caption="Dim Contracts"/>
    <dimension name="Dim Currency" uniqueName="[Dim Currency]" caption="Dim Currency"/>
    <dimension name="Dim Date - End Date" uniqueName="[Dim Date - End Date]" caption="Dim Date - End Date"/>
    <dimension name="Dim Date - Occupancy Time" uniqueName="[Dim Date - Occupancy Time]" caption="Dim Date - Occupancy Time"/>
    <dimension name="Dim Date - Service Date" uniqueName="[Dim Date - Service Date]" caption="Dim Date - Service Date"/>
    <dimension name="Dim Date - Start Date" uniqueName="[Dim Date - Start Date]" caption="Dim Date - Start Date"/>
    <dimension name="Dim Diagnosis" uniqueName="[Dim Diagnosis]" caption="Dim Diagnosis"/>
    <dimension name="Dim Discharge Status" uniqueName="[Dim Discharge Status]" caption="Dim Discharge Status"/>
    <dimension name="Dim Doctor" uniqueName="[Dim Doctor]" caption="Dim Doctor"/>
    <dimension name="Dim Doctor Procedure" uniqueName="[Dim Doctor Procedure]" caption="Dim Doctor Procedure"/>
    <dimension name="Dim Doctors Status" uniqueName="[Dim Doctors Status]" caption="Dim Doctors Status"/>
    <dimension name="Dim Employees" uniqueName="[Dim Employees]" caption="Dim Employees"/>
    <dimension name="Dim Episode" uniqueName="[Dim Episode]" caption="Dim Episode"/>
    <dimension name="Dim Episode Status" uniqueName="[Dim Episode Status]" caption="Dim Episode Status"/>
    <dimension name="Dim Exclusive" uniqueName="[Dim Exclusive]" caption="Dim Exclusive"/>
    <dimension name="Dim Hospital Structure" uniqueName="[Dim Hospital Structure]" caption="Dim Hospital Structure"/>
    <dimension name="Dim Invoice" uniqueName="[Dim Invoice]" caption="Dim Invoice"/>
    <dimension name="Dim Medical Department" uniqueName="[Dim Medical Department]" caption="Dim Medical Department"/>
    <dimension name="Dim Notes" uniqueName="[Dim Notes]" caption="Dim Notes"/>
    <dimension name="Dim Operation" uniqueName="[Dim Operation]" caption="Dim Operation"/>
    <dimension name="Dim Packages" uniqueName="[Dim Packages]" caption="Dim Packages"/>
    <dimension name="Dim Patient" uniqueName="[Dim Patient]" caption="Dim Patient"/>
    <dimension name="Dim Patient Payment Status" uniqueName="[Dim Patient Payment Status]" caption="Dim Patient Payment Status"/>
    <dimension name="Dim Patient Status" uniqueName="[Dim Patient Status]" caption="Dim Patient Status"/>
    <dimension name="Dim Readmission" uniqueName="[Dim Readmission]" caption="Dim Readmission"/>
    <dimension name="Dim Referral Source" uniqueName="[Dim Referral Source]" caption="Dim Referral Source"/>
    <dimension name="Dim Second Doctor" uniqueName="[Dim Second Doctor]" caption="Dim Second Doctor"/>
    <dimension name="Dim Service Location" uniqueName="[Dim Service Location]" caption="Dim Service Location"/>
    <dimension name="Dim Services" uniqueName="[Dim Services]" caption="Dim Services"/>
    <dimension name="Dim Services Status" uniqueName="[Dim Services Status]" caption="Dim Services Status"/>
    <dimension measure="1" name="Measures" uniqueName="[Measures]" caption="Measures"/>
  </dimensions>
  <measureGroups count="38">
    <measureGroup name="Dim Account" caption="Dim Account"/>
    <measureGroup name="Dim Account - Sub" caption="Dim Account - Sub"/>
    <measureGroup name="Dim Account Status" caption="Dim Account Status"/>
    <measureGroup name="Dim Business Unit" caption="Dim Business Unit"/>
    <measureGroup name="Dim Contracts" caption="Dim Contracts"/>
    <measureGroup name="Dim Currency" caption="Dim Currency"/>
    <measureGroup name="Dim Date - End Date" caption="Dim Date - End Date"/>
    <measureGroup name="Dim Date - Occupancy Time" caption="Dim Date - Occupancy Time"/>
    <measureGroup name="Dim Date - Service Date" caption="Dim Date - Service Date"/>
    <measureGroup name="Dim Date - Start Date" caption="Dim Date - Start Date"/>
    <measureGroup name="Dim Diagnosis" caption="Dim Diagnosis"/>
    <measureGroup name="Dim Discharge Status" caption="Dim Discharge Status"/>
    <measureGroup name="Dim Doctor" caption="Dim Doctor"/>
    <measureGroup name="Dim Doctor Procedure" caption="Dim Doctor Procedure"/>
    <measureGroup name="Dim Doctors Status" caption="Dim Doctors Status"/>
    <measureGroup name="Dim Employees" caption="Dim Employees"/>
    <measureGroup name="Dim Episode" caption="Dim Episode"/>
    <measureGroup name="Dim Episode Status" caption="Dim Episode Status"/>
    <measureGroup name="Dim Exclusive" caption="Dim Exclusive"/>
    <measureGroup name="Dim Hospital Structure" caption="Dim Hospital Structure"/>
    <measureGroup name="Dim Invoice" caption="Dim Invoice"/>
    <measureGroup name="Dim Medical Department" caption="Dim Medical Department"/>
    <measureGroup name="Dim Notes" caption="Dim Notes"/>
    <measureGroup name="Dim Operation" caption="Dim Operation"/>
    <measureGroup name="Dim Packages" caption="Dim Packages"/>
    <measureGroup name="Dim Patient" caption="Dim Patient"/>
    <measureGroup name="Dim Patient Payment Status" caption="Dim Patient Payment Status"/>
    <measureGroup name="Dim Patient Status" caption="Dim Patient Status"/>
    <measureGroup name="Dim Readmission" caption="Dim Readmission"/>
    <measureGroup name="Dim Referral Source" caption="Dim Referral Source"/>
    <measureGroup name="Dim Second Doctor" caption="Dim Second Doctor"/>
    <measureGroup name="Dim Service Location" caption="Dim Service Location"/>
    <measureGroup name="Dim Services" caption="Dim Services"/>
    <measureGroup name="Dim Services Status" caption="Dim Services Status"/>
    <measureGroup name="Fact Billing" caption="Fact Billing"/>
    <measureGroup name="Fact Down Payment" caption="Fact Down Payment"/>
    <measureGroup name="Fact Service Leakage" caption="Fact Service Leakage"/>
    <measureGroup name="Fact Target" caption="Fact Target"/>
  </measureGroups>
  <maps count="106">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1"/>
    <map measureGroup="12" dimension="12"/>
    <map measureGroup="13" dimension="0"/>
    <map measureGroup="13" dimension="3"/>
    <map measureGroup="13" dimension="6"/>
    <map measureGroup="13" dimension="8"/>
    <map measureGroup="13" dimension="9"/>
    <map measureGroup="13" dimension="13"/>
    <map measureGroup="13" dimension="16"/>
    <map measureGroup="13" dimension="18"/>
    <map measureGroup="13" dimension="25"/>
    <map measureGroup="13" dimension="32"/>
    <map measureGroup="14" dimension="14"/>
    <map measureGroup="15" dimension="15"/>
    <map measureGroup="16" dimension="16"/>
    <map measureGroup="17" dimension="17"/>
    <map measureGroup="18" dimension="18"/>
    <map measureGroup="19" dimension="19"/>
    <map measureGroup="20" dimension="20"/>
    <map measureGroup="21" dimension="21"/>
    <map measureGroup="22" dimension="22"/>
    <map measureGroup="23" dimension="23"/>
    <map measureGroup="24" dimension="24"/>
    <map measureGroup="25" dimension="25"/>
    <map measureGroup="26" dimension="26"/>
    <map measureGroup="27" dimension="27"/>
    <map measureGroup="28" dimension="28"/>
    <map measureGroup="29" dimension="29"/>
    <map measureGroup="30" dimension="30"/>
    <map measureGroup="31" dimension="31"/>
    <map measureGroup="32" dimension="32"/>
    <map measureGroup="33" dimension="33"/>
    <map measureGroup="34" dimension="0"/>
    <map measureGroup="34" dimension="1"/>
    <map measureGroup="34" dimension="2"/>
    <map measureGroup="34" dimension="3"/>
    <map measureGroup="34" dimension="4"/>
    <map measureGroup="34" dimension="6"/>
    <map measureGroup="34" dimension="8"/>
    <map measureGroup="34" dimension="9"/>
    <map measureGroup="34" dimension="10"/>
    <map measureGroup="34" dimension="11"/>
    <map measureGroup="34" dimension="12"/>
    <map measureGroup="34" dimension="13"/>
    <map measureGroup="34" dimension="14"/>
    <map measureGroup="34" dimension="16"/>
    <map measureGroup="34" dimension="17"/>
    <map measureGroup="34" dimension="18"/>
    <map measureGroup="34" dimension="19"/>
    <map measureGroup="34" dimension="21"/>
    <map measureGroup="34" dimension="22"/>
    <map measureGroup="34" dimension="23"/>
    <map measureGroup="34" dimension="24"/>
    <map measureGroup="34" dimension="25"/>
    <map measureGroup="34" dimension="27"/>
    <map measureGroup="34" dimension="28"/>
    <map measureGroup="34" dimension="29"/>
    <map measureGroup="34" dimension="30"/>
    <map measureGroup="34" dimension="31"/>
    <map measureGroup="34" dimension="32"/>
    <map measureGroup="34" dimension="33"/>
    <map measureGroup="35" dimension="0"/>
    <map measureGroup="35" dimension="1"/>
    <map measureGroup="35" dimension="3"/>
    <map measureGroup="35" dimension="6"/>
    <map measureGroup="35" dimension="8"/>
    <map measureGroup="35" dimension="9"/>
    <map measureGroup="35" dimension="10"/>
    <map measureGroup="35" dimension="11"/>
    <map measureGroup="35" dimension="12"/>
    <map measureGroup="35" dimension="15"/>
    <map measureGroup="35" dimension="16"/>
    <map measureGroup="35" dimension="19"/>
    <map measureGroup="35" dimension="20"/>
    <map measureGroup="35" dimension="21"/>
    <map measureGroup="35" dimension="25"/>
    <map measureGroup="35" dimension="26"/>
    <map measureGroup="35" dimension="29"/>
    <map measureGroup="35" dimension="32"/>
    <map measureGroup="36" dimension="0"/>
    <map measureGroup="36" dimension="3"/>
    <map measureGroup="36" dimension="8"/>
    <map measureGroup="36" dimension="12"/>
    <map measureGroup="36" dimension="16"/>
    <map measureGroup="36" dimension="21"/>
    <map measureGroup="36" dimension="23"/>
    <map measureGroup="36" dimension="25"/>
    <map measureGroup="36" dimension="29"/>
    <map measureGroup="36" dimension="32"/>
    <map measureGroup="37" dimension="0"/>
    <map measureGroup="37" dimension="3"/>
    <map measureGroup="37" dimension="8"/>
    <map measureGroup="37" dimension="12"/>
    <map measureGroup="37" dimension="21"/>
    <map measureGroup="37"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Naser Mohamed Reda" refreshedDate="44660.406090972225" backgroundQuery="1" createdVersion="6" refreshedVersion="7" minRefreshableVersion="3" recordCount="0" supportSubquery="1" supportAdvancedDrill="1" xr:uid="{9C750924-2C53-4792-AA96-0CB48611C366}">
  <cacheSource type="external" connectionId="1"/>
  <cacheFields count="15">
    <cacheField name="[Dim Date - Service Date].[DateHierarchy].[Year]" caption="Year" numFmtId="0" hierarchy="56" level="1">
      <sharedItems count="1">
        <s v="[Dim Date - Service Date].[DateHierarchy].[Year].&amp;[2022]" c="2022"/>
      </sharedItems>
    </cacheField>
    <cacheField name="[Dim Date - Service Date].[DateHierarchy].[Half Year]" caption="Half Year" numFmtId="0" hierarchy="56" level="2">
      <sharedItems count="1">
        <s v="[Dim Date - Service Date].[DateHierarchy].[Half Year].&amp;[Semester 1, 2022]" c="Semester 1, 2022"/>
      </sharedItems>
    </cacheField>
    <cacheField name="[Dim Date - Service Date].[DateHierarchy].[Quarter]" caption="Quarter" numFmtId="0" hierarchy="56" level="3">
      <sharedItems count="2">
        <s v="[Dim Date - Service Date].[DateHierarchy].[Quarter].&amp;[Quarter 2, 2022]" c="Quarter 2, 2022"/>
        <s v="[Dim Date - Service Date].[DateHierarchy].[Quarter].&amp;[Quarter 1, 2022]" u="1" c="Quarter 1, 2022"/>
      </sharedItems>
    </cacheField>
    <cacheField name="[Dim Date - Service Date].[DateHierarchy].[Month]" caption="Month" numFmtId="0" hierarchy="56" level="4">
      <sharedItems count="3">
        <s v="[Dim Date - Service Date].[DateHierarchy].[Month].&amp;[April 2022]" c="April 2022"/>
        <s v="[Dim Date - Service Date].[DateHierarchy].[Month].&amp;[March 2022]" u="1" c="March 2022"/>
        <s v="[Dim Date - Service Date].[DateHierarchy].[Month].&amp;[February 2022]" u="1" c="February 2022"/>
      </sharedItems>
    </cacheField>
    <cacheField name="[Dim Date - Service Date].[DateHierarchy].[Day Name]" caption="Day Name" numFmtId="0" hierarchy="56" level="5">
      <sharedItems count="9">
        <s v="[Dim Date - Service Date].[DateHierarchy].[Day Name].&amp;[Friday, 01 Apr 2022]" c="Friday, 01 Apr 2022"/>
        <s v="[Dim Date - Service Date].[DateHierarchy].[Day Name].&amp;[Saturday, 02 Apr 2022]" c="Saturday, 02 Apr 2022"/>
        <s v="[Dim Date - Service Date].[DateHierarchy].[Day Name].&amp;[Sunday, 03 Apr 2022]" c="Sunday, 03 Apr 2022"/>
        <s v="[Dim Date - Service Date].[DateHierarchy].[Day Name].&amp;[Monday, 04 Apr 2022]" c="Monday, 04 Apr 2022"/>
        <s v="[Dim Date - Service Date].[DateHierarchy].[Day Name].&amp;[Tuesday, 05 Apr 2022]" c="Tuesday, 05 Apr 2022"/>
        <s v="[Dim Date - Service Date].[DateHierarchy].[Day Name].&amp;[Wednesday, 06 Apr 2022]" c="Wednesday, 06 Apr 2022"/>
        <s v="[Dim Date - Service Date].[DateHierarchy].[Day Name].&amp;[Thursday, 07 Apr 2022]" c="Thursday, 07 Apr 2022"/>
        <s v="[Dim Date - Service Date].[DateHierarchy].[Day Name].&amp;[Friday, 08 Apr 2022]" c="Friday, 08 Apr 2022"/>
        <s v="[Dim Date - Service Date].[DateHierarchy].[Day Name].&amp;[Saturday, 09 Apr 2022]" c="Saturday, 09 Apr 2022"/>
      </sharedItems>
    </cacheField>
    <cacheField name="[Dim Medical Department].[Medical Department Hierarchy].[Unified Medical Department Name]" caption="Unified Medical Department Name" numFmtId="0" hierarchy="168" level="1">
      <sharedItems containsSemiMixedTypes="0" containsString="0"/>
    </cacheField>
    <cacheField name="[Dim Medical Department].[Medical Department Hierarchy].[Medical Department Name]" caption="Medical Department Name" numFmtId="0" hierarchy="168" level="2">
      <sharedItems containsSemiMixedTypes="0" containsString="0"/>
    </cacheField>
    <cacheField name="[Dim Business Unit].[Business Unit Hierarchy].[Country Name]" caption="Country Name" numFmtId="0" hierarchy="15" level="1">
      <sharedItems containsSemiMixedTypes="0" containsString="0"/>
    </cacheField>
    <cacheField name="[Dim Business Unit].[Business Unit Hierarchy].[Business Unit Type Name]" caption="Business Unit Type Name" numFmtId="0" hierarchy="15" level="2">
      <sharedItems containsSemiMixedTypes="0" containsString="0"/>
    </cacheField>
    <cacheField name="[Dim Business Unit].[Business Unit Hierarchy].[Business Unit English Name]" caption="Business Unit English Name" numFmtId="0" hierarchy="15" level="3">
      <sharedItems containsSemiMixedTypes="0" containsString="0"/>
    </cacheField>
    <cacheField name="[Dim Doctor].[Specialty].[Specialty]" caption="Specialty" numFmtId="0" hierarchy="115" level="1">
      <sharedItems count="3">
        <s v="[Dim Doctor].[Specialty].&amp;" c=""/>
        <s v="[Dim Doctor].[Specialty].&amp;[Dental Services]" c="Dental Services"/>
        <s v="[Dim Doctor].[Specialty].&amp;[Cardiothoracic]" u="1" c="Cardiothoracic"/>
      </sharedItems>
    </cacheField>
    <cacheField name="[Dim Medical Department].[Unified Medical Department Name].[Unified Medical Department Name]" caption="Unified Medical Department Name" numFmtId="0" hierarchy="172" level="1">
      <sharedItems containsSemiMixedTypes="0" containsString="0"/>
    </cacheField>
    <cacheField name="[Measures].[No Of Cases]" caption="No Of Cases" numFmtId="0" hierarchy="3254" level="32767"/>
    <cacheField name="[Dim Doctor].[Doctor Name].[Doctor Name]" caption="Doctor Name" numFmtId="0" hierarchy="111" level="1">
      <sharedItems count="53">
        <s v="[Dim Doctor].[Doctor Name].&amp;[ABDELHAMID MOHAMED ABDELHAMID YOUSIF]" c="ABDELHAMID MOHAMED ABDELHAMID YOUSIF"/>
        <s v="[Dim Doctor].[Doctor Name].&amp;[ADEL MOHAMED TAWFIK ABDELRAHMAN]" c="ADEL MOHAMED TAWFIK ABDELRAHMAN"/>
        <s v="[Dim Doctor].[Doctor Name].&amp;[Ahmed Mohamed Abdelrazek Mohamed]" c="Ahmed Mohamed Abdelrazek Mohamed"/>
        <s v="[Dim Doctor].[Doctor Name].&amp;[AMANI ALI ELHEFNI ABDELGHANI]" c="AMANI ALI ELHEFNI ABDELGHANI"/>
        <s v="[Dim Doctor].[Doctor Name].&amp;[Amany Hassan Elmansour Elhamamy]" c="Amany Hassan Elmansour Elhamamy"/>
        <s v="[Dim Doctor].[Doctor Name].&amp;[Amira Fathy Rafaat Abdelhamed]" c="Amira Fathy Rafaat Abdelhamed"/>
        <s v="[Dim Doctor].[Doctor Name].&amp;[Amira Screening Clinic]" c="Amira Screening Clinic"/>
        <s v="[Dim Doctor].[Doctor Name].&amp;[Asmaa Gumah Yousf Abdelmenem]" c="Asmaa Gumah Yousf Abdelmenem"/>
        <s v="[Dim Doctor].[Doctor Name].&amp;[Doctor Amira HomeCare ER]" c="Doctor Amira HomeCare ER"/>
        <s v="[Dim Doctor].[Doctor Name].&amp;[DR SCREENING CLINIC]" c="DR SCREENING CLINIC"/>
        <s v="[Dim Doctor].[Doctor Name].&amp;[DR SNB Dental Screening]" c="DR SNB Dental Screening"/>
        <s v="[Dim Doctor].[Doctor Name].&amp;[EIHAB ABDELSAMAD MOHAMED ALBADAWY]" c="EIHAB ABDELSAMAD MOHAMED ALBADAWY"/>
        <s v="[Dim Doctor].[Doctor Name].&amp;[Elham Gamal Eldeen Shaheen]" c="Elham Gamal Eldeen Shaheen"/>
        <s v="[Dim Doctor].[Doctor Name].&amp;[EMAN  FAROUK OSMAN  ELSAFTY]" c="EMAN  FAROUK OSMAN  ELSAFTY"/>
        <s v="[Dim Doctor].[Doctor Name].&amp;[EX   EMERGENCY]" c="EX   EMERGENCY"/>
        <s v="[Dim Doctor].[Doctor Name].&amp;[EX.   DOCTOR ( OUT PATIENT )]" c="EX.   DOCTOR ( OUT PATIENT )"/>
        <s v="[Dim Doctor].[Doctor Name].&amp;[FATMAH ABDULRAHMAN ABDULLAH ASHY]" c="FATMAH ABDULRAHMAN ABDULLAH ASHY"/>
        <s v="[Dim Doctor].[Doctor Name].&amp;[Ghada AbdelRahman Elsaid Al Mashad]" c="Ghada AbdelRahman Elsaid Al Mashad"/>
        <s v="[Dim Doctor].[Doctor Name].&amp;[Hend Waleed Mohammed Bahakeem]" c="Hend Waleed Mohammed Bahakeem"/>
        <s v="[Dim Doctor].[Doctor Name].&amp;[HOME   CARE]" c="HOME   CARE"/>
        <s v="[Dim Doctor].[Doctor Name].&amp;[HUDA ABDULLAH  ABUSANGA]" c="HUDA ABDULLAH  ABUSANGA"/>
        <s v="[Dim Doctor].[Doctor Name].&amp;[HUSSEIN MOHAMED ALI MOHAMED]" c="HUSSEIN MOHAMED ALI MOHAMED"/>
        <s v="[Dim Doctor].[Doctor Name].&amp;[IBRAHEM AHMED SAYED FARAJ]" c="IBRAHEM AHMED SAYED FARAJ"/>
        <s v="[Dim Doctor].[Doctor Name].&amp;[KHALID ABDUALAZYZ ABULLATTIF ABDUALTEF]" c="KHALID ABDUALAZYZ ABULLATTIF ABDUALTEF"/>
        <s v="[Dim Doctor].[Doctor Name].&amp;[Lab Clinic Doctor]" c="Lab Clinic Doctor"/>
        <s v="[Dim Doctor].[Doctor Name].&amp;[LAMYAA MAHMOUD NASR ELKANANI]" c="LAMYAA MAHMOUD NASR ELKANANI"/>
        <s v="[Dim Doctor].[Doctor Name].&amp;[MAHMOUD ALI ALI ABOHASAN]" c="MAHMOUD ALI ALI ABOHASAN"/>
        <s v="[Dim Doctor].[Doctor Name].&amp;[MENNATALLAH ZAKARIA ZAKARIA ABDELGHAFOUR]" c="MENNATALLAH ZAKARIA ZAKARIA ABDELGHAFOUR"/>
        <s v="[Dim Doctor].[Doctor Name].&amp;[MOAMEN AHMED MOHAMED MEKAWY]" c="MOAMEN AHMED MOHAMED MEKAWY"/>
        <s v="[Dim Doctor].[Doctor Name].&amp;[MOHAMED ABDELWADOD ABDIN FADUL]" c="MOHAMED ABDELWADOD ABDIN FADUL"/>
        <s v="[Dim Doctor].[Doctor Name].&amp;[MOHAMED AHMED ISMAIL NASR]" c="MOHAMED AHMED ISMAIL NASR"/>
        <s v="[Dim Doctor].[Doctor Name].&amp;[Mohamed Mohamed Ibrahim Elkhayat]" c="Mohamed Mohamed Ibrahim Elkhayat"/>
        <s v="[Dim Doctor].[Doctor Name].&amp;[Mohamed Screening Clinic Clinic]" c="Mohamed Screening Clinic Clinic"/>
        <s v="[Dim Doctor].[Doctor Name].&amp;[MOHAMMED HASSAN EMAM NASSAR]" c="MOHAMMED HASSAN EMAM NASSAR"/>
        <s v="[Dim Doctor].[Doctor Name].&amp;[MONA MAHMOUD ABDULRAHMAN AL AWADI]" c="MONA MAHMOUD ABDULRAHMAN AL AWADI"/>
        <s v="[Dim Doctor].[Doctor Name].&amp;[Mosab Ibrahim Hassan Saleh]" c="Mosab Ibrahim Hassan Saleh"/>
        <s v="[Dim Doctor].[Doctor Name].&amp;[NABILA TAHA ALI SAFAN]" c="NABILA TAHA ALI SAFAN"/>
        <s v="[Dim Doctor].[Doctor Name].&amp;[NADA MOHAMED RATEB JAWISH]" c="NADA MOHAMED RATEB JAWISH"/>
        <s v="[Dim Doctor].[Doctor Name].&amp;[NUHA ABUBAKER ABDULLAH ALKAFF]" c="NUHA ABUBAKER ABDULLAH ALKAFF"/>
        <s v="[Dim Doctor].[Doctor Name].&amp;[OSAMA AHMED BADAWY MOAWAD]" c="OSAMA AHMED BADAWY MOAWAD"/>
        <s v="[Dim Doctor].[Doctor Name].&amp;[Rabab Masoud AbdelWahed]" c="Rabab Masoud AbdelWahed"/>
        <s v="[Dim Doctor].[Doctor Name].&amp;[Raed Shabaan El Sayed Ali]" c="Raed Shabaan El Sayed Ali"/>
        <s v="[Dim Doctor].[Doctor Name].&amp;[Safa El said]" c="Safa El said"/>
        <s v="[Dim Doctor].[Doctor Name].&amp;[Samah Mohamed Megahed]" c="Samah Mohamed Megahed"/>
        <s v="[Dim Doctor].[Doctor Name].&amp;[Sarah Moustafa Hussein ElHomosany]" c="Sarah Moustafa Hussein ElHomosany"/>
        <s v="[Dim Doctor].[Doctor Name].&amp;[SHAIMAA ATTIA ABOUOUF NEGM]" c="SHAIMAA ATTIA ABOUOUF NEGM"/>
        <s v="[Dim Doctor].[Doctor Name].&amp;[SHERIFAY ABDUAEMED  TAHER]" c="SHERIFAY ABDUAEMED  TAHER"/>
        <s v="[Dim Doctor].[Doctor Name].&amp;[Soha Moneir Abedllatief Aboelleil]" c="Soha Moneir Abedllatief Aboelleil"/>
        <s v="[Dim Doctor].[Doctor Name].&amp;[TRAD KHALED A. ALSHADUKI]" c="TRAD KHALED A. ALSHADUKI"/>
        <s v="[Dim Doctor].[Doctor Name].&amp;[TRAD KHALED SCREENING]" c="TRAD KHALED SCREENING"/>
        <s v="[Dim Doctor].[Doctor Name].&amp;[Walaa Ahmed Elsadany]" c="Walaa Ahmed Elsadany"/>
        <s v="[Dim Doctor].[Doctor Name].&amp;[WALAA RAMADAN ABD ELSALHIN SAAD]" c="WALAA RAMADAN ABD ELSALHIN SAAD"/>
        <s v="[Dim Doctor].[Doctor Name].&amp;[YASMIN IBRAHIM ABDELWAHED AHMED]" c="YASMIN IBRAHIM ABDELWAHED AHMED"/>
      </sharedItems>
    </cacheField>
    <cacheField name="[Dim Doctor Procedure].[Specialty].[Specialty]" caption="Specialty" numFmtId="0" hierarchy="128" level="1">
      <sharedItems count="17">
        <s v="[Dim Doctor Procedure].[Specialty].&amp;[Emergency Room Services]" c="Emergency Room Services"/>
        <s v="[Dim Doctor Procedure].[Specialty].&amp;[Dental Services]" c="Dental Services"/>
        <s v="[Dim Doctor Procedure].[Specialty].&amp;[OBE &amp; GYN]" c="OBE &amp; GYN"/>
        <s v="[Dim Doctor Procedure].[Specialty].&amp;[Nutrition]" c="Nutrition"/>
        <s v="[Dim Doctor Procedure].[Specialty].&amp;[Internal Medicine]" c="Internal Medicine"/>
        <s v="[Dim Doctor Procedure].[Specialty].&amp;[Orthopedics]" c="Orthopedics"/>
        <s v="[Dim Doctor Procedure].[Specialty].&amp;[NEUROLOGY SPECIALIST]" c="NEUROLOGY SPECIALIST"/>
        <s v="[Dim Doctor Procedure].[Specialty].&amp;[Dermatology]" c="Dermatology"/>
        <s v="[Dim Doctor Procedure].[Specialty].&amp;[Phonatics]" c="Phonatics"/>
        <s v="[Dim Doctor Procedure].[Specialty].&amp;[Physiotherapy]" c="Physiotherapy"/>
        <s v="[Dim Doctor Procedure].[Specialty].&amp;[Laboratory]" c="Laboratory"/>
        <s v="[Dim Doctor Procedure].[Specialty].&amp;[Clinical Pathology]" c="Clinical Pathology"/>
        <s v="[Dim Doctor Procedure].[Specialty].&amp;[Pediatrics]" c="Pediatrics"/>
        <s v="[Dim Doctor Procedure].[Specialty].&amp;[Ophthalmology]" c="Ophthalmology"/>
        <s v="[Dim Doctor Procedure].[Specialty].&amp;[E.N.T.]" c="E.N.T."/>
        <s v="[Dim Doctor Procedure].[Specialty].&amp;[Urology]" c="Urology"/>
        <s v="[Dim Doctor Procedure].[Specialty].&amp;[General Surgery]" c="General Surgery"/>
      </sharedItems>
    </cacheField>
  </cacheFields>
  <cacheHierarchies count="3488">
    <cacheHierarchy uniqueName="[Dim Account].[Account Hierarchy]" caption="Account Hierarchy" defaultMemberUniqueName="[Dim Account].[Account Hierarchy].[All]" allUniqueName="[Dim Account].[Account Hierarchy].[All]" dimensionUniqueName="[Dim Account]" displayFolder="" count="0" unbalanced="0"/>
    <cacheHierarchy uniqueName="[Dim Account].[Account Key]" caption="Account Key" attribute="1" defaultMemberUniqueName="[Dim Account].[Account Key].[All]" allUniqueName="[Dim Account].[Account Key].[All]" dimensionUniqueName="[Dim Account]" displayFolder="" count="0" unbalanced="0"/>
    <cacheHierarchy uniqueName="[Dim Account].[Account Name]" caption="Account Name" attribute="1" defaultMemberUniqueName="[Dim Account].[Account Name].[All]" allUniqueName="[Dim Account].[Account Name].[All]" dimensionUniqueName="[Dim Account]" displayFolder="" count="0" unbalanced="0"/>
    <cacheHierarchy uniqueName="[Dim Account].[Account Type]" caption="Account Type" attribute="1" defaultMemberUniqueName="[Dim Account].[Account Type].[All]" allUniqueName="[Dim Account].[Account Type].[All]" dimensionUniqueName="[Dim Account]" displayFolder="" count="0" unbalanced="0"/>
    <cacheHierarchy uniqueName="[Dim Account].[Account Unified Name]" caption="Account Unified Name" attribute="1" defaultMemberUniqueName="[Dim Account].[Account Unified Name].[All]" allUniqueName="[Dim Account].[Account Unified Name].[All]" dimensionUniqueName="[Dim Account]" displayFolder="" count="0" unbalanced="0"/>
    <cacheHierarchy uniqueName="[Dim Account].[Contract Type]" caption="Contract Type" attribute="1" defaultMemberUniqueName="[Dim Account].[Contract Type].[All]" allUniqueName="[Dim Account].[Contract Type].[All]" dimensionUniqueName="[Dim Account]" displayFolder="" count="0" unbalanced="0"/>
    <cacheHierarchy uniqueName="[Dim Account].[Payment Type]" caption="Payment Type" attribute="1" defaultMemberUniqueName="[Dim Account].[Payment Type].[All]" allUniqueName="[Dim Account].[Payment Type].[All]" dimensionUniqueName="[Dim Account]" displayFolder="" count="0" unbalanced="0"/>
    <cacheHierarchy uniqueName="[Dim Account - Sub].[Sub Account Key]" caption="Sub Account Key" attribute="1" defaultMemberUniqueName="[Dim Account - Sub].[Sub Account Key].[All]" allUniqueName="[Dim Account - Sub].[Sub Account Key].[All]" dimensionUniqueName="[Dim Account - Sub]" displayFolder="" count="0" unbalanced="0"/>
    <cacheHierarchy uniqueName="[Dim Account - Sub].[Sub Account Name]" caption="Sub Account Name" attribute="1" defaultMemberUniqueName="[Dim Account - Sub].[Sub Account Name].[All]" allUniqueName="[Dim Account - Sub].[Sub Account Name].[All]" dimensionUniqueName="[Dim Account - Sub]" displayFolder="" count="0" unbalanced="0"/>
    <cacheHierarchy uniqueName="[Dim Account - Sub].[Sub Account Name Unified]" caption="Sub Account Name Unified" attribute="1" defaultMemberUniqueName="[Dim Account - Sub].[Sub Account Name Unified].[All]" allUniqueName="[Dim Account - Sub].[Sub Account Name Unified].[All]" dimensionUniqueName="[Dim Account - Sub]" displayFolder="" count="0" unbalanced="0"/>
    <cacheHierarchy uniqueName="[Dim Account - Sub].[Sub Account Referral]" caption="Sub Account Referral" attribute="1" defaultMemberUniqueName="[Dim Account - Sub].[Sub Account Referral].[All]" allUniqueName="[Dim Account - Sub].[Sub Account Referral].[All]" dimensionUniqueName="[Dim Account - Sub]" displayFolder="" count="0" unbalanced="0"/>
    <cacheHierarchy uniqueName="[Dim Account Status].[Account Status]" caption="Account Status" attribute="1" defaultMemberUniqueName="[Dim Account Status].[Account Status].[All]" allUniqueName="[Dim Account Status].[Account Status].[All]" dimensionUniqueName="[Dim Account Status]" displayFolder="" count="0" unbalanced="0"/>
    <cacheHierarchy uniqueName="[Dim Business Unit].[BU Short Name]" caption="BU Short Name" attribute="1" defaultMemberUniqueName="[Dim Business Unit].[BU Short Name].[All]" allUniqueName="[Dim Business Unit].[BU Short Name].[All]" dimensionUniqueName="[Dim Business Unit]" displayFolder="" count="0" unbalanced="0"/>
    <cacheHierarchy uniqueName="[Dim Business Unit].[Business Unit Arabic Name]" caption="Business Unit Arabic Name" attribute="1" defaultMemberUniqueName="[Dim Business Unit].[Business Unit Arabic Name].[All]" allUniqueName="[Dim Business Unit].[Business Unit Arabic Name].[All]" dimensionUniqueName="[Dim Business Unit]" displayFolder="" count="0" unbalanced="0"/>
    <cacheHierarchy uniqueName="[Dim Business Unit].[Business Unit English Name]" caption="Business Unit English Name" attribute="1" defaultMemberUniqueName="[Dim Business Unit].[Business Unit English Name].[All]" allUniqueName="[Dim Business Unit].[Business Unit English Name].[All]" dimensionUniqueName="[Dim Business Unit]" displayFolder="" count="0" unbalanced="0"/>
    <cacheHierarchy uniqueName="[Dim Business Unit].[Business Unit Hierarchy]" caption="Business Unit Hierarchy" defaultMemberUniqueName="[Dim Business Unit].[Business Unit Hierarchy].[All]" allUniqueName="[Dim Business Unit].[Business Unit Hierarchy].[All]" dimensionUniqueName="[Dim Business Unit]" displayFolder="" count="4" unbalanced="0">
      <fieldsUsage count="4">
        <fieldUsage x="-1"/>
        <fieldUsage x="7"/>
        <fieldUsage x="8"/>
        <fieldUsage x="9"/>
      </fieldsUsage>
    </cacheHierarchy>
    <cacheHierarchy uniqueName="[Dim Business Unit].[Business Unit Key]" caption="Business Unit Key" attribute="1" keyAttribute="1" defaultMemberUniqueName="[Dim Business Unit].[Business Unit Key].[All]" allUniqueName="[Dim Business Unit].[Business Unit Key].[All]" dimensionUniqueName="[Dim Business Unit]" displayFolder="" count="0" unbalanced="0"/>
    <cacheHierarchy uniqueName="[Dim Business Unit].[Business Unit Type Name]" caption="Business Unit Type Name" attribute="1" defaultMemberUniqueName="[Dim Business Unit].[Business Unit Type Name].[All]" allUniqueName="[Dim Business Unit].[Business Unit Type Name].[All]" dimensionUniqueName="[Dim Business Unit]" displayFolder="" count="0" unbalanced="0"/>
    <cacheHierarchy uniqueName="[Dim Business Unit].[Country Name]" caption="Country Name" attribute="1" defaultMemberUniqueName="[Dim Business Unit].[Country Name].[All]" allUniqueName="[Dim Business Unit].[Country Name].[All]" dimensionUniqueName="[Dim Business Unit]" displayFolder="" count="0" unbalanced="0"/>
    <cacheHierarchy uniqueName="[Dim Business Unit].[Currency Name]" caption="Currency Name" attribute="1" defaultMemberUniqueName="[Dim Business Unit].[Currency Name].[All]" allUniqueName="[Dim Business Unit].[Currency Name].[All]" dimensionUniqueName="[Dim Business Unit]" displayFolder="" count="0" unbalanced="0"/>
    <cacheHierarchy uniqueName="[Dim Contracts].[Account no]" caption="Account no" attribute="1" defaultMemberUniqueName="[Dim Contracts].[Account no].[All]" allUniqueName="[Dim Contracts].[Account no].[All]" dimensionUniqueName="[Dim Contracts]" displayFolder="" count="0" unbalanced="0"/>
    <cacheHierarchy uniqueName="[Dim Contracts].[Applies End]" caption="Applies End" attribute="1" defaultMemberUniqueName="[Dim Contracts].[Applies End].[All]" allUniqueName="[Dim Contracts].[Applies End].[All]" dimensionUniqueName="[Dim Contracts]" displayFolder="" count="0" unbalanced="0"/>
    <cacheHierarchy uniqueName="[Dim Contracts].[Applies Start]" caption="Applies Start" attribute="1" defaultMemberUniqueName="[Dim Contracts].[Applies Start].[All]" allUniqueName="[Dim Contracts].[Applies Start].[All]" dimensionUniqueName="[Dim Contracts]" displayFolder="" count="0" unbalanced="0"/>
    <cacheHierarchy uniqueName="[Dim Contracts].[Contract_No]" caption="Contract_No" attribute="1" defaultMemberUniqueName="[Dim Contracts].[Contract_No].[All]" allUniqueName="[Dim Contracts].[Contract_No].[All]" dimensionUniqueName="[Dim Contracts]" displayFolder="" count="0" unbalanced="0"/>
    <cacheHierarchy uniqueName="[Dim Contracts].[Description]" caption="Description" attribute="1" defaultMemberUniqueName="[Dim Contracts].[Description].[All]" allUniqueName="[Dim Contracts].[Description].[All]" dimensionUniqueName="[Dim Contracts]" displayFolder="" count="0" unbalanced="0"/>
    <cacheHierarchy uniqueName="[Dim Contracts].[Policy Code]" caption="Policy Code" attribute="1" defaultMemberUniqueName="[Dim Contracts].[Policy Code].[All]" allUniqueName="[Dim Contracts].[Policy Code].[All]" dimensionUniqueName="[Dim Contracts]" displayFolder="" count="0" unbalanced="0"/>
    <cacheHierarchy uniqueName="[Dim Currency].[Currency Name]" caption="Currency Name" attribute="1" defaultMemberUniqueName="[Dim Currency].[Currency Name].[All]" allUniqueName="[Dim Currency].[Currency Name].[All]" dimensionUniqueName="[Dim Currency]" displayFolder="" count="0" unbalanced="0"/>
    <cacheHierarchy uniqueName="[Dim Date - End Date].[Custom Week]" caption="Custom Week" attribute="1" time="1" defaultMemberUniqueName="[Dim Date - End Date].[Custom Week].[All]" allUniqueName="[Dim Date - End Date].[Custom Week].[All]" dimensionUniqueName="[Dim Date - End Date]" displayFolder="" count="0" unbalanced="0"/>
    <cacheHierarchy uniqueName="[Dim Date - End Date].[Date]" caption="Date" attribute="1" time="1" defaultMemberUniqueName="[Dim Date - End Date].[Date].[All]" allUniqueName="[Dim Date - End Date].[Date].[All]" dimensionUniqueName="[Dim Date - End Date]" displayFolder="" count="0" unbalanced="0"/>
    <cacheHierarchy uniqueName="[Dim Date - End Date].[DateHierarchy]" caption="DateHierarchy" time="1" defaultMemberUniqueName="[Dim Date - End Date].[DateHierarchy].[All]" allUniqueName="[Dim Date - End Date].[DateHierarchy].[All]" dimensionUniqueName="[Dim Date - End Date]" displayFolder="" count="0" unbalanced="0"/>
    <cacheHierarchy uniqueName="[Dim Date - End Date].[Day Name]" caption="Day Name" attribute="1" time="1" defaultMemberUniqueName="[Dim Date - End Date].[Day Name].[All]" allUniqueName="[Dim Date - End Date].[Day Name].[All]" dimensionUniqueName="[Dim Date - End Date]" displayFolder="" count="0" unbalanced="0"/>
    <cacheHierarchy uniqueName="[Dim Date - End Date].[Day Of Month]" caption="Day Of Month" attribute="1" time="1" defaultMemberUniqueName="[Dim Date - End Date].[Day Of Month].[All]" allUniqueName="[Dim Date - End Date].[Day Of Month].[All]" dimensionUniqueName="[Dim Date - End Date]" displayFolder="" count="0" unbalanced="0"/>
    <cacheHierarchy uniqueName="[Dim Date - End Date].[Day of Week]" caption="Day of Week" attribute="1" time="1" defaultMemberUniqueName="[Dim Date - End Date].[Day of Week].[All]" allUniqueName="[Dim Date - End Date].[Day of Week].[All]" dimensionUniqueName="[Dim Date - End Date]" displayFolder="" count="0" unbalanced="0"/>
    <cacheHierarchy uniqueName="[Dim Date - End Date].[Day of Year]" caption="Day of Year" attribute="1" time="1" defaultMemberUniqueName="[Dim Date - End Date].[Day of Year].[All]" allUniqueName="[Dim Date - End Date].[Day of Year].[All]" dimensionUniqueName="[Dim Date - End Date]" displayFolder="" count="0" unbalanced="0"/>
    <cacheHierarchy uniqueName="[Dim Date - End Date].[FormattedDate]" caption="FormattedDate" attribute="1" time="1" defaultMemberUniqueName="[Dim Date - End Date].[FormattedDate].[All]" allUniqueName="[Dim Date - End Date].[FormattedDate].[All]" dimensionUniqueName="[Dim Date - End Date]" displayFolder="" count="0" unbalanced="0"/>
    <cacheHierarchy uniqueName="[Dim Date - End Date].[Half Year Name]" caption="Half Year Name" attribute="1" time="1" defaultMemberUniqueName="[Dim Date - End Date].[Half Year Name].[All]" allUniqueName="[Dim Date - End Date].[Half Year Name].[All]" dimensionUniqueName="[Dim Date - End Date]" displayFolder="" count="0" unbalanced="0"/>
    <cacheHierarchy uniqueName="[Dim Date - End Date].[Hijri Date]" caption="Hijri Date" attribute="1" time="1" defaultMemberUniqueName="[Dim Date - End Date].[Hijri Date].[All]" allUniqueName="[Dim Date - End Date].[Hijri Date].[All]" dimensionUniqueName="[Dim Date - End Date]" displayFolder="" count="0" unbalanced="0"/>
    <cacheHierarchy uniqueName="[Dim Date - End Date].[Hijri Month]" caption="Hijri Month" attribute="1" time="1" defaultMemberUniqueName="[Dim Date - End Date].[Hijri Month].[All]" allUniqueName="[Dim Date - End Date].[Hijri Month].[All]" dimensionUniqueName="[Dim Date - End Date]" displayFolder="" count="0" unbalanced="0"/>
    <cacheHierarchy uniqueName="[Dim Date - End Date].[Hijri Quarter]" caption="Hijri Quarter" attribute="1" time="1" defaultMemberUniqueName="[Dim Date - End Date].[Hijri Quarter].[All]" allUniqueName="[Dim Date - End Date].[Hijri Quarter].[All]" dimensionUniqueName="[Dim Date - End Date]" displayFolder="" count="0" unbalanced="0"/>
    <cacheHierarchy uniqueName="[Dim Date - End Date].[Hijri Semester]" caption="Hijri Semester" attribute="1" time="1" defaultMemberUniqueName="[Dim Date - End Date].[Hijri Semester].[All]" allUniqueName="[Dim Date - End Date].[Hijri Semester].[All]" dimensionUniqueName="[Dim Date - End Date]" displayFolder="" count="0" unbalanced="0"/>
    <cacheHierarchy uniqueName="[Dim Date - End Date].[Hijri Year]" caption="Hijri Year" attribute="1" time="1" defaultMemberUniqueName="[Dim Date - End Date].[Hijri Year].[All]" allUniqueName="[Dim Date - End Date].[Hijri Year].[All]" dimensionUniqueName="[Dim Date - End Date]" displayFolder="" count="0" unbalanced="0"/>
    <cacheHierarchy uniqueName="[Dim Date - End Date].[HijriDateHierarchy]" caption="HijriDateHierarchy" time="1" defaultMemberUniqueName="[Dim Date - End Date].[HijriDateHierarchy].[All]" allUniqueName="[Dim Date - End Date].[HijriDateHierarchy].[All]" dimensionUniqueName="[Dim Date - End Date]" displayFolder="" count="0" unbalanced="0"/>
    <cacheHierarchy uniqueName="[Dim Date - End Date].[Month Name]" caption="Month Name" attribute="1" time="1" defaultMemberUniqueName="[Dim Date - End Date].[Month Name].[All]" allUniqueName="[Dim Date - End Date].[Month Name].[All]" dimensionUniqueName="[Dim Date - End Date]" displayFolder="" count="0" unbalanced="0"/>
    <cacheHierarchy uniqueName="[Dim Date - End Date].[Month Of Year]" caption="Month Of Year" attribute="1" time="1" defaultMemberUniqueName="[Dim Date - End Date].[Month Of Year].[All]" allUniqueName="[Dim Date - End Date].[Month Of Year].[All]" dimensionUniqueName="[Dim Date - End Date]" displayFolder="" count="0" unbalanced="0"/>
    <cacheHierarchy uniqueName="[Dim Date - End Date].[MonthOverTime]" caption="MonthOverTime" attribute="1" time="1" defaultMemberUniqueName="[Dim Date - End Date].[MonthOverTime].[All]" allUniqueName="[Dim Date - End Date].[MonthOverTime].[All]" dimensionUniqueName="[Dim Date - End Date]" displayFolder="" count="0" unbalanced="0"/>
    <cacheHierarchy uniqueName="[Dim Date - End Date].[Quarter Name]" caption="Quarter Name" attribute="1" time="1" defaultMemberUniqueName="[Dim Date - End Date].[Quarter Name].[All]" allUniqueName="[Dim Date - End Date].[Quarter Name].[All]" dimensionUniqueName="[Dim Date - End Date]" displayFolder="" count="0" unbalanced="0"/>
    <cacheHierarchy uniqueName="[Dim Date - End Date].[Quarter Of Year]" caption="Quarter Of Year" attribute="1" time="1" defaultMemberUniqueName="[Dim Date - End Date].[Quarter Of Year].[All]" allUniqueName="[Dim Date - End Date].[Quarter Of Year].[All]" dimensionUniqueName="[Dim Date - End Date]" displayFolder="" count="0" unbalanced="0"/>
    <cacheHierarchy uniqueName="[Dim Date - End Date].[Semester Of Year]" caption="Semester Of Year" attribute="1" time="1" defaultMemberUniqueName="[Dim Date - End Date].[Semester Of Year].[All]" allUniqueName="[Dim Date - End Date].[Semester Of Year].[All]" dimensionUniqueName="[Dim Date - End Date]" displayFolder="" count="0" unbalanced="0"/>
    <cacheHierarchy uniqueName="[Dim Date - End Date].[SemesterNameKey]" caption="SemesterNameKey" attribute="1" time="1" defaultMemberUniqueName="[Dim Date - End Date].[SemesterNameKey].[All]" allUniqueName="[Dim Date - End Date].[SemesterNameKey].[All]" dimensionUniqueName="[Dim Date - End Date]" displayFolder="" count="0" unbalanced="0"/>
    <cacheHierarchy uniqueName="[Dim Date - End Date].[Week]" caption="Week" attribute="1" time="1" defaultMemberUniqueName="[Dim Date - End Date].[Week].[All]" allUniqueName="[Dim Date - End Date].[Week].[All]" dimensionUniqueName="[Dim Date - End Date]" displayFolder="" count="0" unbalanced="0"/>
    <cacheHierarchy uniqueName="[Dim Date - End Date].[Week Of Year]" caption="Week Of Year" attribute="1" time="1" defaultMemberUniqueName="[Dim Date - End Date].[Week Of Year].[All]" allUniqueName="[Dim Date - End Date].[Week Of Year].[All]" dimensionUniqueName="[Dim Date - End Date]" displayFolder="" count="0" unbalanced="0"/>
    <cacheHierarchy uniqueName="[Dim Date - End Date].[WeeksHierarchy]" caption="WeeksHierarchy" time="1" defaultMemberUniqueName="[Dim Date - End Date].[WeeksHierarchy].[All]" allUniqueName="[Dim Date - End Date].[WeeksHierarchy].[All]" dimensionUniqueName="[Dim Date - End Date]" displayFolder="" count="0" unbalanced="0"/>
    <cacheHierarchy uniqueName="[Dim Date - End Date].[Year Name]" caption="Year Name" attribute="1" time="1" defaultMemberUniqueName="[Dim Date - End Date].[Year Name].[All]" allUniqueName="[Dim Date - End Date].[Year Name].[All]" dimensionUniqueName="[Dim Date - End Date]" displayFolder="" count="0" unbalanced="0"/>
    <cacheHierarchy uniqueName="[Dim Date - Occupancy Time].[Hours]" caption="Hours" attribute="1" defaultMemberUniqueName="[Dim Date - Occupancy Time].[Hours].[All]" allUniqueName="[Dim Date - Occupancy Time].[Hours].[All]" dimensionUniqueName="[Dim Date - Occupancy Time]" displayFolder="" count="0" unbalanced="0"/>
    <cacheHierarchy uniqueName="[Dim Date - Service Date].[Custom Week]" caption="Custom Week" attribute="1" time="1" defaultMemberUniqueName="[Dim Date - Service Date].[Custom Week].[All]" allUniqueName="[Dim Date - Service Date].[Custom Week].[All]" dimensionUniqueName="[Dim Date - Service Date]" displayFolder="" count="0" unbalanced="0"/>
    <cacheHierarchy uniqueName="[Dim Date - Service Date].[Date]" caption="Date" attribute="1" time="1" defaultMemberUniqueName="[Dim Date - Service Date].[Date].[All]" allUniqueName="[Dim Date - Service Date].[Date].[All]" dimensionUniqueName="[Dim Date - Service Date]" displayFolder="" count="0" unbalanced="0"/>
    <cacheHierarchy uniqueName="[Dim Date - Service Date].[DateHierarchy]" caption="DateHierarchy" time="1" defaultMemberUniqueName="[Dim Date - Service Date].[DateHierarchy].[All]" allUniqueName="[Dim Date - Service Date].[DateHierarchy].[All]" dimensionUniqueName="[Dim Date - Service Date]" displayFolder="" count="6" unbalanced="0">
      <fieldsUsage count="6">
        <fieldUsage x="-1"/>
        <fieldUsage x="0"/>
        <fieldUsage x="1"/>
        <fieldUsage x="2"/>
        <fieldUsage x="3"/>
        <fieldUsage x="4"/>
      </fieldsUsage>
    </cacheHierarchy>
    <cacheHierarchy uniqueName="[Dim Date - Service Date].[Day Name]" caption="Day Name" attribute="1" time="1" defaultMemberUniqueName="[Dim Date - Service Date].[Day Name].[All]" allUniqueName="[Dim Date - Service Date].[Day Name].[All]" dimensionUniqueName="[Dim Date - Service Date]" displayFolder="" count="0" unbalanced="0"/>
    <cacheHierarchy uniqueName="[Dim Date - Service Date].[Day Of Month]" caption="Day Of Month" attribute="1" time="1" defaultMemberUniqueName="[Dim Date - Service Date].[Day Of Month].[All]" allUniqueName="[Dim Date - Service Date].[Day Of Month].[All]" dimensionUniqueName="[Dim Date - Service Date]" displayFolder="" count="0" unbalanced="0"/>
    <cacheHierarchy uniqueName="[Dim Date - Service Date].[Day of Week]" caption="Day of Week" attribute="1" time="1" defaultMemberUniqueName="[Dim Date - Service Date].[Day of Week].[All]" allUniqueName="[Dim Date - Service Date].[Day of Week].[All]" dimensionUniqueName="[Dim Date - Service Date]" displayFolder="" count="0" unbalanced="0"/>
    <cacheHierarchy uniqueName="[Dim Date - Service Date].[Day of Year]" caption="Day of Year" attribute="1" time="1" defaultMemberUniqueName="[Dim Date - Service Date].[Day of Year].[All]" allUniqueName="[Dim Date - Service Date].[Day of Year].[All]" dimensionUniqueName="[Dim Date - Service Date]" displayFolder="" count="0" unbalanced="0"/>
    <cacheHierarchy uniqueName="[Dim Date - Service Date].[FormattedDate]" caption="FormattedDate" attribute="1" time="1" defaultMemberUniqueName="[Dim Date - Service Date].[FormattedDate].[All]" allUniqueName="[Dim Date - Service Date].[FormattedDate].[All]" dimensionUniqueName="[Dim Date - Service Date]" displayFolder="" count="0" unbalanced="0"/>
    <cacheHierarchy uniqueName="[Dim Date - Service Date].[FormattedDateHierarchy]" caption="FormattedDateHierarchy" time="1" defaultMemberUniqueName="[Dim Date - Service Date].[FormattedDateHierarchy].[All]" allUniqueName="[Dim Date - Service Date].[FormattedDateHierarchy].[All]" dimensionUniqueName="[Dim Date - Service Date]" displayFolder="" count="0" unbalanced="0"/>
    <cacheHierarchy uniqueName="[Dim Date - Service Date].[Half Year Name]" caption="Half Year Name" attribute="1" time="1" defaultMemberUniqueName="[Dim Date - Service Date].[Half Year Name].[All]" allUniqueName="[Dim Date - Service Date].[Half Year Name].[All]" dimensionUniqueName="[Dim Date - Service Date]" displayFolder="" count="0" unbalanced="0"/>
    <cacheHierarchy uniqueName="[Dim Date - Service Date].[Hijri Date]" caption="Hijri Date" attribute="1" time="1" defaultMemberUniqueName="[Dim Date - Service Date].[Hijri Date].[All]" allUniqueName="[Dim Date - Service Date].[Hijri Date].[All]" dimensionUniqueName="[Dim Date - Service Date]" displayFolder="" count="0" unbalanced="0"/>
    <cacheHierarchy uniqueName="[Dim Date - Service Date].[Hijri Month]" caption="Hijri Month" attribute="1" time="1" defaultMemberUniqueName="[Dim Date - Service Date].[Hijri Month].[All]" allUniqueName="[Dim Date - Service Date].[Hijri Month].[All]" dimensionUniqueName="[Dim Date - Service Date]" displayFolder="" count="0" unbalanced="0"/>
    <cacheHierarchy uniqueName="[Dim Date - Service Date].[Hijri Quarter]" caption="Hijri Quarter" attribute="1" time="1" defaultMemberUniqueName="[Dim Date - Service Date].[Hijri Quarter].[All]" allUniqueName="[Dim Date - Service Date].[Hijri Quarter].[All]" dimensionUniqueName="[Dim Date - Service Date]" displayFolder="" count="0" unbalanced="0"/>
    <cacheHierarchy uniqueName="[Dim Date - Service Date].[Hijri Semester]" caption="Hijri Semester" attribute="1" time="1" defaultMemberUniqueName="[Dim Date - Service Date].[Hijri Semester].[All]" allUniqueName="[Dim Date - Service Date].[Hijri Semester].[All]" dimensionUniqueName="[Dim Date - Service Date]" displayFolder="" count="0" unbalanced="0"/>
    <cacheHierarchy uniqueName="[Dim Date - Service Date].[Hijri Year]" caption="Hijri Year" attribute="1" time="1" defaultMemberUniqueName="[Dim Date - Service Date].[Hijri Year].[All]" allUniqueName="[Dim Date - Service Date].[Hijri Year].[All]" dimensionUniqueName="[Dim Date - Service Date]" displayFolder="" count="0" unbalanced="0"/>
    <cacheHierarchy uniqueName="[Dim Date - Service Date].[HijriDateHierarchy]" caption="HijriDateHierarchy" time="1" defaultMemberUniqueName="[Dim Date - Service Date].[HijriDateHierarchy].[All]" allUniqueName="[Dim Date - Service Date].[HijriDateHierarchy].[All]" dimensionUniqueName="[Dim Date - Service Date]" displayFolder="" count="0" unbalanced="0"/>
    <cacheHierarchy uniqueName="[Dim Date - Service Date].[Month Name]" caption="Month Name" attribute="1" time="1" defaultMemberUniqueName="[Dim Date - Service Date].[Month Name].[All]" allUniqueName="[Dim Date - Service Date].[Month Name].[All]" dimensionUniqueName="[Dim Date - Service Date]" displayFolder="" count="0" unbalanced="0"/>
    <cacheHierarchy uniqueName="[Dim Date - Service Date].[Month Of Year]" caption="Month Of Year" attribute="1" time="1" defaultMemberUniqueName="[Dim Date - Service Date].[Month Of Year].[All]" allUniqueName="[Dim Date - Service Date].[Month Of Year].[All]" dimensionUniqueName="[Dim Date - Service Date]" displayFolder="" count="0" unbalanced="0"/>
    <cacheHierarchy uniqueName="[Dim Date - Service Date].[MonthOverTime]" caption="MonthOverTime" attribute="1" time="1" defaultMemberUniqueName="[Dim Date - Service Date].[MonthOverTime].[All]" allUniqueName="[Dim Date - Service Date].[MonthOverTime].[All]" dimensionUniqueName="[Dim Date - Service Date]" displayFolder="" count="0" unbalanced="0"/>
    <cacheHierarchy uniqueName="[Dim Date - Service Date].[Quarter Name]" caption="Quarter Name" attribute="1" time="1" defaultMemberUniqueName="[Dim Date - Service Date].[Quarter Name].[All]" allUniqueName="[Dim Date - Service Date].[Quarter Name].[All]" dimensionUniqueName="[Dim Date - Service Date]" displayFolder="" count="0" unbalanced="0"/>
    <cacheHierarchy uniqueName="[Dim Date - Service Date].[Quarter Of Year]" caption="Quarter Of Year" attribute="1" time="1" defaultMemberUniqueName="[Dim Date - Service Date].[Quarter Of Year].[All]" allUniqueName="[Dim Date - Service Date].[Quarter Of Year].[All]" dimensionUniqueName="[Dim Date - Service Date]" displayFolder="" count="0" unbalanced="0"/>
    <cacheHierarchy uniqueName="[Dim Date - Service Date].[Semester Of Year]" caption="Semester Of Year" attribute="1" time="1" defaultMemberUniqueName="[Dim Date - Service Date].[Semester Of Year].[All]" allUniqueName="[Dim Date - Service Date].[Semester Of Year].[All]" dimensionUniqueName="[Dim Date - Service Date]" displayFolder="" count="0" unbalanced="0"/>
    <cacheHierarchy uniqueName="[Dim Date - Service Date].[Week]" caption="Week" attribute="1" time="1" defaultMemberUniqueName="[Dim Date - Service Date].[Week].[All]" allUniqueName="[Dim Date - Service Date].[Week].[All]" dimensionUniqueName="[Dim Date - Service Date]" displayFolder="" count="0" unbalanced="0"/>
    <cacheHierarchy uniqueName="[Dim Date - Service Date].[Week Of Year]" caption="Week Of Year" attribute="1" time="1" defaultMemberUniqueName="[Dim Date - Service Date].[Week Of Year].[All]" allUniqueName="[Dim Date - Service Date].[Week Of Year].[All]" dimensionUniqueName="[Dim Date - Service Date]" displayFolder="" count="0" unbalanced="0"/>
    <cacheHierarchy uniqueName="[Dim Date - Service Date].[WeeksHierarchy]" caption="WeeksHierarchy" time="1" defaultMemberUniqueName="[Dim Date - Service Date].[WeeksHierarchy].[All]" allUniqueName="[Dim Date - Service Date].[WeeksHierarchy].[All]" dimensionUniqueName="[Dim Date - Service Date]" displayFolder="" count="0" unbalanced="0"/>
    <cacheHierarchy uniqueName="[Dim Date - Service Date].[Year Name]" caption="Year Name" attribute="1" time="1" defaultMemberUniqueName="[Dim Date - Service Date].[Year Name].[All]" allUniqueName="[Dim Date - Service Date].[Year Name].[All]" dimensionUniqueName="[Dim Date - Service Date]" displayFolder="" count="0" unbalanced="0"/>
    <cacheHierarchy uniqueName="[Dim Date - Start Date].[Custom Week]" caption="Custom Week" attribute="1" time="1" defaultMemberUniqueName="[Dim Date - Start Date].[Custom Week].[All]" allUniqueName="[Dim Date - Start Date].[Custom Week].[All]" dimensionUniqueName="[Dim Date - Start Date]" displayFolder="" count="0" unbalanced="0"/>
    <cacheHierarchy uniqueName="[Dim Date - Start Date].[Date]" caption="Date" attribute="1" time="1" defaultMemberUniqueName="[Dim Date - Start Date].[Date].[All]" allUniqueName="[Dim Date - Start Date].[Date].[All]" dimensionUniqueName="[Dim Date - Start Date]" displayFolder="" count="0" unbalanced="0"/>
    <cacheHierarchy uniqueName="[Dim Date - Start Date].[DateHierarchy]" caption="DateHierarchy" time="1" defaultMemberUniqueName="[Dim Date - Start Date].[DateHierarchy].[All]" allUniqueName="[Dim Date - Start Date].[DateHierarchy].[All]" dimensionUniqueName="[Dim Date - Start Date]" displayFolder="" count="0" unbalanced="0"/>
    <cacheHierarchy uniqueName="[Dim Date - Start Date].[Day Name]" caption="Day Name" attribute="1" time="1" defaultMemberUniqueName="[Dim Date - Start Date].[Day Name].[All]" allUniqueName="[Dim Date - Start Date].[Day Name].[All]" dimensionUniqueName="[Dim Date - Start Date]" displayFolder="" count="0" unbalanced="0"/>
    <cacheHierarchy uniqueName="[Dim Date - Start Date].[Day Of Month]" caption="Day Of Month" attribute="1" time="1" defaultMemberUniqueName="[Dim Date - Start Date].[Day Of Month].[All]" allUniqueName="[Dim Date - Start Date].[Day Of Month].[All]" dimensionUniqueName="[Dim Date - Start Date]" displayFolder="" count="0" unbalanced="0"/>
    <cacheHierarchy uniqueName="[Dim Date - Start Date].[Day of Week]" caption="Day of Week" attribute="1" time="1" defaultMemberUniqueName="[Dim Date - Start Date].[Day of Week].[All]" allUniqueName="[Dim Date - Start Date].[Day of Week].[All]" dimensionUniqueName="[Dim Date - Start Date]" displayFolder="" count="0" unbalanced="0"/>
    <cacheHierarchy uniqueName="[Dim Date - Start Date].[Day of Year]" caption="Day of Year" attribute="1" time="1" defaultMemberUniqueName="[Dim Date - Start Date].[Day of Year].[All]" allUniqueName="[Dim Date - Start Date].[Day of Year].[All]" dimensionUniqueName="[Dim Date - Start Date]" displayFolder="" count="0" unbalanced="0"/>
    <cacheHierarchy uniqueName="[Dim Date - Start Date].[FormattedDate]" caption="FormattedDate" attribute="1" time="1" defaultMemberUniqueName="[Dim Date - Start Date].[FormattedDate].[All]" allUniqueName="[Dim Date - Start Date].[FormattedDate].[All]" dimensionUniqueName="[Dim Date - Start Date]" displayFolder="" count="0" unbalanced="0"/>
    <cacheHierarchy uniqueName="[Dim Date - Start Date].[Half Year Name]" caption="Half Year Name" attribute="1" time="1" defaultMemberUniqueName="[Dim Date - Start Date].[Half Year Name].[All]" allUniqueName="[Dim Date - Start Date].[Half Year Name].[All]" dimensionUniqueName="[Dim Date - Start Date]" displayFolder="" count="0" unbalanced="0"/>
    <cacheHierarchy uniqueName="[Dim Date - Start Date].[Hijri Date]" caption="Hijri Date" attribute="1" time="1" defaultMemberUniqueName="[Dim Date - Start Date].[Hijri Date].[All]" allUniqueName="[Dim Date - Start Date].[Hijri Date].[All]" dimensionUniqueName="[Dim Date - Start Date]" displayFolder="" count="0" unbalanced="0"/>
    <cacheHierarchy uniqueName="[Dim Date - Start Date].[Hijri Month]" caption="Hijri Month" attribute="1" time="1" defaultMemberUniqueName="[Dim Date - Start Date].[Hijri Month].[All]" allUniqueName="[Dim Date - Start Date].[Hijri Month].[All]" dimensionUniqueName="[Dim Date - Start Date]" displayFolder="" count="0" unbalanced="0"/>
    <cacheHierarchy uniqueName="[Dim Date - Start Date].[Hijri Quarter]" caption="Hijri Quarter" attribute="1" time="1" defaultMemberUniqueName="[Dim Date - Start Date].[Hijri Quarter].[All]" allUniqueName="[Dim Date - Start Date].[Hijri Quarter].[All]" dimensionUniqueName="[Dim Date - Start Date]" displayFolder="" count="0" unbalanced="0"/>
    <cacheHierarchy uniqueName="[Dim Date - Start Date].[Hijri Semester]" caption="Hijri Semester" attribute="1" time="1" defaultMemberUniqueName="[Dim Date - Start Date].[Hijri Semester].[All]" allUniqueName="[Dim Date - Start Date].[Hijri Semester].[All]" dimensionUniqueName="[Dim Date - Start Date]" displayFolder="" count="0" unbalanced="0"/>
    <cacheHierarchy uniqueName="[Dim Date - Start Date].[Hijri Year]" caption="Hijri Year" attribute="1" time="1" defaultMemberUniqueName="[Dim Date - Start Date].[Hijri Year].[All]" allUniqueName="[Dim Date - Start Date].[Hijri Year].[All]" dimensionUniqueName="[Dim Date - Start Date]" displayFolder="" count="0" unbalanced="0"/>
    <cacheHierarchy uniqueName="[Dim Date - Start Date].[HijriDateHierarchy]" caption="HijriDateHierarchy" time="1" defaultMemberUniqueName="[Dim Date - Start Date].[HijriDateHierarchy].[All]" allUniqueName="[Dim Date - Start Date].[HijriDateHierarchy].[All]" dimensionUniqueName="[Dim Date - Start Date]" displayFolder="" count="0" unbalanced="0"/>
    <cacheHierarchy uniqueName="[Dim Date - Start Date].[Month Name]" caption="Month Name" attribute="1" time="1" defaultMemberUniqueName="[Dim Date - Start Date].[Month Name].[All]" allUniqueName="[Dim Date - Start Date].[Month Name].[All]" dimensionUniqueName="[Dim Date - Start Date]" displayFolder="" count="0" unbalanced="0"/>
    <cacheHierarchy uniqueName="[Dim Date - Start Date].[Month Of Year]" caption="Month Of Year" attribute="1" time="1" defaultMemberUniqueName="[Dim Date - Start Date].[Month Of Year].[All]" allUniqueName="[Dim Date - Start Date].[Month Of Year].[All]" dimensionUniqueName="[Dim Date - Start Date]" displayFolder="" count="0" unbalanced="0"/>
    <cacheHierarchy uniqueName="[Dim Date - Start Date].[MonthOverTime]" caption="MonthOverTime" attribute="1" time="1" defaultMemberUniqueName="[Dim Date - Start Date].[MonthOverTime].[All]" allUniqueName="[Dim Date - Start Date].[MonthOverTime].[All]" dimensionUniqueName="[Dim Date - Start Date]" displayFolder="" count="0" unbalanced="0"/>
    <cacheHierarchy uniqueName="[Dim Date - Start Date].[Quarter Name]" caption="Quarter Name" attribute="1" time="1" defaultMemberUniqueName="[Dim Date - Start Date].[Quarter Name].[All]" allUniqueName="[Dim Date - Start Date].[Quarter Name].[All]" dimensionUniqueName="[Dim Date - Start Date]" displayFolder="" count="0" unbalanced="0"/>
    <cacheHierarchy uniqueName="[Dim Date - Start Date].[Quarter Of Year]" caption="Quarter Of Year" attribute="1" time="1" defaultMemberUniqueName="[Dim Date - Start Date].[Quarter Of Year].[All]" allUniqueName="[Dim Date - Start Date].[Quarter Of Year].[All]" dimensionUniqueName="[Dim Date - Start Date]" displayFolder="" count="0" unbalanced="0"/>
    <cacheHierarchy uniqueName="[Dim Date - Start Date].[Semester Of Year]" caption="Semester Of Year" attribute="1" time="1" defaultMemberUniqueName="[Dim Date - Start Date].[Semester Of Year].[All]" allUniqueName="[Dim Date - Start Date].[Semester Of Year].[All]" dimensionUniqueName="[Dim Date - Start Date]" displayFolder="" count="0" unbalanced="0"/>
    <cacheHierarchy uniqueName="[Dim Date - Start Date].[SemesterNameKey]" caption="SemesterNameKey" attribute="1" time="1" defaultMemberUniqueName="[Dim Date - Start Date].[SemesterNameKey].[All]" allUniqueName="[Dim Date - Start Date].[SemesterNameKey].[All]" dimensionUniqueName="[Dim Date - Start Date]" displayFolder="" count="0" unbalanced="0"/>
    <cacheHierarchy uniqueName="[Dim Date - Start Date].[Week]" caption="Week" attribute="1" time="1" defaultMemberUniqueName="[Dim Date - Start Date].[Week].[All]" allUniqueName="[Dim Date - Start Date].[Week].[All]" dimensionUniqueName="[Dim Date - Start Date]" displayFolder="" count="0" unbalanced="0"/>
    <cacheHierarchy uniqueName="[Dim Date - Start Date].[Week Of Year]" caption="Week Of Year" attribute="1" time="1" defaultMemberUniqueName="[Dim Date - Start Date].[Week Of Year].[All]" allUniqueName="[Dim Date - Start Date].[Week Of Year].[All]" dimensionUniqueName="[Dim Date - Start Date]" displayFolder="" count="0" unbalanced="0"/>
    <cacheHierarchy uniqueName="[Dim Date - Start Date].[WeeksHierarchy]" caption="WeeksHierarchy" time="1" defaultMemberUniqueName="[Dim Date - Start Date].[WeeksHierarchy].[All]" allUniqueName="[Dim Date - Start Date].[WeeksHierarchy].[All]" dimensionUniqueName="[Dim Date - Start Date]" displayFolder="" count="0" unbalanced="0"/>
    <cacheHierarchy uniqueName="[Dim Date - Start Date].[Year Name]" caption="Year Name" attribute="1" time="1" defaultMemberUniqueName="[Dim Date - Start Date].[Year Name].[All]" allUniqueName="[Dim Date - Start Date].[Year Name].[All]" dimensionUniqueName="[Dim Date - Start Date]" displayFolder="" count="0" unbalanced="0"/>
    <cacheHierarchy uniqueName="[Dim Diagnosis].[Diagnosis Category Name]" caption="Diagnosis Category Name" attribute="1" defaultMemberUniqueName="[Dim Diagnosis].[Diagnosis Category Name].[All]" allUniqueName="[Dim Diagnosis].[Diagnosis Category Name].[All]" dimensionUniqueName="[Dim Diagnosis]" displayFolder="" count="0" unbalanced="0"/>
    <cacheHierarchy uniqueName="[Dim Diagnosis].[Diagnosis Hierarchy]" caption="Diagnosis Hierarchy" defaultMemberUniqueName="[Dim Diagnosis].[Diagnosis Hierarchy].[All]" allUniqueName="[Dim Diagnosis].[Diagnosis Hierarchy].[All]" dimensionUniqueName="[Dim Diagnosis]" displayFolder="" count="0" unbalanced="0"/>
    <cacheHierarchy uniqueName="[Dim Diagnosis].[Diagnosis Name]" caption="Diagnosis Name" attribute="1" defaultMemberUniqueName="[Dim Diagnosis].[Diagnosis Name].[All]" allUniqueName="[Dim Diagnosis].[Diagnosis Name].[All]" dimensionUniqueName="[Dim Diagnosis]" displayFolder="" count="0" unbalanced="0"/>
    <cacheHierarchy uniqueName="[Dim Discharge Status].[Discharge Status Name]" caption="Discharge Status Name" attribute="1" defaultMemberUniqueName="[Dim Discharge Status].[Discharge Status Name].[All]" allUniqueName="[Dim Discharge Status].[Discharge Status Name].[All]" dimensionUniqueName="[Dim Discharge Status]" displayFolder="" count="0" unbalanced="0"/>
    <cacheHierarchy uniqueName="[Dim Doctor].[Degree Name]" caption="Degree Name" attribute="1" defaultMemberUniqueName="[Dim Doctor].[Degree Name].[All]" allUniqueName="[Dim Doctor].[Degree Name].[All]" dimensionUniqueName="[Dim Doctor]" displayFolder="" count="0" unbalanced="0"/>
    <cacheHierarchy uniqueName="[Dim Doctor].[Doctor Name]" caption="Doctor Name" attribute="1" defaultMemberUniqueName="[Dim Doctor].[Doctor Name].[All]" allUniqueName="[Dim Doctor].[Doctor Name].[All]" dimensionUniqueName="[Dim Doctor]" displayFolder="" count="2" unbalanced="0">
      <fieldsUsage count="2">
        <fieldUsage x="-1"/>
        <fieldUsage x="13"/>
      </fieldsUsage>
    </cacheHierarchy>
    <cacheHierarchy uniqueName="[Dim Doctor].[Doctor Type]" caption="Doctor Type" attribute="1" defaultMemberUniqueName="[Dim Doctor].[Doctor Type].[All]" allUniqueName="[Dim Doctor].[Doctor Type].[All]" dimensionUniqueName="[Dim Doctor]" displayFolder="" count="0" unbalanced="0"/>
    <cacheHierarchy uniqueName="[Dim Doctor].[Hiring Date]" caption="Hiring Date" attribute="1" defaultMemberUniqueName="[Dim Doctor].[Hiring Date].[All]" allUniqueName="[Dim Doctor].[Hiring Date].[All]" dimensionUniqueName="[Dim Doctor]" displayFolder="" count="0" unbalanced="0"/>
    <cacheHierarchy uniqueName="[Dim Doctor].[Shift]" caption="Shift" attribute="1" defaultMemberUniqueName="[Dim Doctor].[Shift].[All]" allUniqueName="[Dim Doctor].[Shift].[All]" dimensionUniqueName="[Dim Doctor]" displayFolder="" count="0" unbalanced="0"/>
    <cacheHierarchy uniqueName="[Dim Doctor].[Specialty]" caption="Specialty" attribute="1" defaultMemberUniqueName="[Dim Doctor].[Specialty].[All]" allUniqueName="[Dim Doctor].[Specialty].[All]" dimensionUniqueName="[Dim Doctor]" displayFolder="" count="2" unbalanced="0">
      <fieldsUsage count="2">
        <fieldUsage x="-1"/>
        <fieldUsage x="10"/>
      </fieldsUsage>
    </cacheHierarchy>
    <cacheHierarchy uniqueName="[Dim Doctor].[Specialty Hierarchy]" caption="Specialty Hierarchy" defaultMemberUniqueName="[Dim Doctor].[Specialty Hierarchy].[All]" allUniqueName="[Dim Doctor].[Specialty Hierarchy].[All]" dimensionUniqueName="[Dim Doctor]" displayFolder="" count="0" unbalanced="0"/>
    <cacheHierarchy uniqueName="[Dim Doctor].[Specialty key]" caption="Specialty key" attribute="1" defaultMemberUniqueName="[Dim Doctor].[Specialty key].[All]" allUniqueName="[Dim Doctor].[Specialty key].[All]" dimensionUniqueName="[Dim Doctor]" displayFolder="" count="0" unbalanced="0"/>
    <cacheHierarchy uniqueName="[Dim Doctor].[Specialty Name]" caption="Specialty Name" attribute="1" defaultMemberUniqueName="[Dim Doctor].[Specialty Name].[All]" allUniqueName="[Dim Doctor].[Specialty Name].[All]" dimensionUniqueName="[Dim Doctor]" displayFolder="" count="0" unbalanced="0"/>
    <cacheHierarchy uniqueName="[Dim Doctor].[Specialty Type]" caption="Specialty Type" attribute="1" defaultMemberUniqueName="[Dim Doctor].[Specialty Type].[All]" allUniqueName="[Dim Doctor].[Specialty Type].[All]" dimensionUniqueName="[Dim Doctor]" displayFolder="" count="0" unbalanced="0"/>
    <cacheHierarchy uniqueName="[Dim Doctor].[Staff Key]" caption="Staff Key" attribute="1" defaultMemberUniqueName="[Dim Doctor].[Staff Key].[All]" allUniqueName="[Dim Doctor].[Staff Key].[All]" dimensionUniqueName="[Dim Doctor]" displayFolder="" count="0" unbalanced="0"/>
    <cacheHierarchy uniqueName="[Dim Doctor].[Termination Date]" caption="Termination Date" attribute="1" defaultMemberUniqueName="[Dim Doctor].[Termination Date].[All]" allUniqueName="[Dim Doctor].[Termination Date].[All]" dimensionUniqueName="[Dim Doctor]" displayFolder="" count="0" unbalanced="0"/>
    <cacheHierarchy uniqueName="[Dim Doctor].[Unified Specialty Hierarchy]" caption="Unified Specialty Hierarchy" defaultMemberUniqueName="[Dim Doctor].[Unified Specialty Hierarchy].[All]" allUniqueName="[Dim Doctor].[Unified Specialty Hierarchy].[All]" dimensionUniqueName="[Dim Doctor]" displayFolder="" count="0" unbalanced="0"/>
    <cacheHierarchy uniqueName="[Dim Doctor Procedure].[Degree Name]" caption="Degree Name" attribute="1" defaultMemberUniqueName="[Dim Doctor Procedure].[Degree Name].[All]" allUniqueName="[Dim Doctor Procedure].[Degree Name].[All]" dimensionUniqueName="[Dim Doctor Procedure]" displayFolder="" count="0" unbalanced="0"/>
    <cacheHierarchy uniqueName="[Dim Doctor Procedure].[Doctor Name]" caption="Doctor Name" attribute="1" defaultMemberUniqueName="[Dim Doctor Procedure].[Doctor Name].[All]" allUniqueName="[Dim Doctor Procedure].[Doctor Name].[All]" dimensionUniqueName="[Dim Doctor Procedure]" displayFolder="" count="0" unbalanced="0"/>
    <cacheHierarchy uniqueName="[Dim Doctor Procedure].[Doctor Type]" caption="Doctor Type" attribute="1" defaultMemberUniqueName="[Dim Doctor Procedure].[Doctor Type].[All]" allUniqueName="[Dim Doctor Procedure].[Doctor Type].[All]" dimensionUniqueName="[Dim Doctor Procedure]" displayFolder="" count="0" unbalanced="0"/>
    <cacheHierarchy uniqueName="[Dim Doctor Procedure].[Hiring Date]" caption="Hiring Date" attribute="1" defaultMemberUniqueName="[Dim Doctor Procedure].[Hiring Date].[All]" allUniqueName="[Dim Doctor Procedure].[Hiring Date].[All]" dimensionUniqueName="[Dim Doctor Procedure]" displayFolder="" count="0" unbalanced="0"/>
    <cacheHierarchy uniqueName="[Dim Doctor Procedure].[Shift]" caption="Shift" attribute="1" defaultMemberUniqueName="[Dim Doctor Procedure].[Shift].[All]" allUniqueName="[Dim Doctor Procedure].[Shift].[All]" dimensionUniqueName="[Dim Doctor Procedure]" displayFolder="" count="0" unbalanced="0"/>
    <cacheHierarchy uniqueName="[Dim Doctor Procedure].[Specialty]" caption="Specialty" attribute="1" defaultMemberUniqueName="[Dim Doctor Procedure].[Specialty].[All]" allUniqueName="[Dim Doctor Procedure].[Specialty].[All]" dimensionUniqueName="[Dim Doctor Procedure]" displayFolder="" count="2" unbalanced="0">
      <fieldsUsage count="2">
        <fieldUsage x="-1"/>
        <fieldUsage x="14"/>
      </fieldsUsage>
    </cacheHierarchy>
    <cacheHierarchy uniqueName="[Dim Doctor Procedure].[Specialty Hierarchy]" caption="Specialty Hierarchy" defaultMemberUniqueName="[Dim Doctor Procedure].[Specialty Hierarchy].[All]" allUniqueName="[Dim Doctor Procedure].[Specialty Hierarchy].[All]" dimensionUniqueName="[Dim Doctor Procedure]" displayFolder="" count="0" unbalanced="0"/>
    <cacheHierarchy uniqueName="[Dim Doctor Procedure].[Specialty key]" caption="Specialty key" attribute="1" defaultMemberUniqueName="[Dim Doctor Procedure].[Specialty key].[All]" allUniqueName="[Dim Doctor Procedure].[Specialty key].[All]" dimensionUniqueName="[Dim Doctor Procedure]" displayFolder="" count="0" unbalanced="0"/>
    <cacheHierarchy uniqueName="[Dim Doctor Procedure].[Specialty Name]" caption="Specialty Name" attribute="1" defaultMemberUniqueName="[Dim Doctor Procedure].[Specialty Name].[All]" allUniqueName="[Dim Doctor Procedure].[Specialty Name].[All]" dimensionUniqueName="[Dim Doctor Procedure]" displayFolder="" count="0" unbalanced="0"/>
    <cacheHierarchy uniqueName="[Dim Doctor Procedure].[Specialty Type]" caption="Specialty Type" attribute="1" defaultMemberUniqueName="[Dim Doctor Procedure].[Specialty Type].[All]" allUniqueName="[Dim Doctor Procedure].[Specialty Type].[All]" dimensionUniqueName="[Dim Doctor Procedure]" displayFolder="" count="0" unbalanced="0"/>
    <cacheHierarchy uniqueName="[Dim Doctor Procedure].[Staff Key]" caption="Staff Key" attribute="1" defaultMemberUniqueName="[Dim Doctor Procedure].[Staff Key].[All]" allUniqueName="[Dim Doctor Procedure].[Staff Key].[All]" dimensionUniqueName="[Dim Doctor Procedure]" displayFolder="" count="0" unbalanced="0"/>
    <cacheHierarchy uniqueName="[Dim Doctor Procedure].[Termination Date]" caption="Termination Date" attribute="1" defaultMemberUniqueName="[Dim Doctor Procedure].[Termination Date].[All]" allUniqueName="[Dim Doctor Procedure].[Termination Date].[All]" dimensionUniqueName="[Dim Doctor Procedure]" displayFolder="" count="0" unbalanced="0"/>
    <cacheHierarchy uniqueName="[Dim Doctors Status].[Doctor Status]" caption="Doctor Status" attribute="1" defaultMemberUniqueName="[Dim Doctors Status].[Doctor Status].[All]" allUniqueName="[Dim Doctors Status].[Doctor Status].[All]" dimensionUniqueName="[Dim Doctors Status]" displayFolder="" count="0" unbalanced="0"/>
    <cacheHierarchy uniqueName="[Dim Employees].[BusinessUnitKey]" caption="BusinessUnitKey" attribute="1" defaultMemberUniqueName="[Dim Employees].[BusinessUnitKey].[All]" allUniqueName="[Dim Employees].[BusinessUnitKey].[All]" dimensionUniqueName="[Dim Employees]" displayFolder="" count="0" unbalanced="0"/>
    <cacheHierarchy uniqueName="[Dim Employees].[Department]" caption="Department" attribute="1" defaultMemberUniqueName="[Dim Employees].[Department].[All]" allUniqueName="[Dim Employees].[Department].[All]" dimensionUniqueName="[Dim Employees]" displayFolder="" count="0" unbalanced="0"/>
    <cacheHierarchy uniqueName="[Dim Employees].[EmployeeUserName]" caption="EmployeeUserName" attribute="1" defaultMemberUniqueName="[Dim Employees].[EmployeeUserName].[All]" allUniqueName="[Dim Employees].[EmployeeUserName].[All]" dimensionUniqueName="[Dim Employees]" displayFolder="" count="0" unbalanced="0"/>
    <cacheHierarchy uniqueName="[Dim Employees].[FullName]" caption="FullName" attribute="1" defaultMemberUniqueName="[Dim Employees].[FullName].[All]" allUniqueName="[Dim Employees].[FullName].[All]" dimensionUniqueName="[Dim Employees]" displayFolder="" count="0" unbalanced="0"/>
    <cacheHierarchy uniqueName="[Dim Employees].[IsDeleted]" caption="IsDeleted" attribute="1" defaultMemberUniqueName="[Dim Employees].[IsDeleted].[All]" allUniqueName="[Dim Employees].[IsDeleted].[All]" dimensionUniqueName="[Dim Employees]" displayFolder="" count="0" unbalanced="0"/>
    <cacheHierarchy uniqueName="[Dim Employees].[Job_Desc]" caption="Job_Desc" attribute="1" defaultMemberUniqueName="[Dim Employees].[Job_Desc].[All]" allUniqueName="[Dim Employees].[Job_Desc].[All]" dimensionUniqueName="[Dim Employees]" displayFolder="" count="0" unbalanced="0"/>
    <cacheHierarchy uniqueName="[Dim Employees].[ManagerFullName]" caption="ManagerFullName" attribute="1" defaultMemberUniqueName="[Dim Employees].[ManagerFullName].[All]" allUniqueName="[Dim Employees].[ManagerFullName].[All]" dimensionUniqueName="[Dim Employees]" displayFolder="" count="0" unbalanced="0"/>
    <cacheHierarchy uniqueName="[Dim Employees].[ManagerID]" caption="ManagerID" attribute="1" defaultMemberUniqueName="[Dim Employees].[ManagerID].[All]" allUniqueName="[Dim Employees].[ManagerID].[All]" dimensionUniqueName="[Dim Employees]" displayFolder="" count="0" unbalanced="0"/>
    <cacheHierarchy uniqueName="[Dim Employees].[managerlogin]" caption="managerlogin" attribute="1" defaultMemberUniqueName="[Dim Employees].[managerlogin].[All]" allUniqueName="[Dim Employees].[managerlogin].[All]" dimensionUniqueName="[Dim Employees]" displayFolder="" count="0" unbalanced="0"/>
    <cacheHierarchy uniqueName="[Dim Employees].[Organization]" caption="Organization" attribute="1" defaultMemberUniqueName="[Dim Employees].[Organization].[All]" allUniqueName="[Dim Employees].[Organization].[All]" dimensionUniqueName="[Dim Employees]" displayFolder="" count="0" unbalanced="0"/>
    <cacheHierarchy uniqueName="[Dim Episode].[Bill_Type]" caption="Bill_Type" attribute="1" defaultMemberUniqueName="[Dim Episode].[Bill_Type].[All]" allUniqueName="[Dim Episode].[Bill_Type].[All]" dimensionUniqueName="[Dim Episode]" displayFolder="" count="0" unbalanced="0"/>
    <cacheHierarchy uniqueName="[Dim Episode].[Cross Referral]" caption="Cross Referral" attribute="1" defaultMemberUniqueName="[Dim Episode].[Cross Referral].[All]" allUniqueName="[Dim Episode].[Cross Referral].[All]" dimensionUniqueName="[Dim Episode]" displayFolder="" count="0" unbalanced="0"/>
    <cacheHierarchy uniqueName="[Dim Episode].[Episode_key]" caption="Episode_key" attribute="1" defaultMemberUniqueName="[Dim Episode].[Episode_key].[All]" allUniqueName="[Dim Episode].[Episode_key].[All]" dimensionUniqueName="[Dim Episode]" displayFolder="" count="0" unbalanced="0"/>
    <cacheHierarchy uniqueName="[Dim Episode].[Patient Category]" caption="Patient Category" attribute="1" defaultMemberUniqueName="[Dim Episode].[Patient Category].[All]" allUniqueName="[Dim Episode].[Patient Category].[All]" dimensionUniqueName="[Dim Episode]" displayFolder="" count="0" unbalanced="0"/>
    <cacheHierarchy uniqueName="[Dim Episode].[Section]" caption="Section" attribute="1" defaultMemberUniqueName="[Dim Episode].[Section].[All]" allUniqueName="[Dim Episode].[Section].[All]" dimensionUniqueName="[Dim Episode]" displayFolder="" count="0" unbalanced="0"/>
    <cacheHierarchy uniqueName="[Dim Episode].[Source Of Business]" caption="Source Of Business" attribute="1" defaultMemberUniqueName="[Dim Episode].[Source Of Business].[All]" allUniqueName="[Dim Episode].[Source Of Business].[All]" dimensionUniqueName="[Dim Episode]" displayFolder="" count="0" unbalanced="0"/>
    <cacheHierarchy uniqueName="[Dim Episode Status].[Status]" caption="Status" attribute="1" defaultMemberUniqueName="[Dim Episode Status].[Status].[All]" allUniqueName="[Dim Episode Status].[Status].[All]" dimensionUniqueName="[Dim Episode Status]" displayFolder="" count="0" unbalanced="0"/>
    <cacheHierarchy uniqueName="[Dim Exclusive].[Exclusive]" caption="Exclusive" attribute="1" defaultMemberUniqueName="[Dim Exclusive].[Exclusive].[All]" allUniqueName="[Dim Exclusive].[Exclusive].[All]" dimensionUniqueName="[Dim Exclusive]" displayFolder="" count="0" unbalanced="0"/>
    <cacheHierarchy uniqueName="[Dim Hospital Structure].[Bed Class Hierarchy]" caption="Bed Class Hierarchy" defaultMemberUniqueName="[Dim Hospital Structure].[Bed Class Hierarchy].[All]" allUniqueName="[Dim Hospital Structure].[Bed Class Hierarchy].[All]" dimensionUniqueName="[Dim Hospital Structure]" displayFolder="" count="0" unbalanced="0"/>
    <cacheHierarchy uniqueName="[Dim Hospital Structure].[Bed Class Name]" caption="Bed Class Name" attribute="1" defaultMemberUniqueName="[Dim Hospital Structure].[Bed Class Name].[All]" allUniqueName="[Dim Hospital Structure].[Bed Class Name].[All]" dimensionUniqueName="[Dim Hospital Structure]" displayFolder="" count="0" unbalanced="0"/>
    <cacheHierarchy uniqueName="[Dim Hospital Structure].[Bed Name]" caption="Bed Name" attribute="1" defaultMemberUniqueName="[Dim Hospital Structure].[Bed Name].[All]" allUniqueName="[Dim Hospital Structure].[Bed Name].[All]" dimensionUniqueName="[Dim Hospital Structure]" displayFolder="" count="0" unbalanced="0"/>
    <cacheHierarchy uniqueName="[Dim Hospital Structure].[Branch Name]" caption="Branch Name" attribute="1" defaultMemberUniqueName="[Dim Hospital Structure].[Branch Name].[All]" allUniqueName="[Dim Hospital Structure].[Branch Name].[All]" dimensionUniqueName="[Dim Hospital Structure]" displayFolder="" count="0" unbalanced="0"/>
    <cacheHierarchy uniqueName="[Dim Hospital Structure].[Building Name]" caption="Building Name" attribute="1" defaultMemberUniqueName="[Dim Hospital Structure].[Building Name].[All]" allUniqueName="[Dim Hospital Structure].[Building Name].[All]" dimensionUniqueName="[Dim Hospital Structure]" displayFolder="" count="0" unbalanced="0"/>
    <cacheHierarchy uniqueName="[Dim Hospital Structure].[Floor Name]" caption="Floor Name" attribute="1" defaultMemberUniqueName="[Dim Hospital Structure].[Floor Name].[All]" allUniqueName="[Dim Hospital Structure].[Floor Name].[All]" dimensionUniqueName="[Dim Hospital Structure]" displayFolder="" count="0" unbalanced="0"/>
    <cacheHierarchy uniqueName="[Dim Hospital Structure].[Hospital Hierarchy]" caption="Hospital Hierarchy" defaultMemberUniqueName="[Dim Hospital Structure].[Hospital Hierarchy].[All]" allUniqueName="[Dim Hospital Structure].[Hospital Hierarchy].[All]" dimensionUniqueName="[Dim Hospital Structure]" displayFolder="" count="0" unbalanced="0"/>
    <cacheHierarchy uniqueName="[Dim Hospital Structure].[Location Type Name]" caption="Location Type Name" attribute="1" defaultMemberUniqueName="[Dim Hospital Structure].[Location Type Name].[All]" allUniqueName="[Dim Hospital Structure].[Location Type Name].[All]" dimensionUniqueName="[Dim Hospital Structure]" displayFolder="" count="0" unbalanced="0"/>
    <cacheHierarchy uniqueName="[Dim Hospital Structure].[Room Name]" caption="Room Name" attribute="1" defaultMemberUniqueName="[Dim Hospital Structure].[Room Name].[All]" allUniqueName="[Dim Hospital Structure].[Room Name].[All]" dimensionUniqueName="[Dim Hospital Structure]" displayFolder="" count="0" unbalanced="0"/>
    <cacheHierarchy uniqueName="[Dim Hospital Structure].[Specialty Name]" caption="Specialty Name" attribute="1" defaultMemberUniqueName="[Dim Hospital Structure].[Specialty Name].[All]" allUniqueName="[Dim Hospital Structure].[Specialty Name].[All]" dimensionUniqueName="[Dim Hospital Structure]" displayFolder="" count="0" unbalanced="0"/>
    <cacheHierarchy uniqueName="[Dim Hospital Structure].[Status Description]" caption="Status Description" attribute="1" defaultMemberUniqueName="[Dim Hospital Structure].[Status Description].[All]" allUniqueName="[Dim Hospital Structure].[Status Description].[All]" dimensionUniqueName="[Dim Hospital Structure]" displayFolder="" count="0" unbalanced="0"/>
    <cacheHierarchy uniqueName="[Dim Invoice].[Invoice No.]" caption="Invoice No." attribute="1" defaultMemberUniqueName="[Dim Invoice].[Invoice No.].[All]" allUniqueName="[Dim Invoice].[Invoice No.].[All]" dimensionUniqueName="[Dim Invoice]" displayFolder="" count="0" unbalanced="0"/>
    <cacheHierarchy uniqueName="[Dim Invoice].[Paid_For]" caption="Paid_For" attribute="1" defaultMemberUniqueName="[Dim Invoice].[Paid_For].[All]" allUniqueName="[Dim Invoice].[Paid_For].[All]" dimensionUniqueName="[Dim Invoice]" displayFolder="" count="0" unbalanced="0"/>
    <cacheHierarchy uniqueName="[Dim Medical Department].[MD Short Name]" caption="MD Short Name" attribute="1" defaultMemberUniqueName="[Dim Medical Department].[MD Short Name].[All]" allUniqueName="[Dim Medical Department].[MD Short Name].[All]" dimensionUniqueName="[Dim Medical Department]" displayFolder="" count="0" unbalanced="0"/>
    <cacheHierarchy uniqueName="[Dim Medical Department].[Medical Department Hierarchy]" caption="Medical Department Hierarchy" defaultMemberUniqueName="[Dim Medical Department].[Medical Department Hierarchy].[All]" allUniqueName="[Dim Medical Department].[Medical Department Hierarchy].[All]" dimensionUniqueName="[Dim Medical Department]" displayFolder="" count="3" unbalanced="0">
      <fieldsUsage count="3">
        <fieldUsage x="-1"/>
        <fieldUsage x="5"/>
        <fieldUsage x="6"/>
      </fieldsUsage>
    </cacheHierarchy>
    <cacheHierarchy uniqueName="[Dim Medical Department].[Medical Department Key]" caption="Medical Department Key" attribute="1" defaultMemberUniqueName="[Dim Medical Department].[Medical Department Key].[All]" allUniqueName="[Dim Medical Department].[Medical Department Key].[All]" dimensionUniqueName="[Dim Medical Department]" displayFolder="" count="0" unbalanced="0"/>
    <cacheHierarchy uniqueName="[Dim Medical Department].[Medical Department Name]" caption="Medical Department Name" attribute="1" defaultMemberUniqueName="[Dim Medical Department].[Medical Department Name].[All]" allUniqueName="[Dim Medical Department].[Medical Department Name].[All]" dimensionUniqueName="[Dim Medical Department]" displayFolder="" count="0" unbalanced="0"/>
    <cacheHierarchy uniqueName="[Dim Medical Department].[Medical Short Name Hierarchy]" caption="Medical Short Name Hierarchy" defaultMemberUniqueName="[Dim Medical Department].[Medical Short Name Hierarchy].[All]" allUniqueName="[Dim Medical Department].[Medical Short Name Hierarchy].[All]" dimensionUniqueName="[Dim Medical Department]" displayFolder="" count="0" unbalanced="0"/>
    <cacheHierarchy uniqueName="[Dim Medical Department].[Unified Medical Department Name]" caption="Unified Medical Department Name" attribute="1" defaultMemberUniqueName="[Dim Medical Department].[Unified Medical Department Name].[All]" allUniqueName="[Dim Medical Department].[Unified Medical Department Name].[All]" dimensionUniqueName="[Dim Medical Department]" displayFolder="" count="2" unbalanced="0">
      <fieldsUsage count="2">
        <fieldUsage x="-1"/>
        <fieldUsage x="11"/>
      </fieldsUsage>
    </cacheHierarchy>
    <cacheHierarchy uniqueName="[Dim Medical Department].[Unified Short Name]" caption="Unified Short Name" attribute="1" defaultMemberUniqueName="[Dim Medical Department].[Unified Short Name].[All]" allUniqueName="[Dim Medical Department].[Unified Short Name].[All]" dimensionUniqueName="[Dim Medical Department]" displayFolder="" count="0" unbalanced="0"/>
    <cacheHierarchy uniqueName="[Dim Notes].[Note]" caption="Note" attribute="1" defaultMemberUniqueName="[Dim Notes].[Note].[All]" allUniqueName="[Dim Notes].[Note].[All]" dimensionUniqueName="[Dim Notes]" displayFolder="" count="0" unbalanced="0"/>
    <cacheHierarchy uniqueName="[Dim Operation].[Operation Classification]" caption="Operation Classification" attribute="1" defaultMemberUniqueName="[Dim Operation].[Operation Classification].[All]" allUniqueName="[Dim Operation].[Operation Classification].[All]" dimensionUniqueName="[Dim Operation]" displayFolder="" count="0" unbalanced="0"/>
    <cacheHierarchy uniqueName="[Dim Operation].[Operation Hierarchy]" caption="Operation Hierarchy" defaultMemberUniqueName="[Dim Operation].[Operation Hierarchy].[All]" allUniqueName="[Dim Operation].[Operation Hierarchy].[All]" dimensionUniqueName="[Dim Operation]" displayFolder="" count="0" unbalanced="0"/>
    <cacheHierarchy uniqueName="[Dim Operation].[Operation Name]" caption="Operation Name" attribute="1" defaultMemberUniqueName="[Dim Operation].[Operation Name].[All]" allUniqueName="[Dim Operation].[Operation Name].[All]" dimensionUniqueName="[Dim Operation]" displayFolder="" count="0" unbalanced="0"/>
    <cacheHierarchy uniqueName="[Dim Operation].[Operation Type]" caption="Operation Type" attribute="1" defaultMemberUniqueName="[Dim Operation].[Operation Type].[All]" allUniqueName="[Dim Operation].[Operation Type].[All]" dimensionUniqueName="[Dim Operation]" displayFolder="" count="0" unbalanced="0"/>
    <cacheHierarchy uniqueName="[Dim Packages].[Package Category Name]" caption="Package Category Name" attribute="1" defaultMemberUniqueName="[Dim Packages].[Package Category Name].[All]" allUniqueName="[Dim Packages].[Package Category Name].[All]" dimensionUniqueName="[Dim Packages]" displayFolder="" count="0" unbalanced="0"/>
    <cacheHierarchy uniqueName="[Dim Packages].[Package Code]" caption="Package Code" attribute="1" defaultMemberUniqueName="[Dim Packages].[Package Code].[All]" allUniqueName="[Dim Packages].[Package Code].[All]" dimensionUniqueName="[Dim Packages]" displayFolder="" count="0" unbalanced="0"/>
    <cacheHierarchy uniqueName="[Dim Packages].[Package Group Name]" caption="Package Group Name" attribute="1" defaultMemberUniqueName="[Dim Packages].[Package Group Name].[All]" allUniqueName="[Dim Packages].[Package Group Name].[All]" dimensionUniqueName="[Dim Packages]" displayFolder="" count="0" unbalanced="0"/>
    <cacheHierarchy uniqueName="[Dim Packages].[Package Hierarchy]" caption="Package Hierarchy" defaultMemberUniqueName="[Dim Packages].[Package Hierarchy].[All]" allUniqueName="[Dim Packages].[Package Hierarchy].[All]" dimensionUniqueName="[Dim Packages]" displayFolder="" count="0" unbalanced="0"/>
    <cacheHierarchy uniqueName="[Dim Packages].[Package Key]" caption="Package Key" attribute="1" defaultMemberUniqueName="[Dim Packages].[Package Key].[All]" allUniqueName="[Dim Packages].[Package Key].[All]" dimensionUniqueName="[Dim Packages]" displayFolder="" count="0" unbalanced="0"/>
    <cacheHierarchy uniqueName="[Dim Packages].[Package Name]" caption="Package Name" attribute="1" defaultMemberUniqueName="[Dim Packages].[Package Name].[All]" allUniqueName="[Dim Packages].[Package Name].[All]" dimensionUniqueName="[Dim Packages]" displayFolder="" count="0" unbalanced="0"/>
    <cacheHierarchy uniqueName="[Dim Patient].[Age]" caption="Age" attribute="1" defaultMemberUniqueName="[Dim Patient].[Age].[All]" allUniqueName="[Dim Patient].[Age].[All]" dimensionUniqueName="[Dim Patient]" displayFolder="" count="0" unbalanced="0"/>
    <cacheHierarchy uniqueName="[Dim Patient].[Age Range]" caption="Age Range" attribute="1" defaultMemberUniqueName="[Dim Patient].[Age Range].[All]" allUniqueName="[Dim Patient].[Age Range].[All]" dimensionUniqueName="[Dim Patient]" displayFolder="" count="0" unbalanced="0"/>
    <cacheHierarchy uniqueName="[Dim Patient].[Created by]" caption="Created by" attribute="1" defaultMemberUniqueName="[Dim Patient].[Created by].[All]" allUniqueName="[Dim Patient].[Created by].[All]" dimensionUniqueName="[Dim Patient]" displayFolder="" count="0" unbalanced="0"/>
    <cacheHierarchy uniqueName="[Dim Patient].[Creation Date]" caption="Creation Date" attribute="1" defaultMemberUniqueName="[Dim Patient].[Creation Date].[All]" allUniqueName="[Dim Patient].[Creation Date].[All]" dimensionUniqueName="[Dim Patient]" displayFolder="" count="0" unbalanced="0"/>
    <cacheHierarchy uniqueName="[Dim Patient].[District Name]" caption="District Name" attribute="1" defaultMemberUniqueName="[Dim Patient].[District Name].[All]" allUniqueName="[Dim Patient].[District Name].[All]" dimensionUniqueName="[Dim Patient]" displayFolder="" count="0" unbalanced="0"/>
    <cacheHierarchy uniqueName="[Dim Patient].[File Number]" caption="File Number" attribute="1" defaultMemberUniqueName="[Dim Patient].[File Number].[All]" allUniqueName="[Dim Patient].[File Number].[All]" dimensionUniqueName="[Dim Patient]" displayFolder="" count="0" unbalanced="0"/>
    <cacheHierarchy uniqueName="[Dim Patient].[Gender Name]" caption="Gender Name" attribute="1" defaultMemberUniqueName="[Dim Patient].[Gender Name].[All]" allUniqueName="[Dim Patient].[Gender Name].[All]" dimensionUniqueName="[Dim Patient]" displayFolder="" count="0" unbalanced="0"/>
    <cacheHierarchy uniqueName="[Dim Patient].[ID Number]" caption="ID Number" attribute="1" defaultMemberUniqueName="[Dim Patient].[ID Number].[All]" allUniqueName="[Dim Patient].[ID Number].[All]" dimensionUniqueName="[Dim Patient]" displayFolder="" count="0" unbalanced="0"/>
    <cacheHierarchy uniqueName="[Dim Patient].[ID Type]" caption="ID Type" attribute="1" defaultMemberUniqueName="[Dim Patient].[ID Type].[All]" allUniqueName="[Dim Patient].[ID Type].[All]" dimensionUniqueName="[Dim Patient]" displayFolder="" count="0" unbalanced="0"/>
    <cacheHierarchy uniqueName="[Dim Patient].[Mobile Number]" caption="Mobile Number" attribute="1" defaultMemberUniqueName="[Dim Patient].[Mobile Number].[All]" allUniqueName="[Dim Patient].[Mobile Number].[All]" dimensionUniqueName="[Dim Patient]" displayFolder="" count="0" unbalanced="0"/>
    <cacheHierarchy uniqueName="[Dim Patient].[Mobile Number2]" caption="Mobile Number2" attribute="1" defaultMemberUniqueName="[Dim Patient].[Mobile Number2].[All]" allUniqueName="[Dim Patient].[Mobile Number2].[All]" dimensionUniqueName="[Dim Patient]" displayFolder="" count="0" unbalanced="0"/>
    <cacheHierarchy uniqueName="[Dim Patient].[Nationality Name]" caption="Nationality Name" attribute="1" defaultMemberUniqueName="[Dim Patient].[Nationality Name].[All]" allUniqueName="[Dim Patient].[Nationality Name].[All]" dimensionUniqueName="[Dim Patient]" displayFolder="" count="0" unbalanced="0"/>
    <cacheHierarchy uniqueName="[Dim Patient].[Patient Birthdate]" caption="Patient Birthdate" attribute="1" defaultMemberUniqueName="[Dim Patient].[Patient Birthdate].[All]" allUniqueName="[Dim Patient].[Patient Birthdate].[All]" dimensionUniqueName="[Dim Patient]" displayFolder="" count="0" unbalanced="0"/>
    <cacheHierarchy uniqueName="[Dim Patient].[Patient Code]" caption="Patient Code" attribute="1" defaultMemberUniqueName="[Dim Patient].[Patient Code].[All]" allUniqueName="[Dim Patient].[Patient Code].[All]" dimensionUniqueName="[Dim Patient]" displayFolder="" count="0" unbalanced="0"/>
    <cacheHierarchy uniqueName="[Dim Patient].[Patient Id]" caption="Patient Id" attribute="1" defaultMemberUniqueName="[Dim Patient].[Patient Id].[All]" allUniqueName="[Dim Patient].[Patient Id].[All]" dimensionUniqueName="[Dim Patient]" displayFolder="" count="0" unbalanced="0"/>
    <cacheHierarchy uniqueName="[Dim Patient].[Patient Name]" caption="Patient Name" attribute="1" defaultMemberUniqueName="[Dim Patient].[Patient Name].[All]" allUniqueName="[Dim Patient].[Patient Name].[All]" dimensionUniqueName="[Dim Patient]" displayFolder="" count="0" unbalanced="0"/>
    <cacheHierarchy uniqueName="[Dim Patient].[Patient Payment Type]" caption="Patient Payment Type" attribute="1" defaultMemberUniqueName="[Dim Patient].[Patient Payment Type].[All]" allUniqueName="[Dim Patient].[Patient Payment Type].[All]" dimensionUniqueName="[Dim Patient]" displayFolder="" count="0" unbalanced="0"/>
    <cacheHierarchy uniqueName="[Dim Patient].[Patient Retention]" caption="Patient Retention" attribute="1" defaultMemberUniqueName="[Dim Patient].[Patient Retention].[All]" allUniqueName="[Dim Patient].[Patient Retention].[All]" dimensionUniqueName="[Dim Patient]" displayFolder="" count="0" unbalanced="0"/>
    <cacheHierarchy uniqueName="[Dim Patient].[Phone 1]" caption="Phone 1" attribute="1" defaultMemberUniqueName="[Dim Patient].[Phone 1].[All]" allUniqueName="[Dim Patient].[Phone 1].[All]" dimensionUniqueName="[Dim Patient]" displayFolder="" count="0" unbalanced="0"/>
    <cacheHierarchy uniqueName="[Dim Patient].[Phone 2]" caption="Phone 2" attribute="1" defaultMemberUniqueName="[Dim Patient].[Phone 2].[All]" allUniqueName="[Dim Patient].[Phone 2].[All]" dimensionUniqueName="[Dim Patient]" displayFolder="" count="0" unbalanced="0"/>
    <cacheHierarchy uniqueName="[Dim Patient].[Phone 3]" caption="Phone 3" attribute="1" defaultMemberUniqueName="[Dim Patient].[Phone 3].[All]" allUniqueName="[Dim Patient].[Phone 3].[All]" dimensionUniqueName="[Dim Patient]" displayFolder="" count="0" unbalanced="0"/>
    <cacheHierarchy uniqueName="[Dim Patient].[PR SubCategory]" caption="PR SubCategory" attribute="1" defaultMemberUniqueName="[Dim Patient].[PR SubCategory].[All]" allUniqueName="[Dim Patient].[PR SubCategory].[All]" dimensionUniqueName="[Dim Patient]" displayFolder="" count="0" unbalanced="0"/>
    <cacheHierarchy uniqueName="[Dim Patient].[Province Name]" caption="Province Name" attribute="1" defaultMemberUniqueName="[Dim Patient].[Province Name].[All]" allUniqueName="[Dim Patient].[Province Name].[All]" dimensionUniqueName="[Dim Patient]" displayFolder="" count="0" unbalanced="0"/>
    <cacheHierarchy uniqueName="[Dim Patient].[Source Description]" caption="Source Description" attribute="1" defaultMemberUniqueName="[Dim Patient].[Source Description].[All]" allUniqueName="[Dim Patient].[Source Description].[All]" dimensionUniqueName="[Dim Patient]" displayFolder="" count="0" unbalanced="0"/>
    <cacheHierarchy uniqueName="[Dim Patient].[Source Of Business]" caption="Source Of Business" attribute="1" defaultMemberUniqueName="[Dim Patient].[Source Of Business].[All]" allUniqueName="[Dim Patient].[Source Of Business].[All]" dimensionUniqueName="[Dim Patient]" displayFolder="" count="0" unbalanced="0"/>
    <cacheHierarchy uniqueName="[Dim Patient Payment Status].[Status]" caption="Status" attribute="1" defaultMemberUniqueName="[Dim Patient Payment Status].[Status].[All]" allUniqueName="[Dim Patient Payment Status].[Status].[All]" dimensionUniqueName="[Dim Patient Payment Status]" displayFolder="" count="0" unbalanced="0"/>
    <cacheHierarchy uniqueName="[Dim Patient Status].[Patient Status]" caption="Patient Status" attribute="1" defaultMemberUniqueName="[Dim Patient Status].[Patient Status].[All]" allUniqueName="[Dim Patient Status].[Patient Status].[All]" dimensionUniqueName="[Dim Patient Status]" displayFolder="" count="0" unbalanced="0"/>
    <cacheHierarchy uniqueName="[Dim Readmission].[Readmission Desc]" caption="Readmission Desc" attribute="1" defaultMemberUniqueName="[Dim Readmission].[Readmission Desc].[All]" allUniqueName="[Dim Readmission].[Readmission Desc].[All]" dimensionUniqueName="[Dim Readmission]" displayFolder="" count="0" unbalanced="0"/>
    <cacheHierarchy uniqueName="[Dim Referral Source].[Case Type]" caption="Case Type" attribute="1" defaultMemberUniqueName="[Dim Referral Source].[Case Type].[All]" allUniqueName="[Dim Referral Source].[Case Type].[All]" dimensionUniqueName="[Dim Referral Source]" displayFolder="" count="0" unbalanced="0"/>
    <cacheHierarchy uniqueName="[Dim Referral Source].[Referral Source Hierarchy]" caption="Referral Source Hierarchy" defaultMemberUniqueName="[Dim Referral Source].[Referral Source Hierarchy].[All]" allUniqueName="[Dim Referral Source].[Referral Source Hierarchy].[All]" dimensionUniqueName="[Dim Referral Source]" displayFolder="" count="0" unbalanced="0"/>
    <cacheHierarchy uniqueName="[Dim Referral Source].[Referral Source Name]" caption="Referral Source Name" attribute="1" defaultMemberUniqueName="[Dim Referral Source].[Referral Source Name].[All]" allUniqueName="[Dim Referral Source].[Referral Source Name].[All]" dimensionUniqueName="[Dim Referral Source]" displayFolder="" count="0" unbalanced="0"/>
    <cacheHierarchy uniqueName="[Dim Referral Source].[Referral Source Unified Name]" caption="Referral Source Unified Name" attribute="1" defaultMemberUniqueName="[Dim Referral Source].[Referral Source Unified Name].[All]" allUniqueName="[Dim Referral Source].[Referral Source Unified Name].[All]" dimensionUniqueName="[Dim Referral Source]" displayFolder="" count="0" unbalanced="0"/>
    <cacheHierarchy uniqueName="[Dim Second Doctor].[Degree Name]" caption="Degree Name" attribute="1" defaultMemberUniqueName="[Dim Second Doctor].[Degree Name].[All]" allUniqueName="[Dim Second Doctor].[Degree Name].[All]" dimensionUniqueName="[Dim Second Doctor]" displayFolder="" count="0" unbalanced="0"/>
    <cacheHierarchy uniqueName="[Dim Second Doctor].[Doctor Name]" caption="Doctor Name" attribute="1" defaultMemberUniqueName="[Dim Second Doctor].[Doctor Name].[All]" allUniqueName="[Dim Second Doctor].[Doctor Name].[All]" dimensionUniqueName="[Dim Second Doctor]" displayFolder="" count="0" unbalanced="0"/>
    <cacheHierarchy uniqueName="[Dim Second Doctor].[Doctor Type]" caption="Doctor Type" attribute="1" defaultMemberUniqueName="[Dim Second Doctor].[Doctor Type].[All]" allUniqueName="[Dim Second Doctor].[Doctor Type].[All]" dimensionUniqueName="[Dim Second Doctor]" displayFolder="" count="0" unbalanced="0"/>
    <cacheHierarchy uniqueName="[Dim Second Doctor].[Hiring Date]" caption="Hiring Date" attribute="1" defaultMemberUniqueName="[Dim Second Doctor].[Hiring Date].[All]" allUniqueName="[Dim Second Doctor].[Hiring Date].[All]" dimensionUniqueName="[Dim Second Doctor]" displayFolder="" count="0" unbalanced="0"/>
    <cacheHierarchy uniqueName="[Dim Second Doctor].[Shift]" caption="Shift" attribute="1" defaultMemberUniqueName="[Dim Second Doctor].[Shift].[All]" allUniqueName="[Dim Second Doctor].[Shift].[All]" dimensionUniqueName="[Dim Second Doctor]" displayFolder="" count="0" unbalanced="0"/>
    <cacheHierarchy uniqueName="[Dim Second Doctor].[Specialty Hierarchy]" caption="Specialty Hierarchy" defaultMemberUniqueName="[Dim Second Doctor].[Specialty Hierarchy].[All]" allUniqueName="[Dim Second Doctor].[Specialty Hierarchy].[All]" dimensionUniqueName="[Dim Second Doctor]" displayFolder="" count="0" unbalanced="0"/>
    <cacheHierarchy uniqueName="[Dim Second Doctor].[Specialty key]" caption="Specialty key" attribute="1" defaultMemberUniqueName="[Dim Second Doctor].[Specialty key].[All]" allUniqueName="[Dim Second Doctor].[Specialty key].[All]" dimensionUniqueName="[Dim Second Doctor]" displayFolder="" count="0" unbalanced="0"/>
    <cacheHierarchy uniqueName="[Dim Second Doctor].[Specialty Name]" caption="Specialty Name" attribute="1" defaultMemberUniqueName="[Dim Second Doctor].[Specialty Name].[All]" allUniqueName="[Dim Second Doctor].[Specialty Name].[All]" dimensionUniqueName="[Dim Second Doctor]" displayFolder="" count="0" unbalanced="0"/>
    <cacheHierarchy uniqueName="[Dim Second Doctor].[Specialty Type]" caption="Specialty Type" attribute="1" defaultMemberUniqueName="[Dim Second Doctor].[Specialty Type].[All]" allUniqueName="[Dim Second Doctor].[Specialty Type].[All]" dimensionUniqueName="[Dim Second Doctor]" displayFolder="" count="0" unbalanced="0"/>
    <cacheHierarchy uniqueName="[Dim Second Doctor].[Termination Date]" caption="Termination Date" attribute="1" defaultMemberUniqueName="[Dim Second Doctor].[Termination Date].[All]" allUniqueName="[Dim Second Doctor].[Termination Date].[All]" dimensionUniqueName="[Dim Second Doctor]" displayFolder="" count="0" unbalanced="0"/>
    <cacheHierarchy uniqueName="[Dim Second Doctor].[Unified Specialty Name]" caption="Unified Specialty Name" attribute="1" defaultMemberUniqueName="[Dim Second Doctor].[Unified Specialty Name].[All]" allUniqueName="[Dim Second Doctor].[Unified Specialty Name].[All]" dimensionUniqueName="[Dim Second Doctor]" displayFolder="" count="0" unbalanced="0"/>
    <cacheHierarchy uniqueName="[Dim Service Location].[Location Type]" caption="Location Type" attribute="1" defaultMemberUniqueName="[Dim Service Location].[Location Type].[All]" allUniqueName="[Dim Service Location].[Location Type].[All]" dimensionUniqueName="[Dim Service Location]" displayFolder="" count="0" unbalanced="0"/>
    <cacheHierarchy uniqueName="[Dim Service Location].[Store Name Latin]" caption="Store Name Latin" attribute="1" defaultMemberUniqueName="[Dim Service Location].[Store Name Latin].[All]" allUniqueName="[Dim Service Location].[Store Name Latin].[All]" dimensionUniqueName="[Dim Service Location]" displayFolder="" count="0" unbalanced="0"/>
    <cacheHierarchy uniqueName="[Dim Services].[IOS User Code]" caption="IOS User Code" attribute="1" defaultMemberUniqueName="[Dim Services].[IOS User Code].[All]" allUniqueName="[Dim Services].[IOS User Code].[All]" dimensionUniqueName="[Dim Services]" displayFolder="" count="0" unbalanced="0"/>
    <cacheHierarchy uniqueName="[Dim Services].[Last Modified date]" caption="Last Modified date" attribute="1" defaultMemberUniqueName="[Dim Services].[Last Modified date].[All]" allUniqueName="[Dim Services].[Last Modified date].[All]" dimensionUniqueName="[Dim Services]" displayFolder="" count="0" unbalanced="0"/>
    <cacheHierarchy uniqueName="[Dim Services].[Procedure Category]" caption="Procedure Category" attribute="1" defaultMemberUniqueName="[Dim Services].[Procedure Category].[All]" allUniqueName="[Dim Services].[Procedure Category].[All]" dimensionUniqueName="[Dim Services]" displayFolder="" count="0" unbalanced="0"/>
    <cacheHierarchy uniqueName="[Dim Services].[Service Category Name]" caption="Service Category Name" attribute="1" defaultMemberUniqueName="[Dim Services].[Service Category Name].[All]" allUniqueName="[Dim Services].[Service Category Name].[All]" dimensionUniqueName="[Dim Services]" displayFolder="" count="0" unbalanced="0"/>
    <cacheHierarchy uniqueName="[Dim Services].[Service Category Unified Name]" caption="Service Category Unified Name" attribute="1" defaultMemberUniqueName="[Dim Services].[Service Category Unified Name].[All]" allUniqueName="[Dim Services].[Service Category Unified Name].[All]" dimensionUniqueName="[Dim Services]" displayFolder="" count="0" unbalanced="0"/>
    <cacheHierarchy uniqueName="[Dim Services].[Service Code]" caption="Service Code" attribute="1" defaultMemberUniqueName="[Dim Services].[Service Code].[All]" allUniqueName="[Dim Services].[Service Code].[All]" dimensionUniqueName="[Dim Services]" displayFolder="" count="0" unbalanced="0"/>
    <cacheHierarchy uniqueName="[Dim Services].[Service Group Name]" caption="Service Group Name" attribute="1" defaultMemberUniqueName="[Dim Services].[Service Group Name].[All]" allUniqueName="[Dim Services].[Service Group Name].[All]" dimensionUniqueName="[Dim Services]" displayFolder="" count="0" unbalanced="0"/>
    <cacheHierarchy uniqueName="[Dim Services].[Service Hierarchy]" caption="Service Hierarchy" defaultMemberUniqueName="[Dim Services].[Service Hierarchy].[All]" allUniqueName="[Dim Services].[Service Hierarchy].[All]" dimensionUniqueName="[Dim Services]" displayFolder="" count="0" unbalanced="0"/>
    <cacheHierarchy uniqueName="[Dim Services].[Service Key]" caption="Service Key" attribute="1" defaultMemberUniqueName="[Dim Services].[Service Key].[All]" allUniqueName="[Dim Services].[Service Key].[All]" dimensionUniqueName="[Dim Services]" displayFolder="" count="0" unbalanced="0"/>
    <cacheHierarchy uniqueName="[Dim Services].[Service Name]" caption="Service Name" attribute="1" defaultMemberUniqueName="[Dim Services].[Service Name].[All]" allUniqueName="[Dim Services].[Service Name].[All]" dimensionUniqueName="[Dim Services]" displayFolder="" count="0" unbalanced="0"/>
    <cacheHierarchy uniqueName="[Dim Services Status].[Service Status]" caption="Service Status" attribute="1" defaultMemberUniqueName="[Dim Services Status].[Service Status].[All]" allUniqueName="[Dim Services Status].[Service Status].[All]" dimensionUniqueName="[Dim Services Status]" displayFolder="" count="0" unbalanced="0"/>
    <cacheHierarchy uniqueName="[Beds].[Bed Class Name]" caption="Bed Class Name" attribute="1" defaultMemberUniqueName="[Beds].[Bed Class Name].[All]" allUniqueName="[Beds].[Bed Class Name].[All]" dimensionUniqueName="[Beds]" displayFolder="" count="0" unbalanced="0" hidden="1"/>
    <cacheHierarchy uniqueName="[Beds].[Bed Name]" caption="Bed Name" attribute="1" defaultMemberUniqueName="[Beds].[Bed Name].[All]" allUniqueName="[Beds].[Bed Name].[All]" dimensionUniqueName="[Beds]" displayFolder="" count="0" unbalanced="0" hidden="1"/>
    <cacheHierarchy uniqueName="[Beds].[Branch Name]" caption="Branch Name" attribute="1" defaultMemberUniqueName="[Beds].[Branch Name].[All]" allUniqueName="[Beds].[Branch Name].[All]" dimensionUniqueName="[Beds]" displayFolder="" count="0" unbalanced="0" hidden="1"/>
    <cacheHierarchy uniqueName="[Beds].[Building Name]" caption="Building Name" attribute="1" defaultMemberUniqueName="[Beds].[Building Name].[All]" allUniqueName="[Beds].[Building Name].[All]" dimensionUniqueName="[Beds]" displayFolder="" count="0" unbalanced="0" hidden="1"/>
    <cacheHierarchy uniqueName="[Beds].[Floor Name]" caption="Floor Name" attribute="1" defaultMemberUniqueName="[Beds].[Floor Name].[All]" allUniqueName="[Beds].[Floor Name].[All]" dimensionUniqueName="[Beds]" displayFolder="" count="0" unbalanced="0" hidden="1"/>
    <cacheHierarchy uniqueName="[Beds].[Location Type Name]" caption="Location Type Name" attribute="1" defaultMemberUniqueName="[Beds].[Location Type Name].[All]" allUniqueName="[Beds].[Location Type Name].[All]" dimensionUniqueName="[Beds]" displayFolder="" count="0" unbalanced="0" hidden="1"/>
    <cacheHierarchy uniqueName="[Beds].[Organization]" caption="Organization" attribute="1" defaultMemberUniqueName="[Beds].[Organization].[All]" allUniqueName="[Beds].[Organization].[All]" dimensionUniqueName="[Beds]" displayFolder="" count="0" unbalanced="0" hidden="1"/>
    <cacheHierarchy uniqueName="[Beds].[PKey_LevelOne]" caption="PKey_LevelOne" attribute="1" defaultMemberUniqueName="[Beds].[PKey_LevelOne].[All]" allUniqueName="[Beds].[PKey_LevelOne].[All]" dimensionUniqueName="[Beds]" displayFolder="" count="0" unbalanced="0" hidden="1"/>
    <cacheHierarchy uniqueName="[Beds].[Room Name]" caption="Room Name" attribute="1" defaultMemberUniqueName="[Beds].[Room Name].[All]" allUniqueName="[Beds].[Room Name].[All]" dimensionUniqueName="[Beds]" displayFolder="" count="0" unbalanced="0" hidden="1"/>
    <cacheHierarchy uniqueName="[Beds].[Specialty Name]" caption="Specialty Name" attribute="1" defaultMemberUniqueName="[Beds].[Specialty Name].[All]" allUniqueName="[Beds].[Specialty Name].[All]" dimensionUniqueName="[Beds]" displayFolder="" count="0" unbalanced="0" hidden="1"/>
    <cacheHierarchy uniqueName="[Beds].[Status]" caption="Status" attribute="1" defaultMemberUniqueName="[Beds].[Status].[All]" allUniqueName="[Beds].[Status].[All]" dimensionUniqueName="[Beds]" displayFolder="" count="0" unbalanced="0" hidden="1"/>
    <cacheHierarchy uniqueName="[Beds].[Status Description]" caption="Status Description" attribute="1" defaultMemberUniqueName="[Beds].[Status Description].[All]" allUniqueName="[Beds].[Status Description].[All]" dimensionUniqueName="[Beds]" displayFolder="" count="0" unbalanced="0" hidden="1"/>
    <cacheHierarchy uniqueName="[BridgeSpeciality].[PatternID]" caption="PatternID" attribute="1" defaultMemberUniqueName="[BridgeSpeciality].[PatternID].[All]" allUniqueName="[BridgeSpeciality].[PatternID].[All]" dimensionUniqueName="[BridgeSpeciality]" displayFolder="" count="0" unbalanced="0" hidden="1"/>
    <cacheHierarchy uniqueName="[BridgeSpeciality].[SpecialityID]" caption="SpecialityID" attribute="1" defaultMemberUniqueName="[BridgeSpeciality].[SpecialityID].[All]" allUniqueName="[BridgeSpeciality].[SpecialityID].[All]" dimensionUniqueName="[BridgeSpeciality]" displayFolder="" count="0" unbalanced="0" hidden="1"/>
    <cacheHierarchy uniqueName="[BridgeTags].[PatternID]" caption="PatternID" attribute="1" defaultMemberUniqueName="[BridgeTags].[PatternID].[All]" allUniqueName="[BridgeTags].[PatternID].[All]" dimensionUniqueName="[BridgeTags]" displayFolder="" count="0" unbalanced="0" hidden="1"/>
    <cacheHierarchy uniqueName="[BridgeTags].[TagKey]" caption="TagKey" attribute="1" defaultMemberUniqueName="[BridgeTags].[TagKey].[All]" allUniqueName="[BridgeTags].[TagKey].[All]" dimensionUniqueName="[BridgeTags]" displayFolder="" count="0" unbalanced="0" hidden="1"/>
    <cacheHierarchy uniqueName="[BridgeUserRoles].[RoleID]" caption="RoleID" attribute="1" defaultMemberUniqueName="[BridgeUserRoles].[RoleID].[All]" allUniqueName="[BridgeUserRoles].[RoleID].[All]" dimensionUniqueName="[BridgeUserRoles]" displayFolder="" count="0" unbalanced="0" hidden="1"/>
    <cacheHierarchy uniqueName="[BridgeUserRoles].[UserID]" caption="UserID" attribute="1" defaultMemberUniqueName="[BridgeUserRoles].[UserID].[All]" allUniqueName="[BridgeUserRoles].[UserID].[All]" dimensionUniqueName="[BridgeUserRoles]" displayFolder="" count="0" unbalanced="0" hidden="1"/>
    <cacheHierarchy uniqueName="[Dim Account].[Company_Code_Unified]" caption="Company_Code_Unified" attribute="1" defaultMemberUniqueName="[Dim Account].[Company_Code_Unified].[All]" allUniqueName="[Dim Account].[Company_Code_Unified].[All]" dimensionUniqueName="[Dim Account]" displayFolder="" count="0" unbalanced="0" hidden="1"/>
    <cacheHierarchy uniqueName="[Dim Account].[Company_Key]" caption="Company_Key" attribute="1" defaultMemberUniqueName="[Dim Account].[Company_Key].[All]" allUniqueName="[Dim Account].[Company_Key].[All]" dimensionUniqueName="[Dim Account]" displayFolder="" count="0" unbalanced="0" hidden="1"/>
    <cacheHierarchy uniqueName="[Dim Account].[net Volume Account]" caption="net Volume Account" attribute="1" defaultMemberUniqueName="[Dim Account].[net Volume Account].[All]" allUniqueName="[Dim Account].[net Volume Account].[All]" dimensionUniqueName="[Dim Account]" displayFolder="" count="0" unbalanced="0" hidden="1"/>
    <cacheHierarchy uniqueName="[Dim Account].[Organization_Key]" caption="Organization_Key" attribute="1" defaultMemberUniqueName="[Dim Account].[Organization_Key].[All]" allUniqueName="[Dim Account].[Organization_Key].[All]" dimensionUniqueName="[Dim Account]" displayFolder="" count="0" unbalanced="0" hidden="1"/>
    <cacheHierarchy uniqueName="[Dim Account - Sub].[Area]" caption="Area" attribute="1" defaultMemberUniqueName="[Dim Account - Sub].[Area].[All]" allUniqueName="[Dim Account - Sub].[Area].[All]" dimensionUniqueName="[Dim Account - Sub]" displayFolder="" count="0" unbalanced="0" hidden="1"/>
    <cacheHierarchy uniqueName="[Dim Account - Sub].[CommunityAccounts]" caption="CommunityAccounts" attribute="1" defaultMemberUniqueName="[Dim Account - Sub].[CommunityAccounts].[All]" allUniqueName="[Dim Account - Sub].[CommunityAccounts].[All]" dimensionUniqueName="[Dim Account - Sub]" displayFolder="" count="0" unbalanced="0" hidden="1"/>
    <cacheHierarchy uniqueName="[Dim Account - Sub].[Organization_Key]" caption="Organization_Key" attribute="1" defaultMemberUniqueName="[Dim Account - Sub].[Organization_Key].[All]" allUniqueName="[Dim Account - Sub].[Organization_Key].[All]" dimensionUniqueName="[Dim Account - Sub]" displayFolder="" count="0" unbalanced="0" hidden="1"/>
    <cacheHierarchy uniqueName="[Dim Account Status].[ID]" caption="ID" attribute="1" defaultMemberUniqueName="[Dim Account Status].[ID].[All]" allUniqueName="[Dim Account Status].[ID].[All]" dimensionUniqueName="[Dim Account Status]" displayFolder="" count="0" unbalanced="0" hidden="1"/>
    <cacheHierarchy uniqueName="[Dim Achievement For].[Achievement For]" caption="Achievement For" attribute="1" defaultMemberUniqueName="[Dim Achievement For].[Achievement For].[All]" allUniqueName="[Dim Achievement For].[Achievement For].[All]" dimensionUniqueName="[Dim Achievement For]" displayFolder="" count="0" unbalanced="0" hidden="1"/>
    <cacheHierarchy uniqueName="[Dim Achievement For].[ID]" caption="ID" attribute="1" defaultMemberUniqueName="[Dim Achievement For].[ID].[All]" allUniqueName="[Dim Achievement For].[ID].[All]" dimensionUniqueName="[Dim Achievement For]" displayFolder="" count="0" unbalanced="0" hidden="1"/>
    <cacheHierarchy uniqueName="[Dim Activity Priority].[CampaignActivity_Priority]" caption="CampaignActivity_Priority" attribute="1" defaultMemberUniqueName="[Dim Activity Priority].[CampaignActivity_Priority].[All]" allUniqueName="[Dim Activity Priority].[CampaignActivity_Priority].[All]" dimensionUniqueName="[Dim Activity Priority]" displayFolder="" count="0" unbalanced="0" hidden="1"/>
    <cacheHierarchy uniqueName="[Dim Activity Priority].[ID]" caption="ID" attribute="1" defaultMemberUniqueName="[Dim Activity Priority].[ID].[All]" allUniqueName="[Dim Activity Priority].[ID].[All]" dimensionUniqueName="[Dim Activity Priority]" displayFolder="" count="0" unbalanced="0" hidden="1"/>
    <cacheHierarchy uniqueName="[Dim Admin - Lab Rad].[Admin Email]" caption="Admin Email" attribute="1" defaultMemberUniqueName="[Dim Admin - Lab Rad].[Admin Email].[All]" allUniqueName="[Dim Admin - Lab Rad].[Admin Email].[All]" dimensionUniqueName="[Dim Admin - Lab Rad]" displayFolder="" count="0" unbalanced="0" hidden="1"/>
    <cacheHierarchy uniqueName="[Dim Admin - Lab Rad].[Admin Full Name]" caption="Admin Full Name" attribute="1" defaultMemberUniqueName="[Dim Admin - Lab Rad].[Admin Full Name].[All]" allUniqueName="[Dim Admin - Lab Rad].[Admin Full Name].[All]" dimensionUniqueName="[Dim Admin - Lab Rad]" displayFolder="" count="0" unbalanced="0" hidden="1"/>
    <cacheHierarchy uniqueName="[Dim Admin - Lab Rad].[Admin Key]" caption="Admin Key" attribute="1" defaultMemberUniqueName="[Dim Admin - Lab Rad].[Admin Key].[All]" allUniqueName="[Dim Admin - Lab Rad].[Admin Key].[All]" dimensionUniqueName="[Dim Admin - Lab Rad]" displayFolder="" count="0" unbalanced="0" hidden="1"/>
    <cacheHierarchy uniqueName="[Dim Admin - Lab Rad].[Admin User Name]" caption="Admin User Name" attribute="1" defaultMemberUniqueName="[Dim Admin - Lab Rad].[Admin User Name].[All]" allUniqueName="[Dim Admin - Lab Rad].[Admin User Name].[All]" dimensionUniqueName="[Dim Admin - Lab Rad]" displayFolder="" count="0" unbalanced="0" hidden="1"/>
    <cacheHierarchy uniqueName="[Dim Admission Reason].[REASON]" caption="REASON" attribute="1" defaultMemberUniqueName="[Dim Admission Reason].[REASON].[All]" allUniqueName="[Dim Admission Reason].[REASON].[All]" dimensionUniqueName="[Dim Admission Reason]" displayFolder="" count="0" unbalanced="0" hidden="1"/>
    <cacheHierarchy uniqueName="[Dim Admission Reason].[REASON_CODE]" caption="REASON_CODE" attribute="1" defaultMemberUniqueName="[Dim Admission Reason].[REASON_CODE].[All]" allUniqueName="[Dim Admission Reason].[REASON_CODE].[All]" dimensionUniqueName="[Dim Admission Reason]" displayFolder="" count="0" unbalanced="0" hidden="1"/>
    <cacheHierarchy uniqueName="[Dim Admission Status].[ID]" caption="ID" attribute="1" defaultMemberUniqueName="[Dim Admission Status].[ID].[All]" allUniqueName="[Dim Admission Status].[ID].[All]" dimensionUniqueName="[Dim Admission Status]" displayFolder="" count="0" unbalanced="0" hidden="1"/>
    <cacheHierarchy uniqueName="[Dim Admission Status].[Status]" caption="Status" attribute="1" defaultMemberUniqueName="[Dim Admission Status].[Status].[All]" allUniqueName="[Dim Admission Status].[Status].[All]" dimensionUniqueName="[Dim Admission Status]" displayFolder="" count="0" unbalanced="0" hidden="1"/>
    <cacheHierarchy uniqueName="[Dim Anesthetization Doctor].[Degree Name]" caption="Degree Name" attribute="1" defaultMemberUniqueName="[Dim Anesthetization Doctor].[Degree Name].[All]" allUniqueName="[Dim Anesthetization Doctor].[Degree Name].[All]" dimensionUniqueName="[Dim Anesthetization Doctor]" displayFolder="" count="0" unbalanced="0" hidden="1"/>
    <cacheHierarchy uniqueName="[Dim Anesthetization Doctor].[Doctor Name]" caption="Doctor Name" attribute="1" defaultMemberUniqueName="[Dim Anesthetization Doctor].[Doctor Name].[All]" allUniqueName="[Dim Anesthetization Doctor].[Doctor Name].[All]" dimensionUniqueName="[Dim Anesthetization Doctor]" displayFolder="" count="0" unbalanced="0" hidden="1"/>
    <cacheHierarchy uniqueName="[Dim Anesthetization Doctor].[Doctor Type]" caption="Doctor Type" attribute="1" defaultMemberUniqueName="[Dim Anesthetization Doctor].[Doctor Type].[All]" allUniqueName="[Dim Anesthetization Doctor].[Doctor Type].[All]" dimensionUniqueName="[Dim Anesthetization Doctor]" displayFolder="" count="0" unbalanced="0" hidden="1"/>
    <cacheHierarchy uniqueName="[Dim Anesthetization Doctor].[Hiring Date]" caption="Hiring Date" attribute="1" defaultMemberUniqueName="[Dim Anesthetization Doctor].[Hiring Date].[All]" allUniqueName="[Dim Anesthetization Doctor].[Hiring Date].[All]" dimensionUniqueName="[Dim Anesthetization Doctor]" displayFolder="" count="0" unbalanced="0" hidden="1"/>
    <cacheHierarchy uniqueName="[Dim Anesthetization Doctor].[Salary]" caption="Salary" attribute="1" defaultMemberUniqueName="[Dim Anesthetization Doctor].[Salary].[All]" allUniqueName="[Dim Anesthetization Doctor].[Salary].[All]" dimensionUniqueName="[Dim Anesthetization Doctor]" displayFolder="" count="0" unbalanced="0" hidden="1"/>
    <cacheHierarchy uniqueName="[Dim Anesthetization Doctor].[Shift]" caption="Shift" attribute="1" defaultMemberUniqueName="[Dim Anesthetization Doctor].[Shift].[All]" allUniqueName="[Dim Anesthetization Doctor].[Shift].[All]" dimensionUniqueName="[Dim Anesthetization Doctor]" displayFolder="" count="0" unbalanced="0" hidden="1"/>
    <cacheHierarchy uniqueName="[Dim Anesthetization Doctor].[Specialty]" caption="Specialty" attribute="1" defaultMemberUniqueName="[Dim Anesthetization Doctor].[Specialty].[All]" allUniqueName="[Dim Anesthetization Doctor].[Specialty].[All]" dimensionUniqueName="[Dim Anesthetization Doctor]" displayFolder="" count="0" unbalanced="0" hidden="1"/>
    <cacheHierarchy uniqueName="[Dim Anesthetization Doctor].[Specialty Hierarchy]" caption="Specialty Hierarchy" defaultMemberUniqueName="[Dim Anesthetization Doctor].[Specialty Hierarchy].[All]" allUniqueName="[Dim Anesthetization Doctor].[Specialty Hierarchy].[All]" dimensionUniqueName="[Dim Anesthetization Doctor]" displayFolder="" count="0" unbalanced="0" hidden="1"/>
    <cacheHierarchy uniqueName="[Dim Anesthetization Doctor].[Specialty key]" caption="Specialty key" attribute="1" defaultMemberUniqueName="[Dim Anesthetization Doctor].[Specialty key].[All]" allUniqueName="[Dim Anesthetization Doctor].[Specialty key].[All]" dimensionUniqueName="[Dim Anesthetization Doctor]" displayFolder="" count="0" unbalanced="0" hidden="1"/>
    <cacheHierarchy uniqueName="[Dim Anesthetization Doctor].[Specialty Name]" caption="Specialty Name" attribute="1" defaultMemberUniqueName="[Dim Anesthetization Doctor].[Specialty Name].[All]" allUniqueName="[Dim Anesthetization Doctor].[Specialty Name].[All]" dimensionUniqueName="[Dim Anesthetization Doctor]" displayFolder="" count="0" unbalanced="0" hidden="1"/>
    <cacheHierarchy uniqueName="[Dim Anesthetization Doctor].[Specialty Type]" caption="Specialty Type" attribute="1" defaultMemberUniqueName="[Dim Anesthetization Doctor].[Specialty Type].[All]" allUniqueName="[Dim Anesthetization Doctor].[Specialty Type].[All]" dimensionUniqueName="[Dim Anesthetization Doctor]" displayFolder="" count="0" unbalanced="0" hidden="1"/>
    <cacheHierarchy uniqueName="[Dim Anesthetization Doctor].[Staff Key]" caption="Staff Key" attribute="1" defaultMemberUniqueName="[Dim Anesthetization Doctor].[Staff Key].[All]" allUniqueName="[Dim Anesthetization Doctor].[Staff Key].[All]" dimensionUniqueName="[Dim Anesthetization Doctor]" displayFolder="" count="0" unbalanced="0" hidden="1"/>
    <cacheHierarchy uniqueName="[Dim Anesthetization Doctor].[Termination Date]" caption="Termination Date" attribute="1" defaultMemberUniqueName="[Dim Anesthetization Doctor].[Termination Date].[All]" allUniqueName="[Dim Anesthetization Doctor].[Termination Date].[All]" dimensionUniqueName="[Dim Anesthetization Doctor]" displayFolder="" count="0" unbalanced="0" hidden="1"/>
    <cacheHierarchy uniqueName="[Dim Anesthetization Doctor].[Unified Specialty Hierarchy]" caption="Unified Specialty Hierarchy" defaultMemberUniqueName="[Dim Anesthetization Doctor].[Unified Specialty Hierarchy].[All]" allUniqueName="[Dim Anesthetization Doctor].[Unified Specialty Hierarchy].[All]" dimensionUniqueName="[Dim Anesthetization Doctor]" displayFolder="" count="0" unbalanced="0" hidden="1"/>
    <cacheHierarchy uniqueName="[Dim Area].[Area Name]" caption="Area Name" attribute="1" defaultMemberUniqueName="[Dim Area].[Area Name].[All]" allUniqueName="[Dim Area].[Area Name].[All]" dimensionUniqueName="[Dim Area]" displayFolder="" count="0" unbalanced="0" hidden="1"/>
    <cacheHierarchy uniqueName="[Dim Area].[AreaID]" caption="AreaID" attribute="1" defaultMemberUniqueName="[Dim Area].[AreaID].[All]" allUniqueName="[Dim Area].[AreaID].[All]" dimensionUniqueName="[Dim Area]" displayFolder="" count="0" unbalanced="0" hidden="1"/>
    <cacheHierarchy uniqueName="[Dim Avaya Agents].[Agent Name]" caption="Agent Name" attribute="1" defaultMemberUniqueName="[Dim Avaya Agents].[Agent Name].[All]" allUniqueName="[Dim Avaya Agents].[Agent Name].[All]" dimensionUniqueName="[Dim Avaya Agents]" displayFolder="" count="0" unbalanced="0" hidden="1"/>
    <cacheHierarchy uniqueName="[Dim Avaya Agents].[Agent_ID]" caption="Agent_ID" attribute="1" defaultMemberUniqueName="[Dim Avaya Agents].[Agent_ID].[All]" allUniqueName="[Dim Avaya Agents].[Agent_ID].[All]" dimensionUniqueName="[Dim Avaya Agents]" displayFolder="" count="0" unbalanced="0" hidden="1"/>
    <cacheHierarchy uniqueName="[Dim Avaya Agents].[Split Name]" caption="Split Name" attribute="1" defaultMemberUniqueName="[Dim Avaya Agents].[Split Name].[All]" allUniqueName="[Dim Avaya Agents].[Split Name].[All]" dimensionUniqueName="[Dim Avaya Agents]" displayFolder="" count="0" unbalanced="0" hidden="1"/>
    <cacheHierarchy uniqueName="[Dim Avaya Business Units].[BU_ID]" caption="BU_ID" attribute="1" defaultMemberUniqueName="[Dim Avaya Business Units].[BU_ID].[All]" allUniqueName="[Dim Avaya Business Units].[BU_ID].[All]" dimensionUniqueName="[Dim Avaya Business Units]" displayFolder="" count="0" unbalanced="0" hidden="1"/>
    <cacheHierarchy uniqueName="[Dim Avaya Business Units].[Business Unit Name]" caption="Business Unit Name" attribute="1" defaultMemberUniqueName="[Dim Avaya Business Units].[Business Unit Name].[All]" allUniqueName="[Dim Avaya Business Units].[Business Unit Name].[All]" dimensionUniqueName="[Dim Avaya Business Units]" displayFolder="" count="0" unbalanced="0" hidden="1"/>
    <cacheHierarchy uniqueName="[Dim Avaya Call Priority Type].[CallPriority_Id]" caption="CallPriority_Id" attribute="1" defaultMemberUniqueName="[Dim Avaya Call Priority Type].[CallPriority_Id].[All]" allUniqueName="[Dim Avaya Call Priority Type].[CallPriority_Id].[All]" dimensionUniqueName="[Dim Avaya Call Priority Type]" displayFolder="" count="0" unbalanced="0" hidden="1"/>
    <cacheHierarchy uniqueName="[Dim Avaya Call Priority Type].[Type]" caption="Type" attribute="1" defaultMemberUniqueName="[Dim Avaya Call Priority Type].[Type].[All]" allUniqueName="[Dim Avaya Call Priority Type].[Type].[All]" dimensionUniqueName="[Dim Avaya Call Priority Type]" displayFolder="" count="0" unbalanced="0" hidden="1"/>
    <cacheHierarchy uniqueName="[Dim Avaya Call Release Status].[CallRelease_ID]" caption="CallRelease_ID" attribute="1" defaultMemberUniqueName="[Dim Avaya Call Release Status].[CallRelease_ID].[All]" allUniqueName="[Dim Avaya Call Release Status].[CallRelease_ID].[All]" dimensionUniqueName="[Dim Avaya Call Release Status]" displayFolder="" count="0" unbalanced="0" hidden="1"/>
    <cacheHierarchy uniqueName="[Dim Avaya Call Release Status].[Status]" caption="Status" attribute="1" defaultMemberUniqueName="[Dim Avaya Call Release Status].[Status].[All]" allUniqueName="[Dim Avaya Call Release Status].[Status].[All]" dimensionUniqueName="[Dim Avaya Call Release Status]" displayFolder="" count="0" unbalanced="0" hidden="1"/>
    <cacheHierarchy uniqueName="[Dim Avaya Call Type].[CallType_Id]" caption="CallType_Id" attribute="1" defaultMemberUniqueName="[Dim Avaya Call Type].[CallType_Id].[All]" allUniqueName="[Dim Avaya Call Type].[CallType_Id].[All]" dimensionUniqueName="[Dim Avaya Call Type]" displayFolder="" count="0" unbalanced="0" hidden="1"/>
    <cacheHierarchy uniqueName="[Dim Avaya Call Type].[Type]" caption="Type" attribute="1" defaultMemberUniqueName="[Dim Avaya Call Type].[Type].[All]" allUniqueName="[Dim Avaya Call Type].[Type].[All]" dimensionUniqueName="[Dim Avaya Call Type]" displayFolder="" count="0" unbalanced="0" hidden="1"/>
    <cacheHierarchy uniqueName="[Dim Avaya First VDN].[VDN Name]" caption="VDN Name" attribute="1" defaultMemberUniqueName="[Dim Avaya First VDN].[VDN Name].[All]" allUniqueName="[Dim Avaya First VDN].[VDN Name].[All]" dimensionUniqueName="[Dim Avaya First VDN]" displayFolder="" count="0" unbalanced="0" hidden="1"/>
    <cacheHierarchy uniqueName="[Dim Avaya First VDN].[VDN_ID]" caption="VDN_ID" attribute="1" defaultMemberUniqueName="[Dim Avaya First VDN].[VDN_ID].[All]" allUniqueName="[Dim Avaya First VDN].[VDN_ID].[All]" dimensionUniqueName="[Dim Avaya First VDN]" displayFolder="" count="0" unbalanced="0" hidden="1"/>
    <cacheHierarchy uniqueName="[Dim Avaya Group Call Status].[GroupCall_ID]" caption="GroupCall_ID" attribute="1" defaultMemberUniqueName="[Dim Avaya Group Call Status].[GroupCall_ID].[All]" allUniqueName="[Dim Avaya Group Call Status].[GroupCall_ID].[All]" dimensionUniqueName="[Dim Avaya Group Call Status]" displayFolder="" count="0" unbalanced="0" hidden="1"/>
    <cacheHierarchy uniqueName="[Dim Avaya Group Call Status].[Status]" caption="Status" attribute="1" defaultMemberUniqueName="[Dim Avaya Group Call Status].[Status].[All]" allUniqueName="[Dim Avaya Group Call Status].[Status].[All]" dimensionUniqueName="[Dim Avaya Group Call Status]" displayFolder="" count="0" unbalanced="0" hidden="1"/>
    <cacheHierarchy uniqueName="[Dim Avaya Last VDN].[VDN Name]" caption="VDN Name" attribute="1" defaultMemberUniqueName="[Dim Avaya Last VDN].[VDN Name].[All]" allUniqueName="[Dim Avaya Last VDN].[VDN Name].[All]" dimensionUniqueName="[Dim Avaya Last VDN]" displayFolder="" count="0" unbalanced="0" hidden="1"/>
    <cacheHierarchy uniqueName="[Dim Avaya Last VDN].[VDN_ID]" caption="VDN_ID" attribute="1" defaultMemberUniqueName="[Dim Avaya Last VDN].[VDN_ID].[All]" allUniqueName="[Dim Avaya Last VDN].[VDN_ID].[All]" dimensionUniqueName="[Dim Avaya Last VDN]" displayFolder="" count="0" unbalanced="0" hidden="1"/>
    <cacheHierarchy uniqueName="[Dim Avaya Phone Call].[caller]" caption="caller" attribute="1" defaultMemberUniqueName="[Dim Avaya Phone Call].[caller].[All]" allUniqueName="[Dim Avaya Phone Call].[caller].[All]" dimensionUniqueName="[Dim Avaya Phone Call]" displayFolder="" count="0" unbalanced="0" hidden="1"/>
    <cacheHierarchy uniqueName="[Dim Avaya Phone Call].[callid]" caption="callid" attribute="1" defaultMemberUniqueName="[Dim Avaya Phone Call].[callid].[All]" allUniqueName="[Dim Avaya Phone Call].[callid].[All]" dimensionUniqueName="[Dim Avaya Phone Call]" displayFolder="" count="0" unbalanced="0" hidden="1"/>
    <cacheHierarchy uniqueName="[Dim Avaya Phone Call].[PhoneCall_ID]" caption="PhoneCall_ID" attribute="1" defaultMemberUniqueName="[Dim Avaya Phone Call].[PhoneCall_ID].[All]" allUniqueName="[Dim Avaya Phone Call].[PhoneCall_ID].[All]" dimensionUniqueName="[Dim Avaya Phone Call]" displayFolder="" count="0" unbalanced="0" hidden="1"/>
    <cacheHierarchy uniqueName="[Dim Avaya Phone Call].[reciever]" caption="reciever" attribute="1" defaultMemberUniqueName="[Dim Avaya Phone Call].[reciever].[All]" allUniqueName="[Dim Avaya Phone Call].[reciever].[All]" dimensionUniqueName="[Dim Avaya Phone Call]" displayFolder="" count="0" unbalanced="0" hidden="1"/>
    <cacheHierarchy uniqueName="[Dim Avaya Phone Call].[transfere_Status]" caption="transfere_Status" attribute="1" defaultMemberUniqueName="[Dim Avaya Phone Call].[transfere_Status].[All]" allUniqueName="[Dim Avaya Phone Call].[transfere_Status].[All]" dimensionUniqueName="[Dim Avaya Phone Call]" displayFolder="" count="0" unbalanced="0" hidden="1"/>
    <cacheHierarchy uniqueName="[Dim Avaya Phone Call].[ucid]" caption="ucid" attribute="1" defaultMemberUniqueName="[Dim Avaya Phone Call].[ucid].[All]" allUniqueName="[Dim Avaya Phone Call].[ucid].[All]" dimensionUniqueName="[Dim Avaya Phone Call]" displayFolder="" count="0" unbalanced="0" hidden="1"/>
    <cacheHierarchy uniqueName="[Dim Avaya Second VDN].[VDN Name]" caption="VDN Name" attribute="1" defaultMemberUniqueName="[Dim Avaya Second VDN].[VDN Name].[All]" allUniqueName="[Dim Avaya Second VDN].[VDN Name].[All]" dimensionUniqueName="[Dim Avaya Second VDN]" displayFolder="" count="0" unbalanced="0" hidden="1"/>
    <cacheHierarchy uniqueName="[Dim Avaya Second VDN].[VDN_ID]" caption="VDN_ID" attribute="1" defaultMemberUniqueName="[Dim Avaya Second VDN].[VDN_ID].[All]" allUniqueName="[Dim Avaya Second VDN].[VDN_ID].[All]" dimensionUniqueName="[Dim Avaya Second VDN]" displayFolder="" count="0" unbalanced="0" hidden="1"/>
    <cacheHierarchy uniqueName="[Dim Avaya Third VDN].[VDN Name]" caption="VDN Name" attribute="1" defaultMemberUniqueName="[Dim Avaya Third VDN].[VDN Name].[All]" allUniqueName="[Dim Avaya Third VDN].[VDN Name].[All]" dimensionUniqueName="[Dim Avaya Third VDN]" displayFolder="" count="0" unbalanced="0" hidden="1"/>
    <cacheHierarchy uniqueName="[Dim Avaya Third VDN].[VDN_ID]" caption="VDN_ID" attribute="1" defaultMemberUniqueName="[Dim Avaya Third VDN].[VDN_ID].[All]" allUniqueName="[Dim Avaya Third VDN].[VDN_ID].[All]" dimensionUniqueName="[Dim Avaya Third VDN]" displayFolder="" count="0" unbalanced="0" hidden="1"/>
    <cacheHierarchy uniqueName="[Dim Avaya Transfer Details].[Transfer Date]" caption="Transfer Date" attribute="1" defaultMemberUniqueName="[Dim Avaya Transfer Details].[Transfer Date].[All]" allUniqueName="[Dim Avaya Transfer Details].[Transfer Date].[All]" dimensionUniqueName="[Dim Avaya Transfer Details]" displayFolder="" count="0" unbalanced="0" hidden="1"/>
    <cacheHierarchy uniqueName="[Dim Avaya Transfer Details].[Transfer Number]" caption="Transfer Number" attribute="1" defaultMemberUniqueName="[Dim Avaya Transfer Details].[Transfer Number].[All]" allUniqueName="[Dim Avaya Transfer Details].[Transfer Number].[All]" dimensionUniqueName="[Dim Avaya Transfer Details]" displayFolder="" count="0" unbalanced="0" hidden="1"/>
    <cacheHierarchy uniqueName="[Dim Avaya Transfer Details].[Transfer Time]" caption="Transfer Time" attribute="1" defaultMemberUniqueName="[Dim Avaya Transfer Details].[Transfer Time].[All]" allUniqueName="[Dim Avaya Transfer Details].[Transfer Time].[All]" dimensionUniqueName="[Dim Avaya Transfer Details]" displayFolder="" count="0" unbalanced="0" hidden="1"/>
    <cacheHierarchy uniqueName="[Dim Avaya Transfer Details].[transfer_ID]" caption="transfer_ID" attribute="1" defaultMemberUniqueName="[Dim Avaya Transfer Details].[transfer_ID].[All]" allUniqueName="[Dim Avaya Transfer Details].[transfer_ID].[All]" dimensionUniqueName="[Dim Avaya Transfer Details]" displayFolder="" count="0" unbalanced="0" hidden="1"/>
    <cacheHierarchy uniqueName="[Dim Avaya Trunk].[Trunk Name]" caption="Trunk Name" attribute="1" defaultMemberUniqueName="[Dim Avaya Trunk].[Trunk Name].[All]" allUniqueName="[Dim Avaya Trunk].[Trunk Name].[All]" dimensionUniqueName="[Dim Avaya Trunk]" displayFolder="" count="0" unbalanced="0" hidden="1"/>
    <cacheHierarchy uniqueName="[Dim Avaya Trunk].[Trunk_ID]" caption="Trunk_ID" attribute="1" defaultMemberUniqueName="[Dim Avaya Trunk].[Trunk_ID].[All]" allUniqueName="[Dim Avaya Trunk].[Trunk_ID].[All]" dimensionUniqueName="[Dim Avaya Trunk]" displayFolder="" count="0" unbalanced="0" hidden="1"/>
    <cacheHierarchy uniqueName="[Dim BaseLine].[BaselineDescription]" caption="BaselineDescription" attribute="1" defaultMemberUniqueName="[Dim BaseLine].[BaselineDescription].[All]" allUniqueName="[Dim BaseLine].[BaselineDescription].[All]" dimensionUniqueName="[Dim BaseLine]" displayFolder="" count="0" unbalanced="0" hidden="1"/>
    <cacheHierarchy uniqueName="[Dim BaseLine].[Baselinekey]" caption="Baselinekey" attribute="1" defaultMemberUniqueName="[Dim BaseLine].[Baselinekey].[All]" allUniqueName="[Dim BaseLine].[Baselinekey].[All]" dimensionUniqueName="[Dim BaseLine]" displayFolder="" count="0" unbalanced="0" hidden="1"/>
    <cacheHierarchy uniqueName="[Dim BaseLine].[Type]" caption="Type" attribute="1" defaultMemberUniqueName="[Dim BaseLine].[Type].[All]" allUniqueName="[Dim BaseLine].[Type].[All]" dimensionUniqueName="[Dim BaseLine]" displayFolder="" count="0" unbalanced="0" hidden="1"/>
    <cacheHierarchy uniqueName="[Dim BI Solutions].[BI Solution]" caption="BI Solution" attribute="1" defaultMemberUniqueName="[Dim BI Solutions].[BI Solution].[All]" allUniqueName="[Dim BI Solutions].[BI Solution].[All]" dimensionUniqueName="[Dim BI Solutions]" displayFolder="" count="0" unbalanced="0" hidden="1"/>
    <cacheHierarchy uniqueName="[Dim BI Solutions].[Server IP]" caption="Server IP" attribute="1" defaultMemberUniqueName="[Dim BI Solutions].[Server IP].[All]" allUniqueName="[Dim BI Solutions].[Server IP].[All]" dimensionUniqueName="[Dim BI Solutions]" displayFolder="" count="0" unbalanced="0" hidden="1"/>
    <cacheHierarchy uniqueName="[Dim BI Solutions].[Server Location]" caption="Server Location" attribute="1" defaultMemberUniqueName="[Dim BI Solutions].[Server Location].[All]" allUniqueName="[Dim BI Solutions].[Server Location].[All]" dimensionUniqueName="[Dim BI Solutions]" displayFolder="" count="0" unbalanced="0" hidden="1"/>
    <cacheHierarchy uniqueName="[Dim BI Solutions].[Server Name]" caption="Server Name" attribute="1" defaultMemberUniqueName="[Dim BI Solutions].[Server Name].[All]" allUniqueName="[Dim BI Solutions].[Server Name].[All]" dimensionUniqueName="[Dim BI Solutions]" displayFolder="" count="0" unbalanced="0" hidden="1"/>
    <cacheHierarchy uniqueName="[Dim BI Solutions].[Servers Hierarchy]" caption="Servers Hierarchy" defaultMemberUniqueName="[Dim BI Solutions].[Servers Hierarchy].[All]" allUniqueName="[Dim BI Solutions].[Servers Hierarchy].[All]" dimensionUniqueName="[Dim BI Solutions]" displayFolder="" count="0" unbalanced="0" hidden="1"/>
    <cacheHierarchy uniqueName="[Dim BI Solutions].[TBLKey]" caption="TBLKey" attribute="1" defaultMemberUniqueName="[Dim BI Solutions].[TBLKey].[All]" allUniqueName="[Dim BI Solutions].[TBLKey].[All]" dimensionUniqueName="[Dim BI Solutions]" displayFolder="" count="0" unbalanced="0" hidden="1"/>
    <cacheHierarchy uniqueName="[Dim BI Users].[Active User]" caption="Active User" attribute="1" defaultMemberUniqueName="[Dim BI Users].[Active User].[All]" allUniqueName="[Dim BI Users].[Active User].[All]" dimensionUniqueName="[Dim BI Users]" displayFolder="" count="0" unbalanced="0" hidden="1"/>
    <cacheHierarchy uniqueName="[Dim BI Users].[BI Team]" caption="BI Team" attribute="1" defaultMemberUniqueName="[Dim BI Users].[BI Team].[All]" allUniqueName="[Dim BI Users].[BI Team].[All]" dimensionUniqueName="[Dim BI Users]" displayFolder="" count="0" unbalanced="0" hidden="1"/>
    <cacheHierarchy uniqueName="[Dim BI Users].[Department]" caption="Department" attribute="1" defaultMemberUniqueName="[Dim BI Users].[Department].[All]" allUniqueName="[Dim BI Users].[Department].[All]" dimensionUniqueName="[Dim BI Users]" displayFolder="" count="0" unbalanced="0" hidden="1"/>
    <cacheHierarchy uniqueName="[Dim BI Users].[Employee Name]" caption="Employee Name" attribute="1" defaultMemberUniqueName="[Dim BI Users].[Employee Name].[All]" allUniqueName="[Dim BI Users].[Employee Name].[All]" dimensionUniqueName="[Dim BI Users]" displayFolder="" count="0" unbalanced="0" hidden="1"/>
    <cacheHierarchy uniqueName="[Dim BI Users].[Employee Title]" caption="Employee Title" attribute="1" defaultMemberUniqueName="[Dim BI Users].[Employee Title].[All]" allUniqueName="[Dim BI Users].[Employee Title].[All]" dimensionUniqueName="[Dim BI Users]" displayFolder="" count="0" unbalanced="0" hidden="1"/>
    <cacheHierarchy uniqueName="[Dim BI Users].[FirstName]" caption="FirstName" attribute="1" defaultMemberUniqueName="[Dim BI Users].[FirstName].[All]" allUniqueName="[Dim BI Users].[FirstName].[All]" dimensionUniqueName="[Dim BI Users]" displayFolder="" count="0" unbalanced="0" hidden="1"/>
    <cacheHierarchy uniqueName="[Dim BI Users].[Manager Name]" caption="Manager Name" attribute="1" defaultMemberUniqueName="[Dim BI Users].[Manager Name].[All]" allUniqueName="[Dim BI Users].[Manager Name].[All]" dimensionUniqueName="[Dim BI Users]" displayFolder="" count="0" unbalanced="0" hidden="1"/>
    <cacheHierarchy uniqueName="[Dim BI Users].[SurName]" caption="SurName" attribute="1" defaultMemberUniqueName="[Dim BI Users].[SurName].[All]" allUniqueName="[Dim BI Users].[SurName].[All]" dimensionUniqueName="[Dim BI Users]" displayFolder="" count="0" unbalanced="0" hidden="1"/>
    <cacheHierarchy uniqueName="[Dim BI Users].[User Name]" caption="User Name" attribute="1" defaultMemberUniqueName="[Dim BI Users].[User Name].[All]" allUniqueName="[Dim BI Users].[User Name].[All]" dimensionUniqueName="[Dim BI Users]" displayFolder="" count="0" unbalanced="0" hidden="1"/>
    <cacheHierarchy uniqueName="[Dim BI Users].[Users Hierarchy]" caption="Users Hierarchy" defaultMemberUniqueName="[Dim BI Users].[Users Hierarchy].[All]" allUniqueName="[Dim BI Users].[Users Hierarchy].[All]" dimensionUniqueName="[Dim BI Users]" displayFolder="" count="0" unbalanced="0" hidden="1"/>
    <cacheHierarchy uniqueName="[Dim Booking Lead].[Booking Lead name]" caption="Booking Lead name" attribute="1" defaultMemberUniqueName="[Dim Booking Lead].[Booking Lead name].[All]" allUniqueName="[Dim Booking Lead].[Booking Lead name].[All]" dimensionUniqueName="[Dim Booking Lead]" displayFolder="" count="0" unbalanced="0" hidden="1"/>
    <cacheHierarchy uniqueName="[Dim Booking Lead].[How_To_know]" caption="How_To_know" attribute="1" defaultMemberUniqueName="[Dim Booking Lead].[How_To_know].[All]" allUniqueName="[Dim Booking Lead].[How_To_know].[All]" dimensionUniqueName="[Dim Booking Lead]" displayFolder="" count="0" unbalanced="0" hidden="1"/>
    <cacheHierarchy uniqueName="[Dim Booking Lead].[Patient email]" caption="Patient email" attribute="1" defaultMemberUniqueName="[Dim Booking Lead].[Patient email].[All]" allUniqueName="[Dim Booking Lead].[Patient email].[All]" dimensionUniqueName="[Dim Booking Lead]" displayFolder="" count="0" unbalanced="0" hidden="1"/>
    <cacheHierarchy uniqueName="[Dim Booking Lead].[Patient Phone]" caption="Patient Phone" attribute="1" defaultMemberUniqueName="[Dim Booking Lead].[Patient Phone].[All]" allUniqueName="[Dim Booking Lead].[Patient Phone].[All]" dimensionUniqueName="[Dim Booking Lead]" displayFolder="" count="0" unbalanced="0" hidden="1"/>
    <cacheHierarchy uniqueName="[Dim Booking Lead].[Payment Type]" caption="Payment Type" attribute="1" defaultMemberUniqueName="[Dim Booking Lead].[Payment Type].[All]" allUniqueName="[Dim Booking Lead].[Payment Type].[All]" dimensionUniqueName="[Dim Booking Lead]" displayFolder="" count="0" unbalanced="0" hidden="1"/>
    <cacheHierarchy uniqueName="[Dim Booking Lead].[Request_ID]" caption="Request_ID" attribute="1" defaultMemberUniqueName="[Dim Booking Lead].[Request_ID].[All]" allUniqueName="[Dim Booking Lead].[Request_ID].[All]" dimensionUniqueName="[Dim Booking Lead]" displayFolder="" count="0" unbalanced="0" hidden="1"/>
    <cacheHierarchy uniqueName="[Dim Booking Lead].[System ID]" caption="System ID" attribute="1" defaultMemberUniqueName="[Dim Booking Lead].[System ID].[All]" allUniqueName="[Dim Booking Lead].[System ID].[All]" dimensionUniqueName="[Dim Booking Lead]" displayFolder="" count="0" unbalanced="0" hidden="1"/>
    <cacheHierarchy uniqueName="[Dim Booking Status].[Booking Status]" caption="Booking Status" attribute="1" defaultMemberUniqueName="[Dim Booking Status].[Booking Status].[All]" allUniqueName="[Dim Booking Status].[Booking Status].[All]" dimensionUniqueName="[Dim Booking Status]" displayFolder="" count="0" unbalanced="0" hidden="1"/>
    <cacheHierarchy uniqueName="[Dim Booking Status].[Booking Status (AR)]" caption="Booking Status (AR)" attribute="1" defaultMemberUniqueName="[Dim Booking Status].[Booking Status (AR)].[All]" allUniqueName="[Dim Booking Status].[Booking Status (AR)].[All]" dimensionUniqueName="[Dim Booking Status]" displayFolder="" count="0" unbalanced="0" hidden="1"/>
    <cacheHierarchy uniqueName="[Dim Booking Status].[BookingStatusKey]" caption="BookingStatusKey" attribute="1" defaultMemberUniqueName="[Dim Booking Status].[BookingStatusKey].[All]" allUniqueName="[Dim Booking Status].[BookingStatusKey].[All]" dimensionUniqueName="[Dim Booking Status]" displayFolder="" count="0" unbalanced="0" hidden="1"/>
    <cacheHierarchy uniqueName="[Dim Booking Types].[Appointment Classification]" caption="Appointment Classification" attribute="1" defaultMemberUniqueName="[Dim Booking Types].[Appointment Classification].[All]" allUniqueName="[Dim Booking Types].[Appointment Classification].[All]" dimensionUniqueName="[Dim Booking Types]" displayFolder="" count="0" unbalanced="0" hidden="1"/>
    <cacheHierarchy uniqueName="[Dim Booking Types].[BookingKey]" caption="BookingKey" attribute="1" defaultMemberUniqueName="[Dim Booking Types].[BookingKey].[All]" allUniqueName="[Dim Booking Types].[BookingKey].[All]" dimensionUniqueName="[Dim Booking Types]" displayFolder="" count="0" unbalanced="0" hidden="1"/>
    <cacheHierarchy uniqueName="[Dim Booking Types].[Payment Type]" caption="Payment Type" attribute="1" defaultMemberUniqueName="[Dim Booking Types].[Payment Type].[All]" allUniqueName="[Dim Booking Types].[Payment Type].[All]" dimensionUniqueName="[Dim Booking Types]" displayFolder="" count="0" unbalanced="0" hidden="1"/>
    <cacheHierarchy uniqueName="[Dim Booking Types].[Physician Dependent]" caption="Physician Dependent" attribute="1" defaultMemberUniqueName="[Dim Booking Types].[Physician Dependent].[All]" allUniqueName="[Dim Booking Types].[Physician Dependent].[All]" dimensionUniqueName="[Dim Booking Types]" displayFolder="" count="0" unbalanced="0" hidden="1"/>
    <cacheHierarchy uniqueName="[Dim Business Source].[Source Of Business]" caption="Source Of Business" attribute="1" defaultMemberUniqueName="[Dim Business Source].[Source Of Business].[All]" allUniqueName="[Dim Business Source].[Source Of Business].[All]" dimensionUniqueName="[Dim Business Source]" displayFolder="" count="0" unbalanced="0" hidden="1"/>
    <cacheHierarchy uniqueName="[Dim Business Source].[Uniquekey]" caption="Uniquekey" attribute="1" defaultMemberUniqueName="[Dim Business Source].[Uniquekey].[All]" allUniqueName="[Dim Business Source].[Uniquekey].[All]" dimensionUniqueName="[Dim Business Source]" displayFolder="" count="0" unbalanced="0" hidden="1"/>
    <cacheHierarchy uniqueName="[Dim Business Sources].[BusinessSourceKey]" caption="BusinessSourceKey" attribute="1" defaultMemberUniqueName="[Dim Business Sources].[BusinessSourceKey].[All]" allUniqueName="[Dim Business Sources].[BusinessSourceKey].[All]" dimensionUniqueName="[Dim Business Sources]" displayFolder="" count="0" unbalanced="0" hidden="1"/>
    <cacheHierarchy uniqueName="[Dim Business Sources].[Source Of Business (AR)]" caption="Source Of Business (AR)" attribute="1" defaultMemberUniqueName="[Dim Business Sources].[Source Of Business (AR)].[All]" allUniqueName="[Dim Business Sources].[Source Of Business (AR)].[All]" dimensionUniqueName="[Dim Business Sources]" displayFolder="" count="0" unbalanced="0" hidden="1"/>
    <cacheHierarchy uniqueName="[Dim Business Sources].[Source Of Business (EN)]" caption="Source Of Business (EN)" attribute="1" defaultMemberUniqueName="[Dim Business Sources].[Source Of Business (EN)].[All]" allUniqueName="[Dim Business Sources].[Source Of Business (EN)].[All]" dimensionUniqueName="[Dim Business Sources]" displayFolder="" count="0" unbalanced="0" hidden="1"/>
    <cacheHierarchy uniqueName="[Dim Business Unit].[Business Unit Unified Name]" caption="Business Unit Unified Name" attribute="1" defaultMemberUniqueName="[Dim Business Unit].[Business Unit Unified Name].[All]" allUniqueName="[Dim Business Unit].[Business Unit Unified Name].[All]" dimensionUniqueName="[Dim Business Unit]" displayFolder="" count="0" unbalanced="0" hidden="1"/>
    <cacheHierarchy uniqueName="[Dim Business Unit].[CountryKey]" caption="CountryKey" attribute="1" defaultMemberUniqueName="[Dim Business Unit].[CountryKey].[All]" allUniqueName="[Dim Business Unit].[CountryKey].[All]" dimensionUniqueName="[Dim Business Unit]" displayFolder="" count="0" unbalanced="0" hidden="1"/>
    <cacheHierarchy uniqueName="[Dim Business Unit].[MainCurrencyKey]" caption="MainCurrencyKey" attribute="1" defaultMemberUniqueName="[Dim Business Unit].[MainCurrencyKey].[All]" allUniqueName="[Dim Business Unit].[MainCurrencyKey].[All]" dimensionUniqueName="[Dim Business Unit]" displayFolder="" count="0" unbalanced="0" hidden="1"/>
    <cacheHierarchy uniqueName="[Dim Business Unit].[OrganizationTypeKey]" caption="OrganizationTypeKey" attribute="1" defaultMemberUniqueName="[Dim Business Unit].[OrganizationTypeKey].[All]" allUniqueName="[Dim Business Unit].[OrganizationTypeKey].[All]" dimensionUniqueName="[Dim Business Unit]" displayFolder="" count="0" unbalanced="0" hidden="1"/>
    <cacheHierarchy uniqueName="[Dim Call Center Agent].[Agent_ID]" caption="Agent_ID" attribute="1" defaultMemberUniqueName="[Dim Call Center Agent].[Agent_ID].[All]" allUniqueName="[Dim Call Center Agent].[Agent_ID].[All]" dimensionUniqueName="[Dim Call Center Agent]" displayFolder="" count="0" unbalanced="0" hidden="1"/>
    <cacheHierarchy uniqueName="[Dim Call Center Agent].[Call Center Agent]" caption="Call Center Agent" attribute="1" defaultMemberUniqueName="[Dim Call Center Agent].[Call Center Agent].[All]" allUniqueName="[Dim Call Center Agent].[Call Center Agent].[All]" dimensionUniqueName="[Dim Call Center Agent]" displayFolder="" count="0" unbalanced="0" hidden="1"/>
    <cacheHierarchy uniqueName="[Dim Call Center Agent].[CreatedOn]" caption="CreatedOn" attribute="1" defaultMemberUniqueName="[Dim Call Center Agent].[CreatedOn].[All]" allUniqueName="[Dim Call Center Agent].[CreatedOn].[All]" dimensionUniqueName="[Dim Call Center Agent]" displayFolder="" count="0" unbalanced="0" hidden="1"/>
    <cacheHierarchy uniqueName="[Dim Call Center Agent].[DomainName]" caption="DomainName" attribute="1" defaultMemberUniqueName="[Dim Call Center Agent].[DomainName].[All]" allUniqueName="[Dim Call Center Agent].[DomainName].[All]" dimensionUniqueName="[Dim Call Center Agent]" displayFolder="" count="0" unbalanced="0" hidden="1"/>
    <cacheHierarchy uniqueName="[Dim Call Center Agent].[InternalEMailAddress]" caption="InternalEMailAddress" attribute="1" defaultMemberUniqueName="[Dim Call Center Agent].[InternalEMailAddress].[All]" allUniqueName="[Dim Call Center Agent].[InternalEMailAddress].[All]" dimensionUniqueName="[Dim Call Center Agent]" displayFolder="" count="0" unbalanced="0" hidden="1"/>
    <cacheHierarchy uniqueName="[Dim Call Center Agent].[Title]" caption="Title" attribute="1" defaultMemberUniqueName="[Dim Call Center Agent].[Title].[All]" allUniqueName="[Dim Call Center Agent].[Title].[All]" dimensionUniqueName="[Dim Call Center Agent]" displayFolder="" count="0" unbalanced="0" hidden="1"/>
    <cacheHierarchy uniqueName="[Dim Campaign].[Age_Range]" caption="Age_Range" attribute="1" defaultMemberUniqueName="[Dim Campaign].[Age_Range].[All]" allUniqueName="[Dim Campaign].[Age_Range].[All]" dimensionUniqueName="[Dim Campaign]" displayFolder="" count="0" unbalanced="0" hidden="1"/>
    <cacheHierarchy uniqueName="[Dim Campaign].[Campaign_Code]" caption="Campaign_Code" attribute="1" defaultMemberUniqueName="[Dim Campaign].[Campaign_Code].[All]" allUniqueName="[Dim Campaign].[Campaign_Code].[All]" dimensionUniqueName="[Dim Campaign]" displayFolder="" count="0" unbalanced="0" hidden="1"/>
    <cacheHierarchy uniqueName="[Dim Campaign].[Campaign_CreationDate]" caption="Campaign_CreationDate" attribute="1" defaultMemberUniqueName="[Dim Campaign].[Campaign_CreationDate].[All]" allUniqueName="[Dim Campaign].[Campaign_CreationDate].[All]" dimensionUniqueName="[Dim Campaign]" displayFolder="" count="0" unbalanced="0" hidden="1"/>
    <cacheHierarchy uniqueName="[Dim Campaign].[Campaign_CreationTime]" caption="Campaign_CreationTime" attribute="1" defaultMemberUniqueName="[Dim Campaign].[Campaign_CreationTime].[All]" allUniqueName="[Dim Campaign].[Campaign_CreationTime].[All]" dimensionUniqueName="[Dim Campaign]" displayFolder="" count="0" unbalanced="0" hidden="1"/>
    <cacheHierarchy uniqueName="[Dim Campaign].[Campaign_ID]" caption="Campaign_ID" attribute="1" defaultMemberUniqueName="[Dim Campaign].[Campaign_ID].[All]" allUniqueName="[Dim Campaign].[Campaign_ID].[All]" dimensionUniqueName="[Dim Campaign]" displayFolder="" count="0" unbalanced="0" hidden="1"/>
    <cacheHierarchy uniqueName="[Dim Campaign].[Campaign_Name]" caption="Campaign_Name" attribute="1" defaultMemberUniqueName="[Dim Campaign].[Campaign_Name].[All]" allUniqueName="[Dim Campaign].[Campaign_Name].[All]" dimensionUniqueName="[Dim Campaign]" displayFolder="" count="0" unbalanced="0" hidden="1"/>
    <cacheHierarchy uniqueName="[Dim Campaign].[Campaign_TypeCode]" caption="Campaign_TypeCode" attribute="1" defaultMemberUniqueName="[Dim Campaign].[Campaign_TypeCode].[All]" allUniqueName="[Dim Campaign].[Campaign_TypeCode].[All]" dimensionUniqueName="[Dim Campaign]" displayFolder="" count="0" unbalanced="0" hidden="1"/>
    <cacheHierarchy uniqueName="[Dim Campaign].[Campaign_TypeName]" caption="Campaign_TypeName" attribute="1" defaultMemberUniqueName="[Dim Campaign].[Campaign_TypeName].[All]" allUniqueName="[Dim Campaign].[Campaign_TypeName].[All]" dimensionUniqueName="[Dim Campaign]" displayFolder="" count="0" unbalanced="0" hidden="1"/>
    <cacheHierarchy uniqueName="[Dim Campaign].[CampaignDescription]" caption="CampaignDescription" attribute="1" defaultMemberUniqueName="[Dim Campaign].[CampaignDescription].[All]" allUniqueName="[Dim Campaign].[CampaignDescription].[All]" dimensionUniqueName="[Dim Campaign]" displayFolder="" count="0" unbalanced="0" hidden="1"/>
    <cacheHierarchy uniqueName="[Dim Campaign].[City]" caption="City" attribute="1" defaultMemberUniqueName="[Dim Campaign].[City].[All]" allUniqueName="[Dim Campaign].[City].[All]" dimensionUniqueName="[Dim Campaign]" displayFolder="" count="0" unbalanced="0" hidden="1"/>
    <cacheHierarchy uniqueName="[Dim Campaign].[CreatedBy_Name]" caption="CreatedBy_Name" attribute="1" defaultMemberUniqueName="[Dim Campaign].[CreatedBy_Name].[All]" allUniqueName="[Dim Campaign].[CreatedBy_Name].[All]" dimensionUniqueName="[Dim Campaign]" displayFolder="" count="0" unbalanced="0" hidden="1"/>
    <cacheHierarchy uniqueName="[Dim Campaign].[Doctor]" caption="Doctor" attribute="1" defaultMemberUniqueName="[Dim Campaign].[Doctor].[All]" allUniqueName="[Dim Campaign].[Doctor].[All]" dimensionUniqueName="[Dim Campaign]" displayFolder="" count="0" unbalanced="0" hidden="1"/>
    <cacheHierarchy uniqueName="[Dim Campaign].[Financial_Type]" caption="Financial_Type" attribute="1" defaultMemberUniqueName="[Dim Campaign].[Financial_Type].[All]" allUniqueName="[Dim Campaign].[Financial_Type].[All]" dimensionUniqueName="[Dim Campaign]" displayFolder="" count="0" unbalanced="0" hidden="1"/>
    <cacheHierarchy uniqueName="[Dim Campaign].[Gender]" caption="Gender" attribute="1" defaultMemberUniqueName="[Dim Campaign].[Gender].[All]" allUniqueName="[Dim Campaign].[Gender].[All]" dimensionUniqueName="[Dim Campaign]" displayFolder="" count="0" unbalanced="0" hidden="1"/>
    <cacheHierarchy uniqueName="[Dim Campaign].[Job_Title]" caption="Job_Title" attribute="1" defaultMemberUniqueName="[Dim Campaign].[Job_Title].[All]" allUniqueName="[Dim Campaign].[Job_Title].[All]" dimensionUniqueName="[Dim Campaign]" displayFolder="" count="0" unbalanced="0" hidden="1"/>
    <cacheHierarchy uniqueName="[Dim Campaign].[ModifiedBy_Name]" caption="ModifiedBy_Name" attribute="1" defaultMemberUniqueName="[Dim Campaign].[ModifiedBy_Name].[All]" allUniqueName="[Dim Campaign].[ModifiedBy_Name].[All]" dimensionUniqueName="[Dim Campaign]" displayFolder="" count="0" unbalanced="0" hidden="1"/>
    <cacheHierarchy uniqueName="[Dim Campaign].[Nationality]" caption="Nationality" attribute="1" defaultMemberUniqueName="[Dim Campaign].[Nationality].[All]" allUniqueName="[Dim Campaign].[Nationality].[All]" dimensionUniqueName="[Dim Campaign]" displayFolder="" count="0" unbalanced="0" hidden="1"/>
    <cacheHierarchy uniqueName="[Dim Campaign].[Province]" caption="Province" attribute="1" defaultMemberUniqueName="[Dim Campaign].[Province].[All]" allUniqueName="[Dim Campaign].[Province].[All]" dimensionUniqueName="[Dim Campaign]" displayFolder="" count="0" unbalanced="0" hidden="1"/>
    <cacheHierarchy uniqueName="[Dim Campaign].[Social_Status]" caption="Social_Status" attribute="1" defaultMemberUniqueName="[Dim Campaign].[Social_Status].[All]" allUniqueName="[Dim Campaign].[Social_Status].[All]" dimensionUniqueName="[Dim Campaign]" displayFolder="" count="0" unbalanced="0" hidden="1"/>
    <cacheHierarchy uniqueName="[Dim Campaign].[Source Of Data]" caption="Source Of Data" attribute="1" defaultMemberUniqueName="[Dim Campaign].[Source Of Data].[All]" allUniqueName="[Dim Campaign].[Source Of Data].[All]" dimensionUniqueName="[Dim Campaign]" displayFolder="" count="0" unbalanced="0" hidden="1"/>
    <cacheHierarchy uniqueName="[Dim Campaign].[Specialty]" caption="Specialty" attribute="1" defaultMemberUniqueName="[Dim Campaign].[Specialty].[All]" allUniqueName="[Dim Campaign].[Specialty].[All]" dimensionUniqueName="[Dim Campaign]" displayFolder="" count="0" unbalanced="0" hidden="1"/>
    <cacheHierarchy uniqueName="[Dim Cancel Reasons].[AppointmentCancelReasonKey]" caption="AppointmentCancelReasonKey" attribute="1" defaultMemberUniqueName="[Dim Cancel Reasons].[AppointmentCancelReasonKey].[All]" allUniqueName="[Dim Cancel Reasons].[AppointmentCancelReasonKey].[All]" dimensionUniqueName="[Dim Cancel Reasons]" displayFolder="" count="0" unbalanced="0" hidden="1"/>
    <cacheHierarchy uniqueName="[Dim Cancel Reasons].[Cancel Reason (AR)]" caption="Cancel Reason (AR)" attribute="1" defaultMemberUniqueName="[Dim Cancel Reasons].[Cancel Reason (AR)].[All]" allUniqueName="[Dim Cancel Reasons].[Cancel Reason (AR)].[All]" dimensionUniqueName="[Dim Cancel Reasons]" displayFolder="" count="0" unbalanced="0" hidden="1"/>
    <cacheHierarchy uniqueName="[Dim Cancel Reasons].[Cancel Reason (EN)]" caption="Cancel Reason (EN)" attribute="1" defaultMemberUniqueName="[Dim Cancel Reasons].[Cancel Reason (EN)].[All]" allUniqueName="[Dim Cancel Reasons].[Cancel Reason (EN)].[All]" dimensionUniqueName="[Dim Cancel Reasons]" displayFolder="" count="0" unbalanced="0" hidden="1"/>
    <cacheHierarchy uniqueName="[Dim Cancellation And Modification Type].[ID]" caption="ID" attribute="1" defaultMemberUniqueName="[Dim Cancellation And Modification Type].[ID].[All]" allUniqueName="[Dim Cancellation And Modification Type].[ID].[All]" dimensionUniqueName="[Dim Cancellation And Modification Type]" displayFolder="" count="0" unbalanced="0" hidden="1"/>
    <cacheHierarchy uniqueName="[Dim Cancellation And Modification Type].[Type]" caption="Type" attribute="1" defaultMemberUniqueName="[Dim Cancellation And Modification Type].[Type].[All]" allUniqueName="[Dim Cancellation And Modification Type].[Type].[All]" dimensionUniqueName="[Dim Cancellation And Modification Type]" displayFolder="" count="0" unbalanced="0" hidden="1"/>
    <cacheHierarchy uniqueName="[Dim Cancellation Reasons].[Cancellation Reason]" caption="Cancellation Reason" attribute="1" defaultMemberUniqueName="[Dim Cancellation Reasons].[Cancellation Reason].[All]" allUniqueName="[Dim Cancellation Reasons].[Cancellation Reason].[All]" dimensionUniqueName="[Dim Cancellation Reasons]" displayFolder="" count="0" unbalanced="0" hidden="1"/>
    <cacheHierarchy uniqueName="[Dim Cancellation Reasons].[ID]" caption="ID" attribute="1" defaultMemberUniqueName="[Dim Cancellation Reasons].[ID].[All]" allUniqueName="[Dim Cancellation Reasons].[ID].[All]" dimensionUniqueName="[Dim Cancellation Reasons]" displayFolder="" count="0" unbalanced="0" hidden="1"/>
    <cacheHierarchy uniqueName="[Dim Capacity Status].[Capacity Status]" caption="Capacity Status" attribute="1" defaultMemberUniqueName="[Dim Capacity Status].[Capacity Status].[All]" allUniqueName="[Dim Capacity Status].[Capacity Status].[All]" dimensionUniqueName="[Dim Capacity Status]" displayFolder="" count="0" unbalanced="0" hidden="1"/>
    <cacheHierarchy uniqueName="[Dim Capacity Status].[SpaceStatusKey]" caption="SpaceStatusKey" attribute="1" defaultMemberUniqueName="[Dim Capacity Status].[SpaceStatusKey].[All]" allUniqueName="[Dim Capacity Status].[SpaceStatusKey].[All]" dimensionUniqueName="[Dim Capacity Status]" displayFolder="" count="0" unbalanced="0" hidden="1"/>
    <cacheHierarchy uniqueName="[Dim Categories].[Cat_ID]" caption="Cat_ID" attribute="1" defaultMemberUniqueName="[Dim Categories].[Cat_ID].[All]" allUniqueName="[Dim Categories].[Cat_ID].[All]" dimensionUniqueName="[Dim Categories]" displayFolder="" count="0" unbalanced="0" hidden="1"/>
    <cacheHierarchy uniqueName="[Dim Categories].[Category]" caption="Category" attribute="1" defaultMemberUniqueName="[Dim Categories].[Category].[All]" allUniqueName="[Dim Categories].[Category].[All]" dimensionUniqueName="[Dim Categories]" displayFolder="" count="0" unbalanced="0" hidden="1"/>
    <cacheHierarchy uniqueName="[Dim Categories].[Category Hierarchy]" caption="Category Hierarchy" defaultMemberUniqueName="[Dim Categories].[Category Hierarchy].[All]" allUniqueName="[Dim Categories].[Category Hierarchy].[All]" dimensionUniqueName="[Dim Categories]" displayFolder="" count="0" unbalanced="0" hidden="1"/>
    <cacheHierarchy uniqueName="[Dim Categories].[CategoryID]" caption="CategoryID" attribute="1" defaultMemberUniqueName="[Dim Categories].[CategoryID].[All]" allUniqueName="[Dim Categories].[CategoryID].[All]" dimensionUniqueName="[Dim Categories]" displayFolder="" count="0" unbalanced="0" hidden="1"/>
    <cacheHierarchy uniqueName="[Dim Categories].[SubCategory]" caption="SubCategory" attribute="1" defaultMemberUniqueName="[Dim Categories].[SubCategory].[All]" allUniqueName="[Dim Categories].[SubCategory].[All]" dimensionUniqueName="[Dim Categories]" displayFolder="" count="0" unbalanced="0" hidden="1"/>
    <cacheHierarchy uniqueName="[Dim Categories].[SubCategoryID]" caption="SubCategoryID" attribute="1" defaultMemberUniqueName="[Dim Categories].[SubCategoryID].[All]" allUniqueName="[Dim Categories].[SubCategoryID].[All]" dimensionUniqueName="[Dim Categories]" displayFolder="" count="0" unbalanced="0" hidden="1"/>
    <cacheHierarchy uniqueName="[Dim Clinic Apologies].[EffectKey]" caption="EffectKey" attribute="1" defaultMemberUniqueName="[Dim Clinic Apologies].[EffectKey].[All]" allUniqueName="[Dim Clinic Apologies].[EffectKey].[All]" dimensionUniqueName="[Dim Clinic Apologies]" displayFolder="" count="0" unbalanced="0" hidden="1"/>
    <cacheHierarchy uniqueName="[Dim Clinic Apologies].[Is Effected Clinic]" caption="Is Effected Clinic" attribute="1" defaultMemberUniqueName="[Dim Clinic Apologies].[Is Effected Clinic].[All]" allUniqueName="[Dim Clinic Apologies].[Is Effected Clinic].[All]" dimensionUniqueName="[Dim Clinic Apologies]" displayFolder="" count="0" unbalanced="0" hidden="1"/>
    <cacheHierarchy uniqueName="[Dim Clinic Status].[Clinic Ending Type]" caption="Clinic Ending Type" attribute="1" defaultMemberUniqueName="[Dim Clinic Status].[Clinic Ending Type].[All]" allUniqueName="[Dim Clinic Status].[Clinic Ending Type].[All]" dimensionUniqueName="[Dim Clinic Status]" displayFolder="" count="0" unbalanced="0" hidden="1"/>
    <cacheHierarchy uniqueName="[Dim Clinic Status].[Clinic Over Booking]" caption="Clinic Over Booking" attribute="1" defaultMemberUniqueName="[Dim Clinic Status].[Clinic Over Booking].[All]" allUniqueName="[Dim Clinic Status].[Clinic Over Booking].[All]" dimensionUniqueName="[Dim Clinic Status]" displayFolder="" count="0" unbalanced="0" hidden="1"/>
    <cacheHierarchy uniqueName="[Dim Clinic Status].[Clinic Type Name]" caption="Clinic Type Name" attribute="1" defaultMemberUniqueName="[Dim Clinic Status].[Clinic Type Name].[All]" allUniqueName="[Dim Clinic Status].[Clinic Type Name].[All]" dimensionUniqueName="[Dim Clinic Status]" displayFolder="" count="0" unbalanced="0" hidden="1"/>
    <cacheHierarchy uniqueName="[Dim Clinic Status].[PatternKey]" caption="PatternKey" attribute="1" defaultMemberUniqueName="[Dim Clinic Status].[PatternKey].[All]" allUniqueName="[Dim Clinic Status].[PatternKey].[All]" dimensionUniqueName="[Dim Clinic Status]" displayFolder="" count="0" unbalanced="0" hidden="1"/>
    <cacheHierarchy uniqueName="[Dim Clinic Status].[Queueing Model]" caption="Queueing Model" attribute="1" defaultMemberUniqueName="[Dim Clinic Status].[Queueing Model].[All]" allUniqueName="[Dim Clinic Status].[Queueing Model].[All]" dimensionUniqueName="[Dim Clinic Status]" displayFolder="" count="0" unbalanced="0" hidden="1"/>
    <cacheHierarchy uniqueName="[Dim Clinic Tags].[Tag Name (AR)]" caption="Tag Name (AR)" attribute="1" defaultMemberUniqueName="[Dim Clinic Tags].[Tag Name (AR)].[All]" allUniqueName="[Dim Clinic Tags].[Tag Name (AR)].[All]" dimensionUniqueName="[Dim Clinic Tags]" displayFolder="" count="0" unbalanced="0" hidden="1"/>
    <cacheHierarchy uniqueName="[Dim Clinic Tags].[Tag Name (EN)]" caption="Tag Name (EN)" attribute="1" defaultMemberUniqueName="[Dim Clinic Tags].[Tag Name (EN)].[All]" allUniqueName="[Dim Clinic Tags].[Tag Name (EN)].[All]" dimensionUniqueName="[Dim Clinic Tags]" displayFolder="" count="0" unbalanced="0" hidden="1"/>
    <cacheHierarchy uniqueName="[Dim Clinic Tags].[TagKey]" caption="TagKey" attribute="1" defaultMemberUniqueName="[Dim Clinic Tags].[TagKey].[All]" allUniqueName="[Dim Clinic Tags].[TagKey].[All]" dimensionUniqueName="[Dim Clinic Tags]" displayFolder="" count="0" unbalanced="0" hidden="1"/>
    <cacheHierarchy uniqueName="[Dim Closed By - Doctor].[Degree Name]" caption="Degree Name" attribute="1" defaultMemberUniqueName="[Dim Closed By - Doctor].[Degree Name].[All]" allUniqueName="[Dim Closed By - Doctor].[Degree Name].[All]" dimensionUniqueName="[Dim Closed By - Doctor]" displayFolder="" count="0" unbalanced="0" hidden="1"/>
    <cacheHierarchy uniqueName="[Dim Closed By - Doctor].[Doctor Name]" caption="Doctor Name" attribute="1" defaultMemberUniqueName="[Dim Closed By - Doctor].[Doctor Name].[All]" allUniqueName="[Dim Closed By - Doctor].[Doctor Name].[All]" dimensionUniqueName="[Dim Closed By - Doctor]" displayFolder="" count="0" unbalanced="0" hidden="1"/>
    <cacheHierarchy uniqueName="[Dim Closed By - Doctor].[Doctor Type]" caption="Doctor Type" attribute="1" defaultMemberUniqueName="[Dim Closed By - Doctor].[Doctor Type].[All]" allUniqueName="[Dim Closed By - Doctor].[Doctor Type].[All]" dimensionUniqueName="[Dim Closed By - Doctor]" displayFolder="" count="0" unbalanced="0" hidden="1"/>
    <cacheHierarchy uniqueName="[Dim Closed By - Doctor].[Hiring Date]" caption="Hiring Date" attribute="1" defaultMemberUniqueName="[Dim Closed By - Doctor].[Hiring Date].[All]" allUniqueName="[Dim Closed By - Doctor].[Hiring Date].[All]" dimensionUniqueName="[Dim Closed By - Doctor]" displayFolder="" count="0" unbalanced="0" hidden="1"/>
    <cacheHierarchy uniqueName="[Dim Closed By - Doctor].[Salary]" caption="Salary" attribute="1" defaultMemberUniqueName="[Dim Closed By - Doctor].[Salary].[All]" allUniqueName="[Dim Closed By - Doctor].[Salary].[All]" dimensionUniqueName="[Dim Closed By - Doctor]" displayFolder="" count="0" unbalanced="0" hidden="1"/>
    <cacheHierarchy uniqueName="[Dim Closed By - Doctor].[Shift]" caption="Shift" attribute="1" defaultMemberUniqueName="[Dim Closed By - Doctor].[Shift].[All]" allUniqueName="[Dim Closed By - Doctor].[Shift].[All]" dimensionUniqueName="[Dim Closed By - Doctor]" displayFolder="" count="0" unbalanced="0" hidden="1"/>
    <cacheHierarchy uniqueName="[Dim Closed By - Doctor].[Specialty]" caption="Specialty" attribute="1" defaultMemberUniqueName="[Dim Closed By - Doctor].[Specialty].[All]" allUniqueName="[Dim Closed By - Doctor].[Specialty].[All]" dimensionUniqueName="[Dim Closed By - Doctor]" displayFolder="" count="0" unbalanced="0" hidden="1"/>
    <cacheHierarchy uniqueName="[Dim Closed By - Doctor].[Specialty Hierarchy]" caption="Specialty Hierarchy" defaultMemberUniqueName="[Dim Closed By - Doctor].[Specialty Hierarchy].[All]" allUniqueName="[Dim Closed By - Doctor].[Specialty Hierarchy].[All]" dimensionUniqueName="[Dim Closed By - Doctor]" displayFolder="" count="0" unbalanced="0" hidden="1"/>
    <cacheHierarchy uniqueName="[Dim Closed By - Doctor].[Specialty key]" caption="Specialty key" attribute="1" defaultMemberUniqueName="[Dim Closed By - Doctor].[Specialty key].[All]" allUniqueName="[Dim Closed By - Doctor].[Specialty key].[All]" dimensionUniqueName="[Dim Closed By - Doctor]" displayFolder="" count="0" unbalanced="0" hidden="1"/>
    <cacheHierarchy uniqueName="[Dim Closed By - Doctor].[Specialty Name]" caption="Specialty Name" attribute="1" defaultMemberUniqueName="[Dim Closed By - Doctor].[Specialty Name].[All]" allUniqueName="[Dim Closed By - Doctor].[Specialty Name].[All]" dimensionUniqueName="[Dim Closed By - Doctor]" displayFolder="" count="0" unbalanced="0" hidden="1"/>
    <cacheHierarchy uniqueName="[Dim Closed By - Doctor].[Specialty Type]" caption="Specialty Type" attribute="1" defaultMemberUniqueName="[Dim Closed By - Doctor].[Specialty Type].[All]" allUniqueName="[Dim Closed By - Doctor].[Specialty Type].[All]" dimensionUniqueName="[Dim Closed By - Doctor]" displayFolder="" count="0" unbalanced="0" hidden="1"/>
    <cacheHierarchy uniqueName="[Dim Closed By - Doctor].[Staff Key]" caption="Staff Key" attribute="1" defaultMemberUniqueName="[Dim Closed By - Doctor].[Staff Key].[All]" allUniqueName="[Dim Closed By - Doctor].[Staff Key].[All]" dimensionUniqueName="[Dim Closed By - Doctor]" displayFolder="" count="0" unbalanced="0" hidden="1"/>
    <cacheHierarchy uniqueName="[Dim Closed By - Doctor].[Termination Date]" caption="Termination Date" attribute="1" defaultMemberUniqueName="[Dim Closed By - Doctor].[Termination Date].[All]" allUniqueName="[Dim Closed By - Doctor].[Termination Date].[All]" dimensionUniqueName="[Dim Closed By - Doctor]" displayFolder="" count="0" unbalanced="0" hidden="1"/>
    <cacheHierarchy uniqueName="[Dim Closed By - Doctor].[Unified Specialty Hierarchy]" caption="Unified Specialty Hierarchy" defaultMemberUniqueName="[Dim Closed By - Doctor].[Unified Specialty Hierarchy].[All]" allUniqueName="[Dim Closed By - Doctor].[Unified Specialty Hierarchy].[All]" dimensionUniqueName="[Dim Closed By - Doctor]" displayFolder="" count="0" unbalanced="0" hidden="1"/>
    <cacheHierarchy uniqueName="[Dim Closed By - Nurse].[Degree Name]" caption="Degree Name" attribute="1" defaultMemberUniqueName="[Dim Closed By - Nurse].[Degree Name].[All]" allUniqueName="[Dim Closed By - Nurse].[Degree Name].[All]" dimensionUniqueName="[Dim Closed By - Nurse]" displayFolder="" count="0" unbalanced="0" hidden="1"/>
    <cacheHierarchy uniqueName="[Dim Closed By - Nurse].[Doctor Name]" caption="Doctor Name" attribute="1" defaultMemberUniqueName="[Dim Closed By - Nurse].[Doctor Name].[All]" allUniqueName="[Dim Closed By - Nurse].[Doctor Name].[All]" dimensionUniqueName="[Dim Closed By - Nurse]" displayFolder="" count="0" unbalanced="0" hidden="1"/>
    <cacheHierarchy uniqueName="[Dim Closed By - Nurse].[Doctor Type]" caption="Doctor Type" attribute="1" defaultMemberUniqueName="[Dim Closed By - Nurse].[Doctor Type].[All]" allUniqueName="[Dim Closed By - Nurse].[Doctor Type].[All]" dimensionUniqueName="[Dim Closed By - Nurse]" displayFolder="" count="0" unbalanced="0" hidden="1"/>
    <cacheHierarchy uniqueName="[Dim Closed By - Nurse].[Hiring Date]" caption="Hiring Date" attribute="1" defaultMemberUniqueName="[Dim Closed By - Nurse].[Hiring Date].[All]" allUniqueName="[Dim Closed By - Nurse].[Hiring Date].[All]" dimensionUniqueName="[Dim Closed By - Nurse]" displayFolder="" count="0" unbalanced="0" hidden="1"/>
    <cacheHierarchy uniqueName="[Dim Closed By - Nurse].[Salary]" caption="Salary" attribute="1" defaultMemberUniqueName="[Dim Closed By - Nurse].[Salary].[All]" allUniqueName="[Dim Closed By - Nurse].[Salary].[All]" dimensionUniqueName="[Dim Closed By - Nurse]" displayFolder="" count="0" unbalanced="0" hidden="1"/>
    <cacheHierarchy uniqueName="[Dim Closed By - Nurse].[Shift]" caption="Shift" attribute="1" defaultMemberUniqueName="[Dim Closed By - Nurse].[Shift].[All]" allUniqueName="[Dim Closed By - Nurse].[Shift].[All]" dimensionUniqueName="[Dim Closed By - Nurse]" displayFolder="" count="0" unbalanced="0" hidden="1"/>
    <cacheHierarchy uniqueName="[Dim Closed By - Nurse].[Specialty]" caption="Specialty" attribute="1" defaultMemberUniqueName="[Dim Closed By - Nurse].[Specialty].[All]" allUniqueName="[Dim Closed By - Nurse].[Specialty].[All]" dimensionUniqueName="[Dim Closed By - Nurse]" displayFolder="" count="0" unbalanced="0" hidden="1"/>
    <cacheHierarchy uniqueName="[Dim Closed By - Nurse].[Specialty Hierarchy]" caption="Specialty Hierarchy" defaultMemberUniqueName="[Dim Closed By - Nurse].[Specialty Hierarchy].[All]" allUniqueName="[Dim Closed By - Nurse].[Specialty Hierarchy].[All]" dimensionUniqueName="[Dim Closed By - Nurse]" displayFolder="" count="0" unbalanced="0" hidden="1"/>
    <cacheHierarchy uniqueName="[Dim Closed By - Nurse].[Specialty key]" caption="Specialty key" attribute="1" defaultMemberUniqueName="[Dim Closed By - Nurse].[Specialty key].[All]" allUniqueName="[Dim Closed By - Nurse].[Specialty key].[All]" dimensionUniqueName="[Dim Closed By - Nurse]" displayFolder="" count="0" unbalanced="0" hidden="1"/>
    <cacheHierarchy uniqueName="[Dim Closed By - Nurse].[Specialty Name]" caption="Specialty Name" attribute="1" defaultMemberUniqueName="[Dim Closed By - Nurse].[Specialty Name].[All]" allUniqueName="[Dim Closed By - Nurse].[Specialty Name].[All]" dimensionUniqueName="[Dim Closed By - Nurse]" displayFolder="" count="0" unbalanced="0" hidden="1"/>
    <cacheHierarchy uniqueName="[Dim Closed By - Nurse].[Specialty Type]" caption="Specialty Type" attribute="1" defaultMemberUniqueName="[Dim Closed By - Nurse].[Specialty Type].[All]" allUniqueName="[Dim Closed By - Nurse].[Specialty Type].[All]" dimensionUniqueName="[Dim Closed By - Nurse]" displayFolder="" count="0" unbalanced="0" hidden="1"/>
    <cacheHierarchy uniqueName="[Dim Closed By - Nurse].[Staff Key]" caption="Staff Key" attribute="1" defaultMemberUniqueName="[Dim Closed By - Nurse].[Staff Key].[All]" allUniqueName="[Dim Closed By - Nurse].[Staff Key].[All]" dimensionUniqueName="[Dim Closed By - Nurse]" displayFolder="" count="0" unbalanced="0" hidden="1"/>
    <cacheHierarchy uniqueName="[Dim Closed By - Nurse].[Termination Date]" caption="Termination Date" attribute="1" defaultMemberUniqueName="[Dim Closed By - Nurse].[Termination Date].[All]" allUniqueName="[Dim Closed By - Nurse].[Termination Date].[All]" dimensionUniqueName="[Dim Closed By - Nurse]" displayFolder="" count="0" unbalanced="0" hidden="1"/>
    <cacheHierarchy uniqueName="[Dim Closed By - Nurse].[Unified Specialty Hierarchy]" caption="Unified Specialty Hierarchy" defaultMemberUniqueName="[Dim Closed By - Nurse].[Unified Specialty Hierarchy].[All]" allUniqueName="[Dim Closed By - Nurse].[Unified Specialty Hierarchy].[All]" dimensionUniqueName="[Dim Closed By - Nurse]" displayFolder="" count="0" unbalanced="0" hidden="1"/>
    <cacheHierarchy uniqueName="[Dim Collector - Lab Rad].[Code]" caption="Code" attribute="1" defaultMemberUniqueName="[Dim Collector - Lab Rad].[Code].[All]" allUniqueName="[Dim Collector - Lab Rad].[Code].[All]" dimensionUniqueName="[Dim Collector - Lab Rad]" displayFolder="" count="0" unbalanced="0" hidden="1"/>
    <cacheHierarchy uniqueName="[Dim Collector - Lab Rad].[Collector Arabic Name]" caption="Collector Arabic Name" attribute="1" defaultMemberUniqueName="[Dim Collector - Lab Rad].[Collector Arabic Name].[All]" allUniqueName="[Dim Collector - Lab Rad].[Collector Arabic Name].[All]" dimensionUniqueName="[Dim Collector - Lab Rad]" displayFolder="" count="0" unbalanced="0" hidden="1"/>
    <cacheHierarchy uniqueName="[Dim Collector - Lab Rad].[Collector Birthdate]" caption="Collector Birthdate" attribute="1" defaultMemberUniqueName="[Dim Collector - Lab Rad].[Collector Birthdate].[All]" allUniqueName="[Dim Collector - Lab Rad].[Collector Birthdate].[All]" dimensionUniqueName="[Dim Collector - Lab Rad]" displayFolder="" count="0" unbalanced="0" hidden="1"/>
    <cacheHierarchy uniqueName="[Dim Collector - Lab Rad].[Collector City]" caption="Collector City" attribute="1" defaultMemberUniqueName="[Dim Collector - Lab Rad].[Collector City].[All]" allUniqueName="[Dim Collector - Lab Rad].[Collector City].[All]" dimensionUniqueName="[Dim Collector - Lab Rad]" displayFolder="" count="0" unbalanced="0" hidden="1"/>
    <cacheHierarchy uniqueName="[Dim Collector - Lab Rad].[Collector Country]" caption="Collector Country" attribute="1" defaultMemberUniqueName="[Dim Collector - Lab Rad].[Collector Country].[All]" allUniqueName="[Dim Collector - Lab Rad].[Collector Country].[All]" dimensionUniqueName="[Dim Collector - Lab Rad]" displayFolder="" count="0" unbalanced="0" hidden="1"/>
    <cacheHierarchy uniqueName="[Dim Collector - Lab Rad].[Collector English Name]" caption="Collector English Name" attribute="1" defaultMemberUniqueName="[Dim Collector - Lab Rad].[Collector English Name].[All]" allUniqueName="[Dim Collector - Lab Rad].[Collector English Name].[All]" dimensionUniqueName="[Dim Collector - Lab Rad]" displayFolder="" count="0" unbalanced="0" hidden="1"/>
    <cacheHierarchy uniqueName="[Dim Collector - Lab Rad].[Collector Gender]" caption="Collector Gender" attribute="1" defaultMemberUniqueName="[Dim Collector - Lab Rad].[Collector Gender].[All]" allUniqueName="[Dim Collector - Lab Rad].[Collector Gender].[All]" dimensionUniqueName="[Dim Collector - Lab Rad]" displayFolder="" count="0" unbalanced="0" hidden="1"/>
    <cacheHierarchy uniqueName="[Dim Collector - Lab Rad].[Collector Job Title Arabic]" caption="Collector Job Title Arabic" attribute="1" defaultMemberUniqueName="[Dim Collector - Lab Rad].[Collector Job Title Arabic].[All]" allUniqueName="[Dim Collector - Lab Rad].[Collector Job Title Arabic].[All]" dimensionUniqueName="[Dim Collector - Lab Rad]" displayFolder="" count="0" unbalanced="0" hidden="1"/>
    <cacheHierarchy uniqueName="[Dim Collector - Lab Rad].[Collector Job Title English]" caption="Collector Job Title English" attribute="1" defaultMemberUniqueName="[Dim Collector - Lab Rad].[Collector Job Title English].[All]" allUniqueName="[Dim Collector - Lab Rad].[Collector Job Title English].[All]" dimensionUniqueName="[Dim Collector - Lab Rad]" displayFolder="" count="0" unbalanced="0" hidden="1"/>
    <cacheHierarchy uniqueName="[Dim Collector - Lab Rad].[Collector Key]" caption="Collector Key" attribute="1" defaultMemberUniqueName="[Dim Collector - Lab Rad].[Collector Key].[All]" allUniqueName="[Dim Collector - Lab Rad].[Collector Key].[All]" dimensionUniqueName="[Dim Collector - Lab Rad]" displayFolder="" count="0" unbalanced="0" hidden="1"/>
    <cacheHierarchy uniqueName="[Dim Collector - Lab Rad].[Collector Main Phone Number]" caption="Collector Main Phone Number" attribute="1" defaultMemberUniqueName="[Dim Collector - Lab Rad].[Collector Main Phone Number].[All]" allUniqueName="[Dim Collector - Lab Rad].[Collector Main Phone Number].[All]" dimensionUniqueName="[Dim Collector - Lab Rad]" displayFolder="" count="0" unbalanced="0" hidden="1"/>
    <cacheHierarchy uniqueName="[Dim Collector - Lab Rad].[Collector Marital Status]" caption="Collector Marital Status" attribute="1" defaultMemberUniqueName="[Dim Collector - Lab Rad].[Collector Marital Status].[All]" allUniqueName="[Dim Collector - Lab Rad].[Collector Marital Status].[All]" dimensionUniqueName="[Dim Collector - Lab Rad]" displayFolder="" count="0" unbalanced="0" hidden="1"/>
    <cacheHierarchy uniqueName="[Dim Collector - Lab Rad].[Collector Region]" caption="Collector Region" attribute="1" defaultMemberUniqueName="[Dim Collector - Lab Rad].[Collector Region].[All]" allUniqueName="[Dim Collector - Lab Rad].[Collector Region].[All]" dimensionUniqueName="[Dim Collector - Lab Rad]" displayFolder="" count="0" unbalanced="0" hidden="1"/>
    <cacheHierarchy uniqueName="[Dim Collector - Lab Rad].[Collector Religion]" caption="Collector Religion" attribute="1" defaultMemberUniqueName="[Dim Collector - Lab Rad].[Collector Religion].[All]" allUniqueName="[Dim Collector - Lab Rad].[Collector Religion].[All]" dimensionUniqueName="[Dim Collector - Lab Rad]" displayFolder="" count="0" unbalanced="0" hidden="1"/>
    <cacheHierarchy uniqueName="[Dim Collector - Lab Rad].[Collector Street]" caption="Collector Street" attribute="1" defaultMemberUniqueName="[Dim Collector - Lab Rad].[Collector Street].[All]" allUniqueName="[Dim Collector - Lab Rad].[Collector Street].[All]" dimensionUniqueName="[Dim Collector - Lab Rad]" displayFolder="" count="0" unbalanced="0" hidden="1"/>
    <cacheHierarchy uniqueName="[Dim Collector - Lab Rad].[Collector Termination Date]" caption="Collector Termination Date" attribute="1" defaultMemberUniqueName="[Dim Collector - Lab Rad].[Collector Termination Date].[All]" allUniqueName="[Dim Collector - Lab Rad].[Collector Termination Date].[All]" dimensionUniqueName="[Dim Collector - Lab Rad]" displayFolder="" count="0" unbalanced="0" hidden="1"/>
    <cacheHierarchy uniqueName="[Dim Confirmed By - Staff].[Degree Name]" caption="Degree Name" attribute="1" defaultMemberUniqueName="[Dim Confirmed By - Staff].[Degree Name].[All]" allUniqueName="[Dim Confirmed By - Staff].[Degree Name].[All]" dimensionUniqueName="[Dim Confirmed By - Staff]" displayFolder="" count="0" unbalanced="0" hidden="1"/>
    <cacheHierarchy uniqueName="[Dim Confirmed By - Staff].[Doctor Name]" caption="Doctor Name" attribute="1" defaultMemberUniqueName="[Dim Confirmed By - Staff].[Doctor Name].[All]" allUniqueName="[Dim Confirmed By - Staff].[Doctor Name].[All]" dimensionUniqueName="[Dim Confirmed By - Staff]" displayFolder="" count="0" unbalanced="0" hidden="1"/>
    <cacheHierarchy uniqueName="[Dim Confirmed By - Staff].[Doctor Type]" caption="Doctor Type" attribute="1" defaultMemberUniqueName="[Dim Confirmed By - Staff].[Doctor Type].[All]" allUniqueName="[Dim Confirmed By - Staff].[Doctor Type].[All]" dimensionUniqueName="[Dim Confirmed By - Staff]" displayFolder="" count="0" unbalanced="0" hidden="1"/>
    <cacheHierarchy uniqueName="[Dim Confirmed By - Staff].[Hiring Date]" caption="Hiring Date" attribute="1" defaultMemberUniqueName="[Dim Confirmed By - Staff].[Hiring Date].[All]" allUniqueName="[Dim Confirmed By - Staff].[Hiring Date].[All]" dimensionUniqueName="[Dim Confirmed By - Staff]" displayFolder="" count="0" unbalanced="0" hidden="1"/>
    <cacheHierarchy uniqueName="[Dim Confirmed By - Staff].[Salary]" caption="Salary" attribute="1" defaultMemberUniqueName="[Dim Confirmed By - Staff].[Salary].[All]" allUniqueName="[Dim Confirmed By - Staff].[Salary].[All]" dimensionUniqueName="[Dim Confirmed By - Staff]" displayFolder="" count="0" unbalanced="0" hidden="1"/>
    <cacheHierarchy uniqueName="[Dim Confirmed By - Staff].[Shift]" caption="Shift" attribute="1" defaultMemberUniqueName="[Dim Confirmed By - Staff].[Shift].[All]" allUniqueName="[Dim Confirmed By - Staff].[Shift].[All]" dimensionUniqueName="[Dim Confirmed By - Staff]" displayFolder="" count="0" unbalanced="0" hidden="1"/>
    <cacheHierarchy uniqueName="[Dim Confirmed By - Staff].[Specialty]" caption="Specialty" attribute="1" defaultMemberUniqueName="[Dim Confirmed By - Staff].[Specialty].[All]" allUniqueName="[Dim Confirmed By - Staff].[Specialty].[All]" dimensionUniqueName="[Dim Confirmed By - Staff]" displayFolder="" count="0" unbalanced="0" hidden="1"/>
    <cacheHierarchy uniqueName="[Dim Confirmed By - Staff].[Specialty Hierarchy]" caption="Specialty Hierarchy" defaultMemberUniqueName="[Dim Confirmed By - Staff].[Specialty Hierarchy].[All]" allUniqueName="[Dim Confirmed By - Staff].[Specialty Hierarchy].[All]" dimensionUniqueName="[Dim Confirmed By - Staff]" displayFolder="" count="0" unbalanced="0" hidden="1"/>
    <cacheHierarchy uniqueName="[Dim Confirmed By - Staff].[Specialty key]" caption="Specialty key" attribute="1" defaultMemberUniqueName="[Dim Confirmed By - Staff].[Specialty key].[All]" allUniqueName="[Dim Confirmed By - Staff].[Specialty key].[All]" dimensionUniqueName="[Dim Confirmed By - Staff]" displayFolder="" count="0" unbalanced="0" hidden="1"/>
    <cacheHierarchy uniqueName="[Dim Confirmed By - Staff].[Specialty Name]" caption="Specialty Name" attribute="1" defaultMemberUniqueName="[Dim Confirmed By - Staff].[Specialty Name].[All]" allUniqueName="[Dim Confirmed By - Staff].[Specialty Name].[All]" dimensionUniqueName="[Dim Confirmed By - Staff]" displayFolder="" count="0" unbalanced="0" hidden="1"/>
    <cacheHierarchy uniqueName="[Dim Confirmed By - Staff].[Specialty Type]" caption="Specialty Type" attribute="1" defaultMemberUniqueName="[Dim Confirmed By - Staff].[Specialty Type].[All]" allUniqueName="[Dim Confirmed By - Staff].[Specialty Type].[All]" dimensionUniqueName="[Dim Confirmed By - Staff]" displayFolder="" count="0" unbalanced="0" hidden="1"/>
    <cacheHierarchy uniqueName="[Dim Confirmed By - Staff].[Staff Key]" caption="Staff Key" attribute="1" defaultMemberUniqueName="[Dim Confirmed By - Staff].[Staff Key].[All]" allUniqueName="[Dim Confirmed By - Staff].[Staff Key].[All]" dimensionUniqueName="[Dim Confirmed By - Staff]" displayFolder="" count="0" unbalanced="0" hidden="1"/>
    <cacheHierarchy uniqueName="[Dim Confirmed By - Staff].[Termination Date]" caption="Termination Date" attribute="1" defaultMemberUniqueName="[Dim Confirmed By - Staff].[Termination Date].[All]" allUniqueName="[Dim Confirmed By - Staff].[Termination Date].[All]" dimensionUniqueName="[Dim Confirmed By - Staff]" displayFolder="" count="0" unbalanced="0" hidden="1"/>
    <cacheHierarchy uniqueName="[Dim Confirmed By - Staff].[Unified Specialty Hierarchy]" caption="Unified Specialty Hierarchy" defaultMemberUniqueName="[Dim Confirmed By - Staff].[Unified Specialty Hierarchy].[All]" allUniqueName="[Dim Confirmed By - Staff].[Unified Specialty Hierarchy].[All]" dimensionUniqueName="[Dim Confirmed By - Staff]" displayFolder="" count="0" unbalanced="0" hidden="1"/>
    <cacheHierarchy uniqueName="[Dim Converted Episode].[Converted]" caption="Converted" attribute="1" defaultMemberUniqueName="[Dim Converted Episode].[Converted].[All]" allUniqueName="[Dim Converted Episode].[Converted].[All]" dimensionUniqueName="[Dim Converted Episode]" displayFolder="" count="0" unbalanced="0" hidden="1"/>
    <cacheHierarchy uniqueName="[Dim Converted Episode].[FlagKey]" caption="FlagKey" attribute="1" defaultMemberUniqueName="[Dim Converted Episode].[FlagKey].[All]" allUniqueName="[Dim Converted Episode].[FlagKey].[All]" dimensionUniqueName="[Dim Converted Episode]" displayFolder="" count="0" unbalanced="0" hidden="1"/>
    <cacheHierarchy uniqueName="[Dim Creation Date - Modification Cancellation].[Custom Week]" caption="Custom Week" attribute="1" time="1" defaultMemberUniqueName="[Dim Creation Date - Modification Cancellation].[Custom Week].[All]" allUniqueName="[Dim Creation Date - Modification Cancellation].[Custom Week].[All]" dimensionUniqueName="[Dim Creation Date - Modification Cancellation]" displayFolder="" count="0" unbalanced="0" hidden="1"/>
    <cacheHierarchy uniqueName="[Dim Creation Date - Modification Cancellation].[Date]" caption="Date" attribute="1" time="1" defaultMemberUniqueName="[Dim Creation Date - Modification Cancellation].[Date].[All]" allUniqueName="[Dim Creation Date - Modification Cancellation].[Date].[All]" dimensionUniqueName="[Dim Creation Date - Modification Cancellation]" displayFolder="" count="0" unbalanced="0" hidden="1"/>
    <cacheHierarchy uniqueName="[Dim Creation Date - Modification Cancellation].[DateHierarchy]" caption="DateHierarchy" time="1" defaultMemberUniqueName="[Dim Creation Date - Modification Cancellation].[DateHierarchy].[All]" allUniqueName="[Dim Creation Date - Modification Cancellation].[DateHierarchy].[All]" dimensionUniqueName="[Dim Creation Date - Modification Cancellation]" displayFolder="" count="0" unbalanced="0" hidden="1"/>
    <cacheHierarchy uniqueName="[Dim Creation Date - Modification Cancellation].[DateKey]" caption="DateKey" attribute="1" time="1" defaultMemberUniqueName="[Dim Creation Date - Modification Cancellation].[DateKey].[All]" allUniqueName="[Dim Creation Date - Modification Cancellation].[DateKey].[All]" dimensionUniqueName="[Dim Creation Date - Modification Cancellation]" displayFolder="" count="0" unbalanced="0" hidden="1"/>
    <cacheHierarchy uniqueName="[Dim Creation Date - Modification Cancellation].[DateOld]" caption="DateOld" attribute="1" time="1" defaultMemberUniqueName="[Dim Creation Date - Modification Cancellation].[DateOld].[All]" allUniqueName="[Dim Creation Date - Modification Cancellation].[DateOld].[All]" dimensionUniqueName="[Dim Creation Date - Modification Cancellation]" displayFolder="" count="0" unbalanced="0" hidden="1"/>
    <cacheHierarchy uniqueName="[Dim Creation Date - Modification Cancellation].[Day Name]" caption="Day Name" attribute="1" time="1" defaultMemberUniqueName="[Dim Creation Date - Modification Cancellation].[Day Name].[All]" allUniqueName="[Dim Creation Date - Modification Cancellation].[Day Name].[All]" dimensionUniqueName="[Dim Creation Date - Modification Cancellation]" displayFolder="" count="0" unbalanced="0" hidden="1"/>
    <cacheHierarchy uniqueName="[Dim Creation Date - Modification Cancellation].[Day Of Month]" caption="Day Of Month" attribute="1" time="1" defaultMemberUniqueName="[Dim Creation Date - Modification Cancellation].[Day Of Month].[All]" allUniqueName="[Dim Creation Date - Modification Cancellation].[Day Of Month].[All]" dimensionUniqueName="[Dim Creation Date - Modification Cancellation]" displayFolder="" count="0" unbalanced="0" hidden="1"/>
    <cacheHierarchy uniqueName="[Dim Creation Date - Modification Cancellation].[Day of Week]" caption="Day of Week" attribute="1" time="1" defaultMemberUniqueName="[Dim Creation Date - Modification Cancellation].[Day of Week].[All]" allUniqueName="[Dim Creation Date - Modification Cancellation].[Day of Week].[All]" dimensionUniqueName="[Dim Creation Date - Modification Cancellation]" displayFolder="" count="0" unbalanced="0" hidden="1"/>
    <cacheHierarchy uniqueName="[Dim Creation Date - Modification Cancellation].[Day of Year]" caption="Day of Year" attribute="1" time="1" defaultMemberUniqueName="[Dim Creation Date - Modification Cancellation].[Day of Year].[All]" allUniqueName="[Dim Creation Date - Modification Cancellation].[Day of Year].[All]" dimensionUniqueName="[Dim Creation Date - Modification Cancellation]" displayFolder="" count="0" unbalanced="0" hidden="1"/>
    <cacheHierarchy uniqueName="[Dim Creation Date - Modification Cancellation].[DayKey]" caption="DayKey" attribute="1" time="1" defaultMemberUniqueName="[Dim Creation Date - Modification Cancellation].[DayKey].[All]" allUniqueName="[Dim Creation Date - Modification Cancellation].[DayKey].[All]" dimensionUniqueName="[Dim Creation Date - Modification Cancellation]" displayFolder="" count="0" unbalanced="0" hidden="1"/>
    <cacheHierarchy uniqueName="[Dim Creation Date - Modification Cancellation].[DayKey2]" caption="DayKey2" attribute="1" time="1" defaultMemberUniqueName="[Dim Creation Date - Modification Cancellation].[DayKey2].[All]" allUniqueName="[Dim Creation Date - Modification Cancellation].[DayKey2].[All]" dimensionUniqueName="[Dim Creation Date - Modification Cancellation]" displayFolder="" count="0" unbalanced="0" hidden="1"/>
    <cacheHierarchy uniqueName="[Dim Creation Date - Modification Cancellation].[DayofMonthKey]" caption="DayofMonthKey" attribute="1" time="1" defaultMemberUniqueName="[Dim Creation Date - Modification Cancellation].[DayofMonthKey].[All]" allUniqueName="[Dim Creation Date - Modification Cancellation].[DayofMonthKey].[All]" dimensionUniqueName="[Dim Creation Date - Modification Cancellation]" displayFolder="" count="0" unbalanced="0" hidden="1"/>
    <cacheHierarchy uniqueName="[Dim Creation Date - Modification Cancellation].[DayofWeekKey]" caption="DayofWeekKey" attribute="1" time="1" defaultMemberUniqueName="[Dim Creation Date - Modification Cancellation].[DayofWeekKey].[All]" allUniqueName="[Dim Creation Date - Modification Cancellation].[DayofWeekKey].[All]" dimensionUniqueName="[Dim Creation Date - Modification Cancellation]" displayFolder="" count="0" unbalanced="0" hidden="1"/>
    <cacheHierarchy uniqueName="[Dim Creation Date - Modification Cancellation].[DayofYearKey]" caption="DayofYearKey" attribute="1" time="1" defaultMemberUniqueName="[Dim Creation Date - Modification Cancellation].[DayofYearKey].[All]" allUniqueName="[Dim Creation Date - Modification Cancellation].[DayofYearKey].[All]" dimensionUniqueName="[Dim Creation Date - Modification Cancellation]" displayFolder="" count="0" unbalanced="0" hidden="1"/>
    <cacheHierarchy uniqueName="[Dim Creation Date - Modification Cancellation].[FormattedDate]" caption="FormattedDate" attribute="1" time="1" defaultMemberUniqueName="[Dim Creation Date - Modification Cancellation].[FormattedDate].[All]" allUniqueName="[Dim Creation Date - Modification Cancellation].[FormattedDate].[All]" dimensionUniqueName="[Dim Creation Date - Modification Cancellation]" displayFolder="" count="0" unbalanced="0" hidden="1"/>
    <cacheHierarchy uniqueName="[Dim Creation Date - Modification Cancellation].[Half Year Name]" caption="Half Year Name" attribute="1" time="1" defaultMemberUniqueName="[Dim Creation Date - Modification Cancellation].[Half Year Name].[All]" allUniqueName="[Dim Creation Date - Modification Cancellation].[Half Year Name].[All]" dimensionUniqueName="[Dim Creation Date - Modification Cancellation]" displayFolder="" count="0" unbalanced="0" hidden="1"/>
    <cacheHierarchy uniqueName="[Dim Creation Date - Modification Cancellation].[Hijri Date]" caption="Hijri Date" attribute="1" time="1" defaultMemberUniqueName="[Dim Creation Date - Modification Cancellation].[Hijri Date].[All]" allUniqueName="[Dim Creation Date - Modification Cancellation].[Hijri Date].[All]" dimensionUniqueName="[Dim Creation Date - Modification Cancellation]" displayFolder="" count="0" unbalanced="0" hidden="1"/>
    <cacheHierarchy uniqueName="[Dim Creation Date - Modification Cancellation].[Hijri Month]" caption="Hijri Month" attribute="1" time="1" defaultMemberUniqueName="[Dim Creation Date - Modification Cancellation].[Hijri Month].[All]" allUniqueName="[Dim Creation Date - Modification Cancellation].[Hijri Month].[All]" dimensionUniqueName="[Dim Creation Date - Modification Cancellation]" displayFolder="" count="0" unbalanced="0" hidden="1"/>
    <cacheHierarchy uniqueName="[Dim Creation Date - Modification Cancellation].[Hijri Quarter]" caption="Hijri Quarter" attribute="1" time="1" defaultMemberUniqueName="[Dim Creation Date - Modification Cancellation].[Hijri Quarter].[All]" allUniqueName="[Dim Creation Date - Modification Cancellation].[Hijri Quarter].[All]" dimensionUniqueName="[Dim Creation Date - Modification Cancellation]" displayFolder="" count="0" unbalanced="0" hidden="1"/>
    <cacheHierarchy uniqueName="[Dim Creation Date - Modification Cancellation].[Hijri Semester]" caption="Hijri Semester" attribute="1" time="1" defaultMemberUniqueName="[Dim Creation Date - Modification Cancellation].[Hijri Semester].[All]" allUniqueName="[Dim Creation Date - Modification Cancellation].[Hijri Semester].[All]" dimensionUniqueName="[Dim Creation Date - Modification Cancellation]" displayFolder="" count="0" unbalanced="0" hidden="1"/>
    <cacheHierarchy uniqueName="[Dim Creation Date - Modification Cancellation].[Hijri Year]" caption="Hijri Year" attribute="1" time="1" defaultMemberUniqueName="[Dim Creation Date - Modification Cancellation].[Hijri Year].[All]" allUniqueName="[Dim Creation Date - Modification Cancellation].[Hijri Year].[All]" dimensionUniqueName="[Dim Creation Date - Modification Cancellation]" displayFolder="" count="0" unbalanced="0" hidden="1"/>
    <cacheHierarchy uniqueName="[Dim Creation Date - Modification Cancellation].[HijriDateHierarchy]" caption="HijriDateHierarchy" time="1" defaultMemberUniqueName="[Dim Creation Date - Modification Cancellation].[HijriDateHierarchy].[All]" allUniqueName="[Dim Creation Date - Modification Cancellation].[HijriDateHierarchy].[All]" dimensionUniqueName="[Dim Creation Date - Modification Cancellation]" displayFolder="" count="0" unbalanced="0" hidden="1"/>
    <cacheHierarchy uniqueName="[Dim Creation Date - Modification Cancellation].[HijriDayKey]" caption="HijriDayKey" attribute="1" time="1" defaultMemberUniqueName="[Dim Creation Date - Modification Cancellation].[HijriDayKey].[All]" allUniqueName="[Dim Creation Date - Modification Cancellation].[HijriDayKey].[All]" dimensionUniqueName="[Dim Creation Date - Modification Cancellation]" displayFolder="" count="0" unbalanced="0" hidden="1"/>
    <cacheHierarchy uniqueName="[Dim Creation Date - Modification Cancellation].[HijriMonthKey]" caption="HijriMonthKey" attribute="1" time="1" defaultMemberUniqueName="[Dim Creation Date - Modification Cancellation].[HijriMonthKey].[All]" allUniqueName="[Dim Creation Date - Modification Cancellation].[HijriMonthKey].[All]" dimensionUniqueName="[Dim Creation Date - Modification Cancellation]" displayFolder="" count="0" unbalanced="0" hidden="1"/>
    <cacheHierarchy uniqueName="[Dim Creation Date - Modification Cancellation].[HijriQuarterKey]" caption="HijriQuarterKey" attribute="1" time="1" defaultMemberUniqueName="[Dim Creation Date - Modification Cancellation].[HijriQuarterKey].[All]" allUniqueName="[Dim Creation Date - Modification Cancellation].[HijriQuarterKey].[All]" dimensionUniqueName="[Dim Creation Date - Modification Cancellation]" displayFolder="" count="0" unbalanced="0" hidden="1"/>
    <cacheHierarchy uniqueName="[Dim Creation Date - Modification Cancellation].[HijriSemesterKey]" caption="HijriSemesterKey" attribute="1" time="1" defaultMemberUniqueName="[Dim Creation Date - Modification Cancellation].[HijriSemesterKey].[All]" allUniqueName="[Dim Creation Date - Modification Cancellation].[HijriSemesterKey].[All]" dimensionUniqueName="[Dim Creation Date - Modification Cancellation]" displayFolder="" count="0" unbalanced="0" hidden="1"/>
    <cacheHierarchy uniqueName="[Dim Creation Date - Modification Cancellation].[Month Name]" caption="Month Name" attribute="1" time="1" defaultMemberUniqueName="[Dim Creation Date - Modification Cancellation].[Month Name].[All]" allUniqueName="[Dim Creation Date - Modification Cancellation].[Month Name].[All]" dimensionUniqueName="[Dim Creation Date - Modification Cancellation]" displayFolder="" count="0" unbalanced="0" hidden="1"/>
    <cacheHierarchy uniqueName="[Dim Creation Date - Modification Cancellation].[Month Of Year]" caption="Month Of Year" attribute="1" time="1" defaultMemberUniqueName="[Dim Creation Date - Modification Cancellation].[Month Of Year].[All]" allUniqueName="[Dim Creation Date - Modification Cancellation].[Month Of Year].[All]" dimensionUniqueName="[Dim Creation Date - Modification Cancellation]" displayFolder="" count="0" unbalanced="0" hidden="1"/>
    <cacheHierarchy uniqueName="[Dim Creation Date - Modification Cancellation].[MonthKey]" caption="MonthKey" attribute="1" time="1" defaultMemberUniqueName="[Dim Creation Date - Modification Cancellation].[MonthKey].[All]" allUniqueName="[Dim Creation Date - Modification Cancellation].[MonthKey].[All]" dimensionUniqueName="[Dim Creation Date - Modification Cancellation]" displayFolder="" count="0" unbalanced="0" hidden="1"/>
    <cacheHierarchy uniqueName="[Dim Creation Date - Modification Cancellation].[MonthNameKey]" caption="MonthNameKey" attribute="1" time="1" defaultMemberUniqueName="[Dim Creation Date - Modification Cancellation].[MonthNameKey].[All]" allUniqueName="[Dim Creation Date - Modification Cancellation].[MonthNameKey].[All]" dimensionUniqueName="[Dim Creation Date - Modification Cancellation]" displayFolder="" count="0" unbalanced="0" hidden="1"/>
    <cacheHierarchy uniqueName="[Dim Creation Date - Modification Cancellation].[MonthOverTime]" caption="MonthOverTime" attribute="1" time="1" defaultMemberUniqueName="[Dim Creation Date - Modification Cancellation].[MonthOverTime].[All]" allUniqueName="[Dim Creation Date - Modification Cancellation].[MonthOverTime].[All]" dimensionUniqueName="[Dim Creation Date - Modification Cancellation]" displayFolder="" count="0" unbalanced="0" hidden="1"/>
    <cacheHierarchy uniqueName="[Dim Creation Date - Modification Cancellation].[PK_Date]" caption="PK_Date" attribute="1" time="1" keyAttribute="1" defaultMemberUniqueName="[Dim Creation Date - Modification Cancellation].[PK_Date].[All]" allUniqueName="[Dim Creation Date - Modification Cancellation].[PK_Date].[All]" dimensionUniqueName="[Dim Creation Date - Modification Cancellation]" displayFolder="" count="0" memberValueDatatype="7" unbalanced="0" hidden="1"/>
    <cacheHierarchy uniqueName="[Dim Creation Date - Modification Cancellation].[Quarter Name]" caption="Quarter Name" attribute="1" time="1" defaultMemberUniqueName="[Dim Creation Date - Modification Cancellation].[Quarter Name].[All]" allUniqueName="[Dim Creation Date - Modification Cancellation].[Quarter Name].[All]" dimensionUniqueName="[Dim Creation Date - Modification Cancellation]" displayFolder="" count="0" unbalanced="0" hidden="1"/>
    <cacheHierarchy uniqueName="[Dim Creation Date - Modification Cancellation].[Quarter Of Year]" caption="Quarter Of Year" attribute="1" time="1" defaultMemberUniqueName="[Dim Creation Date - Modification Cancellation].[Quarter Of Year].[All]" allUniqueName="[Dim Creation Date - Modification Cancellation].[Quarter Of Year].[All]" dimensionUniqueName="[Dim Creation Date - Modification Cancellation]" displayFolder="" count="0" unbalanced="0" hidden="1"/>
    <cacheHierarchy uniqueName="[Dim Creation Date - Modification Cancellation].[QuarterKey]" caption="QuarterKey" attribute="1" time="1" defaultMemberUniqueName="[Dim Creation Date - Modification Cancellation].[QuarterKey].[All]" allUniqueName="[Dim Creation Date - Modification Cancellation].[QuarterKey].[All]" dimensionUniqueName="[Dim Creation Date - Modification Cancellation]" displayFolder="" count="0" unbalanced="0" hidden="1"/>
    <cacheHierarchy uniqueName="[Dim Creation Date - Modification Cancellation].[Semester Of Year]" caption="Semester Of Year" attribute="1" time="1" defaultMemberUniqueName="[Dim Creation Date - Modification Cancellation].[Semester Of Year].[All]" allUniqueName="[Dim Creation Date - Modification Cancellation].[Semester Of Year].[All]" dimensionUniqueName="[Dim Creation Date - Modification Cancellation]" displayFolder="" count="0" unbalanced="0" hidden="1"/>
    <cacheHierarchy uniqueName="[Dim Creation Date - Modification Cancellation].[SemesterKey]" caption="SemesterKey" attribute="1" time="1" defaultMemberUniqueName="[Dim Creation Date - Modification Cancellation].[SemesterKey].[All]" allUniqueName="[Dim Creation Date - Modification Cancellation].[SemesterKey].[All]" dimensionUniqueName="[Dim Creation Date - Modification Cancellation]" displayFolder="" count="0" unbalanced="0" hidden="1"/>
    <cacheHierarchy uniqueName="[Dim Creation Date - Modification Cancellation].[SemesterNameKey]" caption="SemesterNameKey" attribute="1" time="1" defaultMemberUniqueName="[Dim Creation Date - Modification Cancellation].[SemesterNameKey].[All]" allUniqueName="[Dim Creation Date - Modification Cancellation].[SemesterNameKey].[All]" dimensionUniqueName="[Dim Creation Date - Modification Cancellation]" displayFolder="" count="0" unbalanced="0" hidden="1"/>
    <cacheHierarchy uniqueName="[Dim Creation Date - Modification Cancellation].[Week]" caption="Week" attribute="1" time="1" defaultMemberUniqueName="[Dim Creation Date - Modification Cancellation].[Week].[All]" allUniqueName="[Dim Creation Date - Modification Cancellation].[Week].[All]" dimensionUniqueName="[Dim Creation Date - Modification Cancellation]" displayFolder="" count="0" unbalanced="0" hidden="1"/>
    <cacheHierarchy uniqueName="[Dim Creation Date - Modification Cancellation].[Week Of Year]" caption="Week Of Year" attribute="1" time="1" defaultMemberUniqueName="[Dim Creation Date - Modification Cancellation].[Week Of Year].[All]" allUniqueName="[Dim Creation Date - Modification Cancellation].[Week Of Year].[All]" dimensionUniqueName="[Dim Creation Date - Modification Cancellation]" displayFolder="" count="0" unbalanced="0" hidden="1"/>
    <cacheHierarchy uniqueName="[Dim Creation Date - Modification Cancellation].[WeekKey]" caption="WeekKey" attribute="1" time="1" defaultMemberUniqueName="[Dim Creation Date - Modification Cancellation].[WeekKey].[All]" allUniqueName="[Dim Creation Date - Modification Cancellation].[WeekKey].[All]" dimensionUniqueName="[Dim Creation Date - Modification Cancellation]" displayFolder="" count="0" unbalanced="0" hidden="1"/>
    <cacheHierarchy uniqueName="[Dim Creation Date - Modification Cancellation].[WeeksHierarchy]" caption="WeeksHierarchy" time="1" defaultMemberUniqueName="[Dim Creation Date - Modification Cancellation].[WeeksHierarchy].[All]" allUniqueName="[Dim Creation Date - Modification Cancellation].[WeeksHierarchy].[All]" dimensionUniqueName="[Dim Creation Date - Modification Cancellation]" displayFolder="" count="0" unbalanced="0" hidden="1"/>
    <cacheHierarchy uniqueName="[Dim Creation Date - Modification Cancellation].[Year Name]" caption="Year Name" attribute="1" time="1" defaultMemberUniqueName="[Dim Creation Date - Modification Cancellation].[Year Name].[All]" allUniqueName="[Dim Creation Date - Modification Cancellation].[Year Name].[All]" dimensionUniqueName="[Dim Creation Date - Modification Cancellation]" displayFolder="" count="0" unbalanced="0" hidden="1"/>
    <cacheHierarchy uniqueName="[Dim Creation Date - Modification Cancellation].[YearMonthKey]" caption="YearMonthKey" attribute="1" time="1" defaultMemberUniqueName="[Dim Creation Date - Modification Cancellation].[YearMonthKey].[All]" allUniqueName="[Dim Creation Date - Modification Cancellation].[YearMonthKey].[All]" dimensionUniqueName="[Dim Creation Date - Modification Cancellation]" displayFolder="" count="0" unbalanced="0" hidden="1"/>
    <cacheHierarchy uniqueName="[Dim Creation Time - Modification Cancellation].[DayTimeBucket]" caption="DayTimeBucket" attribute="1" defaultMemberUniqueName="[Dim Creation Time - Modification Cancellation].[DayTimeBucket].[All]" allUniqueName="[Dim Creation Time - Modification Cancellation].[DayTimeBucket].[All]" dimensionUniqueName="[Dim Creation Time - Modification Cancellation]" displayFolder="" count="0" unbalanced="0" hidden="1"/>
    <cacheHierarchy uniqueName="[Dim Creation Time - Modification Cancellation].[DayTimeBucketGroupKey]" caption="DayTimeBucketGroupKey" attribute="1" defaultMemberUniqueName="[Dim Creation Time - Modification Cancellation].[DayTimeBucketGroupKey].[All]" allUniqueName="[Dim Creation Time - Modification Cancellation].[DayTimeBucketGroupKey].[All]" dimensionUniqueName="[Dim Creation Time - Modification Cancellation]" displayFolder="" count="0" unbalanced="0" hidden="1"/>
    <cacheHierarchy uniqueName="[Dim Creation Time - Modification Cancellation].[Hour24]" caption="Hour24" attribute="1" defaultMemberUniqueName="[Dim Creation Time - Modification Cancellation].[Hour24].[All]" allUniqueName="[Dim Creation Time - Modification Cancellation].[Hour24].[All]" dimensionUniqueName="[Dim Creation Time - Modification Cancellation]" displayFolder="" count="0" unbalanced="0" hidden="1"/>
    <cacheHierarchy uniqueName="[Dim Creation Time - Modification Cancellation].[HourlyBucket]" caption="HourlyBucket" attribute="1" defaultMemberUniqueName="[Dim Creation Time - Modification Cancellation].[HourlyBucket].[All]" allUniqueName="[Dim Creation Time - Modification Cancellation].[HourlyBucket].[All]" dimensionUniqueName="[Dim Creation Time - Modification Cancellation]" displayFolder="" count="0" unbalanced="0" hidden="1"/>
    <cacheHierarchy uniqueName="[Dim Creation Time - Modification Cancellation].[MinuteNumber]" caption="MinuteNumber" attribute="1" defaultMemberUniqueName="[Dim Creation Time - Modification Cancellation].[MinuteNumber].[All]" allUniqueName="[Dim Creation Time - Modification Cancellation].[MinuteNumber].[All]" dimensionUniqueName="[Dim Creation Time - Modification Cancellation]" displayFolder="" count="0" unbalanced="0" hidden="1"/>
    <cacheHierarchy uniqueName="[Dim Creation Time - Modification Cancellation].[SecondNumber]" caption="SecondNumber" attribute="1" defaultMemberUniqueName="[Dim Creation Time - Modification Cancellation].[SecondNumber].[All]" allUniqueName="[Dim Creation Time - Modification Cancellation].[SecondNumber].[All]" dimensionUniqueName="[Dim Creation Time - Modification Cancellation]" displayFolder="" count="0" unbalanced="0" hidden="1"/>
    <cacheHierarchy uniqueName="[Dim Creation Time - Modification Cancellation].[Time]" caption="Time" attribute="1" defaultMemberUniqueName="[Dim Creation Time - Modification Cancellation].[Time].[All]" allUniqueName="[Dim Creation Time - Modification Cancellation].[Time].[All]" dimensionUniqueName="[Dim Creation Time - Modification Cancellation]" displayFolder="" count="0" unbalanced="0" hidden="1"/>
    <cacheHierarchy uniqueName="[Dim Creation Time - Modification Cancellation].[TimeAltKey]" caption="TimeAltKey" attribute="1" defaultMemberUniqueName="[Dim Creation Time - Modification Cancellation].[TimeAltKey].[All]" allUniqueName="[Dim Creation Time - Modification Cancellation].[TimeAltKey].[All]" dimensionUniqueName="[Dim Creation Time - Modification Cancellation]" displayFolder="" count="0" unbalanced="0" hidden="1"/>
    <cacheHierarchy uniqueName="[Dim Creation Time - Modification Cancellation].[TimeInSecond]" caption="TimeInSecond" attribute="1" defaultMemberUniqueName="[Dim Creation Time - Modification Cancellation].[TimeInSecond].[All]" allUniqueName="[Dim Creation Time - Modification Cancellation].[TimeInSecond].[All]" dimensionUniqueName="[Dim Creation Time - Modification Cancellation]" displayFolder="" count="0" unbalanced="0" hidden="1"/>
    <cacheHierarchy uniqueName="[Dim Creation Time - Modification Cancellation].[TimeKey]" caption="TimeKey" attribute="1" defaultMemberUniqueName="[Dim Creation Time - Modification Cancellation].[TimeKey].[All]" allUniqueName="[Dim Creation Time - Modification Cancellation].[TimeKey].[All]" dimensionUniqueName="[Dim Creation Time - Modification Cancellation]" displayFolder="" count="0" unbalanced="0" hidden="1"/>
    <cacheHierarchy uniqueName="[Dim Currency].[Currency Short Name]" caption="Currency Short Name" attribute="1" defaultMemberUniqueName="[Dim Currency].[Currency Short Name].[All]" allUniqueName="[Dim Currency].[Currency Short Name].[All]" dimensionUniqueName="[Dim Currency]" displayFolder="" count="0" unbalanced="0" hidden="1"/>
    <cacheHierarchy uniqueName="[Dim Currency].[CurrencyKey]" caption="CurrencyKey" attribute="1" defaultMemberUniqueName="[Dim Currency].[CurrencyKey].[All]" allUniqueName="[Dim Currency].[CurrencyKey].[All]" dimensionUniqueName="[Dim Currency]" displayFolder="" count="0" unbalanced="0" hidden="1"/>
    <cacheHierarchy uniqueName="[Dim currency Bridge].[Currency Name]" caption="Currency Name" attribute="1" defaultMemberUniqueName="[Dim currency Bridge].[Currency Name].[All]" allUniqueName="[Dim currency Bridge].[Currency Name].[All]" dimensionUniqueName="[Dim currency Bridge]" displayFolder="" count="0" unbalanced="0" hidden="1"/>
    <cacheHierarchy uniqueName="[Dim currency Bridge].[Currency Short Name]" caption="Currency Short Name" attribute="1" defaultMemberUniqueName="[Dim currency Bridge].[Currency Short Name].[All]" allUniqueName="[Dim currency Bridge].[Currency Short Name].[All]" dimensionUniqueName="[Dim currency Bridge]" displayFolder="" count="0" unbalanced="0" hidden="1"/>
    <cacheHierarchy uniqueName="[Dim currency Bridge].[CurrencyKey]" caption="CurrencyKey" attribute="1" defaultMemberUniqueName="[Dim currency Bridge].[CurrencyKey].[All]" allUniqueName="[Dim currency Bridge].[CurrencyKey].[All]" dimensionUniqueName="[Dim currency Bridge]" displayFolder="" count="0" unbalanced="0" hidden="1"/>
    <cacheHierarchy uniqueName="[Dim Dashboards].[CreatedDate]" caption="CreatedDate" attribute="1" defaultMemberUniqueName="[Dim Dashboards].[CreatedDate].[All]" allUniqueName="[Dim Dashboards].[CreatedDate].[All]" dimensionUniqueName="[Dim Dashboards]" displayFolder="" count="0" unbalanced="0" hidden="1"/>
    <cacheHierarchy uniqueName="[Dim Dashboards].[Dashboard Deleted]" caption="Dashboard Deleted" attribute="1" defaultMemberUniqueName="[Dim Dashboards].[Dashboard Deleted].[All]" allUniqueName="[Dim Dashboards].[Dashboard Deleted].[All]" dimensionUniqueName="[Dim Dashboards]" displayFolder="" count="0" unbalanced="0" hidden="1"/>
    <cacheHierarchy uniqueName="[Dim Dashboards].[Dashboard Name]" caption="Dashboard Name" attribute="1" defaultMemberUniqueName="[Dim Dashboards].[Dashboard Name].[All]" allUniqueName="[Dim Dashboards].[Dashboard Name].[All]" dimensionUniqueName="[Dim Dashboards]" displayFolder="" count="0" unbalanced="0" hidden="1"/>
    <cacheHierarchy uniqueName="[Dim Dashboards].[Dashboard Size]" caption="Dashboard Size" attribute="1" defaultMemberUniqueName="[Dim Dashboards].[Dashboard Size].[All]" allUniqueName="[Dim Dashboards].[Dashboard Size].[All]" dimensionUniqueName="[Dim Dashboards]" displayFolder="" count="0" unbalanced="0" hidden="1"/>
    <cacheHierarchy uniqueName="[Dim Dashboards].[Dashboard Source]" caption="Dashboard Source" attribute="1" defaultMemberUniqueName="[Dim Dashboards].[Dashboard Source].[All]" allUniqueName="[Dim Dashboards].[Dashboard Source].[All]" dimensionUniqueName="[Dim Dashboards]" displayFolder="" count="0" unbalanced="0" hidden="1"/>
    <cacheHierarchy uniqueName="[Dim Dashboards].[Dashboard URL Path]" caption="Dashboard URL Path" attribute="1" defaultMemberUniqueName="[Dim Dashboards].[Dashboard URL Path].[All]" allUniqueName="[Dim Dashboards].[Dashboard URL Path].[All]" dimensionUniqueName="[Dim Dashboards]" displayFolder="" count="0" unbalanced="0" hidden="1"/>
    <cacheHierarchy uniqueName="[Dim Dashboards].[DashboardKey]" caption="DashboardKey" attribute="1" defaultMemberUniqueName="[Dim Dashboards].[DashboardKey].[All]" allUniqueName="[Dim Dashboards].[DashboardKey].[All]" dimensionUniqueName="[Dim Dashboards]" displayFolder="" count="0" unbalanced="0" hidden="1"/>
    <cacheHierarchy uniqueName="[Dim Dashboards].[ModifiedDate]" caption="ModifiedDate" attribute="1" defaultMemberUniqueName="[Dim Dashboards].[ModifiedDate].[All]" allUniqueName="[Dim Dashboards].[ModifiedDate].[All]" dimensionUniqueName="[Dim Dashboards]" displayFolder="" count="0" unbalanced="0" hidden="1"/>
    <cacheHierarchy uniqueName="[Dim Date - Admin Date].[Custom Week]" caption="Custom Week" attribute="1" time="1" defaultMemberUniqueName="[Dim Date - Admin Date].[Custom Week].[All]" allUniqueName="[Dim Date - Admin Date].[Custom Week].[All]" dimensionUniqueName="[Dim Date - Admin Date]" displayFolder="" count="0" unbalanced="0" hidden="1"/>
    <cacheHierarchy uniqueName="[Dim Date - Admin Date].[Date]" caption="Date" attribute="1" time="1" defaultMemberUniqueName="[Dim Date - Admin Date].[Date].[All]" allUniqueName="[Dim Date - Admin Date].[Date].[All]" dimensionUniqueName="[Dim Date - Admin Date]" displayFolder="" count="0" unbalanced="0" hidden="1"/>
    <cacheHierarchy uniqueName="[Dim Date - Admin Date].[DateHierarchy]" caption="DateHierarchy" time="1" defaultMemberUniqueName="[Dim Date - Admin Date].[DateHierarchy].[All]" allUniqueName="[Dim Date - Admin Date].[DateHierarchy].[All]" dimensionUniqueName="[Dim Date - Admin Date]" displayFolder="" count="0" unbalanced="0" hidden="1"/>
    <cacheHierarchy uniqueName="[Dim Date - Admin Date].[DateKey]" caption="DateKey" attribute="1" time="1" defaultMemberUniqueName="[Dim Date - Admin Date].[DateKey].[All]" allUniqueName="[Dim Date - Admin Date].[DateKey].[All]" dimensionUniqueName="[Dim Date - Admin Date]" displayFolder="" count="0" unbalanced="0" hidden="1"/>
    <cacheHierarchy uniqueName="[Dim Date - Admin Date].[DateOld]" caption="DateOld" attribute="1" time="1" defaultMemberUniqueName="[Dim Date - Admin Date].[DateOld].[All]" allUniqueName="[Dim Date - Admin Date].[DateOld].[All]" dimensionUniqueName="[Dim Date - Admin Date]" displayFolder="" count="0" unbalanced="0" hidden="1"/>
    <cacheHierarchy uniqueName="[Dim Date - Admin Date].[Day Name]" caption="Day Name" attribute="1" time="1" defaultMemberUniqueName="[Dim Date - Admin Date].[Day Name].[All]" allUniqueName="[Dim Date - Admin Date].[Day Name].[All]" dimensionUniqueName="[Dim Date - Admin Date]" displayFolder="" count="0" unbalanced="0" hidden="1"/>
    <cacheHierarchy uniqueName="[Dim Date - Admin Date].[Day Of Month]" caption="Day Of Month" attribute="1" time="1" defaultMemberUniqueName="[Dim Date - Admin Date].[Day Of Month].[All]" allUniqueName="[Dim Date - Admin Date].[Day Of Month].[All]" dimensionUniqueName="[Dim Date - Admin Date]" displayFolder="" count="0" unbalanced="0" hidden="1"/>
    <cacheHierarchy uniqueName="[Dim Date - Admin Date].[Day of Week]" caption="Day of Week" attribute="1" time="1" defaultMemberUniqueName="[Dim Date - Admin Date].[Day of Week].[All]" allUniqueName="[Dim Date - Admin Date].[Day of Week].[All]" dimensionUniqueName="[Dim Date - Admin Date]" displayFolder="" count="0" unbalanced="0" hidden="1"/>
    <cacheHierarchy uniqueName="[Dim Date - Admin Date].[Day of Year]" caption="Day of Year" attribute="1" time="1" defaultMemberUniqueName="[Dim Date - Admin Date].[Day of Year].[All]" allUniqueName="[Dim Date - Admin Date].[Day of Year].[All]" dimensionUniqueName="[Dim Date - Admin Date]" displayFolder="" count="0" unbalanced="0" hidden="1"/>
    <cacheHierarchy uniqueName="[Dim Date - Admin Date].[DayKey]" caption="DayKey" attribute="1" time="1" defaultMemberUniqueName="[Dim Date - Admin Date].[DayKey].[All]" allUniqueName="[Dim Date - Admin Date].[DayKey].[All]" dimensionUniqueName="[Dim Date - Admin Date]" displayFolder="" count="0" unbalanced="0" hidden="1"/>
    <cacheHierarchy uniqueName="[Dim Date - Admin Date].[DayKey2]" caption="DayKey2" attribute="1" time="1" defaultMemberUniqueName="[Dim Date - Admin Date].[DayKey2].[All]" allUniqueName="[Dim Date - Admin Date].[DayKey2].[All]" dimensionUniqueName="[Dim Date - Admin Date]" displayFolder="" count="0" unbalanced="0" hidden="1"/>
    <cacheHierarchy uniqueName="[Dim Date - Admin Date].[DayofMonthKey]" caption="DayofMonthKey" attribute="1" time="1" defaultMemberUniqueName="[Dim Date - Admin Date].[DayofMonthKey].[All]" allUniqueName="[Dim Date - Admin Date].[DayofMonthKey].[All]" dimensionUniqueName="[Dim Date - Admin Date]" displayFolder="" count="0" unbalanced="0" hidden="1"/>
    <cacheHierarchy uniqueName="[Dim Date - Admin Date].[DayofWeekKey]" caption="DayofWeekKey" attribute="1" time="1" defaultMemberUniqueName="[Dim Date - Admin Date].[DayofWeekKey].[All]" allUniqueName="[Dim Date - Admin Date].[DayofWeekKey].[All]" dimensionUniqueName="[Dim Date - Admin Date]" displayFolder="" count="0" unbalanced="0" hidden="1"/>
    <cacheHierarchy uniqueName="[Dim Date - Admin Date].[DayofYearKey]" caption="DayofYearKey" attribute="1" time="1" defaultMemberUniqueName="[Dim Date - Admin Date].[DayofYearKey].[All]" allUniqueName="[Dim Date - Admin Date].[DayofYearKey].[All]" dimensionUniqueName="[Dim Date - Admin Date]" displayFolder="" count="0" unbalanced="0" hidden="1"/>
    <cacheHierarchy uniqueName="[Dim Date - Admin Date].[FormattedDate]" caption="FormattedDate" attribute="1" time="1" defaultMemberUniqueName="[Dim Date - Admin Date].[FormattedDate].[All]" allUniqueName="[Dim Date - Admin Date].[FormattedDate].[All]" dimensionUniqueName="[Dim Date - Admin Date]" displayFolder="" count="0" unbalanced="0" hidden="1"/>
    <cacheHierarchy uniqueName="[Dim Date - Admin Date].[Half Year Name]" caption="Half Year Name" attribute="1" time="1" defaultMemberUniqueName="[Dim Date - Admin Date].[Half Year Name].[All]" allUniqueName="[Dim Date - Admin Date].[Half Year Name].[All]" dimensionUniqueName="[Dim Date - Admin Date]" displayFolder="" count="0" unbalanced="0" hidden="1"/>
    <cacheHierarchy uniqueName="[Dim Date - Admin Date].[Hijri Date]" caption="Hijri Date" attribute="1" time="1" defaultMemberUniqueName="[Dim Date - Admin Date].[Hijri Date].[All]" allUniqueName="[Dim Date - Admin Date].[Hijri Date].[All]" dimensionUniqueName="[Dim Date - Admin Date]" displayFolder="" count="0" unbalanced="0" hidden="1"/>
    <cacheHierarchy uniqueName="[Dim Date - Admin Date].[Hijri Month]" caption="Hijri Month" attribute="1" time="1" defaultMemberUniqueName="[Dim Date - Admin Date].[Hijri Month].[All]" allUniqueName="[Dim Date - Admin Date].[Hijri Month].[All]" dimensionUniqueName="[Dim Date - Admin Date]" displayFolder="" count="0" unbalanced="0" hidden="1"/>
    <cacheHierarchy uniqueName="[Dim Date - Admin Date].[Hijri Quarter]" caption="Hijri Quarter" attribute="1" time="1" defaultMemberUniqueName="[Dim Date - Admin Date].[Hijri Quarter].[All]" allUniqueName="[Dim Date - Admin Date].[Hijri Quarter].[All]" dimensionUniqueName="[Dim Date - Admin Date]" displayFolder="" count="0" unbalanced="0" hidden="1"/>
    <cacheHierarchy uniqueName="[Dim Date - Admin Date].[Hijri Semester]" caption="Hijri Semester" attribute="1" time="1" defaultMemberUniqueName="[Dim Date - Admin Date].[Hijri Semester].[All]" allUniqueName="[Dim Date - Admin Date].[Hijri Semester].[All]" dimensionUniqueName="[Dim Date - Admin Date]" displayFolder="" count="0" unbalanced="0" hidden="1"/>
    <cacheHierarchy uniqueName="[Dim Date - Admin Date].[Hijri Year]" caption="Hijri Year" attribute="1" time="1" defaultMemberUniqueName="[Dim Date - Admin Date].[Hijri Year].[All]" allUniqueName="[Dim Date - Admin Date].[Hijri Year].[All]" dimensionUniqueName="[Dim Date - Admin Date]" displayFolder="" count="0" unbalanced="0" hidden="1"/>
    <cacheHierarchy uniqueName="[Dim Date - Admin Date].[HijriDateHierarchy]" caption="HijriDateHierarchy" time="1" defaultMemberUniqueName="[Dim Date - Admin Date].[HijriDateHierarchy].[All]" allUniqueName="[Dim Date - Admin Date].[HijriDateHierarchy].[All]" dimensionUniqueName="[Dim Date - Admin Date]" displayFolder="" count="0" unbalanced="0" hidden="1"/>
    <cacheHierarchy uniqueName="[Dim Date - Admin Date].[HijriDayKey]" caption="HijriDayKey" attribute="1" time="1" defaultMemberUniqueName="[Dim Date - Admin Date].[HijriDayKey].[All]" allUniqueName="[Dim Date - Admin Date].[HijriDayKey].[All]" dimensionUniqueName="[Dim Date - Admin Date]" displayFolder="" count="0" unbalanced="0" hidden="1"/>
    <cacheHierarchy uniqueName="[Dim Date - Admin Date].[HijriMonthKey]" caption="HijriMonthKey" attribute="1" time="1" defaultMemberUniqueName="[Dim Date - Admin Date].[HijriMonthKey].[All]" allUniqueName="[Dim Date - Admin Date].[HijriMonthKey].[All]" dimensionUniqueName="[Dim Date - Admin Date]" displayFolder="" count="0" unbalanced="0" hidden="1"/>
    <cacheHierarchy uniqueName="[Dim Date - Admin Date].[HijriQuarterKey]" caption="HijriQuarterKey" attribute="1" time="1" defaultMemberUniqueName="[Dim Date - Admin Date].[HijriQuarterKey].[All]" allUniqueName="[Dim Date - Admin Date].[HijriQuarterKey].[All]" dimensionUniqueName="[Dim Date - Admin Date]" displayFolder="" count="0" unbalanced="0" hidden="1"/>
    <cacheHierarchy uniqueName="[Dim Date - Admin Date].[HijriSemesterKey]" caption="HijriSemesterKey" attribute="1" time="1" defaultMemberUniqueName="[Dim Date - Admin Date].[HijriSemesterKey].[All]" allUniqueName="[Dim Date - Admin Date].[HijriSemesterKey].[All]" dimensionUniqueName="[Dim Date - Admin Date]" displayFolder="" count="0" unbalanced="0" hidden="1"/>
    <cacheHierarchy uniqueName="[Dim Date - Admin Date].[Month Name]" caption="Month Name" attribute="1" time="1" defaultMemberUniqueName="[Dim Date - Admin Date].[Month Name].[All]" allUniqueName="[Dim Date - Admin Date].[Month Name].[All]" dimensionUniqueName="[Dim Date - Admin Date]" displayFolder="" count="0" unbalanced="0" hidden="1"/>
    <cacheHierarchy uniqueName="[Dim Date - Admin Date].[Month Of Year]" caption="Month Of Year" attribute="1" time="1" defaultMemberUniqueName="[Dim Date - Admin Date].[Month Of Year].[All]" allUniqueName="[Dim Date - Admin Date].[Month Of Year].[All]" dimensionUniqueName="[Dim Date - Admin Date]" displayFolder="" count="0" unbalanced="0" hidden="1"/>
    <cacheHierarchy uniqueName="[Dim Date - Admin Date].[MonthKey]" caption="MonthKey" attribute="1" time="1" defaultMemberUniqueName="[Dim Date - Admin Date].[MonthKey].[All]" allUniqueName="[Dim Date - Admin Date].[MonthKey].[All]" dimensionUniqueName="[Dim Date - Admin Date]" displayFolder="" count="0" unbalanced="0" hidden="1"/>
    <cacheHierarchy uniqueName="[Dim Date - Admin Date].[MonthNameKey]" caption="MonthNameKey" attribute="1" time="1" defaultMemberUniqueName="[Dim Date - Admin Date].[MonthNameKey].[All]" allUniqueName="[Dim Date - Admin Date].[MonthNameKey].[All]" dimensionUniqueName="[Dim Date - Admin Date]" displayFolder="" count="0" unbalanced="0" hidden="1"/>
    <cacheHierarchy uniqueName="[Dim Date - Admin Date].[MonthOverTime]" caption="MonthOverTime" attribute="1" time="1" defaultMemberUniqueName="[Dim Date - Admin Date].[MonthOverTime].[All]" allUniqueName="[Dim Date - Admin Date].[MonthOverTime].[All]" dimensionUniqueName="[Dim Date - Admin Date]" displayFolder="" count="0" unbalanced="0" hidden="1"/>
    <cacheHierarchy uniqueName="[Dim Date - Admin Date].[PK_Date]" caption="PK_Date" attribute="1" time="1" keyAttribute="1" defaultMemberUniqueName="[Dim Date - Admin Date].[PK_Date].[All]" allUniqueName="[Dim Date - Admin Date].[PK_Date].[All]" dimensionUniqueName="[Dim Date - Admin Date]" displayFolder="" count="0" memberValueDatatype="7" unbalanced="0" hidden="1"/>
    <cacheHierarchy uniqueName="[Dim Date - Admin Date].[Quarter Name]" caption="Quarter Name" attribute="1" time="1" defaultMemberUniqueName="[Dim Date - Admin Date].[Quarter Name].[All]" allUniqueName="[Dim Date - Admin Date].[Quarter Name].[All]" dimensionUniqueName="[Dim Date - Admin Date]" displayFolder="" count="0" unbalanced="0" hidden="1"/>
    <cacheHierarchy uniqueName="[Dim Date - Admin Date].[Quarter Of Year]" caption="Quarter Of Year" attribute="1" time="1" defaultMemberUniqueName="[Dim Date - Admin Date].[Quarter Of Year].[All]" allUniqueName="[Dim Date - Admin Date].[Quarter Of Year].[All]" dimensionUniqueName="[Dim Date - Admin Date]" displayFolder="" count="0" unbalanced="0" hidden="1"/>
    <cacheHierarchy uniqueName="[Dim Date - Admin Date].[QuarterKey]" caption="QuarterKey" attribute="1" time="1" defaultMemberUniqueName="[Dim Date - Admin Date].[QuarterKey].[All]" allUniqueName="[Dim Date - Admin Date].[QuarterKey].[All]" dimensionUniqueName="[Dim Date - Admin Date]" displayFolder="" count="0" unbalanced="0" hidden="1"/>
    <cacheHierarchy uniqueName="[Dim Date - Admin Date].[Semester Of Year]" caption="Semester Of Year" attribute="1" time="1" defaultMemberUniqueName="[Dim Date - Admin Date].[Semester Of Year].[All]" allUniqueName="[Dim Date - Admin Date].[Semester Of Year].[All]" dimensionUniqueName="[Dim Date - Admin Date]" displayFolder="" count="0" unbalanced="0" hidden="1"/>
    <cacheHierarchy uniqueName="[Dim Date - Admin Date].[SemesterKey]" caption="SemesterKey" attribute="1" time="1" defaultMemberUniqueName="[Dim Date - Admin Date].[SemesterKey].[All]" allUniqueName="[Dim Date - Admin Date].[SemesterKey].[All]" dimensionUniqueName="[Dim Date - Admin Date]" displayFolder="" count="0" unbalanced="0" hidden="1"/>
    <cacheHierarchy uniqueName="[Dim Date - Admin Date].[SemesterNameKey]" caption="SemesterNameKey" attribute="1" time="1" defaultMemberUniqueName="[Dim Date - Admin Date].[SemesterNameKey].[All]" allUniqueName="[Dim Date - Admin Date].[SemesterNameKey].[All]" dimensionUniqueName="[Dim Date - Admin Date]" displayFolder="" count="0" unbalanced="0" hidden="1"/>
    <cacheHierarchy uniqueName="[Dim Date - Admin Date].[Week]" caption="Week" attribute="1" time="1" defaultMemberUniqueName="[Dim Date - Admin Date].[Week].[All]" allUniqueName="[Dim Date - Admin Date].[Week].[All]" dimensionUniqueName="[Dim Date - Admin Date]" displayFolder="" count="0" unbalanced="0" hidden="1"/>
    <cacheHierarchy uniqueName="[Dim Date - Admin Date].[Week Of Year]" caption="Week Of Year" attribute="1" time="1" defaultMemberUniqueName="[Dim Date - Admin Date].[Week Of Year].[All]" allUniqueName="[Dim Date - Admin Date].[Week Of Year].[All]" dimensionUniqueName="[Dim Date - Admin Date]" displayFolder="" count="0" unbalanced="0" hidden="1"/>
    <cacheHierarchy uniqueName="[Dim Date - Admin Date].[WeekKey]" caption="WeekKey" attribute="1" time="1" defaultMemberUniqueName="[Dim Date - Admin Date].[WeekKey].[All]" allUniqueName="[Dim Date - Admin Date].[WeekKey].[All]" dimensionUniqueName="[Dim Date - Admin Date]" displayFolder="" count="0" unbalanced="0" hidden="1"/>
    <cacheHierarchy uniqueName="[Dim Date - Admin Date].[WeeksHierarchy]" caption="WeeksHierarchy" time="1" defaultMemberUniqueName="[Dim Date - Admin Date].[WeeksHierarchy].[All]" allUniqueName="[Dim Date - Admin Date].[WeeksHierarchy].[All]" dimensionUniqueName="[Dim Date - Admin Date]" displayFolder="" count="0" unbalanced="0" hidden="1"/>
    <cacheHierarchy uniqueName="[Dim Date - Admin Date].[Year Name]" caption="Year Name" attribute="1" time="1" defaultMemberUniqueName="[Dim Date - Admin Date].[Year Name].[All]" allUniqueName="[Dim Date - Admin Date].[Year Name].[All]" dimensionUniqueName="[Dim Date - Admin Date]" displayFolder="" count="0" unbalanced="0" hidden="1"/>
    <cacheHierarchy uniqueName="[Dim Date - Admin Date].[YearMonthKey]" caption="YearMonthKey" attribute="1" time="1" defaultMemberUniqueName="[Dim Date - Admin Date].[YearMonthKey].[All]" allUniqueName="[Dim Date - Admin Date].[YearMonthKey].[All]" dimensionUniqueName="[Dim Date - Admin Date]" displayFolder="" count="0" unbalanced="0" hidden="1"/>
    <cacheHierarchy uniqueName="[Dim Date - Admin Time].[DayTimeBucket]" caption="DayTimeBucket" attribute="1" defaultMemberUniqueName="[Dim Date - Admin Time].[DayTimeBucket].[All]" allUniqueName="[Dim Date - Admin Time].[DayTimeBucket].[All]" dimensionUniqueName="[Dim Date - Admin Time]" displayFolder="" count="0" unbalanced="0" hidden="1"/>
    <cacheHierarchy uniqueName="[Dim Date - Admin Time].[DayTimeBucketGroupKey]" caption="DayTimeBucketGroupKey" attribute="1" defaultMemberUniqueName="[Dim Date - Admin Time].[DayTimeBucketGroupKey].[All]" allUniqueName="[Dim Date - Admin Time].[DayTimeBucketGroupKey].[All]" dimensionUniqueName="[Dim Date - Admin Time]" displayFolder="" count="0" unbalanced="0" hidden="1"/>
    <cacheHierarchy uniqueName="[Dim Date - Admin Time].[Hour30]" caption="Hour30" attribute="1" defaultMemberUniqueName="[Dim Date - Admin Time].[Hour30].[All]" allUniqueName="[Dim Date - Admin Time].[Hour30].[All]" dimensionUniqueName="[Dim Date - Admin Time]" displayFolder="" count="0" unbalanced="0" hidden="1"/>
    <cacheHierarchy uniqueName="[Dim Date - Admin Time].[HourlyBucket]" caption="HourlyBucket" attribute="1" defaultMemberUniqueName="[Dim Date - Admin Time].[HourlyBucket].[All]" allUniqueName="[Dim Date - Admin Time].[HourlyBucket].[All]" dimensionUniqueName="[Dim Date - Admin Time]" displayFolder="" count="0" unbalanced="0" hidden="1"/>
    <cacheHierarchy uniqueName="[Dim Date - Admin Time].[MinuteNumber]" caption="MinuteNumber" attribute="1" defaultMemberUniqueName="[Dim Date - Admin Time].[MinuteNumber].[All]" allUniqueName="[Dim Date - Admin Time].[MinuteNumber].[All]" dimensionUniqueName="[Dim Date - Admin Time]" displayFolder="" count="0" unbalanced="0" hidden="1"/>
    <cacheHierarchy uniqueName="[Dim Date - Admin Time].[SecondNumber]" caption="SecondNumber" attribute="1" defaultMemberUniqueName="[Dim Date - Admin Time].[SecondNumber].[All]" allUniqueName="[Dim Date - Admin Time].[SecondNumber].[All]" dimensionUniqueName="[Dim Date - Admin Time]" displayFolder="" count="0" unbalanced="0" hidden="1"/>
    <cacheHierarchy uniqueName="[Dim Date - Admin Time].[Time]" caption="Time" attribute="1" defaultMemberUniqueName="[Dim Date - Admin Time].[Time].[All]" allUniqueName="[Dim Date - Admin Time].[Time].[All]" dimensionUniqueName="[Dim Date - Admin Time]" displayFolder="" count="0" unbalanced="0" hidden="1"/>
    <cacheHierarchy uniqueName="[Dim Date - Admin Time].[TimeAltKey]" caption="TimeAltKey" attribute="1" defaultMemberUniqueName="[Dim Date - Admin Time].[TimeAltKey].[All]" allUniqueName="[Dim Date - Admin Time].[TimeAltKey].[All]" dimensionUniqueName="[Dim Date - Admin Time]" displayFolder="" count="0" unbalanced="0" hidden="1"/>
    <cacheHierarchy uniqueName="[Dim Date - Admin Time].[TimeInSecond]" caption="TimeInSecond" attribute="1" defaultMemberUniqueName="[Dim Date - Admin Time].[TimeInSecond].[All]" allUniqueName="[Dim Date - Admin Time].[TimeInSecond].[All]" dimensionUniqueName="[Dim Date - Admin Time]" displayFolder="" count="0" unbalanced="0" hidden="1"/>
    <cacheHierarchy uniqueName="[Dim Date - Admin Time].[TimeKey]" caption="TimeKey" attribute="1" defaultMemberUniqueName="[Dim Date - Admin Time].[TimeKey].[All]" allUniqueName="[Dim Date - Admin Time].[TimeKey].[All]" dimensionUniqueName="[Dim Date - Admin Time]" displayFolder="" count="0" unbalanced="0" hidden="1"/>
    <cacheHierarchy uniqueName="[Dim Date - Admit Date].[Custom Week]" caption="Custom Week" attribute="1" time="1" defaultMemberUniqueName="[Dim Date - Admit Date].[Custom Week].[All]" allUniqueName="[Dim Date - Admit Date].[Custom Week].[All]" dimensionUniqueName="[Dim Date - Admit Date]" displayFolder="" count="0" unbalanced="0" hidden="1"/>
    <cacheHierarchy uniqueName="[Dim Date - Admit Date].[Date]" caption="Date" attribute="1" time="1" defaultMemberUniqueName="[Dim Date - Admit Date].[Date].[All]" allUniqueName="[Dim Date - Admit Date].[Date].[All]" dimensionUniqueName="[Dim Date - Admit Date]" displayFolder="" count="0" unbalanced="0" hidden="1"/>
    <cacheHierarchy uniqueName="[Dim Date - Admit Date].[DateHierarchy]" caption="DateHierarchy" time="1" defaultMemberUniqueName="[Dim Date - Admit Date].[DateHierarchy].[All]" allUniqueName="[Dim Date - Admit Date].[DateHierarchy].[All]" dimensionUniqueName="[Dim Date - Admit Date]" displayFolder="" count="0" unbalanced="0" hidden="1"/>
    <cacheHierarchy uniqueName="[Dim Date - Admit Date].[DateKey]" caption="DateKey" attribute="1" time="1" defaultMemberUniqueName="[Dim Date - Admit Date].[DateKey].[All]" allUniqueName="[Dim Date - Admit Date].[DateKey].[All]" dimensionUniqueName="[Dim Date - Admit Date]" displayFolder="" count="0" unbalanced="0" hidden="1"/>
    <cacheHierarchy uniqueName="[Dim Date - Admit Date].[DateOld]" caption="DateOld" attribute="1" time="1" defaultMemberUniqueName="[Dim Date - Admit Date].[DateOld].[All]" allUniqueName="[Dim Date - Admit Date].[DateOld].[All]" dimensionUniqueName="[Dim Date - Admit Date]" displayFolder="" count="0" unbalanced="0" hidden="1"/>
    <cacheHierarchy uniqueName="[Dim Date - Admit Date].[Day Name]" caption="Day Name" attribute="1" time="1" defaultMemberUniqueName="[Dim Date - Admit Date].[Day Name].[All]" allUniqueName="[Dim Date - Admit Date].[Day Name].[All]" dimensionUniqueName="[Dim Date - Admit Date]" displayFolder="" count="0" unbalanced="0" hidden="1"/>
    <cacheHierarchy uniqueName="[Dim Date - Admit Date].[Day Of Month]" caption="Day Of Month" attribute="1" time="1" defaultMemberUniqueName="[Dim Date - Admit Date].[Day Of Month].[All]" allUniqueName="[Dim Date - Admit Date].[Day Of Month].[All]" dimensionUniqueName="[Dim Date - Admit Date]" displayFolder="" count="0" unbalanced="0" hidden="1"/>
    <cacheHierarchy uniqueName="[Dim Date - Admit Date].[Day of Week]" caption="Day of Week" attribute="1" time="1" defaultMemberUniqueName="[Dim Date - Admit Date].[Day of Week].[All]" allUniqueName="[Dim Date - Admit Date].[Day of Week].[All]" dimensionUniqueName="[Dim Date - Admit Date]" displayFolder="" count="0" unbalanced="0" hidden="1"/>
    <cacheHierarchy uniqueName="[Dim Date - Admit Date].[Day of Year]" caption="Day of Year" attribute="1" time="1" defaultMemberUniqueName="[Dim Date - Admit Date].[Day of Year].[All]" allUniqueName="[Dim Date - Admit Date].[Day of Year].[All]" dimensionUniqueName="[Dim Date - Admit Date]" displayFolder="" count="0" unbalanced="0" hidden="1"/>
    <cacheHierarchy uniqueName="[Dim Date - Admit Date].[DayKey]" caption="DayKey" attribute="1" time="1" defaultMemberUniqueName="[Dim Date - Admit Date].[DayKey].[All]" allUniqueName="[Dim Date - Admit Date].[DayKey].[All]" dimensionUniqueName="[Dim Date - Admit Date]" displayFolder="" count="0" unbalanced="0" hidden="1"/>
    <cacheHierarchy uniqueName="[Dim Date - Admit Date].[DayKey2]" caption="DayKey2" attribute="1" time="1" defaultMemberUniqueName="[Dim Date - Admit Date].[DayKey2].[All]" allUniqueName="[Dim Date - Admit Date].[DayKey2].[All]" dimensionUniqueName="[Dim Date - Admit Date]" displayFolder="" count="0" unbalanced="0" hidden="1"/>
    <cacheHierarchy uniqueName="[Dim Date - Admit Date].[DayofMonthKey]" caption="DayofMonthKey" attribute="1" time="1" defaultMemberUniqueName="[Dim Date - Admit Date].[DayofMonthKey].[All]" allUniqueName="[Dim Date - Admit Date].[DayofMonthKey].[All]" dimensionUniqueName="[Dim Date - Admit Date]" displayFolder="" count="0" unbalanced="0" hidden="1"/>
    <cacheHierarchy uniqueName="[Dim Date - Admit Date].[DayofWeekKey]" caption="DayofWeekKey" attribute="1" time="1" defaultMemberUniqueName="[Dim Date - Admit Date].[DayofWeekKey].[All]" allUniqueName="[Dim Date - Admit Date].[DayofWeekKey].[All]" dimensionUniqueName="[Dim Date - Admit Date]" displayFolder="" count="0" unbalanced="0" hidden="1"/>
    <cacheHierarchy uniqueName="[Dim Date - Admit Date].[DayofYearKey]" caption="DayofYearKey" attribute="1" time="1" defaultMemberUniqueName="[Dim Date - Admit Date].[DayofYearKey].[All]" allUniqueName="[Dim Date - Admit Date].[DayofYearKey].[All]" dimensionUniqueName="[Dim Date - Admit Date]" displayFolder="" count="0" unbalanced="0" hidden="1"/>
    <cacheHierarchy uniqueName="[Dim Date - Admit Date].[FormattedDate]" caption="FormattedDate" attribute="1" time="1" defaultMemberUniqueName="[Dim Date - Admit Date].[FormattedDate].[All]" allUniqueName="[Dim Date - Admit Date].[FormattedDate].[All]" dimensionUniqueName="[Dim Date - Admit Date]" displayFolder="" count="0" unbalanced="0" hidden="1"/>
    <cacheHierarchy uniqueName="[Dim Date - Admit Date].[Half Year Name]" caption="Half Year Name" attribute="1" time="1" defaultMemberUniqueName="[Dim Date - Admit Date].[Half Year Name].[All]" allUniqueName="[Dim Date - Admit Date].[Half Year Name].[All]" dimensionUniqueName="[Dim Date - Admit Date]" displayFolder="" count="0" unbalanced="0" hidden="1"/>
    <cacheHierarchy uniqueName="[Dim Date - Admit Date].[Hijri Date]" caption="Hijri Date" attribute="1" time="1" defaultMemberUniqueName="[Dim Date - Admit Date].[Hijri Date].[All]" allUniqueName="[Dim Date - Admit Date].[Hijri Date].[All]" dimensionUniqueName="[Dim Date - Admit Date]" displayFolder="" count="0" unbalanced="0" hidden="1"/>
    <cacheHierarchy uniqueName="[Dim Date - Admit Date].[Hijri Month]" caption="Hijri Month" attribute="1" time="1" defaultMemberUniqueName="[Dim Date - Admit Date].[Hijri Month].[All]" allUniqueName="[Dim Date - Admit Date].[Hijri Month].[All]" dimensionUniqueName="[Dim Date - Admit Date]" displayFolder="" count="0" unbalanced="0" hidden="1"/>
    <cacheHierarchy uniqueName="[Dim Date - Admit Date].[Hijri Quarter]" caption="Hijri Quarter" attribute="1" time="1" defaultMemberUniqueName="[Dim Date - Admit Date].[Hijri Quarter].[All]" allUniqueName="[Dim Date - Admit Date].[Hijri Quarter].[All]" dimensionUniqueName="[Dim Date - Admit Date]" displayFolder="" count="0" unbalanced="0" hidden="1"/>
    <cacheHierarchy uniqueName="[Dim Date - Admit Date].[Hijri Semester]" caption="Hijri Semester" attribute="1" time="1" defaultMemberUniqueName="[Dim Date - Admit Date].[Hijri Semester].[All]" allUniqueName="[Dim Date - Admit Date].[Hijri Semester].[All]" dimensionUniqueName="[Dim Date - Admit Date]" displayFolder="" count="0" unbalanced="0" hidden="1"/>
    <cacheHierarchy uniqueName="[Dim Date - Admit Date].[Hijri Year]" caption="Hijri Year" attribute="1" time="1" defaultMemberUniqueName="[Dim Date - Admit Date].[Hijri Year].[All]" allUniqueName="[Dim Date - Admit Date].[Hijri Year].[All]" dimensionUniqueName="[Dim Date - Admit Date]" displayFolder="" count="0" unbalanced="0" hidden="1"/>
    <cacheHierarchy uniqueName="[Dim Date - Admit Date].[HijriDateHierarchy]" caption="HijriDateHierarchy" time="1" defaultMemberUniqueName="[Dim Date - Admit Date].[HijriDateHierarchy].[All]" allUniqueName="[Dim Date - Admit Date].[HijriDateHierarchy].[All]" dimensionUniqueName="[Dim Date - Admit Date]" displayFolder="" count="0" unbalanced="0" hidden="1"/>
    <cacheHierarchy uniqueName="[Dim Date - Admit Date].[HijriDayKey]" caption="HijriDayKey" attribute="1" time="1" defaultMemberUniqueName="[Dim Date - Admit Date].[HijriDayKey].[All]" allUniqueName="[Dim Date - Admit Date].[HijriDayKey].[All]" dimensionUniqueName="[Dim Date - Admit Date]" displayFolder="" count="0" unbalanced="0" hidden="1"/>
    <cacheHierarchy uniqueName="[Dim Date - Admit Date].[HijriMonthKey]" caption="HijriMonthKey" attribute="1" time="1" defaultMemberUniqueName="[Dim Date - Admit Date].[HijriMonthKey].[All]" allUniqueName="[Dim Date - Admit Date].[HijriMonthKey].[All]" dimensionUniqueName="[Dim Date - Admit Date]" displayFolder="" count="0" unbalanced="0" hidden="1"/>
    <cacheHierarchy uniqueName="[Dim Date - Admit Date].[HijriQuarterKey]" caption="HijriQuarterKey" attribute="1" time="1" defaultMemberUniqueName="[Dim Date - Admit Date].[HijriQuarterKey].[All]" allUniqueName="[Dim Date - Admit Date].[HijriQuarterKey].[All]" dimensionUniqueName="[Dim Date - Admit Date]" displayFolder="" count="0" unbalanced="0" hidden="1"/>
    <cacheHierarchy uniqueName="[Dim Date - Admit Date].[HijriSemesterKey]" caption="HijriSemesterKey" attribute="1" time="1" defaultMemberUniqueName="[Dim Date - Admit Date].[HijriSemesterKey].[All]" allUniqueName="[Dim Date - Admit Date].[HijriSemesterKey].[All]" dimensionUniqueName="[Dim Date - Admit Date]" displayFolder="" count="0" unbalanced="0" hidden="1"/>
    <cacheHierarchy uniqueName="[Dim Date - Admit Date].[Month Name]" caption="Month Name" attribute="1" time="1" defaultMemberUniqueName="[Dim Date - Admit Date].[Month Name].[All]" allUniqueName="[Dim Date - Admit Date].[Month Name].[All]" dimensionUniqueName="[Dim Date - Admit Date]" displayFolder="" count="0" unbalanced="0" hidden="1"/>
    <cacheHierarchy uniqueName="[Dim Date - Admit Date].[Month Of Year]" caption="Month Of Year" attribute="1" time="1" defaultMemberUniqueName="[Dim Date - Admit Date].[Month Of Year].[All]" allUniqueName="[Dim Date - Admit Date].[Month Of Year].[All]" dimensionUniqueName="[Dim Date - Admit Date]" displayFolder="" count="0" unbalanced="0" hidden="1"/>
    <cacheHierarchy uniqueName="[Dim Date - Admit Date].[MonthKey]" caption="MonthKey" attribute="1" time="1" defaultMemberUniqueName="[Dim Date - Admit Date].[MonthKey].[All]" allUniqueName="[Dim Date - Admit Date].[MonthKey].[All]" dimensionUniqueName="[Dim Date - Admit Date]" displayFolder="" count="0" unbalanced="0" hidden="1"/>
    <cacheHierarchy uniqueName="[Dim Date - Admit Date].[MonthNameKey]" caption="MonthNameKey" attribute="1" time="1" defaultMemberUniqueName="[Dim Date - Admit Date].[MonthNameKey].[All]" allUniqueName="[Dim Date - Admit Date].[MonthNameKey].[All]" dimensionUniqueName="[Dim Date - Admit Date]" displayFolder="" count="0" unbalanced="0" hidden="1"/>
    <cacheHierarchy uniqueName="[Dim Date - Admit Date].[MonthOverTime]" caption="MonthOverTime" attribute="1" time="1" defaultMemberUniqueName="[Dim Date - Admit Date].[MonthOverTime].[All]" allUniqueName="[Dim Date - Admit Date].[MonthOverTime].[All]" dimensionUniqueName="[Dim Date - Admit Date]" displayFolder="" count="0" unbalanced="0" hidden="1"/>
    <cacheHierarchy uniqueName="[Dim Date - Admit Date].[PK_Date]" caption="PK_Date" attribute="1" time="1" keyAttribute="1" defaultMemberUniqueName="[Dim Date - Admit Date].[PK_Date].[All]" allUniqueName="[Dim Date - Admit Date].[PK_Date].[All]" dimensionUniqueName="[Dim Date - Admit Date]" displayFolder="" count="0" memberValueDatatype="7" unbalanced="0" hidden="1"/>
    <cacheHierarchy uniqueName="[Dim Date - Admit Date].[Quarter Name]" caption="Quarter Name" attribute="1" time="1" defaultMemberUniqueName="[Dim Date - Admit Date].[Quarter Name].[All]" allUniqueName="[Dim Date - Admit Date].[Quarter Name].[All]" dimensionUniqueName="[Dim Date - Admit Date]" displayFolder="" count="0" unbalanced="0" hidden="1"/>
    <cacheHierarchy uniqueName="[Dim Date - Admit Date].[Quarter Of Year]" caption="Quarter Of Year" attribute="1" time="1" defaultMemberUniqueName="[Dim Date - Admit Date].[Quarter Of Year].[All]" allUniqueName="[Dim Date - Admit Date].[Quarter Of Year].[All]" dimensionUniqueName="[Dim Date - Admit Date]" displayFolder="" count="0" unbalanced="0" hidden="1"/>
    <cacheHierarchy uniqueName="[Dim Date - Admit Date].[QuarterKey]" caption="QuarterKey" attribute="1" time="1" defaultMemberUniqueName="[Dim Date - Admit Date].[QuarterKey].[All]" allUniqueName="[Dim Date - Admit Date].[QuarterKey].[All]" dimensionUniqueName="[Dim Date - Admit Date]" displayFolder="" count="0" unbalanced="0" hidden="1"/>
    <cacheHierarchy uniqueName="[Dim Date - Admit Date].[Semester Of Year]" caption="Semester Of Year" attribute="1" time="1" defaultMemberUniqueName="[Dim Date - Admit Date].[Semester Of Year].[All]" allUniqueName="[Dim Date - Admit Date].[Semester Of Year].[All]" dimensionUniqueName="[Dim Date - Admit Date]" displayFolder="" count="0" unbalanced="0" hidden="1"/>
    <cacheHierarchy uniqueName="[Dim Date - Admit Date].[SemesterKey]" caption="SemesterKey" attribute="1" time="1" defaultMemberUniqueName="[Dim Date - Admit Date].[SemesterKey].[All]" allUniqueName="[Dim Date - Admit Date].[SemesterKey].[All]" dimensionUniqueName="[Dim Date - Admit Date]" displayFolder="" count="0" unbalanced="0" hidden="1"/>
    <cacheHierarchy uniqueName="[Dim Date - Admit Date].[SemesterNameKey]" caption="SemesterNameKey" attribute="1" time="1" defaultMemberUniqueName="[Dim Date - Admit Date].[SemesterNameKey].[All]" allUniqueName="[Dim Date - Admit Date].[SemesterNameKey].[All]" dimensionUniqueName="[Dim Date - Admit Date]" displayFolder="" count="0" unbalanced="0" hidden="1"/>
    <cacheHierarchy uniqueName="[Dim Date - Admit Date].[Week]" caption="Week" attribute="1" time="1" defaultMemberUniqueName="[Dim Date - Admit Date].[Week].[All]" allUniqueName="[Dim Date - Admit Date].[Week].[All]" dimensionUniqueName="[Dim Date - Admit Date]" displayFolder="" count="0" unbalanced="0" hidden="1"/>
    <cacheHierarchy uniqueName="[Dim Date - Admit Date].[Week Of Year]" caption="Week Of Year" attribute="1" time="1" defaultMemberUniqueName="[Dim Date - Admit Date].[Week Of Year].[All]" allUniqueName="[Dim Date - Admit Date].[Week Of Year].[All]" dimensionUniqueName="[Dim Date - Admit Date]" displayFolder="" count="0" unbalanced="0" hidden="1"/>
    <cacheHierarchy uniqueName="[Dim Date - Admit Date].[WeekKey]" caption="WeekKey" attribute="1" time="1" defaultMemberUniqueName="[Dim Date - Admit Date].[WeekKey].[All]" allUniqueName="[Dim Date - Admit Date].[WeekKey].[All]" dimensionUniqueName="[Dim Date - Admit Date]" displayFolder="" count="0" unbalanced="0" hidden="1"/>
    <cacheHierarchy uniqueName="[Dim Date - Admit Date].[WeeksHierarchy]" caption="WeeksHierarchy" time="1" defaultMemberUniqueName="[Dim Date - Admit Date].[WeeksHierarchy].[All]" allUniqueName="[Dim Date - Admit Date].[WeeksHierarchy].[All]" dimensionUniqueName="[Dim Date - Admit Date]" displayFolder="" count="0" unbalanced="0" hidden="1"/>
    <cacheHierarchy uniqueName="[Dim Date - Admit Date].[Year Name]" caption="Year Name" attribute="1" time="1" defaultMemberUniqueName="[Dim Date - Admit Date].[Year Name].[All]" allUniqueName="[Dim Date - Admit Date].[Year Name].[All]" dimensionUniqueName="[Dim Date - Admit Date]" displayFolder="" count="0" unbalanced="0" hidden="1"/>
    <cacheHierarchy uniqueName="[Dim Date - Admit Date].[YearMonthKey]" caption="YearMonthKey" attribute="1" time="1" defaultMemberUniqueName="[Dim Date - Admit Date].[YearMonthKey].[All]" allUniqueName="[Dim Date - Admit Date].[YearMonthKey].[All]" dimensionUniqueName="[Dim Date - Admit Date]" displayFolder="" count="0" unbalanced="0" hidden="1"/>
    <cacheHierarchy uniqueName="[Dim Date - Apology Request Date].[Custom Week]" caption="Custom Week" attribute="1" time="1" defaultMemberUniqueName="[Dim Date - Apology Request Date].[Custom Week].[All]" allUniqueName="[Dim Date - Apology Request Date].[Custom Week].[All]" dimensionUniqueName="[Dim Date - Apology Request Date]" displayFolder="" count="0" unbalanced="0" hidden="1"/>
    <cacheHierarchy uniqueName="[Dim Date - Apology Request Date].[Date]" caption="Date" attribute="1" time="1" defaultMemberUniqueName="[Dim Date - Apology Request Date].[Date].[All]" allUniqueName="[Dim Date - Apology Request Date].[Date].[All]" dimensionUniqueName="[Dim Date - Apology Request Date]" displayFolder="" count="0" unbalanced="0" hidden="1"/>
    <cacheHierarchy uniqueName="[Dim Date - Apology Request Date].[DateHierarchy]" caption="DateHierarchy" time="1" defaultMemberUniqueName="[Dim Date - Apology Request Date].[DateHierarchy].[All]" allUniqueName="[Dim Date - Apology Request Date].[DateHierarchy].[All]" dimensionUniqueName="[Dim Date - Apology Request Date]" displayFolder="" count="0" unbalanced="0" hidden="1"/>
    <cacheHierarchy uniqueName="[Dim Date - Apology Request Date].[DateKey]" caption="DateKey" attribute="1" time="1" defaultMemberUniqueName="[Dim Date - Apology Request Date].[DateKey].[All]" allUniqueName="[Dim Date - Apology Request Date].[DateKey].[All]" dimensionUniqueName="[Dim Date - Apology Request Date]" displayFolder="" count="0" unbalanced="0" hidden="1"/>
    <cacheHierarchy uniqueName="[Dim Date - Apology Request Date].[DateOld]" caption="DateOld" attribute="1" time="1" defaultMemberUniqueName="[Dim Date - Apology Request Date].[DateOld].[All]" allUniqueName="[Dim Date - Apology Request Date].[DateOld].[All]" dimensionUniqueName="[Dim Date - Apology Request Date]" displayFolder="" count="0" unbalanced="0" hidden="1"/>
    <cacheHierarchy uniqueName="[Dim Date - Apology Request Date].[Day Name]" caption="Day Name" attribute="1" time="1" defaultMemberUniqueName="[Dim Date - Apology Request Date].[Day Name].[All]" allUniqueName="[Dim Date - Apology Request Date].[Day Name].[All]" dimensionUniqueName="[Dim Date - Apology Request Date]" displayFolder="" count="0" unbalanced="0" hidden="1"/>
    <cacheHierarchy uniqueName="[Dim Date - Apology Request Date].[Day Of Month]" caption="Day Of Month" attribute="1" time="1" defaultMemberUniqueName="[Dim Date - Apology Request Date].[Day Of Month].[All]" allUniqueName="[Dim Date - Apology Request Date].[Day Of Month].[All]" dimensionUniqueName="[Dim Date - Apology Request Date]" displayFolder="" count="0" unbalanced="0" hidden="1"/>
    <cacheHierarchy uniqueName="[Dim Date - Apology Request Date].[Day of Week]" caption="Day of Week" attribute="1" time="1" defaultMemberUniqueName="[Dim Date - Apology Request Date].[Day of Week].[All]" allUniqueName="[Dim Date - Apology Request Date].[Day of Week].[All]" dimensionUniqueName="[Dim Date - Apology Request Date]" displayFolder="" count="0" unbalanced="0" hidden="1"/>
    <cacheHierarchy uniqueName="[Dim Date - Apology Request Date].[Day of Year]" caption="Day of Year" attribute="1" time="1" defaultMemberUniqueName="[Dim Date - Apology Request Date].[Day of Year].[All]" allUniqueName="[Dim Date - Apology Request Date].[Day of Year].[All]" dimensionUniqueName="[Dim Date - Apology Request Date]" displayFolder="" count="0" unbalanced="0" hidden="1"/>
    <cacheHierarchy uniqueName="[Dim Date - Apology Request Date].[DayKey]" caption="DayKey" attribute="1" time="1" defaultMemberUniqueName="[Dim Date - Apology Request Date].[DayKey].[All]" allUniqueName="[Dim Date - Apology Request Date].[DayKey].[All]" dimensionUniqueName="[Dim Date - Apology Request Date]" displayFolder="" count="0" unbalanced="0" hidden="1"/>
    <cacheHierarchy uniqueName="[Dim Date - Apology Request Date].[DayKey2]" caption="DayKey2" attribute="1" time="1" defaultMemberUniqueName="[Dim Date - Apology Request Date].[DayKey2].[All]" allUniqueName="[Dim Date - Apology Request Date].[DayKey2].[All]" dimensionUniqueName="[Dim Date - Apology Request Date]" displayFolder="" count="0" unbalanced="0" hidden="1"/>
    <cacheHierarchy uniqueName="[Dim Date - Apology Request Date].[DayofMonthKey]" caption="DayofMonthKey" attribute="1" time="1" defaultMemberUniqueName="[Dim Date - Apology Request Date].[DayofMonthKey].[All]" allUniqueName="[Dim Date - Apology Request Date].[DayofMonthKey].[All]" dimensionUniqueName="[Dim Date - Apology Request Date]" displayFolder="" count="0" unbalanced="0" hidden="1"/>
    <cacheHierarchy uniqueName="[Dim Date - Apology Request Date].[DayofWeekKey]" caption="DayofWeekKey" attribute="1" time="1" defaultMemberUniqueName="[Dim Date - Apology Request Date].[DayofWeekKey].[All]" allUniqueName="[Dim Date - Apology Request Date].[DayofWeekKey].[All]" dimensionUniqueName="[Dim Date - Apology Request Date]" displayFolder="" count="0" unbalanced="0" hidden="1"/>
    <cacheHierarchy uniqueName="[Dim Date - Apology Request Date].[DayofYearKey]" caption="DayofYearKey" attribute="1" time="1" defaultMemberUniqueName="[Dim Date - Apology Request Date].[DayofYearKey].[All]" allUniqueName="[Dim Date - Apology Request Date].[DayofYearKey].[All]" dimensionUniqueName="[Dim Date - Apology Request Date]" displayFolder="" count="0" unbalanced="0" hidden="1"/>
    <cacheHierarchy uniqueName="[Dim Date - Apology Request Date].[FormattedDate]" caption="FormattedDate" attribute="1" time="1" defaultMemberUniqueName="[Dim Date - Apology Request Date].[FormattedDate].[All]" allUniqueName="[Dim Date - Apology Request Date].[FormattedDate].[All]" dimensionUniqueName="[Dim Date - Apology Request Date]" displayFolder="" count="0" unbalanced="0" hidden="1"/>
    <cacheHierarchy uniqueName="[Dim Date - Apology Request Date].[FormattedDateHierarchy]" caption="FormattedDateHierarchy" time="1" defaultMemberUniqueName="[Dim Date - Apology Request Date].[FormattedDateHierarchy].[All]" allUniqueName="[Dim Date - Apology Request Date].[FormattedDateHierarchy].[All]" dimensionUniqueName="[Dim Date - Apology Request Date]" displayFolder="" count="0" unbalanced="0" hidden="1"/>
    <cacheHierarchy uniqueName="[Dim Date - Apology Request Date].[Half Year Name]" caption="Half Year Name" attribute="1" time="1" defaultMemberUniqueName="[Dim Date - Apology Request Date].[Half Year Name].[All]" allUniqueName="[Dim Date - Apology Request Date].[Half Year Name].[All]" dimensionUniqueName="[Dim Date - Apology Request Date]" displayFolder="" count="0" unbalanced="0" hidden="1"/>
    <cacheHierarchy uniqueName="[Dim Date - Apology Request Date].[Hijri Date]" caption="Hijri Date" attribute="1" time="1" defaultMemberUniqueName="[Dim Date - Apology Request Date].[Hijri Date].[All]" allUniqueName="[Dim Date - Apology Request Date].[Hijri Date].[All]" dimensionUniqueName="[Dim Date - Apology Request Date]" displayFolder="" count="0" unbalanced="0" hidden="1"/>
    <cacheHierarchy uniqueName="[Dim Date - Apology Request Date].[Hijri Month]" caption="Hijri Month" attribute="1" time="1" defaultMemberUniqueName="[Dim Date - Apology Request Date].[Hijri Month].[All]" allUniqueName="[Dim Date - Apology Request Date].[Hijri Month].[All]" dimensionUniqueName="[Dim Date - Apology Request Date]" displayFolder="" count="0" unbalanced="0" hidden="1"/>
    <cacheHierarchy uniqueName="[Dim Date - Apology Request Date].[Hijri Quarter]" caption="Hijri Quarter" attribute="1" time="1" defaultMemberUniqueName="[Dim Date - Apology Request Date].[Hijri Quarter].[All]" allUniqueName="[Dim Date - Apology Request Date].[Hijri Quarter].[All]" dimensionUniqueName="[Dim Date - Apology Request Date]" displayFolder="" count="0" unbalanced="0" hidden="1"/>
    <cacheHierarchy uniqueName="[Dim Date - Apology Request Date].[Hijri Semester]" caption="Hijri Semester" attribute="1" time="1" defaultMemberUniqueName="[Dim Date - Apology Request Date].[Hijri Semester].[All]" allUniqueName="[Dim Date - Apology Request Date].[Hijri Semester].[All]" dimensionUniqueName="[Dim Date - Apology Request Date]" displayFolder="" count="0" unbalanced="0" hidden="1"/>
    <cacheHierarchy uniqueName="[Dim Date - Apology Request Date].[Hijri Year]" caption="Hijri Year" attribute="1" time="1" defaultMemberUniqueName="[Dim Date - Apology Request Date].[Hijri Year].[All]" allUniqueName="[Dim Date - Apology Request Date].[Hijri Year].[All]" dimensionUniqueName="[Dim Date - Apology Request Date]" displayFolder="" count="0" unbalanced="0" hidden="1"/>
    <cacheHierarchy uniqueName="[Dim Date - Apology Request Date].[HijriDateHierarchy]" caption="HijriDateHierarchy" time="1" defaultMemberUniqueName="[Dim Date - Apology Request Date].[HijriDateHierarchy].[All]" allUniqueName="[Dim Date - Apology Request Date].[HijriDateHierarchy].[All]" dimensionUniqueName="[Dim Date - Apology Request Date]" displayFolder="" count="0" unbalanced="0" hidden="1"/>
    <cacheHierarchy uniqueName="[Dim Date - Apology Request Date].[HijriDayKey]" caption="HijriDayKey" attribute="1" time="1" defaultMemberUniqueName="[Dim Date - Apology Request Date].[HijriDayKey].[All]" allUniqueName="[Dim Date - Apology Request Date].[HijriDayKey].[All]" dimensionUniqueName="[Dim Date - Apology Request Date]" displayFolder="" count="0" unbalanced="0" hidden="1"/>
    <cacheHierarchy uniqueName="[Dim Date - Apology Request Date].[HijriMonthKey]" caption="HijriMonthKey" attribute="1" time="1" defaultMemberUniqueName="[Dim Date - Apology Request Date].[HijriMonthKey].[All]" allUniqueName="[Dim Date - Apology Request Date].[HijriMonthKey].[All]" dimensionUniqueName="[Dim Date - Apology Request Date]" displayFolder="" count="0" unbalanced="0" hidden="1"/>
    <cacheHierarchy uniqueName="[Dim Date - Apology Request Date].[HijriQuarterKey]" caption="HijriQuarterKey" attribute="1" time="1" defaultMemberUniqueName="[Dim Date - Apology Request Date].[HijriQuarterKey].[All]" allUniqueName="[Dim Date - Apology Request Date].[HijriQuarterKey].[All]" dimensionUniqueName="[Dim Date - Apology Request Date]" displayFolder="" count="0" unbalanced="0" hidden="1"/>
    <cacheHierarchy uniqueName="[Dim Date - Apology Request Date].[HijriSemesterKey]" caption="HijriSemesterKey" attribute="1" time="1" defaultMemberUniqueName="[Dim Date - Apology Request Date].[HijriSemesterKey].[All]" allUniqueName="[Dim Date - Apology Request Date].[HijriSemesterKey].[All]" dimensionUniqueName="[Dim Date - Apology Request Date]" displayFolder="" count="0" unbalanced="0" hidden="1"/>
    <cacheHierarchy uniqueName="[Dim Date - Apology Request Date].[Month Name]" caption="Month Name" attribute="1" time="1" defaultMemberUniqueName="[Dim Date - Apology Request Date].[Month Name].[All]" allUniqueName="[Dim Date - Apology Request Date].[Month Name].[All]" dimensionUniqueName="[Dim Date - Apology Request Date]" displayFolder="" count="0" unbalanced="0" hidden="1"/>
    <cacheHierarchy uniqueName="[Dim Date - Apology Request Date].[Month Of Year]" caption="Month Of Year" attribute="1" time="1" defaultMemberUniqueName="[Dim Date - Apology Request Date].[Month Of Year].[All]" allUniqueName="[Dim Date - Apology Request Date].[Month Of Year].[All]" dimensionUniqueName="[Dim Date - Apology Request Date]" displayFolder="" count="0" unbalanced="0" hidden="1"/>
    <cacheHierarchy uniqueName="[Dim Date - Apology Request Date].[MonthKey]" caption="MonthKey" attribute="1" time="1" defaultMemberUniqueName="[Dim Date - Apology Request Date].[MonthKey].[All]" allUniqueName="[Dim Date - Apology Request Date].[MonthKey].[All]" dimensionUniqueName="[Dim Date - Apology Request Date]" displayFolder="" count="0" unbalanced="0" hidden="1"/>
    <cacheHierarchy uniqueName="[Dim Date - Apology Request Date].[MonthNameKey]" caption="MonthNameKey" attribute="1" time="1" defaultMemberUniqueName="[Dim Date - Apology Request Date].[MonthNameKey].[All]" allUniqueName="[Dim Date - Apology Request Date].[MonthNameKey].[All]" dimensionUniqueName="[Dim Date - Apology Request Date]" displayFolder="" count="0" unbalanced="0" hidden="1"/>
    <cacheHierarchy uniqueName="[Dim Date - Apology Request Date].[MonthOverTime]" caption="MonthOverTime" attribute="1" time="1" defaultMemberUniqueName="[Dim Date - Apology Request Date].[MonthOverTime].[All]" allUniqueName="[Dim Date - Apology Request Date].[MonthOverTime].[All]" dimensionUniqueName="[Dim Date - Apology Request Date]" displayFolder="" count="0" unbalanced="0" hidden="1"/>
    <cacheHierarchy uniqueName="[Dim Date - Apology Request Date].[PK_Date]" caption="PK_Date" attribute="1" time="1" keyAttribute="1" defaultMemberUniqueName="[Dim Date - Apology Request Date].[PK_Date].[All]" allUniqueName="[Dim Date - Apology Request Date].[PK_Date].[All]" dimensionUniqueName="[Dim Date - Apology Request Date]" displayFolder="" count="0" memberValueDatatype="7" unbalanced="0" hidden="1"/>
    <cacheHierarchy uniqueName="[Dim Date - Apology Request Date].[Quarter Name]" caption="Quarter Name" attribute="1" time="1" defaultMemberUniqueName="[Dim Date - Apology Request Date].[Quarter Name].[All]" allUniqueName="[Dim Date - Apology Request Date].[Quarter Name].[All]" dimensionUniqueName="[Dim Date - Apology Request Date]" displayFolder="" count="0" unbalanced="0" hidden="1"/>
    <cacheHierarchy uniqueName="[Dim Date - Apology Request Date].[Quarter Of Year]" caption="Quarter Of Year" attribute="1" time="1" defaultMemberUniqueName="[Dim Date - Apology Request Date].[Quarter Of Year].[All]" allUniqueName="[Dim Date - Apology Request Date].[Quarter Of Year].[All]" dimensionUniqueName="[Dim Date - Apology Request Date]" displayFolder="" count="0" unbalanced="0" hidden="1"/>
    <cacheHierarchy uniqueName="[Dim Date - Apology Request Date].[QuarterKey]" caption="QuarterKey" attribute="1" time="1" defaultMemberUniqueName="[Dim Date - Apology Request Date].[QuarterKey].[All]" allUniqueName="[Dim Date - Apology Request Date].[QuarterKey].[All]" dimensionUniqueName="[Dim Date - Apology Request Date]" displayFolder="" count="0" unbalanced="0" hidden="1"/>
    <cacheHierarchy uniqueName="[Dim Date - Apology Request Date].[Semester Of Year]" caption="Semester Of Year" attribute="1" time="1" defaultMemberUniqueName="[Dim Date - Apology Request Date].[Semester Of Year].[All]" allUniqueName="[Dim Date - Apology Request Date].[Semester Of Year].[All]" dimensionUniqueName="[Dim Date - Apology Request Date]" displayFolder="" count="0" unbalanced="0" hidden="1"/>
    <cacheHierarchy uniqueName="[Dim Date - Apology Request Date].[SemesterKey]" caption="SemesterKey" attribute="1" time="1" defaultMemberUniqueName="[Dim Date - Apology Request Date].[SemesterKey].[All]" allUniqueName="[Dim Date - Apology Request Date].[SemesterKey].[All]" dimensionUniqueName="[Dim Date - Apology Request Date]" displayFolder="" count="0" unbalanced="0" hidden="1"/>
    <cacheHierarchy uniqueName="[Dim Date - Apology Request Date].[SemesterNameKey]" caption="SemesterNameKey" attribute="1" time="1" defaultMemberUniqueName="[Dim Date - Apology Request Date].[SemesterNameKey].[All]" allUniqueName="[Dim Date - Apology Request Date].[SemesterNameKey].[All]" dimensionUniqueName="[Dim Date - Apology Request Date]" displayFolder="" count="0" unbalanced="0" hidden="1"/>
    <cacheHierarchy uniqueName="[Dim Date - Apology Request Date].[Week]" caption="Week" attribute="1" time="1" defaultMemberUniqueName="[Dim Date - Apology Request Date].[Week].[All]" allUniqueName="[Dim Date - Apology Request Date].[Week].[All]" dimensionUniqueName="[Dim Date - Apology Request Date]" displayFolder="" count="0" unbalanced="0" hidden="1"/>
    <cacheHierarchy uniqueName="[Dim Date - Apology Request Date].[Week Of Year]" caption="Week Of Year" attribute="1" time="1" defaultMemberUniqueName="[Dim Date - Apology Request Date].[Week Of Year].[All]" allUniqueName="[Dim Date - Apology Request Date].[Week Of Year].[All]" dimensionUniqueName="[Dim Date - Apology Request Date]" displayFolder="" count="0" unbalanced="0" hidden="1"/>
    <cacheHierarchy uniqueName="[Dim Date - Apology Request Date].[WeekKey]" caption="WeekKey" attribute="1" time="1" defaultMemberUniqueName="[Dim Date - Apology Request Date].[WeekKey].[All]" allUniqueName="[Dim Date - Apology Request Date].[WeekKey].[All]" dimensionUniqueName="[Dim Date - Apology Request Date]" displayFolder="" count="0" unbalanced="0" hidden="1"/>
    <cacheHierarchy uniqueName="[Dim Date - Apology Request Date].[WeeksHierarchy]" caption="WeeksHierarchy" time="1" defaultMemberUniqueName="[Dim Date - Apology Request Date].[WeeksHierarchy].[All]" allUniqueName="[Dim Date - Apology Request Date].[WeeksHierarchy].[All]" dimensionUniqueName="[Dim Date - Apology Request Date]" displayFolder="" count="0" unbalanced="0" hidden="1"/>
    <cacheHierarchy uniqueName="[Dim Date - Apology Request Date].[Year Name]" caption="Year Name" attribute="1" time="1" defaultMemberUniqueName="[Dim Date - Apology Request Date].[Year Name].[All]" allUniqueName="[Dim Date - Apology Request Date].[Year Name].[All]" dimensionUniqueName="[Dim Date - Apology Request Date]" displayFolder="" count="0" unbalanced="0" hidden="1"/>
    <cacheHierarchy uniqueName="[Dim Date - Arrive Date].[Custom Week]" caption="Custom Week" attribute="1" time="1" defaultMemberUniqueName="[Dim Date - Arrive Date].[Custom Week].[All]" allUniqueName="[Dim Date - Arrive Date].[Custom Week].[All]" dimensionUniqueName="[Dim Date - Arrive Date]" displayFolder="" count="0" unbalanced="0" hidden="1"/>
    <cacheHierarchy uniqueName="[Dim Date - Arrive Date].[Date]" caption="Date" attribute="1" time="1" defaultMemberUniqueName="[Dim Date - Arrive Date].[Date].[All]" allUniqueName="[Dim Date - Arrive Date].[Date].[All]" dimensionUniqueName="[Dim Date - Arrive Date]" displayFolder="" count="0" unbalanced="0" hidden="1"/>
    <cacheHierarchy uniqueName="[Dim Date - Arrive Date].[DateHierarchy]" caption="DateHierarchy" time="1" defaultMemberUniqueName="[Dim Date - Arrive Date].[DateHierarchy].[All]" allUniqueName="[Dim Date - Arrive Date].[DateHierarchy].[All]" dimensionUniqueName="[Dim Date - Arrive Date]" displayFolder="" count="0" unbalanced="0" hidden="1"/>
    <cacheHierarchy uniqueName="[Dim Date - Arrive Date].[DateKey]" caption="DateKey" attribute="1" time="1" defaultMemberUniqueName="[Dim Date - Arrive Date].[DateKey].[All]" allUniqueName="[Dim Date - Arrive Date].[DateKey].[All]" dimensionUniqueName="[Dim Date - Arrive Date]" displayFolder="" count="0" unbalanced="0" hidden="1"/>
    <cacheHierarchy uniqueName="[Dim Date - Arrive Date].[DateOld]" caption="DateOld" attribute="1" time="1" defaultMemberUniqueName="[Dim Date - Arrive Date].[DateOld].[All]" allUniqueName="[Dim Date - Arrive Date].[DateOld].[All]" dimensionUniqueName="[Dim Date - Arrive Date]" displayFolder="" count="0" unbalanced="0" hidden="1"/>
    <cacheHierarchy uniqueName="[Dim Date - Arrive Date].[Day Name]" caption="Day Name" attribute="1" time="1" defaultMemberUniqueName="[Dim Date - Arrive Date].[Day Name].[All]" allUniqueName="[Dim Date - Arrive Date].[Day Name].[All]" dimensionUniqueName="[Dim Date - Arrive Date]" displayFolder="" count="0" unbalanced="0" hidden="1"/>
    <cacheHierarchy uniqueName="[Dim Date - Arrive Date].[Day Of Month]" caption="Day Of Month" attribute="1" time="1" defaultMemberUniqueName="[Dim Date - Arrive Date].[Day Of Month].[All]" allUniqueName="[Dim Date - Arrive Date].[Day Of Month].[All]" dimensionUniqueName="[Dim Date - Arrive Date]" displayFolder="" count="0" unbalanced="0" hidden="1"/>
    <cacheHierarchy uniqueName="[Dim Date - Arrive Date].[Day of Week]" caption="Day of Week" attribute="1" time="1" defaultMemberUniqueName="[Dim Date - Arrive Date].[Day of Week].[All]" allUniqueName="[Dim Date - Arrive Date].[Day of Week].[All]" dimensionUniqueName="[Dim Date - Arrive Date]" displayFolder="" count="0" unbalanced="0" hidden="1"/>
    <cacheHierarchy uniqueName="[Dim Date - Arrive Date].[Day of Year]" caption="Day of Year" attribute="1" time="1" defaultMemberUniqueName="[Dim Date - Arrive Date].[Day of Year].[All]" allUniqueName="[Dim Date - Arrive Date].[Day of Year].[All]" dimensionUniqueName="[Dim Date - Arrive Date]" displayFolder="" count="0" unbalanced="0" hidden="1"/>
    <cacheHierarchy uniqueName="[Dim Date - Arrive Date].[DayKey]" caption="DayKey" attribute="1" time="1" defaultMemberUniqueName="[Dim Date - Arrive Date].[DayKey].[All]" allUniqueName="[Dim Date - Arrive Date].[DayKey].[All]" dimensionUniqueName="[Dim Date - Arrive Date]" displayFolder="" count="0" unbalanced="0" hidden="1"/>
    <cacheHierarchy uniqueName="[Dim Date - Arrive Date].[DayKey2]" caption="DayKey2" attribute="1" time="1" defaultMemberUniqueName="[Dim Date - Arrive Date].[DayKey2].[All]" allUniqueName="[Dim Date - Arrive Date].[DayKey2].[All]" dimensionUniqueName="[Dim Date - Arrive Date]" displayFolder="" count="0" unbalanced="0" hidden="1"/>
    <cacheHierarchy uniqueName="[Dim Date - Arrive Date].[DayofMonthKey]" caption="DayofMonthKey" attribute="1" time="1" defaultMemberUniqueName="[Dim Date - Arrive Date].[DayofMonthKey].[All]" allUniqueName="[Dim Date - Arrive Date].[DayofMonthKey].[All]" dimensionUniqueName="[Dim Date - Arrive Date]" displayFolder="" count="0" unbalanced="0" hidden="1"/>
    <cacheHierarchy uniqueName="[Dim Date - Arrive Date].[DayofWeekKey]" caption="DayofWeekKey" attribute="1" time="1" defaultMemberUniqueName="[Dim Date - Arrive Date].[DayofWeekKey].[All]" allUniqueName="[Dim Date - Arrive Date].[DayofWeekKey].[All]" dimensionUniqueName="[Dim Date - Arrive Date]" displayFolder="" count="0" unbalanced="0" hidden="1"/>
    <cacheHierarchy uniqueName="[Dim Date - Arrive Date].[DayofYearKey]" caption="DayofYearKey" attribute="1" time="1" defaultMemberUniqueName="[Dim Date - Arrive Date].[DayofYearKey].[All]" allUniqueName="[Dim Date - Arrive Date].[DayofYearKey].[All]" dimensionUniqueName="[Dim Date - Arrive Date]" displayFolder="" count="0" unbalanced="0" hidden="1"/>
    <cacheHierarchy uniqueName="[Dim Date - Arrive Date].[FormattedDate]" caption="FormattedDate" attribute="1" time="1" defaultMemberUniqueName="[Dim Date - Arrive Date].[FormattedDate].[All]" allUniqueName="[Dim Date - Arrive Date].[FormattedDate].[All]" dimensionUniqueName="[Dim Date - Arrive Date]" displayFolder="" count="0" unbalanced="0" hidden="1"/>
    <cacheHierarchy uniqueName="[Dim Date - Arrive Date].[Half Year Name]" caption="Half Year Name" attribute="1" time="1" defaultMemberUniqueName="[Dim Date - Arrive Date].[Half Year Name].[All]" allUniqueName="[Dim Date - Arrive Date].[Half Year Name].[All]" dimensionUniqueName="[Dim Date - Arrive Date]" displayFolder="" count="0" unbalanced="0" hidden="1"/>
    <cacheHierarchy uniqueName="[Dim Date - Arrive Date].[Hijri Date]" caption="Hijri Date" attribute="1" time="1" defaultMemberUniqueName="[Dim Date - Arrive Date].[Hijri Date].[All]" allUniqueName="[Dim Date - Arrive Date].[Hijri Date].[All]" dimensionUniqueName="[Dim Date - Arrive Date]" displayFolder="" count="0" unbalanced="0" hidden="1"/>
    <cacheHierarchy uniqueName="[Dim Date - Arrive Date].[Hijri Month]" caption="Hijri Month" attribute="1" time="1" defaultMemberUniqueName="[Dim Date - Arrive Date].[Hijri Month].[All]" allUniqueName="[Dim Date - Arrive Date].[Hijri Month].[All]" dimensionUniqueName="[Dim Date - Arrive Date]" displayFolder="" count="0" unbalanced="0" hidden="1"/>
    <cacheHierarchy uniqueName="[Dim Date - Arrive Date].[Hijri Quarter]" caption="Hijri Quarter" attribute="1" time="1" defaultMemberUniqueName="[Dim Date - Arrive Date].[Hijri Quarter].[All]" allUniqueName="[Dim Date - Arrive Date].[Hijri Quarter].[All]" dimensionUniqueName="[Dim Date - Arrive Date]" displayFolder="" count="0" unbalanced="0" hidden="1"/>
    <cacheHierarchy uniqueName="[Dim Date - Arrive Date].[Hijri Semester]" caption="Hijri Semester" attribute="1" time="1" defaultMemberUniqueName="[Dim Date - Arrive Date].[Hijri Semester].[All]" allUniqueName="[Dim Date - Arrive Date].[Hijri Semester].[All]" dimensionUniqueName="[Dim Date - Arrive Date]" displayFolder="" count="0" unbalanced="0" hidden="1"/>
    <cacheHierarchy uniqueName="[Dim Date - Arrive Date].[Hijri Year]" caption="Hijri Year" attribute="1" time="1" defaultMemberUniqueName="[Dim Date - Arrive Date].[Hijri Year].[All]" allUniqueName="[Dim Date - Arrive Date].[Hijri Year].[All]" dimensionUniqueName="[Dim Date - Arrive Date]" displayFolder="" count="0" unbalanced="0" hidden="1"/>
    <cacheHierarchy uniqueName="[Dim Date - Arrive Date].[HijriDateHierarchy]" caption="HijriDateHierarchy" time="1" defaultMemberUniqueName="[Dim Date - Arrive Date].[HijriDateHierarchy].[All]" allUniqueName="[Dim Date - Arrive Date].[HijriDateHierarchy].[All]" dimensionUniqueName="[Dim Date - Arrive Date]" displayFolder="" count="0" unbalanced="0" hidden="1"/>
    <cacheHierarchy uniqueName="[Dim Date - Arrive Date].[HijriDayKey]" caption="HijriDayKey" attribute="1" time="1" defaultMemberUniqueName="[Dim Date - Arrive Date].[HijriDayKey].[All]" allUniqueName="[Dim Date - Arrive Date].[HijriDayKey].[All]" dimensionUniqueName="[Dim Date - Arrive Date]" displayFolder="" count="0" unbalanced="0" hidden="1"/>
    <cacheHierarchy uniqueName="[Dim Date - Arrive Date].[HijriMonthKey]" caption="HijriMonthKey" attribute="1" time="1" defaultMemberUniqueName="[Dim Date - Arrive Date].[HijriMonthKey].[All]" allUniqueName="[Dim Date - Arrive Date].[HijriMonthKey].[All]" dimensionUniqueName="[Dim Date - Arrive Date]" displayFolder="" count="0" unbalanced="0" hidden="1"/>
    <cacheHierarchy uniqueName="[Dim Date - Arrive Date].[HijriQuarterKey]" caption="HijriQuarterKey" attribute="1" time="1" defaultMemberUniqueName="[Dim Date - Arrive Date].[HijriQuarterKey].[All]" allUniqueName="[Dim Date - Arrive Date].[HijriQuarterKey].[All]" dimensionUniqueName="[Dim Date - Arrive Date]" displayFolder="" count="0" unbalanced="0" hidden="1"/>
    <cacheHierarchy uniqueName="[Dim Date - Arrive Date].[HijriSemesterKey]" caption="HijriSemesterKey" attribute="1" time="1" defaultMemberUniqueName="[Dim Date - Arrive Date].[HijriSemesterKey].[All]" allUniqueName="[Dim Date - Arrive Date].[HijriSemesterKey].[All]" dimensionUniqueName="[Dim Date - Arrive Date]" displayFolder="" count="0" unbalanced="0" hidden="1"/>
    <cacheHierarchy uniqueName="[Dim Date - Arrive Date].[Month Name]" caption="Month Name" attribute="1" time="1" defaultMemberUniqueName="[Dim Date - Arrive Date].[Month Name].[All]" allUniqueName="[Dim Date - Arrive Date].[Month Name].[All]" dimensionUniqueName="[Dim Date - Arrive Date]" displayFolder="" count="0" unbalanced="0" hidden="1"/>
    <cacheHierarchy uniqueName="[Dim Date - Arrive Date].[Month Of Year]" caption="Month Of Year" attribute="1" time="1" defaultMemberUniqueName="[Dim Date - Arrive Date].[Month Of Year].[All]" allUniqueName="[Dim Date - Arrive Date].[Month Of Year].[All]" dimensionUniqueName="[Dim Date - Arrive Date]" displayFolder="" count="0" unbalanced="0" hidden="1"/>
    <cacheHierarchy uniqueName="[Dim Date - Arrive Date].[MonthKey]" caption="MonthKey" attribute="1" time="1" defaultMemberUniqueName="[Dim Date - Arrive Date].[MonthKey].[All]" allUniqueName="[Dim Date - Arrive Date].[MonthKey].[All]" dimensionUniqueName="[Dim Date - Arrive Date]" displayFolder="" count="0" unbalanced="0" hidden="1"/>
    <cacheHierarchy uniqueName="[Dim Date - Arrive Date].[MonthNameKey]" caption="MonthNameKey" attribute="1" time="1" defaultMemberUniqueName="[Dim Date - Arrive Date].[MonthNameKey].[All]" allUniqueName="[Dim Date - Arrive Date].[MonthNameKey].[All]" dimensionUniqueName="[Dim Date - Arrive Date]" displayFolder="" count="0" unbalanced="0" hidden="1"/>
    <cacheHierarchy uniqueName="[Dim Date - Arrive Date].[MonthOverTime]" caption="MonthOverTime" attribute="1" time="1" defaultMemberUniqueName="[Dim Date - Arrive Date].[MonthOverTime].[All]" allUniqueName="[Dim Date - Arrive Date].[MonthOverTime].[All]" dimensionUniqueName="[Dim Date - Arrive Date]" displayFolder="" count="0" unbalanced="0" hidden="1"/>
    <cacheHierarchy uniqueName="[Dim Date - Arrive Date].[PK_Date]" caption="PK_Date" attribute="1" time="1" keyAttribute="1" defaultMemberUniqueName="[Dim Date - Arrive Date].[PK_Date].[All]" allUniqueName="[Dim Date - Arrive Date].[PK_Date].[All]" dimensionUniqueName="[Dim Date - Arrive Date]" displayFolder="" count="0" memberValueDatatype="7" unbalanced="0" hidden="1"/>
    <cacheHierarchy uniqueName="[Dim Date - Arrive Date].[Quarter Name]" caption="Quarter Name" attribute="1" time="1" defaultMemberUniqueName="[Dim Date - Arrive Date].[Quarter Name].[All]" allUniqueName="[Dim Date - Arrive Date].[Quarter Name].[All]" dimensionUniqueName="[Dim Date - Arrive Date]" displayFolder="" count="0" unbalanced="0" hidden="1"/>
    <cacheHierarchy uniqueName="[Dim Date - Arrive Date].[Quarter Of Year]" caption="Quarter Of Year" attribute="1" time="1" defaultMemberUniqueName="[Dim Date - Arrive Date].[Quarter Of Year].[All]" allUniqueName="[Dim Date - Arrive Date].[Quarter Of Year].[All]" dimensionUniqueName="[Dim Date - Arrive Date]" displayFolder="" count="0" unbalanced="0" hidden="1"/>
    <cacheHierarchy uniqueName="[Dim Date - Arrive Date].[QuarterKey]" caption="QuarterKey" attribute="1" time="1" defaultMemberUniqueName="[Dim Date - Arrive Date].[QuarterKey].[All]" allUniqueName="[Dim Date - Arrive Date].[QuarterKey].[All]" dimensionUniqueName="[Dim Date - Arrive Date]" displayFolder="" count="0" unbalanced="0" hidden="1"/>
    <cacheHierarchy uniqueName="[Dim Date - Arrive Date].[Semester Of Year]" caption="Semester Of Year" attribute="1" time="1" defaultMemberUniqueName="[Dim Date - Arrive Date].[Semester Of Year].[All]" allUniqueName="[Dim Date - Arrive Date].[Semester Of Year].[All]" dimensionUniqueName="[Dim Date - Arrive Date]" displayFolder="" count="0" unbalanced="0" hidden="1"/>
    <cacheHierarchy uniqueName="[Dim Date - Arrive Date].[SemesterKey]" caption="SemesterKey" attribute="1" time="1" defaultMemberUniqueName="[Dim Date - Arrive Date].[SemesterKey].[All]" allUniqueName="[Dim Date - Arrive Date].[SemesterKey].[All]" dimensionUniqueName="[Dim Date - Arrive Date]" displayFolder="" count="0" unbalanced="0" hidden="1"/>
    <cacheHierarchy uniqueName="[Dim Date - Arrive Date].[SemesterNameKey]" caption="SemesterNameKey" attribute="1" time="1" defaultMemberUniqueName="[Dim Date - Arrive Date].[SemesterNameKey].[All]" allUniqueName="[Dim Date - Arrive Date].[SemesterNameKey].[All]" dimensionUniqueName="[Dim Date - Arrive Date]" displayFolder="" count="0" unbalanced="0" hidden="1"/>
    <cacheHierarchy uniqueName="[Dim Date - Arrive Date].[Week]" caption="Week" attribute="1" time="1" defaultMemberUniqueName="[Dim Date - Arrive Date].[Week].[All]" allUniqueName="[Dim Date - Arrive Date].[Week].[All]" dimensionUniqueName="[Dim Date - Arrive Date]" displayFolder="" count="0" unbalanced="0" hidden="1"/>
    <cacheHierarchy uniqueName="[Dim Date - Arrive Date].[Week Of Year]" caption="Week Of Year" attribute="1" time="1" defaultMemberUniqueName="[Dim Date - Arrive Date].[Week Of Year].[All]" allUniqueName="[Dim Date - Arrive Date].[Week Of Year].[All]" dimensionUniqueName="[Dim Date - Arrive Date]" displayFolder="" count="0" unbalanced="0" hidden="1"/>
    <cacheHierarchy uniqueName="[Dim Date - Arrive Date].[WeekKey]" caption="WeekKey" attribute="1" time="1" defaultMemberUniqueName="[Dim Date - Arrive Date].[WeekKey].[All]" allUniqueName="[Dim Date - Arrive Date].[WeekKey].[All]" dimensionUniqueName="[Dim Date - Arrive Date]" displayFolder="" count="0" unbalanced="0" hidden="1"/>
    <cacheHierarchy uniqueName="[Dim Date - Arrive Date].[WeeksHierarchy]" caption="WeeksHierarchy" time="1" defaultMemberUniqueName="[Dim Date - Arrive Date].[WeeksHierarchy].[All]" allUniqueName="[Dim Date - Arrive Date].[WeeksHierarchy].[All]" dimensionUniqueName="[Dim Date - Arrive Date]" displayFolder="" count="0" unbalanced="0" hidden="1"/>
    <cacheHierarchy uniqueName="[Dim Date - Arrive Date].[Year Name]" caption="Year Name" attribute="1" time="1" defaultMemberUniqueName="[Dim Date - Arrive Date].[Year Name].[All]" allUniqueName="[Dim Date - Arrive Date].[Year Name].[All]" dimensionUniqueName="[Dim Date - Arrive Date]" displayFolder="" count="0" unbalanced="0" hidden="1"/>
    <cacheHierarchy uniqueName="[Dim Date - Arrive Date].[YearMonthKey]" caption="YearMonthKey" attribute="1" time="1" defaultMemberUniqueName="[Dim Date - Arrive Date].[YearMonthKey].[All]" allUniqueName="[Dim Date - Arrive Date].[YearMonthKey].[All]" dimensionUniqueName="[Dim Date - Arrive Date]" displayFolder="" count="0" unbalanced="0" hidden="1"/>
    <cacheHierarchy uniqueName="[Dim Date - Arrived Time].[DayTimeBucket]" caption="DayTimeBucket" attribute="1" defaultMemberUniqueName="[Dim Date - Arrived Time].[DayTimeBucket].[All]" allUniqueName="[Dim Date - Arrived Time].[DayTimeBucket].[All]" dimensionUniqueName="[Dim Date - Arrived Time]" displayFolder="" count="0" unbalanced="0" hidden="1"/>
    <cacheHierarchy uniqueName="[Dim Date - Arrived Time].[DayTimeBucketGroupKey]" caption="DayTimeBucketGroupKey" attribute="1" defaultMemberUniqueName="[Dim Date - Arrived Time].[DayTimeBucketGroupKey].[All]" allUniqueName="[Dim Date - Arrived Time].[DayTimeBucketGroupKey].[All]" dimensionUniqueName="[Dim Date - Arrived Time]" displayFolder="" count="0" unbalanced="0" hidden="1"/>
    <cacheHierarchy uniqueName="[Dim Date - Arrived Time].[Hour24]" caption="Hour24" attribute="1" defaultMemberUniqueName="[Dim Date - Arrived Time].[Hour24].[All]" allUniqueName="[Dim Date - Arrived Time].[Hour24].[All]" dimensionUniqueName="[Dim Date - Arrived Time]" displayFolder="" count="0" unbalanced="0" hidden="1"/>
    <cacheHierarchy uniqueName="[Dim Date - Arrived Time].[HourlyBucket]" caption="HourlyBucket" attribute="1" defaultMemberUniqueName="[Dim Date - Arrived Time].[HourlyBucket].[All]" allUniqueName="[Dim Date - Arrived Time].[HourlyBucket].[All]" dimensionUniqueName="[Dim Date - Arrived Time]" displayFolder="" count="0" unbalanced="0" hidden="1"/>
    <cacheHierarchy uniqueName="[Dim Date - Arrived Time].[MinuteNumber]" caption="MinuteNumber" attribute="1" defaultMemberUniqueName="[Dim Date - Arrived Time].[MinuteNumber].[All]" allUniqueName="[Dim Date - Arrived Time].[MinuteNumber].[All]" dimensionUniqueName="[Dim Date - Arrived Time]" displayFolder="" count="0" unbalanced="0" hidden="1"/>
    <cacheHierarchy uniqueName="[Dim Date - Arrived Time].[SecondNumber]" caption="SecondNumber" attribute="1" defaultMemberUniqueName="[Dim Date - Arrived Time].[SecondNumber].[All]" allUniqueName="[Dim Date - Arrived Time].[SecondNumber].[All]" dimensionUniqueName="[Dim Date - Arrived Time]" displayFolder="" count="0" unbalanced="0" hidden="1"/>
    <cacheHierarchy uniqueName="[Dim Date - Arrived Time].[Time]" caption="Time" attribute="1" defaultMemberUniqueName="[Dim Date - Arrived Time].[Time].[All]" allUniqueName="[Dim Date - Arrived Time].[Time].[All]" dimensionUniqueName="[Dim Date - Arrived Time]" displayFolder="" count="0" unbalanced="0" hidden="1"/>
    <cacheHierarchy uniqueName="[Dim Date - Arrived Time].[TimeAltKey]" caption="TimeAltKey" attribute="1" defaultMemberUniqueName="[Dim Date - Arrived Time].[TimeAltKey].[All]" allUniqueName="[Dim Date - Arrived Time].[TimeAltKey].[All]" dimensionUniqueName="[Dim Date - Arrived Time]" displayFolder="" count="0" unbalanced="0" hidden="1"/>
    <cacheHierarchy uniqueName="[Dim Date - Arrived Time].[TimeInSecond]" caption="TimeInSecond" attribute="1" defaultMemberUniqueName="[Dim Date - Arrived Time].[TimeInSecond].[All]" allUniqueName="[Dim Date - Arrived Time].[TimeInSecond].[All]" dimensionUniqueName="[Dim Date - Arrived Time]" displayFolder="" count="0" unbalanced="0" hidden="1"/>
    <cacheHierarchy uniqueName="[Dim Date - Arrived Time].[TimeKey]" caption="TimeKey" attribute="1" defaultMemberUniqueName="[Dim Date - Arrived Time].[TimeKey].[All]" allUniqueName="[Dim Date - Arrived Time].[TimeKey].[All]" dimensionUniqueName="[Dim Date - Arrived Time]" displayFolder="" count="0" unbalanced="0" hidden="1"/>
    <cacheHierarchy uniqueName="[Dim Date - Booking Date].[Custom Week]" caption="Custom Week" attribute="1" time="1" defaultMemberUniqueName="[Dim Date - Booking Date].[Custom Week].[All]" allUniqueName="[Dim Date - Booking Date].[Custom Week].[All]" dimensionUniqueName="[Dim Date - Booking Date]" displayFolder="" count="0" unbalanced="0" hidden="1"/>
    <cacheHierarchy uniqueName="[Dim Date - Booking Date].[Date]" caption="Date" attribute="1" time="1" defaultMemberUniqueName="[Dim Date - Booking Date].[Date].[All]" allUniqueName="[Dim Date - Booking Date].[Date].[All]" dimensionUniqueName="[Dim Date - Booking Date]" displayFolder="" count="0" unbalanced="0" hidden="1"/>
    <cacheHierarchy uniqueName="[Dim Date - Booking Date].[DateHierarchy]" caption="DateHierarchy" time="1" defaultMemberUniqueName="[Dim Date - Booking Date].[DateHierarchy].[All]" allUniqueName="[Dim Date - Booking Date].[DateHierarchy].[All]" dimensionUniqueName="[Dim Date - Booking Date]" displayFolder="" count="0" unbalanced="0" hidden="1"/>
    <cacheHierarchy uniqueName="[Dim Date - Booking Date].[DateKey]" caption="DateKey" attribute="1" time="1" defaultMemberUniqueName="[Dim Date - Booking Date].[DateKey].[All]" allUniqueName="[Dim Date - Booking Date].[DateKey].[All]" dimensionUniqueName="[Dim Date - Booking Date]" displayFolder="" count="0" unbalanced="0" hidden="1"/>
    <cacheHierarchy uniqueName="[Dim Date - Booking Date].[DateOld]" caption="DateOld" attribute="1" time="1" defaultMemberUniqueName="[Dim Date - Booking Date].[DateOld].[All]" allUniqueName="[Dim Date - Booking Date].[DateOld].[All]" dimensionUniqueName="[Dim Date - Booking Date]" displayFolder="" count="0" unbalanced="0" hidden="1"/>
    <cacheHierarchy uniqueName="[Dim Date - Booking Date].[Day Name]" caption="Day Name" attribute="1" time="1" defaultMemberUniqueName="[Dim Date - Booking Date].[Day Name].[All]" allUniqueName="[Dim Date - Booking Date].[Day Name].[All]" dimensionUniqueName="[Dim Date - Booking Date]" displayFolder="" count="0" unbalanced="0" hidden="1"/>
    <cacheHierarchy uniqueName="[Dim Date - Booking Date].[Day Of Month]" caption="Day Of Month" attribute="1" time="1" defaultMemberUniqueName="[Dim Date - Booking Date].[Day Of Month].[All]" allUniqueName="[Dim Date - Booking Date].[Day Of Month].[All]" dimensionUniqueName="[Dim Date - Booking Date]" displayFolder="" count="0" unbalanced="0" hidden="1"/>
    <cacheHierarchy uniqueName="[Dim Date - Booking Date].[Day of Week]" caption="Day of Week" attribute="1" time="1" defaultMemberUniqueName="[Dim Date - Booking Date].[Day of Week].[All]" allUniqueName="[Dim Date - Booking Date].[Day of Week].[All]" dimensionUniqueName="[Dim Date - Booking Date]" displayFolder="" count="0" unbalanced="0" hidden="1"/>
    <cacheHierarchy uniqueName="[Dim Date - Booking Date].[Day of Year]" caption="Day of Year" attribute="1" time="1" defaultMemberUniqueName="[Dim Date - Booking Date].[Day of Year].[All]" allUniqueName="[Dim Date - Booking Date].[Day of Year].[All]" dimensionUniqueName="[Dim Date - Booking Date]" displayFolder="" count="0" unbalanced="0" hidden="1"/>
    <cacheHierarchy uniqueName="[Dim Date - Booking Date].[DayKey]" caption="DayKey" attribute="1" time="1" defaultMemberUniqueName="[Dim Date - Booking Date].[DayKey].[All]" allUniqueName="[Dim Date - Booking Date].[DayKey].[All]" dimensionUniqueName="[Dim Date - Booking Date]" displayFolder="" count="0" unbalanced="0" hidden="1"/>
    <cacheHierarchy uniqueName="[Dim Date - Booking Date].[DayKey2]" caption="DayKey2" attribute="1" time="1" defaultMemberUniqueName="[Dim Date - Booking Date].[DayKey2].[All]" allUniqueName="[Dim Date - Booking Date].[DayKey2].[All]" dimensionUniqueName="[Dim Date - Booking Date]" displayFolder="" count="0" unbalanced="0" hidden="1"/>
    <cacheHierarchy uniqueName="[Dim Date - Booking Date].[DayofMonthKey]" caption="DayofMonthKey" attribute="1" time="1" defaultMemberUniqueName="[Dim Date - Booking Date].[DayofMonthKey].[All]" allUniqueName="[Dim Date - Booking Date].[DayofMonthKey].[All]" dimensionUniqueName="[Dim Date - Booking Date]" displayFolder="" count="0" unbalanced="0" hidden="1"/>
    <cacheHierarchy uniqueName="[Dim Date - Booking Date].[DayofWeekKey]" caption="DayofWeekKey" attribute="1" time="1" defaultMemberUniqueName="[Dim Date - Booking Date].[DayofWeekKey].[All]" allUniqueName="[Dim Date - Booking Date].[DayofWeekKey].[All]" dimensionUniqueName="[Dim Date - Booking Date]" displayFolder="" count="0" unbalanced="0" hidden="1"/>
    <cacheHierarchy uniqueName="[Dim Date - Booking Date].[DayofYearKey]" caption="DayofYearKey" attribute="1" time="1" defaultMemberUniqueName="[Dim Date - Booking Date].[DayofYearKey].[All]" allUniqueName="[Dim Date - Booking Date].[DayofYearKey].[All]" dimensionUniqueName="[Dim Date - Booking Date]" displayFolder="" count="0" unbalanced="0" hidden="1"/>
    <cacheHierarchy uniqueName="[Dim Date - Booking Date].[FormattedDate]" caption="FormattedDate" attribute="1" time="1" defaultMemberUniqueName="[Dim Date - Booking Date].[FormattedDate].[All]" allUniqueName="[Dim Date - Booking Date].[FormattedDate].[All]" dimensionUniqueName="[Dim Date - Booking Date]" displayFolder="" count="0" unbalanced="0" hidden="1"/>
    <cacheHierarchy uniqueName="[Dim Date - Booking Date].[Half Year Name]" caption="Half Year Name" attribute="1" time="1" defaultMemberUniqueName="[Dim Date - Booking Date].[Half Year Name].[All]" allUniqueName="[Dim Date - Booking Date].[Half Year Name].[All]" dimensionUniqueName="[Dim Date - Booking Date]" displayFolder="" count="0" unbalanced="0" hidden="1"/>
    <cacheHierarchy uniqueName="[Dim Date - Booking Date].[Hijri Date]" caption="Hijri Date" attribute="1" time="1" defaultMemberUniqueName="[Dim Date - Booking Date].[Hijri Date].[All]" allUniqueName="[Dim Date - Booking Date].[Hijri Date].[All]" dimensionUniqueName="[Dim Date - Booking Date]" displayFolder="" count="0" unbalanced="0" hidden="1"/>
    <cacheHierarchy uniqueName="[Dim Date - Booking Date].[Hijri Month]" caption="Hijri Month" attribute="1" time="1" defaultMemberUniqueName="[Dim Date - Booking Date].[Hijri Month].[All]" allUniqueName="[Dim Date - Booking Date].[Hijri Month].[All]" dimensionUniqueName="[Dim Date - Booking Date]" displayFolder="" count="0" unbalanced="0" hidden="1"/>
    <cacheHierarchy uniqueName="[Dim Date - Booking Date].[Hijri Quarter]" caption="Hijri Quarter" attribute="1" time="1" defaultMemberUniqueName="[Dim Date - Booking Date].[Hijri Quarter].[All]" allUniqueName="[Dim Date - Booking Date].[Hijri Quarter].[All]" dimensionUniqueName="[Dim Date - Booking Date]" displayFolder="" count="0" unbalanced="0" hidden="1"/>
    <cacheHierarchy uniqueName="[Dim Date - Booking Date].[Hijri Semester]" caption="Hijri Semester" attribute="1" time="1" defaultMemberUniqueName="[Dim Date - Booking Date].[Hijri Semester].[All]" allUniqueName="[Dim Date - Booking Date].[Hijri Semester].[All]" dimensionUniqueName="[Dim Date - Booking Date]" displayFolder="" count="0" unbalanced="0" hidden="1"/>
    <cacheHierarchy uniqueName="[Dim Date - Booking Date].[Hijri Year]" caption="Hijri Year" attribute="1" time="1" defaultMemberUniqueName="[Dim Date - Booking Date].[Hijri Year].[All]" allUniqueName="[Dim Date - Booking Date].[Hijri Year].[All]" dimensionUniqueName="[Dim Date - Booking Date]" displayFolder="" count="0" unbalanced="0" hidden="1"/>
    <cacheHierarchy uniqueName="[Dim Date - Booking Date].[HijriDateHierarchy]" caption="HijriDateHierarchy" time="1" defaultMemberUniqueName="[Dim Date - Booking Date].[HijriDateHierarchy].[All]" allUniqueName="[Dim Date - Booking Date].[HijriDateHierarchy].[All]" dimensionUniqueName="[Dim Date - Booking Date]" displayFolder="" count="0" unbalanced="0" hidden="1"/>
    <cacheHierarchy uniqueName="[Dim Date - Booking Date].[HijriDayKey]" caption="HijriDayKey" attribute="1" time="1" defaultMemberUniqueName="[Dim Date - Booking Date].[HijriDayKey].[All]" allUniqueName="[Dim Date - Booking Date].[HijriDayKey].[All]" dimensionUniqueName="[Dim Date - Booking Date]" displayFolder="" count="0" unbalanced="0" hidden="1"/>
    <cacheHierarchy uniqueName="[Dim Date - Booking Date].[HijriMonthKey]" caption="HijriMonthKey" attribute="1" time="1" defaultMemberUniqueName="[Dim Date - Booking Date].[HijriMonthKey].[All]" allUniqueName="[Dim Date - Booking Date].[HijriMonthKey].[All]" dimensionUniqueName="[Dim Date - Booking Date]" displayFolder="" count="0" unbalanced="0" hidden="1"/>
    <cacheHierarchy uniqueName="[Dim Date - Booking Date].[HijriQuarterKey]" caption="HijriQuarterKey" attribute="1" time="1" defaultMemberUniqueName="[Dim Date - Booking Date].[HijriQuarterKey].[All]" allUniqueName="[Dim Date - Booking Date].[HijriQuarterKey].[All]" dimensionUniqueName="[Dim Date - Booking Date]" displayFolder="" count="0" unbalanced="0" hidden="1"/>
    <cacheHierarchy uniqueName="[Dim Date - Booking Date].[HijriSemesterKey]" caption="HijriSemesterKey" attribute="1" time="1" defaultMemberUniqueName="[Dim Date - Booking Date].[HijriSemesterKey].[All]" allUniqueName="[Dim Date - Booking Date].[HijriSemesterKey].[All]" dimensionUniqueName="[Dim Date - Booking Date]" displayFolder="" count="0" unbalanced="0" hidden="1"/>
    <cacheHierarchy uniqueName="[Dim Date - Booking Date].[Month Name]" caption="Month Name" attribute="1" time="1" defaultMemberUniqueName="[Dim Date - Booking Date].[Month Name].[All]" allUniqueName="[Dim Date - Booking Date].[Month Name].[All]" dimensionUniqueName="[Dim Date - Booking Date]" displayFolder="" count="0" unbalanced="0" hidden="1"/>
    <cacheHierarchy uniqueName="[Dim Date - Booking Date].[Month Of Year]" caption="Month Of Year" attribute="1" time="1" defaultMemberUniqueName="[Dim Date - Booking Date].[Month Of Year].[All]" allUniqueName="[Dim Date - Booking Date].[Month Of Year].[All]" dimensionUniqueName="[Dim Date - Booking Date]" displayFolder="" count="0" unbalanced="0" hidden="1"/>
    <cacheHierarchy uniqueName="[Dim Date - Booking Date].[MonthKey]" caption="MonthKey" attribute="1" time="1" defaultMemberUniqueName="[Dim Date - Booking Date].[MonthKey].[All]" allUniqueName="[Dim Date - Booking Date].[MonthKey].[All]" dimensionUniqueName="[Dim Date - Booking Date]" displayFolder="" count="0" unbalanced="0" hidden="1"/>
    <cacheHierarchy uniqueName="[Dim Date - Booking Date].[MonthNameKey]" caption="MonthNameKey" attribute="1" time="1" defaultMemberUniqueName="[Dim Date - Booking Date].[MonthNameKey].[All]" allUniqueName="[Dim Date - Booking Date].[MonthNameKey].[All]" dimensionUniqueName="[Dim Date - Booking Date]" displayFolder="" count="0" unbalanced="0" hidden="1"/>
    <cacheHierarchy uniqueName="[Dim Date - Booking Date].[MonthOverTime]" caption="MonthOverTime" attribute="1" time="1" defaultMemberUniqueName="[Dim Date - Booking Date].[MonthOverTime].[All]" allUniqueName="[Dim Date - Booking Date].[MonthOverTime].[All]" dimensionUniqueName="[Dim Date - Booking Date]" displayFolder="" count="0" unbalanced="0" hidden="1"/>
    <cacheHierarchy uniqueName="[Dim Date - Booking Date].[PK_Date]" caption="PK_Date" attribute="1" time="1" keyAttribute="1" defaultMemberUniqueName="[Dim Date - Booking Date].[PK_Date].[All]" allUniqueName="[Dim Date - Booking Date].[PK_Date].[All]" dimensionUniqueName="[Dim Date - Booking Date]" displayFolder="" count="0" memberValueDatatype="7" unbalanced="0" hidden="1"/>
    <cacheHierarchy uniqueName="[Dim Date - Booking Date].[Quarter Name]" caption="Quarter Name" attribute="1" time="1" defaultMemberUniqueName="[Dim Date - Booking Date].[Quarter Name].[All]" allUniqueName="[Dim Date - Booking Date].[Quarter Name].[All]" dimensionUniqueName="[Dim Date - Booking Date]" displayFolder="" count="0" unbalanced="0" hidden="1"/>
    <cacheHierarchy uniqueName="[Dim Date - Booking Date].[Quarter Of Year]" caption="Quarter Of Year" attribute="1" time="1" defaultMemberUniqueName="[Dim Date - Booking Date].[Quarter Of Year].[All]" allUniqueName="[Dim Date - Booking Date].[Quarter Of Year].[All]" dimensionUniqueName="[Dim Date - Booking Date]" displayFolder="" count="0" unbalanced="0" hidden="1"/>
    <cacheHierarchy uniqueName="[Dim Date - Booking Date].[QuarterKey]" caption="QuarterKey" attribute="1" time="1" defaultMemberUniqueName="[Dim Date - Booking Date].[QuarterKey].[All]" allUniqueName="[Dim Date - Booking Date].[QuarterKey].[All]" dimensionUniqueName="[Dim Date - Booking Date]" displayFolder="" count="0" unbalanced="0" hidden="1"/>
    <cacheHierarchy uniqueName="[Dim Date - Booking Date].[Semester Of Year]" caption="Semester Of Year" attribute="1" time="1" defaultMemberUniqueName="[Dim Date - Booking Date].[Semester Of Year].[All]" allUniqueName="[Dim Date - Booking Date].[Semester Of Year].[All]" dimensionUniqueName="[Dim Date - Booking Date]" displayFolder="" count="0" unbalanced="0" hidden="1"/>
    <cacheHierarchy uniqueName="[Dim Date - Booking Date].[SemesterKey]" caption="SemesterKey" attribute="1" time="1" defaultMemberUniqueName="[Dim Date - Booking Date].[SemesterKey].[All]" allUniqueName="[Dim Date - Booking Date].[SemesterKey].[All]" dimensionUniqueName="[Dim Date - Booking Date]" displayFolder="" count="0" unbalanced="0" hidden="1"/>
    <cacheHierarchy uniqueName="[Dim Date - Booking Date].[SemesterNameKey]" caption="SemesterNameKey" attribute="1" time="1" defaultMemberUniqueName="[Dim Date - Booking Date].[SemesterNameKey].[All]" allUniqueName="[Dim Date - Booking Date].[SemesterNameKey].[All]" dimensionUniqueName="[Dim Date - Booking Date]" displayFolder="" count="0" unbalanced="0" hidden="1"/>
    <cacheHierarchy uniqueName="[Dim Date - Booking Date].[Week]" caption="Week" attribute="1" time="1" defaultMemberUniqueName="[Dim Date - Booking Date].[Week].[All]" allUniqueName="[Dim Date - Booking Date].[Week].[All]" dimensionUniqueName="[Dim Date - Booking Date]" displayFolder="" count="0" unbalanced="0" hidden="1"/>
    <cacheHierarchy uniqueName="[Dim Date - Booking Date].[Week Of Year]" caption="Week Of Year" attribute="1" time="1" defaultMemberUniqueName="[Dim Date - Booking Date].[Week Of Year].[All]" allUniqueName="[Dim Date - Booking Date].[Week Of Year].[All]" dimensionUniqueName="[Dim Date - Booking Date]" displayFolder="" count="0" unbalanced="0" hidden="1"/>
    <cacheHierarchy uniqueName="[Dim Date - Booking Date].[WeekKey]" caption="WeekKey" attribute="1" time="1" defaultMemberUniqueName="[Dim Date - Booking Date].[WeekKey].[All]" allUniqueName="[Dim Date - Booking Date].[WeekKey].[All]" dimensionUniqueName="[Dim Date - Booking Date]" displayFolder="" count="0" unbalanced="0" hidden="1"/>
    <cacheHierarchy uniqueName="[Dim Date - Booking Date].[WeeksHierarchy]" caption="WeeksHierarchy" time="1" defaultMemberUniqueName="[Dim Date - Booking Date].[WeeksHierarchy].[All]" allUniqueName="[Dim Date - Booking Date].[WeeksHierarchy].[All]" dimensionUniqueName="[Dim Date - Booking Date]" displayFolder="" count="0" unbalanced="0" hidden="1"/>
    <cacheHierarchy uniqueName="[Dim Date - Booking Date].[Year Name]" caption="Year Name" attribute="1" time="1" defaultMemberUniqueName="[Dim Date - Booking Date].[Year Name].[All]" allUniqueName="[Dim Date - Booking Date].[Year Name].[All]" dimensionUniqueName="[Dim Date - Booking Date]" displayFolder="" count="0" unbalanced="0" hidden="1"/>
    <cacheHierarchy uniqueName="[Dim Date - Booking Date].[YearMonthKey]" caption="YearMonthKey" attribute="1" time="1" defaultMemberUniqueName="[Dim Date - Booking Date].[YearMonthKey].[All]" allUniqueName="[Dim Date - Booking Date].[YearMonthKey].[All]" dimensionUniqueName="[Dim Date - Booking Date]" displayFolder="" count="0" unbalanced="0" hidden="1"/>
    <cacheHierarchy uniqueName="[Dim Date - Booking Time].[DayTimeBucket]" caption="DayTimeBucket" attribute="1" defaultMemberUniqueName="[Dim Date - Booking Time].[DayTimeBucket].[All]" allUniqueName="[Dim Date - Booking Time].[DayTimeBucket].[All]" dimensionUniqueName="[Dim Date - Booking Time]" displayFolder="" count="0" unbalanced="0" hidden="1"/>
    <cacheHierarchy uniqueName="[Dim Date - Booking Time].[DayTimeBucketGroupKey]" caption="DayTimeBucketGroupKey" attribute="1" defaultMemberUniqueName="[Dim Date - Booking Time].[DayTimeBucketGroupKey].[All]" allUniqueName="[Dim Date - Booking Time].[DayTimeBucketGroupKey].[All]" dimensionUniqueName="[Dim Date - Booking Time]" displayFolder="" count="0" unbalanced="0" hidden="1"/>
    <cacheHierarchy uniqueName="[Dim Date - Booking Time].[Hour24]" caption="Hour24" attribute="1" defaultMemberUniqueName="[Dim Date - Booking Time].[Hour24].[All]" allUniqueName="[Dim Date - Booking Time].[Hour24].[All]" dimensionUniqueName="[Dim Date - Booking Time]" displayFolder="" count="0" unbalanced="0" hidden="1"/>
    <cacheHierarchy uniqueName="[Dim Date - Booking Time].[HourlyBucket]" caption="HourlyBucket" attribute="1" defaultMemberUniqueName="[Dim Date - Booking Time].[HourlyBucket].[All]" allUniqueName="[Dim Date - Booking Time].[HourlyBucket].[All]" dimensionUniqueName="[Dim Date - Booking Time]" displayFolder="" count="0" unbalanced="0" hidden="1"/>
    <cacheHierarchy uniqueName="[Dim Date - Booking Time].[MinuteNumber]" caption="MinuteNumber" attribute="1" defaultMemberUniqueName="[Dim Date - Booking Time].[MinuteNumber].[All]" allUniqueName="[Dim Date - Booking Time].[MinuteNumber].[All]" dimensionUniqueName="[Dim Date - Booking Time]" displayFolder="" count="0" unbalanced="0" hidden="1"/>
    <cacheHierarchy uniqueName="[Dim Date - Booking Time].[SecondNumber]" caption="SecondNumber" attribute="1" defaultMemberUniqueName="[Dim Date - Booking Time].[SecondNumber].[All]" allUniqueName="[Dim Date - Booking Time].[SecondNumber].[All]" dimensionUniqueName="[Dim Date - Booking Time]" displayFolder="" count="0" unbalanced="0" hidden="1"/>
    <cacheHierarchy uniqueName="[Dim Date - Booking Time].[Time]" caption="Time" attribute="1" defaultMemberUniqueName="[Dim Date - Booking Time].[Time].[All]" allUniqueName="[Dim Date - Booking Time].[Time].[All]" dimensionUniqueName="[Dim Date - Booking Time]" displayFolder="" count="0" unbalanced="0" hidden="1"/>
    <cacheHierarchy uniqueName="[Dim Date - Booking Time].[TimeAltKey]" caption="TimeAltKey" attribute="1" defaultMemberUniqueName="[Dim Date - Booking Time].[TimeAltKey].[All]" allUniqueName="[Dim Date - Booking Time].[TimeAltKey].[All]" dimensionUniqueName="[Dim Date - Booking Time]" displayFolder="" count="0" unbalanced="0" hidden="1"/>
    <cacheHierarchy uniqueName="[Dim Date - Booking Time].[TimeInSecond]" caption="TimeInSecond" attribute="1" defaultMemberUniqueName="[Dim Date - Booking Time].[TimeInSecond].[All]" allUniqueName="[Dim Date - Booking Time].[TimeInSecond].[All]" dimensionUniqueName="[Dim Date - Booking Time]" displayFolder="" count="0" unbalanced="0" hidden="1"/>
    <cacheHierarchy uniqueName="[Dim Date - Booking Time].[TimeKey]" caption="TimeKey" attribute="1" defaultMemberUniqueName="[Dim Date - Booking Time].[TimeKey].[All]" allUniqueName="[Dim Date - Booking Time].[TimeKey].[All]" dimensionUniqueName="[Dim Date - Booking Time]" displayFolder="" count="0" unbalanced="0" hidden="1"/>
    <cacheHierarchy uniqueName="[Dim Date - Cancel Date].[Custom Week]" caption="Custom Week" attribute="1" time="1" defaultMemberUniqueName="[Dim Date - Cancel Date].[Custom Week].[All]" allUniqueName="[Dim Date - Cancel Date].[Custom Week].[All]" dimensionUniqueName="[Dim Date - Cancel Date]" displayFolder="" count="0" unbalanced="0" hidden="1"/>
    <cacheHierarchy uniqueName="[Dim Date - Cancel Date].[Date]" caption="Date" attribute="1" time="1" defaultMemberUniqueName="[Dim Date - Cancel Date].[Date].[All]" allUniqueName="[Dim Date - Cancel Date].[Date].[All]" dimensionUniqueName="[Dim Date - Cancel Date]" displayFolder="" count="0" unbalanced="0" hidden="1"/>
    <cacheHierarchy uniqueName="[Dim Date - Cancel Date].[DateHierarchy]" caption="DateHierarchy" time="1" defaultMemberUniqueName="[Dim Date - Cancel Date].[DateHierarchy].[All]" allUniqueName="[Dim Date - Cancel Date].[DateHierarchy].[All]" dimensionUniqueName="[Dim Date - Cancel Date]" displayFolder="" count="0" unbalanced="0" hidden="1"/>
    <cacheHierarchy uniqueName="[Dim Date - Cancel Date].[DateKey]" caption="DateKey" attribute="1" time="1" defaultMemberUniqueName="[Dim Date - Cancel Date].[DateKey].[All]" allUniqueName="[Dim Date - Cancel Date].[DateKey].[All]" dimensionUniqueName="[Dim Date - Cancel Date]" displayFolder="" count="0" unbalanced="0" hidden="1"/>
    <cacheHierarchy uniqueName="[Dim Date - Cancel Date].[DateOld]" caption="DateOld" attribute="1" time="1" defaultMemberUniqueName="[Dim Date - Cancel Date].[DateOld].[All]" allUniqueName="[Dim Date - Cancel Date].[DateOld].[All]" dimensionUniqueName="[Dim Date - Cancel Date]" displayFolder="" count="0" unbalanced="0" hidden="1"/>
    <cacheHierarchy uniqueName="[Dim Date - Cancel Date].[Day Name]" caption="Day Name" attribute="1" time="1" defaultMemberUniqueName="[Dim Date - Cancel Date].[Day Name].[All]" allUniqueName="[Dim Date - Cancel Date].[Day Name].[All]" dimensionUniqueName="[Dim Date - Cancel Date]" displayFolder="" count="0" unbalanced="0" hidden="1"/>
    <cacheHierarchy uniqueName="[Dim Date - Cancel Date].[Day Of Month]" caption="Day Of Month" attribute="1" time="1" defaultMemberUniqueName="[Dim Date - Cancel Date].[Day Of Month].[All]" allUniqueName="[Dim Date - Cancel Date].[Day Of Month].[All]" dimensionUniqueName="[Dim Date - Cancel Date]" displayFolder="" count="0" unbalanced="0" hidden="1"/>
    <cacheHierarchy uniqueName="[Dim Date - Cancel Date].[Day of Week]" caption="Day of Week" attribute="1" time="1" defaultMemberUniqueName="[Dim Date - Cancel Date].[Day of Week].[All]" allUniqueName="[Dim Date - Cancel Date].[Day of Week].[All]" dimensionUniqueName="[Dim Date - Cancel Date]" displayFolder="" count="0" unbalanced="0" hidden="1"/>
    <cacheHierarchy uniqueName="[Dim Date - Cancel Date].[Day of Year]" caption="Day of Year" attribute="1" time="1" defaultMemberUniqueName="[Dim Date - Cancel Date].[Day of Year].[All]" allUniqueName="[Dim Date - Cancel Date].[Day of Year].[All]" dimensionUniqueName="[Dim Date - Cancel Date]" displayFolder="" count="0" unbalanced="0" hidden="1"/>
    <cacheHierarchy uniqueName="[Dim Date - Cancel Date].[DayKey]" caption="DayKey" attribute="1" time="1" defaultMemberUniqueName="[Dim Date - Cancel Date].[DayKey].[All]" allUniqueName="[Dim Date - Cancel Date].[DayKey].[All]" dimensionUniqueName="[Dim Date - Cancel Date]" displayFolder="" count="0" unbalanced="0" hidden="1"/>
    <cacheHierarchy uniqueName="[Dim Date - Cancel Date].[DayKey2]" caption="DayKey2" attribute="1" time="1" defaultMemberUniqueName="[Dim Date - Cancel Date].[DayKey2].[All]" allUniqueName="[Dim Date - Cancel Date].[DayKey2].[All]" dimensionUniqueName="[Dim Date - Cancel Date]" displayFolder="" count="0" unbalanced="0" hidden="1"/>
    <cacheHierarchy uniqueName="[Dim Date - Cancel Date].[DayofMonthKey]" caption="DayofMonthKey" attribute="1" time="1" defaultMemberUniqueName="[Dim Date - Cancel Date].[DayofMonthKey].[All]" allUniqueName="[Dim Date - Cancel Date].[DayofMonthKey].[All]" dimensionUniqueName="[Dim Date - Cancel Date]" displayFolder="" count="0" unbalanced="0" hidden="1"/>
    <cacheHierarchy uniqueName="[Dim Date - Cancel Date].[DayofWeekKey]" caption="DayofWeekKey" attribute="1" time="1" defaultMemberUniqueName="[Dim Date - Cancel Date].[DayofWeekKey].[All]" allUniqueName="[Dim Date - Cancel Date].[DayofWeekKey].[All]" dimensionUniqueName="[Dim Date - Cancel Date]" displayFolder="" count="0" unbalanced="0" hidden="1"/>
    <cacheHierarchy uniqueName="[Dim Date - Cancel Date].[DayofYearKey]" caption="DayofYearKey" attribute="1" time="1" defaultMemberUniqueName="[Dim Date - Cancel Date].[DayofYearKey].[All]" allUniqueName="[Dim Date - Cancel Date].[DayofYearKey].[All]" dimensionUniqueName="[Dim Date - Cancel Date]" displayFolder="" count="0" unbalanced="0" hidden="1"/>
    <cacheHierarchy uniqueName="[Dim Date - Cancel Date].[FormattedDate]" caption="FormattedDate" attribute="1" time="1" defaultMemberUniqueName="[Dim Date - Cancel Date].[FormattedDate].[All]" allUniqueName="[Dim Date - Cancel Date].[FormattedDate].[All]" dimensionUniqueName="[Dim Date - Cancel Date]" displayFolder="" count="0" unbalanced="0" hidden="1"/>
    <cacheHierarchy uniqueName="[Dim Date - Cancel Date].[Half Year Name]" caption="Half Year Name" attribute="1" time="1" defaultMemberUniqueName="[Dim Date - Cancel Date].[Half Year Name].[All]" allUniqueName="[Dim Date - Cancel Date].[Half Year Name].[All]" dimensionUniqueName="[Dim Date - Cancel Date]" displayFolder="" count="0" unbalanced="0" hidden="1"/>
    <cacheHierarchy uniqueName="[Dim Date - Cancel Date].[Hijri Date]" caption="Hijri Date" attribute="1" time="1" defaultMemberUniqueName="[Dim Date - Cancel Date].[Hijri Date].[All]" allUniqueName="[Dim Date - Cancel Date].[Hijri Date].[All]" dimensionUniqueName="[Dim Date - Cancel Date]" displayFolder="" count="0" unbalanced="0" hidden="1"/>
    <cacheHierarchy uniqueName="[Dim Date - Cancel Date].[Hijri Month]" caption="Hijri Month" attribute="1" time="1" defaultMemberUniqueName="[Dim Date - Cancel Date].[Hijri Month].[All]" allUniqueName="[Dim Date - Cancel Date].[Hijri Month].[All]" dimensionUniqueName="[Dim Date - Cancel Date]" displayFolder="" count="0" unbalanced="0" hidden="1"/>
    <cacheHierarchy uniqueName="[Dim Date - Cancel Date].[Hijri Quarter]" caption="Hijri Quarter" attribute="1" time="1" defaultMemberUniqueName="[Dim Date - Cancel Date].[Hijri Quarter].[All]" allUniqueName="[Dim Date - Cancel Date].[Hijri Quarter].[All]" dimensionUniqueName="[Dim Date - Cancel Date]" displayFolder="" count="0" unbalanced="0" hidden="1"/>
    <cacheHierarchy uniqueName="[Dim Date - Cancel Date].[Hijri Semester]" caption="Hijri Semester" attribute="1" time="1" defaultMemberUniqueName="[Dim Date - Cancel Date].[Hijri Semester].[All]" allUniqueName="[Dim Date - Cancel Date].[Hijri Semester].[All]" dimensionUniqueName="[Dim Date - Cancel Date]" displayFolder="" count="0" unbalanced="0" hidden="1"/>
    <cacheHierarchy uniqueName="[Dim Date - Cancel Date].[Hijri Year]" caption="Hijri Year" attribute="1" time="1" defaultMemberUniqueName="[Dim Date - Cancel Date].[Hijri Year].[All]" allUniqueName="[Dim Date - Cancel Date].[Hijri Year].[All]" dimensionUniqueName="[Dim Date - Cancel Date]" displayFolder="" count="0" unbalanced="0" hidden="1"/>
    <cacheHierarchy uniqueName="[Dim Date - Cancel Date].[HijriDateHierarchy]" caption="HijriDateHierarchy" time="1" defaultMemberUniqueName="[Dim Date - Cancel Date].[HijriDateHierarchy].[All]" allUniqueName="[Dim Date - Cancel Date].[HijriDateHierarchy].[All]" dimensionUniqueName="[Dim Date - Cancel Date]" displayFolder="" count="0" unbalanced="0" hidden="1"/>
    <cacheHierarchy uniqueName="[Dim Date - Cancel Date].[HijriDayKey]" caption="HijriDayKey" attribute="1" time="1" defaultMemberUniqueName="[Dim Date - Cancel Date].[HijriDayKey].[All]" allUniqueName="[Dim Date - Cancel Date].[HijriDayKey].[All]" dimensionUniqueName="[Dim Date - Cancel Date]" displayFolder="" count="0" unbalanced="0" hidden="1"/>
    <cacheHierarchy uniqueName="[Dim Date - Cancel Date].[HijriMonthKey]" caption="HijriMonthKey" attribute="1" time="1" defaultMemberUniqueName="[Dim Date - Cancel Date].[HijriMonthKey].[All]" allUniqueName="[Dim Date - Cancel Date].[HijriMonthKey].[All]" dimensionUniqueName="[Dim Date - Cancel Date]" displayFolder="" count="0" unbalanced="0" hidden="1"/>
    <cacheHierarchy uniqueName="[Dim Date - Cancel Date].[HijriQuarterKey]" caption="HijriQuarterKey" attribute="1" time="1" defaultMemberUniqueName="[Dim Date - Cancel Date].[HijriQuarterKey].[All]" allUniqueName="[Dim Date - Cancel Date].[HijriQuarterKey].[All]" dimensionUniqueName="[Dim Date - Cancel Date]" displayFolder="" count="0" unbalanced="0" hidden="1"/>
    <cacheHierarchy uniqueName="[Dim Date - Cancel Date].[HijriSemesterKey]" caption="HijriSemesterKey" attribute="1" time="1" defaultMemberUniqueName="[Dim Date - Cancel Date].[HijriSemesterKey].[All]" allUniqueName="[Dim Date - Cancel Date].[HijriSemesterKey].[All]" dimensionUniqueName="[Dim Date - Cancel Date]" displayFolder="" count="0" unbalanced="0" hidden="1"/>
    <cacheHierarchy uniqueName="[Dim Date - Cancel Date].[Month Name]" caption="Month Name" attribute="1" time="1" defaultMemberUniqueName="[Dim Date - Cancel Date].[Month Name].[All]" allUniqueName="[Dim Date - Cancel Date].[Month Name].[All]" dimensionUniqueName="[Dim Date - Cancel Date]" displayFolder="" count="0" unbalanced="0" hidden="1"/>
    <cacheHierarchy uniqueName="[Dim Date - Cancel Date].[Month Of Year]" caption="Month Of Year" attribute="1" time="1" defaultMemberUniqueName="[Dim Date - Cancel Date].[Month Of Year].[All]" allUniqueName="[Dim Date - Cancel Date].[Month Of Year].[All]" dimensionUniqueName="[Dim Date - Cancel Date]" displayFolder="" count="0" unbalanced="0" hidden="1"/>
    <cacheHierarchy uniqueName="[Dim Date - Cancel Date].[MonthKey]" caption="MonthKey" attribute="1" time="1" defaultMemberUniqueName="[Dim Date - Cancel Date].[MonthKey].[All]" allUniqueName="[Dim Date - Cancel Date].[MonthKey].[All]" dimensionUniqueName="[Dim Date - Cancel Date]" displayFolder="" count="0" unbalanced="0" hidden="1"/>
    <cacheHierarchy uniqueName="[Dim Date - Cancel Date].[MonthNameKey]" caption="MonthNameKey" attribute="1" time="1" defaultMemberUniqueName="[Dim Date - Cancel Date].[MonthNameKey].[All]" allUniqueName="[Dim Date - Cancel Date].[MonthNameKey].[All]" dimensionUniqueName="[Dim Date - Cancel Date]" displayFolder="" count="0" unbalanced="0" hidden="1"/>
    <cacheHierarchy uniqueName="[Dim Date - Cancel Date].[MonthOverTime]" caption="MonthOverTime" attribute="1" time="1" defaultMemberUniqueName="[Dim Date - Cancel Date].[MonthOverTime].[All]" allUniqueName="[Dim Date - Cancel Date].[MonthOverTime].[All]" dimensionUniqueName="[Dim Date - Cancel Date]" displayFolder="" count="0" unbalanced="0" hidden="1"/>
    <cacheHierarchy uniqueName="[Dim Date - Cancel Date].[PK_Date]" caption="PK_Date" attribute="1" time="1" keyAttribute="1" defaultMemberUniqueName="[Dim Date - Cancel Date].[PK_Date].[All]" allUniqueName="[Dim Date - Cancel Date].[PK_Date].[All]" dimensionUniqueName="[Dim Date - Cancel Date]" displayFolder="" count="0" memberValueDatatype="7" unbalanced="0" hidden="1"/>
    <cacheHierarchy uniqueName="[Dim Date - Cancel Date].[Quarter Name]" caption="Quarter Name" attribute="1" time="1" defaultMemberUniqueName="[Dim Date - Cancel Date].[Quarter Name].[All]" allUniqueName="[Dim Date - Cancel Date].[Quarter Name].[All]" dimensionUniqueName="[Dim Date - Cancel Date]" displayFolder="" count="0" unbalanced="0" hidden="1"/>
    <cacheHierarchy uniqueName="[Dim Date - Cancel Date].[Quarter Of Year]" caption="Quarter Of Year" attribute="1" time="1" defaultMemberUniqueName="[Dim Date - Cancel Date].[Quarter Of Year].[All]" allUniqueName="[Dim Date - Cancel Date].[Quarter Of Year].[All]" dimensionUniqueName="[Dim Date - Cancel Date]" displayFolder="" count="0" unbalanced="0" hidden="1"/>
    <cacheHierarchy uniqueName="[Dim Date - Cancel Date].[QuarterKey]" caption="QuarterKey" attribute="1" time="1" defaultMemberUniqueName="[Dim Date - Cancel Date].[QuarterKey].[All]" allUniqueName="[Dim Date - Cancel Date].[QuarterKey].[All]" dimensionUniqueName="[Dim Date - Cancel Date]" displayFolder="" count="0" unbalanced="0" hidden="1"/>
    <cacheHierarchy uniqueName="[Dim Date - Cancel Date].[Semester Of Year]" caption="Semester Of Year" attribute="1" time="1" defaultMemberUniqueName="[Dim Date - Cancel Date].[Semester Of Year].[All]" allUniqueName="[Dim Date - Cancel Date].[Semester Of Year].[All]" dimensionUniqueName="[Dim Date - Cancel Date]" displayFolder="" count="0" unbalanced="0" hidden="1"/>
    <cacheHierarchy uniqueName="[Dim Date - Cancel Date].[SemesterKey]" caption="SemesterKey" attribute="1" time="1" defaultMemberUniqueName="[Dim Date - Cancel Date].[SemesterKey].[All]" allUniqueName="[Dim Date - Cancel Date].[SemesterKey].[All]" dimensionUniqueName="[Dim Date - Cancel Date]" displayFolder="" count="0" unbalanced="0" hidden="1"/>
    <cacheHierarchy uniqueName="[Dim Date - Cancel Date].[SemesterNameKey]" caption="SemesterNameKey" attribute="1" time="1" defaultMemberUniqueName="[Dim Date - Cancel Date].[SemesterNameKey].[All]" allUniqueName="[Dim Date - Cancel Date].[SemesterNameKey].[All]" dimensionUniqueName="[Dim Date - Cancel Date]" displayFolder="" count="0" unbalanced="0" hidden="1"/>
    <cacheHierarchy uniqueName="[Dim Date - Cancel Date].[Week]" caption="Week" attribute="1" time="1" defaultMemberUniqueName="[Dim Date - Cancel Date].[Week].[All]" allUniqueName="[Dim Date - Cancel Date].[Week].[All]" dimensionUniqueName="[Dim Date - Cancel Date]" displayFolder="" count="0" unbalanced="0" hidden="1"/>
    <cacheHierarchy uniqueName="[Dim Date - Cancel Date].[Week Of Year]" caption="Week Of Year" attribute="1" time="1" defaultMemberUniqueName="[Dim Date - Cancel Date].[Week Of Year].[All]" allUniqueName="[Dim Date - Cancel Date].[Week Of Year].[All]" dimensionUniqueName="[Dim Date - Cancel Date]" displayFolder="" count="0" unbalanced="0" hidden="1"/>
    <cacheHierarchy uniqueName="[Dim Date - Cancel Date].[WeekKey]" caption="WeekKey" attribute="1" time="1" defaultMemberUniqueName="[Dim Date - Cancel Date].[WeekKey].[All]" allUniqueName="[Dim Date - Cancel Date].[WeekKey].[All]" dimensionUniqueName="[Dim Date - Cancel Date]" displayFolder="" count="0" unbalanced="0" hidden="1"/>
    <cacheHierarchy uniqueName="[Dim Date - Cancel Date].[WeeksHierarchy]" caption="WeeksHierarchy" time="1" defaultMemberUniqueName="[Dim Date - Cancel Date].[WeeksHierarchy].[All]" allUniqueName="[Dim Date - Cancel Date].[WeeksHierarchy].[All]" dimensionUniqueName="[Dim Date - Cancel Date]" displayFolder="" count="0" unbalanced="0" hidden="1"/>
    <cacheHierarchy uniqueName="[Dim Date - Cancel Date].[Year Name]" caption="Year Name" attribute="1" time="1" defaultMemberUniqueName="[Dim Date - Cancel Date].[Year Name].[All]" allUniqueName="[Dim Date - Cancel Date].[Year Name].[All]" dimensionUniqueName="[Dim Date - Cancel Date]" displayFolder="" count="0" unbalanced="0" hidden="1"/>
    <cacheHierarchy uniqueName="[Dim Date - Cancel Date].[YearMonthKey]" caption="YearMonthKey" attribute="1" time="1" defaultMemberUniqueName="[Dim Date - Cancel Date].[YearMonthKey].[All]" allUniqueName="[Dim Date - Cancel Date].[YearMonthKey].[All]" dimensionUniqueName="[Dim Date - Cancel Date]" displayFolder="" count="0" unbalanced="0" hidden="1"/>
    <cacheHierarchy uniqueName="[Dim Date - Cancel Time].[DayTimeBucket]" caption="DayTimeBucket" attribute="1" defaultMemberUniqueName="[Dim Date - Cancel Time].[DayTimeBucket].[All]" allUniqueName="[Dim Date - Cancel Time].[DayTimeBucket].[All]" dimensionUniqueName="[Dim Date - Cancel Time]" displayFolder="" count="0" unbalanced="0" hidden="1"/>
    <cacheHierarchy uniqueName="[Dim Date - Cancel Time].[DayTimeBucketGroupKey]" caption="DayTimeBucketGroupKey" attribute="1" defaultMemberUniqueName="[Dim Date - Cancel Time].[DayTimeBucketGroupKey].[All]" allUniqueName="[Dim Date - Cancel Time].[DayTimeBucketGroupKey].[All]" dimensionUniqueName="[Dim Date - Cancel Time]" displayFolder="" count="0" unbalanced="0" hidden="1"/>
    <cacheHierarchy uniqueName="[Dim Date - Cancel Time].[Hour24]" caption="Hour24" attribute="1" defaultMemberUniqueName="[Dim Date - Cancel Time].[Hour24].[All]" allUniqueName="[Dim Date - Cancel Time].[Hour24].[All]" dimensionUniqueName="[Dim Date - Cancel Time]" displayFolder="" count="0" unbalanced="0" hidden="1"/>
    <cacheHierarchy uniqueName="[Dim Date - Cancel Time].[HourlyBucket]" caption="HourlyBucket" attribute="1" defaultMemberUniqueName="[Dim Date - Cancel Time].[HourlyBucket].[All]" allUniqueName="[Dim Date - Cancel Time].[HourlyBucket].[All]" dimensionUniqueName="[Dim Date - Cancel Time]" displayFolder="" count="0" unbalanced="0" hidden="1"/>
    <cacheHierarchy uniqueName="[Dim Date - Cancel Time].[MinuteNumber]" caption="MinuteNumber" attribute="1" defaultMemberUniqueName="[Dim Date - Cancel Time].[MinuteNumber].[All]" allUniqueName="[Dim Date - Cancel Time].[MinuteNumber].[All]" dimensionUniqueName="[Dim Date - Cancel Time]" displayFolder="" count="0" unbalanced="0" hidden="1"/>
    <cacheHierarchy uniqueName="[Dim Date - Cancel Time].[SecondNumber]" caption="SecondNumber" attribute="1" defaultMemberUniqueName="[Dim Date - Cancel Time].[SecondNumber].[All]" allUniqueName="[Dim Date - Cancel Time].[SecondNumber].[All]" dimensionUniqueName="[Dim Date - Cancel Time]" displayFolder="" count="0" unbalanced="0" hidden="1"/>
    <cacheHierarchy uniqueName="[Dim Date - Cancel Time].[Time]" caption="Time" attribute="1" defaultMemberUniqueName="[Dim Date - Cancel Time].[Time].[All]" allUniqueName="[Dim Date - Cancel Time].[Time].[All]" dimensionUniqueName="[Dim Date - Cancel Time]" displayFolder="" count="0" unbalanced="0" hidden="1"/>
    <cacheHierarchy uniqueName="[Dim Date - Cancel Time].[TimeAltKey]" caption="TimeAltKey" attribute="1" defaultMemberUniqueName="[Dim Date - Cancel Time].[TimeAltKey].[All]" allUniqueName="[Dim Date - Cancel Time].[TimeAltKey].[All]" dimensionUniqueName="[Dim Date - Cancel Time]" displayFolder="" count="0" unbalanced="0" hidden="1"/>
    <cacheHierarchy uniqueName="[Dim Date - Cancel Time].[TimeInSecond]" caption="TimeInSecond" attribute="1" defaultMemberUniqueName="[Dim Date - Cancel Time].[TimeInSecond].[All]" allUniqueName="[Dim Date - Cancel Time].[TimeInSecond].[All]" dimensionUniqueName="[Dim Date - Cancel Time]" displayFolder="" count="0" unbalanced="0" hidden="1"/>
    <cacheHierarchy uniqueName="[Dim Date - Cancel Time].[TimeKey]" caption="TimeKey" attribute="1" defaultMemberUniqueName="[Dim Date - Cancel Time].[TimeKey].[All]" allUniqueName="[Dim Date - Cancel Time].[TimeKey].[All]" dimensionUniqueName="[Dim Date - Cancel Time]" displayFolder="" count="0" unbalanced="0" hidden="1"/>
    <cacheHierarchy uniqueName="[Dim Date - Clinic Date].[Custom Week]" caption="Custom Week" attribute="1" time="1" defaultMemberUniqueName="[Dim Date - Clinic Date].[Custom Week].[All]" allUniqueName="[Dim Date - Clinic Date].[Custom Week].[All]" dimensionUniqueName="[Dim Date - Clinic Date]" displayFolder="" count="0" unbalanced="0" hidden="1"/>
    <cacheHierarchy uniqueName="[Dim Date - Clinic Date].[Date]" caption="Date" attribute="1" time="1" defaultMemberUniqueName="[Dim Date - Clinic Date].[Date].[All]" allUniqueName="[Dim Date - Clinic Date].[Date].[All]" dimensionUniqueName="[Dim Date - Clinic Date]" displayFolder="" count="0" unbalanced="0" hidden="1"/>
    <cacheHierarchy uniqueName="[Dim Date - Clinic Date].[DateHierarchy]" caption="DateHierarchy" time="1" defaultMemberUniqueName="[Dim Date - Clinic Date].[DateHierarchy].[All]" allUniqueName="[Dim Date - Clinic Date].[DateHierarchy].[All]" dimensionUniqueName="[Dim Date - Clinic Date]" displayFolder="" count="0" unbalanced="0" hidden="1"/>
    <cacheHierarchy uniqueName="[Dim Date - Clinic Date].[DateKey]" caption="DateKey" attribute="1" time="1" defaultMemberUniqueName="[Dim Date - Clinic Date].[DateKey].[All]" allUniqueName="[Dim Date - Clinic Date].[DateKey].[All]" dimensionUniqueName="[Dim Date - Clinic Date]" displayFolder="" count="0" unbalanced="0" hidden="1"/>
    <cacheHierarchy uniqueName="[Dim Date - Clinic Date].[DateOld]" caption="DateOld" attribute="1" time="1" defaultMemberUniqueName="[Dim Date - Clinic Date].[DateOld].[All]" allUniqueName="[Dim Date - Clinic Date].[DateOld].[All]" dimensionUniqueName="[Dim Date - Clinic Date]" displayFolder="" count="0" unbalanced="0" hidden="1"/>
    <cacheHierarchy uniqueName="[Dim Date - Clinic Date].[Day Name]" caption="Day Name" attribute="1" time="1" defaultMemberUniqueName="[Dim Date - Clinic Date].[Day Name].[All]" allUniqueName="[Dim Date - Clinic Date].[Day Name].[All]" dimensionUniqueName="[Dim Date - Clinic Date]" displayFolder="" count="0" unbalanced="0" hidden="1"/>
    <cacheHierarchy uniqueName="[Dim Date - Clinic Date].[Day Of Month]" caption="Day Of Month" attribute="1" time="1" defaultMemberUniqueName="[Dim Date - Clinic Date].[Day Of Month].[All]" allUniqueName="[Dim Date - Clinic Date].[Day Of Month].[All]" dimensionUniqueName="[Dim Date - Clinic Date]" displayFolder="" count="0" unbalanced="0" hidden="1"/>
    <cacheHierarchy uniqueName="[Dim Date - Clinic Date].[Day of Week]" caption="Day of Week" attribute="1" time="1" defaultMemberUniqueName="[Dim Date - Clinic Date].[Day of Week].[All]" allUniqueName="[Dim Date - Clinic Date].[Day of Week].[All]" dimensionUniqueName="[Dim Date - Clinic Date]" displayFolder="" count="0" unbalanced="0" hidden="1"/>
    <cacheHierarchy uniqueName="[Dim Date - Clinic Date].[Day of Year]" caption="Day of Year" attribute="1" time="1" defaultMemberUniqueName="[Dim Date - Clinic Date].[Day of Year].[All]" allUniqueName="[Dim Date - Clinic Date].[Day of Year].[All]" dimensionUniqueName="[Dim Date - Clinic Date]" displayFolder="" count="0" unbalanced="0" hidden="1"/>
    <cacheHierarchy uniqueName="[Dim Date - Clinic Date].[DayKey]" caption="DayKey" attribute="1" time="1" defaultMemberUniqueName="[Dim Date - Clinic Date].[DayKey].[All]" allUniqueName="[Dim Date - Clinic Date].[DayKey].[All]" dimensionUniqueName="[Dim Date - Clinic Date]" displayFolder="" count="0" unbalanced="0" hidden="1"/>
    <cacheHierarchy uniqueName="[Dim Date - Clinic Date].[DayKey2]" caption="DayKey2" attribute="1" time="1" defaultMemberUniqueName="[Dim Date - Clinic Date].[DayKey2].[All]" allUniqueName="[Dim Date - Clinic Date].[DayKey2].[All]" dimensionUniqueName="[Dim Date - Clinic Date]" displayFolder="" count="0" unbalanced="0" hidden="1"/>
    <cacheHierarchy uniqueName="[Dim Date - Clinic Date].[DayofMonthKey]" caption="DayofMonthKey" attribute="1" time="1" defaultMemberUniqueName="[Dim Date - Clinic Date].[DayofMonthKey].[All]" allUniqueName="[Dim Date - Clinic Date].[DayofMonthKey].[All]" dimensionUniqueName="[Dim Date - Clinic Date]" displayFolder="" count="0" unbalanced="0" hidden="1"/>
    <cacheHierarchy uniqueName="[Dim Date - Clinic Date].[DayofWeekKey]" caption="DayofWeekKey" attribute="1" time="1" defaultMemberUniqueName="[Dim Date - Clinic Date].[DayofWeekKey].[All]" allUniqueName="[Dim Date - Clinic Date].[DayofWeekKey].[All]" dimensionUniqueName="[Dim Date - Clinic Date]" displayFolder="" count="0" unbalanced="0" hidden="1"/>
    <cacheHierarchy uniqueName="[Dim Date - Clinic Date].[DayofYearKey]" caption="DayofYearKey" attribute="1" time="1" defaultMemberUniqueName="[Dim Date - Clinic Date].[DayofYearKey].[All]" allUniqueName="[Dim Date - Clinic Date].[DayofYearKey].[All]" dimensionUniqueName="[Dim Date - Clinic Date]" displayFolder="" count="0" unbalanced="0" hidden="1"/>
    <cacheHierarchy uniqueName="[Dim Date - Clinic Date].[FormattedDate]" caption="FormattedDate" attribute="1" time="1" defaultMemberUniqueName="[Dim Date - Clinic Date].[FormattedDate].[All]" allUniqueName="[Dim Date - Clinic Date].[FormattedDate].[All]" dimensionUniqueName="[Dim Date - Clinic Date]" displayFolder="" count="0" unbalanced="0" hidden="1"/>
    <cacheHierarchy uniqueName="[Dim Date - Clinic Date].[FormattedDateHierarchy]" caption="FormattedDateHierarchy" time="1" defaultMemberUniqueName="[Dim Date - Clinic Date].[FormattedDateHierarchy].[All]" allUniqueName="[Dim Date - Clinic Date].[FormattedDateHierarchy].[All]" dimensionUniqueName="[Dim Date - Clinic Date]" displayFolder="" count="0" unbalanced="0" hidden="1"/>
    <cacheHierarchy uniqueName="[Dim Date - Clinic Date].[Half Year Name]" caption="Half Year Name" attribute="1" time="1" defaultMemberUniqueName="[Dim Date - Clinic Date].[Half Year Name].[All]" allUniqueName="[Dim Date - Clinic Date].[Half Year Name].[All]" dimensionUniqueName="[Dim Date - Clinic Date]" displayFolder="" count="0" unbalanced="0" hidden="1"/>
    <cacheHierarchy uniqueName="[Dim Date - Clinic Date].[Hijri Date]" caption="Hijri Date" attribute="1" time="1" defaultMemberUniqueName="[Dim Date - Clinic Date].[Hijri Date].[All]" allUniqueName="[Dim Date - Clinic Date].[Hijri Date].[All]" dimensionUniqueName="[Dim Date - Clinic Date]" displayFolder="" count="0" unbalanced="0" hidden="1"/>
    <cacheHierarchy uniqueName="[Dim Date - Clinic Date].[Hijri Month]" caption="Hijri Month" attribute="1" time="1" defaultMemberUniqueName="[Dim Date - Clinic Date].[Hijri Month].[All]" allUniqueName="[Dim Date - Clinic Date].[Hijri Month].[All]" dimensionUniqueName="[Dim Date - Clinic Date]" displayFolder="" count="0" unbalanced="0" hidden="1"/>
    <cacheHierarchy uniqueName="[Dim Date - Clinic Date].[Hijri Quarter]" caption="Hijri Quarter" attribute="1" time="1" defaultMemberUniqueName="[Dim Date - Clinic Date].[Hijri Quarter].[All]" allUniqueName="[Dim Date - Clinic Date].[Hijri Quarter].[All]" dimensionUniqueName="[Dim Date - Clinic Date]" displayFolder="" count="0" unbalanced="0" hidden="1"/>
    <cacheHierarchy uniqueName="[Dim Date - Clinic Date].[Hijri Semester]" caption="Hijri Semester" attribute="1" time="1" defaultMemberUniqueName="[Dim Date - Clinic Date].[Hijri Semester].[All]" allUniqueName="[Dim Date - Clinic Date].[Hijri Semester].[All]" dimensionUniqueName="[Dim Date - Clinic Date]" displayFolder="" count="0" unbalanced="0" hidden="1"/>
    <cacheHierarchy uniqueName="[Dim Date - Clinic Date].[Hijri Year]" caption="Hijri Year" attribute="1" time="1" defaultMemberUniqueName="[Dim Date - Clinic Date].[Hijri Year].[All]" allUniqueName="[Dim Date - Clinic Date].[Hijri Year].[All]" dimensionUniqueName="[Dim Date - Clinic Date]" displayFolder="" count="0" unbalanced="0" hidden="1"/>
    <cacheHierarchy uniqueName="[Dim Date - Clinic Date].[HijriDateHierarchy]" caption="HijriDateHierarchy" time="1" defaultMemberUniqueName="[Dim Date - Clinic Date].[HijriDateHierarchy].[All]" allUniqueName="[Dim Date - Clinic Date].[HijriDateHierarchy].[All]" dimensionUniqueName="[Dim Date - Clinic Date]" displayFolder="" count="0" unbalanced="0" hidden="1"/>
    <cacheHierarchy uniqueName="[Dim Date - Clinic Date].[HijriDayKey]" caption="HijriDayKey" attribute="1" time="1" defaultMemberUniqueName="[Dim Date - Clinic Date].[HijriDayKey].[All]" allUniqueName="[Dim Date - Clinic Date].[HijriDayKey].[All]" dimensionUniqueName="[Dim Date - Clinic Date]" displayFolder="" count="0" unbalanced="0" hidden="1"/>
    <cacheHierarchy uniqueName="[Dim Date - Clinic Date].[HijriMonthKey]" caption="HijriMonthKey" attribute="1" time="1" defaultMemberUniqueName="[Dim Date - Clinic Date].[HijriMonthKey].[All]" allUniqueName="[Dim Date - Clinic Date].[HijriMonthKey].[All]" dimensionUniqueName="[Dim Date - Clinic Date]" displayFolder="" count="0" unbalanced="0" hidden="1"/>
    <cacheHierarchy uniqueName="[Dim Date - Clinic Date].[HijriQuarterKey]" caption="HijriQuarterKey" attribute="1" time="1" defaultMemberUniqueName="[Dim Date - Clinic Date].[HijriQuarterKey].[All]" allUniqueName="[Dim Date - Clinic Date].[HijriQuarterKey].[All]" dimensionUniqueName="[Dim Date - Clinic Date]" displayFolder="" count="0" unbalanced="0" hidden="1"/>
    <cacheHierarchy uniqueName="[Dim Date - Clinic Date].[HijriSemesterKey]" caption="HijriSemesterKey" attribute="1" time="1" defaultMemberUniqueName="[Dim Date - Clinic Date].[HijriSemesterKey].[All]" allUniqueName="[Dim Date - Clinic Date].[HijriSemesterKey].[All]" dimensionUniqueName="[Dim Date - Clinic Date]" displayFolder="" count="0" unbalanced="0" hidden="1"/>
    <cacheHierarchy uniqueName="[Dim Date - Clinic Date].[Month Name]" caption="Month Name" attribute="1" time="1" defaultMemberUniqueName="[Dim Date - Clinic Date].[Month Name].[All]" allUniqueName="[Dim Date - Clinic Date].[Month Name].[All]" dimensionUniqueName="[Dim Date - Clinic Date]" displayFolder="" count="0" unbalanced="0" hidden="1"/>
    <cacheHierarchy uniqueName="[Dim Date - Clinic Date].[Month Of Year]" caption="Month Of Year" attribute="1" time="1" defaultMemberUniqueName="[Dim Date - Clinic Date].[Month Of Year].[All]" allUniqueName="[Dim Date - Clinic Date].[Month Of Year].[All]" dimensionUniqueName="[Dim Date - Clinic Date]" displayFolder="" count="0" unbalanced="0" hidden="1"/>
    <cacheHierarchy uniqueName="[Dim Date - Clinic Date].[MonthKey]" caption="MonthKey" attribute="1" time="1" defaultMemberUniqueName="[Dim Date - Clinic Date].[MonthKey].[All]" allUniqueName="[Dim Date - Clinic Date].[MonthKey].[All]" dimensionUniqueName="[Dim Date - Clinic Date]" displayFolder="" count="0" unbalanced="0" hidden="1"/>
    <cacheHierarchy uniqueName="[Dim Date - Clinic Date].[MonthNameKey]" caption="MonthNameKey" attribute="1" time="1" defaultMemberUniqueName="[Dim Date - Clinic Date].[MonthNameKey].[All]" allUniqueName="[Dim Date - Clinic Date].[MonthNameKey].[All]" dimensionUniqueName="[Dim Date - Clinic Date]" displayFolder="" count="0" unbalanced="0" hidden="1"/>
    <cacheHierarchy uniqueName="[Dim Date - Clinic Date].[MonthOverTime]" caption="MonthOverTime" attribute="1" time="1" defaultMemberUniqueName="[Dim Date - Clinic Date].[MonthOverTime].[All]" allUniqueName="[Dim Date - Clinic Date].[MonthOverTime].[All]" dimensionUniqueName="[Dim Date - Clinic Date]" displayFolder="" count="0" unbalanced="0" hidden="1"/>
    <cacheHierarchy uniqueName="[Dim Date - Clinic Date].[PK_Date]" caption="PK_Date" attribute="1" time="1" keyAttribute="1" defaultMemberUniqueName="[Dim Date - Clinic Date].[PK_Date].[All]" allUniqueName="[Dim Date - Clinic Date].[PK_Date].[All]" dimensionUniqueName="[Dim Date - Clinic Date]" displayFolder="" count="0" memberValueDatatype="7" unbalanced="0" hidden="1"/>
    <cacheHierarchy uniqueName="[Dim Date - Clinic Date].[Quarter Name]" caption="Quarter Name" attribute="1" time="1" defaultMemberUniqueName="[Dim Date - Clinic Date].[Quarter Name].[All]" allUniqueName="[Dim Date - Clinic Date].[Quarter Name].[All]" dimensionUniqueName="[Dim Date - Clinic Date]" displayFolder="" count="0" unbalanced="0" hidden="1"/>
    <cacheHierarchy uniqueName="[Dim Date - Clinic Date].[Quarter Of Year]" caption="Quarter Of Year" attribute="1" time="1" defaultMemberUniqueName="[Dim Date - Clinic Date].[Quarter Of Year].[All]" allUniqueName="[Dim Date - Clinic Date].[Quarter Of Year].[All]" dimensionUniqueName="[Dim Date - Clinic Date]" displayFolder="" count="0" unbalanced="0" hidden="1"/>
    <cacheHierarchy uniqueName="[Dim Date - Clinic Date].[QuarterKey]" caption="QuarterKey" attribute="1" time="1" defaultMemberUniqueName="[Dim Date - Clinic Date].[QuarterKey].[All]" allUniqueName="[Dim Date - Clinic Date].[QuarterKey].[All]" dimensionUniqueName="[Dim Date - Clinic Date]" displayFolder="" count="0" unbalanced="0" hidden="1"/>
    <cacheHierarchy uniqueName="[Dim Date - Clinic Date].[Semester Of Year]" caption="Semester Of Year" attribute="1" time="1" defaultMemberUniqueName="[Dim Date - Clinic Date].[Semester Of Year].[All]" allUniqueName="[Dim Date - Clinic Date].[Semester Of Year].[All]" dimensionUniqueName="[Dim Date - Clinic Date]" displayFolder="" count="0" unbalanced="0" hidden="1"/>
    <cacheHierarchy uniqueName="[Dim Date - Clinic Date].[SemesterKey]" caption="SemesterKey" attribute="1" time="1" defaultMemberUniqueName="[Dim Date - Clinic Date].[SemesterKey].[All]" allUniqueName="[Dim Date - Clinic Date].[SemesterKey].[All]" dimensionUniqueName="[Dim Date - Clinic Date]" displayFolder="" count="0" unbalanced="0" hidden="1"/>
    <cacheHierarchy uniqueName="[Dim Date - Clinic Date].[SemesterNameKey]" caption="SemesterNameKey" attribute="1" time="1" defaultMemberUniqueName="[Dim Date - Clinic Date].[SemesterNameKey].[All]" allUniqueName="[Dim Date - Clinic Date].[SemesterNameKey].[All]" dimensionUniqueName="[Dim Date - Clinic Date]" displayFolder="" count="0" unbalanced="0" hidden="1"/>
    <cacheHierarchy uniqueName="[Dim Date - Clinic Date].[Week]" caption="Week" attribute="1" time="1" defaultMemberUniqueName="[Dim Date - Clinic Date].[Week].[All]" allUniqueName="[Dim Date - Clinic Date].[Week].[All]" dimensionUniqueName="[Dim Date - Clinic Date]" displayFolder="" count="0" unbalanced="0" hidden="1"/>
    <cacheHierarchy uniqueName="[Dim Date - Clinic Date].[Week Of Year]" caption="Week Of Year" attribute="1" time="1" defaultMemberUniqueName="[Dim Date - Clinic Date].[Week Of Year].[All]" allUniqueName="[Dim Date - Clinic Date].[Week Of Year].[All]" dimensionUniqueName="[Dim Date - Clinic Date]" displayFolder="" count="0" unbalanced="0" hidden="1"/>
    <cacheHierarchy uniqueName="[Dim Date - Clinic Date].[WeekKey]" caption="WeekKey" attribute="1" time="1" defaultMemberUniqueName="[Dim Date - Clinic Date].[WeekKey].[All]" allUniqueName="[Dim Date - Clinic Date].[WeekKey].[All]" dimensionUniqueName="[Dim Date - Clinic Date]" displayFolder="" count="0" unbalanced="0" hidden="1"/>
    <cacheHierarchy uniqueName="[Dim Date - Clinic Date].[WeeksHierarchy]" caption="WeeksHierarchy" time="1" defaultMemberUniqueName="[Dim Date - Clinic Date].[WeeksHierarchy].[All]" allUniqueName="[Dim Date - Clinic Date].[WeeksHierarchy].[All]" dimensionUniqueName="[Dim Date - Clinic Date]" displayFolder="" count="0" unbalanced="0" hidden="1"/>
    <cacheHierarchy uniqueName="[Dim Date - Clinic Date].[Year Name]" caption="Year Name" attribute="1" time="1" defaultMemberUniqueName="[Dim Date - Clinic Date].[Year Name].[All]" allUniqueName="[Dim Date - Clinic Date].[Year Name].[All]" dimensionUniqueName="[Dim Date - Clinic Date]" displayFolder="" count="0" unbalanced="0" hidden="1"/>
    <cacheHierarchy uniqueName="[Dim Date - Clinics  Booking].[Custom Week]" caption="Custom Week" attribute="1" time="1" defaultMemberUniqueName="[Dim Date - Clinics  Booking].[Custom Week].[All]" allUniqueName="[Dim Date - Clinics  Booking].[Custom Week].[All]" dimensionUniqueName="[Dim Date - Clinics  Booking]" displayFolder="" count="0" unbalanced="0" hidden="1"/>
    <cacheHierarchy uniqueName="[Dim Date - Clinics  Booking].[Date]" caption="Date" attribute="1" time="1" defaultMemberUniqueName="[Dim Date - Clinics  Booking].[Date].[All]" allUniqueName="[Dim Date - Clinics  Booking].[Date].[All]" dimensionUniqueName="[Dim Date - Clinics  Booking]" displayFolder="" count="0" unbalanced="0" hidden="1"/>
    <cacheHierarchy uniqueName="[Dim Date - Clinics  Booking].[DateHierarchy]" caption="DateHierarchy" time="1" defaultMemberUniqueName="[Dim Date - Clinics  Booking].[DateHierarchy].[All]" allUniqueName="[Dim Date - Clinics  Booking].[DateHierarchy].[All]" dimensionUniqueName="[Dim Date - Clinics  Booking]" displayFolder="" count="0" unbalanced="0" hidden="1"/>
    <cacheHierarchy uniqueName="[Dim Date - Clinics  Booking].[DateKey]" caption="DateKey" attribute="1" time="1" defaultMemberUniqueName="[Dim Date - Clinics  Booking].[DateKey].[All]" allUniqueName="[Dim Date - Clinics  Booking].[DateKey].[All]" dimensionUniqueName="[Dim Date - Clinics  Booking]" displayFolder="" count="0" unbalanced="0" hidden="1"/>
    <cacheHierarchy uniqueName="[Dim Date - Clinics  Booking].[DateOld]" caption="DateOld" attribute="1" time="1" defaultMemberUniqueName="[Dim Date - Clinics  Booking].[DateOld].[All]" allUniqueName="[Dim Date - Clinics  Booking].[DateOld].[All]" dimensionUniqueName="[Dim Date - Clinics  Booking]" displayFolder="" count="0" unbalanced="0" hidden="1"/>
    <cacheHierarchy uniqueName="[Dim Date - Clinics  Booking].[Day Name]" caption="Day Name" attribute="1" time="1" defaultMemberUniqueName="[Dim Date - Clinics  Booking].[Day Name].[All]" allUniqueName="[Dim Date - Clinics  Booking].[Day Name].[All]" dimensionUniqueName="[Dim Date - Clinics  Booking]" displayFolder="" count="0" unbalanced="0" hidden="1"/>
    <cacheHierarchy uniqueName="[Dim Date - Clinics  Booking].[Day Of Month]" caption="Day Of Month" attribute="1" time="1" defaultMemberUniqueName="[Dim Date - Clinics  Booking].[Day Of Month].[All]" allUniqueName="[Dim Date - Clinics  Booking].[Day Of Month].[All]" dimensionUniqueName="[Dim Date - Clinics  Booking]" displayFolder="" count="0" unbalanced="0" hidden="1"/>
    <cacheHierarchy uniqueName="[Dim Date - Clinics  Booking].[Day of Week]" caption="Day of Week" attribute="1" time="1" defaultMemberUniqueName="[Dim Date - Clinics  Booking].[Day of Week].[All]" allUniqueName="[Dim Date - Clinics  Booking].[Day of Week].[All]" dimensionUniqueName="[Dim Date - Clinics  Booking]" displayFolder="" count="0" unbalanced="0" hidden="1"/>
    <cacheHierarchy uniqueName="[Dim Date - Clinics  Booking].[Day of Year]" caption="Day of Year" attribute="1" time="1" defaultMemberUniqueName="[Dim Date - Clinics  Booking].[Day of Year].[All]" allUniqueName="[Dim Date - Clinics  Booking].[Day of Year].[All]" dimensionUniqueName="[Dim Date - Clinics  Booking]" displayFolder="" count="0" unbalanced="0" hidden="1"/>
    <cacheHierarchy uniqueName="[Dim Date - Clinics  Booking].[DayKey]" caption="DayKey" attribute="1" time="1" defaultMemberUniqueName="[Dim Date - Clinics  Booking].[DayKey].[All]" allUniqueName="[Dim Date - Clinics  Booking].[DayKey].[All]" dimensionUniqueName="[Dim Date - Clinics  Booking]" displayFolder="" count="0" unbalanced="0" hidden="1"/>
    <cacheHierarchy uniqueName="[Dim Date - Clinics  Booking].[DayKey2]" caption="DayKey2" attribute="1" time="1" defaultMemberUniqueName="[Dim Date - Clinics  Booking].[DayKey2].[All]" allUniqueName="[Dim Date - Clinics  Booking].[DayKey2].[All]" dimensionUniqueName="[Dim Date - Clinics  Booking]" displayFolder="" count="0" unbalanced="0" hidden="1"/>
    <cacheHierarchy uniqueName="[Dim Date - Clinics  Booking].[DayofMonthKey]" caption="DayofMonthKey" attribute="1" time="1" defaultMemberUniqueName="[Dim Date - Clinics  Booking].[DayofMonthKey].[All]" allUniqueName="[Dim Date - Clinics  Booking].[DayofMonthKey].[All]" dimensionUniqueName="[Dim Date - Clinics  Booking]" displayFolder="" count="0" unbalanced="0" hidden="1"/>
    <cacheHierarchy uniqueName="[Dim Date - Clinics  Booking].[DayofWeekKey]" caption="DayofWeekKey" attribute="1" time="1" defaultMemberUniqueName="[Dim Date - Clinics  Booking].[DayofWeekKey].[All]" allUniqueName="[Dim Date - Clinics  Booking].[DayofWeekKey].[All]" dimensionUniqueName="[Dim Date - Clinics  Booking]" displayFolder="" count="0" unbalanced="0" hidden="1"/>
    <cacheHierarchy uniqueName="[Dim Date - Clinics  Booking].[DayofYearKey]" caption="DayofYearKey" attribute="1" time="1" defaultMemberUniqueName="[Dim Date - Clinics  Booking].[DayofYearKey].[All]" allUniqueName="[Dim Date - Clinics  Booking].[DayofYearKey].[All]" dimensionUniqueName="[Dim Date - Clinics  Booking]" displayFolder="" count="0" unbalanced="0" hidden="1"/>
    <cacheHierarchy uniqueName="[Dim Date - Clinics  Booking].[FormattedDate]" caption="FormattedDate" attribute="1" time="1" defaultMemberUniqueName="[Dim Date - Clinics  Booking].[FormattedDate].[All]" allUniqueName="[Dim Date - Clinics  Booking].[FormattedDate].[All]" dimensionUniqueName="[Dim Date - Clinics  Booking]" displayFolder="" count="0" unbalanced="0" hidden="1"/>
    <cacheHierarchy uniqueName="[Dim Date - Clinics  Booking].[Half Year Name]" caption="Half Year Name" attribute="1" time="1" defaultMemberUniqueName="[Dim Date - Clinics  Booking].[Half Year Name].[All]" allUniqueName="[Dim Date - Clinics  Booking].[Half Year Name].[All]" dimensionUniqueName="[Dim Date - Clinics  Booking]" displayFolder="" count="0" unbalanced="0" hidden="1"/>
    <cacheHierarchy uniqueName="[Dim Date - Clinics  Booking].[Hijri Date]" caption="Hijri Date" attribute="1" time="1" defaultMemberUniqueName="[Dim Date - Clinics  Booking].[Hijri Date].[All]" allUniqueName="[Dim Date - Clinics  Booking].[Hijri Date].[All]" dimensionUniqueName="[Dim Date - Clinics  Booking]" displayFolder="" count="0" unbalanced="0" hidden="1"/>
    <cacheHierarchy uniqueName="[Dim Date - Clinics  Booking].[Hijri Month]" caption="Hijri Month" attribute="1" time="1" defaultMemberUniqueName="[Dim Date - Clinics  Booking].[Hijri Month].[All]" allUniqueName="[Dim Date - Clinics  Booking].[Hijri Month].[All]" dimensionUniqueName="[Dim Date - Clinics  Booking]" displayFolder="" count="0" unbalanced="0" hidden="1"/>
    <cacheHierarchy uniqueName="[Dim Date - Clinics  Booking].[Hijri Quarter]" caption="Hijri Quarter" attribute="1" time="1" defaultMemberUniqueName="[Dim Date - Clinics  Booking].[Hijri Quarter].[All]" allUniqueName="[Dim Date - Clinics  Booking].[Hijri Quarter].[All]" dimensionUniqueName="[Dim Date - Clinics  Booking]" displayFolder="" count="0" unbalanced="0" hidden="1"/>
    <cacheHierarchy uniqueName="[Dim Date - Clinics  Booking].[Hijri Semester]" caption="Hijri Semester" attribute="1" time="1" defaultMemberUniqueName="[Dim Date - Clinics  Booking].[Hijri Semester].[All]" allUniqueName="[Dim Date - Clinics  Booking].[Hijri Semester].[All]" dimensionUniqueName="[Dim Date - Clinics  Booking]" displayFolder="" count="0" unbalanced="0" hidden="1"/>
    <cacheHierarchy uniqueName="[Dim Date - Clinics  Booking].[Hijri Year]" caption="Hijri Year" attribute="1" time="1" defaultMemberUniqueName="[Dim Date - Clinics  Booking].[Hijri Year].[All]" allUniqueName="[Dim Date - Clinics  Booking].[Hijri Year].[All]" dimensionUniqueName="[Dim Date - Clinics  Booking]" displayFolder="" count="0" unbalanced="0" hidden="1"/>
    <cacheHierarchy uniqueName="[Dim Date - Clinics  Booking].[HijriDateHierarchy]" caption="HijriDateHierarchy" time="1" defaultMemberUniqueName="[Dim Date - Clinics  Booking].[HijriDateHierarchy].[All]" allUniqueName="[Dim Date - Clinics  Booking].[HijriDateHierarchy].[All]" dimensionUniqueName="[Dim Date - Clinics  Booking]" displayFolder="" count="0" unbalanced="0" hidden="1"/>
    <cacheHierarchy uniqueName="[Dim Date - Clinics  Booking].[HijriDayKey]" caption="HijriDayKey" attribute="1" time="1" defaultMemberUniqueName="[Dim Date - Clinics  Booking].[HijriDayKey].[All]" allUniqueName="[Dim Date - Clinics  Booking].[HijriDayKey].[All]" dimensionUniqueName="[Dim Date - Clinics  Booking]" displayFolder="" count="0" unbalanced="0" hidden="1"/>
    <cacheHierarchy uniqueName="[Dim Date - Clinics  Booking].[HijriMonthKey]" caption="HijriMonthKey" attribute="1" time="1" defaultMemberUniqueName="[Dim Date - Clinics  Booking].[HijriMonthKey].[All]" allUniqueName="[Dim Date - Clinics  Booking].[HijriMonthKey].[All]" dimensionUniqueName="[Dim Date - Clinics  Booking]" displayFolder="" count="0" unbalanced="0" hidden="1"/>
    <cacheHierarchy uniqueName="[Dim Date - Clinics  Booking].[HijriQuarterKey]" caption="HijriQuarterKey" attribute="1" time="1" defaultMemberUniqueName="[Dim Date - Clinics  Booking].[HijriQuarterKey].[All]" allUniqueName="[Dim Date - Clinics  Booking].[HijriQuarterKey].[All]" dimensionUniqueName="[Dim Date - Clinics  Booking]" displayFolder="" count="0" unbalanced="0" hidden="1"/>
    <cacheHierarchy uniqueName="[Dim Date - Clinics  Booking].[HijriSemesterKey]" caption="HijriSemesterKey" attribute="1" time="1" defaultMemberUniqueName="[Dim Date - Clinics  Booking].[HijriSemesterKey].[All]" allUniqueName="[Dim Date - Clinics  Booking].[HijriSemesterKey].[All]" dimensionUniqueName="[Dim Date - Clinics  Booking]" displayFolder="" count="0" unbalanced="0" hidden="1"/>
    <cacheHierarchy uniqueName="[Dim Date - Clinics  Booking].[Month Name]" caption="Month Name" attribute="1" time="1" defaultMemberUniqueName="[Dim Date - Clinics  Booking].[Month Name].[All]" allUniqueName="[Dim Date - Clinics  Booking].[Month Name].[All]" dimensionUniqueName="[Dim Date - Clinics  Booking]" displayFolder="" count="0" unbalanced="0" hidden="1"/>
    <cacheHierarchy uniqueName="[Dim Date - Clinics  Booking].[Month Of Year]" caption="Month Of Year" attribute="1" time="1" defaultMemberUniqueName="[Dim Date - Clinics  Booking].[Month Of Year].[All]" allUniqueName="[Dim Date - Clinics  Booking].[Month Of Year].[All]" dimensionUniqueName="[Dim Date - Clinics  Booking]" displayFolder="" count="0" unbalanced="0" hidden="1"/>
    <cacheHierarchy uniqueName="[Dim Date - Clinics  Booking].[MonthKey]" caption="MonthKey" attribute="1" time="1" defaultMemberUniqueName="[Dim Date - Clinics  Booking].[MonthKey].[All]" allUniqueName="[Dim Date - Clinics  Booking].[MonthKey].[All]" dimensionUniqueName="[Dim Date - Clinics  Booking]" displayFolder="" count="0" unbalanced="0" hidden="1"/>
    <cacheHierarchy uniqueName="[Dim Date - Clinics  Booking].[MonthNameKey]" caption="MonthNameKey" attribute="1" time="1" defaultMemberUniqueName="[Dim Date - Clinics  Booking].[MonthNameKey].[All]" allUniqueName="[Dim Date - Clinics  Booking].[MonthNameKey].[All]" dimensionUniqueName="[Dim Date - Clinics  Booking]" displayFolder="" count="0" unbalanced="0" hidden="1"/>
    <cacheHierarchy uniqueName="[Dim Date - Clinics  Booking].[MonthOverTime]" caption="MonthOverTime" attribute="1" time="1" defaultMemberUniqueName="[Dim Date - Clinics  Booking].[MonthOverTime].[All]" allUniqueName="[Dim Date - Clinics  Booking].[MonthOverTime].[All]" dimensionUniqueName="[Dim Date - Clinics  Booking]" displayFolder="" count="0" unbalanced="0" hidden="1"/>
    <cacheHierarchy uniqueName="[Dim Date - Clinics  Booking].[PK_Date]" caption="PK_Date" attribute="1" time="1" keyAttribute="1" defaultMemberUniqueName="[Dim Date - Clinics  Booking].[PK_Date].[All]" allUniqueName="[Dim Date - Clinics  Booking].[PK_Date].[All]" dimensionUniqueName="[Dim Date - Clinics  Booking]" displayFolder="" count="0" memberValueDatatype="7" unbalanced="0" hidden="1"/>
    <cacheHierarchy uniqueName="[Dim Date - Clinics  Booking].[Quarter Name]" caption="Quarter Name" attribute="1" time="1" defaultMemberUniqueName="[Dim Date - Clinics  Booking].[Quarter Name].[All]" allUniqueName="[Dim Date - Clinics  Booking].[Quarter Name].[All]" dimensionUniqueName="[Dim Date - Clinics  Booking]" displayFolder="" count="0" unbalanced="0" hidden="1"/>
    <cacheHierarchy uniqueName="[Dim Date - Clinics  Booking].[Quarter Of Year]" caption="Quarter Of Year" attribute="1" time="1" defaultMemberUniqueName="[Dim Date - Clinics  Booking].[Quarter Of Year].[All]" allUniqueName="[Dim Date - Clinics  Booking].[Quarter Of Year].[All]" dimensionUniqueName="[Dim Date - Clinics  Booking]" displayFolder="" count="0" unbalanced="0" hidden="1"/>
    <cacheHierarchy uniqueName="[Dim Date - Clinics  Booking].[QuarterKey]" caption="QuarterKey" attribute="1" time="1" defaultMemberUniqueName="[Dim Date - Clinics  Booking].[QuarterKey].[All]" allUniqueName="[Dim Date - Clinics  Booking].[QuarterKey].[All]" dimensionUniqueName="[Dim Date - Clinics  Booking]" displayFolder="" count="0" unbalanced="0" hidden="1"/>
    <cacheHierarchy uniqueName="[Dim Date - Clinics  Booking].[Semester Of Year]" caption="Semester Of Year" attribute="1" time="1" defaultMemberUniqueName="[Dim Date - Clinics  Booking].[Semester Of Year].[All]" allUniqueName="[Dim Date - Clinics  Booking].[Semester Of Year].[All]" dimensionUniqueName="[Dim Date - Clinics  Booking]" displayFolder="" count="0" unbalanced="0" hidden="1"/>
    <cacheHierarchy uniqueName="[Dim Date - Clinics  Booking].[SemesterKey]" caption="SemesterKey" attribute="1" time="1" defaultMemberUniqueName="[Dim Date - Clinics  Booking].[SemesterKey].[All]" allUniqueName="[Dim Date - Clinics  Booking].[SemesterKey].[All]" dimensionUniqueName="[Dim Date - Clinics  Booking]" displayFolder="" count="0" unbalanced="0" hidden="1"/>
    <cacheHierarchy uniqueName="[Dim Date - Clinics  Booking].[SemesterNameKey]" caption="SemesterNameKey" attribute="1" time="1" defaultMemberUniqueName="[Dim Date - Clinics  Booking].[SemesterNameKey].[All]" allUniqueName="[Dim Date - Clinics  Booking].[SemesterNameKey].[All]" dimensionUniqueName="[Dim Date - Clinics  Booking]" displayFolder="" count="0" unbalanced="0" hidden="1"/>
    <cacheHierarchy uniqueName="[Dim Date - Clinics  Booking].[Week]" caption="Week" attribute="1" time="1" defaultMemberUniqueName="[Dim Date - Clinics  Booking].[Week].[All]" allUniqueName="[Dim Date - Clinics  Booking].[Week].[All]" dimensionUniqueName="[Dim Date - Clinics  Booking]" displayFolder="" count="0" unbalanced="0" hidden="1"/>
    <cacheHierarchy uniqueName="[Dim Date - Clinics  Booking].[Week Of Year]" caption="Week Of Year" attribute="1" time="1" defaultMemberUniqueName="[Dim Date - Clinics  Booking].[Week Of Year].[All]" allUniqueName="[Dim Date - Clinics  Booking].[Week Of Year].[All]" dimensionUniqueName="[Dim Date - Clinics  Booking]" displayFolder="" count="0" unbalanced="0" hidden="1"/>
    <cacheHierarchy uniqueName="[Dim Date - Clinics  Booking].[WeekHierarchy]" caption="WeekHierarchy" time="1" defaultMemberUniqueName="[Dim Date - Clinics  Booking].[WeekHierarchy].[All]" allUniqueName="[Dim Date - Clinics  Booking].[WeekHierarchy].[All]" dimensionUniqueName="[Dim Date - Clinics  Booking]" displayFolder="" count="0" unbalanced="0" hidden="1"/>
    <cacheHierarchy uniqueName="[Dim Date - Clinics  Booking].[WeekKey]" caption="WeekKey" attribute="1" time="1" defaultMemberUniqueName="[Dim Date - Clinics  Booking].[WeekKey].[All]" allUniqueName="[Dim Date - Clinics  Booking].[WeekKey].[All]" dimensionUniqueName="[Dim Date - Clinics  Booking]" displayFolder="" count="0" unbalanced="0" hidden="1"/>
    <cacheHierarchy uniqueName="[Dim Date - Clinics  Booking].[Year Name]" caption="Year Name" attribute="1" time="1" defaultMemberUniqueName="[Dim Date - Clinics  Booking].[Year Name].[All]" allUniqueName="[Dim Date - Clinics  Booking].[Year Name].[All]" dimensionUniqueName="[Dim Date - Clinics  Booking]" displayFolder="" count="0" unbalanced="0" hidden="1"/>
    <cacheHierarchy uniqueName="[Dim Date - Clinics  Booking].[YearMonthKey]" caption="YearMonthKey" attribute="1" time="1" defaultMemberUniqueName="[Dim Date - Clinics  Booking].[YearMonthKey].[All]" allUniqueName="[Dim Date - Clinics  Booking].[YearMonthKey].[All]" dimensionUniqueName="[Dim Date - Clinics  Booking]" displayFolder="" count="0" unbalanced="0" hidden="1"/>
    <cacheHierarchy uniqueName="[Dim Date - Collected Date].[Custom Week]" caption="Custom Week" attribute="1" time="1" defaultMemberUniqueName="[Dim Date - Collected Date].[Custom Week].[All]" allUniqueName="[Dim Date - Collected Date].[Custom Week].[All]" dimensionUniqueName="[Dim Date - Collected Date]" displayFolder="" count="0" unbalanced="0" hidden="1"/>
    <cacheHierarchy uniqueName="[Dim Date - Collected Date].[Date]" caption="Date" attribute="1" time="1" defaultMemberUniqueName="[Dim Date - Collected Date].[Date].[All]" allUniqueName="[Dim Date - Collected Date].[Date].[All]" dimensionUniqueName="[Dim Date - Collected Date]" displayFolder="" count="0" unbalanced="0" hidden="1"/>
    <cacheHierarchy uniqueName="[Dim Date - Collected Date].[DateHierarchy]" caption="DateHierarchy" time="1" defaultMemberUniqueName="[Dim Date - Collected Date].[DateHierarchy].[All]" allUniqueName="[Dim Date - Collected Date].[DateHierarchy].[All]" dimensionUniqueName="[Dim Date - Collected Date]" displayFolder="" count="0" unbalanced="0" hidden="1"/>
    <cacheHierarchy uniqueName="[Dim Date - Collected Date].[DateKey]" caption="DateKey" attribute="1" time="1" defaultMemberUniqueName="[Dim Date - Collected Date].[DateKey].[All]" allUniqueName="[Dim Date - Collected Date].[DateKey].[All]" dimensionUniqueName="[Dim Date - Collected Date]" displayFolder="" count="0" unbalanced="0" hidden="1"/>
    <cacheHierarchy uniqueName="[Dim Date - Collected Date].[DateOld]" caption="DateOld" attribute="1" time="1" defaultMemberUniqueName="[Dim Date - Collected Date].[DateOld].[All]" allUniqueName="[Dim Date - Collected Date].[DateOld].[All]" dimensionUniqueName="[Dim Date - Collected Date]" displayFolder="" count="0" unbalanced="0" hidden="1"/>
    <cacheHierarchy uniqueName="[Dim Date - Collected Date].[Day Name]" caption="Day Name" attribute="1" time="1" defaultMemberUniqueName="[Dim Date - Collected Date].[Day Name].[All]" allUniqueName="[Dim Date - Collected Date].[Day Name].[All]" dimensionUniqueName="[Dim Date - Collected Date]" displayFolder="" count="0" unbalanced="0" hidden="1"/>
    <cacheHierarchy uniqueName="[Dim Date - Collected Date].[Day Of Month]" caption="Day Of Month" attribute="1" time="1" defaultMemberUniqueName="[Dim Date - Collected Date].[Day Of Month].[All]" allUniqueName="[Dim Date - Collected Date].[Day Of Month].[All]" dimensionUniqueName="[Dim Date - Collected Date]" displayFolder="" count="0" unbalanced="0" hidden="1"/>
    <cacheHierarchy uniqueName="[Dim Date - Collected Date].[Day of Week]" caption="Day of Week" attribute="1" time="1" defaultMemberUniqueName="[Dim Date - Collected Date].[Day of Week].[All]" allUniqueName="[Dim Date - Collected Date].[Day of Week].[All]" dimensionUniqueName="[Dim Date - Collected Date]" displayFolder="" count="0" unbalanced="0" hidden="1"/>
    <cacheHierarchy uniqueName="[Dim Date - Collected Date].[Day of Year]" caption="Day of Year" attribute="1" time="1" defaultMemberUniqueName="[Dim Date - Collected Date].[Day of Year].[All]" allUniqueName="[Dim Date - Collected Date].[Day of Year].[All]" dimensionUniqueName="[Dim Date - Collected Date]" displayFolder="" count="0" unbalanced="0" hidden="1"/>
    <cacheHierarchy uniqueName="[Dim Date - Collected Date].[DayKey]" caption="DayKey" attribute="1" time="1" defaultMemberUniqueName="[Dim Date - Collected Date].[DayKey].[All]" allUniqueName="[Dim Date - Collected Date].[DayKey].[All]" dimensionUniqueName="[Dim Date - Collected Date]" displayFolder="" count="0" unbalanced="0" hidden="1"/>
    <cacheHierarchy uniqueName="[Dim Date - Collected Date].[DayKey2]" caption="DayKey2" attribute="1" time="1" defaultMemberUniqueName="[Dim Date - Collected Date].[DayKey2].[All]" allUniqueName="[Dim Date - Collected Date].[DayKey2].[All]" dimensionUniqueName="[Dim Date - Collected Date]" displayFolder="" count="0" unbalanced="0" hidden="1"/>
    <cacheHierarchy uniqueName="[Dim Date - Collected Date].[DayofMonthKey]" caption="DayofMonthKey" attribute="1" time="1" defaultMemberUniqueName="[Dim Date - Collected Date].[DayofMonthKey].[All]" allUniqueName="[Dim Date - Collected Date].[DayofMonthKey].[All]" dimensionUniqueName="[Dim Date - Collected Date]" displayFolder="" count="0" unbalanced="0" hidden="1"/>
    <cacheHierarchy uniqueName="[Dim Date - Collected Date].[DayofWeekKey]" caption="DayofWeekKey" attribute="1" time="1" defaultMemberUniqueName="[Dim Date - Collected Date].[DayofWeekKey].[All]" allUniqueName="[Dim Date - Collected Date].[DayofWeekKey].[All]" dimensionUniqueName="[Dim Date - Collected Date]" displayFolder="" count="0" unbalanced="0" hidden="1"/>
    <cacheHierarchy uniqueName="[Dim Date - Collected Date].[DayofYearKey]" caption="DayofYearKey" attribute="1" time="1" defaultMemberUniqueName="[Dim Date - Collected Date].[DayofYearKey].[All]" allUniqueName="[Dim Date - Collected Date].[DayofYearKey].[All]" dimensionUniqueName="[Dim Date - Collected Date]" displayFolder="" count="0" unbalanced="0" hidden="1"/>
    <cacheHierarchy uniqueName="[Dim Date - Collected Date].[FormattedDate]" caption="FormattedDate" attribute="1" time="1" defaultMemberUniqueName="[Dim Date - Collected Date].[FormattedDate].[All]" allUniqueName="[Dim Date - Collected Date].[FormattedDate].[All]" dimensionUniqueName="[Dim Date - Collected Date]" displayFolder="" count="0" unbalanced="0" hidden="1"/>
    <cacheHierarchy uniqueName="[Dim Date - Collected Date].[Half Year Name]" caption="Half Year Name" attribute="1" time="1" defaultMemberUniqueName="[Dim Date - Collected Date].[Half Year Name].[All]" allUniqueName="[Dim Date - Collected Date].[Half Year Name].[All]" dimensionUniqueName="[Dim Date - Collected Date]" displayFolder="" count="0" unbalanced="0" hidden="1"/>
    <cacheHierarchy uniqueName="[Dim Date - Collected Date].[Hijri Date]" caption="Hijri Date" attribute="1" time="1" defaultMemberUniqueName="[Dim Date - Collected Date].[Hijri Date].[All]" allUniqueName="[Dim Date - Collected Date].[Hijri Date].[All]" dimensionUniqueName="[Dim Date - Collected Date]" displayFolder="" count="0" unbalanced="0" hidden="1"/>
    <cacheHierarchy uniqueName="[Dim Date - Collected Date].[Hijri Month]" caption="Hijri Month" attribute="1" time="1" defaultMemberUniqueName="[Dim Date - Collected Date].[Hijri Month].[All]" allUniqueName="[Dim Date - Collected Date].[Hijri Month].[All]" dimensionUniqueName="[Dim Date - Collected Date]" displayFolder="" count="0" unbalanced="0" hidden="1"/>
    <cacheHierarchy uniqueName="[Dim Date - Collected Date].[Hijri Quarter]" caption="Hijri Quarter" attribute="1" time="1" defaultMemberUniqueName="[Dim Date - Collected Date].[Hijri Quarter].[All]" allUniqueName="[Dim Date - Collected Date].[Hijri Quarter].[All]" dimensionUniqueName="[Dim Date - Collected Date]" displayFolder="" count="0" unbalanced="0" hidden="1"/>
    <cacheHierarchy uniqueName="[Dim Date - Collected Date].[Hijri Semester]" caption="Hijri Semester" attribute="1" time="1" defaultMemberUniqueName="[Dim Date - Collected Date].[Hijri Semester].[All]" allUniqueName="[Dim Date - Collected Date].[Hijri Semester].[All]" dimensionUniqueName="[Dim Date - Collected Date]" displayFolder="" count="0" unbalanced="0" hidden="1"/>
    <cacheHierarchy uniqueName="[Dim Date - Collected Date].[Hijri Year]" caption="Hijri Year" attribute="1" time="1" defaultMemberUniqueName="[Dim Date - Collected Date].[Hijri Year].[All]" allUniqueName="[Dim Date - Collected Date].[Hijri Year].[All]" dimensionUniqueName="[Dim Date - Collected Date]" displayFolder="" count="0" unbalanced="0" hidden="1"/>
    <cacheHierarchy uniqueName="[Dim Date - Collected Date].[HijriDateHierarchy]" caption="HijriDateHierarchy" time="1" defaultMemberUniqueName="[Dim Date - Collected Date].[HijriDateHierarchy].[All]" allUniqueName="[Dim Date - Collected Date].[HijriDateHierarchy].[All]" dimensionUniqueName="[Dim Date - Collected Date]" displayFolder="" count="0" unbalanced="0" hidden="1"/>
    <cacheHierarchy uniqueName="[Dim Date - Collected Date].[HijriDayKey]" caption="HijriDayKey" attribute="1" time="1" defaultMemberUniqueName="[Dim Date - Collected Date].[HijriDayKey].[All]" allUniqueName="[Dim Date - Collected Date].[HijriDayKey].[All]" dimensionUniqueName="[Dim Date - Collected Date]" displayFolder="" count="0" unbalanced="0" hidden="1"/>
    <cacheHierarchy uniqueName="[Dim Date - Collected Date].[HijriMonthKey]" caption="HijriMonthKey" attribute="1" time="1" defaultMemberUniqueName="[Dim Date - Collected Date].[HijriMonthKey].[All]" allUniqueName="[Dim Date - Collected Date].[HijriMonthKey].[All]" dimensionUniqueName="[Dim Date - Collected Date]" displayFolder="" count="0" unbalanced="0" hidden="1"/>
    <cacheHierarchy uniqueName="[Dim Date - Collected Date].[HijriQuarterKey]" caption="HijriQuarterKey" attribute="1" time="1" defaultMemberUniqueName="[Dim Date - Collected Date].[HijriQuarterKey].[All]" allUniqueName="[Dim Date - Collected Date].[HijriQuarterKey].[All]" dimensionUniqueName="[Dim Date - Collected Date]" displayFolder="" count="0" unbalanced="0" hidden="1"/>
    <cacheHierarchy uniqueName="[Dim Date - Collected Date].[HijriSemesterKey]" caption="HijriSemesterKey" attribute="1" time="1" defaultMemberUniqueName="[Dim Date - Collected Date].[HijriSemesterKey].[All]" allUniqueName="[Dim Date - Collected Date].[HijriSemesterKey].[All]" dimensionUniqueName="[Dim Date - Collected Date]" displayFolder="" count="0" unbalanced="0" hidden="1"/>
    <cacheHierarchy uniqueName="[Dim Date - Collected Date].[Month Name]" caption="Month Name" attribute="1" time="1" defaultMemberUniqueName="[Dim Date - Collected Date].[Month Name].[All]" allUniqueName="[Dim Date - Collected Date].[Month Name].[All]" dimensionUniqueName="[Dim Date - Collected Date]" displayFolder="" count="0" unbalanced="0" hidden="1"/>
    <cacheHierarchy uniqueName="[Dim Date - Collected Date].[Month Of Year]" caption="Month Of Year" attribute="1" time="1" defaultMemberUniqueName="[Dim Date - Collected Date].[Month Of Year].[All]" allUniqueName="[Dim Date - Collected Date].[Month Of Year].[All]" dimensionUniqueName="[Dim Date - Collected Date]" displayFolder="" count="0" unbalanced="0" hidden="1"/>
    <cacheHierarchy uniqueName="[Dim Date - Collected Date].[MonthKey]" caption="MonthKey" attribute="1" time="1" defaultMemberUniqueName="[Dim Date - Collected Date].[MonthKey].[All]" allUniqueName="[Dim Date - Collected Date].[MonthKey].[All]" dimensionUniqueName="[Dim Date - Collected Date]" displayFolder="" count="0" unbalanced="0" hidden="1"/>
    <cacheHierarchy uniqueName="[Dim Date - Collected Date].[MonthNameKey]" caption="MonthNameKey" attribute="1" time="1" defaultMemberUniqueName="[Dim Date - Collected Date].[MonthNameKey].[All]" allUniqueName="[Dim Date - Collected Date].[MonthNameKey].[All]" dimensionUniqueName="[Dim Date - Collected Date]" displayFolder="" count="0" unbalanced="0" hidden="1"/>
    <cacheHierarchy uniqueName="[Dim Date - Collected Date].[MonthOverTime]" caption="MonthOverTime" attribute="1" time="1" defaultMemberUniqueName="[Dim Date - Collected Date].[MonthOverTime].[All]" allUniqueName="[Dim Date - Collected Date].[MonthOverTime].[All]" dimensionUniqueName="[Dim Date - Collected Date]" displayFolder="" count="0" unbalanced="0" hidden="1"/>
    <cacheHierarchy uniqueName="[Dim Date - Collected Date].[PK_Date]" caption="PK_Date" attribute="1" time="1" keyAttribute="1" defaultMemberUniqueName="[Dim Date - Collected Date].[PK_Date].[All]" allUniqueName="[Dim Date - Collected Date].[PK_Date].[All]" dimensionUniqueName="[Dim Date - Collected Date]" displayFolder="" count="0" memberValueDatatype="7" unbalanced="0" hidden="1"/>
    <cacheHierarchy uniqueName="[Dim Date - Collected Date].[Quarter Name]" caption="Quarter Name" attribute="1" time="1" defaultMemberUniqueName="[Dim Date - Collected Date].[Quarter Name].[All]" allUniqueName="[Dim Date - Collected Date].[Quarter Name].[All]" dimensionUniqueName="[Dim Date - Collected Date]" displayFolder="" count="0" unbalanced="0" hidden="1"/>
    <cacheHierarchy uniqueName="[Dim Date - Collected Date].[Quarter Of Year]" caption="Quarter Of Year" attribute="1" time="1" defaultMemberUniqueName="[Dim Date - Collected Date].[Quarter Of Year].[All]" allUniqueName="[Dim Date - Collected Date].[Quarter Of Year].[All]" dimensionUniqueName="[Dim Date - Collected Date]" displayFolder="" count="0" unbalanced="0" hidden="1"/>
    <cacheHierarchy uniqueName="[Dim Date - Collected Date].[QuarterKey]" caption="QuarterKey" attribute="1" time="1" defaultMemberUniqueName="[Dim Date - Collected Date].[QuarterKey].[All]" allUniqueName="[Dim Date - Collected Date].[QuarterKey].[All]" dimensionUniqueName="[Dim Date - Collected Date]" displayFolder="" count="0" unbalanced="0" hidden="1"/>
    <cacheHierarchy uniqueName="[Dim Date - Collected Date].[Semester Of Year]" caption="Semester Of Year" attribute="1" time="1" defaultMemberUniqueName="[Dim Date - Collected Date].[Semester Of Year].[All]" allUniqueName="[Dim Date - Collected Date].[Semester Of Year].[All]" dimensionUniqueName="[Dim Date - Collected Date]" displayFolder="" count="0" unbalanced="0" hidden="1"/>
    <cacheHierarchy uniqueName="[Dim Date - Collected Date].[SemesterKey]" caption="SemesterKey" attribute="1" time="1" defaultMemberUniqueName="[Dim Date - Collected Date].[SemesterKey].[All]" allUniqueName="[Dim Date - Collected Date].[SemesterKey].[All]" dimensionUniqueName="[Dim Date - Collected Date]" displayFolder="" count="0" unbalanced="0" hidden="1"/>
    <cacheHierarchy uniqueName="[Dim Date - Collected Date].[SemesterNameKey]" caption="SemesterNameKey" attribute="1" time="1" defaultMemberUniqueName="[Dim Date - Collected Date].[SemesterNameKey].[All]" allUniqueName="[Dim Date - Collected Date].[SemesterNameKey].[All]" dimensionUniqueName="[Dim Date - Collected Date]" displayFolder="" count="0" unbalanced="0" hidden="1"/>
    <cacheHierarchy uniqueName="[Dim Date - Collected Date].[Week]" caption="Week" attribute="1" time="1" defaultMemberUniqueName="[Dim Date - Collected Date].[Week].[All]" allUniqueName="[Dim Date - Collected Date].[Week].[All]" dimensionUniqueName="[Dim Date - Collected Date]" displayFolder="" count="0" unbalanced="0" hidden="1"/>
    <cacheHierarchy uniqueName="[Dim Date - Collected Date].[Week Of Year]" caption="Week Of Year" attribute="1" time="1" defaultMemberUniqueName="[Dim Date - Collected Date].[Week Of Year].[All]" allUniqueName="[Dim Date - Collected Date].[Week Of Year].[All]" dimensionUniqueName="[Dim Date - Collected Date]" displayFolder="" count="0" unbalanced="0" hidden="1"/>
    <cacheHierarchy uniqueName="[Dim Date - Collected Date].[WeekKey]" caption="WeekKey" attribute="1" time="1" defaultMemberUniqueName="[Dim Date - Collected Date].[WeekKey].[All]" allUniqueName="[Dim Date - Collected Date].[WeekKey].[All]" dimensionUniqueName="[Dim Date - Collected Date]" displayFolder="" count="0" unbalanced="0" hidden="1"/>
    <cacheHierarchy uniqueName="[Dim Date - Collected Date].[WeeksHierarchy]" caption="WeeksHierarchy" time="1" defaultMemberUniqueName="[Dim Date - Collected Date].[WeeksHierarchy].[All]" allUniqueName="[Dim Date - Collected Date].[WeeksHierarchy].[All]" dimensionUniqueName="[Dim Date - Collected Date]" displayFolder="" count="0" unbalanced="0" hidden="1"/>
    <cacheHierarchy uniqueName="[Dim Date - Collected Date].[Year Name]" caption="Year Name" attribute="1" time="1" defaultMemberUniqueName="[Dim Date - Collected Date].[Year Name].[All]" allUniqueName="[Dim Date - Collected Date].[Year Name].[All]" dimensionUniqueName="[Dim Date - Collected Date]" displayFolder="" count="0" unbalanced="0" hidden="1"/>
    <cacheHierarchy uniqueName="[Dim Date - Collected Date].[YearMonthKey]" caption="YearMonthKey" attribute="1" time="1" defaultMemberUniqueName="[Dim Date - Collected Date].[YearMonthKey].[All]" allUniqueName="[Dim Date - Collected Date].[YearMonthKey].[All]" dimensionUniqueName="[Dim Date - Collected Date]" displayFolder="" count="0" unbalanced="0" hidden="1"/>
    <cacheHierarchy uniqueName="[Dim Date - Collected Time].[DayTimeBucket]" caption="DayTimeBucket" attribute="1" defaultMemberUniqueName="[Dim Date - Collected Time].[DayTimeBucket].[All]" allUniqueName="[Dim Date - Collected Time].[DayTimeBucket].[All]" dimensionUniqueName="[Dim Date - Collected Time]" displayFolder="" count="0" unbalanced="0" hidden="1"/>
    <cacheHierarchy uniqueName="[Dim Date - Collected Time].[DayTimeBucketGroupKey]" caption="DayTimeBucketGroupKey" attribute="1" defaultMemberUniqueName="[Dim Date - Collected Time].[DayTimeBucketGroupKey].[All]" allUniqueName="[Dim Date - Collected Time].[DayTimeBucketGroupKey].[All]" dimensionUniqueName="[Dim Date - Collected Time]" displayFolder="" count="0" unbalanced="0" hidden="1"/>
    <cacheHierarchy uniqueName="[Dim Date - Collected Time].[Hour30]" caption="Hour30" attribute="1" defaultMemberUniqueName="[Dim Date - Collected Time].[Hour30].[All]" allUniqueName="[Dim Date - Collected Time].[Hour30].[All]" dimensionUniqueName="[Dim Date - Collected Time]" displayFolder="" count="0" unbalanced="0" hidden="1"/>
    <cacheHierarchy uniqueName="[Dim Date - Collected Time].[HourlyBucket]" caption="HourlyBucket" attribute="1" defaultMemberUniqueName="[Dim Date - Collected Time].[HourlyBucket].[All]" allUniqueName="[Dim Date - Collected Time].[HourlyBucket].[All]" dimensionUniqueName="[Dim Date - Collected Time]" displayFolder="" count="0" unbalanced="0" hidden="1"/>
    <cacheHierarchy uniqueName="[Dim Date - Collected Time].[MinuteNumber]" caption="MinuteNumber" attribute="1" defaultMemberUniqueName="[Dim Date - Collected Time].[MinuteNumber].[All]" allUniqueName="[Dim Date - Collected Time].[MinuteNumber].[All]" dimensionUniqueName="[Dim Date - Collected Time]" displayFolder="" count="0" unbalanced="0" hidden="1"/>
    <cacheHierarchy uniqueName="[Dim Date - Collected Time].[SecondNumber]" caption="SecondNumber" attribute="1" defaultMemberUniqueName="[Dim Date - Collected Time].[SecondNumber].[All]" allUniqueName="[Dim Date - Collected Time].[SecondNumber].[All]" dimensionUniqueName="[Dim Date - Collected Time]" displayFolder="" count="0" unbalanced="0" hidden="1"/>
    <cacheHierarchy uniqueName="[Dim Date - Collected Time].[Time]" caption="Time" attribute="1" defaultMemberUniqueName="[Dim Date - Collected Time].[Time].[All]" allUniqueName="[Dim Date - Collected Time].[Time].[All]" dimensionUniqueName="[Dim Date - Collected Time]" displayFolder="" count="0" unbalanced="0" hidden="1"/>
    <cacheHierarchy uniqueName="[Dim Date - Collected Time].[TimeAltKey]" caption="TimeAltKey" attribute="1" defaultMemberUniqueName="[Dim Date - Collected Time].[TimeAltKey].[All]" allUniqueName="[Dim Date - Collected Time].[TimeAltKey].[All]" dimensionUniqueName="[Dim Date - Collected Time]" displayFolder="" count="0" unbalanced="0" hidden="1"/>
    <cacheHierarchy uniqueName="[Dim Date - Collected Time].[TimeInSecond]" caption="TimeInSecond" attribute="1" defaultMemberUniqueName="[Dim Date - Collected Time].[TimeInSecond].[All]" allUniqueName="[Dim Date - Collected Time].[TimeInSecond].[All]" dimensionUniqueName="[Dim Date - Collected Time]" displayFolder="" count="0" unbalanced="0" hidden="1"/>
    <cacheHierarchy uniqueName="[Dim Date - Collected Time].[TimeKey]" caption="TimeKey" attribute="1" defaultMemberUniqueName="[Dim Date - Collected Time].[TimeKey].[All]" allUniqueName="[Dim Date - Collected Time].[TimeKey].[All]" dimensionUniqueName="[Dim Date - Collected Time]" displayFolder="" count="0" unbalanced="0" hidden="1"/>
    <cacheHierarchy uniqueName="[Dim Date - Complete Date].[Custom Week]" caption="Custom Week" attribute="1" time="1" defaultMemberUniqueName="[Dim Date - Complete Date].[Custom Week].[All]" allUniqueName="[Dim Date - Complete Date].[Custom Week].[All]" dimensionUniqueName="[Dim Date - Complete Date]" displayFolder="" count="0" unbalanced="0" hidden="1"/>
    <cacheHierarchy uniqueName="[Dim Date - Complete Date].[Date]" caption="Date" attribute="1" time="1" defaultMemberUniqueName="[Dim Date - Complete Date].[Date].[All]" allUniqueName="[Dim Date - Complete Date].[Date].[All]" dimensionUniqueName="[Dim Date - Complete Date]" displayFolder="" count="0" unbalanced="0" hidden="1"/>
    <cacheHierarchy uniqueName="[Dim Date - Complete Date].[DateHierarchy]" caption="DateHierarchy" time="1" defaultMemberUniqueName="[Dim Date - Complete Date].[DateHierarchy].[All]" allUniqueName="[Dim Date - Complete Date].[DateHierarchy].[All]" dimensionUniqueName="[Dim Date - Complete Date]" displayFolder="" count="0" unbalanced="0" hidden="1"/>
    <cacheHierarchy uniqueName="[Dim Date - Complete Date].[DateKey]" caption="DateKey" attribute="1" time="1" defaultMemberUniqueName="[Dim Date - Complete Date].[DateKey].[All]" allUniqueName="[Dim Date - Complete Date].[DateKey].[All]" dimensionUniqueName="[Dim Date - Complete Date]" displayFolder="" count="0" unbalanced="0" hidden="1"/>
    <cacheHierarchy uniqueName="[Dim Date - Complete Date].[DateOld]" caption="DateOld" attribute="1" time="1" defaultMemberUniqueName="[Dim Date - Complete Date].[DateOld].[All]" allUniqueName="[Dim Date - Complete Date].[DateOld].[All]" dimensionUniqueName="[Dim Date - Complete Date]" displayFolder="" count="0" unbalanced="0" hidden="1"/>
    <cacheHierarchy uniqueName="[Dim Date - Complete Date].[Day Name]" caption="Day Name" attribute="1" time="1" defaultMemberUniqueName="[Dim Date - Complete Date].[Day Name].[All]" allUniqueName="[Dim Date - Complete Date].[Day Name].[All]" dimensionUniqueName="[Dim Date - Complete Date]" displayFolder="" count="0" unbalanced="0" hidden="1"/>
    <cacheHierarchy uniqueName="[Dim Date - Complete Date].[Day Of Month]" caption="Day Of Month" attribute="1" time="1" defaultMemberUniqueName="[Dim Date - Complete Date].[Day Of Month].[All]" allUniqueName="[Dim Date - Complete Date].[Day Of Month].[All]" dimensionUniqueName="[Dim Date - Complete Date]" displayFolder="" count="0" unbalanced="0" hidden="1"/>
    <cacheHierarchy uniqueName="[Dim Date - Complete Date].[Day of Week]" caption="Day of Week" attribute="1" time="1" defaultMemberUniqueName="[Dim Date - Complete Date].[Day of Week].[All]" allUniqueName="[Dim Date - Complete Date].[Day of Week].[All]" dimensionUniqueName="[Dim Date - Complete Date]" displayFolder="" count="0" unbalanced="0" hidden="1"/>
    <cacheHierarchy uniqueName="[Dim Date - Complete Date].[Day of Year]" caption="Day of Year" attribute="1" time="1" defaultMemberUniqueName="[Dim Date - Complete Date].[Day of Year].[All]" allUniqueName="[Dim Date - Complete Date].[Day of Year].[All]" dimensionUniqueName="[Dim Date - Complete Date]" displayFolder="" count="0" unbalanced="0" hidden="1"/>
    <cacheHierarchy uniqueName="[Dim Date - Complete Date].[DayKey]" caption="DayKey" attribute="1" time="1" defaultMemberUniqueName="[Dim Date - Complete Date].[DayKey].[All]" allUniqueName="[Dim Date - Complete Date].[DayKey].[All]" dimensionUniqueName="[Dim Date - Complete Date]" displayFolder="" count="0" unbalanced="0" hidden="1"/>
    <cacheHierarchy uniqueName="[Dim Date - Complete Date].[DayKey2]" caption="DayKey2" attribute="1" time="1" defaultMemberUniqueName="[Dim Date - Complete Date].[DayKey2].[All]" allUniqueName="[Dim Date - Complete Date].[DayKey2].[All]" dimensionUniqueName="[Dim Date - Complete Date]" displayFolder="" count="0" unbalanced="0" hidden="1"/>
    <cacheHierarchy uniqueName="[Dim Date - Complete Date].[DayofMonthKey]" caption="DayofMonthKey" attribute="1" time="1" defaultMemberUniqueName="[Dim Date - Complete Date].[DayofMonthKey].[All]" allUniqueName="[Dim Date - Complete Date].[DayofMonthKey].[All]" dimensionUniqueName="[Dim Date - Complete Date]" displayFolder="" count="0" unbalanced="0" hidden="1"/>
    <cacheHierarchy uniqueName="[Dim Date - Complete Date].[DayofWeekKey]" caption="DayofWeekKey" attribute="1" time="1" defaultMemberUniqueName="[Dim Date - Complete Date].[DayofWeekKey].[All]" allUniqueName="[Dim Date - Complete Date].[DayofWeekKey].[All]" dimensionUniqueName="[Dim Date - Complete Date]" displayFolder="" count="0" unbalanced="0" hidden="1"/>
    <cacheHierarchy uniqueName="[Dim Date - Complete Date].[DayofYearKey]" caption="DayofYearKey" attribute="1" time="1" defaultMemberUniqueName="[Dim Date - Complete Date].[DayofYearKey].[All]" allUniqueName="[Dim Date - Complete Date].[DayofYearKey].[All]" dimensionUniqueName="[Dim Date - Complete Date]" displayFolder="" count="0" unbalanced="0" hidden="1"/>
    <cacheHierarchy uniqueName="[Dim Date - Complete Date].[FormattedDate]" caption="FormattedDate" attribute="1" time="1" defaultMemberUniqueName="[Dim Date - Complete Date].[FormattedDate].[All]" allUniqueName="[Dim Date - Complete Date].[FormattedDate].[All]" dimensionUniqueName="[Dim Date - Complete Date]" displayFolder="" count="0" unbalanced="0" hidden="1"/>
    <cacheHierarchy uniqueName="[Dim Date - Complete Date].[Half Year Name]" caption="Half Year Name" attribute="1" time="1" defaultMemberUniqueName="[Dim Date - Complete Date].[Half Year Name].[All]" allUniqueName="[Dim Date - Complete Date].[Half Year Name].[All]" dimensionUniqueName="[Dim Date - Complete Date]" displayFolder="" count="0" unbalanced="0" hidden="1"/>
    <cacheHierarchy uniqueName="[Dim Date - Complete Date].[Hijri Date]" caption="Hijri Date" attribute="1" time="1" defaultMemberUniqueName="[Dim Date - Complete Date].[Hijri Date].[All]" allUniqueName="[Dim Date - Complete Date].[Hijri Date].[All]" dimensionUniqueName="[Dim Date - Complete Date]" displayFolder="" count="0" unbalanced="0" hidden="1"/>
    <cacheHierarchy uniqueName="[Dim Date - Complete Date].[Hijri Month]" caption="Hijri Month" attribute="1" time="1" defaultMemberUniqueName="[Dim Date - Complete Date].[Hijri Month].[All]" allUniqueName="[Dim Date - Complete Date].[Hijri Month].[All]" dimensionUniqueName="[Dim Date - Complete Date]" displayFolder="" count="0" unbalanced="0" hidden="1"/>
    <cacheHierarchy uniqueName="[Dim Date - Complete Date].[Hijri Quarter]" caption="Hijri Quarter" attribute="1" time="1" defaultMemberUniqueName="[Dim Date - Complete Date].[Hijri Quarter].[All]" allUniqueName="[Dim Date - Complete Date].[Hijri Quarter].[All]" dimensionUniqueName="[Dim Date - Complete Date]" displayFolder="" count="0" unbalanced="0" hidden="1"/>
    <cacheHierarchy uniqueName="[Dim Date - Complete Date].[Hijri Semester]" caption="Hijri Semester" attribute="1" time="1" defaultMemberUniqueName="[Dim Date - Complete Date].[Hijri Semester].[All]" allUniqueName="[Dim Date - Complete Date].[Hijri Semester].[All]" dimensionUniqueName="[Dim Date - Complete Date]" displayFolder="" count="0" unbalanced="0" hidden="1"/>
    <cacheHierarchy uniqueName="[Dim Date - Complete Date].[Hijri Year]" caption="Hijri Year" attribute="1" time="1" defaultMemberUniqueName="[Dim Date - Complete Date].[Hijri Year].[All]" allUniqueName="[Dim Date - Complete Date].[Hijri Year].[All]" dimensionUniqueName="[Dim Date - Complete Date]" displayFolder="" count="0" unbalanced="0" hidden="1"/>
    <cacheHierarchy uniqueName="[Dim Date - Complete Date].[HijriDateHierarchy]" caption="HijriDateHierarchy" time="1" defaultMemberUniqueName="[Dim Date - Complete Date].[HijriDateHierarchy].[All]" allUniqueName="[Dim Date - Complete Date].[HijriDateHierarchy].[All]" dimensionUniqueName="[Dim Date - Complete Date]" displayFolder="" count="0" unbalanced="0" hidden="1"/>
    <cacheHierarchy uniqueName="[Dim Date - Complete Date].[HijriDayKey]" caption="HijriDayKey" attribute="1" time="1" defaultMemberUniqueName="[Dim Date - Complete Date].[HijriDayKey].[All]" allUniqueName="[Dim Date - Complete Date].[HijriDayKey].[All]" dimensionUniqueName="[Dim Date - Complete Date]" displayFolder="" count="0" unbalanced="0" hidden="1"/>
    <cacheHierarchy uniqueName="[Dim Date - Complete Date].[HijriMonthKey]" caption="HijriMonthKey" attribute="1" time="1" defaultMemberUniqueName="[Dim Date - Complete Date].[HijriMonthKey].[All]" allUniqueName="[Dim Date - Complete Date].[HijriMonthKey].[All]" dimensionUniqueName="[Dim Date - Complete Date]" displayFolder="" count="0" unbalanced="0" hidden="1"/>
    <cacheHierarchy uniqueName="[Dim Date - Complete Date].[HijriQuarterKey]" caption="HijriQuarterKey" attribute="1" time="1" defaultMemberUniqueName="[Dim Date - Complete Date].[HijriQuarterKey].[All]" allUniqueName="[Dim Date - Complete Date].[HijriQuarterKey].[All]" dimensionUniqueName="[Dim Date - Complete Date]" displayFolder="" count="0" unbalanced="0" hidden="1"/>
    <cacheHierarchy uniqueName="[Dim Date - Complete Date].[HijriSemesterKey]" caption="HijriSemesterKey" attribute="1" time="1" defaultMemberUniqueName="[Dim Date - Complete Date].[HijriSemesterKey].[All]" allUniqueName="[Dim Date - Complete Date].[HijriSemesterKey].[All]" dimensionUniqueName="[Dim Date - Complete Date]" displayFolder="" count="0" unbalanced="0" hidden="1"/>
    <cacheHierarchy uniqueName="[Dim Date - Complete Date].[Month Name]" caption="Month Name" attribute="1" time="1" defaultMemberUniqueName="[Dim Date - Complete Date].[Month Name].[All]" allUniqueName="[Dim Date - Complete Date].[Month Name].[All]" dimensionUniqueName="[Dim Date - Complete Date]" displayFolder="" count="0" unbalanced="0" hidden="1"/>
    <cacheHierarchy uniqueName="[Dim Date - Complete Date].[Month Of Year]" caption="Month Of Year" attribute="1" time="1" defaultMemberUniqueName="[Dim Date - Complete Date].[Month Of Year].[All]" allUniqueName="[Dim Date - Complete Date].[Month Of Year].[All]" dimensionUniqueName="[Dim Date - Complete Date]" displayFolder="" count="0" unbalanced="0" hidden="1"/>
    <cacheHierarchy uniqueName="[Dim Date - Complete Date].[MonthKey]" caption="MonthKey" attribute="1" time="1" defaultMemberUniqueName="[Dim Date - Complete Date].[MonthKey].[All]" allUniqueName="[Dim Date - Complete Date].[MonthKey].[All]" dimensionUniqueName="[Dim Date - Complete Date]" displayFolder="" count="0" unbalanced="0" hidden="1"/>
    <cacheHierarchy uniqueName="[Dim Date - Complete Date].[MonthNameKey]" caption="MonthNameKey" attribute="1" time="1" defaultMemberUniqueName="[Dim Date - Complete Date].[MonthNameKey].[All]" allUniqueName="[Dim Date - Complete Date].[MonthNameKey].[All]" dimensionUniqueName="[Dim Date - Complete Date]" displayFolder="" count="0" unbalanced="0" hidden="1"/>
    <cacheHierarchy uniqueName="[Dim Date - Complete Date].[MonthOverTime]" caption="MonthOverTime" attribute="1" time="1" defaultMemberUniqueName="[Dim Date - Complete Date].[MonthOverTime].[All]" allUniqueName="[Dim Date - Complete Date].[MonthOverTime].[All]" dimensionUniqueName="[Dim Date - Complete Date]" displayFolder="" count="0" unbalanced="0" hidden="1"/>
    <cacheHierarchy uniqueName="[Dim Date - Complete Date].[PK_Date]" caption="PK_Date" attribute="1" time="1" keyAttribute="1" defaultMemberUniqueName="[Dim Date - Complete Date].[PK_Date].[All]" allUniqueName="[Dim Date - Complete Date].[PK_Date].[All]" dimensionUniqueName="[Dim Date - Complete Date]" displayFolder="" count="0" memberValueDatatype="7" unbalanced="0" hidden="1"/>
    <cacheHierarchy uniqueName="[Dim Date - Complete Date].[Quarter Name]" caption="Quarter Name" attribute="1" time="1" defaultMemberUniqueName="[Dim Date - Complete Date].[Quarter Name].[All]" allUniqueName="[Dim Date - Complete Date].[Quarter Name].[All]" dimensionUniqueName="[Dim Date - Complete Date]" displayFolder="" count="0" unbalanced="0" hidden="1"/>
    <cacheHierarchy uniqueName="[Dim Date - Complete Date].[Quarter Of Year]" caption="Quarter Of Year" attribute="1" time="1" defaultMemberUniqueName="[Dim Date - Complete Date].[Quarter Of Year].[All]" allUniqueName="[Dim Date - Complete Date].[Quarter Of Year].[All]" dimensionUniqueName="[Dim Date - Complete Date]" displayFolder="" count="0" unbalanced="0" hidden="1"/>
    <cacheHierarchy uniqueName="[Dim Date - Complete Date].[QuarterKey]" caption="QuarterKey" attribute="1" time="1" defaultMemberUniqueName="[Dim Date - Complete Date].[QuarterKey].[All]" allUniqueName="[Dim Date - Complete Date].[QuarterKey].[All]" dimensionUniqueName="[Dim Date - Complete Date]" displayFolder="" count="0" unbalanced="0" hidden="1"/>
    <cacheHierarchy uniqueName="[Dim Date - Complete Date].[Semester Of Year]" caption="Semester Of Year" attribute="1" time="1" defaultMemberUniqueName="[Dim Date - Complete Date].[Semester Of Year].[All]" allUniqueName="[Dim Date - Complete Date].[Semester Of Year].[All]" dimensionUniqueName="[Dim Date - Complete Date]" displayFolder="" count="0" unbalanced="0" hidden="1"/>
    <cacheHierarchy uniqueName="[Dim Date - Complete Date].[SemesterKey]" caption="SemesterKey" attribute="1" time="1" defaultMemberUniqueName="[Dim Date - Complete Date].[SemesterKey].[All]" allUniqueName="[Dim Date - Complete Date].[SemesterKey].[All]" dimensionUniqueName="[Dim Date - Complete Date]" displayFolder="" count="0" unbalanced="0" hidden="1"/>
    <cacheHierarchy uniqueName="[Dim Date - Complete Date].[SemesterNameKey]" caption="SemesterNameKey" attribute="1" time="1" defaultMemberUniqueName="[Dim Date - Complete Date].[SemesterNameKey].[All]" allUniqueName="[Dim Date - Complete Date].[SemesterNameKey].[All]" dimensionUniqueName="[Dim Date - Complete Date]" displayFolder="" count="0" unbalanced="0" hidden="1"/>
    <cacheHierarchy uniqueName="[Dim Date - Complete Date].[Week]" caption="Week" attribute="1" time="1" defaultMemberUniqueName="[Dim Date - Complete Date].[Week].[All]" allUniqueName="[Dim Date - Complete Date].[Week].[All]" dimensionUniqueName="[Dim Date - Complete Date]" displayFolder="" count="0" unbalanced="0" hidden="1"/>
    <cacheHierarchy uniqueName="[Dim Date - Complete Date].[Week Of Year]" caption="Week Of Year" attribute="1" time="1" defaultMemberUniqueName="[Dim Date - Complete Date].[Week Of Year].[All]" allUniqueName="[Dim Date - Complete Date].[Week Of Year].[All]" dimensionUniqueName="[Dim Date - Complete Date]" displayFolder="" count="0" unbalanced="0" hidden="1"/>
    <cacheHierarchy uniqueName="[Dim Date - Complete Date].[WeekKey]" caption="WeekKey" attribute="1" time="1" defaultMemberUniqueName="[Dim Date - Complete Date].[WeekKey].[All]" allUniqueName="[Dim Date - Complete Date].[WeekKey].[All]" dimensionUniqueName="[Dim Date - Complete Date]" displayFolder="" count="0" unbalanced="0" hidden="1"/>
    <cacheHierarchy uniqueName="[Dim Date - Complete Date].[WeeksHierarchy]" caption="WeeksHierarchy" time="1" defaultMemberUniqueName="[Dim Date - Complete Date].[WeeksHierarchy].[All]" allUniqueName="[Dim Date - Complete Date].[WeeksHierarchy].[All]" dimensionUniqueName="[Dim Date - Complete Date]" displayFolder="" count="0" unbalanced="0" hidden="1"/>
    <cacheHierarchy uniqueName="[Dim Date - Complete Date].[Year Name]" caption="Year Name" attribute="1" time="1" defaultMemberUniqueName="[Dim Date - Complete Date].[Year Name].[All]" allUniqueName="[Dim Date - Complete Date].[Year Name].[All]" dimensionUniqueName="[Dim Date - Complete Date]" displayFolder="" count="0" unbalanced="0" hidden="1"/>
    <cacheHierarchy uniqueName="[Dim Date - Complete Date].[YearMonthKey]" caption="YearMonthKey" attribute="1" time="1" defaultMemberUniqueName="[Dim Date - Complete Date].[YearMonthKey].[All]" allUniqueName="[Dim Date - Complete Date].[YearMonthKey].[All]" dimensionUniqueName="[Dim Date - Complete Date]" displayFolder="" count="0" unbalanced="0" hidden="1"/>
    <cacheHierarchy uniqueName="[Dim Date - Complete Time].[DayTimeBucket]" caption="DayTimeBucket" attribute="1" defaultMemberUniqueName="[Dim Date - Complete Time].[DayTimeBucket].[All]" allUniqueName="[Dim Date - Complete Time].[DayTimeBucket].[All]" dimensionUniqueName="[Dim Date - Complete Time]" displayFolder="" count="0" unbalanced="0" hidden="1"/>
    <cacheHierarchy uniqueName="[Dim Date - Complete Time].[DayTimeBucketGroupKey]" caption="DayTimeBucketGroupKey" attribute="1" defaultMemberUniqueName="[Dim Date - Complete Time].[DayTimeBucketGroupKey].[All]" allUniqueName="[Dim Date - Complete Time].[DayTimeBucketGroupKey].[All]" dimensionUniqueName="[Dim Date - Complete Time]" displayFolder="" count="0" unbalanced="0" hidden="1"/>
    <cacheHierarchy uniqueName="[Dim Date - Complete Time].[Hour24]" caption="Hour24" attribute="1" defaultMemberUniqueName="[Dim Date - Complete Time].[Hour24].[All]" allUniqueName="[Dim Date - Complete Time].[Hour24].[All]" dimensionUniqueName="[Dim Date - Complete Time]" displayFolder="" count="0" unbalanced="0" hidden="1"/>
    <cacheHierarchy uniqueName="[Dim Date - Complete Time].[HourlyBucket]" caption="HourlyBucket" attribute="1" defaultMemberUniqueName="[Dim Date - Complete Time].[HourlyBucket].[All]" allUniqueName="[Dim Date - Complete Time].[HourlyBucket].[All]" dimensionUniqueName="[Dim Date - Complete Time]" displayFolder="" count="0" unbalanced="0" hidden="1"/>
    <cacheHierarchy uniqueName="[Dim Date - Complete Time].[MinuteNumber]" caption="MinuteNumber" attribute="1" defaultMemberUniqueName="[Dim Date - Complete Time].[MinuteNumber].[All]" allUniqueName="[Dim Date - Complete Time].[MinuteNumber].[All]" dimensionUniqueName="[Dim Date - Complete Time]" displayFolder="" count="0" unbalanced="0" hidden="1"/>
    <cacheHierarchy uniqueName="[Dim Date - Complete Time].[SecondNumber]" caption="SecondNumber" attribute="1" defaultMemberUniqueName="[Dim Date - Complete Time].[SecondNumber].[All]" allUniqueName="[Dim Date - Complete Time].[SecondNumber].[All]" dimensionUniqueName="[Dim Date - Complete Time]" displayFolder="" count="0" unbalanced="0" hidden="1"/>
    <cacheHierarchy uniqueName="[Dim Date - Complete Time].[Time]" caption="Time" attribute="1" defaultMemberUniqueName="[Dim Date - Complete Time].[Time].[All]" allUniqueName="[Dim Date - Complete Time].[Time].[All]" dimensionUniqueName="[Dim Date - Complete Time]" displayFolder="" count="0" unbalanced="0" hidden="1"/>
    <cacheHierarchy uniqueName="[Dim Date - Complete Time].[TimeAltKey]" caption="TimeAltKey" attribute="1" defaultMemberUniqueName="[Dim Date - Complete Time].[TimeAltKey].[All]" allUniqueName="[Dim Date - Complete Time].[TimeAltKey].[All]" dimensionUniqueName="[Dim Date - Complete Time]" displayFolder="" count="0" unbalanced="0" hidden="1"/>
    <cacheHierarchy uniqueName="[Dim Date - Complete Time].[TimeInSecond]" caption="TimeInSecond" attribute="1" defaultMemberUniqueName="[Dim Date - Complete Time].[TimeInSecond].[All]" allUniqueName="[Dim Date - Complete Time].[TimeInSecond].[All]" dimensionUniqueName="[Dim Date - Complete Time]" displayFolder="" count="0" unbalanced="0" hidden="1"/>
    <cacheHierarchy uniqueName="[Dim Date - Complete Time].[TimeKey]" caption="TimeKey" attribute="1" defaultMemberUniqueName="[Dim Date - Complete Time].[TimeKey].[All]" allUniqueName="[Dim Date - Complete Time].[TimeKey].[All]" dimensionUniqueName="[Dim Date - Complete Time]" displayFolder="" count="0" unbalanced="0" hidden="1"/>
    <cacheHierarchy uniqueName="[Dim Date - Creation Date].[Custom Week]" caption="Custom Week" attribute="1" time="1" defaultMemberUniqueName="[Dim Date - Creation Date].[Custom Week].[All]" allUniqueName="[Dim Date - Creation Date].[Custom Week].[All]" dimensionUniqueName="[Dim Date - Creation Date]" displayFolder="" count="0" unbalanced="0" hidden="1"/>
    <cacheHierarchy uniqueName="[Dim Date - Creation Date].[Date]" caption="Date" attribute="1" time="1" defaultMemberUniqueName="[Dim Date - Creation Date].[Date].[All]" allUniqueName="[Dim Date - Creation Date].[Date].[All]" dimensionUniqueName="[Dim Date - Creation Date]" displayFolder="" count="0" unbalanced="0" hidden="1"/>
    <cacheHierarchy uniqueName="[Dim Date - Creation Date].[DateHierarchy]" caption="DateHierarchy" time="1" defaultMemberUniqueName="[Dim Date - Creation Date].[DateHierarchy].[All]" allUniqueName="[Dim Date - Creation Date].[DateHierarchy].[All]" dimensionUniqueName="[Dim Date - Creation Date]" displayFolder="" count="0" unbalanced="0" hidden="1"/>
    <cacheHierarchy uniqueName="[Dim Date - Creation Date].[DateKey]" caption="DateKey" attribute="1" time="1" defaultMemberUniqueName="[Dim Date - Creation Date].[DateKey].[All]" allUniqueName="[Dim Date - Creation Date].[DateKey].[All]" dimensionUniqueName="[Dim Date - Creation Date]" displayFolder="" count="0" unbalanced="0" hidden="1"/>
    <cacheHierarchy uniqueName="[Dim Date - Creation Date].[DateOld]" caption="DateOld" attribute="1" time="1" defaultMemberUniqueName="[Dim Date - Creation Date].[DateOld].[All]" allUniqueName="[Dim Date - Creation Date].[DateOld].[All]" dimensionUniqueName="[Dim Date - Creation Date]" displayFolder="" count="0" unbalanced="0" hidden="1"/>
    <cacheHierarchy uniqueName="[Dim Date - Creation Date].[Day Name]" caption="Day Name" attribute="1" time="1" defaultMemberUniqueName="[Dim Date - Creation Date].[Day Name].[All]" allUniqueName="[Dim Date - Creation Date].[Day Name].[All]" dimensionUniqueName="[Dim Date - Creation Date]" displayFolder="" count="0" unbalanced="0" hidden="1"/>
    <cacheHierarchy uniqueName="[Dim Date - Creation Date].[Day Of Month]" caption="Day Of Month" attribute="1" time="1" defaultMemberUniqueName="[Dim Date - Creation Date].[Day Of Month].[All]" allUniqueName="[Dim Date - Creation Date].[Day Of Month].[All]" dimensionUniqueName="[Dim Date - Creation Date]" displayFolder="" count="0" unbalanced="0" hidden="1"/>
    <cacheHierarchy uniqueName="[Dim Date - Creation Date].[Day of Week]" caption="Day of Week" attribute="1" time="1" defaultMemberUniqueName="[Dim Date - Creation Date].[Day of Week].[All]" allUniqueName="[Dim Date - Creation Date].[Day of Week].[All]" dimensionUniqueName="[Dim Date - Creation Date]" displayFolder="" count="0" unbalanced="0" hidden="1"/>
    <cacheHierarchy uniqueName="[Dim Date - Creation Date].[Day of Year]" caption="Day of Year" attribute="1" time="1" defaultMemberUniqueName="[Dim Date - Creation Date].[Day of Year].[All]" allUniqueName="[Dim Date - Creation Date].[Day of Year].[All]" dimensionUniqueName="[Dim Date - Creation Date]" displayFolder="" count="0" unbalanced="0" hidden="1"/>
    <cacheHierarchy uniqueName="[Dim Date - Creation Date].[DayKey]" caption="DayKey" attribute="1" time="1" defaultMemberUniqueName="[Dim Date - Creation Date].[DayKey].[All]" allUniqueName="[Dim Date - Creation Date].[DayKey].[All]" dimensionUniqueName="[Dim Date - Creation Date]" displayFolder="" count="0" unbalanced="0" hidden="1"/>
    <cacheHierarchy uniqueName="[Dim Date - Creation Date].[DayKey2]" caption="DayKey2" attribute="1" time="1" defaultMemberUniqueName="[Dim Date - Creation Date].[DayKey2].[All]" allUniqueName="[Dim Date - Creation Date].[DayKey2].[All]" dimensionUniqueName="[Dim Date - Creation Date]" displayFolder="" count="0" unbalanced="0" hidden="1"/>
    <cacheHierarchy uniqueName="[Dim Date - Creation Date].[DayofMonthKey]" caption="DayofMonthKey" attribute="1" time="1" defaultMemberUniqueName="[Dim Date - Creation Date].[DayofMonthKey].[All]" allUniqueName="[Dim Date - Creation Date].[DayofMonthKey].[All]" dimensionUniqueName="[Dim Date - Creation Date]" displayFolder="" count="0" unbalanced="0" hidden="1"/>
    <cacheHierarchy uniqueName="[Dim Date - Creation Date].[DayofWeekKey]" caption="DayofWeekKey" attribute="1" time="1" defaultMemberUniqueName="[Dim Date - Creation Date].[DayofWeekKey].[All]" allUniqueName="[Dim Date - Creation Date].[DayofWeekKey].[All]" dimensionUniqueName="[Dim Date - Creation Date]" displayFolder="" count="0" unbalanced="0" hidden="1"/>
    <cacheHierarchy uniqueName="[Dim Date - Creation Date].[DayofYearKey]" caption="DayofYearKey" attribute="1" time="1" defaultMemberUniqueName="[Dim Date - Creation Date].[DayofYearKey].[All]" allUniqueName="[Dim Date - Creation Date].[DayofYearKey].[All]" dimensionUniqueName="[Dim Date - Creation Date]" displayFolder="" count="0" unbalanced="0" hidden="1"/>
    <cacheHierarchy uniqueName="[Dim Date - Creation Date].[FormattedDate]" caption="FormattedDate" attribute="1" time="1" defaultMemberUniqueName="[Dim Date - Creation Date].[FormattedDate].[All]" allUniqueName="[Dim Date - Creation Date].[FormattedDate].[All]" dimensionUniqueName="[Dim Date - Creation Date]" displayFolder="" count="0" unbalanced="0" hidden="1"/>
    <cacheHierarchy uniqueName="[Dim Date - Creation Date].[Half Year Name]" caption="Half Year Name" attribute="1" time="1" defaultMemberUniqueName="[Dim Date - Creation Date].[Half Year Name].[All]" allUniqueName="[Dim Date - Creation Date].[Half Year Name].[All]" dimensionUniqueName="[Dim Date - Creation Date]" displayFolder="" count="0" unbalanced="0" hidden="1"/>
    <cacheHierarchy uniqueName="[Dim Date - Creation Date].[Hijri Date]" caption="Hijri Date" attribute="1" time="1" defaultMemberUniqueName="[Dim Date - Creation Date].[Hijri Date].[All]" allUniqueName="[Dim Date - Creation Date].[Hijri Date].[All]" dimensionUniqueName="[Dim Date - Creation Date]" displayFolder="" count="0" unbalanced="0" hidden="1"/>
    <cacheHierarchy uniqueName="[Dim Date - Creation Date].[Hijri Month]" caption="Hijri Month" attribute="1" time="1" defaultMemberUniqueName="[Dim Date - Creation Date].[Hijri Month].[All]" allUniqueName="[Dim Date - Creation Date].[Hijri Month].[All]" dimensionUniqueName="[Dim Date - Creation Date]" displayFolder="" count="0" unbalanced="0" hidden="1"/>
    <cacheHierarchy uniqueName="[Dim Date - Creation Date].[Hijri Quarter]" caption="Hijri Quarter" attribute="1" time="1" defaultMemberUniqueName="[Dim Date - Creation Date].[Hijri Quarter].[All]" allUniqueName="[Dim Date - Creation Date].[Hijri Quarter].[All]" dimensionUniqueName="[Dim Date - Creation Date]" displayFolder="" count="0" unbalanced="0" hidden="1"/>
    <cacheHierarchy uniqueName="[Dim Date - Creation Date].[Hijri Semester]" caption="Hijri Semester" attribute="1" time="1" defaultMemberUniqueName="[Dim Date - Creation Date].[Hijri Semester].[All]" allUniqueName="[Dim Date - Creation Date].[Hijri Semester].[All]" dimensionUniqueName="[Dim Date - Creation Date]" displayFolder="" count="0" unbalanced="0" hidden="1"/>
    <cacheHierarchy uniqueName="[Dim Date - Creation Date].[Hijri Year]" caption="Hijri Year" attribute="1" time="1" defaultMemberUniqueName="[Dim Date - Creation Date].[Hijri Year].[All]" allUniqueName="[Dim Date - Creation Date].[Hijri Year].[All]" dimensionUniqueName="[Dim Date - Creation Date]" displayFolder="" count="0" unbalanced="0" hidden="1"/>
    <cacheHierarchy uniqueName="[Dim Date - Creation Date].[HijriDateHierarchy]" caption="HijriDateHierarchy" time="1" defaultMemberUniqueName="[Dim Date - Creation Date].[HijriDateHierarchy].[All]" allUniqueName="[Dim Date - Creation Date].[HijriDateHierarchy].[All]" dimensionUniqueName="[Dim Date - Creation Date]" displayFolder="" count="0" unbalanced="0" hidden="1"/>
    <cacheHierarchy uniqueName="[Dim Date - Creation Date].[HijriDayKey]" caption="HijriDayKey" attribute="1" time="1" defaultMemberUniqueName="[Dim Date - Creation Date].[HijriDayKey].[All]" allUniqueName="[Dim Date - Creation Date].[HijriDayKey].[All]" dimensionUniqueName="[Dim Date - Creation Date]" displayFolder="" count="0" unbalanced="0" hidden="1"/>
    <cacheHierarchy uniqueName="[Dim Date - Creation Date].[HijriMonthKey]" caption="HijriMonthKey" attribute="1" time="1" defaultMemberUniqueName="[Dim Date - Creation Date].[HijriMonthKey].[All]" allUniqueName="[Dim Date - Creation Date].[HijriMonthKey].[All]" dimensionUniqueName="[Dim Date - Creation Date]" displayFolder="" count="0" unbalanced="0" hidden="1"/>
    <cacheHierarchy uniqueName="[Dim Date - Creation Date].[HijriQuarterKey]" caption="HijriQuarterKey" attribute="1" time="1" defaultMemberUniqueName="[Dim Date - Creation Date].[HijriQuarterKey].[All]" allUniqueName="[Dim Date - Creation Date].[HijriQuarterKey].[All]" dimensionUniqueName="[Dim Date - Creation Date]" displayFolder="" count="0" unbalanced="0" hidden="1"/>
    <cacheHierarchy uniqueName="[Dim Date - Creation Date].[HijriSemesterKey]" caption="HijriSemesterKey" attribute="1" time="1" defaultMemberUniqueName="[Dim Date - Creation Date].[HijriSemesterKey].[All]" allUniqueName="[Dim Date - Creation Date].[HijriSemesterKey].[All]" dimensionUniqueName="[Dim Date - Creation Date]" displayFolder="" count="0" unbalanced="0" hidden="1"/>
    <cacheHierarchy uniqueName="[Dim Date - Creation Date].[Month Name]" caption="Month Name" attribute="1" time="1" defaultMemberUniqueName="[Dim Date - Creation Date].[Month Name].[All]" allUniqueName="[Dim Date - Creation Date].[Month Name].[All]" dimensionUniqueName="[Dim Date - Creation Date]" displayFolder="" count="0" unbalanced="0" hidden="1"/>
    <cacheHierarchy uniqueName="[Dim Date - Creation Date].[Month Of Year]" caption="Month Of Year" attribute="1" time="1" defaultMemberUniqueName="[Dim Date - Creation Date].[Month Of Year].[All]" allUniqueName="[Dim Date - Creation Date].[Month Of Year].[All]" dimensionUniqueName="[Dim Date - Creation Date]" displayFolder="" count="0" unbalanced="0" hidden="1"/>
    <cacheHierarchy uniqueName="[Dim Date - Creation Date].[MonthKey]" caption="MonthKey" attribute="1" time="1" defaultMemberUniqueName="[Dim Date - Creation Date].[MonthKey].[All]" allUniqueName="[Dim Date - Creation Date].[MonthKey].[All]" dimensionUniqueName="[Dim Date - Creation Date]" displayFolder="" count="0" unbalanced="0" hidden="1"/>
    <cacheHierarchy uniqueName="[Dim Date - Creation Date].[MonthNameKey]" caption="MonthNameKey" attribute="1" time="1" defaultMemberUniqueName="[Dim Date - Creation Date].[MonthNameKey].[All]" allUniqueName="[Dim Date - Creation Date].[MonthNameKey].[All]" dimensionUniqueName="[Dim Date - Creation Date]" displayFolder="" count="0" unbalanced="0" hidden="1"/>
    <cacheHierarchy uniqueName="[Dim Date - Creation Date].[MonthOverTime]" caption="MonthOverTime" attribute="1" time="1" defaultMemberUniqueName="[Dim Date - Creation Date].[MonthOverTime].[All]" allUniqueName="[Dim Date - Creation Date].[MonthOverTime].[All]" dimensionUniqueName="[Dim Date - Creation Date]" displayFolder="" count="0" unbalanced="0" hidden="1"/>
    <cacheHierarchy uniqueName="[Dim Date - Creation Date].[PK_Date]" caption="PK_Date" attribute="1" time="1" keyAttribute="1" defaultMemberUniqueName="[Dim Date - Creation Date].[PK_Date].[All]" allUniqueName="[Dim Date - Creation Date].[PK_Date].[All]" dimensionUniqueName="[Dim Date - Creation Date]" displayFolder="" count="0" memberValueDatatype="7" unbalanced="0" hidden="1"/>
    <cacheHierarchy uniqueName="[Dim Date - Creation Date].[Quarter Name]" caption="Quarter Name" attribute="1" time="1" defaultMemberUniqueName="[Dim Date - Creation Date].[Quarter Name].[All]" allUniqueName="[Dim Date - Creation Date].[Quarter Name].[All]" dimensionUniqueName="[Dim Date - Creation Date]" displayFolder="" count="0" unbalanced="0" hidden="1"/>
    <cacheHierarchy uniqueName="[Dim Date - Creation Date].[Quarter Of Year]" caption="Quarter Of Year" attribute="1" time="1" defaultMemberUniqueName="[Dim Date - Creation Date].[Quarter Of Year].[All]" allUniqueName="[Dim Date - Creation Date].[Quarter Of Year].[All]" dimensionUniqueName="[Dim Date - Creation Date]" displayFolder="" count="0" unbalanced="0" hidden="1"/>
    <cacheHierarchy uniqueName="[Dim Date - Creation Date].[QuarterKey]" caption="QuarterKey" attribute="1" time="1" defaultMemberUniqueName="[Dim Date - Creation Date].[QuarterKey].[All]" allUniqueName="[Dim Date - Creation Date].[QuarterKey].[All]" dimensionUniqueName="[Dim Date - Creation Date]" displayFolder="" count="0" unbalanced="0" hidden="1"/>
    <cacheHierarchy uniqueName="[Dim Date - Creation Date].[Semester Of Year]" caption="Semester Of Year" attribute="1" time="1" defaultMemberUniqueName="[Dim Date - Creation Date].[Semester Of Year].[All]" allUniqueName="[Dim Date - Creation Date].[Semester Of Year].[All]" dimensionUniqueName="[Dim Date - Creation Date]" displayFolder="" count="0" unbalanced="0" hidden="1"/>
    <cacheHierarchy uniqueName="[Dim Date - Creation Date].[SemesterKey]" caption="SemesterKey" attribute="1" time="1" defaultMemberUniqueName="[Dim Date - Creation Date].[SemesterKey].[All]" allUniqueName="[Dim Date - Creation Date].[SemesterKey].[All]" dimensionUniqueName="[Dim Date - Creation Date]" displayFolder="" count="0" unbalanced="0" hidden="1"/>
    <cacheHierarchy uniqueName="[Dim Date - Creation Date].[SemesterNameKey]" caption="SemesterNameKey" attribute="1" time="1" defaultMemberUniqueName="[Dim Date - Creation Date].[SemesterNameKey].[All]" allUniqueName="[Dim Date - Creation Date].[SemesterNameKey].[All]" dimensionUniqueName="[Dim Date - Creation Date]" displayFolder="" count="0" unbalanced="0" hidden="1"/>
    <cacheHierarchy uniqueName="[Dim Date - Creation Date].[Week]" caption="Week" attribute="1" time="1" defaultMemberUniqueName="[Dim Date - Creation Date].[Week].[All]" allUniqueName="[Dim Date - Creation Date].[Week].[All]" dimensionUniqueName="[Dim Date - Creation Date]" displayFolder="" count="0" unbalanced="0" hidden="1"/>
    <cacheHierarchy uniqueName="[Dim Date - Creation Date].[Week Of Year]" caption="Week Of Year" attribute="1" time="1" defaultMemberUniqueName="[Dim Date - Creation Date].[Week Of Year].[All]" allUniqueName="[Dim Date - Creation Date].[Week Of Year].[All]" dimensionUniqueName="[Dim Date - Creation Date]" displayFolder="" count="0" unbalanced="0" hidden="1"/>
    <cacheHierarchy uniqueName="[Dim Date - Creation Date].[WeekKey]" caption="WeekKey" attribute="1" time="1" defaultMemberUniqueName="[Dim Date - Creation Date].[WeekKey].[All]" allUniqueName="[Dim Date - Creation Date].[WeekKey].[All]" dimensionUniqueName="[Dim Date - Creation Date]" displayFolder="" count="0" unbalanced="0" hidden="1"/>
    <cacheHierarchy uniqueName="[Dim Date - Creation Date].[WeeksHierarchy]" caption="WeeksHierarchy" time="1" defaultMemberUniqueName="[Dim Date - Creation Date].[WeeksHierarchy].[All]" allUniqueName="[Dim Date - Creation Date].[WeeksHierarchy].[All]" dimensionUniqueName="[Dim Date - Creation Date]" displayFolder="" count="0" unbalanced="0" hidden="1"/>
    <cacheHierarchy uniqueName="[Dim Date - Creation Date].[Year Name]" caption="Year Name" attribute="1" time="1" defaultMemberUniqueName="[Dim Date - Creation Date].[Year Name].[All]" allUniqueName="[Dim Date - Creation Date].[Year Name].[All]" dimensionUniqueName="[Dim Date - Creation Date]" displayFolder="" count="0" unbalanced="0" hidden="1"/>
    <cacheHierarchy uniqueName="[Dim Date - Creation Date].[YearMonthKey]" caption="YearMonthKey" attribute="1" time="1" defaultMemberUniqueName="[Dim Date - Creation Date].[YearMonthKey].[All]" allUniqueName="[Dim Date - Creation Date].[YearMonthKey].[All]" dimensionUniqueName="[Dim Date - Creation Date]" displayFolder="" count="0" unbalanced="0" hidden="1"/>
    <cacheHierarchy uniqueName="[Dim Date - Creation Time].[DayTimeBucket]" caption="DayTimeBucket" attribute="1" defaultMemberUniqueName="[Dim Date - Creation Time].[DayTimeBucket].[All]" allUniqueName="[Dim Date - Creation Time].[DayTimeBucket].[All]" dimensionUniqueName="[Dim Date - Creation Time]" displayFolder="" count="0" unbalanced="0" hidden="1"/>
    <cacheHierarchy uniqueName="[Dim Date - Creation Time].[DayTimeBucketGroupKey]" caption="DayTimeBucketGroupKey" attribute="1" defaultMemberUniqueName="[Dim Date - Creation Time].[DayTimeBucketGroupKey].[All]" allUniqueName="[Dim Date - Creation Time].[DayTimeBucketGroupKey].[All]" dimensionUniqueName="[Dim Date - Creation Time]" displayFolder="" count="0" unbalanced="0" hidden="1"/>
    <cacheHierarchy uniqueName="[Dim Date - Creation Time].[Hour30]" caption="Hour30" attribute="1" defaultMemberUniqueName="[Dim Date - Creation Time].[Hour30].[All]" allUniqueName="[Dim Date - Creation Time].[Hour30].[All]" dimensionUniqueName="[Dim Date - Creation Time]" displayFolder="" count="0" unbalanced="0" hidden="1"/>
    <cacheHierarchy uniqueName="[Dim Date - Creation Time].[HourlyBucket]" caption="HourlyBucket" attribute="1" defaultMemberUniqueName="[Dim Date - Creation Time].[HourlyBucket].[All]" allUniqueName="[Dim Date - Creation Time].[HourlyBucket].[All]" dimensionUniqueName="[Dim Date - Creation Time]" displayFolder="" count="0" unbalanced="0" hidden="1"/>
    <cacheHierarchy uniqueName="[Dim Date - Creation Time].[MinuteNumber]" caption="MinuteNumber" attribute="1" defaultMemberUniqueName="[Dim Date - Creation Time].[MinuteNumber].[All]" allUniqueName="[Dim Date - Creation Time].[MinuteNumber].[All]" dimensionUniqueName="[Dim Date - Creation Time]" displayFolder="" count="0" unbalanced="0" hidden="1"/>
    <cacheHierarchy uniqueName="[Dim Date - Creation Time].[SecondNumber]" caption="SecondNumber" attribute="1" defaultMemberUniqueName="[Dim Date - Creation Time].[SecondNumber].[All]" allUniqueName="[Dim Date - Creation Time].[SecondNumber].[All]" dimensionUniqueName="[Dim Date - Creation Time]" displayFolder="" count="0" unbalanced="0" hidden="1"/>
    <cacheHierarchy uniqueName="[Dim Date - Creation Time].[Time]" caption="Time" attribute="1" defaultMemberUniqueName="[Dim Date - Creation Time].[Time].[All]" allUniqueName="[Dim Date - Creation Time].[Time].[All]" dimensionUniqueName="[Dim Date - Creation Time]" displayFolder="" count="0" unbalanced="0" hidden="1"/>
    <cacheHierarchy uniqueName="[Dim Date - Creation Time].[TimeAltKey]" caption="TimeAltKey" attribute="1" defaultMemberUniqueName="[Dim Date - Creation Time].[TimeAltKey].[All]" allUniqueName="[Dim Date - Creation Time].[TimeAltKey].[All]" dimensionUniqueName="[Dim Date - Creation Time]" displayFolder="" count="0" unbalanced="0" hidden="1"/>
    <cacheHierarchy uniqueName="[Dim Date - Creation Time].[TimeInSecond]" caption="TimeInSecond" attribute="1" defaultMemberUniqueName="[Dim Date - Creation Time].[TimeInSecond].[All]" allUniqueName="[Dim Date - Creation Time].[TimeInSecond].[All]" dimensionUniqueName="[Dim Date - Creation Time]" displayFolder="" count="0" unbalanced="0" hidden="1"/>
    <cacheHierarchy uniqueName="[Dim Date - Creation Time].[TimeKey]" caption="TimeKey" attribute="1" defaultMemberUniqueName="[Dim Date - Creation Time].[TimeKey].[All]" allUniqueName="[Dim Date - Creation Time].[TimeKey].[All]" dimensionUniqueName="[Dim Date - Creation Time]" displayFolder="" count="0" unbalanced="0" hidden="1"/>
    <cacheHierarchy uniqueName="[Dim Date - Discharge Date].[Custom Week]" caption="Custom Week" attribute="1" time="1" defaultMemberUniqueName="[Dim Date - Discharge Date].[Custom Week].[All]" allUniqueName="[Dim Date - Discharge Date].[Custom Week].[All]" dimensionUniqueName="[Dim Date - Discharge Date]" displayFolder="" count="0" unbalanced="0" hidden="1"/>
    <cacheHierarchy uniqueName="[Dim Date - Discharge Date].[Date]" caption="Date" attribute="1" time="1" defaultMemberUniqueName="[Dim Date - Discharge Date].[Date].[All]" allUniqueName="[Dim Date - Discharge Date].[Date].[All]" dimensionUniqueName="[Dim Date - Discharge Date]" displayFolder="" count="0" unbalanced="0" hidden="1"/>
    <cacheHierarchy uniqueName="[Dim Date - Discharge Date].[DateHierarchy]" caption="DateHierarchy" time="1" defaultMemberUniqueName="[Dim Date - Discharge Date].[DateHierarchy].[All]" allUniqueName="[Dim Date - Discharge Date].[DateHierarchy].[All]" dimensionUniqueName="[Dim Date - Discharge Date]" displayFolder="" count="0" unbalanced="0" hidden="1"/>
    <cacheHierarchy uniqueName="[Dim Date - Discharge Date].[DateKey]" caption="DateKey" attribute="1" time="1" defaultMemberUniqueName="[Dim Date - Discharge Date].[DateKey].[All]" allUniqueName="[Dim Date - Discharge Date].[DateKey].[All]" dimensionUniqueName="[Dim Date - Discharge Date]" displayFolder="" count="0" unbalanced="0" hidden="1"/>
    <cacheHierarchy uniqueName="[Dim Date - Discharge Date].[DateOld]" caption="DateOld" attribute="1" time="1" defaultMemberUniqueName="[Dim Date - Discharge Date].[DateOld].[All]" allUniqueName="[Dim Date - Discharge Date].[DateOld].[All]" dimensionUniqueName="[Dim Date - Discharge Date]" displayFolder="" count="0" unbalanced="0" hidden="1"/>
    <cacheHierarchy uniqueName="[Dim Date - Discharge Date].[Day Name]" caption="Day Name" attribute="1" time="1" defaultMemberUniqueName="[Dim Date - Discharge Date].[Day Name].[All]" allUniqueName="[Dim Date - Discharge Date].[Day Name].[All]" dimensionUniqueName="[Dim Date - Discharge Date]" displayFolder="" count="0" unbalanced="0" hidden="1"/>
    <cacheHierarchy uniqueName="[Dim Date - Discharge Date].[Day Of Month]" caption="Day Of Month" attribute="1" time="1" defaultMemberUniqueName="[Dim Date - Discharge Date].[Day Of Month].[All]" allUniqueName="[Dim Date - Discharge Date].[Day Of Month].[All]" dimensionUniqueName="[Dim Date - Discharge Date]" displayFolder="" count="0" unbalanced="0" hidden="1"/>
    <cacheHierarchy uniqueName="[Dim Date - Discharge Date].[Day of Week]" caption="Day of Week" attribute="1" time="1" defaultMemberUniqueName="[Dim Date - Discharge Date].[Day of Week].[All]" allUniqueName="[Dim Date - Discharge Date].[Day of Week].[All]" dimensionUniqueName="[Dim Date - Discharge Date]" displayFolder="" count="0" unbalanced="0" hidden="1"/>
    <cacheHierarchy uniqueName="[Dim Date - Discharge Date].[Day of Year]" caption="Day of Year" attribute="1" time="1" defaultMemberUniqueName="[Dim Date - Discharge Date].[Day of Year].[All]" allUniqueName="[Dim Date - Discharge Date].[Day of Year].[All]" dimensionUniqueName="[Dim Date - Discharge Date]" displayFolder="" count="0" unbalanced="0" hidden="1"/>
    <cacheHierarchy uniqueName="[Dim Date - Discharge Date].[DayKey]" caption="DayKey" attribute="1" time="1" defaultMemberUniqueName="[Dim Date - Discharge Date].[DayKey].[All]" allUniqueName="[Dim Date - Discharge Date].[DayKey].[All]" dimensionUniqueName="[Dim Date - Discharge Date]" displayFolder="" count="0" unbalanced="0" hidden="1"/>
    <cacheHierarchy uniqueName="[Dim Date - Discharge Date].[DayKey2]" caption="DayKey2" attribute="1" time="1" defaultMemberUniqueName="[Dim Date - Discharge Date].[DayKey2].[All]" allUniqueName="[Dim Date - Discharge Date].[DayKey2].[All]" dimensionUniqueName="[Dim Date - Discharge Date]" displayFolder="" count="0" unbalanced="0" hidden="1"/>
    <cacheHierarchy uniqueName="[Dim Date - Discharge Date].[DayofMonthKey]" caption="DayofMonthKey" attribute="1" time="1" defaultMemberUniqueName="[Dim Date - Discharge Date].[DayofMonthKey].[All]" allUniqueName="[Dim Date - Discharge Date].[DayofMonthKey].[All]" dimensionUniqueName="[Dim Date - Discharge Date]" displayFolder="" count="0" unbalanced="0" hidden="1"/>
    <cacheHierarchy uniqueName="[Dim Date - Discharge Date].[DayofWeekKey]" caption="DayofWeekKey" attribute="1" time="1" defaultMemberUniqueName="[Dim Date - Discharge Date].[DayofWeekKey].[All]" allUniqueName="[Dim Date - Discharge Date].[DayofWeekKey].[All]" dimensionUniqueName="[Dim Date - Discharge Date]" displayFolder="" count="0" unbalanced="0" hidden="1"/>
    <cacheHierarchy uniqueName="[Dim Date - Discharge Date].[DayofYearKey]" caption="DayofYearKey" attribute="1" time="1" defaultMemberUniqueName="[Dim Date - Discharge Date].[DayofYearKey].[All]" allUniqueName="[Dim Date - Discharge Date].[DayofYearKey].[All]" dimensionUniqueName="[Dim Date - Discharge Date]" displayFolder="" count="0" unbalanced="0" hidden="1"/>
    <cacheHierarchy uniqueName="[Dim Date - Discharge Date].[FormattedDate]" caption="FormattedDate" attribute="1" time="1" defaultMemberUniqueName="[Dim Date - Discharge Date].[FormattedDate].[All]" allUniqueName="[Dim Date - Discharge Date].[FormattedDate].[All]" dimensionUniqueName="[Dim Date - Discharge Date]" displayFolder="" count="0" unbalanced="0" hidden="1"/>
    <cacheHierarchy uniqueName="[Dim Date - Discharge Date].[Half Year Name]" caption="Half Year Name" attribute="1" time="1" defaultMemberUniqueName="[Dim Date - Discharge Date].[Half Year Name].[All]" allUniqueName="[Dim Date - Discharge Date].[Half Year Name].[All]" dimensionUniqueName="[Dim Date - Discharge Date]" displayFolder="" count="0" unbalanced="0" hidden="1"/>
    <cacheHierarchy uniqueName="[Dim Date - Discharge Date].[Hijri Date]" caption="Hijri Date" attribute="1" time="1" defaultMemberUniqueName="[Dim Date - Discharge Date].[Hijri Date].[All]" allUniqueName="[Dim Date - Discharge Date].[Hijri Date].[All]" dimensionUniqueName="[Dim Date - Discharge Date]" displayFolder="" count="0" unbalanced="0" hidden="1"/>
    <cacheHierarchy uniqueName="[Dim Date - Discharge Date].[Hijri Month]" caption="Hijri Month" attribute="1" time="1" defaultMemberUniqueName="[Dim Date - Discharge Date].[Hijri Month].[All]" allUniqueName="[Dim Date - Discharge Date].[Hijri Month].[All]" dimensionUniqueName="[Dim Date - Discharge Date]" displayFolder="" count="0" unbalanced="0" hidden="1"/>
    <cacheHierarchy uniqueName="[Dim Date - Discharge Date].[Hijri Quarter]" caption="Hijri Quarter" attribute="1" time="1" defaultMemberUniqueName="[Dim Date - Discharge Date].[Hijri Quarter].[All]" allUniqueName="[Dim Date - Discharge Date].[Hijri Quarter].[All]" dimensionUniqueName="[Dim Date - Discharge Date]" displayFolder="" count="0" unbalanced="0" hidden="1"/>
    <cacheHierarchy uniqueName="[Dim Date - Discharge Date].[Hijri Semester]" caption="Hijri Semester" attribute="1" time="1" defaultMemberUniqueName="[Dim Date - Discharge Date].[Hijri Semester].[All]" allUniqueName="[Dim Date - Discharge Date].[Hijri Semester].[All]" dimensionUniqueName="[Dim Date - Discharge Date]" displayFolder="" count="0" unbalanced="0" hidden="1"/>
    <cacheHierarchy uniqueName="[Dim Date - Discharge Date].[Hijri Year]" caption="Hijri Year" attribute="1" time="1" defaultMemberUniqueName="[Dim Date - Discharge Date].[Hijri Year].[All]" allUniqueName="[Dim Date - Discharge Date].[Hijri Year].[All]" dimensionUniqueName="[Dim Date - Discharge Date]" displayFolder="" count="0" unbalanced="0" hidden="1"/>
    <cacheHierarchy uniqueName="[Dim Date - Discharge Date].[HijriDateHierarchy]" caption="HijriDateHierarchy" time="1" defaultMemberUniqueName="[Dim Date - Discharge Date].[HijriDateHierarchy].[All]" allUniqueName="[Dim Date - Discharge Date].[HijriDateHierarchy].[All]" dimensionUniqueName="[Dim Date - Discharge Date]" displayFolder="" count="0" unbalanced="0" hidden="1"/>
    <cacheHierarchy uniqueName="[Dim Date - Discharge Date].[HijriDayKey]" caption="HijriDayKey" attribute="1" time="1" defaultMemberUniqueName="[Dim Date - Discharge Date].[HijriDayKey].[All]" allUniqueName="[Dim Date - Discharge Date].[HijriDayKey].[All]" dimensionUniqueName="[Dim Date - Discharge Date]" displayFolder="" count="0" unbalanced="0" hidden="1"/>
    <cacheHierarchy uniqueName="[Dim Date - Discharge Date].[HijriMonthKey]" caption="HijriMonthKey" attribute="1" time="1" defaultMemberUniqueName="[Dim Date - Discharge Date].[HijriMonthKey].[All]" allUniqueName="[Dim Date - Discharge Date].[HijriMonthKey].[All]" dimensionUniqueName="[Dim Date - Discharge Date]" displayFolder="" count="0" unbalanced="0" hidden="1"/>
    <cacheHierarchy uniqueName="[Dim Date - Discharge Date].[HijriQuarterKey]" caption="HijriQuarterKey" attribute="1" time="1" defaultMemberUniqueName="[Dim Date - Discharge Date].[HijriQuarterKey].[All]" allUniqueName="[Dim Date - Discharge Date].[HijriQuarterKey].[All]" dimensionUniqueName="[Dim Date - Discharge Date]" displayFolder="" count="0" unbalanced="0" hidden="1"/>
    <cacheHierarchy uniqueName="[Dim Date - Discharge Date].[HijriSemesterKey]" caption="HijriSemesterKey" attribute="1" time="1" defaultMemberUniqueName="[Dim Date - Discharge Date].[HijriSemesterKey].[All]" allUniqueName="[Dim Date - Discharge Date].[HijriSemesterKey].[All]" dimensionUniqueName="[Dim Date - Discharge Date]" displayFolder="" count="0" unbalanced="0" hidden="1"/>
    <cacheHierarchy uniqueName="[Dim Date - Discharge Date].[Month Name]" caption="Month Name" attribute="1" time="1" defaultMemberUniqueName="[Dim Date - Discharge Date].[Month Name].[All]" allUniqueName="[Dim Date - Discharge Date].[Month Name].[All]" dimensionUniqueName="[Dim Date - Discharge Date]" displayFolder="" count="0" unbalanced="0" hidden="1"/>
    <cacheHierarchy uniqueName="[Dim Date - Discharge Date].[Month Of Year]" caption="Month Of Year" attribute="1" time="1" defaultMemberUniqueName="[Dim Date - Discharge Date].[Month Of Year].[All]" allUniqueName="[Dim Date - Discharge Date].[Month Of Year].[All]" dimensionUniqueName="[Dim Date - Discharge Date]" displayFolder="" count="0" unbalanced="0" hidden="1"/>
    <cacheHierarchy uniqueName="[Dim Date - Discharge Date].[MonthKey]" caption="MonthKey" attribute="1" time="1" defaultMemberUniqueName="[Dim Date - Discharge Date].[MonthKey].[All]" allUniqueName="[Dim Date - Discharge Date].[MonthKey].[All]" dimensionUniqueName="[Dim Date - Discharge Date]" displayFolder="" count="0" unbalanced="0" hidden="1"/>
    <cacheHierarchy uniqueName="[Dim Date - Discharge Date].[MonthNameKey]" caption="MonthNameKey" attribute="1" time="1" defaultMemberUniqueName="[Dim Date - Discharge Date].[MonthNameKey].[All]" allUniqueName="[Dim Date - Discharge Date].[MonthNameKey].[All]" dimensionUniqueName="[Dim Date - Discharge Date]" displayFolder="" count="0" unbalanced="0" hidden="1"/>
    <cacheHierarchy uniqueName="[Dim Date - Discharge Date].[MonthOverTime]" caption="MonthOverTime" attribute="1" time="1" defaultMemberUniqueName="[Dim Date - Discharge Date].[MonthOverTime].[All]" allUniqueName="[Dim Date - Discharge Date].[MonthOverTime].[All]" dimensionUniqueName="[Dim Date - Discharge Date]" displayFolder="" count="0" unbalanced="0" hidden="1"/>
    <cacheHierarchy uniqueName="[Dim Date - Discharge Date].[PK_Date]" caption="PK_Date" attribute="1" time="1" keyAttribute="1" defaultMemberUniqueName="[Dim Date - Discharge Date].[PK_Date].[All]" allUniqueName="[Dim Date - Discharge Date].[PK_Date].[All]" dimensionUniqueName="[Dim Date - Discharge Date]" displayFolder="" count="0" memberValueDatatype="7" unbalanced="0" hidden="1"/>
    <cacheHierarchy uniqueName="[Dim Date - Discharge Date].[Quarter Name]" caption="Quarter Name" attribute="1" time="1" defaultMemberUniqueName="[Dim Date - Discharge Date].[Quarter Name].[All]" allUniqueName="[Dim Date - Discharge Date].[Quarter Name].[All]" dimensionUniqueName="[Dim Date - Discharge Date]" displayFolder="" count="0" unbalanced="0" hidden="1"/>
    <cacheHierarchy uniqueName="[Dim Date - Discharge Date].[Quarter Of Year]" caption="Quarter Of Year" attribute="1" time="1" defaultMemberUniqueName="[Dim Date - Discharge Date].[Quarter Of Year].[All]" allUniqueName="[Dim Date - Discharge Date].[Quarter Of Year].[All]" dimensionUniqueName="[Dim Date - Discharge Date]" displayFolder="" count="0" unbalanced="0" hidden="1"/>
    <cacheHierarchy uniqueName="[Dim Date - Discharge Date].[QuarterKey]" caption="QuarterKey" attribute="1" time="1" defaultMemberUniqueName="[Dim Date - Discharge Date].[QuarterKey].[All]" allUniqueName="[Dim Date - Discharge Date].[QuarterKey].[All]" dimensionUniqueName="[Dim Date - Discharge Date]" displayFolder="" count="0" unbalanced="0" hidden="1"/>
    <cacheHierarchy uniqueName="[Dim Date - Discharge Date].[Semester Of Year]" caption="Semester Of Year" attribute="1" time="1" defaultMemberUniqueName="[Dim Date - Discharge Date].[Semester Of Year].[All]" allUniqueName="[Dim Date - Discharge Date].[Semester Of Year].[All]" dimensionUniqueName="[Dim Date - Discharge Date]" displayFolder="" count="0" unbalanced="0" hidden="1"/>
    <cacheHierarchy uniqueName="[Dim Date - Discharge Date].[SemesterKey]" caption="SemesterKey" attribute="1" time="1" defaultMemberUniqueName="[Dim Date - Discharge Date].[SemesterKey].[All]" allUniqueName="[Dim Date - Discharge Date].[SemesterKey].[All]" dimensionUniqueName="[Dim Date - Discharge Date]" displayFolder="" count="0" unbalanced="0" hidden="1"/>
    <cacheHierarchy uniqueName="[Dim Date - Discharge Date].[SemesterNameKey]" caption="SemesterNameKey" attribute="1" time="1" defaultMemberUniqueName="[Dim Date - Discharge Date].[SemesterNameKey].[All]" allUniqueName="[Dim Date - Discharge Date].[SemesterNameKey].[All]" dimensionUniqueName="[Dim Date - Discharge Date]" displayFolder="" count="0" unbalanced="0" hidden="1"/>
    <cacheHierarchy uniqueName="[Dim Date - Discharge Date].[Week]" caption="Week" attribute="1" time="1" defaultMemberUniqueName="[Dim Date - Discharge Date].[Week].[All]" allUniqueName="[Dim Date - Discharge Date].[Week].[All]" dimensionUniqueName="[Dim Date - Discharge Date]" displayFolder="" count="0" unbalanced="0" hidden="1"/>
    <cacheHierarchy uniqueName="[Dim Date - Discharge Date].[Week Of Year]" caption="Week Of Year" attribute="1" time="1" defaultMemberUniqueName="[Dim Date - Discharge Date].[Week Of Year].[All]" allUniqueName="[Dim Date - Discharge Date].[Week Of Year].[All]" dimensionUniqueName="[Dim Date - Discharge Date]" displayFolder="" count="0" unbalanced="0" hidden="1"/>
    <cacheHierarchy uniqueName="[Dim Date - Discharge Date].[WeekKey]" caption="WeekKey" attribute="1" time="1" defaultMemberUniqueName="[Dim Date - Discharge Date].[WeekKey].[All]" allUniqueName="[Dim Date - Discharge Date].[WeekKey].[All]" dimensionUniqueName="[Dim Date - Discharge Date]" displayFolder="" count="0" unbalanced="0" hidden="1"/>
    <cacheHierarchy uniqueName="[Dim Date - Discharge Date].[WeeksHierarchy]" caption="WeeksHierarchy" time="1" defaultMemberUniqueName="[Dim Date - Discharge Date].[WeeksHierarchy].[All]" allUniqueName="[Dim Date - Discharge Date].[WeeksHierarchy].[All]" dimensionUniqueName="[Dim Date - Discharge Date]" displayFolder="" count="0" unbalanced="0" hidden="1"/>
    <cacheHierarchy uniqueName="[Dim Date - Discharge Date].[Year Name]" caption="Year Name" attribute="1" time="1" defaultMemberUniqueName="[Dim Date - Discharge Date].[Year Name].[All]" allUniqueName="[Dim Date - Discharge Date].[Year Name].[All]" dimensionUniqueName="[Dim Date - Discharge Date]" displayFolder="" count="0" unbalanced="0" hidden="1"/>
    <cacheHierarchy uniqueName="[Dim Date - Discharge Date].[YearMonthKey]" caption="YearMonthKey" attribute="1" time="1" defaultMemberUniqueName="[Dim Date - Discharge Date].[YearMonthKey].[All]" allUniqueName="[Dim Date - Discharge Date].[YearMonthKey].[All]" dimensionUniqueName="[Dim Date - Discharge Date]" displayFolder="" count="0" unbalanced="0" hidden="1"/>
    <cacheHierarchy uniqueName="[Dim Date - Discharge Time].[DayTimeBucket]" caption="DayTimeBucket" attribute="1" defaultMemberUniqueName="[Dim Date - Discharge Time].[DayTimeBucket].[All]" allUniqueName="[Dim Date - Discharge Time].[DayTimeBucket].[All]" dimensionUniqueName="[Dim Date - Discharge Time]" displayFolder="" count="0" unbalanced="0" hidden="1"/>
    <cacheHierarchy uniqueName="[Dim Date - Discharge Time].[DayTimeBucketGroupKey]" caption="DayTimeBucketGroupKey" attribute="1" defaultMemberUniqueName="[Dim Date - Discharge Time].[DayTimeBucketGroupKey].[All]" allUniqueName="[Dim Date - Discharge Time].[DayTimeBucketGroupKey].[All]" dimensionUniqueName="[Dim Date - Discharge Time]" displayFolder="" count="0" unbalanced="0" hidden="1"/>
    <cacheHierarchy uniqueName="[Dim Date - Discharge Time].[Hour24]" caption="Hour24" attribute="1" defaultMemberUniqueName="[Dim Date - Discharge Time].[Hour24].[All]" allUniqueName="[Dim Date - Discharge Time].[Hour24].[All]" dimensionUniqueName="[Dim Date - Discharge Time]" displayFolder="" count="0" unbalanced="0" hidden="1"/>
    <cacheHierarchy uniqueName="[Dim Date - Discharge Time].[HourlyBucket]" caption="HourlyBucket" attribute="1" defaultMemberUniqueName="[Dim Date - Discharge Time].[HourlyBucket].[All]" allUniqueName="[Dim Date - Discharge Time].[HourlyBucket].[All]" dimensionUniqueName="[Dim Date - Discharge Time]" displayFolder="" count="0" unbalanced="0" hidden="1"/>
    <cacheHierarchy uniqueName="[Dim Date - Discharge Time].[MinuteNumber]" caption="MinuteNumber" attribute="1" defaultMemberUniqueName="[Dim Date - Discharge Time].[MinuteNumber].[All]" allUniqueName="[Dim Date - Discharge Time].[MinuteNumber].[All]" dimensionUniqueName="[Dim Date - Discharge Time]" displayFolder="" count="0" unbalanced="0" hidden="1"/>
    <cacheHierarchy uniqueName="[Dim Date - Discharge Time].[SecondNumber]" caption="SecondNumber" attribute="1" defaultMemberUniqueName="[Dim Date - Discharge Time].[SecondNumber].[All]" allUniqueName="[Dim Date - Discharge Time].[SecondNumber].[All]" dimensionUniqueName="[Dim Date - Discharge Time]" displayFolder="" count="0" unbalanced="0" hidden="1"/>
    <cacheHierarchy uniqueName="[Dim Date - Discharge Time].[Time]" caption="Time" attribute="1" defaultMemberUniqueName="[Dim Date - Discharge Time].[Time].[All]" allUniqueName="[Dim Date - Discharge Time].[Time].[All]" dimensionUniqueName="[Dim Date - Discharge Time]" displayFolder="" count="0" unbalanced="0" hidden="1"/>
    <cacheHierarchy uniqueName="[Dim Date - Discharge Time].[TimeAltKey]" caption="TimeAltKey" attribute="1" defaultMemberUniqueName="[Dim Date - Discharge Time].[TimeAltKey].[All]" allUniqueName="[Dim Date - Discharge Time].[TimeAltKey].[All]" dimensionUniqueName="[Dim Date - Discharge Time]" displayFolder="" count="0" unbalanced="0" hidden="1"/>
    <cacheHierarchy uniqueName="[Dim Date - Discharge Time].[TimeInSecond]" caption="TimeInSecond" attribute="1" defaultMemberUniqueName="[Dim Date - Discharge Time].[TimeInSecond].[All]" allUniqueName="[Dim Date - Discharge Time].[TimeInSecond].[All]" dimensionUniqueName="[Dim Date - Discharge Time]" displayFolder="" count="0" unbalanced="0" hidden="1"/>
    <cacheHierarchy uniqueName="[Dim Date - Discharge Time].[TimeKey]" caption="TimeKey" attribute="1" defaultMemberUniqueName="[Dim Date - Discharge Time].[TimeKey].[All]" allUniqueName="[Dim Date - Discharge Time].[TimeKey].[All]" dimensionUniqueName="[Dim Date - Discharge Time]" displayFolder="" count="0" unbalanced="0" hidden="1"/>
    <cacheHierarchy uniqueName="[Dim Date - End Date].[DateKey]" caption="DateKey" attribute="1" time="1" defaultMemberUniqueName="[Dim Date - End Date].[DateKey].[All]" allUniqueName="[Dim Date - End Date].[DateKey].[All]" dimensionUniqueName="[Dim Date - End Date]" displayFolder="" count="0" unbalanced="0" hidden="1"/>
    <cacheHierarchy uniqueName="[Dim Date - End Date].[DateOld]" caption="DateOld" attribute="1" time="1" defaultMemberUniqueName="[Dim Date - End Date].[DateOld].[All]" allUniqueName="[Dim Date - End Date].[DateOld].[All]" dimensionUniqueName="[Dim Date - End Date]" displayFolder="" count="0" unbalanced="0" hidden="1"/>
    <cacheHierarchy uniqueName="[Dim Date - End Date].[DayKey]" caption="DayKey" attribute="1" time="1" defaultMemberUniqueName="[Dim Date - End Date].[DayKey].[All]" allUniqueName="[Dim Date - End Date].[DayKey].[All]" dimensionUniqueName="[Dim Date - End Date]" displayFolder="" count="0" unbalanced="0" hidden="1"/>
    <cacheHierarchy uniqueName="[Dim Date - End Date].[DayKey2]" caption="DayKey2" attribute="1" time="1" defaultMemberUniqueName="[Dim Date - End Date].[DayKey2].[All]" allUniqueName="[Dim Date - End Date].[DayKey2].[All]" dimensionUniqueName="[Dim Date - End Date]" displayFolder="" count="0" unbalanced="0" hidden="1"/>
    <cacheHierarchy uniqueName="[Dim Date - End Date].[DayofMonthKey]" caption="DayofMonthKey" attribute="1" time="1" defaultMemberUniqueName="[Dim Date - End Date].[DayofMonthKey].[All]" allUniqueName="[Dim Date - End Date].[DayofMonthKey].[All]" dimensionUniqueName="[Dim Date - End Date]" displayFolder="" count="0" unbalanced="0" hidden="1"/>
    <cacheHierarchy uniqueName="[Dim Date - End Date].[DayofWeekKey]" caption="DayofWeekKey" attribute="1" time="1" defaultMemberUniqueName="[Dim Date - End Date].[DayofWeekKey].[All]" allUniqueName="[Dim Date - End Date].[DayofWeekKey].[All]" dimensionUniqueName="[Dim Date - End Date]" displayFolder="" count="0" unbalanced="0" hidden="1"/>
    <cacheHierarchy uniqueName="[Dim Date - End Date].[DayofYearKey]" caption="DayofYearKey" attribute="1" time="1" defaultMemberUniqueName="[Dim Date - End Date].[DayofYearKey].[All]" allUniqueName="[Dim Date - End Date].[DayofYearKey].[All]" dimensionUniqueName="[Dim Date - End Date]" displayFolder="" count="0" unbalanced="0" hidden="1"/>
    <cacheHierarchy uniqueName="[Dim Date - End Date].[HijriDayKey]" caption="HijriDayKey" attribute="1" time="1" defaultMemberUniqueName="[Dim Date - End Date].[HijriDayKey].[All]" allUniqueName="[Dim Date - End Date].[HijriDayKey].[All]" dimensionUniqueName="[Dim Date - End Date]" displayFolder="" count="0" unbalanced="0" hidden="1"/>
    <cacheHierarchy uniqueName="[Dim Date - End Date].[HijriMonthKey]" caption="HijriMonthKey" attribute="1" time="1" defaultMemberUniqueName="[Dim Date - End Date].[HijriMonthKey].[All]" allUniqueName="[Dim Date - End Date].[HijriMonthKey].[All]" dimensionUniqueName="[Dim Date - End Date]" displayFolder="" count="0" unbalanced="0" hidden="1"/>
    <cacheHierarchy uniqueName="[Dim Date - End Date].[HijriQuarterKey]" caption="HijriQuarterKey" attribute="1" time="1" defaultMemberUniqueName="[Dim Date - End Date].[HijriQuarterKey].[All]" allUniqueName="[Dim Date - End Date].[HijriQuarterKey].[All]" dimensionUniqueName="[Dim Date - End Date]" displayFolder="" count="0" unbalanced="0" hidden="1"/>
    <cacheHierarchy uniqueName="[Dim Date - End Date].[HijriSemesterKey]" caption="HijriSemesterKey" attribute="1" time="1" defaultMemberUniqueName="[Dim Date - End Date].[HijriSemesterKey].[All]" allUniqueName="[Dim Date - End Date].[HijriSemesterKey].[All]" dimensionUniqueName="[Dim Date - End Date]" displayFolder="" count="0" unbalanced="0" hidden="1"/>
    <cacheHierarchy uniqueName="[Dim Date - End Date].[MonthKey]" caption="MonthKey" attribute="1" time="1" defaultMemberUniqueName="[Dim Date - End Date].[MonthKey].[All]" allUniqueName="[Dim Date - End Date].[MonthKey].[All]" dimensionUniqueName="[Dim Date - End Date]" displayFolder="" count="0" unbalanced="0" hidden="1"/>
    <cacheHierarchy uniqueName="[Dim Date - End Date].[MonthNameKey]" caption="MonthNameKey" attribute="1" time="1" defaultMemberUniqueName="[Dim Date - End Date].[MonthNameKey].[All]" allUniqueName="[Dim Date - End Date].[MonthNameKey].[All]" dimensionUniqueName="[Dim Date - End Date]" displayFolder="" count="0" unbalanced="0" hidden="1"/>
    <cacheHierarchy uniqueName="[Dim Date - End Date].[PK_Date]" caption="PK_Date" attribute="1" time="1" keyAttribute="1" defaultMemberUniqueName="[Dim Date - End Date].[PK_Date].[All]" allUniqueName="[Dim Date - End Date].[PK_Date].[All]" dimensionUniqueName="[Dim Date - End Date]" displayFolder="" count="0" memberValueDatatype="7" unbalanced="0" hidden="1"/>
    <cacheHierarchy uniqueName="[Dim Date - End Date].[QuarterKey]" caption="QuarterKey" attribute="1" time="1" defaultMemberUniqueName="[Dim Date - End Date].[QuarterKey].[All]" allUniqueName="[Dim Date - End Date].[QuarterKey].[All]" dimensionUniqueName="[Dim Date - End Date]" displayFolder="" count="0" unbalanced="0" hidden="1"/>
    <cacheHierarchy uniqueName="[Dim Date - End Date].[SemesterKey]" caption="SemesterKey" attribute="1" time="1" defaultMemberUniqueName="[Dim Date - End Date].[SemesterKey].[All]" allUniqueName="[Dim Date - End Date].[SemesterKey].[All]" dimensionUniqueName="[Dim Date - End Date]" displayFolder="" count="0" unbalanced="0" hidden="1"/>
    <cacheHierarchy uniqueName="[Dim Date - End Date].[WeekKey]" caption="WeekKey" attribute="1" time="1" defaultMemberUniqueName="[Dim Date - End Date].[WeekKey].[All]" allUniqueName="[Dim Date - End Date].[WeekKey].[All]" dimensionUniqueName="[Dim Date - End Date]" displayFolder="" count="0" unbalanced="0" hidden="1"/>
    <cacheHierarchy uniqueName="[Dim Date - End Date].[YearMonthKey]" caption="YearMonthKey" attribute="1" time="1" defaultMemberUniqueName="[Dim Date - End Date].[YearMonthKey].[All]" allUniqueName="[Dim Date - End Date].[YearMonthKey].[All]" dimensionUniqueName="[Dim Date - End Date]" displayFolder="" count="0" unbalanced="0" hidden="1"/>
    <cacheHierarchy uniqueName="[Dim Date - End Time].[DayTimeBucket]" caption="DayTimeBucket" attribute="1" defaultMemberUniqueName="[Dim Date - End Time].[DayTimeBucket].[All]" allUniqueName="[Dim Date - End Time].[DayTimeBucket].[All]" dimensionUniqueName="[Dim Date - End Time]" displayFolder="" count="0" unbalanced="0" hidden="1"/>
    <cacheHierarchy uniqueName="[Dim Date - End Time].[DayTimeBucketGroupKey]" caption="DayTimeBucketGroupKey" attribute="1" defaultMemberUniqueName="[Dim Date - End Time].[DayTimeBucketGroupKey].[All]" allUniqueName="[Dim Date - End Time].[DayTimeBucketGroupKey].[All]" dimensionUniqueName="[Dim Date - End Time]" displayFolder="" count="0" unbalanced="0" hidden="1"/>
    <cacheHierarchy uniqueName="[Dim Date - End Time].[Hour30]" caption="Hour30" attribute="1" defaultMemberUniqueName="[Dim Date - End Time].[Hour30].[All]" allUniqueName="[Dim Date - End Time].[Hour30].[All]" dimensionUniqueName="[Dim Date - End Time]" displayFolder="" count="0" unbalanced="0" hidden="1"/>
    <cacheHierarchy uniqueName="[Dim Date - End Time].[HourlyBucket]" caption="HourlyBucket" attribute="1" defaultMemberUniqueName="[Dim Date - End Time].[HourlyBucket].[All]" allUniqueName="[Dim Date - End Time].[HourlyBucket].[All]" dimensionUniqueName="[Dim Date - End Time]" displayFolder="" count="0" unbalanced="0" hidden="1"/>
    <cacheHierarchy uniqueName="[Dim Date - End Time].[MinuteNumber]" caption="MinuteNumber" attribute="1" defaultMemberUniqueName="[Dim Date - End Time].[MinuteNumber].[All]" allUniqueName="[Dim Date - End Time].[MinuteNumber].[All]" dimensionUniqueName="[Dim Date - End Time]" displayFolder="" count="0" unbalanced="0" hidden="1"/>
    <cacheHierarchy uniqueName="[Dim Date - End Time].[SecondNumber]" caption="SecondNumber" attribute="1" defaultMemberUniqueName="[Dim Date - End Time].[SecondNumber].[All]" allUniqueName="[Dim Date - End Time].[SecondNumber].[All]" dimensionUniqueName="[Dim Date - End Time]" displayFolder="" count="0" unbalanced="0" hidden="1"/>
    <cacheHierarchy uniqueName="[Dim Date - End Time].[Time]" caption="Time" attribute="1" defaultMemberUniqueName="[Dim Date - End Time].[Time].[All]" allUniqueName="[Dim Date - End Time].[Time].[All]" dimensionUniqueName="[Dim Date - End Time]" displayFolder="" count="0" unbalanced="0" hidden="1"/>
    <cacheHierarchy uniqueName="[Dim Date - End Time].[TimeAltKey]" caption="TimeAltKey" attribute="1" defaultMemberUniqueName="[Dim Date - End Time].[TimeAltKey].[All]" allUniqueName="[Dim Date - End Time].[TimeAltKey].[All]" dimensionUniqueName="[Dim Date - End Time]" displayFolder="" count="0" unbalanced="0" hidden="1"/>
    <cacheHierarchy uniqueName="[Dim Date - End Time].[TimeInSecond]" caption="TimeInSecond" attribute="1" defaultMemberUniqueName="[Dim Date - End Time].[TimeInSecond].[All]" allUniqueName="[Dim Date - End Time].[TimeInSecond].[All]" dimensionUniqueName="[Dim Date - End Time]" displayFolder="" count="0" unbalanced="0" hidden="1"/>
    <cacheHierarchy uniqueName="[Dim Date - End Time].[TimeKey]" caption="TimeKey" attribute="1" defaultMemberUniqueName="[Dim Date - End Time].[TimeKey].[All]" allUniqueName="[Dim Date - End Time].[TimeKey].[All]" dimensionUniqueName="[Dim Date - End Time]" displayFolder="" count="0" unbalanced="0" hidden="1"/>
    <cacheHierarchy uniqueName="[Dim Date - Estimated Discharge Date].[Custom Week]" caption="Custom Week" attribute="1" time="1" defaultMemberUniqueName="[Dim Date - Estimated Discharge Date].[Custom Week].[All]" allUniqueName="[Dim Date - Estimated Discharge Date].[Custom Week].[All]" dimensionUniqueName="[Dim Date - Estimated Discharge Date]" displayFolder="" count="0" unbalanced="0" hidden="1"/>
    <cacheHierarchy uniqueName="[Dim Date - Estimated Discharge Date].[Date]" caption="Date" attribute="1" time="1" defaultMemberUniqueName="[Dim Date - Estimated Discharge Date].[Date].[All]" allUniqueName="[Dim Date - Estimated Discharge Date].[Date].[All]" dimensionUniqueName="[Dim Date - Estimated Discharge Date]" displayFolder="" count="0" unbalanced="0" hidden="1"/>
    <cacheHierarchy uniqueName="[Dim Date - Estimated Discharge Date].[DateHierarchy]" caption="DateHierarchy" time="1" defaultMemberUniqueName="[Dim Date - Estimated Discharge Date].[DateHierarchy].[All]" allUniqueName="[Dim Date - Estimated Discharge Date].[DateHierarchy].[All]" dimensionUniqueName="[Dim Date - Estimated Discharge Date]" displayFolder="" count="0" unbalanced="0" hidden="1"/>
    <cacheHierarchy uniqueName="[Dim Date - Estimated Discharge Date].[DateKey]" caption="DateKey" attribute="1" time="1" defaultMemberUniqueName="[Dim Date - Estimated Discharge Date].[DateKey].[All]" allUniqueName="[Dim Date - Estimated Discharge Date].[DateKey].[All]" dimensionUniqueName="[Dim Date - Estimated Discharge Date]" displayFolder="" count="0" unbalanced="0" hidden="1"/>
    <cacheHierarchy uniqueName="[Dim Date - Estimated Discharge Date].[DateOld]" caption="DateOld" attribute="1" time="1" defaultMemberUniqueName="[Dim Date - Estimated Discharge Date].[DateOld].[All]" allUniqueName="[Dim Date - Estimated Discharge Date].[DateOld].[All]" dimensionUniqueName="[Dim Date - Estimated Discharge Date]" displayFolder="" count="0" unbalanced="0" hidden="1"/>
    <cacheHierarchy uniqueName="[Dim Date - Estimated Discharge Date].[Day Name]" caption="Day Name" attribute="1" time="1" defaultMemberUniqueName="[Dim Date - Estimated Discharge Date].[Day Name].[All]" allUniqueName="[Dim Date - Estimated Discharge Date].[Day Name].[All]" dimensionUniqueName="[Dim Date - Estimated Discharge Date]" displayFolder="" count="0" unbalanced="0" hidden="1"/>
    <cacheHierarchy uniqueName="[Dim Date - Estimated Discharge Date].[Day Of Month]" caption="Day Of Month" attribute="1" time="1" defaultMemberUniqueName="[Dim Date - Estimated Discharge Date].[Day Of Month].[All]" allUniqueName="[Dim Date - Estimated Discharge Date].[Day Of Month].[All]" dimensionUniqueName="[Dim Date - Estimated Discharge Date]" displayFolder="" count="0" unbalanced="0" hidden="1"/>
    <cacheHierarchy uniqueName="[Dim Date - Estimated Discharge Date].[Day of Week]" caption="Day of Week" attribute="1" time="1" defaultMemberUniqueName="[Dim Date - Estimated Discharge Date].[Day of Week].[All]" allUniqueName="[Dim Date - Estimated Discharge Date].[Day of Week].[All]" dimensionUniqueName="[Dim Date - Estimated Discharge Date]" displayFolder="" count="0" unbalanced="0" hidden="1"/>
    <cacheHierarchy uniqueName="[Dim Date - Estimated Discharge Date].[Day of Year]" caption="Day of Year" attribute="1" time="1" defaultMemberUniqueName="[Dim Date - Estimated Discharge Date].[Day of Year].[All]" allUniqueName="[Dim Date - Estimated Discharge Date].[Day of Year].[All]" dimensionUniqueName="[Dim Date - Estimated Discharge Date]" displayFolder="" count="0" unbalanced="0" hidden="1"/>
    <cacheHierarchy uniqueName="[Dim Date - Estimated Discharge Date].[DayKey]" caption="DayKey" attribute="1" time="1" defaultMemberUniqueName="[Dim Date - Estimated Discharge Date].[DayKey].[All]" allUniqueName="[Dim Date - Estimated Discharge Date].[DayKey].[All]" dimensionUniqueName="[Dim Date - Estimated Discharge Date]" displayFolder="" count="0" unbalanced="0" hidden="1"/>
    <cacheHierarchy uniqueName="[Dim Date - Estimated Discharge Date].[DayKey2]" caption="DayKey2" attribute="1" time="1" defaultMemberUniqueName="[Dim Date - Estimated Discharge Date].[DayKey2].[All]" allUniqueName="[Dim Date - Estimated Discharge Date].[DayKey2].[All]" dimensionUniqueName="[Dim Date - Estimated Discharge Date]" displayFolder="" count="0" unbalanced="0" hidden="1"/>
    <cacheHierarchy uniqueName="[Dim Date - Estimated Discharge Date].[DayofMonthKey]" caption="DayofMonthKey" attribute="1" time="1" defaultMemberUniqueName="[Dim Date - Estimated Discharge Date].[DayofMonthKey].[All]" allUniqueName="[Dim Date - Estimated Discharge Date].[DayofMonthKey].[All]" dimensionUniqueName="[Dim Date - Estimated Discharge Date]" displayFolder="" count="0" unbalanced="0" hidden="1"/>
    <cacheHierarchy uniqueName="[Dim Date - Estimated Discharge Date].[DayofWeekKey]" caption="DayofWeekKey" attribute="1" time="1" defaultMemberUniqueName="[Dim Date - Estimated Discharge Date].[DayofWeekKey].[All]" allUniqueName="[Dim Date - Estimated Discharge Date].[DayofWeekKey].[All]" dimensionUniqueName="[Dim Date - Estimated Discharge Date]" displayFolder="" count="0" unbalanced="0" hidden="1"/>
    <cacheHierarchy uniqueName="[Dim Date - Estimated Discharge Date].[DayofYearKey]" caption="DayofYearKey" attribute="1" time="1" defaultMemberUniqueName="[Dim Date - Estimated Discharge Date].[DayofYearKey].[All]" allUniqueName="[Dim Date - Estimated Discharge Date].[DayofYearKey].[All]" dimensionUniqueName="[Dim Date - Estimated Discharge Date]" displayFolder="" count="0" unbalanced="0" hidden="1"/>
    <cacheHierarchy uniqueName="[Dim Date - Estimated Discharge Date].[FormattedDate]" caption="FormattedDate" attribute="1" time="1" defaultMemberUniqueName="[Dim Date - Estimated Discharge Date].[FormattedDate].[All]" allUniqueName="[Dim Date - Estimated Discharge Date].[FormattedDate].[All]" dimensionUniqueName="[Dim Date - Estimated Discharge Date]" displayFolder="" count="0" unbalanced="0" hidden="1"/>
    <cacheHierarchy uniqueName="[Dim Date - Estimated Discharge Date].[Half Year Name]" caption="Half Year Name" attribute="1" time="1" defaultMemberUniqueName="[Dim Date - Estimated Discharge Date].[Half Year Name].[All]" allUniqueName="[Dim Date - Estimated Discharge Date].[Half Year Name].[All]" dimensionUniqueName="[Dim Date - Estimated Discharge Date]" displayFolder="" count="0" unbalanced="0" hidden="1"/>
    <cacheHierarchy uniqueName="[Dim Date - Estimated Discharge Date].[Hijri Date]" caption="Hijri Date" attribute="1" time="1" defaultMemberUniqueName="[Dim Date - Estimated Discharge Date].[Hijri Date].[All]" allUniqueName="[Dim Date - Estimated Discharge Date].[Hijri Date].[All]" dimensionUniqueName="[Dim Date - Estimated Discharge Date]" displayFolder="" count="0" unbalanced="0" hidden="1"/>
    <cacheHierarchy uniqueName="[Dim Date - Estimated Discharge Date].[Hijri Month]" caption="Hijri Month" attribute="1" time="1" defaultMemberUniqueName="[Dim Date - Estimated Discharge Date].[Hijri Month].[All]" allUniqueName="[Dim Date - Estimated Discharge Date].[Hijri Month].[All]" dimensionUniqueName="[Dim Date - Estimated Discharge Date]" displayFolder="" count="0" unbalanced="0" hidden="1"/>
    <cacheHierarchy uniqueName="[Dim Date - Estimated Discharge Date].[Hijri Quarter]" caption="Hijri Quarter" attribute="1" time="1" defaultMemberUniqueName="[Dim Date - Estimated Discharge Date].[Hijri Quarter].[All]" allUniqueName="[Dim Date - Estimated Discharge Date].[Hijri Quarter].[All]" dimensionUniqueName="[Dim Date - Estimated Discharge Date]" displayFolder="" count="0" unbalanced="0" hidden="1"/>
    <cacheHierarchy uniqueName="[Dim Date - Estimated Discharge Date].[Hijri Semester]" caption="Hijri Semester" attribute="1" time="1" defaultMemberUniqueName="[Dim Date - Estimated Discharge Date].[Hijri Semester].[All]" allUniqueName="[Dim Date - Estimated Discharge Date].[Hijri Semester].[All]" dimensionUniqueName="[Dim Date - Estimated Discharge Date]" displayFolder="" count="0" unbalanced="0" hidden="1"/>
    <cacheHierarchy uniqueName="[Dim Date - Estimated Discharge Date].[Hijri Year]" caption="Hijri Year" attribute="1" time="1" defaultMemberUniqueName="[Dim Date - Estimated Discharge Date].[Hijri Year].[All]" allUniqueName="[Dim Date - Estimated Discharge Date].[Hijri Year].[All]" dimensionUniqueName="[Dim Date - Estimated Discharge Date]" displayFolder="" count="0" unbalanced="0" hidden="1"/>
    <cacheHierarchy uniqueName="[Dim Date - Estimated Discharge Date].[HijriDateHierarchy]" caption="HijriDateHierarchy" time="1" defaultMemberUniqueName="[Dim Date - Estimated Discharge Date].[HijriDateHierarchy].[All]" allUniqueName="[Dim Date - Estimated Discharge Date].[HijriDateHierarchy].[All]" dimensionUniqueName="[Dim Date - Estimated Discharge Date]" displayFolder="" count="0" unbalanced="0" hidden="1"/>
    <cacheHierarchy uniqueName="[Dim Date - Estimated Discharge Date].[HijriDayKey]" caption="HijriDayKey" attribute="1" time="1" defaultMemberUniqueName="[Dim Date - Estimated Discharge Date].[HijriDayKey].[All]" allUniqueName="[Dim Date - Estimated Discharge Date].[HijriDayKey].[All]" dimensionUniqueName="[Dim Date - Estimated Discharge Date]" displayFolder="" count="0" unbalanced="0" hidden="1"/>
    <cacheHierarchy uniqueName="[Dim Date - Estimated Discharge Date].[HijriMonthKey]" caption="HijriMonthKey" attribute="1" time="1" defaultMemberUniqueName="[Dim Date - Estimated Discharge Date].[HijriMonthKey].[All]" allUniqueName="[Dim Date - Estimated Discharge Date].[HijriMonthKey].[All]" dimensionUniqueName="[Dim Date - Estimated Discharge Date]" displayFolder="" count="0" unbalanced="0" hidden="1"/>
    <cacheHierarchy uniqueName="[Dim Date - Estimated Discharge Date].[HijriQuarterKey]" caption="HijriQuarterKey" attribute="1" time="1" defaultMemberUniqueName="[Dim Date - Estimated Discharge Date].[HijriQuarterKey].[All]" allUniqueName="[Dim Date - Estimated Discharge Date].[HijriQuarterKey].[All]" dimensionUniqueName="[Dim Date - Estimated Discharge Date]" displayFolder="" count="0" unbalanced="0" hidden="1"/>
    <cacheHierarchy uniqueName="[Dim Date - Estimated Discharge Date].[HijriSemesterKey]" caption="HijriSemesterKey" attribute="1" time="1" defaultMemberUniqueName="[Dim Date - Estimated Discharge Date].[HijriSemesterKey].[All]" allUniqueName="[Dim Date - Estimated Discharge Date].[HijriSemesterKey].[All]" dimensionUniqueName="[Dim Date - Estimated Discharge Date]" displayFolder="" count="0" unbalanced="0" hidden="1"/>
    <cacheHierarchy uniqueName="[Dim Date - Estimated Discharge Date].[Month Name]" caption="Month Name" attribute="1" time="1" defaultMemberUniqueName="[Dim Date - Estimated Discharge Date].[Month Name].[All]" allUniqueName="[Dim Date - Estimated Discharge Date].[Month Name].[All]" dimensionUniqueName="[Dim Date - Estimated Discharge Date]" displayFolder="" count="0" unbalanced="0" hidden="1"/>
    <cacheHierarchy uniqueName="[Dim Date - Estimated Discharge Date].[Month Of Year]" caption="Month Of Year" attribute="1" time="1" defaultMemberUniqueName="[Dim Date - Estimated Discharge Date].[Month Of Year].[All]" allUniqueName="[Dim Date - Estimated Discharge Date].[Month Of Year].[All]" dimensionUniqueName="[Dim Date - Estimated Discharge Date]" displayFolder="" count="0" unbalanced="0" hidden="1"/>
    <cacheHierarchy uniqueName="[Dim Date - Estimated Discharge Date].[MonthKey]" caption="MonthKey" attribute="1" time="1" defaultMemberUniqueName="[Dim Date - Estimated Discharge Date].[MonthKey].[All]" allUniqueName="[Dim Date - Estimated Discharge Date].[MonthKey].[All]" dimensionUniqueName="[Dim Date - Estimated Discharge Date]" displayFolder="" count="0" unbalanced="0" hidden="1"/>
    <cacheHierarchy uniqueName="[Dim Date - Estimated Discharge Date].[MonthNameKey]" caption="MonthNameKey" attribute="1" time="1" defaultMemberUniqueName="[Dim Date - Estimated Discharge Date].[MonthNameKey].[All]" allUniqueName="[Dim Date - Estimated Discharge Date].[MonthNameKey].[All]" dimensionUniqueName="[Dim Date - Estimated Discharge Date]" displayFolder="" count="0" unbalanced="0" hidden="1"/>
    <cacheHierarchy uniqueName="[Dim Date - Estimated Discharge Date].[MonthOverTime]" caption="MonthOverTime" attribute="1" time="1" defaultMemberUniqueName="[Dim Date - Estimated Discharge Date].[MonthOverTime].[All]" allUniqueName="[Dim Date - Estimated Discharge Date].[MonthOverTime].[All]" dimensionUniqueName="[Dim Date - Estimated Discharge Date]" displayFolder="" count="0" unbalanced="0" hidden="1"/>
    <cacheHierarchy uniqueName="[Dim Date - Estimated Discharge Date].[PK_Date]" caption="PK_Date" attribute="1" time="1" keyAttribute="1" defaultMemberUniqueName="[Dim Date - Estimated Discharge Date].[PK_Date].[All]" allUniqueName="[Dim Date - Estimated Discharge Date].[PK_Date].[All]" dimensionUniqueName="[Dim Date - Estimated Discharge Date]" displayFolder="" count="0" memberValueDatatype="7" unbalanced="0" hidden="1"/>
    <cacheHierarchy uniqueName="[Dim Date - Estimated Discharge Date].[Quarter Name]" caption="Quarter Name" attribute="1" time="1" defaultMemberUniqueName="[Dim Date - Estimated Discharge Date].[Quarter Name].[All]" allUniqueName="[Dim Date - Estimated Discharge Date].[Quarter Name].[All]" dimensionUniqueName="[Dim Date - Estimated Discharge Date]" displayFolder="" count="0" unbalanced="0" hidden="1"/>
    <cacheHierarchy uniqueName="[Dim Date - Estimated Discharge Date].[Quarter Of Year]" caption="Quarter Of Year" attribute="1" time="1" defaultMemberUniqueName="[Dim Date - Estimated Discharge Date].[Quarter Of Year].[All]" allUniqueName="[Dim Date - Estimated Discharge Date].[Quarter Of Year].[All]" dimensionUniqueName="[Dim Date - Estimated Discharge Date]" displayFolder="" count="0" unbalanced="0" hidden="1"/>
    <cacheHierarchy uniqueName="[Dim Date - Estimated Discharge Date].[QuarterKey]" caption="QuarterKey" attribute="1" time="1" defaultMemberUniqueName="[Dim Date - Estimated Discharge Date].[QuarterKey].[All]" allUniqueName="[Dim Date - Estimated Discharge Date].[QuarterKey].[All]" dimensionUniqueName="[Dim Date - Estimated Discharge Date]" displayFolder="" count="0" unbalanced="0" hidden="1"/>
    <cacheHierarchy uniqueName="[Dim Date - Estimated Discharge Date].[Semester Of Year]" caption="Semester Of Year" attribute="1" time="1" defaultMemberUniqueName="[Dim Date - Estimated Discharge Date].[Semester Of Year].[All]" allUniqueName="[Dim Date - Estimated Discharge Date].[Semester Of Year].[All]" dimensionUniqueName="[Dim Date - Estimated Discharge Date]" displayFolder="" count="0" unbalanced="0" hidden="1"/>
    <cacheHierarchy uniqueName="[Dim Date - Estimated Discharge Date].[SemesterKey]" caption="SemesterKey" attribute="1" time="1" defaultMemberUniqueName="[Dim Date - Estimated Discharge Date].[SemesterKey].[All]" allUniqueName="[Dim Date - Estimated Discharge Date].[SemesterKey].[All]" dimensionUniqueName="[Dim Date - Estimated Discharge Date]" displayFolder="" count="0" unbalanced="0" hidden="1"/>
    <cacheHierarchy uniqueName="[Dim Date - Estimated Discharge Date].[SemesterNameKey]" caption="SemesterNameKey" attribute="1" time="1" defaultMemberUniqueName="[Dim Date - Estimated Discharge Date].[SemesterNameKey].[All]" allUniqueName="[Dim Date - Estimated Discharge Date].[SemesterNameKey].[All]" dimensionUniqueName="[Dim Date - Estimated Discharge Date]" displayFolder="" count="0" unbalanced="0" hidden="1"/>
    <cacheHierarchy uniqueName="[Dim Date - Estimated Discharge Date].[Week]" caption="Week" attribute="1" time="1" defaultMemberUniqueName="[Dim Date - Estimated Discharge Date].[Week].[All]" allUniqueName="[Dim Date - Estimated Discharge Date].[Week].[All]" dimensionUniqueName="[Dim Date - Estimated Discharge Date]" displayFolder="" count="0" unbalanced="0" hidden="1"/>
    <cacheHierarchy uniqueName="[Dim Date - Estimated Discharge Date].[Week Of Year]" caption="Week Of Year" attribute="1" time="1" defaultMemberUniqueName="[Dim Date - Estimated Discharge Date].[Week Of Year].[All]" allUniqueName="[Dim Date - Estimated Discharge Date].[Week Of Year].[All]" dimensionUniqueName="[Dim Date - Estimated Discharge Date]" displayFolder="" count="0" unbalanced="0" hidden="1"/>
    <cacheHierarchy uniqueName="[Dim Date - Estimated Discharge Date].[WeekKey]" caption="WeekKey" attribute="1" time="1" defaultMemberUniqueName="[Dim Date - Estimated Discharge Date].[WeekKey].[All]" allUniqueName="[Dim Date - Estimated Discharge Date].[WeekKey].[All]" dimensionUniqueName="[Dim Date - Estimated Discharge Date]" displayFolder="" count="0" unbalanced="0" hidden="1"/>
    <cacheHierarchy uniqueName="[Dim Date - Estimated Discharge Date].[WeeksHierarchy]" caption="WeeksHierarchy" time="1" defaultMemberUniqueName="[Dim Date - Estimated Discharge Date].[WeeksHierarchy].[All]" allUniqueName="[Dim Date - Estimated Discharge Date].[WeeksHierarchy].[All]" dimensionUniqueName="[Dim Date - Estimated Discharge Date]" displayFolder="" count="0" unbalanced="0" hidden="1"/>
    <cacheHierarchy uniqueName="[Dim Date - Estimated Discharge Date].[Year Name]" caption="Year Name" attribute="1" time="1" defaultMemberUniqueName="[Dim Date - Estimated Discharge Date].[Year Name].[All]" allUniqueName="[Dim Date - Estimated Discharge Date].[Year Name].[All]" dimensionUniqueName="[Dim Date - Estimated Discharge Date]" displayFolder="" count="0" unbalanced="0" hidden="1"/>
    <cacheHierarchy uniqueName="[Dim Date - Estimated Discharge Date].[YearMonthKey]" caption="YearMonthKey" attribute="1" time="1" defaultMemberUniqueName="[Dim Date - Estimated Discharge Date].[YearMonthKey].[All]" allUniqueName="[Dim Date - Estimated Discharge Date].[YearMonthKey].[All]" dimensionUniqueName="[Dim Date - Estimated Discharge Date]" displayFolder="" count="0" unbalanced="0" hidden="1"/>
    <cacheHierarchy uniqueName="[Dim Date - Follow up].[Custom Week]" caption="Custom Week" attribute="1" time="1" defaultMemberUniqueName="[Dim Date - Follow up].[Custom Week].[All]" allUniqueName="[Dim Date - Follow up].[Custom Week].[All]" dimensionUniqueName="[Dim Date - Follow up]" displayFolder="" count="0" unbalanced="0" hidden="1"/>
    <cacheHierarchy uniqueName="[Dim Date - Follow up].[Date]" caption="Date" attribute="1" time="1" defaultMemberUniqueName="[Dim Date - Follow up].[Date].[All]" allUniqueName="[Dim Date - Follow up].[Date].[All]" dimensionUniqueName="[Dim Date - Follow up]" displayFolder="" count="0" unbalanced="0" hidden="1"/>
    <cacheHierarchy uniqueName="[Dim Date - Follow up].[DateHierarchy]" caption="DateHierarchy" time="1" defaultMemberUniqueName="[Dim Date - Follow up].[DateHierarchy].[All]" allUniqueName="[Dim Date - Follow up].[DateHierarchy].[All]" dimensionUniqueName="[Dim Date - Follow up]" displayFolder="" count="0" unbalanced="0" hidden="1"/>
    <cacheHierarchy uniqueName="[Dim Date - Follow up].[DateKey]" caption="DateKey" attribute="1" time="1" defaultMemberUniqueName="[Dim Date - Follow up].[DateKey].[All]" allUniqueName="[Dim Date - Follow up].[DateKey].[All]" dimensionUniqueName="[Dim Date - Follow up]" displayFolder="" count="0" unbalanced="0" hidden="1"/>
    <cacheHierarchy uniqueName="[Dim Date - Follow up].[DateOld]" caption="DateOld" attribute="1" time="1" defaultMemberUniqueName="[Dim Date - Follow up].[DateOld].[All]" allUniqueName="[Dim Date - Follow up].[DateOld].[All]" dimensionUniqueName="[Dim Date - Follow up]" displayFolder="" count="0" unbalanced="0" hidden="1"/>
    <cacheHierarchy uniqueName="[Dim Date - Follow up].[Day Name]" caption="Day Name" attribute="1" time="1" defaultMemberUniqueName="[Dim Date - Follow up].[Day Name].[All]" allUniqueName="[Dim Date - Follow up].[Day Name].[All]" dimensionUniqueName="[Dim Date - Follow up]" displayFolder="" count="0" unbalanced="0" hidden="1"/>
    <cacheHierarchy uniqueName="[Dim Date - Follow up].[Day Of Month]" caption="Day Of Month" attribute="1" time="1" defaultMemberUniqueName="[Dim Date - Follow up].[Day Of Month].[All]" allUniqueName="[Dim Date - Follow up].[Day Of Month].[All]" dimensionUniqueName="[Dim Date - Follow up]" displayFolder="" count="0" unbalanced="0" hidden="1"/>
    <cacheHierarchy uniqueName="[Dim Date - Follow up].[Day of Week]" caption="Day of Week" attribute="1" time="1" defaultMemberUniqueName="[Dim Date - Follow up].[Day of Week].[All]" allUniqueName="[Dim Date - Follow up].[Day of Week].[All]" dimensionUniqueName="[Dim Date - Follow up]" displayFolder="" count="0" unbalanced="0" hidden="1"/>
    <cacheHierarchy uniqueName="[Dim Date - Follow up].[Day of Year]" caption="Day of Year" attribute="1" time="1" defaultMemberUniqueName="[Dim Date - Follow up].[Day of Year].[All]" allUniqueName="[Dim Date - Follow up].[Day of Year].[All]" dimensionUniqueName="[Dim Date - Follow up]" displayFolder="" count="0" unbalanced="0" hidden="1"/>
    <cacheHierarchy uniqueName="[Dim Date - Follow up].[DayKey]" caption="DayKey" attribute="1" time="1" defaultMemberUniqueName="[Dim Date - Follow up].[DayKey].[All]" allUniqueName="[Dim Date - Follow up].[DayKey].[All]" dimensionUniqueName="[Dim Date - Follow up]" displayFolder="" count="0" unbalanced="0" hidden="1"/>
    <cacheHierarchy uniqueName="[Dim Date - Follow up].[DayKey2]" caption="DayKey2" attribute="1" time="1" defaultMemberUniqueName="[Dim Date - Follow up].[DayKey2].[All]" allUniqueName="[Dim Date - Follow up].[DayKey2].[All]" dimensionUniqueName="[Dim Date - Follow up]" displayFolder="" count="0" unbalanced="0" hidden="1"/>
    <cacheHierarchy uniqueName="[Dim Date - Follow up].[DayofMonthKey]" caption="DayofMonthKey" attribute="1" time="1" defaultMemberUniqueName="[Dim Date - Follow up].[DayofMonthKey].[All]" allUniqueName="[Dim Date - Follow up].[DayofMonthKey].[All]" dimensionUniqueName="[Dim Date - Follow up]" displayFolder="" count="0" unbalanced="0" hidden="1"/>
    <cacheHierarchy uniqueName="[Dim Date - Follow up].[DayofWeekKey]" caption="DayofWeekKey" attribute="1" time="1" defaultMemberUniqueName="[Dim Date - Follow up].[DayofWeekKey].[All]" allUniqueName="[Dim Date - Follow up].[DayofWeekKey].[All]" dimensionUniqueName="[Dim Date - Follow up]" displayFolder="" count="0" unbalanced="0" hidden="1"/>
    <cacheHierarchy uniqueName="[Dim Date - Follow up].[DayofYearKey]" caption="DayofYearKey" attribute="1" time="1" defaultMemberUniqueName="[Dim Date - Follow up].[DayofYearKey].[All]" allUniqueName="[Dim Date - Follow up].[DayofYearKey].[All]" dimensionUniqueName="[Dim Date - Follow up]" displayFolder="" count="0" unbalanced="0" hidden="1"/>
    <cacheHierarchy uniqueName="[Dim Date - Follow up].[FormattedDate]" caption="FormattedDate" attribute="1" time="1" defaultMemberUniqueName="[Dim Date - Follow up].[FormattedDate].[All]" allUniqueName="[Dim Date - Follow up].[FormattedDate].[All]" dimensionUniqueName="[Dim Date - Follow up]" displayFolder="" count="0" unbalanced="0" hidden="1"/>
    <cacheHierarchy uniqueName="[Dim Date - Follow up].[Half Year Name]" caption="Half Year Name" attribute="1" time="1" defaultMemberUniqueName="[Dim Date - Follow up].[Half Year Name].[All]" allUniqueName="[Dim Date - Follow up].[Half Year Name].[All]" dimensionUniqueName="[Dim Date - Follow up]" displayFolder="" count="0" unbalanced="0" hidden="1"/>
    <cacheHierarchy uniqueName="[Dim Date - Follow up].[Hijri Date]" caption="Hijri Date" attribute="1" time="1" defaultMemberUniqueName="[Dim Date - Follow up].[Hijri Date].[All]" allUniqueName="[Dim Date - Follow up].[Hijri Date].[All]" dimensionUniqueName="[Dim Date - Follow up]" displayFolder="" count="0" unbalanced="0" hidden="1"/>
    <cacheHierarchy uniqueName="[Dim Date - Follow up].[Hijri Month]" caption="Hijri Month" attribute="1" time="1" defaultMemberUniqueName="[Dim Date - Follow up].[Hijri Month].[All]" allUniqueName="[Dim Date - Follow up].[Hijri Month].[All]" dimensionUniqueName="[Dim Date - Follow up]" displayFolder="" count="0" unbalanced="0" hidden="1"/>
    <cacheHierarchy uniqueName="[Dim Date - Follow up].[Hijri Quarter]" caption="Hijri Quarter" attribute="1" time="1" defaultMemberUniqueName="[Dim Date - Follow up].[Hijri Quarter].[All]" allUniqueName="[Dim Date - Follow up].[Hijri Quarter].[All]" dimensionUniqueName="[Dim Date - Follow up]" displayFolder="" count="0" unbalanced="0" hidden="1"/>
    <cacheHierarchy uniqueName="[Dim Date - Follow up].[Hijri Semester]" caption="Hijri Semester" attribute="1" time="1" defaultMemberUniqueName="[Dim Date - Follow up].[Hijri Semester].[All]" allUniqueName="[Dim Date - Follow up].[Hijri Semester].[All]" dimensionUniqueName="[Dim Date - Follow up]" displayFolder="" count="0" unbalanced="0" hidden="1"/>
    <cacheHierarchy uniqueName="[Dim Date - Follow up].[Hijri Year]" caption="Hijri Year" attribute="1" time="1" defaultMemberUniqueName="[Dim Date - Follow up].[Hijri Year].[All]" allUniqueName="[Dim Date - Follow up].[Hijri Year].[All]" dimensionUniqueName="[Dim Date - Follow up]" displayFolder="" count="0" unbalanced="0" hidden="1"/>
    <cacheHierarchy uniqueName="[Dim Date - Follow up].[HijriDateHierarchy]" caption="HijriDateHierarchy" time="1" defaultMemberUniqueName="[Dim Date - Follow up].[HijriDateHierarchy].[All]" allUniqueName="[Dim Date - Follow up].[HijriDateHierarchy].[All]" dimensionUniqueName="[Dim Date - Follow up]" displayFolder="" count="0" unbalanced="0" hidden="1"/>
    <cacheHierarchy uniqueName="[Dim Date - Follow up].[HijriDayKey]" caption="HijriDayKey" attribute="1" time="1" defaultMemberUniqueName="[Dim Date - Follow up].[HijriDayKey].[All]" allUniqueName="[Dim Date - Follow up].[HijriDayKey].[All]" dimensionUniqueName="[Dim Date - Follow up]" displayFolder="" count="0" unbalanced="0" hidden="1"/>
    <cacheHierarchy uniqueName="[Dim Date - Follow up].[HijriMonthKey]" caption="HijriMonthKey" attribute="1" time="1" defaultMemberUniqueName="[Dim Date - Follow up].[HijriMonthKey].[All]" allUniqueName="[Dim Date - Follow up].[HijriMonthKey].[All]" dimensionUniqueName="[Dim Date - Follow up]" displayFolder="" count="0" unbalanced="0" hidden="1"/>
    <cacheHierarchy uniqueName="[Dim Date - Follow up].[HijriQuarterKey]" caption="HijriQuarterKey" attribute="1" time="1" defaultMemberUniqueName="[Dim Date - Follow up].[HijriQuarterKey].[All]" allUniqueName="[Dim Date - Follow up].[HijriQuarterKey].[All]" dimensionUniqueName="[Dim Date - Follow up]" displayFolder="" count="0" unbalanced="0" hidden="1"/>
    <cacheHierarchy uniqueName="[Dim Date - Follow up].[HijriSemesterKey]" caption="HijriSemesterKey" attribute="1" time="1" defaultMemberUniqueName="[Dim Date - Follow up].[HijriSemesterKey].[All]" allUniqueName="[Dim Date - Follow up].[HijriSemesterKey].[All]" dimensionUniqueName="[Dim Date - Follow up]" displayFolder="" count="0" unbalanced="0" hidden="1"/>
    <cacheHierarchy uniqueName="[Dim Date - Follow up].[Month Name]" caption="Month Name" attribute="1" time="1" defaultMemberUniqueName="[Dim Date - Follow up].[Month Name].[All]" allUniqueName="[Dim Date - Follow up].[Month Name].[All]" dimensionUniqueName="[Dim Date - Follow up]" displayFolder="" count="0" unbalanced="0" hidden="1"/>
    <cacheHierarchy uniqueName="[Dim Date - Follow up].[Month Of Year]" caption="Month Of Year" attribute="1" time="1" defaultMemberUniqueName="[Dim Date - Follow up].[Month Of Year].[All]" allUniqueName="[Dim Date - Follow up].[Month Of Year].[All]" dimensionUniqueName="[Dim Date - Follow up]" displayFolder="" count="0" unbalanced="0" hidden="1"/>
    <cacheHierarchy uniqueName="[Dim Date - Follow up].[MonthKey]" caption="MonthKey" attribute="1" time="1" defaultMemberUniqueName="[Dim Date - Follow up].[MonthKey].[All]" allUniqueName="[Dim Date - Follow up].[MonthKey].[All]" dimensionUniqueName="[Dim Date - Follow up]" displayFolder="" count="0" unbalanced="0" hidden="1"/>
    <cacheHierarchy uniqueName="[Dim Date - Follow up].[MonthNameKey]" caption="MonthNameKey" attribute="1" time="1" defaultMemberUniqueName="[Dim Date - Follow up].[MonthNameKey].[All]" allUniqueName="[Dim Date - Follow up].[MonthNameKey].[All]" dimensionUniqueName="[Dim Date - Follow up]" displayFolder="" count="0" unbalanced="0" hidden="1"/>
    <cacheHierarchy uniqueName="[Dim Date - Follow up].[MonthOverTime]" caption="MonthOverTime" attribute="1" time="1" defaultMemberUniqueName="[Dim Date - Follow up].[MonthOverTime].[All]" allUniqueName="[Dim Date - Follow up].[MonthOverTime].[All]" dimensionUniqueName="[Dim Date - Follow up]" displayFolder="" count="0" unbalanced="0" hidden="1"/>
    <cacheHierarchy uniqueName="[Dim Date - Follow up].[PK_Date]" caption="PK_Date" attribute="1" time="1" keyAttribute="1" defaultMemberUniqueName="[Dim Date - Follow up].[PK_Date].[All]" allUniqueName="[Dim Date - Follow up].[PK_Date].[All]" dimensionUniqueName="[Dim Date - Follow up]" displayFolder="" count="0" memberValueDatatype="7" unbalanced="0" hidden="1"/>
    <cacheHierarchy uniqueName="[Dim Date - Follow up].[Quarter Name]" caption="Quarter Name" attribute="1" time="1" defaultMemberUniqueName="[Dim Date - Follow up].[Quarter Name].[All]" allUniqueName="[Dim Date - Follow up].[Quarter Name].[All]" dimensionUniqueName="[Dim Date - Follow up]" displayFolder="" count="0" unbalanced="0" hidden="1"/>
    <cacheHierarchy uniqueName="[Dim Date - Follow up].[Quarter Of Year]" caption="Quarter Of Year" attribute="1" time="1" defaultMemberUniqueName="[Dim Date - Follow up].[Quarter Of Year].[All]" allUniqueName="[Dim Date - Follow up].[Quarter Of Year].[All]" dimensionUniqueName="[Dim Date - Follow up]" displayFolder="" count="0" unbalanced="0" hidden="1"/>
    <cacheHierarchy uniqueName="[Dim Date - Follow up].[QuarterKey]" caption="QuarterKey" attribute="1" time="1" defaultMemberUniqueName="[Dim Date - Follow up].[QuarterKey].[All]" allUniqueName="[Dim Date - Follow up].[QuarterKey].[All]" dimensionUniqueName="[Dim Date - Follow up]" displayFolder="" count="0" unbalanced="0" hidden="1"/>
    <cacheHierarchy uniqueName="[Dim Date - Follow up].[Semester Of Year]" caption="Semester Of Year" attribute="1" time="1" defaultMemberUniqueName="[Dim Date - Follow up].[Semester Of Year].[All]" allUniqueName="[Dim Date - Follow up].[Semester Of Year].[All]" dimensionUniqueName="[Dim Date - Follow up]" displayFolder="" count="0" unbalanced="0" hidden="1"/>
    <cacheHierarchy uniqueName="[Dim Date - Follow up].[SemesterKey]" caption="SemesterKey" attribute="1" time="1" defaultMemberUniqueName="[Dim Date - Follow up].[SemesterKey].[All]" allUniqueName="[Dim Date - Follow up].[SemesterKey].[All]" dimensionUniqueName="[Dim Date - Follow up]" displayFolder="" count="0" unbalanced="0" hidden="1"/>
    <cacheHierarchy uniqueName="[Dim Date - Follow up].[SemesterNameKey]" caption="SemesterNameKey" attribute="1" time="1" defaultMemberUniqueName="[Dim Date - Follow up].[SemesterNameKey].[All]" allUniqueName="[Dim Date - Follow up].[SemesterNameKey].[All]" dimensionUniqueName="[Dim Date - Follow up]" displayFolder="" count="0" unbalanced="0" hidden="1"/>
    <cacheHierarchy uniqueName="[Dim Date - Follow up].[Week]" caption="Week" attribute="1" time="1" defaultMemberUniqueName="[Dim Date - Follow up].[Week].[All]" allUniqueName="[Dim Date - Follow up].[Week].[All]" dimensionUniqueName="[Dim Date - Follow up]" displayFolder="" count="0" unbalanced="0" hidden="1"/>
    <cacheHierarchy uniqueName="[Dim Date - Follow up].[Week Of Year]" caption="Week Of Year" attribute="1" time="1" defaultMemberUniqueName="[Dim Date - Follow up].[Week Of Year].[All]" allUniqueName="[Dim Date - Follow up].[Week Of Year].[All]" dimensionUniqueName="[Dim Date - Follow up]" displayFolder="" count="0" unbalanced="0" hidden="1"/>
    <cacheHierarchy uniqueName="[Dim Date - Follow up].[WeekKey]" caption="WeekKey" attribute="1" time="1" defaultMemberUniqueName="[Dim Date - Follow up].[WeekKey].[All]" allUniqueName="[Dim Date - Follow up].[WeekKey].[All]" dimensionUniqueName="[Dim Date - Follow up]" displayFolder="" count="0" unbalanced="0" hidden="1"/>
    <cacheHierarchy uniqueName="[Dim Date - Follow up].[WeeksHierarchy]" caption="WeeksHierarchy" time="1" defaultMemberUniqueName="[Dim Date - Follow up].[WeeksHierarchy].[All]" allUniqueName="[Dim Date - Follow up].[WeeksHierarchy].[All]" dimensionUniqueName="[Dim Date - Follow up]" displayFolder="" count="0" unbalanced="0" hidden="1"/>
    <cacheHierarchy uniqueName="[Dim Date - Follow up].[Year Name]" caption="Year Name" attribute="1" time="1" defaultMemberUniqueName="[Dim Date - Follow up].[Year Name].[All]" allUniqueName="[Dim Date - Follow up].[Year Name].[All]" dimensionUniqueName="[Dim Date - Follow up]" displayFolder="" count="0" unbalanced="0" hidden="1"/>
    <cacheHierarchy uniqueName="[Dim Date - Follow up].[YearMonthKey]" caption="YearMonthKey" attribute="1" time="1" defaultMemberUniqueName="[Dim Date - Follow up].[YearMonthKey].[All]" allUniqueName="[Dim Date - Follow up].[YearMonthKey].[All]" dimensionUniqueName="[Dim Date - Follow up]" displayFolder="" count="0" unbalanced="0" hidden="1"/>
    <cacheHierarchy uniqueName="[Dim Date - OR Planned Start Time].[DayTimeBucket]" caption="DayTimeBucket" attribute="1" defaultMemberUniqueName="[Dim Date - OR Planned Start Time].[DayTimeBucket].[All]" allUniqueName="[Dim Date - OR Planned Start Time].[DayTimeBucket].[All]" dimensionUniqueName="[Dim Date - OR Planned Start Time]" displayFolder="" count="0" unbalanced="0" hidden="1"/>
    <cacheHierarchy uniqueName="[Dim Date - OR Planned Start Time].[DayTimeBucketGroupKey]" caption="DayTimeBucketGroupKey" attribute="1" defaultMemberUniqueName="[Dim Date - OR Planned Start Time].[DayTimeBucketGroupKey].[All]" allUniqueName="[Dim Date - OR Planned Start Time].[DayTimeBucketGroupKey].[All]" dimensionUniqueName="[Dim Date - OR Planned Start Time]" displayFolder="" count="0" unbalanced="0" hidden="1"/>
    <cacheHierarchy uniqueName="[Dim Date - OR Planned Start Time].[Hour30]" caption="Hour30" attribute="1" defaultMemberUniqueName="[Dim Date - OR Planned Start Time].[Hour30].[All]" allUniqueName="[Dim Date - OR Planned Start Time].[Hour30].[All]" dimensionUniqueName="[Dim Date - OR Planned Start Time]" displayFolder="" count="0" unbalanced="0" hidden="1"/>
    <cacheHierarchy uniqueName="[Dim Date - OR Planned Start Time].[HourlyBucket]" caption="HourlyBucket" attribute="1" defaultMemberUniqueName="[Dim Date - OR Planned Start Time].[HourlyBucket].[All]" allUniqueName="[Dim Date - OR Planned Start Time].[HourlyBucket].[All]" dimensionUniqueName="[Dim Date - OR Planned Start Time]" displayFolder="" count="0" unbalanced="0" hidden="1"/>
    <cacheHierarchy uniqueName="[Dim Date - OR Planned Start Time].[MinuteNumber]" caption="MinuteNumber" attribute="1" defaultMemberUniqueName="[Dim Date - OR Planned Start Time].[MinuteNumber].[All]" allUniqueName="[Dim Date - OR Planned Start Time].[MinuteNumber].[All]" dimensionUniqueName="[Dim Date - OR Planned Start Time]" displayFolder="" count="0" unbalanced="0" hidden="1"/>
    <cacheHierarchy uniqueName="[Dim Date - OR Planned Start Time].[SecondNumber]" caption="SecondNumber" attribute="1" defaultMemberUniqueName="[Dim Date - OR Planned Start Time].[SecondNumber].[All]" allUniqueName="[Dim Date - OR Planned Start Time].[SecondNumber].[All]" dimensionUniqueName="[Dim Date - OR Planned Start Time]" displayFolder="" count="0" unbalanced="0" hidden="1"/>
    <cacheHierarchy uniqueName="[Dim Date - OR Planned Start Time].[Time]" caption="Time" attribute="1" defaultMemberUniqueName="[Dim Date - OR Planned Start Time].[Time].[All]" allUniqueName="[Dim Date - OR Planned Start Time].[Time].[All]" dimensionUniqueName="[Dim Date - OR Planned Start Time]" displayFolder="" count="0" unbalanced="0" hidden="1"/>
    <cacheHierarchy uniqueName="[Dim Date - OR Planned Start Time].[TimeAltKey]" caption="TimeAltKey" attribute="1" defaultMemberUniqueName="[Dim Date - OR Planned Start Time].[TimeAltKey].[All]" allUniqueName="[Dim Date - OR Planned Start Time].[TimeAltKey].[All]" dimensionUniqueName="[Dim Date - OR Planned Start Time]" displayFolder="" count="0" unbalanced="0" hidden="1"/>
    <cacheHierarchy uniqueName="[Dim Date - OR Planned Start Time].[TimeInSecond]" caption="TimeInSecond" attribute="1" defaultMemberUniqueName="[Dim Date - OR Planned Start Time].[TimeInSecond].[All]" allUniqueName="[Dim Date - OR Planned Start Time].[TimeInSecond].[All]" dimensionUniqueName="[Dim Date - OR Planned Start Time]" displayFolder="" count="0" unbalanced="0" hidden="1"/>
    <cacheHierarchy uniqueName="[Dim Date - OR Planned Start Time].[TimeKey]" caption="TimeKey" attribute="1" defaultMemberUniqueName="[Dim Date - OR Planned Start Time].[TimeKey].[All]" allUniqueName="[Dim Date - OR Planned Start Time].[TimeKey].[All]" dimensionUniqueName="[Dim Date - OR Planned Start Time]" displayFolder="" count="0" unbalanced="0" hidden="1"/>
    <cacheHierarchy uniqueName="[Dim Date - Order Date].[Custom Week]" caption="Custom Week" attribute="1" time="1" defaultMemberUniqueName="[Dim Date - Order Date].[Custom Week].[All]" allUniqueName="[Dim Date - Order Date].[Custom Week].[All]" dimensionUniqueName="[Dim Date - Order Date]" displayFolder="" count="0" unbalanced="0" hidden="1"/>
    <cacheHierarchy uniqueName="[Dim Date - Order Date].[Date]" caption="Date" attribute="1" time="1" defaultMemberUniqueName="[Dim Date - Order Date].[Date].[All]" allUniqueName="[Dim Date - Order Date].[Date].[All]" dimensionUniqueName="[Dim Date - Order Date]" displayFolder="" count="0" unbalanced="0" hidden="1"/>
    <cacheHierarchy uniqueName="[Dim Date - Order Date].[DateHierarchy]" caption="DateHierarchy" time="1" defaultMemberUniqueName="[Dim Date - Order Date].[DateHierarchy].[All]" allUniqueName="[Dim Date - Order Date].[DateHierarchy].[All]" dimensionUniqueName="[Dim Date - Order Date]" displayFolder="" count="0" unbalanced="0" hidden="1"/>
    <cacheHierarchy uniqueName="[Dim Date - Order Date].[DateKey]" caption="DateKey" attribute="1" time="1" defaultMemberUniqueName="[Dim Date - Order Date].[DateKey].[All]" allUniqueName="[Dim Date - Order Date].[DateKey].[All]" dimensionUniqueName="[Dim Date - Order Date]" displayFolder="" count="0" unbalanced="0" hidden="1"/>
    <cacheHierarchy uniqueName="[Dim Date - Order Date].[DateOld]" caption="DateOld" attribute="1" time="1" defaultMemberUniqueName="[Dim Date - Order Date].[DateOld].[All]" allUniqueName="[Dim Date - Order Date].[DateOld].[All]" dimensionUniqueName="[Dim Date - Order Date]" displayFolder="" count="0" unbalanced="0" hidden="1"/>
    <cacheHierarchy uniqueName="[Dim Date - Order Date].[Day Name]" caption="Day Name" attribute="1" time="1" defaultMemberUniqueName="[Dim Date - Order Date].[Day Name].[All]" allUniqueName="[Dim Date - Order Date].[Day Name].[All]" dimensionUniqueName="[Dim Date - Order Date]" displayFolder="" count="0" unbalanced="0" hidden="1"/>
    <cacheHierarchy uniqueName="[Dim Date - Order Date].[Day Of Month]" caption="Day Of Month" attribute="1" time="1" defaultMemberUniqueName="[Dim Date - Order Date].[Day Of Month].[All]" allUniqueName="[Dim Date - Order Date].[Day Of Month].[All]" dimensionUniqueName="[Dim Date - Order Date]" displayFolder="" count="0" unbalanced="0" hidden="1"/>
    <cacheHierarchy uniqueName="[Dim Date - Order Date].[Day of Week]" caption="Day of Week" attribute="1" time="1" defaultMemberUniqueName="[Dim Date - Order Date].[Day of Week].[All]" allUniqueName="[Dim Date - Order Date].[Day of Week].[All]" dimensionUniqueName="[Dim Date - Order Date]" displayFolder="" count="0" unbalanced="0" hidden="1"/>
    <cacheHierarchy uniqueName="[Dim Date - Order Date].[Day of Year]" caption="Day of Year" attribute="1" time="1" defaultMemberUniqueName="[Dim Date - Order Date].[Day of Year].[All]" allUniqueName="[Dim Date - Order Date].[Day of Year].[All]" dimensionUniqueName="[Dim Date - Order Date]" displayFolder="" count="0" unbalanced="0" hidden="1"/>
    <cacheHierarchy uniqueName="[Dim Date - Order Date].[DayKey]" caption="DayKey" attribute="1" time="1" defaultMemberUniqueName="[Dim Date - Order Date].[DayKey].[All]" allUniqueName="[Dim Date - Order Date].[DayKey].[All]" dimensionUniqueName="[Dim Date - Order Date]" displayFolder="" count="0" unbalanced="0" hidden="1"/>
    <cacheHierarchy uniqueName="[Dim Date - Order Date].[DayKey2]" caption="DayKey2" attribute="1" time="1" defaultMemberUniqueName="[Dim Date - Order Date].[DayKey2].[All]" allUniqueName="[Dim Date - Order Date].[DayKey2].[All]" dimensionUniqueName="[Dim Date - Order Date]" displayFolder="" count="0" unbalanced="0" hidden="1"/>
    <cacheHierarchy uniqueName="[Dim Date - Order Date].[DayofMonthKey]" caption="DayofMonthKey" attribute="1" time="1" defaultMemberUniqueName="[Dim Date - Order Date].[DayofMonthKey].[All]" allUniqueName="[Dim Date - Order Date].[DayofMonthKey].[All]" dimensionUniqueName="[Dim Date - Order Date]" displayFolder="" count="0" unbalanced="0" hidden="1"/>
    <cacheHierarchy uniqueName="[Dim Date - Order Date].[DayofWeekKey]" caption="DayofWeekKey" attribute="1" time="1" defaultMemberUniqueName="[Dim Date - Order Date].[DayofWeekKey].[All]" allUniqueName="[Dim Date - Order Date].[DayofWeekKey].[All]" dimensionUniqueName="[Dim Date - Order Date]" displayFolder="" count="0" unbalanced="0" hidden="1"/>
    <cacheHierarchy uniqueName="[Dim Date - Order Date].[DayofYearKey]" caption="DayofYearKey" attribute="1" time="1" defaultMemberUniqueName="[Dim Date - Order Date].[DayofYearKey].[All]" allUniqueName="[Dim Date - Order Date].[DayofYearKey].[All]" dimensionUniqueName="[Dim Date - Order Date]" displayFolder="" count="0" unbalanced="0" hidden="1"/>
    <cacheHierarchy uniqueName="[Dim Date - Order Date].[FormattedDate]" caption="FormattedDate" attribute="1" time="1" defaultMemberUniqueName="[Dim Date - Order Date].[FormattedDate].[All]" allUniqueName="[Dim Date - Order Date].[FormattedDate].[All]" dimensionUniqueName="[Dim Date - Order Date]" displayFolder="" count="0" unbalanced="0" hidden="1"/>
    <cacheHierarchy uniqueName="[Dim Date - Order Date].[Half Year Name]" caption="Half Year Name" attribute="1" time="1" defaultMemberUniqueName="[Dim Date - Order Date].[Half Year Name].[All]" allUniqueName="[Dim Date - Order Date].[Half Year Name].[All]" dimensionUniqueName="[Dim Date - Order Date]" displayFolder="" count="0" unbalanced="0" hidden="1"/>
    <cacheHierarchy uniqueName="[Dim Date - Order Date].[Hijri Date]" caption="Hijri Date" attribute="1" time="1" defaultMemberUniqueName="[Dim Date - Order Date].[Hijri Date].[All]" allUniqueName="[Dim Date - Order Date].[Hijri Date].[All]" dimensionUniqueName="[Dim Date - Order Date]" displayFolder="" count="0" unbalanced="0" hidden="1"/>
    <cacheHierarchy uniqueName="[Dim Date - Order Date].[Hijri Month]" caption="Hijri Month" attribute="1" time="1" defaultMemberUniqueName="[Dim Date - Order Date].[Hijri Month].[All]" allUniqueName="[Dim Date - Order Date].[Hijri Month].[All]" dimensionUniqueName="[Dim Date - Order Date]" displayFolder="" count="0" unbalanced="0" hidden="1"/>
    <cacheHierarchy uniqueName="[Dim Date - Order Date].[Hijri Quarter]" caption="Hijri Quarter" attribute="1" time="1" defaultMemberUniqueName="[Dim Date - Order Date].[Hijri Quarter].[All]" allUniqueName="[Dim Date - Order Date].[Hijri Quarter].[All]" dimensionUniqueName="[Dim Date - Order Date]" displayFolder="" count="0" unbalanced="0" hidden="1"/>
    <cacheHierarchy uniqueName="[Dim Date - Order Date].[Hijri Semester]" caption="Hijri Semester" attribute="1" time="1" defaultMemberUniqueName="[Dim Date - Order Date].[Hijri Semester].[All]" allUniqueName="[Dim Date - Order Date].[Hijri Semester].[All]" dimensionUniqueName="[Dim Date - Order Date]" displayFolder="" count="0" unbalanced="0" hidden="1"/>
    <cacheHierarchy uniqueName="[Dim Date - Order Date].[Hijri Year]" caption="Hijri Year" attribute="1" time="1" defaultMemberUniqueName="[Dim Date - Order Date].[Hijri Year].[All]" allUniqueName="[Dim Date - Order Date].[Hijri Year].[All]" dimensionUniqueName="[Dim Date - Order Date]" displayFolder="" count="0" unbalanced="0" hidden="1"/>
    <cacheHierarchy uniqueName="[Dim Date - Order Date].[HijriDateHierarchy]" caption="HijriDateHierarchy" time="1" defaultMemberUniqueName="[Dim Date - Order Date].[HijriDateHierarchy].[All]" allUniqueName="[Dim Date - Order Date].[HijriDateHierarchy].[All]" dimensionUniqueName="[Dim Date - Order Date]" displayFolder="" count="0" unbalanced="0" hidden="1"/>
    <cacheHierarchy uniqueName="[Dim Date - Order Date].[HijriDayKey]" caption="HijriDayKey" attribute="1" time="1" defaultMemberUniqueName="[Dim Date - Order Date].[HijriDayKey].[All]" allUniqueName="[Dim Date - Order Date].[HijriDayKey].[All]" dimensionUniqueName="[Dim Date - Order Date]" displayFolder="" count="0" unbalanced="0" hidden="1"/>
    <cacheHierarchy uniqueName="[Dim Date - Order Date].[HijriMonthKey]" caption="HijriMonthKey" attribute="1" time="1" defaultMemberUniqueName="[Dim Date - Order Date].[HijriMonthKey].[All]" allUniqueName="[Dim Date - Order Date].[HijriMonthKey].[All]" dimensionUniqueName="[Dim Date - Order Date]" displayFolder="" count="0" unbalanced="0" hidden="1"/>
    <cacheHierarchy uniqueName="[Dim Date - Order Date].[HijriQuarterKey]" caption="HijriQuarterKey" attribute="1" time="1" defaultMemberUniqueName="[Dim Date - Order Date].[HijriQuarterKey].[All]" allUniqueName="[Dim Date - Order Date].[HijriQuarterKey].[All]" dimensionUniqueName="[Dim Date - Order Date]" displayFolder="" count="0" unbalanced="0" hidden="1"/>
    <cacheHierarchy uniqueName="[Dim Date - Order Date].[HijriSemesterKey]" caption="HijriSemesterKey" attribute="1" time="1" defaultMemberUniqueName="[Dim Date - Order Date].[HijriSemesterKey].[All]" allUniqueName="[Dim Date - Order Date].[HijriSemesterKey].[All]" dimensionUniqueName="[Dim Date - Order Date]" displayFolder="" count="0" unbalanced="0" hidden="1"/>
    <cacheHierarchy uniqueName="[Dim Date - Order Date].[Month Name]" caption="Month Name" attribute="1" time="1" defaultMemberUniqueName="[Dim Date - Order Date].[Month Name].[All]" allUniqueName="[Dim Date - Order Date].[Month Name].[All]" dimensionUniqueName="[Dim Date - Order Date]" displayFolder="" count="0" unbalanced="0" hidden="1"/>
    <cacheHierarchy uniqueName="[Dim Date - Order Date].[Month Of Year]" caption="Month Of Year" attribute="1" time="1" defaultMemberUniqueName="[Dim Date - Order Date].[Month Of Year].[All]" allUniqueName="[Dim Date - Order Date].[Month Of Year].[All]" dimensionUniqueName="[Dim Date - Order Date]" displayFolder="" count="0" unbalanced="0" hidden="1"/>
    <cacheHierarchy uniqueName="[Dim Date - Order Date].[MonthKey]" caption="MonthKey" attribute="1" time="1" defaultMemberUniqueName="[Dim Date - Order Date].[MonthKey].[All]" allUniqueName="[Dim Date - Order Date].[MonthKey].[All]" dimensionUniqueName="[Dim Date - Order Date]" displayFolder="" count="0" unbalanced="0" hidden="1"/>
    <cacheHierarchy uniqueName="[Dim Date - Order Date].[MonthNameKey]" caption="MonthNameKey" attribute="1" time="1" defaultMemberUniqueName="[Dim Date - Order Date].[MonthNameKey].[All]" allUniqueName="[Dim Date - Order Date].[MonthNameKey].[All]" dimensionUniqueName="[Dim Date - Order Date]" displayFolder="" count="0" unbalanced="0" hidden="1"/>
    <cacheHierarchy uniqueName="[Dim Date - Order Date].[MonthOverTime]" caption="MonthOverTime" attribute="1" time="1" defaultMemberUniqueName="[Dim Date - Order Date].[MonthOverTime].[All]" allUniqueName="[Dim Date - Order Date].[MonthOverTime].[All]" dimensionUniqueName="[Dim Date - Order Date]" displayFolder="" count="0" unbalanced="0" hidden="1"/>
    <cacheHierarchy uniqueName="[Dim Date - Order Date].[PK_Date]" caption="PK_Date" attribute="1" time="1" keyAttribute="1" defaultMemberUniqueName="[Dim Date - Order Date].[PK_Date].[All]" allUniqueName="[Dim Date - Order Date].[PK_Date].[All]" dimensionUniqueName="[Dim Date - Order Date]" displayFolder="" count="0" memberValueDatatype="7" unbalanced="0" hidden="1"/>
    <cacheHierarchy uniqueName="[Dim Date - Order Date].[Quarter Name]" caption="Quarter Name" attribute="1" time="1" defaultMemberUniqueName="[Dim Date - Order Date].[Quarter Name].[All]" allUniqueName="[Dim Date - Order Date].[Quarter Name].[All]" dimensionUniqueName="[Dim Date - Order Date]" displayFolder="" count="0" unbalanced="0" hidden="1"/>
    <cacheHierarchy uniqueName="[Dim Date - Order Date].[Quarter Of Year]" caption="Quarter Of Year" attribute="1" time="1" defaultMemberUniqueName="[Dim Date - Order Date].[Quarter Of Year].[All]" allUniqueName="[Dim Date - Order Date].[Quarter Of Year].[All]" dimensionUniqueName="[Dim Date - Order Date]" displayFolder="" count="0" unbalanced="0" hidden="1"/>
    <cacheHierarchy uniqueName="[Dim Date - Order Date].[QuarterKey]" caption="QuarterKey" attribute="1" time="1" defaultMemberUniqueName="[Dim Date - Order Date].[QuarterKey].[All]" allUniqueName="[Dim Date - Order Date].[QuarterKey].[All]" dimensionUniqueName="[Dim Date - Order Date]" displayFolder="" count="0" unbalanced="0" hidden="1"/>
    <cacheHierarchy uniqueName="[Dim Date - Order Date].[Semester Of Year]" caption="Semester Of Year" attribute="1" time="1" defaultMemberUniqueName="[Dim Date - Order Date].[Semester Of Year].[All]" allUniqueName="[Dim Date - Order Date].[Semester Of Year].[All]" dimensionUniqueName="[Dim Date - Order Date]" displayFolder="" count="0" unbalanced="0" hidden="1"/>
    <cacheHierarchy uniqueName="[Dim Date - Order Date].[SemesterKey]" caption="SemesterKey" attribute="1" time="1" defaultMemberUniqueName="[Dim Date - Order Date].[SemesterKey].[All]" allUniqueName="[Dim Date - Order Date].[SemesterKey].[All]" dimensionUniqueName="[Dim Date - Order Date]" displayFolder="" count="0" unbalanced="0" hidden="1"/>
    <cacheHierarchy uniqueName="[Dim Date - Order Date].[SemesterNameKey]" caption="SemesterNameKey" attribute="1" time="1" defaultMemberUniqueName="[Dim Date - Order Date].[SemesterNameKey].[All]" allUniqueName="[Dim Date - Order Date].[SemesterNameKey].[All]" dimensionUniqueName="[Dim Date - Order Date]" displayFolder="" count="0" unbalanced="0" hidden="1"/>
    <cacheHierarchy uniqueName="[Dim Date - Order Date].[Week]" caption="Week" attribute="1" time="1" defaultMemberUniqueName="[Dim Date - Order Date].[Week].[All]" allUniqueName="[Dim Date - Order Date].[Week].[All]" dimensionUniqueName="[Dim Date - Order Date]" displayFolder="" count="0" unbalanced="0" hidden="1"/>
    <cacheHierarchy uniqueName="[Dim Date - Order Date].[Week Of Year]" caption="Week Of Year" attribute="1" time="1" defaultMemberUniqueName="[Dim Date - Order Date].[Week Of Year].[All]" allUniqueName="[Dim Date - Order Date].[Week Of Year].[All]" dimensionUniqueName="[Dim Date - Order Date]" displayFolder="" count="0" unbalanced="0" hidden="1"/>
    <cacheHierarchy uniqueName="[Dim Date - Order Date].[WeekKey]" caption="WeekKey" attribute="1" time="1" defaultMemberUniqueName="[Dim Date - Order Date].[WeekKey].[All]" allUniqueName="[Dim Date - Order Date].[WeekKey].[All]" dimensionUniqueName="[Dim Date - Order Date]" displayFolder="" count="0" unbalanced="0" hidden="1"/>
    <cacheHierarchy uniqueName="[Dim Date - Order Date].[WeeksHierarchy]" caption="WeeksHierarchy" time="1" defaultMemberUniqueName="[Dim Date - Order Date].[WeeksHierarchy].[All]" allUniqueName="[Dim Date - Order Date].[WeeksHierarchy].[All]" dimensionUniqueName="[Dim Date - Order Date]" displayFolder="" count="0" unbalanced="0" hidden="1"/>
    <cacheHierarchy uniqueName="[Dim Date - Order Date].[Year Name]" caption="Year Name" attribute="1" time="1" defaultMemberUniqueName="[Dim Date - Order Date].[Year Name].[All]" allUniqueName="[Dim Date - Order Date].[Year Name].[All]" dimensionUniqueName="[Dim Date - Order Date]" displayFolder="" count="0" unbalanced="0" hidden="1"/>
    <cacheHierarchy uniqueName="[Dim Date - Order Date].[YearMonthKey]" caption="YearMonthKey" attribute="1" time="1" defaultMemberUniqueName="[Dim Date - Order Date].[YearMonthKey].[All]" allUniqueName="[Dim Date - Order Date].[YearMonthKey].[All]" dimensionUniqueName="[Dim Date - Order Date]" displayFolder="" count="0" unbalanced="0" hidden="1"/>
    <cacheHierarchy uniqueName="[Dim Date - Order Time].[DayTimeBucket]" caption="DayTimeBucket" attribute="1" defaultMemberUniqueName="[Dim Date - Order Time].[DayTimeBucket].[All]" allUniqueName="[Dim Date - Order Time].[DayTimeBucket].[All]" dimensionUniqueName="[Dim Date - Order Time]" displayFolder="" count="0" unbalanced="0" hidden="1"/>
    <cacheHierarchy uniqueName="[Dim Date - Order Time].[DayTimeBucketGroupKey]" caption="DayTimeBucketGroupKey" attribute="1" defaultMemberUniqueName="[Dim Date - Order Time].[DayTimeBucketGroupKey].[All]" allUniqueName="[Dim Date - Order Time].[DayTimeBucketGroupKey].[All]" dimensionUniqueName="[Dim Date - Order Time]" displayFolder="" count="0" unbalanced="0" hidden="1"/>
    <cacheHierarchy uniqueName="[Dim Date - Order Time].[Hour24]" caption="Hour24" attribute="1" defaultMemberUniqueName="[Dim Date - Order Time].[Hour24].[All]" allUniqueName="[Dim Date - Order Time].[Hour24].[All]" dimensionUniqueName="[Dim Date - Order Time]" displayFolder="" count="0" unbalanced="0" hidden="1"/>
    <cacheHierarchy uniqueName="[Dim Date - Order Time].[HourlyBucket]" caption="HourlyBucket" attribute="1" defaultMemberUniqueName="[Dim Date - Order Time].[HourlyBucket].[All]" allUniqueName="[Dim Date - Order Time].[HourlyBucket].[All]" dimensionUniqueName="[Dim Date - Order Time]" displayFolder="" count="0" unbalanced="0" hidden="1"/>
    <cacheHierarchy uniqueName="[Dim Date - Order Time].[MinuteNumber]" caption="MinuteNumber" attribute="1" defaultMemberUniqueName="[Dim Date - Order Time].[MinuteNumber].[All]" allUniqueName="[Dim Date - Order Time].[MinuteNumber].[All]" dimensionUniqueName="[Dim Date - Order Time]" displayFolder="" count="0" unbalanced="0" hidden="1"/>
    <cacheHierarchy uniqueName="[Dim Date - Order Time].[SecondNumber]" caption="SecondNumber" attribute="1" defaultMemberUniqueName="[Dim Date - Order Time].[SecondNumber].[All]" allUniqueName="[Dim Date - Order Time].[SecondNumber].[All]" dimensionUniqueName="[Dim Date - Order Time]" displayFolder="" count="0" unbalanced="0" hidden="1"/>
    <cacheHierarchy uniqueName="[Dim Date - Order Time].[Time]" caption="Time" attribute="1" defaultMemberUniqueName="[Dim Date - Order Time].[Time].[All]" allUniqueName="[Dim Date - Order Time].[Time].[All]" dimensionUniqueName="[Dim Date - Order Time]" displayFolder="" count="0" unbalanced="0" hidden="1"/>
    <cacheHierarchy uniqueName="[Dim Date - Order Time].[TimeAltKey]" caption="TimeAltKey" attribute="1" defaultMemberUniqueName="[Dim Date - Order Time].[TimeAltKey].[All]" allUniqueName="[Dim Date - Order Time].[TimeAltKey].[All]" dimensionUniqueName="[Dim Date - Order Time]" displayFolder="" count="0" unbalanced="0" hidden="1"/>
    <cacheHierarchy uniqueName="[Dim Date - Order Time].[TimeInSecond]" caption="TimeInSecond" attribute="1" defaultMemberUniqueName="[Dim Date - Order Time].[TimeInSecond].[All]" allUniqueName="[Dim Date - Order Time].[TimeInSecond].[All]" dimensionUniqueName="[Dim Date - Order Time]" displayFolder="" count="0" unbalanced="0" hidden="1"/>
    <cacheHierarchy uniqueName="[Dim Date - Order Time].[TimeKey]" caption="TimeKey" attribute="1" defaultMemberUniqueName="[Dim Date - Order Time].[TimeKey].[All]" allUniqueName="[Dim Date - Order Time].[TimeKey].[All]" dimensionUniqueName="[Dim Date - Order Time]" displayFolder="" count="0" unbalanced="0" hidden="1"/>
    <cacheHierarchy uniqueName="[Dim Date - Performed Date].[Custom Week]" caption="Custom Week" attribute="1" time="1" defaultMemberUniqueName="[Dim Date - Performed Date].[Custom Week].[All]" allUniqueName="[Dim Date - Performed Date].[Custom Week].[All]" dimensionUniqueName="[Dim Date - Performed Date]" displayFolder="" count="0" unbalanced="0" hidden="1"/>
    <cacheHierarchy uniqueName="[Dim Date - Performed Date].[Date]" caption="Date" attribute="1" time="1" defaultMemberUniqueName="[Dim Date - Performed Date].[Date].[All]" allUniqueName="[Dim Date - Performed Date].[Date].[All]" dimensionUniqueName="[Dim Date - Performed Date]" displayFolder="" count="0" unbalanced="0" hidden="1"/>
    <cacheHierarchy uniqueName="[Dim Date - Performed Date].[DateHierarchy]" caption="DateHierarchy" time="1" defaultMemberUniqueName="[Dim Date - Performed Date].[DateHierarchy].[All]" allUniqueName="[Dim Date - Performed Date].[DateHierarchy].[All]" dimensionUniqueName="[Dim Date - Performed Date]" displayFolder="" count="0" unbalanced="0" hidden="1"/>
    <cacheHierarchy uniqueName="[Dim Date - Performed Date].[DateKey]" caption="DateKey" attribute="1" time="1" defaultMemberUniqueName="[Dim Date - Performed Date].[DateKey].[All]" allUniqueName="[Dim Date - Performed Date].[DateKey].[All]" dimensionUniqueName="[Dim Date - Performed Date]" displayFolder="" count="0" unbalanced="0" hidden="1"/>
    <cacheHierarchy uniqueName="[Dim Date - Performed Date].[DateOld]" caption="DateOld" attribute="1" time="1" defaultMemberUniqueName="[Dim Date - Performed Date].[DateOld].[All]" allUniqueName="[Dim Date - Performed Date].[DateOld].[All]" dimensionUniqueName="[Dim Date - Performed Date]" displayFolder="" count="0" unbalanced="0" hidden="1"/>
    <cacheHierarchy uniqueName="[Dim Date - Performed Date].[Day Name]" caption="Day Name" attribute="1" time="1" defaultMemberUniqueName="[Dim Date - Performed Date].[Day Name].[All]" allUniqueName="[Dim Date - Performed Date].[Day Name].[All]" dimensionUniqueName="[Dim Date - Performed Date]" displayFolder="" count="0" unbalanced="0" hidden="1"/>
    <cacheHierarchy uniqueName="[Dim Date - Performed Date].[Day Of Month]" caption="Day Of Month" attribute="1" time="1" defaultMemberUniqueName="[Dim Date - Performed Date].[Day Of Month].[All]" allUniqueName="[Dim Date - Performed Date].[Day Of Month].[All]" dimensionUniqueName="[Dim Date - Performed Date]" displayFolder="" count="0" unbalanced="0" hidden="1"/>
    <cacheHierarchy uniqueName="[Dim Date - Performed Date].[Day of Week]" caption="Day of Week" attribute="1" time="1" defaultMemberUniqueName="[Dim Date - Performed Date].[Day of Week].[All]" allUniqueName="[Dim Date - Performed Date].[Day of Week].[All]" dimensionUniqueName="[Dim Date - Performed Date]" displayFolder="" count="0" unbalanced="0" hidden="1"/>
    <cacheHierarchy uniqueName="[Dim Date - Performed Date].[Day of Year]" caption="Day of Year" attribute="1" time="1" defaultMemberUniqueName="[Dim Date - Performed Date].[Day of Year].[All]" allUniqueName="[Dim Date - Performed Date].[Day of Year].[All]" dimensionUniqueName="[Dim Date - Performed Date]" displayFolder="" count="0" unbalanced="0" hidden="1"/>
    <cacheHierarchy uniqueName="[Dim Date - Performed Date].[DayKey]" caption="DayKey" attribute="1" time="1" defaultMemberUniqueName="[Dim Date - Performed Date].[DayKey].[All]" allUniqueName="[Dim Date - Performed Date].[DayKey].[All]" dimensionUniqueName="[Dim Date - Performed Date]" displayFolder="" count="0" unbalanced="0" hidden="1"/>
    <cacheHierarchy uniqueName="[Dim Date - Performed Date].[DayKey2]" caption="DayKey2" attribute="1" time="1" defaultMemberUniqueName="[Dim Date - Performed Date].[DayKey2].[All]" allUniqueName="[Dim Date - Performed Date].[DayKey2].[All]" dimensionUniqueName="[Dim Date - Performed Date]" displayFolder="" count="0" unbalanced="0" hidden="1"/>
    <cacheHierarchy uniqueName="[Dim Date - Performed Date].[DayofMonthKey]" caption="DayofMonthKey" attribute="1" time="1" defaultMemberUniqueName="[Dim Date - Performed Date].[DayofMonthKey].[All]" allUniqueName="[Dim Date - Performed Date].[DayofMonthKey].[All]" dimensionUniqueName="[Dim Date - Performed Date]" displayFolder="" count="0" unbalanced="0" hidden="1"/>
    <cacheHierarchy uniqueName="[Dim Date - Performed Date].[DayofWeekKey]" caption="DayofWeekKey" attribute="1" time="1" defaultMemberUniqueName="[Dim Date - Performed Date].[DayofWeekKey].[All]" allUniqueName="[Dim Date - Performed Date].[DayofWeekKey].[All]" dimensionUniqueName="[Dim Date - Performed Date]" displayFolder="" count="0" unbalanced="0" hidden="1"/>
    <cacheHierarchy uniqueName="[Dim Date - Performed Date].[DayofYearKey]" caption="DayofYearKey" attribute="1" time="1" defaultMemberUniqueName="[Dim Date - Performed Date].[DayofYearKey].[All]" allUniqueName="[Dim Date - Performed Date].[DayofYearKey].[All]" dimensionUniqueName="[Dim Date - Performed Date]" displayFolder="" count="0" unbalanced="0" hidden="1"/>
    <cacheHierarchy uniqueName="[Dim Date - Performed Date].[FormattedDate]" caption="FormattedDate" attribute="1" time="1" defaultMemberUniqueName="[Dim Date - Performed Date].[FormattedDate].[All]" allUniqueName="[Dim Date - Performed Date].[FormattedDate].[All]" dimensionUniqueName="[Dim Date - Performed Date]" displayFolder="" count="0" unbalanced="0" hidden="1"/>
    <cacheHierarchy uniqueName="[Dim Date - Performed Date].[Half Year Name]" caption="Half Year Name" attribute="1" time="1" defaultMemberUniqueName="[Dim Date - Performed Date].[Half Year Name].[All]" allUniqueName="[Dim Date - Performed Date].[Half Year Name].[All]" dimensionUniqueName="[Dim Date - Performed Date]" displayFolder="" count="0" unbalanced="0" hidden="1"/>
    <cacheHierarchy uniqueName="[Dim Date - Performed Date].[Hijri Date]" caption="Hijri Date" attribute="1" time="1" defaultMemberUniqueName="[Dim Date - Performed Date].[Hijri Date].[All]" allUniqueName="[Dim Date - Performed Date].[Hijri Date].[All]" dimensionUniqueName="[Dim Date - Performed Date]" displayFolder="" count="0" unbalanced="0" hidden="1"/>
    <cacheHierarchy uniqueName="[Dim Date - Performed Date].[Hijri Month]" caption="Hijri Month" attribute="1" time="1" defaultMemberUniqueName="[Dim Date - Performed Date].[Hijri Month].[All]" allUniqueName="[Dim Date - Performed Date].[Hijri Month].[All]" dimensionUniqueName="[Dim Date - Performed Date]" displayFolder="" count="0" unbalanced="0" hidden="1"/>
    <cacheHierarchy uniqueName="[Dim Date - Performed Date].[Hijri Quarter]" caption="Hijri Quarter" attribute="1" time="1" defaultMemberUniqueName="[Dim Date - Performed Date].[Hijri Quarter].[All]" allUniqueName="[Dim Date - Performed Date].[Hijri Quarter].[All]" dimensionUniqueName="[Dim Date - Performed Date]" displayFolder="" count="0" unbalanced="0" hidden="1"/>
    <cacheHierarchy uniqueName="[Dim Date - Performed Date].[Hijri Semester]" caption="Hijri Semester" attribute="1" time="1" defaultMemberUniqueName="[Dim Date - Performed Date].[Hijri Semester].[All]" allUniqueName="[Dim Date - Performed Date].[Hijri Semester].[All]" dimensionUniqueName="[Dim Date - Performed Date]" displayFolder="" count="0" unbalanced="0" hidden="1"/>
    <cacheHierarchy uniqueName="[Dim Date - Performed Date].[Hijri Year]" caption="Hijri Year" attribute="1" time="1" defaultMemberUniqueName="[Dim Date - Performed Date].[Hijri Year].[All]" allUniqueName="[Dim Date - Performed Date].[Hijri Year].[All]" dimensionUniqueName="[Dim Date - Performed Date]" displayFolder="" count="0" unbalanced="0" hidden="1"/>
    <cacheHierarchy uniqueName="[Dim Date - Performed Date].[HijriDateHierarchy]" caption="HijriDateHierarchy" time="1" defaultMemberUniqueName="[Dim Date - Performed Date].[HijriDateHierarchy].[All]" allUniqueName="[Dim Date - Performed Date].[HijriDateHierarchy].[All]" dimensionUniqueName="[Dim Date - Performed Date]" displayFolder="" count="0" unbalanced="0" hidden="1"/>
    <cacheHierarchy uniqueName="[Dim Date - Performed Date].[HijriDayKey]" caption="HijriDayKey" attribute="1" time="1" defaultMemberUniqueName="[Dim Date - Performed Date].[HijriDayKey].[All]" allUniqueName="[Dim Date - Performed Date].[HijriDayKey].[All]" dimensionUniqueName="[Dim Date - Performed Date]" displayFolder="" count="0" unbalanced="0" hidden="1"/>
    <cacheHierarchy uniqueName="[Dim Date - Performed Date].[HijriMonthKey]" caption="HijriMonthKey" attribute="1" time="1" defaultMemberUniqueName="[Dim Date - Performed Date].[HijriMonthKey].[All]" allUniqueName="[Dim Date - Performed Date].[HijriMonthKey].[All]" dimensionUniqueName="[Dim Date - Performed Date]" displayFolder="" count="0" unbalanced="0" hidden="1"/>
    <cacheHierarchy uniqueName="[Dim Date - Performed Date].[HijriQuarterKey]" caption="HijriQuarterKey" attribute="1" time="1" defaultMemberUniqueName="[Dim Date - Performed Date].[HijriQuarterKey].[All]" allUniqueName="[Dim Date - Performed Date].[HijriQuarterKey].[All]" dimensionUniqueName="[Dim Date - Performed Date]" displayFolder="" count="0" unbalanced="0" hidden="1"/>
    <cacheHierarchy uniqueName="[Dim Date - Performed Date].[HijriSemesterKey]" caption="HijriSemesterKey" attribute="1" time="1" defaultMemberUniqueName="[Dim Date - Performed Date].[HijriSemesterKey].[All]" allUniqueName="[Dim Date - Performed Date].[HijriSemesterKey].[All]" dimensionUniqueName="[Dim Date - Performed Date]" displayFolder="" count="0" unbalanced="0" hidden="1"/>
    <cacheHierarchy uniqueName="[Dim Date - Performed Date].[Month Name]" caption="Month Name" attribute="1" time="1" defaultMemberUniqueName="[Dim Date - Performed Date].[Month Name].[All]" allUniqueName="[Dim Date - Performed Date].[Month Name].[All]" dimensionUniqueName="[Dim Date - Performed Date]" displayFolder="" count="0" unbalanced="0" hidden="1"/>
    <cacheHierarchy uniqueName="[Dim Date - Performed Date].[Month Of Year]" caption="Month Of Year" attribute="1" time="1" defaultMemberUniqueName="[Dim Date - Performed Date].[Month Of Year].[All]" allUniqueName="[Dim Date - Performed Date].[Month Of Year].[All]" dimensionUniqueName="[Dim Date - Performed Date]" displayFolder="" count="0" unbalanced="0" hidden="1"/>
    <cacheHierarchy uniqueName="[Dim Date - Performed Date].[MonthKey]" caption="MonthKey" attribute="1" time="1" defaultMemberUniqueName="[Dim Date - Performed Date].[MonthKey].[All]" allUniqueName="[Dim Date - Performed Date].[MonthKey].[All]" dimensionUniqueName="[Dim Date - Performed Date]" displayFolder="" count="0" unbalanced="0" hidden="1"/>
    <cacheHierarchy uniqueName="[Dim Date - Performed Date].[MonthNameKey]" caption="MonthNameKey" attribute="1" time="1" defaultMemberUniqueName="[Dim Date - Performed Date].[MonthNameKey].[All]" allUniqueName="[Dim Date - Performed Date].[MonthNameKey].[All]" dimensionUniqueName="[Dim Date - Performed Date]" displayFolder="" count="0" unbalanced="0" hidden="1"/>
    <cacheHierarchy uniqueName="[Dim Date - Performed Date].[MonthOverTime]" caption="MonthOverTime" attribute="1" time="1" defaultMemberUniqueName="[Dim Date - Performed Date].[MonthOverTime].[All]" allUniqueName="[Dim Date - Performed Date].[MonthOverTime].[All]" dimensionUniqueName="[Dim Date - Performed Date]" displayFolder="" count="0" unbalanced="0" hidden="1"/>
    <cacheHierarchy uniqueName="[Dim Date - Performed Date].[PK_Date]" caption="PK_Date" attribute="1" time="1" keyAttribute="1" defaultMemberUniqueName="[Dim Date - Performed Date].[PK_Date].[All]" allUniqueName="[Dim Date - Performed Date].[PK_Date].[All]" dimensionUniqueName="[Dim Date - Performed Date]" displayFolder="" count="0" memberValueDatatype="7" unbalanced="0" hidden="1"/>
    <cacheHierarchy uniqueName="[Dim Date - Performed Date].[Quarter Name]" caption="Quarter Name" attribute="1" time="1" defaultMemberUniqueName="[Dim Date - Performed Date].[Quarter Name].[All]" allUniqueName="[Dim Date - Performed Date].[Quarter Name].[All]" dimensionUniqueName="[Dim Date - Performed Date]" displayFolder="" count="0" unbalanced="0" hidden="1"/>
    <cacheHierarchy uniqueName="[Dim Date - Performed Date].[Quarter Of Year]" caption="Quarter Of Year" attribute="1" time="1" defaultMemberUniqueName="[Dim Date - Performed Date].[Quarter Of Year].[All]" allUniqueName="[Dim Date - Performed Date].[Quarter Of Year].[All]" dimensionUniqueName="[Dim Date - Performed Date]" displayFolder="" count="0" unbalanced="0" hidden="1"/>
    <cacheHierarchy uniqueName="[Dim Date - Performed Date].[QuarterKey]" caption="QuarterKey" attribute="1" time="1" defaultMemberUniqueName="[Dim Date - Performed Date].[QuarterKey].[All]" allUniqueName="[Dim Date - Performed Date].[QuarterKey].[All]" dimensionUniqueName="[Dim Date - Performed Date]" displayFolder="" count="0" unbalanced="0" hidden="1"/>
    <cacheHierarchy uniqueName="[Dim Date - Performed Date].[Semester Of Year]" caption="Semester Of Year" attribute="1" time="1" defaultMemberUniqueName="[Dim Date - Performed Date].[Semester Of Year].[All]" allUniqueName="[Dim Date - Performed Date].[Semester Of Year].[All]" dimensionUniqueName="[Dim Date - Performed Date]" displayFolder="" count="0" unbalanced="0" hidden="1"/>
    <cacheHierarchy uniqueName="[Dim Date - Performed Date].[SemesterKey]" caption="SemesterKey" attribute="1" time="1" defaultMemberUniqueName="[Dim Date - Performed Date].[SemesterKey].[All]" allUniqueName="[Dim Date - Performed Date].[SemesterKey].[All]" dimensionUniqueName="[Dim Date - Performed Date]" displayFolder="" count="0" unbalanced="0" hidden="1"/>
    <cacheHierarchy uniqueName="[Dim Date - Performed Date].[SemesterNameKey]" caption="SemesterNameKey" attribute="1" time="1" defaultMemberUniqueName="[Dim Date - Performed Date].[SemesterNameKey].[All]" allUniqueName="[Dim Date - Performed Date].[SemesterNameKey].[All]" dimensionUniqueName="[Dim Date - Performed Date]" displayFolder="" count="0" unbalanced="0" hidden="1"/>
    <cacheHierarchy uniqueName="[Dim Date - Performed Date].[Week]" caption="Week" attribute="1" time="1" defaultMemberUniqueName="[Dim Date - Performed Date].[Week].[All]" allUniqueName="[Dim Date - Performed Date].[Week].[All]" dimensionUniqueName="[Dim Date - Performed Date]" displayFolder="" count="0" unbalanced="0" hidden="1"/>
    <cacheHierarchy uniqueName="[Dim Date - Performed Date].[Week Of Year]" caption="Week Of Year" attribute="1" time="1" defaultMemberUniqueName="[Dim Date - Performed Date].[Week Of Year].[All]" allUniqueName="[Dim Date - Performed Date].[Week Of Year].[All]" dimensionUniqueName="[Dim Date - Performed Date]" displayFolder="" count="0" unbalanced="0" hidden="1"/>
    <cacheHierarchy uniqueName="[Dim Date - Performed Date].[WeekKey]" caption="WeekKey" attribute="1" time="1" defaultMemberUniqueName="[Dim Date - Performed Date].[WeekKey].[All]" allUniqueName="[Dim Date - Performed Date].[WeekKey].[All]" dimensionUniqueName="[Dim Date - Performed Date]" displayFolder="" count="0" unbalanced="0" hidden="1"/>
    <cacheHierarchy uniqueName="[Dim Date - Performed Date].[WeeksHierarchy]" caption="WeeksHierarchy" time="1" defaultMemberUniqueName="[Dim Date - Performed Date].[WeeksHierarchy].[All]" allUniqueName="[Dim Date - Performed Date].[WeeksHierarchy].[All]" dimensionUniqueName="[Dim Date - Performed Date]" displayFolder="" count="0" unbalanced="0" hidden="1"/>
    <cacheHierarchy uniqueName="[Dim Date - Performed Date].[Year Name]" caption="Year Name" attribute="1" time="1" defaultMemberUniqueName="[Dim Date - Performed Date].[Year Name].[All]" allUniqueName="[Dim Date - Performed Date].[Year Name].[All]" dimensionUniqueName="[Dim Date - Performed Date]" displayFolder="" count="0" unbalanced="0" hidden="1"/>
    <cacheHierarchy uniqueName="[Dim Date - Performed Date].[YearMonthKey]" caption="YearMonthKey" attribute="1" time="1" defaultMemberUniqueName="[Dim Date - Performed Date].[YearMonthKey].[All]" allUniqueName="[Dim Date - Performed Date].[YearMonthKey].[All]" dimensionUniqueName="[Dim Date - Performed Date]" displayFolder="" count="0" unbalanced="0" hidden="1"/>
    <cacheHierarchy uniqueName="[Dim Date - Performed Time].[DayTimeBucket]" caption="DayTimeBucket" attribute="1" defaultMemberUniqueName="[Dim Date - Performed Time].[DayTimeBucket].[All]" allUniqueName="[Dim Date - Performed Time].[DayTimeBucket].[All]" dimensionUniqueName="[Dim Date - Performed Time]" displayFolder="" count="0" unbalanced="0" hidden="1"/>
    <cacheHierarchy uniqueName="[Dim Date - Performed Time].[DayTimeBucketGroupKey]" caption="DayTimeBucketGroupKey" attribute="1" defaultMemberUniqueName="[Dim Date - Performed Time].[DayTimeBucketGroupKey].[All]" allUniqueName="[Dim Date - Performed Time].[DayTimeBucketGroupKey].[All]" dimensionUniqueName="[Dim Date - Performed Time]" displayFolder="" count="0" unbalanced="0" hidden="1"/>
    <cacheHierarchy uniqueName="[Dim Date - Performed Time].[Hour30]" caption="Hour30" attribute="1" defaultMemberUniqueName="[Dim Date - Performed Time].[Hour30].[All]" allUniqueName="[Dim Date - Performed Time].[Hour30].[All]" dimensionUniqueName="[Dim Date - Performed Time]" displayFolder="" count="0" unbalanced="0" hidden="1"/>
    <cacheHierarchy uniqueName="[Dim Date - Performed Time].[HourlyBucket]" caption="HourlyBucket" attribute="1" defaultMemberUniqueName="[Dim Date - Performed Time].[HourlyBucket].[All]" allUniqueName="[Dim Date - Performed Time].[HourlyBucket].[All]" dimensionUniqueName="[Dim Date - Performed Time]" displayFolder="" count="0" unbalanced="0" hidden="1"/>
    <cacheHierarchy uniqueName="[Dim Date - Performed Time].[MinuteNumber]" caption="MinuteNumber" attribute="1" defaultMemberUniqueName="[Dim Date - Performed Time].[MinuteNumber].[All]" allUniqueName="[Dim Date - Performed Time].[MinuteNumber].[All]" dimensionUniqueName="[Dim Date - Performed Time]" displayFolder="" count="0" unbalanced="0" hidden="1"/>
    <cacheHierarchy uniqueName="[Dim Date - Performed Time].[SecondNumber]" caption="SecondNumber" attribute="1" defaultMemberUniqueName="[Dim Date - Performed Time].[SecondNumber].[All]" allUniqueName="[Dim Date - Performed Time].[SecondNumber].[All]" dimensionUniqueName="[Dim Date - Performed Time]" displayFolder="" count="0" unbalanced="0" hidden="1"/>
    <cacheHierarchy uniqueName="[Dim Date - Performed Time].[Time]" caption="Time" attribute="1" defaultMemberUniqueName="[Dim Date - Performed Time].[Time].[All]" allUniqueName="[Dim Date - Performed Time].[Time].[All]" dimensionUniqueName="[Dim Date - Performed Time]" displayFolder="" count="0" unbalanced="0" hidden="1"/>
    <cacheHierarchy uniqueName="[Dim Date - Performed Time].[TimeAltKey]" caption="TimeAltKey" attribute="1" defaultMemberUniqueName="[Dim Date - Performed Time].[TimeAltKey].[All]" allUniqueName="[Dim Date - Performed Time].[TimeAltKey].[All]" dimensionUniqueName="[Dim Date - Performed Time]" displayFolder="" count="0" unbalanced="0" hidden="1"/>
    <cacheHierarchy uniqueName="[Dim Date - Performed Time].[TimeInSecond]" caption="TimeInSecond" attribute="1" defaultMemberUniqueName="[Dim Date - Performed Time].[TimeInSecond].[All]" allUniqueName="[Dim Date - Performed Time].[TimeInSecond].[All]" dimensionUniqueName="[Dim Date - Performed Time]" displayFolder="" count="0" unbalanced="0" hidden="1"/>
    <cacheHierarchy uniqueName="[Dim Date - Performed Time].[TimeKey]" caption="TimeKey" attribute="1" defaultMemberUniqueName="[Dim Date - Performed Time].[TimeKey].[All]" allUniqueName="[Dim Date - Performed Time].[TimeKey].[All]" dimensionUniqueName="[Dim Date - Performed Time]" displayFolder="" count="0" unbalanced="0" hidden="1"/>
    <cacheHierarchy uniqueName="[Dim Date - Planned Date].[Custom Week]" caption="Custom Week" attribute="1" time="1" defaultMemberUniqueName="[Dim Date - Planned Date].[Custom Week].[All]" allUniqueName="[Dim Date - Planned Date].[Custom Week].[All]" dimensionUniqueName="[Dim Date - Planned Date]" displayFolder="" count="0" unbalanced="0" hidden="1"/>
    <cacheHierarchy uniqueName="[Dim Date - Planned Date].[Date]" caption="Date" attribute="1" time="1" defaultMemberUniqueName="[Dim Date - Planned Date].[Date].[All]" allUniqueName="[Dim Date - Planned Date].[Date].[All]" dimensionUniqueName="[Dim Date - Planned Date]" displayFolder="" count="0" unbalanced="0" hidden="1"/>
    <cacheHierarchy uniqueName="[Dim Date - Planned Date].[DateHierarchy]" caption="DateHierarchy" time="1" defaultMemberUniqueName="[Dim Date - Planned Date].[DateHierarchy].[All]" allUniqueName="[Dim Date - Planned Date].[DateHierarchy].[All]" dimensionUniqueName="[Dim Date - Planned Date]" displayFolder="" count="0" unbalanced="0" hidden="1"/>
    <cacheHierarchy uniqueName="[Dim Date - Planned Date].[DateKey]" caption="DateKey" attribute="1" time="1" defaultMemberUniqueName="[Dim Date - Planned Date].[DateKey].[All]" allUniqueName="[Dim Date - Planned Date].[DateKey].[All]" dimensionUniqueName="[Dim Date - Planned Date]" displayFolder="" count="0" unbalanced="0" hidden="1"/>
    <cacheHierarchy uniqueName="[Dim Date - Planned Date].[DateOld]" caption="DateOld" attribute="1" time="1" defaultMemberUniqueName="[Dim Date - Planned Date].[DateOld].[All]" allUniqueName="[Dim Date - Planned Date].[DateOld].[All]" dimensionUniqueName="[Dim Date - Planned Date]" displayFolder="" count="0" unbalanced="0" hidden="1"/>
    <cacheHierarchy uniqueName="[Dim Date - Planned Date].[Day Name]" caption="Day Name" attribute="1" time="1" defaultMemberUniqueName="[Dim Date - Planned Date].[Day Name].[All]" allUniqueName="[Dim Date - Planned Date].[Day Name].[All]" dimensionUniqueName="[Dim Date - Planned Date]" displayFolder="" count="0" unbalanced="0" hidden="1"/>
    <cacheHierarchy uniqueName="[Dim Date - Planned Date].[Day Of Month]" caption="Day Of Month" attribute="1" time="1" defaultMemberUniqueName="[Dim Date - Planned Date].[Day Of Month].[All]" allUniqueName="[Dim Date - Planned Date].[Day Of Month].[All]" dimensionUniqueName="[Dim Date - Planned Date]" displayFolder="" count="0" unbalanced="0" hidden="1"/>
    <cacheHierarchy uniqueName="[Dim Date - Planned Date].[Day of Week]" caption="Day of Week" attribute="1" time="1" defaultMemberUniqueName="[Dim Date - Planned Date].[Day of Week].[All]" allUniqueName="[Dim Date - Planned Date].[Day of Week].[All]" dimensionUniqueName="[Dim Date - Planned Date]" displayFolder="" count="0" unbalanced="0" hidden="1"/>
    <cacheHierarchy uniqueName="[Dim Date - Planned Date].[Day of Year]" caption="Day of Year" attribute="1" time="1" defaultMemberUniqueName="[Dim Date - Planned Date].[Day of Year].[All]" allUniqueName="[Dim Date - Planned Date].[Day of Year].[All]" dimensionUniqueName="[Dim Date - Planned Date]" displayFolder="" count="0" unbalanced="0" hidden="1"/>
    <cacheHierarchy uniqueName="[Dim Date - Planned Date].[DayKey]" caption="DayKey" attribute="1" time="1" defaultMemberUniqueName="[Dim Date - Planned Date].[DayKey].[All]" allUniqueName="[Dim Date - Planned Date].[DayKey].[All]" dimensionUniqueName="[Dim Date - Planned Date]" displayFolder="" count="0" unbalanced="0" hidden="1"/>
    <cacheHierarchy uniqueName="[Dim Date - Planned Date].[DayKey2]" caption="DayKey2" attribute="1" time="1" defaultMemberUniqueName="[Dim Date - Planned Date].[DayKey2].[All]" allUniqueName="[Dim Date - Planned Date].[DayKey2].[All]" dimensionUniqueName="[Dim Date - Planned Date]" displayFolder="" count="0" unbalanced="0" hidden="1"/>
    <cacheHierarchy uniqueName="[Dim Date - Planned Date].[DayofMonthKey]" caption="DayofMonthKey" attribute="1" time="1" defaultMemberUniqueName="[Dim Date - Planned Date].[DayofMonthKey].[All]" allUniqueName="[Dim Date - Planned Date].[DayofMonthKey].[All]" dimensionUniqueName="[Dim Date - Planned Date]" displayFolder="" count="0" unbalanced="0" hidden="1"/>
    <cacheHierarchy uniqueName="[Dim Date - Planned Date].[DayofWeekKey]" caption="DayofWeekKey" attribute="1" time="1" defaultMemberUniqueName="[Dim Date - Planned Date].[DayofWeekKey].[All]" allUniqueName="[Dim Date - Planned Date].[DayofWeekKey].[All]" dimensionUniqueName="[Dim Date - Planned Date]" displayFolder="" count="0" unbalanced="0" hidden="1"/>
    <cacheHierarchy uniqueName="[Dim Date - Planned Date].[DayofYearKey]" caption="DayofYearKey" attribute="1" time="1" defaultMemberUniqueName="[Dim Date - Planned Date].[DayofYearKey].[All]" allUniqueName="[Dim Date - Planned Date].[DayofYearKey].[All]" dimensionUniqueName="[Dim Date - Planned Date]" displayFolder="" count="0" unbalanced="0" hidden="1"/>
    <cacheHierarchy uniqueName="[Dim Date - Planned Date].[FormattedDate]" caption="FormattedDate" attribute="1" time="1" defaultMemberUniqueName="[Dim Date - Planned Date].[FormattedDate].[All]" allUniqueName="[Dim Date - Planned Date].[FormattedDate].[All]" dimensionUniqueName="[Dim Date - Planned Date]" displayFolder="" count="0" unbalanced="0" hidden="1"/>
    <cacheHierarchy uniqueName="[Dim Date - Planned Date].[Half Year Name]" caption="Half Year Name" attribute="1" time="1" defaultMemberUniqueName="[Dim Date - Planned Date].[Half Year Name].[All]" allUniqueName="[Dim Date - Planned Date].[Half Year Name].[All]" dimensionUniqueName="[Dim Date - Planned Date]" displayFolder="" count="0" unbalanced="0" hidden="1"/>
    <cacheHierarchy uniqueName="[Dim Date - Planned Date].[Hijri Date]" caption="Hijri Date" attribute="1" time="1" defaultMemberUniqueName="[Dim Date - Planned Date].[Hijri Date].[All]" allUniqueName="[Dim Date - Planned Date].[Hijri Date].[All]" dimensionUniqueName="[Dim Date - Planned Date]" displayFolder="" count="0" unbalanced="0" hidden="1"/>
    <cacheHierarchy uniqueName="[Dim Date - Planned Date].[Hijri Month]" caption="Hijri Month" attribute="1" time="1" defaultMemberUniqueName="[Dim Date - Planned Date].[Hijri Month].[All]" allUniqueName="[Dim Date - Planned Date].[Hijri Month].[All]" dimensionUniqueName="[Dim Date - Planned Date]" displayFolder="" count="0" unbalanced="0" hidden="1"/>
    <cacheHierarchy uniqueName="[Dim Date - Planned Date].[Hijri Quarter]" caption="Hijri Quarter" attribute="1" time="1" defaultMemberUniqueName="[Dim Date - Planned Date].[Hijri Quarter].[All]" allUniqueName="[Dim Date - Planned Date].[Hijri Quarter].[All]" dimensionUniqueName="[Dim Date - Planned Date]" displayFolder="" count="0" unbalanced="0" hidden="1"/>
    <cacheHierarchy uniqueName="[Dim Date - Planned Date].[Hijri Semester]" caption="Hijri Semester" attribute="1" time="1" defaultMemberUniqueName="[Dim Date - Planned Date].[Hijri Semester].[All]" allUniqueName="[Dim Date - Planned Date].[Hijri Semester].[All]" dimensionUniqueName="[Dim Date - Planned Date]" displayFolder="" count="0" unbalanced="0" hidden="1"/>
    <cacheHierarchy uniqueName="[Dim Date - Planned Date].[Hijri Year]" caption="Hijri Year" attribute="1" time="1" defaultMemberUniqueName="[Dim Date - Planned Date].[Hijri Year].[All]" allUniqueName="[Dim Date - Planned Date].[Hijri Year].[All]" dimensionUniqueName="[Dim Date - Planned Date]" displayFolder="" count="0" unbalanced="0" hidden="1"/>
    <cacheHierarchy uniqueName="[Dim Date - Planned Date].[HijriDateHierarchy]" caption="HijriDateHierarchy" time="1" defaultMemberUniqueName="[Dim Date - Planned Date].[HijriDateHierarchy].[All]" allUniqueName="[Dim Date - Planned Date].[HijriDateHierarchy].[All]" dimensionUniqueName="[Dim Date - Planned Date]" displayFolder="" count="0" unbalanced="0" hidden="1"/>
    <cacheHierarchy uniqueName="[Dim Date - Planned Date].[HijriDayKey]" caption="HijriDayKey" attribute="1" time="1" defaultMemberUniqueName="[Dim Date - Planned Date].[HijriDayKey].[All]" allUniqueName="[Dim Date - Planned Date].[HijriDayKey].[All]" dimensionUniqueName="[Dim Date - Planned Date]" displayFolder="" count="0" unbalanced="0" hidden="1"/>
    <cacheHierarchy uniqueName="[Dim Date - Planned Date].[HijriMonthKey]" caption="HijriMonthKey" attribute="1" time="1" defaultMemberUniqueName="[Dim Date - Planned Date].[HijriMonthKey].[All]" allUniqueName="[Dim Date - Planned Date].[HijriMonthKey].[All]" dimensionUniqueName="[Dim Date - Planned Date]" displayFolder="" count="0" unbalanced="0" hidden="1"/>
    <cacheHierarchy uniqueName="[Dim Date - Planned Date].[HijriQuarterKey]" caption="HijriQuarterKey" attribute="1" time="1" defaultMemberUniqueName="[Dim Date - Planned Date].[HijriQuarterKey].[All]" allUniqueName="[Dim Date - Planned Date].[HijriQuarterKey].[All]" dimensionUniqueName="[Dim Date - Planned Date]" displayFolder="" count="0" unbalanced="0" hidden="1"/>
    <cacheHierarchy uniqueName="[Dim Date - Planned Date].[HijriSemesterKey]" caption="HijriSemesterKey" attribute="1" time="1" defaultMemberUniqueName="[Dim Date - Planned Date].[HijriSemesterKey].[All]" allUniqueName="[Dim Date - Planned Date].[HijriSemesterKey].[All]" dimensionUniqueName="[Dim Date - Planned Date]" displayFolder="" count="0" unbalanced="0" hidden="1"/>
    <cacheHierarchy uniqueName="[Dim Date - Planned Date].[Month Name]" caption="Month Name" attribute="1" time="1" defaultMemberUniqueName="[Dim Date - Planned Date].[Month Name].[All]" allUniqueName="[Dim Date - Planned Date].[Month Name].[All]" dimensionUniqueName="[Dim Date - Planned Date]" displayFolder="" count="0" unbalanced="0" hidden="1"/>
    <cacheHierarchy uniqueName="[Dim Date - Planned Date].[Month Of Year]" caption="Month Of Year" attribute="1" time="1" defaultMemberUniqueName="[Dim Date - Planned Date].[Month Of Year].[All]" allUniqueName="[Dim Date - Planned Date].[Month Of Year].[All]" dimensionUniqueName="[Dim Date - Planned Date]" displayFolder="" count="0" unbalanced="0" hidden="1"/>
    <cacheHierarchy uniqueName="[Dim Date - Planned Date].[MonthKey]" caption="MonthKey" attribute="1" time="1" defaultMemberUniqueName="[Dim Date - Planned Date].[MonthKey].[All]" allUniqueName="[Dim Date - Planned Date].[MonthKey].[All]" dimensionUniqueName="[Dim Date - Planned Date]" displayFolder="" count="0" unbalanced="0" hidden="1"/>
    <cacheHierarchy uniqueName="[Dim Date - Planned Date].[MonthNameKey]" caption="MonthNameKey" attribute="1" time="1" defaultMemberUniqueName="[Dim Date - Planned Date].[MonthNameKey].[All]" allUniqueName="[Dim Date - Planned Date].[MonthNameKey].[All]" dimensionUniqueName="[Dim Date - Planned Date]" displayFolder="" count="0" unbalanced="0" hidden="1"/>
    <cacheHierarchy uniqueName="[Dim Date - Planned Date].[MonthOverTime]" caption="MonthOverTime" attribute="1" time="1" defaultMemberUniqueName="[Dim Date - Planned Date].[MonthOverTime].[All]" allUniqueName="[Dim Date - Planned Date].[MonthOverTime].[All]" dimensionUniqueName="[Dim Date - Planned Date]" displayFolder="" count="0" unbalanced="0" hidden="1"/>
    <cacheHierarchy uniqueName="[Dim Date - Planned Date].[PK_Date]" caption="PK_Date" attribute="1" time="1" keyAttribute="1" defaultMemberUniqueName="[Dim Date - Planned Date].[PK_Date].[All]" allUniqueName="[Dim Date - Planned Date].[PK_Date].[All]" dimensionUniqueName="[Dim Date - Planned Date]" displayFolder="" count="0" memberValueDatatype="7" unbalanced="0" hidden="1"/>
    <cacheHierarchy uniqueName="[Dim Date - Planned Date].[Quarter Name]" caption="Quarter Name" attribute="1" time="1" defaultMemberUniqueName="[Dim Date - Planned Date].[Quarter Name].[All]" allUniqueName="[Dim Date - Planned Date].[Quarter Name].[All]" dimensionUniqueName="[Dim Date - Planned Date]" displayFolder="" count="0" unbalanced="0" hidden="1"/>
    <cacheHierarchy uniqueName="[Dim Date - Planned Date].[Quarter Of Year]" caption="Quarter Of Year" attribute="1" time="1" defaultMemberUniqueName="[Dim Date - Planned Date].[Quarter Of Year].[All]" allUniqueName="[Dim Date - Planned Date].[Quarter Of Year].[All]" dimensionUniqueName="[Dim Date - Planned Date]" displayFolder="" count="0" unbalanced="0" hidden="1"/>
    <cacheHierarchy uniqueName="[Dim Date - Planned Date].[QuarterKey]" caption="QuarterKey" attribute="1" time="1" defaultMemberUniqueName="[Dim Date - Planned Date].[QuarterKey].[All]" allUniqueName="[Dim Date - Planned Date].[QuarterKey].[All]" dimensionUniqueName="[Dim Date - Planned Date]" displayFolder="" count="0" unbalanced="0" hidden="1"/>
    <cacheHierarchy uniqueName="[Dim Date - Planned Date].[Semester Of Year]" caption="Semester Of Year" attribute="1" time="1" defaultMemberUniqueName="[Dim Date - Planned Date].[Semester Of Year].[All]" allUniqueName="[Dim Date - Planned Date].[Semester Of Year].[All]" dimensionUniqueName="[Dim Date - Planned Date]" displayFolder="" count="0" unbalanced="0" hidden="1"/>
    <cacheHierarchy uniqueName="[Dim Date - Planned Date].[SemesterKey]" caption="SemesterKey" attribute="1" time="1" defaultMemberUniqueName="[Dim Date - Planned Date].[SemesterKey].[All]" allUniqueName="[Dim Date - Planned Date].[SemesterKey].[All]" dimensionUniqueName="[Dim Date - Planned Date]" displayFolder="" count="0" unbalanced="0" hidden="1"/>
    <cacheHierarchy uniqueName="[Dim Date - Planned Date].[SemesterNameKey]" caption="SemesterNameKey" attribute="1" time="1" defaultMemberUniqueName="[Dim Date - Planned Date].[SemesterNameKey].[All]" allUniqueName="[Dim Date - Planned Date].[SemesterNameKey].[All]" dimensionUniqueName="[Dim Date - Planned Date]" displayFolder="" count="0" unbalanced="0" hidden="1"/>
    <cacheHierarchy uniqueName="[Dim Date - Planned Date].[Week]" caption="Week" attribute="1" time="1" defaultMemberUniqueName="[Dim Date - Planned Date].[Week].[All]" allUniqueName="[Dim Date - Planned Date].[Week].[All]" dimensionUniqueName="[Dim Date - Planned Date]" displayFolder="" count="0" unbalanced="0" hidden="1"/>
    <cacheHierarchy uniqueName="[Dim Date - Planned Date].[Week Of Year]" caption="Week Of Year" attribute="1" time="1" defaultMemberUniqueName="[Dim Date - Planned Date].[Week Of Year].[All]" allUniqueName="[Dim Date - Planned Date].[Week Of Year].[All]" dimensionUniqueName="[Dim Date - Planned Date]" displayFolder="" count="0" unbalanced="0" hidden="1"/>
    <cacheHierarchy uniqueName="[Dim Date - Planned Date].[WeekKey]" caption="WeekKey" attribute="1" time="1" defaultMemberUniqueName="[Dim Date - Planned Date].[WeekKey].[All]" allUniqueName="[Dim Date - Planned Date].[WeekKey].[All]" dimensionUniqueName="[Dim Date - Planned Date]" displayFolder="" count="0" unbalanced="0" hidden="1"/>
    <cacheHierarchy uniqueName="[Dim Date - Planned Date].[WeeksHierarchy]" caption="WeeksHierarchy" time="1" defaultMemberUniqueName="[Dim Date - Planned Date].[WeeksHierarchy].[All]" allUniqueName="[Dim Date - Planned Date].[WeeksHierarchy].[All]" dimensionUniqueName="[Dim Date - Planned Date]" displayFolder="" count="0" unbalanced="0" hidden="1"/>
    <cacheHierarchy uniqueName="[Dim Date - Planned Date].[Year Name]" caption="Year Name" attribute="1" time="1" defaultMemberUniqueName="[Dim Date - Planned Date].[Year Name].[All]" allUniqueName="[Dim Date - Planned Date].[Year Name].[All]" dimensionUniqueName="[Dim Date - Planned Date]" displayFolder="" count="0" unbalanced="0" hidden="1"/>
    <cacheHierarchy uniqueName="[Dim Date - Planned Date].[YearMonthKey]" caption="YearMonthKey" attribute="1" time="1" defaultMemberUniqueName="[Dim Date - Planned Date].[YearMonthKey].[All]" allUniqueName="[Dim Date - Planned Date].[YearMonthKey].[All]" dimensionUniqueName="[Dim Date - Planned Date]" displayFolder="" count="0" unbalanced="0" hidden="1"/>
    <cacheHierarchy uniqueName="[Dim Date - Preg. End Date].[Custom Week]" caption="Custom Week" attribute="1" time="1" defaultMemberUniqueName="[Dim Date - Preg. End Date].[Custom Week].[All]" allUniqueName="[Dim Date - Preg. End Date].[Custom Week].[All]" dimensionUniqueName="[Dim Date - Preg. End Date]" displayFolder="" count="0" unbalanced="0" hidden="1"/>
    <cacheHierarchy uniqueName="[Dim Date - Preg. End Date].[Date]" caption="Date" attribute="1" time="1" defaultMemberUniqueName="[Dim Date - Preg. End Date].[Date].[All]" allUniqueName="[Dim Date - Preg. End Date].[Date].[All]" dimensionUniqueName="[Dim Date - Preg. End Date]" displayFolder="" count="0" unbalanced="0" hidden="1"/>
    <cacheHierarchy uniqueName="[Dim Date - Preg. End Date].[DateHierarchy]" caption="DateHierarchy" time="1" defaultMemberUniqueName="[Dim Date - Preg. End Date].[DateHierarchy].[All]" allUniqueName="[Dim Date - Preg. End Date].[DateHierarchy].[All]" dimensionUniqueName="[Dim Date - Preg. End Date]" displayFolder="" count="0" unbalanced="0" hidden="1"/>
    <cacheHierarchy uniqueName="[Dim Date - Preg. End Date].[DateKey]" caption="DateKey" attribute="1" time="1" defaultMemberUniqueName="[Dim Date - Preg. End Date].[DateKey].[All]" allUniqueName="[Dim Date - Preg. End Date].[DateKey].[All]" dimensionUniqueName="[Dim Date - Preg. End Date]" displayFolder="" count="0" unbalanced="0" hidden="1"/>
    <cacheHierarchy uniqueName="[Dim Date - Preg. End Date].[DateOld]" caption="DateOld" attribute="1" time="1" defaultMemberUniqueName="[Dim Date - Preg. End Date].[DateOld].[All]" allUniqueName="[Dim Date - Preg. End Date].[DateOld].[All]" dimensionUniqueName="[Dim Date - Preg. End Date]" displayFolder="" count="0" unbalanced="0" hidden="1"/>
    <cacheHierarchy uniqueName="[Dim Date - Preg. End Date].[Day Name]" caption="Day Name" attribute="1" time="1" defaultMemberUniqueName="[Dim Date - Preg. End Date].[Day Name].[All]" allUniqueName="[Dim Date - Preg. End Date].[Day Name].[All]" dimensionUniqueName="[Dim Date - Preg. End Date]" displayFolder="" count="0" unbalanced="0" hidden="1"/>
    <cacheHierarchy uniqueName="[Dim Date - Preg. End Date].[Day Of Month]" caption="Day Of Month" attribute="1" time="1" defaultMemberUniqueName="[Dim Date - Preg. End Date].[Day Of Month].[All]" allUniqueName="[Dim Date - Preg. End Date].[Day Of Month].[All]" dimensionUniqueName="[Dim Date - Preg. End Date]" displayFolder="" count="0" unbalanced="0" hidden="1"/>
    <cacheHierarchy uniqueName="[Dim Date - Preg. End Date].[Day of Week]" caption="Day of Week" attribute="1" time="1" defaultMemberUniqueName="[Dim Date - Preg. End Date].[Day of Week].[All]" allUniqueName="[Dim Date - Preg. End Date].[Day of Week].[All]" dimensionUniqueName="[Dim Date - Preg. End Date]" displayFolder="" count="0" unbalanced="0" hidden="1"/>
    <cacheHierarchy uniqueName="[Dim Date - Preg. End Date].[Day of Year]" caption="Day of Year" attribute="1" time="1" defaultMemberUniqueName="[Dim Date - Preg. End Date].[Day of Year].[All]" allUniqueName="[Dim Date - Preg. End Date].[Day of Year].[All]" dimensionUniqueName="[Dim Date - Preg. End Date]" displayFolder="" count="0" unbalanced="0" hidden="1"/>
    <cacheHierarchy uniqueName="[Dim Date - Preg. End Date].[DayKey]" caption="DayKey" attribute="1" time="1" defaultMemberUniqueName="[Dim Date - Preg. End Date].[DayKey].[All]" allUniqueName="[Dim Date - Preg. End Date].[DayKey].[All]" dimensionUniqueName="[Dim Date - Preg. End Date]" displayFolder="" count="0" unbalanced="0" hidden="1"/>
    <cacheHierarchy uniqueName="[Dim Date - Preg. End Date].[DayKey2]" caption="DayKey2" attribute="1" time="1" defaultMemberUniqueName="[Dim Date - Preg. End Date].[DayKey2].[All]" allUniqueName="[Dim Date - Preg. End Date].[DayKey2].[All]" dimensionUniqueName="[Dim Date - Preg. End Date]" displayFolder="" count="0" unbalanced="0" hidden="1"/>
    <cacheHierarchy uniqueName="[Dim Date - Preg. End Date].[DayofMonthKey]" caption="DayofMonthKey" attribute="1" time="1" defaultMemberUniqueName="[Dim Date - Preg. End Date].[DayofMonthKey].[All]" allUniqueName="[Dim Date - Preg. End Date].[DayofMonthKey].[All]" dimensionUniqueName="[Dim Date - Preg. End Date]" displayFolder="" count="0" unbalanced="0" hidden="1"/>
    <cacheHierarchy uniqueName="[Dim Date - Preg. End Date].[DayofWeekKey]" caption="DayofWeekKey" attribute="1" time="1" defaultMemberUniqueName="[Dim Date - Preg. End Date].[DayofWeekKey].[All]" allUniqueName="[Dim Date - Preg. End Date].[DayofWeekKey].[All]" dimensionUniqueName="[Dim Date - Preg. End Date]" displayFolder="" count="0" unbalanced="0" hidden="1"/>
    <cacheHierarchy uniqueName="[Dim Date - Preg. End Date].[DayofYearKey]" caption="DayofYearKey" attribute="1" time="1" defaultMemberUniqueName="[Dim Date - Preg. End Date].[DayofYearKey].[All]" allUniqueName="[Dim Date - Preg. End Date].[DayofYearKey].[All]" dimensionUniqueName="[Dim Date - Preg. End Date]" displayFolder="" count="0" unbalanced="0" hidden="1"/>
    <cacheHierarchy uniqueName="[Dim Date - Preg. End Date].[FormattedDate]" caption="FormattedDate" attribute="1" time="1" defaultMemberUniqueName="[Dim Date - Preg. End Date].[FormattedDate].[All]" allUniqueName="[Dim Date - Preg. End Date].[FormattedDate].[All]" dimensionUniqueName="[Dim Date - Preg. End Date]" displayFolder="" count="0" unbalanced="0" hidden="1"/>
    <cacheHierarchy uniqueName="[Dim Date - Preg. End Date].[Half Year Name]" caption="Half Year Name" attribute="1" time="1" defaultMemberUniqueName="[Dim Date - Preg. End Date].[Half Year Name].[All]" allUniqueName="[Dim Date - Preg. End Date].[Half Year Name].[All]" dimensionUniqueName="[Dim Date - Preg. End Date]" displayFolder="" count="0" unbalanced="0" hidden="1"/>
    <cacheHierarchy uniqueName="[Dim Date - Preg. End Date].[Hijri Date]" caption="Hijri Date" attribute="1" time="1" defaultMemberUniqueName="[Dim Date - Preg. End Date].[Hijri Date].[All]" allUniqueName="[Dim Date - Preg. End Date].[Hijri Date].[All]" dimensionUniqueName="[Dim Date - Preg. End Date]" displayFolder="" count="0" unbalanced="0" hidden="1"/>
    <cacheHierarchy uniqueName="[Dim Date - Preg. End Date].[Hijri Month]" caption="Hijri Month" attribute="1" time="1" defaultMemberUniqueName="[Dim Date - Preg. End Date].[Hijri Month].[All]" allUniqueName="[Dim Date - Preg. End Date].[Hijri Month].[All]" dimensionUniqueName="[Dim Date - Preg. End Date]" displayFolder="" count="0" unbalanced="0" hidden="1"/>
    <cacheHierarchy uniqueName="[Dim Date - Preg. End Date].[Hijri Quarter]" caption="Hijri Quarter" attribute="1" time="1" defaultMemberUniqueName="[Dim Date - Preg. End Date].[Hijri Quarter].[All]" allUniqueName="[Dim Date - Preg. End Date].[Hijri Quarter].[All]" dimensionUniqueName="[Dim Date - Preg. End Date]" displayFolder="" count="0" unbalanced="0" hidden="1"/>
    <cacheHierarchy uniqueName="[Dim Date - Preg. End Date].[Hijri Semester]" caption="Hijri Semester" attribute="1" time="1" defaultMemberUniqueName="[Dim Date - Preg. End Date].[Hijri Semester].[All]" allUniqueName="[Dim Date - Preg. End Date].[Hijri Semester].[All]" dimensionUniqueName="[Dim Date - Preg. End Date]" displayFolder="" count="0" unbalanced="0" hidden="1"/>
    <cacheHierarchy uniqueName="[Dim Date - Preg. End Date].[Hijri Year]" caption="Hijri Year" attribute="1" time="1" defaultMemberUniqueName="[Dim Date - Preg. End Date].[Hijri Year].[All]" allUniqueName="[Dim Date - Preg. End Date].[Hijri Year].[All]" dimensionUniqueName="[Dim Date - Preg. End Date]" displayFolder="" count="0" unbalanced="0" hidden="1"/>
    <cacheHierarchy uniqueName="[Dim Date - Preg. End Date].[HijriDateHierarchy]" caption="HijriDateHierarchy" time="1" defaultMemberUniqueName="[Dim Date - Preg. End Date].[HijriDateHierarchy].[All]" allUniqueName="[Dim Date - Preg. End Date].[HijriDateHierarchy].[All]" dimensionUniqueName="[Dim Date - Preg. End Date]" displayFolder="" count="0" unbalanced="0" hidden="1"/>
    <cacheHierarchy uniqueName="[Dim Date - Preg. End Date].[HijriDayKey]" caption="HijriDayKey" attribute="1" time="1" defaultMemberUniqueName="[Dim Date - Preg. End Date].[HijriDayKey].[All]" allUniqueName="[Dim Date - Preg. End Date].[HijriDayKey].[All]" dimensionUniqueName="[Dim Date - Preg. End Date]" displayFolder="" count="0" unbalanced="0" hidden="1"/>
    <cacheHierarchy uniqueName="[Dim Date - Preg. End Date].[HijriMonthKey]" caption="HijriMonthKey" attribute="1" time="1" defaultMemberUniqueName="[Dim Date - Preg. End Date].[HijriMonthKey].[All]" allUniqueName="[Dim Date - Preg. End Date].[HijriMonthKey].[All]" dimensionUniqueName="[Dim Date - Preg. End Date]" displayFolder="" count="0" unbalanced="0" hidden="1"/>
    <cacheHierarchy uniqueName="[Dim Date - Preg. End Date].[HijriQuarterKey]" caption="HijriQuarterKey" attribute="1" time="1" defaultMemberUniqueName="[Dim Date - Preg. End Date].[HijriQuarterKey].[All]" allUniqueName="[Dim Date - Preg. End Date].[HijriQuarterKey].[All]" dimensionUniqueName="[Dim Date - Preg. End Date]" displayFolder="" count="0" unbalanced="0" hidden="1"/>
    <cacheHierarchy uniqueName="[Dim Date - Preg. End Date].[HijriSemesterKey]" caption="HijriSemesterKey" attribute="1" time="1" defaultMemberUniqueName="[Dim Date - Preg. End Date].[HijriSemesterKey].[All]" allUniqueName="[Dim Date - Preg. End Date].[HijriSemesterKey].[All]" dimensionUniqueName="[Dim Date - Preg. End Date]" displayFolder="" count="0" unbalanced="0" hidden="1"/>
    <cacheHierarchy uniqueName="[Dim Date - Preg. End Date].[Month Name]" caption="Month Name" attribute="1" time="1" defaultMemberUniqueName="[Dim Date - Preg. End Date].[Month Name].[All]" allUniqueName="[Dim Date - Preg. End Date].[Month Name].[All]" dimensionUniqueName="[Dim Date - Preg. End Date]" displayFolder="" count="0" unbalanced="0" hidden="1"/>
    <cacheHierarchy uniqueName="[Dim Date - Preg. End Date].[Month Of Year]" caption="Month Of Year" attribute="1" time="1" defaultMemberUniqueName="[Dim Date - Preg. End Date].[Month Of Year].[All]" allUniqueName="[Dim Date - Preg. End Date].[Month Of Year].[All]" dimensionUniqueName="[Dim Date - Preg. End Date]" displayFolder="" count="0" unbalanced="0" hidden="1"/>
    <cacheHierarchy uniqueName="[Dim Date - Preg. End Date].[MonthKey]" caption="MonthKey" attribute="1" time="1" defaultMemberUniqueName="[Dim Date - Preg. End Date].[MonthKey].[All]" allUniqueName="[Dim Date - Preg. End Date].[MonthKey].[All]" dimensionUniqueName="[Dim Date - Preg. End Date]" displayFolder="" count="0" unbalanced="0" hidden="1"/>
    <cacheHierarchy uniqueName="[Dim Date - Preg. End Date].[MonthNameKey]" caption="MonthNameKey" attribute="1" time="1" defaultMemberUniqueName="[Dim Date - Preg. End Date].[MonthNameKey].[All]" allUniqueName="[Dim Date - Preg. End Date].[MonthNameKey].[All]" dimensionUniqueName="[Dim Date - Preg. End Date]" displayFolder="" count="0" unbalanced="0" hidden="1"/>
    <cacheHierarchy uniqueName="[Dim Date - Preg. End Date].[MonthOverTime]" caption="MonthOverTime" attribute="1" time="1" defaultMemberUniqueName="[Dim Date - Preg. End Date].[MonthOverTime].[All]" allUniqueName="[Dim Date - Preg. End Date].[MonthOverTime].[All]" dimensionUniqueName="[Dim Date - Preg. End Date]" displayFolder="" count="0" unbalanced="0" hidden="1"/>
    <cacheHierarchy uniqueName="[Dim Date - Preg. End Date].[PK_Date]" caption="PK_Date" attribute="1" time="1" keyAttribute="1" defaultMemberUniqueName="[Dim Date - Preg. End Date].[PK_Date].[All]" allUniqueName="[Dim Date - Preg. End Date].[PK_Date].[All]" dimensionUniqueName="[Dim Date - Preg. End Date]" displayFolder="" count="0" memberValueDatatype="7" unbalanced="0" hidden="1"/>
    <cacheHierarchy uniqueName="[Dim Date - Preg. End Date].[Quarter Name]" caption="Quarter Name" attribute="1" time="1" defaultMemberUniqueName="[Dim Date - Preg. End Date].[Quarter Name].[All]" allUniqueName="[Dim Date - Preg. End Date].[Quarter Name].[All]" dimensionUniqueName="[Dim Date - Preg. End Date]" displayFolder="" count="0" unbalanced="0" hidden="1"/>
    <cacheHierarchy uniqueName="[Dim Date - Preg. End Date].[Quarter Of Year]" caption="Quarter Of Year" attribute="1" time="1" defaultMemberUniqueName="[Dim Date - Preg. End Date].[Quarter Of Year].[All]" allUniqueName="[Dim Date - Preg. End Date].[Quarter Of Year].[All]" dimensionUniqueName="[Dim Date - Preg. End Date]" displayFolder="" count="0" unbalanced="0" hidden="1"/>
    <cacheHierarchy uniqueName="[Dim Date - Preg. End Date].[QuarterKey]" caption="QuarterKey" attribute="1" time="1" defaultMemberUniqueName="[Dim Date - Preg. End Date].[QuarterKey].[All]" allUniqueName="[Dim Date - Preg. End Date].[QuarterKey].[All]" dimensionUniqueName="[Dim Date - Preg. End Date]" displayFolder="" count="0" unbalanced="0" hidden="1"/>
    <cacheHierarchy uniqueName="[Dim Date - Preg. End Date].[Semester Of Year]" caption="Semester Of Year" attribute="1" time="1" defaultMemberUniqueName="[Dim Date - Preg. End Date].[Semester Of Year].[All]" allUniqueName="[Dim Date - Preg. End Date].[Semester Of Year].[All]" dimensionUniqueName="[Dim Date - Preg. End Date]" displayFolder="" count="0" unbalanced="0" hidden="1"/>
    <cacheHierarchy uniqueName="[Dim Date - Preg. End Date].[SemesterKey]" caption="SemesterKey" attribute="1" time="1" defaultMemberUniqueName="[Dim Date - Preg. End Date].[SemesterKey].[All]" allUniqueName="[Dim Date - Preg. End Date].[SemesterKey].[All]" dimensionUniqueName="[Dim Date - Preg. End Date]" displayFolder="" count="0" unbalanced="0" hidden="1"/>
    <cacheHierarchy uniqueName="[Dim Date - Preg. End Date].[SemesterNameKey]" caption="SemesterNameKey" attribute="1" time="1" defaultMemberUniqueName="[Dim Date - Preg. End Date].[SemesterNameKey].[All]" allUniqueName="[Dim Date - Preg. End Date].[SemesterNameKey].[All]" dimensionUniqueName="[Dim Date - Preg. End Date]" displayFolder="" count="0" unbalanced="0" hidden="1"/>
    <cacheHierarchy uniqueName="[Dim Date - Preg. End Date].[Week]" caption="Week" attribute="1" time="1" defaultMemberUniqueName="[Dim Date - Preg. End Date].[Week].[All]" allUniqueName="[Dim Date - Preg. End Date].[Week].[All]" dimensionUniqueName="[Dim Date - Preg. End Date]" displayFolder="" count="0" unbalanced="0" hidden="1"/>
    <cacheHierarchy uniqueName="[Dim Date - Preg. End Date].[Week Of Year]" caption="Week Of Year" attribute="1" time="1" defaultMemberUniqueName="[Dim Date - Preg. End Date].[Week Of Year].[All]" allUniqueName="[Dim Date - Preg. End Date].[Week Of Year].[All]" dimensionUniqueName="[Dim Date - Preg. End Date]" displayFolder="" count="0" unbalanced="0" hidden="1"/>
    <cacheHierarchy uniqueName="[Dim Date - Preg. End Date].[WeekKey]" caption="WeekKey" attribute="1" time="1" defaultMemberUniqueName="[Dim Date - Preg. End Date].[WeekKey].[All]" allUniqueName="[Dim Date - Preg. End Date].[WeekKey].[All]" dimensionUniqueName="[Dim Date - Preg. End Date]" displayFolder="" count="0" unbalanced="0" hidden="1"/>
    <cacheHierarchy uniqueName="[Dim Date - Preg. End Date].[WeeksHierarchy]" caption="WeeksHierarchy" time="1" defaultMemberUniqueName="[Dim Date - Preg. End Date].[WeeksHierarchy].[All]" allUniqueName="[Dim Date - Preg. End Date].[WeeksHierarchy].[All]" dimensionUniqueName="[Dim Date - Preg. End Date]" displayFolder="" count="0" unbalanced="0" hidden="1"/>
    <cacheHierarchy uniqueName="[Dim Date - Preg. End Date].[Year Name]" caption="Year Name" attribute="1" time="1" defaultMemberUniqueName="[Dim Date - Preg. End Date].[Year Name].[All]" allUniqueName="[Dim Date - Preg. End Date].[Year Name].[All]" dimensionUniqueName="[Dim Date - Preg. End Date]" displayFolder="" count="0" unbalanced="0" hidden="1"/>
    <cacheHierarchy uniqueName="[Dim Date - Preg. End Date].[YearMonthKey]" caption="YearMonthKey" attribute="1" time="1" defaultMemberUniqueName="[Dim Date - Preg. End Date].[YearMonthKey].[All]" allUniqueName="[Dim Date - Preg. End Date].[YearMonthKey].[All]" dimensionUniqueName="[Dim Date - Preg. End Date]" displayFolder="" count="0" unbalanced="0" hidden="1"/>
    <cacheHierarchy uniqueName="[Dim Date - Preg. Start Date].[Custom Week]" caption="Custom Week" attribute="1" time="1" defaultMemberUniqueName="[Dim Date - Preg. Start Date].[Custom Week].[All]" allUniqueName="[Dim Date - Preg. Start Date].[Custom Week].[All]" dimensionUniqueName="[Dim Date - Preg. Start Date]" displayFolder="" count="0" unbalanced="0" hidden="1"/>
    <cacheHierarchy uniqueName="[Dim Date - Preg. Start Date].[Date]" caption="Date" attribute="1" time="1" defaultMemberUniqueName="[Dim Date - Preg. Start Date].[Date].[All]" allUniqueName="[Dim Date - Preg. Start Date].[Date].[All]" dimensionUniqueName="[Dim Date - Preg. Start Date]" displayFolder="" count="0" unbalanced="0" hidden="1"/>
    <cacheHierarchy uniqueName="[Dim Date - Preg. Start Date].[DateHierarchy]" caption="DateHierarchy" time="1" defaultMemberUniqueName="[Dim Date - Preg. Start Date].[DateHierarchy].[All]" allUniqueName="[Dim Date - Preg. Start Date].[DateHierarchy].[All]" dimensionUniqueName="[Dim Date - Preg. Start Date]" displayFolder="" count="0" unbalanced="0" hidden="1"/>
    <cacheHierarchy uniqueName="[Dim Date - Preg. Start Date].[DateKey]" caption="DateKey" attribute="1" time="1" defaultMemberUniqueName="[Dim Date - Preg. Start Date].[DateKey].[All]" allUniqueName="[Dim Date - Preg. Start Date].[DateKey].[All]" dimensionUniqueName="[Dim Date - Preg. Start Date]" displayFolder="" count="0" unbalanced="0" hidden="1"/>
    <cacheHierarchy uniqueName="[Dim Date - Preg. Start Date].[DateOld]" caption="DateOld" attribute="1" time="1" defaultMemberUniqueName="[Dim Date - Preg. Start Date].[DateOld].[All]" allUniqueName="[Dim Date - Preg. Start Date].[DateOld].[All]" dimensionUniqueName="[Dim Date - Preg. Start Date]" displayFolder="" count="0" unbalanced="0" hidden="1"/>
    <cacheHierarchy uniqueName="[Dim Date - Preg. Start Date].[Day Name]" caption="Day Name" attribute="1" time="1" defaultMemberUniqueName="[Dim Date - Preg. Start Date].[Day Name].[All]" allUniqueName="[Dim Date - Preg. Start Date].[Day Name].[All]" dimensionUniqueName="[Dim Date - Preg. Start Date]" displayFolder="" count="0" unbalanced="0" hidden="1"/>
    <cacheHierarchy uniqueName="[Dim Date - Preg. Start Date].[Day Of Month]" caption="Day Of Month" attribute="1" time="1" defaultMemberUniqueName="[Dim Date - Preg. Start Date].[Day Of Month].[All]" allUniqueName="[Dim Date - Preg. Start Date].[Day Of Month].[All]" dimensionUniqueName="[Dim Date - Preg. Start Date]" displayFolder="" count="0" unbalanced="0" hidden="1"/>
    <cacheHierarchy uniqueName="[Dim Date - Preg. Start Date].[Day of Week]" caption="Day of Week" attribute="1" time="1" defaultMemberUniqueName="[Dim Date - Preg. Start Date].[Day of Week].[All]" allUniqueName="[Dim Date - Preg. Start Date].[Day of Week].[All]" dimensionUniqueName="[Dim Date - Preg. Start Date]" displayFolder="" count="0" unbalanced="0" hidden="1"/>
    <cacheHierarchy uniqueName="[Dim Date - Preg. Start Date].[Day of Year]" caption="Day of Year" attribute="1" time="1" defaultMemberUniqueName="[Dim Date - Preg. Start Date].[Day of Year].[All]" allUniqueName="[Dim Date - Preg. Start Date].[Day of Year].[All]" dimensionUniqueName="[Dim Date - Preg. Start Date]" displayFolder="" count="0" unbalanced="0" hidden="1"/>
    <cacheHierarchy uniqueName="[Dim Date - Preg. Start Date].[DayKey]" caption="DayKey" attribute="1" time="1" defaultMemberUniqueName="[Dim Date - Preg. Start Date].[DayKey].[All]" allUniqueName="[Dim Date - Preg. Start Date].[DayKey].[All]" dimensionUniqueName="[Dim Date - Preg. Start Date]" displayFolder="" count="0" unbalanced="0" hidden="1"/>
    <cacheHierarchy uniqueName="[Dim Date - Preg. Start Date].[DayKey2]" caption="DayKey2" attribute="1" time="1" defaultMemberUniqueName="[Dim Date - Preg. Start Date].[DayKey2].[All]" allUniqueName="[Dim Date - Preg. Start Date].[DayKey2].[All]" dimensionUniqueName="[Dim Date - Preg. Start Date]" displayFolder="" count="0" unbalanced="0" hidden="1"/>
    <cacheHierarchy uniqueName="[Dim Date - Preg. Start Date].[DayofMonthKey]" caption="DayofMonthKey" attribute="1" time="1" defaultMemberUniqueName="[Dim Date - Preg. Start Date].[DayofMonthKey].[All]" allUniqueName="[Dim Date - Preg. Start Date].[DayofMonthKey].[All]" dimensionUniqueName="[Dim Date - Preg. Start Date]" displayFolder="" count="0" unbalanced="0" hidden="1"/>
    <cacheHierarchy uniqueName="[Dim Date - Preg. Start Date].[DayofWeekKey]" caption="DayofWeekKey" attribute="1" time="1" defaultMemberUniqueName="[Dim Date - Preg. Start Date].[DayofWeekKey].[All]" allUniqueName="[Dim Date - Preg. Start Date].[DayofWeekKey].[All]" dimensionUniqueName="[Dim Date - Preg. Start Date]" displayFolder="" count="0" unbalanced="0" hidden="1"/>
    <cacheHierarchy uniqueName="[Dim Date - Preg. Start Date].[DayofYearKey]" caption="DayofYearKey" attribute="1" time="1" defaultMemberUniqueName="[Dim Date - Preg. Start Date].[DayofYearKey].[All]" allUniqueName="[Dim Date - Preg. Start Date].[DayofYearKey].[All]" dimensionUniqueName="[Dim Date - Preg. Start Date]" displayFolder="" count="0" unbalanced="0" hidden="1"/>
    <cacheHierarchy uniqueName="[Dim Date - Preg. Start Date].[FormattedDate]" caption="FormattedDate" attribute="1" time="1" defaultMemberUniqueName="[Dim Date - Preg. Start Date].[FormattedDate].[All]" allUniqueName="[Dim Date - Preg. Start Date].[FormattedDate].[All]" dimensionUniqueName="[Dim Date - Preg. Start Date]" displayFolder="" count="0" unbalanced="0" hidden="1"/>
    <cacheHierarchy uniqueName="[Dim Date - Preg. Start Date].[Half Year Name]" caption="Half Year Name" attribute="1" time="1" defaultMemberUniqueName="[Dim Date - Preg. Start Date].[Half Year Name].[All]" allUniqueName="[Dim Date - Preg. Start Date].[Half Year Name].[All]" dimensionUniqueName="[Dim Date - Preg. Start Date]" displayFolder="" count="0" unbalanced="0" hidden="1"/>
    <cacheHierarchy uniqueName="[Dim Date - Preg. Start Date].[Hijri Date]" caption="Hijri Date" attribute="1" time="1" defaultMemberUniqueName="[Dim Date - Preg. Start Date].[Hijri Date].[All]" allUniqueName="[Dim Date - Preg. Start Date].[Hijri Date].[All]" dimensionUniqueName="[Dim Date - Preg. Start Date]" displayFolder="" count="0" unbalanced="0" hidden="1"/>
    <cacheHierarchy uniqueName="[Dim Date - Preg. Start Date].[Hijri Month]" caption="Hijri Month" attribute="1" time="1" defaultMemberUniqueName="[Dim Date - Preg. Start Date].[Hijri Month].[All]" allUniqueName="[Dim Date - Preg. Start Date].[Hijri Month].[All]" dimensionUniqueName="[Dim Date - Preg. Start Date]" displayFolder="" count="0" unbalanced="0" hidden="1"/>
    <cacheHierarchy uniqueName="[Dim Date - Preg. Start Date].[Hijri Quarter]" caption="Hijri Quarter" attribute="1" time="1" defaultMemberUniqueName="[Dim Date - Preg. Start Date].[Hijri Quarter].[All]" allUniqueName="[Dim Date - Preg. Start Date].[Hijri Quarter].[All]" dimensionUniqueName="[Dim Date - Preg. Start Date]" displayFolder="" count="0" unbalanced="0" hidden="1"/>
    <cacheHierarchy uniqueName="[Dim Date - Preg. Start Date].[Hijri Semester]" caption="Hijri Semester" attribute="1" time="1" defaultMemberUniqueName="[Dim Date - Preg. Start Date].[Hijri Semester].[All]" allUniqueName="[Dim Date - Preg. Start Date].[Hijri Semester].[All]" dimensionUniqueName="[Dim Date - Preg. Start Date]" displayFolder="" count="0" unbalanced="0" hidden="1"/>
    <cacheHierarchy uniqueName="[Dim Date - Preg. Start Date].[Hijri Year]" caption="Hijri Year" attribute="1" time="1" defaultMemberUniqueName="[Dim Date - Preg. Start Date].[Hijri Year].[All]" allUniqueName="[Dim Date - Preg. Start Date].[Hijri Year].[All]" dimensionUniqueName="[Dim Date - Preg. Start Date]" displayFolder="" count="0" unbalanced="0" hidden="1"/>
    <cacheHierarchy uniqueName="[Dim Date - Preg. Start Date].[HijriDateHierarchy]" caption="HijriDateHierarchy" time="1" defaultMemberUniqueName="[Dim Date - Preg. Start Date].[HijriDateHierarchy].[All]" allUniqueName="[Dim Date - Preg. Start Date].[HijriDateHierarchy].[All]" dimensionUniqueName="[Dim Date - Preg. Start Date]" displayFolder="" count="0" unbalanced="0" hidden="1"/>
    <cacheHierarchy uniqueName="[Dim Date - Preg. Start Date].[HijriDayKey]" caption="HijriDayKey" attribute="1" time="1" defaultMemberUniqueName="[Dim Date - Preg. Start Date].[HijriDayKey].[All]" allUniqueName="[Dim Date - Preg. Start Date].[HijriDayKey].[All]" dimensionUniqueName="[Dim Date - Preg. Start Date]" displayFolder="" count="0" unbalanced="0" hidden="1"/>
    <cacheHierarchy uniqueName="[Dim Date - Preg. Start Date].[HijriMonthKey]" caption="HijriMonthKey" attribute="1" time="1" defaultMemberUniqueName="[Dim Date - Preg. Start Date].[HijriMonthKey].[All]" allUniqueName="[Dim Date - Preg. Start Date].[HijriMonthKey].[All]" dimensionUniqueName="[Dim Date - Preg. Start Date]" displayFolder="" count="0" unbalanced="0" hidden="1"/>
    <cacheHierarchy uniqueName="[Dim Date - Preg. Start Date].[HijriQuarterKey]" caption="HijriQuarterKey" attribute="1" time="1" defaultMemberUniqueName="[Dim Date - Preg. Start Date].[HijriQuarterKey].[All]" allUniqueName="[Dim Date - Preg. Start Date].[HijriQuarterKey].[All]" dimensionUniqueName="[Dim Date - Preg. Start Date]" displayFolder="" count="0" unbalanced="0" hidden="1"/>
    <cacheHierarchy uniqueName="[Dim Date - Preg. Start Date].[HijriSemesterKey]" caption="HijriSemesterKey" attribute="1" time="1" defaultMemberUniqueName="[Dim Date - Preg. Start Date].[HijriSemesterKey].[All]" allUniqueName="[Dim Date - Preg. Start Date].[HijriSemesterKey].[All]" dimensionUniqueName="[Dim Date - Preg. Start Date]" displayFolder="" count="0" unbalanced="0" hidden="1"/>
    <cacheHierarchy uniqueName="[Dim Date - Preg. Start Date].[Month Name]" caption="Month Name" attribute="1" time="1" defaultMemberUniqueName="[Dim Date - Preg. Start Date].[Month Name].[All]" allUniqueName="[Dim Date - Preg. Start Date].[Month Name].[All]" dimensionUniqueName="[Dim Date - Preg. Start Date]" displayFolder="" count="0" unbalanced="0" hidden="1"/>
    <cacheHierarchy uniqueName="[Dim Date - Preg. Start Date].[Month Of Year]" caption="Month Of Year" attribute="1" time="1" defaultMemberUniqueName="[Dim Date - Preg. Start Date].[Month Of Year].[All]" allUniqueName="[Dim Date - Preg. Start Date].[Month Of Year].[All]" dimensionUniqueName="[Dim Date - Preg. Start Date]" displayFolder="" count="0" unbalanced="0" hidden="1"/>
    <cacheHierarchy uniqueName="[Dim Date - Preg. Start Date].[MonthKey]" caption="MonthKey" attribute="1" time="1" defaultMemberUniqueName="[Dim Date - Preg. Start Date].[MonthKey].[All]" allUniqueName="[Dim Date - Preg. Start Date].[MonthKey].[All]" dimensionUniqueName="[Dim Date - Preg. Start Date]" displayFolder="" count="0" unbalanced="0" hidden="1"/>
    <cacheHierarchy uniqueName="[Dim Date - Preg. Start Date].[MonthNameKey]" caption="MonthNameKey" attribute="1" time="1" defaultMemberUniqueName="[Dim Date - Preg. Start Date].[MonthNameKey].[All]" allUniqueName="[Dim Date - Preg. Start Date].[MonthNameKey].[All]" dimensionUniqueName="[Dim Date - Preg. Start Date]" displayFolder="" count="0" unbalanced="0" hidden="1"/>
    <cacheHierarchy uniqueName="[Dim Date - Preg. Start Date].[MonthOverTime]" caption="MonthOverTime" attribute="1" time="1" defaultMemberUniqueName="[Dim Date - Preg. Start Date].[MonthOverTime].[All]" allUniqueName="[Dim Date - Preg. Start Date].[MonthOverTime].[All]" dimensionUniqueName="[Dim Date - Preg. Start Date]" displayFolder="" count="0" unbalanced="0" hidden="1"/>
    <cacheHierarchy uniqueName="[Dim Date - Preg. Start Date].[PK_Date]" caption="PK_Date" attribute="1" time="1" keyAttribute="1" defaultMemberUniqueName="[Dim Date - Preg. Start Date].[PK_Date].[All]" allUniqueName="[Dim Date - Preg. Start Date].[PK_Date].[All]" dimensionUniqueName="[Dim Date - Preg. Start Date]" displayFolder="" count="0" memberValueDatatype="7" unbalanced="0" hidden="1"/>
    <cacheHierarchy uniqueName="[Dim Date - Preg. Start Date].[Quarter Name]" caption="Quarter Name" attribute="1" time="1" defaultMemberUniqueName="[Dim Date - Preg. Start Date].[Quarter Name].[All]" allUniqueName="[Dim Date - Preg. Start Date].[Quarter Name].[All]" dimensionUniqueName="[Dim Date - Preg. Start Date]" displayFolder="" count="0" unbalanced="0" hidden="1"/>
    <cacheHierarchy uniqueName="[Dim Date - Preg. Start Date].[Quarter Of Year]" caption="Quarter Of Year" attribute="1" time="1" defaultMemberUniqueName="[Dim Date - Preg. Start Date].[Quarter Of Year].[All]" allUniqueName="[Dim Date - Preg. Start Date].[Quarter Of Year].[All]" dimensionUniqueName="[Dim Date - Preg. Start Date]" displayFolder="" count="0" unbalanced="0" hidden="1"/>
    <cacheHierarchy uniqueName="[Dim Date - Preg. Start Date].[QuarterKey]" caption="QuarterKey" attribute="1" time="1" defaultMemberUniqueName="[Dim Date - Preg. Start Date].[QuarterKey].[All]" allUniqueName="[Dim Date - Preg. Start Date].[QuarterKey].[All]" dimensionUniqueName="[Dim Date - Preg. Start Date]" displayFolder="" count="0" unbalanced="0" hidden="1"/>
    <cacheHierarchy uniqueName="[Dim Date - Preg. Start Date].[Semester Of Year]" caption="Semester Of Year" attribute="1" time="1" defaultMemberUniqueName="[Dim Date - Preg. Start Date].[Semester Of Year].[All]" allUniqueName="[Dim Date - Preg. Start Date].[Semester Of Year].[All]" dimensionUniqueName="[Dim Date - Preg. Start Date]" displayFolder="" count="0" unbalanced="0" hidden="1"/>
    <cacheHierarchy uniqueName="[Dim Date - Preg. Start Date].[SemesterKey]" caption="SemesterKey" attribute="1" time="1" defaultMemberUniqueName="[Dim Date - Preg. Start Date].[SemesterKey].[All]" allUniqueName="[Dim Date - Preg. Start Date].[SemesterKey].[All]" dimensionUniqueName="[Dim Date - Preg. Start Date]" displayFolder="" count="0" unbalanced="0" hidden="1"/>
    <cacheHierarchy uniqueName="[Dim Date - Preg. Start Date].[SemesterNameKey]" caption="SemesterNameKey" attribute="1" time="1" defaultMemberUniqueName="[Dim Date - Preg. Start Date].[SemesterNameKey].[All]" allUniqueName="[Dim Date - Preg. Start Date].[SemesterNameKey].[All]" dimensionUniqueName="[Dim Date - Preg. Start Date]" displayFolder="" count="0" unbalanced="0" hidden="1"/>
    <cacheHierarchy uniqueName="[Dim Date - Preg. Start Date].[Week]" caption="Week" attribute="1" time="1" defaultMemberUniqueName="[Dim Date - Preg. Start Date].[Week].[All]" allUniqueName="[Dim Date - Preg. Start Date].[Week].[All]" dimensionUniqueName="[Dim Date - Preg. Start Date]" displayFolder="" count="0" unbalanced="0" hidden="1"/>
    <cacheHierarchy uniqueName="[Dim Date - Preg. Start Date].[Week Of Year]" caption="Week Of Year" attribute="1" time="1" defaultMemberUniqueName="[Dim Date - Preg. Start Date].[Week Of Year].[All]" allUniqueName="[Dim Date - Preg. Start Date].[Week Of Year].[All]" dimensionUniqueName="[Dim Date - Preg. Start Date]" displayFolder="" count="0" unbalanced="0" hidden="1"/>
    <cacheHierarchy uniqueName="[Dim Date - Preg. Start Date].[WeekKey]" caption="WeekKey" attribute="1" time="1" defaultMemberUniqueName="[Dim Date - Preg. Start Date].[WeekKey].[All]" allUniqueName="[Dim Date - Preg. Start Date].[WeekKey].[All]" dimensionUniqueName="[Dim Date - Preg. Start Date]" displayFolder="" count="0" unbalanced="0" hidden="1"/>
    <cacheHierarchy uniqueName="[Dim Date - Preg. Start Date].[WeeksHierarchy]" caption="WeeksHierarchy" time="1" defaultMemberUniqueName="[Dim Date - Preg. Start Date].[WeeksHierarchy].[All]" allUniqueName="[Dim Date - Preg. Start Date].[WeeksHierarchy].[All]" dimensionUniqueName="[Dim Date - Preg. Start Date]" displayFolder="" count="0" unbalanced="0" hidden="1"/>
    <cacheHierarchy uniqueName="[Dim Date - Preg. Start Date].[Year Name]" caption="Year Name" attribute="1" time="1" defaultMemberUniqueName="[Dim Date - Preg. Start Date].[Year Name].[All]" allUniqueName="[Dim Date - Preg. Start Date].[Year Name].[All]" dimensionUniqueName="[Dim Date - Preg. Start Date]" displayFolder="" count="0" unbalanced="0" hidden="1"/>
    <cacheHierarchy uniqueName="[Dim Date - Preg. Start Date].[YearMonthKey]" caption="YearMonthKey" attribute="1" time="1" defaultMemberUniqueName="[Dim Date - Preg. Start Date].[YearMonthKey].[All]" allUniqueName="[Dim Date - Preg. Start Date].[YearMonthKey].[All]" dimensionUniqueName="[Dim Date - Preg. Start Date]" displayFolder="" count="0" unbalanced="0" hidden="1"/>
    <cacheHierarchy uniqueName="[Dim Date - Receive Date].[Custom Week]" caption="Custom Week" attribute="1" time="1" defaultMemberUniqueName="[Dim Date - Receive Date].[Custom Week].[All]" allUniqueName="[Dim Date - Receive Date].[Custom Week].[All]" dimensionUniqueName="[Dim Date - Receive Date]" displayFolder="" count="0" unbalanced="0" hidden="1"/>
    <cacheHierarchy uniqueName="[Dim Date - Receive Date].[Date]" caption="Date" attribute="1" time="1" defaultMemberUniqueName="[Dim Date - Receive Date].[Date].[All]" allUniqueName="[Dim Date - Receive Date].[Date].[All]" dimensionUniqueName="[Dim Date - Receive Date]" displayFolder="" count="0" unbalanced="0" hidden="1"/>
    <cacheHierarchy uniqueName="[Dim Date - Receive Date].[DateHierarchy]" caption="DateHierarchy" time="1" defaultMemberUniqueName="[Dim Date - Receive Date].[DateHierarchy].[All]" allUniqueName="[Dim Date - Receive Date].[DateHierarchy].[All]" dimensionUniqueName="[Dim Date - Receive Date]" displayFolder="" count="0" unbalanced="0" hidden="1"/>
    <cacheHierarchy uniqueName="[Dim Date - Receive Date].[DateKey]" caption="DateKey" attribute="1" time="1" defaultMemberUniqueName="[Dim Date - Receive Date].[DateKey].[All]" allUniqueName="[Dim Date - Receive Date].[DateKey].[All]" dimensionUniqueName="[Dim Date - Receive Date]" displayFolder="" count="0" unbalanced="0" hidden="1"/>
    <cacheHierarchy uniqueName="[Dim Date - Receive Date].[DateOld]" caption="DateOld" attribute="1" time="1" defaultMemberUniqueName="[Dim Date - Receive Date].[DateOld].[All]" allUniqueName="[Dim Date - Receive Date].[DateOld].[All]" dimensionUniqueName="[Dim Date - Receive Date]" displayFolder="" count="0" unbalanced="0" hidden="1"/>
    <cacheHierarchy uniqueName="[Dim Date - Receive Date].[Day Name]" caption="Day Name" attribute="1" time="1" defaultMemberUniqueName="[Dim Date - Receive Date].[Day Name].[All]" allUniqueName="[Dim Date - Receive Date].[Day Name].[All]" dimensionUniqueName="[Dim Date - Receive Date]" displayFolder="" count="0" unbalanced="0" hidden="1"/>
    <cacheHierarchy uniqueName="[Dim Date - Receive Date].[Day Of Month]" caption="Day Of Month" attribute="1" time="1" defaultMemberUniqueName="[Dim Date - Receive Date].[Day Of Month].[All]" allUniqueName="[Dim Date - Receive Date].[Day Of Month].[All]" dimensionUniqueName="[Dim Date - Receive Date]" displayFolder="" count="0" unbalanced="0" hidden="1"/>
    <cacheHierarchy uniqueName="[Dim Date - Receive Date].[Day of Week]" caption="Day of Week" attribute="1" time="1" defaultMemberUniqueName="[Dim Date - Receive Date].[Day of Week].[All]" allUniqueName="[Dim Date - Receive Date].[Day of Week].[All]" dimensionUniqueName="[Dim Date - Receive Date]" displayFolder="" count="0" unbalanced="0" hidden="1"/>
    <cacheHierarchy uniqueName="[Dim Date - Receive Date].[Day of Year]" caption="Day of Year" attribute="1" time="1" defaultMemberUniqueName="[Dim Date - Receive Date].[Day of Year].[All]" allUniqueName="[Dim Date - Receive Date].[Day of Year].[All]" dimensionUniqueName="[Dim Date - Receive Date]" displayFolder="" count="0" unbalanced="0" hidden="1"/>
    <cacheHierarchy uniqueName="[Dim Date - Receive Date].[DayKey]" caption="DayKey" attribute="1" time="1" defaultMemberUniqueName="[Dim Date - Receive Date].[DayKey].[All]" allUniqueName="[Dim Date - Receive Date].[DayKey].[All]" dimensionUniqueName="[Dim Date - Receive Date]" displayFolder="" count="0" unbalanced="0" hidden="1"/>
    <cacheHierarchy uniqueName="[Dim Date - Receive Date].[DayKey2]" caption="DayKey2" attribute="1" time="1" defaultMemberUniqueName="[Dim Date - Receive Date].[DayKey2].[All]" allUniqueName="[Dim Date - Receive Date].[DayKey2].[All]" dimensionUniqueName="[Dim Date - Receive Date]" displayFolder="" count="0" unbalanced="0" hidden="1"/>
    <cacheHierarchy uniqueName="[Dim Date - Receive Date].[DayofMonthKey]" caption="DayofMonthKey" attribute="1" time="1" defaultMemberUniqueName="[Dim Date - Receive Date].[DayofMonthKey].[All]" allUniqueName="[Dim Date - Receive Date].[DayofMonthKey].[All]" dimensionUniqueName="[Dim Date - Receive Date]" displayFolder="" count="0" unbalanced="0" hidden="1"/>
    <cacheHierarchy uniqueName="[Dim Date - Receive Date].[DayofWeekKey]" caption="DayofWeekKey" attribute="1" time="1" defaultMemberUniqueName="[Dim Date - Receive Date].[DayofWeekKey].[All]" allUniqueName="[Dim Date - Receive Date].[DayofWeekKey].[All]" dimensionUniqueName="[Dim Date - Receive Date]" displayFolder="" count="0" unbalanced="0" hidden="1"/>
    <cacheHierarchy uniqueName="[Dim Date - Receive Date].[DayofYearKey]" caption="DayofYearKey" attribute="1" time="1" defaultMemberUniqueName="[Dim Date - Receive Date].[DayofYearKey].[All]" allUniqueName="[Dim Date - Receive Date].[DayofYearKey].[All]" dimensionUniqueName="[Dim Date - Receive Date]" displayFolder="" count="0" unbalanced="0" hidden="1"/>
    <cacheHierarchy uniqueName="[Dim Date - Receive Date].[FormattedDate]" caption="FormattedDate" attribute="1" time="1" defaultMemberUniqueName="[Dim Date - Receive Date].[FormattedDate].[All]" allUniqueName="[Dim Date - Receive Date].[FormattedDate].[All]" dimensionUniqueName="[Dim Date - Receive Date]" displayFolder="" count="0" unbalanced="0" hidden="1"/>
    <cacheHierarchy uniqueName="[Dim Date - Receive Date].[Half Year Name]" caption="Half Year Name" attribute="1" time="1" defaultMemberUniqueName="[Dim Date - Receive Date].[Half Year Name].[All]" allUniqueName="[Dim Date - Receive Date].[Half Year Name].[All]" dimensionUniqueName="[Dim Date - Receive Date]" displayFolder="" count="0" unbalanced="0" hidden="1"/>
    <cacheHierarchy uniqueName="[Dim Date - Receive Date].[Hijri Date]" caption="Hijri Date" attribute="1" time="1" defaultMemberUniqueName="[Dim Date - Receive Date].[Hijri Date].[All]" allUniqueName="[Dim Date - Receive Date].[Hijri Date].[All]" dimensionUniqueName="[Dim Date - Receive Date]" displayFolder="" count="0" unbalanced="0" hidden="1"/>
    <cacheHierarchy uniqueName="[Dim Date - Receive Date].[Hijri Month]" caption="Hijri Month" attribute="1" time="1" defaultMemberUniqueName="[Dim Date - Receive Date].[Hijri Month].[All]" allUniqueName="[Dim Date - Receive Date].[Hijri Month].[All]" dimensionUniqueName="[Dim Date - Receive Date]" displayFolder="" count="0" unbalanced="0" hidden="1"/>
    <cacheHierarchy uniqueName="[Dim Date - Receive Date].[Hijri Quarter]" caption="Hijri Quarter" attribute="1" time="1" defaultMemberUniqueName="[Dim Date - Receive Date].[Hijri Quarter].[All]" allUniqueName="[Dim Date - Receive Date].[Hijri Quarter].[All]" dimensionUniqueName="[Dim Date - Receive Date]" displayFolder="" count="0" unbalanced="0" hidden="1"/>
    <cacheHierarchy uniqueName="[Dim Date - Receive Date].[Hijri Semester]" caption="Hijri Semester" attribute="1" time="1" defaultMemberUniqueName="[Dim Date - Receive Date].[Hijri Semester].[All]" allUniqueName="[Dim Date - Receive Date].[Hijri Semester].[All]" dimensionUniqueName="[Dim Date - Receive Date]" displayFolder="" count="0" unbalanced="0" hidden="1"/>
    <cacheHierarchy uniqueName="[Dim Date - Receive Date].[Hijri Year]" caption="Hijri Year" attribute="1" time="1" defaultMemberUniqueName="[Dim Date - Receive Date].[Hijri Year].[All]" allUniqueName="[Dim Date - Receive Date].[Hijri Year].[All]" dimensionUniqueName="[Dim Date - Receive Date]" displayFolder="" count="0" unbalanced="0" hidden="1"/>
    <cacheHierarchy uniqueName="[Dim Date - Receive Date].[HijriDateHierarchy]" caption="HijriDateHierarchy" time="1" defaultMemberUniqueName="[Dim Date - Receive Date].[HijriDateHierarchy].[All]" allUniqueName="[Dim Date - Receive Date].[HijriDateHierarchy].[All]" dimensionUniqueName="[Dim Date - Receive Date]" displayFolder="" count="0" unbalanced="0" hidden="1"/>
    <cacheHierarchy uniqueName="[Dim Date - Receive Date].[HijriDayKey]" caption="HijriDayKey" attribute="1" time="1" defaultMemberUniqueName="[Dim Date - Receive Date].[HijriDayKey].[All]" allUniqueName="[Dim Date - Receive Date].[HijriDayKey].[All]" dimensionUniqueName="[Dim Date - Receive Date]" displayFolder="" count="0" unbalanced="0" hidden="1"/>
    <cacheHierarchy uniqueName="[Dim Date - Receive Date].[HijriMonthKey]" caption="HijriMonthKey" attribute="1" time="1" defaultMemberUniqueName="[Dim Date - Receive Date].[HijriMonthKey].[All]" allUniqueName="[Dim Date - Receive Date].[HijriMonthKey].[All]" dimensionUniqueName="[Dim Date - Receive Date]" displayFolder="" count="0" unbalanced="0" hidden="1"/>
    <cacheHierarchy uniqueName="[Dim Date - Receive Date].[HijriQuarterKey]" caption="HijriQuarterKey" attribute="1" time="1" defaultMemberUniqueName="[Dim Date - Receive Date].[HijriQuarterKey].[All]" allUniqueName="[Dim Date - Receive Date].[HijriQuarterKey].[All]" dimensionUniqueName="[Dim Date - Receive Date]" displayFolder="" count="0" unbalanced="0" hidden="1"/>
    <cacheHierarchy uniqueName="[Dim Date - Receive Date].[HijriSemesterKey]" caption="HijriSemesterKey" attribute="1" time="1" defaultMemberUniqueName="[Dim Date - Receive Date].[HijriSemesterKey].[All]" allUniqueName="[Dim Date - Receive Date].[HijriSemesterKey].[All]" dimensionUniqueName="[Dim Date - Receive Date]" displayFolder="" count="0" unbalanced="0" hidden="1"/>
    <cacheHierarchy uniqueName="[Dim Date - Receive Date].[Month Name]" caption="Month Name" attribute="1" time="1" defaultMemberUniqueName="[Dim Date - Receive Date].[Month Name].[All]" allUniqueName="[Dim Date - Receive Date].[Month Name].[All]" dimensionUniqueName="[Dim Date - Receive Date]" displayFolder="" count="0" unbalanced="0" hidden="1"/>
    <cacheHierarchy uniqueName="[Dim Date - Receive Date].[Month Of Year]" caption="Month Of Year" attribute="1" time="1" defaultMemberUniqueName="[Dim Date - Receive Date].[Month Of Year].[All]" allUniqueName="[Dim Date - Receive Date].[Month Of Year].[All]" dimensionUniqueName="[Dim Date - Receive Date]" displayFolder="" count="0" unbalanced="0" hidden="1"/>
    <cacheHierarchy uniqueName="[Dim Date - Receive Date].[MonthKey]" caption="MonthKey" attribute="1" time="1" defaultMemberUniqueName="[Dim Date - Receive Date].[MonthKey].[All]" allUniqueName="[Dim Date - Receive Date].[MonthKey].[All]" dimensionUniqueName="[Dim Date - Receive Date]" displayFolder="" count="0" unbalanced="0" hidden="1"/>
    <cacheHierarchy uniqueName="[Dim Date - Receive Date].[MonthNameKey]" caption="MonthNameKey" attribute="1" time="1" defaultMemberUniqueName="[Dim Date - Receive Date].[MonthNameKey].[All]" allUniqueName="[Dim Date - Receive Date].[MonthNameKey].[All]" dimensionUniqueName="[Dim Date - Receive Date]" displayFolder="" count="0" unbalanced="0" hidden="1"/>
    <cacheHierarchy uniqueName="[Dim Date - Receive Date].[MonthOverTime]" caption="MonthOverTime" attribute="1" time="1" defaultMemberUniqueName="[Dim Date - Receive Date].[MonthOverTime].[All]" allUniqueName="[Dim Date - Receive Date].[MonthOverTime].[All]" dimensionUniqueName="[Dim Date - Receive Date]" displayFolder="" count="0" unbalanced="0" hidden="1"/>
    <cacheHierarchy uniqueName="[Dim Date - Receive Date].[PK_Date]" caption="PK_Date" attribute="1" time="1" keyAttribute="1" defaultMemberUniqueName="[Dim Date - Receive Date].[PK_Date].[All]" allUniqueName="[Dim Date - Receive Date].[PK_Date].[All]" dimensionUniqueName="[Dim Date - Receive Date]" displayFolder="" count="0" memberValueDatatype="7" unbalanced="0" hidden="1"/>
    <cacheHierarchy uniqueName="[Dim Date - Receive Date].[Quarter Name]" caption="Quarter Name" attribute="1" time="1" defaultMemberUniqueName="[Dim Date - Receive Date].[Quarter Name].[All]" allUniqueName="[Dim Date - Receive Date].[Quarter Name].[All]" dimensionUniqueName="[Dim Date - Receive Date]" displayFolder="" count="0" unbalanced="0" hidden="1"/>
    <cacheHierarchy uniqueName="[Dim Date - Receive Date].[Quarter Of Year]" caption="Quarter Of Year" attribute="1" time="1" defaultMemberUniqueName="[Dim Date - Receive Date].[Quarter Of Year].[All]" allUniqueName="[Dim Date - Receive Date].[Quarter Of Year].[All]" dimensionUniqueName="[Dim Date - Receive Date]" displayFolder="" count="0" unbalanced="0" hidden="1"/>
    <cacheHierarchy uniqueName="[Dim Date - Receive Date].[QuarterKey]" caption="QuarterKey" attribute="1" time="1" defaultMemberUniqueName="[Dim Date - Receive Date].[QuarterKey].[All]" allUniqueName="[Dim Date - Receive Date].[QuarterKey].[All]" dimensionUniqueName="[Dim Date - Receive Date]" displayFolder="" count="0" unbalanced="0" hidden="1"/>
    <cacheHierarchy uniqueName="[Dim Date - Receive Date].[Semester Of Year]" caption="Semester Of Year" attribute="1" time="1" defaultMemberUniqueName="[Dim Date - Receive Date].[Semester Of Year].[All]" allUniqueName="[Dim Date - Receive Date].[Semester Of Year].[All]" dimensionUniqueName="[Dim Date - Receive Date]" displayFolder="" count="0" unbalanced="0" hidden="1"/>
    <cacheHierarchy uniqueName="[Dim Date - Receive Date].[SemesterKey]" caption="SemesterKey" attribute="1" time="1" defaultMemberUniqueName="[Dim Date - Receive Date].[SemesterKey].[All]" allUniqueName="[Dim Date - Receive Date].[SemesterKey].[All]" dimensionUniqueName="[Dim Date - Receive Date]" displayFolder="" count="0" unbalanced="0" hidden="1"/>
    <cacheHierarchy uniqueName="[Dim Date - Receive Date].[SemesterNameKey]" caption="SemesterNameKey" attribute="1" time="1" defaultMemberUniqueName="[Dim Date - Receive Date].[SemesterNameKey].[All]" allUniqueName="[Dim Date - Receive Date].[SemesterNameKey].[All]" dimensionUniqueName="[Dim Date - Receive Date]" displayFolder="" count="0" unbalanced="0" hidden="1"/>
    <cacheHierarchy uniqueName="[Dim Date - Receive Date].[Week]" caption="Week" attribute="1" time="1" defaultMemberUniqueName="[Dim Date - Receive Date].[Week].[All]" allUniqueName="[Dim Date - Receive Date].[Week].[All]" dimensionUniqueName="[Dim Date - Receive Date]" displayFolder="" count="0" unbalanced="0" hidden="1"/>
    <cacheHierarchy uniqueName="[Dim Date - Receive Date].[Week Of Year]" caption="Week Of Year" attribute="1" time="1" defaultMemberUniqueName="[Dim Date - Receive Date].[Week Of Year].[All]" allUniqueName="[Dim Date - Receive Date].[Week Of Year].[All]" dimensionUniqueName="[Dim Date - Receive Date]" displayFolder="" count="0" unbalanced="0" hidden="1"/>
    <cacheHierarchy uniqueName="[Dim Date - Receive Date].[WeekKey]" caption="WeekKey" attribute="1" time="1" defaultMemberUniqueName="[Dim Date - Receive Date].[WeekKey].[All]" allUniqueName="[Dim Date - Receive Date].[WeekKey].[All]" dimensionUniqueName="[Dim Date - Receive Date]" displayFolder="" count="0" unbalanced="0" hidden="1"/>
    <cacheHierarchy uniqueName="[Dim Date - Receive Date].[WeeksHierarchy]" caption="WeeksHierarchy" time="1" defaultMemberUniqueName="[Dim Date - Receive Date].[WeeksHierarchy].[All]" allUniqueName="[Dim Date - Receive Date].[WeeksHierarchy].[All]" dimensionUniqueName="[Dim Date - Receive Date]" displayFolder="" count="0" unbalanced="0" hidden="1"/>
    <cacheHierarchy uniqueName="[Dim Date - Receive Date].[Year Name]" caption="Year Name" attribute="1" time="1" defaultMemberUniqueName="[Dim Date - Receive Date].[Year Name].[All]" allUniqueName="[Dim Date - Receive Date].[Year Name].[All]" dimensionUniqueName="[Dim Date - Receive Date]" displayFolder="" count="0" unbalanced="0" hidden="1"/>
    <cacheHierarchy uniqueName="[Dim Date - Receive Date].[YearMonthKey]" caption="YearMonthKey" attribute="1" time="1" defaultMemberUniqueName="[Dim Date - Receive Date].[YearMonthKey].[All]" allUniqueName="[Dim Date - Receive Date].[YearMonthKey].[All]" dimensionUniqueName="[Dim Date - Receive Date]" displayFolder="" count="0" unbalanced="0" hidden="1"/>
    <cacheHierarchy uniqueName="[Dim Date - Receive Time].[DayTimeBucket]" caption="DayTimeBucket" attribute="1" defaultMemberUniqueName="[Dim Date - Receive Time].[DayTimeBucket].[All]" allUniqueName="[Dim Date - Receive Time].[DayTimeBucket].[All]" dimensionUniqueName="[Dim Date - Receive Time]" displayFolder="" count="0" unbalanced="0" hidden="1"/>
    <cacheHierarchy uniqueName="[Dim Date - Receive Time].[DayTimeBucketGroupKey]" caption="DayTimeBucketGroupKey" attribute="1" defaultMemberUniqueName="[Dim Date - Receive Time].[DayTimeBucketGroupKey].[All]" allUniqueName="[Dim Date - Receive Time].[DayTimeBucketGroupKey].[All]" dimensionUniqueName="[Dim Date - Receive Time]" displayFolder="" count="0" unbalanced="0" hidden="1"/>
    <cacheHierarchy uniqueName="[Dim Date - Receive Time].[Hour24]" caption="Hour24" attribute="1" defaultMemberUniqueName="[Dim Date - Receive Time].[Hour24].[All]" allUniqueName="[Dim Date - Receive Time].[Hour24].[All]" dimensionUniqueName="[Dim Date - Receive Time]" displayFolder="" count="0" unbalanced="0" hidden="1"/>
    <cacheHierarchy uniqueName="[Dim Date - Receive Time].[HourlyBucket]" caption="HourlyBucket" attribute="1" defaultMemberUniqueName="[Dim Date - Receive Time].[HourlyBucket].[All]" allUniqueName="[Dim Date - Receive Time].[HourlyBucket].[All]" dimensionUniqueName="[Dim Date - Receive Time]" displayFolder="" count="0" unbalanced="0" hidden="1"/>
    <cacheHierarchy uniqueName="[Dim Date - Receive Time].[MinuteNumber]" caption="MinuteNumber" attribute="1" defaultMemberUniqueName="[Dim Date - Receive Time].[MinuteNumber].[All]" allUniqueName="[Dim Date - Receive Time].[MinuteNumber].[All]" dimensionUniqueName="[Dim Date - Receive Time]" displayFolder="" count="0" unbalanced="0" hidden="1"/>
    <cacheHierarchy uniqueName="[Dim Date - Receive Time].[SecondNumber]" caption="SecondNumber" attribute="1" defaultMemberUniqueName="[Dim Date - Receive Time].[SecondNumber].[All]" allUniqueName="[Dim Date - Receive Time].[SecondNumber].[All]" dimensionUniqueName="[Dim Date - Receive Time]" displayFolder="" count="0" unbalanced="0" hidden="1"/>
    <cacheHierarchy uniqueName="[Dim Date - Receive Time].[Time]" caption="Time" attribute="1" defaultMemberUniqueName="[Dim Date - Receive Time].[Time].[All]" allUniqueName="[Dim Date - Receive Time].[Time].[All]" dimensionUniqueName="[Dim Date - Receive Time]" displayFolder="" count="0" unbalanced="0" hidden="1"/>
    <cacheHierarchy uniqueName="[Dim Date - Receive Time].[TimeAltKey]" caption="TimeAltKey" attribute="1" defaultMemberUniqueName="[Dim Date - Receive Time].[TimeAltKey].[All]" allUniqueName="[Dim Date - Receive Time].[TimeAltKey].[All]" dimensionUniqueName="[Dim Date - Receive Time]" displayFolder="" count="0" unbalanced="0" hidden="1"/>
    <cacheHierarchy uniqueName="[Dim Date - Receive Time].[TimeInSecond]" caption="TimeInSecond" attribute="1" defaultMemberUniqueName="[Dim Date - Receive Time].[TimeInSecond].[All]" allUniqueName="[Dim Date - Receive Time].[TimeInSecond].[All]" dimensionUniqueName="[Dim Date - Receive Time]" displayFolder="" count="0" unbalanced="0" hidden="1"/>
    <cacheHierarchy uniqueName="[Dim Date - Receive Time].[TimeKey]" caption="TimeKey" attribute="1" defaultMemberUniqueName="[Dim Date - Receive Time].[TimeKey].[All]" allUniqueName="[Dim Date - Receive Time].[TimeKey].[All]" dimensionUniqueName="[Dim Date - Receive Time]" displayFolder="" count="0" unbalanced="0" hidden="1"/>
    <cacheHierarchy uniqueName="[Dim Date - Request Date].[Custom Week]" caption="Custom Week" attribute="1" time="1" defaultMemberUniqueName="[Dim Date - Request Date].[Custom Week].[All]" allUniqueName="[Dim Date - Request Date].[Custom Week].[All]" dimensionUniqueName="[Dim Date - Request Date]" displayFolder="" count="0" unbalanced="0" hidden="1"/>
    <cacheHierarchy uniqueName="[Dim Date - Request Date].[Date]" caption="Date" attribute="1" time="1" defaultMemberUniqueName="[Dim Date - Request Date].[Date].[All]" allUniqueName="[Dim Date - Request Date].[Date].[All]" dimensionUniqueName="[Dim Date - Request Date]" displayFolder="" count="0" unbalanced="0" hidden="1"/>
    <cacheHierarchy uniqueName="[Dim Date - Request Date].[DateHierarchy]" caption="DateHierarchy" time="1" defaultMemberUniqueName="[Dim Date - Request Date].[DateHierarchy].[All]" allUniqueName="[Dim Date - Request Date].[DateHierarchy].[All]" dimensionUniqueName="[Dim Date - Request Date]" displayFolder="" count="0" unbalanced="0" hidden="1"/>
    <cacheHierarchy uniqueName="[Dim Date - Request Date].[DateKey]" caption="DateKey" attribute="1" time="1" defaultMemberUniqueName="[Dim Date - Request Date].[DateKey].[All]" allUniqueName="[Dim Date - Request Date].[DateKey].[All]" dimensionUniqueName="[Dim Date - Request Date]" displayFolder="" count="0" unbalanced="0" hidden="1"/>
    <cacheHierarchy uniqueName="[Dim Date - Request Date].[DateOld]" caption="DateOld" attribute="1" time="1" defaultMemberUniqueName="[Dim Date - Request Date].[DateOld].[All]" allUniqueName="[Dim Date - Request Date].[DateOld].[All]" dimensionUniqueName="[Dim Date - Request Date]" displayFolder="" count="0" unbalanced="0" hidden="1"/>
    <cacheHierarchy uniqueName="[Dim Date - Request Date].[Day Name]" caption="Day Name" attribute="1" time="1" defaultMemberUniqueName="[Dim Date - Request Date].[Day Name].[All]" allUniqueName="[Dim Date - Request Date].[Day Name].[All]" dimensionUniqueName="[Dim Date - Request Date]" displayFolder="" count="0" unbalanced="0" hidden="1"/>
    <cacheHierarchy uniqueName="[Dim Date - Request Date].[Day Of Month]" caption="Day Of Month" attribute="1" time="1" defaultMemberUniqueName="[Dim Date - Request Date].[Day Of Month].[All]" allUniqueName="[Dim Date - Request Date].[Day Of Month].[All]" dimensionUniqueName="[Dim Date - Request Date]" displayFolder="" count="0" unbalanced="0" hidden="1"/>
    <cacheHierarchy uniqueName="[Dim Date - Request Date].[Day of Week]" caption="Day of Week" attribute="1" time="1" defaultMemberUniqueName="[Dim Date - Request Date].[Day of Week].[All]" allUniqueName="[Dim Date - Request Date].[Day of Week].[All]" dimensionUniqueName="[Dim Date - Request Date]" displayFolder="" count="0" unbalanced="0" hidden="1"/>
    <cacheHierarchy uniqueName="[Dim Date - Request Date].[Day of Year]" caption="Day of Year" attribute="1" time="1" defaultMemberUniqueName="[Dim Date - Request Date].[Day of Year].[All]" allUniqueName="[Dim Date - Request Date].[Day of Year].[All]" dimensionUniqueName="[Dim Date - Request Date]" displayFolder="" count="0" unbalanced="0" hidden="1"/>
    <cacheHierarchy uniqueName="[Dim Date - Request Date].[DayKey]" caption="DayKey" attribute="1" time="1" defaultMemberUniqueName="[Dim Date - Request Date].[DayKey].[All]" allUniqueName="[Dim Date - Request Date].[DayKey].[All]" dimensionUniqueName="[Dim Date - Request Date]" displayFolder="" count="0" unbalanced="0" hidden="1"/>
    <cacheHierarchy uniqueName="[Dim Date - Request Date].[DayKey2]" caption="DayKey2" attribute="1" time="1" defaultMemberUniqueName="[Dim Date - Request Date].[DayKey2].[All]" allUniqueName="[Dim Date - Request Date].[DayKey2].[All]" dimensionUniqueName="[Dim Date - Request Date]" displayFolder="" count="0" unbalanced="0" hidden="1"/>
    <cacheHierarchy uniqueName="[Dim Date - Request Date].[DayofMonthKey]" caption="DayofMonthKey" attribute="1" time="1" defaultMemberUniqueName="[Dim Date - Request Date].[DayofMonthKey].[All]" allUniqueName="[Dim Date - Request Date].[DayofMonthKey].[All]" dimensionUniqueName="[Dim Date - Request Date]" displayFolder="" count="0" unbalanced="0" hidden="1"/>
    <cacheHierarchy uniqueName="[Dim Date - Request Date].[DayofWeekKey]" caption="DayofWeekKey" attribute="1" time="1" defaultMemberUniqueName="[Dim Date - Request Date].[DayofWeekKey].[All]" allUniqueName="[Dim Date - Request Date].[DayofWeekKey].[All]" dimensionUniqueName="[Dim Date - Request Date]" displayFolder="" count="0" unbalanced="0" hidden="1"/>
    <cacheHierarchy uniqueName="[Dim Date - Request Date].[DayofYearKey]" caption="DayofYearKey" attribute="1" time="1" defaultMemberUniqueName="[Dim Date - Request Date].[DayofYearKey].[All]" allUniqueName="[Dim Date - Request Date].[DayofYearKey].[All]" dimensionUniqueName="[Dim Date - Request Date]" displayFolder="" count="0" unbalanced="0" hidden="1"/>
    <cacheHierarchy uniqueName="[Dim Date - Request Date].[FormattedDate]" caption="FormattedDate" attribute="1" time="1" defaultMemberUniqueName="[Dim Date - Request Date].[FormattedDate].[All]" allUniqueName="[Dim Date - Request Date].[FormattedDate].[All]" dimensionUniqueName="[Dim Date - Request Date]" displayFolder="" count="0" unbalanced="0" hidden="1"/>
    <cacheHierarchy uniqueName="[Dim Date - Request Date].[FormattedDateHierarchy]" caption="FormattedDateHierarchy" time="1" defaultMemberUniqueName="[Dim Date - Request Date].[FormattedDateHierarchy].[All]" allUniqueName="[Dim Date - Request Date].[FormattedDateHierarchy].[All]" dimensionUniqueName="[Dim Date - Request Date]" displayFolder="" count="0" unbalanced="0" hidden="1"/>
    <cacheHierarchy uniqueName="[Dim Date - Request Date].[Half Year Name]" caption="Half Year Name" attribute="1" time="1" defaultMemberUniqueName="[Dim Date - Request Date].[Half Year Name].[All]" allUniqueName="[Dim Date - Request Date].[Half Year Name].[All]" dimensionUniqueName="[Dim Date - Request Date]" displayFolder="" count="0" unbalanced="0" hidden="1"/>
    <cacheHierarchy uniqueName="[Dim Date - Request Date].[Hijri Date]" caption="Hijri Date" attribute="1" time="1" defaultMemberUniqueName="[Dim Date - Request Date].[Hijri Date].[All]" allUniqueName="[Dim Date - Request Date].[Hijri Date].[All]" dimensionUniqueName="[Dim Date - Request Date]" displayFolder="" count="0" unbalanced="0" hidden="1"/>
    <cacheHierarchy uniqueName="[Dim Date - Request Date].[Hijri Month]" caption="Hijri Month" attribute="1" time="1" defaultMemberUniqueName="[Dim Date - Request Date].[Hijri Month].[All]" allUniqueName="[Dim Date - Request Date].[Hijri Month].[All]" dimensionUniqueName="[Dim Date - Request Date]" displayFolder="" count="0" unbalanced="0" hidden="1"/>
    <cacheHierarchy uniqueName="[Dim Date - Request Date].[Hijri Quarter]" caption="Hijri Quarter" attribute="1" time="1" defaultMemberUniqueName="[Dim Date - Request Date].[Hijri Quarter].[All]" allUniqueName="[Dim Date - Request Date].[Hijri Quarter].[All]" dimensionUniqueName="[Dim Date - Request Date]" displayFolder="" count="0" unbalanced="0" hidden="1"/>
    <cacheHierarchy uniqueName="[Dim Date - Request Date].[Hijri Semester]" caption="Hijri Semester" attribute="1" time="1" defaultMemberUniqueName="[Dim Date - Request Date].[Hijri Semester].[All]" allUniqueName="[Dim Date - Request Date].[Hijri Semester].[All]" dimensionUniqueName="[Dim Date - Request Date]" displayFolder="" count="0" unbalanced="0" hidden="1"/>
    <cacheHierarchy uniqueName="[Dim Date - Request Date].[Hijri Year]" caption="Hijri Year" attribute="1" time="1" defaultMemberUniqueName="[Dim Date - Request Date].[Hijri Year].[All]" allUniqueName="[Dim Date - Request Date].[Hijri Year].[All]" dimensionUniqueName="[Dim Date - Request Date]" displayFolder="" count="0" unbalanced="0" hidden="1"/>
    <cacheHierarchy uniqueName="[Dim Date - Request Date].[HijriDateHierarchy]" caption="HijriDateHierarchy" time="1" defaultMemberUniqueName="[Dim Date - Request Date].[HijriDateHierarchy].[All]" allUniqueName="[Dim Date - Request Date].[HijriDateHierarchy].[All]" dimensionUniqueName="[Dim Date - Request Date]" displayFolder="" count="0" unbalanced="0" hidden="1"/>
    <cacheHierarchy uniqueName="[Dim Date - Request Date].[HijriDayKey]" caption="HijriDayKey" attribute="1" time="1" defaultMemberUniqueName="[Dim Date - Request Date].[HijriDayKey].[All]" allUniqueName="[Dim Date - Request Date].[HijriDayKey].[All]" dimensionUniqueName="[Dim Date - Request Date]" displayFolder="" count="0" unbalanced="0" hidden="1"/>
    <cacheHierarchy uniqueName="[Dim Date - Request Date].[HijriMonthKey]" caption="HijriMonthKey" attribute="1" time="1" defaultMemberUniqueName="[Dim Date - Request Date].[HijriMonthKey].[All]" allUniqueName="[Dim Date - Request Date].[HijriMonthKey].[All]" dimensionUniqueName="[Dim Date - Request Date]" displayFolder="" count="0" unbalanced="0" hidden="1"/>
    <cacheHierarchy uniqueName="[Dim Date - Request Date].[HijriQuarterKey]" caption="HijriQuarterKey" attribute="1" time="1" defaultMemberUniqueName="[Dim Date - Request Date].[HijriQuarterKey].[All]" allUniqueName="[Dim Date - Request Date].[HijriQuarterKey].[All]" dimensionUniqueName="[Dim Date - Request Date]" displayFolder="" count="0" unbalanced="0" hidden="1"/>
    <cacheHierarchy uniqueName="[Dim Date - Request Date].[HijriSemesterKey]" caption="HijriSemesterKey" attribute="1" time="1" defaultMemberUniqueName="[Dim Date - Request Date].[HijriSemesterKey].[All]" allUniqueName="[Dim Date - Request Date].[HijriSemesterKey].[All]" dimensionUniqueName="[Dim Date - Request Date]" displayFolder="" count="0" unbalanced="0" hidden="1"/>
    <cacheHierarchy uniqueName="[Dim Date - Request Date].[Month Name]" caption="Month Name" attribute="1" time="1" defaultMemberUniqueName="[Dim Date - Request Date].[Month Name].[All]" allUniqueName="[Dim Date - Request Date].[Month Name].[All]" dimensionUniqueName="[Dim Date - Request Date]" displayFolder="" count="0" unbalanced="0" hidden="1"/>
    <cacheHierarchy uniqueName="[Dim Date - Request Date].[Month Of Year]" caption="Month Of Year" attribute="1" time="1" defaultMemberUniqueName="[Dim Date - Request Date].[Month Of Year].[All]" allUniqueName="[Dim Date - Request Date].[Month Of Year].[All]" dimensionUniqueName="[Dim Date - Request Date]" displayFolder="" count="0" unbalanced="0" hidden="1"/>
    <cacheHierarchy uniqueName="[Dim Date - Request Date].[MonthKey]" caption="MonthKey" attribute="1" time="1" defaultMemberUniqueName="[Dim Date - Request Date].[MonthKey].[All]" allUniqueName="[Dim Date - Request Date].[MonthKey].[All]" dimensionUniqueName="[Dim Date - Request Date]" displayFolder="" count="0" unbalanced="0" hidden="1"/>
    <cacheHierarchy uniqueName="[Dim Date - Request Date].[MonthNameKey]" caption="MonthNameKey" attribute="1" time="1" defaultMemberUniqueName="[Dim Date - Request Date].[MonthNameKey].[All]" allUniqueName="[Dim Date - Request Date].[MonthNameKey].[All]" dimensionUniqueName="[Dim Date - Request Date]" displayFolder="" count="0" unbalanced="0" hidden="1"/>
    <cacheHierarchy uniqueName="[Dim Date - Request Date].[MonthOverTime]" caption="MonthOverTime" attribute="1" time="1" defaultMemberUniqueName="[Dim Date - Request Date].[MonthOverTime].[All]" allUniqueName="[Dim Date - Request Date].[MonthOverTime].[All]" dimensionUniqueName="[Dim Date - Request Date]" displayFolder="" count="0" unbalanced="0" hidden="1"/>
    <cacheHierarchy uniqueName="[Dim Date - Request Date].[PK_Date]" caption="PK_Date" attribute="1" time="1" keyAttribute="1" defaultMemberUniqueName="[Dim Date - Request Date].[PK_Date].[All]" allUniqueName="[Dim Date - Request Date].[PK_Date].[All]" dimensionUniqueName="[Dim Date - Request Date]" displayFolder="" count="0" memberValueDatatype="7" unbalanced="0" hidden="1"/>
    <cacheHierarchy uniqueName="[Dim Date - Request Date].[Quarter Name]" caption="Quarter Name" attribute="1" time="1" defaultMemberUniqueName="[Dim Date - Request Date].[Quarter Name].[All]" allUniqueName="[Dim Date - Request Date].[Quarter Name].[All]" dimensionUniqueName="[Dim Date - Request Date]" displayFolder="" count="0" unbalanced="0" hidden="1"/>
    <cacheHierarchy uniqueName="[Dim Date - Request Date].[Quarter Of Year]" caption="Quarter Of Year" attribute="1" time="1" defaultMemberUniqueName="[Dim Date - Request Date].[Quarter Of Year].[All]" allUniqueName="[Dim Date - Request Date].[Quarter Of Year].[All]" dimensionUniqueName="[Dim Date - Request Date]" displayFolder="" count="0" unbalanced="0" hidden="1"/>
    <cacheHierarchy uniqueName="[Dim Date - Request Date].[QuarterKey]" caption="QuarterKey" attribute="1" time="1" defaultMemberUniqueName="[Dim Date - Request Date].[QuarterKey].[All]" allUniqueName="[Dim Date - Request Date].[QuarterKey].[All]" dimensionUniqueName="[Dim Date - Request Date]" displayFolder="" count="0" unbalanced="0" hidden="1"/>
    <cacheHierarchy uniqueName="[Dim Date - Request Date].[Semester Of Year]" caption="Semester Of Year" attribute="1" time="1" defaultMemberUniqueName="[Dim Date - Request Date].[Semester Of Year].[All]" allUniqueName="[Dim Date - Request Date].[Semester Of Year].[All]" dimensionUniqueName="[Dim Date - Request Date]" displayFolder="" count="0" unbalanced="0" hidden="1"/>
    <cacheHierarchy uniqueName="[Dim Date - Request Date].[SemesterKey]" caption="SemesterKey" attribute="1" time="1" defaultMemberUniqueName="[Dim Date - Request Date].[SemesterKey].[All]" allUniqueName="[Dim Date - Request Date].[SemesterKey].[All]" dimensionUniqueName="[Dim Date - Request Date]" displayFolder="" count="0" unbalanced="0" hidden="1"/>
    <cacheHierarchy uniqueName="[Dim Date - Request Date].[SemesterNameKey]" caption="SemesterNameKey" attribute="1" time="1" defaultMemberUniqueName="[Dim Date - Request Date].[SemesterNameKey].[All]" allUniqueName="[Dim Date - Request Date].[SemesterNameKey].[All]" dimensionUniqueName="[Dim Date - Request Date]" displayFolder="" count="0" unbalanced="0" hidden="1"/>
    <cacheHierarchy uniqueName="[Dim Date - Request Date].[Week]" caption="Week" attribute="1" time="1" defaultMemberUniqueName="[Dim Date - Request Date].[Week].[All]" allUniqueName="[Dim Date - Request Date].[Week].[All]" dimensionUniqueName="[Dim Date - Request Date]" displayFolder="" count="0" unbalanced="0" hidden="1"/>
    <cacheHierarchy uniqueName="[Dim Date - Request Date].[Week Of Year]" caption="Week Of Year" attribute="1" time="1" defaultMemberUniqueName="[Dim Date - Request Date].[Week Of Year].[All]" allUniqueName="[Dim Date - Request Date].[Week Of Year].[All]" dimensionUniqueName="[Dim Date - Request Date]" displayFolder="" count="0" unbalanced="0" hidden="1"/>
    <cacheHierarchy uniqueName="[Dim Date - Request Date].[WeekKey]" caption="WeekKey" attribute="1" time="1" defaultMemberUniqueName="[Dim Date - Request Date].[WeekKey].[All]" allUniqueName="[Dim Date - Request Date].[WeekKey].[All]" dimensionUniqueName="[Dim Date - Request Date]" displayFolder="" count="0" unbalanced="0" hidden="1"/>
    <cacheHierarchy uniqueName="[Dim Date - Request Date].[WeeksHierarchy]" caption="WeeksHierarchy" time="1" defaultMemberUniqueName="[Dim Date - Request Date].[WeeksHierarchy].[All]" allUniqueName="[Dim Date - Request Date].[WeeksHierarchy].[All]" dimensionUniqueName="[Dim Date - Request Date]" displayFolder="" count="0" unbalanced="0" hidden="1"/>
    <cacheHierarchy uniqueName="[Dim Date - Request Date].[Year Name]" caption="Year Name" attribute="1" time="1" defaultMemberUniqueName="[Dim Date - Request Date].[Year Name].[All]" allUniqueName="[Dim Date - Request Date].[Year Name].[All]" dimensionUniqueName="[Dim Date - Request Date]" displayFolder="" count="0" unbalanced="0" hidden="1"/>
    <cacheHierarchy uniqueName="[Dim Date - Request Time].[DayTimeBucket]" caption="DayTimeBucket" attribute="1" defaultMemberUniqueName="[Dim Date - Request Time].[DayTimeBucket].[All]" allUniqueName="[Dim Date - Request Time].[DayTimeBucket].[All]" dimensionUniqueName="[Dim Date - Request Time]" displayFolder="" count="0" unbalanced="0" hidden="1"/>
    <cacheHierarchy uniqueName="[Dim Date - Request Time].[DayTimeBucketGroupKey]" caption="DayTimeBucketGroupKey" attribute="1" defaultMemberUniqueName="[Dim Date - Request Time].[DayTimeBucketGroupKey].[All]" allUniqueName="[Dim Date - Request Time].[DayTimeBucketGroupKey].[All]" dimensionUniqueName="[Dim Date - Request Time]" displayFolder="" count="0" unbalanced="0" hidden="1"/>
    <cacheHierarchy uniqueName="[Dim Date - Request Time].[Hour24]" caption="Hour24" attribute="1" defaultMemberUniqueName="[Dim Date - Request Time].[Hour24].[All]" allUniqueName="[Dim Date - Request Time].[Hour24].[All]" dimensionUniqueName="[Dim Date - Request Time]" displayFolder="" count="0" unbalanced="0" hidden="1"/>
    <cacheHierarchy uniqueName="[Dim Date - Request Time].[HourlyBucket]" caption="HourlyBucket" attribute="1" defaultMemberUniqueName="[Dim Date - Request Time].[HourlyBucket].[All]" allUniqueName="[Dim Date - Request Time].[HourlyBucket].[All]" dimensionUniqueName="[Dim Date - Request Time]" displayFolder="" count="0" unbalanced="0" hidden="1"/>
    <cacheHierarchy uniqueName="[Dim Date - Request Time].[MinuteNumber]" caption="MinuteNumber" attribute="1" defaultMemberUniqueName="[Dim Date - Request Time].[MinuteNumber].[All]" allUniqueName="[Dim Date - Request Time].[MinuteNumber].[All]" dimensionUniqueName="[Dim Date - Request Time]" displayFolder="" count="0" unbalanced="0" hidden="1"/>
    <cacheHierarchy uniqueName="[Dim Date - Request Time].[SecondNumber]" caption="SecondNumber" attribute="1" defaultMemberUniqueName="[Dim Date - Request Time].[SecondNumber].[All]" allUniqueName="[Dim Date - Request Time].[SecondNumber].[All]" dimensionUniqueName="[Dim Date - Request Time]" displayFolder="" count="0" unbalanced="0" hidden="1"/>
    <cacheHierarchy uniqueName="[Dim Date - Request Time].[Time]" caption="Time" attribute="1" defaultMemberUniqueName="[Dim Date - Request Time].[Time].[All]" allUniqueName="[Dim Date - Request Time].[Time].[All]" dimensionUniqueName="[Dim Date - Request Time]" displayFolder="" count="0" unbalanced="0" hidden="1"/>
    <cacheHierarchy uniqueName="[Dim Date - Request Time].[TimeAltKey]" caption="TimeAltKey" attribute="1" defaultMemberUniqueName="[Dim Date - Request Time].[TimeAltKey].[All]" allUniqueName="[Dim Date - Request Time].[TimeAltKey].[All]" dimensionUniqueName="[Dim Date - Request Time]" displayFolder="" count="0" unbalanced="0" hidden="1"/>
    <cacheHierarchy uniqueName="[Dim Date - Request Time].[TimeInSecond]" caption="TimeInSecond" attribute="1" defaultMemberUniqueName="[Dim Date - Request Time].[TimeInSecond].[All]" allUniqueName="[Dim Date - Request Time].[TimeInSecond].[All]" dimensionUniqueName="[Dim Date - Request Time]" displayFolder="" count="0" unbalanced="0" hidden="1"/>
    <cacheHierarchy uniqueName="[Dim Date - Request Time].[TimeKey]" caption="TimeKey" attribute="1" defaultMemberUniqueName="[Dim Date - Request Time].[TimeKey].[All]" allUniqueName="[Dim Date - Request Time].[TimeKey].[All]" dimensionUniqueName="[Dim Date - Request Time]" displayFolder="" count="0" unbalanced="0" hidden="1"/>
    <cacheHierarchy uniqueName="[Dim Date - Reviewed Date].[Custom Week]" caption="Custom Week" attribute="1" time="1" defaultMemberUniqueName="[Dim Date - Reviewed Date].[Custom Week].[All]" allUniqueName="[Dim Date - Reviewed Date].[Custom Week].[All]" dimensionUniqueName="[Dim Date - Reviewed Date]" displayFolder="" count="0" unbalanced="0" hidden="1"/>
    <cacheHierarchy uniqueName="[Dim Date - Reviewed Date].[Date]" caption="Date" attribute="1" time="1" defaultMemberUniqueName="[Dim Date - Reviewed Date].[Date].[All]" allUniqueName="[Dim Date - Reviewed Date].[Date].[All]" dimensionUniqueName="[Dim Date - Reviewed Date]" displayFolder="" count="0" unbalanced="0" hidden="1"/>
    <cacheHierarchy uniqueName="[Dim Date - Reviewed Date].[DateHierarchy]" caption="DateHierarchy" time="1" defaultMemberUniqueName="[Dim Date - Reviewed Date].[DateHierarchy].[All]" allUniqueName="[Dim Date - Reviewed Date].[DateHierarchy].[All]" dimensionUniqueName="[Dim Date - Reviewed Date]" displayFolder="" count="0" unbalanced="0" hidden="1"/>
    <cacheHierarchy uniqueName="[Dim Date - Reviewed Date].[DateKey]" caption="DateKey" attribute="1" time="1" defaultMemberUniqueName="[Dim Date - Reviewed Date].[DateKey].[All]" allUniqueName="[Dim Date - Reviewed Date].[DateKey].[All]" dimensionUniqueName="[Dim Date - Reviewed Date]" displayFolder="" count="0" unbalanced="0" hidden="1"/>
    <cacheHierarchy uniqueName="[Dim Date - Reviewed Date].[DateOld]" caption="DateOld" attribute="1" time="1" defaultMemberUniqueName="[Dim Date - Reviewed Date].[DateOld].[All]" allUniqueName="[Dim Date - Reviewed Date].[DateOld].[All]" dimensionUniqueName="[Dim Date - Reviewed Date]" displayFolder="" count="0" unbalanced="0" hidden="1"/>
    <cacheHierarchy uniqueName="[Dim Date - Reviewed Date].[Day Name]" caption="Day Name" attribute="1" time="1" defaultMemberUniqueName="[Dim Date - Reviewed Date].[Day Name].[All]" allUniqueName="[Dim Date - Reviewed Date].[Day Name].[All]" dimensionUniqueName="[Dim Date - Reviewed Date]" displayFolder="" count="0" unbalanced="0" hidden="1"/>
    <cacheHierarchy uniqueName="[Dim Date - Reviewed Date].[Day Of Month]" caption="Day Of Month" attribute="1" time="1" defaultMemberUniqueName="[Dim Date - Reviewed Date].[Day Of Month].[All]" allUniqueName="[Dim Date - Reviewed Date].[Day Of Month].[All]" dimensionUniqueName="[Dim Date - Reviewed Date]" displayFolder="" count="0" unbalanced="0" hidden="1"/>
    <cacheHierarchy uniqueName="[Dim Date - Reviewed Date].[Day of Week]" caption="Day of Week" attribute="1" time="1" defaultMemberUniqueName="[Dim Date - Reviewed Date].[Day of Week].[All]" allUniqueName="[Dim Date - Reviewed Date].[Day of Week].[All]" dimensionUniqueName="[Dim Date - Reviewed Date]" displayFolder="" count="0" unbalanced="0" hidden="1"/>
    <cacheHierarchy uniqueName="[Dim Date - Reviewed Date].[Day of Year]" caption="Day of Year" attribute="1" time="1" defaultMemberUniqueName="[Dim Date - Reviewed Date].[Day of Year].[All]" allUniqueName="[Dim Date - Reviewed Date].[Day of Year].[All]" dimensionUniqueName="[Dim Date - Reviewed Date]" displayFolder="" count="0" unbalanced="0" hidden="1"/>
    <cacheHierarchy uniqueName="[Dim Date - Reviewed Date].[DayKey]" caption="DayKey" attribute="1" time="1" defaultMemberUniqueName="[Dim Date - Reviewed Date].[DayKey].[All]" allUniqueName="[Dim Date - Reviewed Date].[DayKey].[All]" dimensionUniqueName="[Dim Date - Reviewed Date]" displayFolder="" count="0" unbalanced="0" hidden="1"/>
    <cacheHierarchy uniqueName="[Dim Date - Reviewed Date].[DayKey2]" caption="DayKey2" attribute="1" time="1" defaultMemberUniqueName="[Dim Date - Reviewed Date].[DayKey2].[All]" allUniqueName="[Dim Date - Reviewed Date].[DayKey2].[All]" dimensionUniqueName="[Dim Date - Reviewed Date]" displayFolder="" count="0" unbalanced="0" hidden="1"/>
    <cacheHierarchy uniqueName="[Dim Date - Reviewed Date].[DayofMonthKey]" caption="DayofMonthKey" attribute="1" time="1" defaultMemberUniqueName="[Dim Date - Reviewed Date].[DayofMonthKey].[All]" allUniqueName="[Dim Date - Reviewed Date].[DayofMonthKey].[All]" dimensionUniqueName="[Dim Date - Reviewed Date]" displayFolder="" count="0" unbalanced="0" hidden="1"/>
    <cacheHierarchy uniqueName="[Dim Date - Reviewed Date].[DayofWeekKey]" caption="DayofWeekKey" attribute="1" time="1" defaultMemberUniqueName="[Dim Date - Reviewed Date].[DayofWeekKey].[All]" allUniqueName="[Dim Date - Reviewed Date].[DayofWeekKey].[All]" dimensionUniqueName="[Dim Date - Reviewed Date]" displayFolder="" count="0" unbalanced="0" hidden="1"/>
    <cacheHierarchy uniqueName="[Dim Date - Reviewed Date].[DayofYearKey]" caption="DayofYearKey" attribute="1" time="1" defaultMemberUniqueName="[Dim Date - Reviewed Date].[DayofYearKey].[All]" allUniqueName="[Dim Date - Reviewed Date].[DayofYearKey].[All]" dimensionUniqueName="[Dim Date - Reviewed Date]" displayFolder="" count="0" unbalanced="0" hidden="1"/>
    <cacheHierarchy uniqueName="[Dim Date - Reviewed Date].[FormattedDate]" caption="FormattedDate" attribute="1" time="1" defaultMemberUniqueName="[Dim Date - Reviewed Date].[FormattedDate].[All]" allUniqueName="[Dim Date - Reviewed Date].[FormattedDate].[All]" dimensionUniqueName="[Dim Date - Reviewed Date]" displayFolder="" count="0" unbalanced="0" hidden="1"/>
    <cacheHierarchy uniqueName="[Dim Date - Reviewed Date].[Half Year Name]" caption="Half Year Name" attribute="1" time="1" defaultMemberUniqueName="[Dim Date - Reviewed Date].[Half Year Name].[All]" allUniqueName="[Dim Date - Reviewed Date].[Half Year Name].[All]" dimensionUniqueName="[Dim Date - Reviewed Date]" displayFolder="" count="0" unbalanced="0" hidden="1"/>
    <cacheHierarchy uniqueName="[Dim Date - Reviewed Date].[Hijri Date]" caption="Hijri Date" attribute="1" time="1" defaultMemberUniqueName="[Dim Date - Reviewed Date].[Hijri Date].[All]" allUniqueName="[Dim Date - Reviewed Date].[Hijri Date].[All]" dimensionUniqueName="[Dim Date - Reviewed Date]" displayFolder="" count="0" unbalanced="0" hidden="1"/>
    <cacheHierarchy uniqueName="[Dim Date - Reviewed Date].[Hijri Month]" caption="Hijri Month" attribute="1" time="1" defaultMemberUniqueName="[Dim Date - Reviewed Date].[Hijri Month].[All]" allUniqueName="[Dim Date - Reviewed Date].[Hijri Month].[All]" dimensionUniqueName="[Dim Date - Reviewed Date]" displayFolder="" count="0" unbalanced="0" hidden="1"/>
    <cacheHierarchy uniqueName="[Dim Date - Reviewed Date].[Hijri Quarter]" caption="Hijri Quarter" attribute="1" time="1" defaultMemberUniqueName="[Dim Date - Reviewed Date].[Hijri Quarter].[All]" allUniqueName="[Dim Date - Reviewed Date].[Hijri Quarter].[All]" dimensionUniqueName="[Dim Date - Reviewed Date]" displayFolder="" count="0" unbalanced="0" hidden="1"/>
    <cacheHierarchy uniqueName="[Dim Date - Reviewed Date].[Hijri Semester]" caption="Hijri Semester" attribute="1" time="1" defaultMemberUniqueName="[Dim Date - Reviewed Date].[Hijri Semester].[All]" allUniqueName="[Dim Date - Reviewed Date].[Hijri Semester].[All]" dimensionUniqueName="[Dim Date - Reviewed Date]" displayFolder="" count="0" unbalanced="0" hidden="1"/>
    <cacheHierarchy uniqueName="[Dim Date - Reviewed Date].[Hijri Year]" caption="Hijri Year" attribute="1" time="1" defaultMemberUniqueName="[Dim Date - Reviewed Date].[Hijri Year].[All]" allUniqueName="[Dim Date - Reviewed Date].[Hijri Year].[All]" dimensionUniqueName="[Dim Date - Reviewed Date]" displayFolder="" count="0" unbalanced="0" hidden="1"/>
    <cacheHierarchy uniqueName="[Dim Date - Reviewed Date].[HijriDateHierarchy]" caption="HijriDateHierarchy" time="1" defaultMemberUniqueName="[Dim Date - Reviewed Date].[HijriDateHierarchy].[All]" allUniqueName="[Dim Date - Reviewed Date].[HijriDateHierarchy].[All]" dimensionUniqueName="[Dim Date - Reviewed Date]" displayFolder="" count="0" unbalanced="0" hidden="1"/>
    <cacheHierarchy uniqueName="[Dim Date - Reviewed Date].[HijriDayKey]" caption="HijriDayKey" attribute="1" time="1" defaultMemberUniqueName="[Dim Date - Reviewed Date].[HijriDayKey].[All]" allUniqueName="[Dim Date - Reviewed Date].[HijriDayKey].[All]" dimensionUniqueName="[Dim Date - Reviewed Date]" displayFolder="" count="0" unbalanced="0" hidden="1"/>
    <cacheHierarchy uniqueName="[Dim Date - Reviewed Date].[HijriMonthKey]" caption="HijriMonthKey" attribute="1" time="1" defaultMemberUniqueName="[Dim Date - Reviewed Date].[HijriMonthKey].[All]" allUniqueName="[Dim Date - Reviewed Date].[HijriMonthKey].[All]" dimensionUniqueName="[Dim Date - Reviewed Date]" displayFolder="" count="0" unbalanced="0" hidden="1"/>
    <cacheHierarchy uniqueName="[Dim Date - Reviewed Date].[HijriQuarterKey]" caption="HijriQuarterKey" attribute="1" time="1" defaultMemberUniqueName="[Dim Date - Reviewed Date].[HijriQuarterKey].[All]" allUniqueName="[Dim Date - Reviewed Date].[HijriQuarterKey].[All]" dimensionUniqueName="[Dim Date - Reviewed Date]" displayFolder="" count="0" unbalanced="0" hidden="1"/>
    <cacheHierarchy uniqueName="[Dim Date - Reviewed Date].[HijriSemesterKey]" caption="HijriSemesterKey" attribute="1" time="1" defaultMemberUniqueName="[Dim Date - Reviewed Date].[HijriSemesterKey].[All]" allUniqueName="[Dim Date - Reviewed Date].[HijriSemesterKey].[All]" dimensionUniqueName="[Dim Date - Reviewed Date]" displayFolder="" count="0" unbalanced="0" hidden="1"/>
    <cacheHierarchy uniqueName="[Dim Date - Reviewed Date].[Month Name]" caption="Month Name" attribute="1" time="1" defaultMemberUniqueName="[Dim Date - Reviewed Date].[Month Name].[All]" allUniqueName="[Dim Date - Reviewed Date].[Month Name].[All]" dimensionUniqueName="[Dim Date - Reviewed Date]" displayFolder="" count="0" unbalanced="0" hidden="1"/>
    <cacheHierarchy uniqueName="[Dim Date - Reviewed Date].[Month Of Year]" caption="Month Of Year" attribute="1" time="1" defaultMemberUniqueName="[Dim Date - Reviewed Date].[Month Of Year].[All]" allUniqueName="[Dim Date - Reviewed Date].[Month Of Year].[All]" dimensionUniqueName="[Dim Date - Reviewed Date]" displayFolder="" count="0" unbalanced="0" hidden="1"/>
    <cacheHierarchy uniqueName="[Dim Date - Reviewed Date].[MonthKey]" caption="MonthKey" attribute="1" time="1" defaultMemberUniqueName="[Dim Date - Reviewed Date].[MonthKey].[All]" allUniqueName="[Dim Date - Reviewed Date].[MonthKey].[All]" dimensionUniqueName="[Dim Date - Reviewed Date]" displayFolder="" count="0" unbalanced="0" hidden="1"/>
    <cacheHierarchy uniqueName="[Dim Date - Reviewed Date].[MonthNameKey]" caption="MonthNameKey" attribute="1" time="1" defaultMemberUniqueName="[Dim Date - Reviewed Date].[MonthNameKey].[All]" allUniqueName="[Dim Date - Reviewed Date].[MonthNameKey].[All]" dimensionUniqueName="[Dim Date - Reviewed Date]" displayFolder="" count="0" unbalanced="0" hidden="1"/>
    <cacheHierarchy uniqueName="[Dim Date - Reviewed Date].[MonthOverTime]" caption="MonthOverTime" attribute="1" time="1" defaultMemberUniqueName="[Dim Date - Reviewed Date].[MonthOverTime].[All]" allUniqueName="[Dim Date - Reviewed Date].[MonthOverTime].[All]" dimensionUniqueName="[Dim Date - Reviewed Date]" displayFolder="" count="0" unbalanced="0" hidden="1"/>
    <cacheHierarchy uniqueName="[Dim Date - Reviewed Date].[PK_Date]" caption="PK_Date" attribute="1" time="1" keyAttribute="1" defaultMemberUniqueName="[Dim Date - Reviewed Date].[PK_Date].[All]" allUniqueName="[Dim Date - Reviewed Date].[PK_Date].[All]" dimensionUniqueName="[Dim Date - Reviewed Date]" displayFolder="" count="0" memberValueDatatype="7" unbalanced="0" hidden="1"/>
    <cacheHierarchy uniqueName="[Dim Date - Reviewed Date].[Quarter Name]" caption="Quarter Name" attribute="1" time="1" defaultMemberUniqueName="[Dim Date - Reviewed Date].[Quarter Name].[All]" allUniqueName="[Dim Date - Reviewed Date].[Quarter Name].[All]" dimensionUniqueName="[Dim Date - Reviewed Date]" displayFolder="" count="0" unbalanced="0" hidden="1"/>
    <cacheHierarchy uniqueName="[Dim Date - Reviewed Date].[Quarter Of Year]" caption="Quarter Of Year" attribute="1" time="1" defaultMemberUniqueName="[Dim Date - Reviewed Date].[Quarter Of Year].[All]" allUniqueName="[Dim Date - Reviewed Date].[Quarter Of Year].[All]" dimensionUniqueName="[Dim Date - Reviewed Date]" displayFolder="" count="0" unbalanced="0" hidden="1"/>
    <cacheHierarchy uniqueName="[Dim Date - Reviewed Date].[QuarterKey]" caption="QuarterKey" attribute="1" time="1" defaultMemberUniqueName="[Dim Date - Reviewed Date].[QuarterKey].[All]" allUniqueName="[Dim Date - Reviewed Date].[QuarterKey].[All]" dimensionUniqueName="[Dim Date - Reviewed Date]" displayFolder="" count="0" unbalanced="0" hidden="1"/>
    <cacheHierarchy uniqueName="[Dim Date - Reviewed Date].[Semester Of Year]" caption="Semester Of Year" attribute="1" time="1" defaultMemberUniqueName="[Dim Date - Reviewed Date].[Semester Of Year].[All]" allUniqueName="[Dim Date - Reviewed Date].[Semester Of Year].[All]" dimensionUniqueName="[Dim Date - Reviewed Date]" displayFolder="" count="0" unbalanced="0" hidden="1"/>
    <cacheHierarchy uniqueName="[Dim Date - Reviewed Date].[SemesterKey]" caption="SemesterKey" attribute="1" time="1" defaultMemberUniqueName="[Dim Date - Reviewed Date].[SemesterKey].[All]" allUniqueName="[Dim Date - Reviewed Date].[SemesterKey].[All]" dimensionUniqueName="[Dim Date - Reviewed Date]" displayFolder="" count="0" unbalanced="0" hidden="1"/>
    <cacheHierarchy uniqueName="[Dim Date - Reviewed Date].[SemesterNameKey]" caption="SemesterNameKey" attribute="1" time="1" defaultMemberUniqueName="[Dim Date - Reviewed Date].[SemesterNameKey].[All]" allUniqueName="[Dim Date - Reviewed Date].[SemesterNameKey].[All]" dimensionUniqueName="[Dim Date - Reviewed Date]" displayFolder="" count="0" unbalanced="0" hidden="1"/>
    <cacheHierarchy uniqueName="[Dim Date - Reviewed Date].[Week]" caption="Week" attribute="1" time="1" defaultMemberUniqueName="[Dim Date - Reviewed Date].[Week].[All]" allUniqueName="[Dim Date - Reviewed Date].[Week].[All]" dimensionUniqueName="[Dim Date - Reviewed Date]" displayFolder="" count="0" unbalanced="0" hidden="1"/>
    <cacheHierarchy uniqueName="[Dim Date - Reviewed Date].[Week Of Year]" caption="Week Of Year" attribute="1" time="1" defaultMemberUniqueName="[Dim Date - Reviewed Date].[Week Of Year].[All]" allUniqueName="[Dim Date - Reviewed Date].[Week Of Year].[All]" dimensionUniqueName="[Dim Date - Reviewed Date]" displayFolder="" count="0" unbalanced="0" hidden="1"/>
    <cacheHierarchy uniqueName="[Dim Date - Reviewed Date].[WeekKey]" caption="WeekKey" attribute="1" time="1" defaultMemberUniqueName="[Dim Date - Reviewed Date].[WeekKey].[All]" allUniqueName="[Dim Date - Reviewed Date].[WeekKey].[All]" dimensionUniqueName="[Dim Date - Reviewed Date]" displayFolder="" count="0" unbalanced="0" hidden="1"/>
    <cacheHierarchy uniqueName="[Dim Date - Reviewed Date].[WeeksHierarchy]" caption="WeeksHierarchy" time="1" defaultMemberUniqueName="[Dim Date - Reviewed Date].[WeeksHierarchy].[All]" allUniqueName="[Dim Date - Reviewed Date].[WeeksHierarchy].[All]" dimensionUniqueName="[Dim Date - Reviewed Date]" displayFolder="" count="0" unbalanced="0" hidden="1"/>
    <cacheHierarchy uniqueName="[Dim Date - Reviewed Date].[Year Name]" caption="Year Name" attribute="1" time="1" defaultMemberUniqueName="[Dim Date - Reviewed Date].[Year Name].[All]" allUniqueName="[Dim Date - Reviewed Date].[Year Name].[All]" dimensionUniqueName="[Dim Date - Reviewed Date]" displayFolder="" count="0" unbalanced="0" hidden="1"/>
    <cacheHierarchy uniqueName="[Dim Date - Reviewed Date].[YearMonthKey]" caption="YearMonthKey" attribute="1" time="1" defaultMemberUniqueName="[Dim Date - Reviewed Date].[YearMonthKey].[All]" allUniqueName="[Dim Date - Reviewed Date].[YearMonthKey].[All]" dimensionUniqueName="[Dim Date - Reviewed Date]" displayFolder="" count="0" unbalanced="0" hidden="1"/>
    <cacheHierarchy uniqueName="[Dim Date - Schedule Date].[Custom Week]" caption="Custom Week" attribute="1" time="1" defaultMemberUniqueName="[Dim Date - Schedule Date].[Custom Week].[All]" allUniqueName="[Dim Date - Schedule Date].[Custom Week].[All]" dimensionUniqueName="[Dim Date - Schedule Date]" displayFolder="" count="0" unbalanced="0" hidden="1"/>
    <cacheHierarchy uniqueName="[Dim Date - Schedule Date].[Date]" caption="Date" attribute="1" time="1" defaultMemberUniqueName="[Dim Date - Schedule Date].[Date].[All]" allUniqueName="[Dim Date - Schedule Date].[Date].[All]" dimensionUniqueName="[Dim Date - Schedule Date]" displayFolder="" count="0" unbalanced="0" hidden="1"/>
    <cacheHierarchy uniqueName="[Dim Date - Schedule Date].[DateHierarchy]" caption="DateHierarchy" time="1" defaultMemberUniqueName="[Dim Date - Schedule Date].[DateHierarchy].[All]" allUniqueName="[Dim Date - Schedule Date].[DateHierarchy].[All]" dimensionUniqueName="[Dim Date - Schedule Date]" displayFolder="" count="0" unbalanced="0" hidden="1"/>
    <cacheHierarchy uniqueName="[Dim Date - Schedule Date].[DateKey]" caption="DateKey" attribute="1" time="1" defaultMemberUniqueName="[Dim Date - Schedule Date].[DateKey].[All]" allUniqueName="[Dim Date - Schedule Date].[DateKey].[All]" dimensionUniqueName="[Dim Date - Schedule Date]" displayFolder="" count="0" unbalanced="0" hidden="1"/>
    <cacheHierarchy uniqueName="[Dim Date - Schedule Date].[DateOld]" caption="DateOld" attribute="1" time="1" defaultMemberUniqueName="[Dim Date - Schedule Date].[DateOld].[All]" allUniqueName="[Dim Date - Schedule Date].[DateOld].[All]" dimensionUniqueName="[Dim Date - Schedule Date]" displayFolder="" count="0" unbalanced="0" hidden="1"/>
    <cacheHierarchy uniqueName="[Dim Date - Schedule Date].[Day Name]" caption="Day Name" attribute="1" time="1" defaultMemberUniqueName="[Dim Date - Schedule Date].[Day Name].[All]" allUniqueName="[Dim Date - Schedule Date].[Day Name].[All]" dimensionUniqueName="[Dim Date - Schedule Date]" displayFolder="" count="0" unbalanced="0" hidden="1"/>
    <cacheHierarchy uniqueName="[Dim Date - Schedule Date].[Day Of Month]" caption="Day Of Month" attribute="1" time="1" defaultMemberUniqueName="[Dim Date - Schedule Date].[Day Of Month].[All]" allUniqueName="[Dim Date - Schedule Date].[Day Of Month].[All]" dimensionUniqueName="[Dim Date - Schedule Date]" displayFolder="" count="0" unbalanced="0" hidden="1"/>
    <cacheHierarchy uniqueName="[Dim Date - Schedule Date].[Day of Week]" caption="Day of Week" attribute="1" time="1" defaultMemberUniqueName="[Dim Date - Schedule Date].[Day of Week].[All]" allUniqueName="[Dim Date - Schedule Date].[Day of Week].[All]" dimensionUniqueName="[Dim Date - Schedule Date]" displayFolder="" count="0" unbalanced="0" hidden="1"/>
    <cacheHierarchy uniqueName="[Dim Date - Schedule Date].[Day of Year]" caption="Day of Year" attribute="1" time="1" defaultMemberUniqueName="[Dim Date - Schedule Date].[Day of Year].[All]" allUniqueName="[Dim Date - Schedule Date].[Day of Year].[All]" dimensionUniqueName="[Dim Date - Schedule Date]" displayFolder="" count="0" unbalanced="0" hidden="1"/>
    <cacheHierarchy uniqueName="[Dim Date - Schedule Date].[DayKey]" caption="DayKey" attribute="1" time="1" defaultMemberUniqueName="[Dim Date - Schedule Date].[DayKey].[All]" allUniqueName="[Dim Date - Schedule Date].[DayKey].[All]" dimensionUniqueName="[Dim Date - Schedule Date]" displayFolder="" count="0" unbalanced="0" hidden="1"/>
    <cacheHierarchy uniqueName="[Dim Date - Schedule Date].[DayKey2]" caption="DayKey2" attribute="1" time="1" defaultMemberUniqueName="[Dim Date - Schedule Date].[DayKey2].[All]" allUniqueName="[Dim Date - Schedule Date].[DayKey2].[All]" dimensionUniqueName="[Dim Date - Schedule Date]" displayFolder="" count="0" unbalanced="0" hidden="1"/>
    <cacheHierarchy uniqueName="[Dim Date - Schedule Date].[DayofMonthKey]" caption="DayofMonthKey" attribute="1" time="1" defaultMemberUniqueName="[Dim Date - Schedule Date].[DayofMonthKey].[All]" allUniqueName="[Dim Date - Schedule Date].[DayofMonthKey].[All]" dimensionUniqueName="[Dim Date - Schedule Date]" displayFolder="" count="0" unbalanced="0" hidden="1"/>
    <cacheHierarchy uniqueName="[Dim Date - Schedule Date].[DayofWeekKey]" caption="DayofWeekKey" attribute="1" time="1" defaultMemberUniqueName="[Dim Date - Schedule Date].[DayofWeekKey].[All]" allUniqueName="[Dim Date - Schedule Date].[DayofWeekKey].[All]" dimensionUniqueName="[Dim Date - Schedule Date]" displayFolder="" count="0" unbalanced="0" hidden="1"/>
    <cacheHierarchy uniqueName="[Dim Date - Schedule Date].[DayofYearKey]" caption="DayofYearKey" attribute="1" time="1" defaultMemberUniqueName="[Dim Date - Schedule Date].[DayofYearKey].[All]" allUniqueName="[Dim Date - Schedule Date].[DayofYearKey].[All]" dimensionUniqueName="[Dim Date - Schedule Date]" displayFolder="" count="0" unbalanced="0" hidden="1"/>
    <cacheHierarchy uniqueName="[Dim Date - Schedule Date].[FormattedDate]" caption="FormattedDate" attribute="1" time="1" defaultMemberUniqueName="[Dim Date - Schedule Date].[FormattedDate].[All]" allUniqueName="[Dim Date - Schedule Date].[FormattedDate].[All]" dimensionUniqueName="[Dim Date - Schedule Date]" displayFolder="" count="0" unbalanced="0" hidden="1"/>
    <cacheHierarchy uniqueName="[Dim Date - Schedule Date].[Half Year Name]" caption="Half Year Name" attribute="1" time="1" defaultMemberUniqueName="[Dim Date - Schedule Date].[Half Year Name].[All]" allUniqueName="[Dim Date - Schedule Date].[Half Year Name].[All]" dimensionUniqueName="[Dim Date - Schedule Date]" displayFolder="" count="0" unbalanced="0" hidden="1"/>
    <cacheHierarchy uniqueName="[Dim Date - Schedule Date].[Hijri Date]" caption="Hijri Date" attribute="1" time="1" defaultMemberUniqueName="[Dim Date - Schedule Date].[Hijri Date].[All]" allUniqueName="[Dim Date - Schedule Date].[Hijri Date].[All]" dimensionUniqueName="[Dim Date - Schedule Date]" displayFolder="" count="0" unbalanced="0" hidden="1"/>
    <cacheHierarchy uniqueName="[Dim Date - Schedule Date].[Hijri Month]" caption="Hijri Month" attribute="1" time="1" defaultMemberUniqueName="[Dim Date - Schedule Date].[Hijri Month].[All]" allUniqueName="[Dim Date - Schedule Date].[Hijri Month].[All]" dimensionUniqueName="[Dim Date - Schedule Date]" displayFolder="" count="0" unbalanced="0" hidden="1"/>
    <cacheHierarchy uniqueName="[Dim Date - Schedule Date].[Hijri Quarter]" caption="Hijri Quarter" attribute="1" time="1" defaultMemberUniqueName="[Dim Date - Schedule Date].[Hijri Quarter].[All]" allUniqueName="[Dim Date - Schedule Date].[Hijri Quarter].[All]" dimensionUniqueName="[Dim Date - Schedule Date]" displayFolder="" count="0" unbalanced="0" hidden="1"/>
    <cacheHierarchy uniqueName="[Dim Date - Schedule Date].[Hijri Semester]" caption="Hijri Semester" attribute="1" time="1" defaultMemberUniqueName="[Dim Date - Schedule Date].[Hijri Semester].[All]" allUniqueName="[Dim Date - Schedule Date].[Hijri Semester].[All]" dimensionUniqueName="[Dim Date - Schedule Date]" displayFolder="" count="0" unbalanced="0" hidden="1"/>
    <cacheHierarchy uniqueName="[Dim Date - Schedule Date].[Hijri Year]" caption="Hijri Year" attribute="1" time="1" defaultMemberUniqueName="[Dim Date - Schedule Date].[Hijri Year].[All]" allUniqueName="[Dim Date - Schedule Date].[Hijri Year].[All]" dimensionUniqueName="[Dim Date - Schedule Date]" displayFolder="" count="0" unbalanced="0" hidden="1"/>
    <cacheHierarchy uniqueName="[Dim Date - Schedule Date].[HijriDateHierarchy]" caption="HijriDateHierarchy" time="1" defaultMemberUniqueName="[Dim Date - Schedule Date].[HijriDateHierarchy].[All]" allUniqueName="[Dim Date - Schedule Date].[HijriDateHierarchy].[All]" dimensionUniqueName="[Dim Date - Schedule Date]" displayFolder="" count="0" unbalanced="0" hidden="1"/>
    <cacheHierarchy uniqueName="[Dim Date - Schedule Date].[HijriDayKey]" caption="HijriDayKey" attribute="1" time="1" defaultMemberUniqueName="[Dim Date - Schedule Date].[HijriDayKey].[All]" allUniqueName="[Dim Date - Schedule Date].[HijriDayKey].[All]" dimensionUniqueName="[Dim Date - Schedule Date]" displayFolder="" count="0" unbalanced="0" hidden="1"/>
    <cacheHierarchy uniqueName="[Dim Date - Schedule Date].[HijriMonthKey]" caption="HijriMonthKey" attribute="1" time="1" defaultMemberUniqueName="[Dim Date - Schedule Date].[HijriMonthKey].[All]" allUniqueName="[Dim Date - Schedule Date].[HijriMonthKey].[All]" dimensionUniqueName="[Dim Date - Schedule Date]" displayFolder="" count="0" unbalanced="0" hidden="1"/>
    <cacheHierarchy uniqueName="[Dim Date - Schedule Date].[HijriQuarterKey]" caption="HijriQuarterKey" attribute="1" time="1" defaultMemberUniqueName="[Dim Date - Schedule Date].[HijriQuarterKey].[All]" allUniqueName="[Dim Date - Schedule Date].[HijriQuarterKey].[All]" dimensionUniqueName="[Dim Date - Schedule Date]" displayFolder="" count="0" unbalanced="0" hidden="1"/>
    <cacheHierarchy uniqueName="[Dim Date - Schedule Date].[HijriSemesterKey]" caption="HijriSemesterKey" attribute="1" time="1" defaultMemberUniqueName="[Dim Date - Schedule Date].[HijriSemesterKey].[All]" allUniqueName="[Dim Date - Schedule Date].[HijriSemesterKey].[All]" dimensionUniqueName="[Dim Date - Schedule Date]" displayFolder="" count="0" unbalanced="0" hidden="1"/>
    <cacheHierarchy uniqueName="[Dim Date - Schedule Date].[Month Name]" caption="Month Name" attribute="1" time="1" defaultMemberUniqueName="[Dim Date - Schedule Date].[Month Name].[All]" allUniqueName="[Dim Date - Schedule Date].[Month Name].[All]" dimensionUniqueName="[Dim Date - Schedule Date]" displayFolder="" count="0" unbalanced="0" hidden="1"/>
    <cacheHierarchy uniqueName="[Dim Date - Schedule Date].[Month Of Year]" caption="Month Of Year" attribute="1" time="1" defaultMemberUniqueName="[Dim Date - Schedule Date].[Month Of Year].[All]" allUniqueName="[Dim Date - Schedule Date].[Month Of Year].[All]" dimensionUniqueName="[Dim Date - Schedule Date]" displayFolder="" count="0" unbalanced="0" hidden="1"/>
    <cacheHierarchy uniqueName="[Dim Date - Schedule Date].[MonthKey]" caption="MonthKey" attribute="1" time="1" defaultMemberUniqueName="[Dim Date - Schedule Date].[MonthKey].[All]" allUniqueName="[Dim Date - Schedule Date].[MonthKey].[All]" dimensionUniqueName="[Dim Date - Schedule Date]" displayFolder="" count="0" unbalanced="0" hidden="1"/>
    <cacheHierarchy uniqueName="[Dim Date - Schedule Date].[MonthNameKey]" caption="MonthNameKey" attribute="1" time="1" defaultMemberUniqueName="[Dim Date - Schedule Date].[MonthNameKey].[All]" allUniqueName="[Dim Date - Schedule Date].[MonthNameKey].[All]" dimensionUniqueName="[Dim Date - Schedule Date]" displayFolder="" count="0" unbalanced="0" hidden="1"/>
    <cacheHierarchy uniqueName="[Dim Date - Schedule Date].[MonthOverTime]" caption="MonthOverTime" attribute="1" time="1" defaultMemberUniqueName="[Dim Date - Schedule Date].[MonthOverTime].[All]" allUniqueName="[Dim Date - Schedule Date].[MonthOverTime].[All]" dimensionUniqueName="[Dim Date - Schedule Date]" displayFolder="" count="0" unbalanced="0" hidden="1"/>
    <cacheHierarchy uniqueName="[Dim Date - Schedule Date].[PK_Date]" caption="PK_Date" attribute="1" time="1" keyAttribute="1" defaultMemberUniqueName="[Dim Date - Schedule Date].[PK_Date].[All]" allUniqueName="[Dim Date - Schedule Date].[PK_Date].[All]" dimensionUniqueName="[Dim Date - Schedule Date]" displayFolder="" count="0" memberValueDatatype="7" unbalanced="0" hidden="1"/>
    <cacheHierarchy uniqueName="[Dim Date - Schedule Date].[Quarter Name]" caption="Quarter Name" attribute="1" time="1" defaultMemberUniqueName="[Dim Date - Schedule Date].[Quarter Name].[All]" allUniqueName="[Dim Date - Schedule Date].[Quarter Name].[All]" dimensionUniqueName="[Dim Date - Schedule Date]" displayFolder="" count="0" unbalanced="0" hidden="1"/>
    <cacheHierarchy uniqueName="[Dim Date - Schedule Date].[Quarter Of Year]" caption="Quarter Of Year" attribute="1" time="1" defaultMemberUniqueName="[Dim Date - Schedule Date].[Quarter Of Year].[All]" allUniqueName="[Dim Date - Schedule Date].[Quarter Of Year].[All]" dimensionUniqueName="[Dim Date - Schedule Date]" displayFolder="" count="0" unbalanced="0" hidden="1"/>
    <cacheHierarchy uniqueName="[Dim Date - Schedule Date].[QuarterKey]" caption="QuarterKey" attribute="1" time="1" defaultMemberUniqueName="[Dim Date - Schedule Date].[QuarterKey].[All]" allUniqueName="[Dim Date - Schedule Date].[QuarterKey].[All]" dimensionUniqueName="[Dim Date - Schedule Date]" displayFolder="" count="0" unbalanced="0" hidden="1"/>
    <cacheHierarchy uniqueName="[Dim Date - Schedule Date].[Semester Of Year]" caption="Semester Of Year" attribute="1" time="1" defaultMemberUniqueName="[Dim Date - Schedule Date].[Semester Of Year].[All]" allUniqueName="[Dim Date - Schedule Date].[Semester Of Year].[All]" dimensionUniqueName="[Dim Date - Schedule Date]" displayFolder="" count="0" unbalanced="0" hidden="1"/>
    <cacheHierarchy uniqueName="[Dim Date - Schedule Date].[SemesterKey]" caption="SemesterKey" attribute="1" time="1" defaultMemberUniqueName="[Dim Date - Schedule Date].[SemesterKey].[All]" allUniqueName="[Dim Date - Schedule Date].[SemesterKey].[All]" dimensionUniqueName="[Dim Date - Schedule Date]" displayFolder="" count="0" unbalanced="0" hidden="1"/>
    <cacheHierarchy uniqueName="[Dim Date - Schedule Date].[SemesterNameKey]" caption="SemesterNameKey" attribute="1" time="1" defaultMemberUniqueName="[Dim Date - Schedule Date].[SemesterNameKey].[All]" allUniqueName="[Dim Date - Schedule Date].[SemesterNameKey].[All]" dimensionUniqueName="[Dim Date - Schedule Date]" displayFolder="" count="0" unbalanced="0" hidden="1"/>
    <cacheHierarchy uniqueName="[Dim Date - Schedule Date].[Week]" caption="Week" attribute="1" time="1" defaultMemberUniqueName="[Dim Date - Schedule Date].[Week].[All]" allUniqueName="[Dim Date - Schedule Date].[Week].[All]" dimensionUniqueName="[Dim Date - Schedule Date]" displayFolder="" count="0" unbalanced="0" hidden="1"/>
    <cacheHierarchy uniqueName="[Dim Date - Schedule Date].[Week Of Year]" caption="Week Of Year" attribute="1" time="1" defaultMemberUniqueName="[Dim Date - Schedule Date].[Week Of Year].[All]" allUniqueName="[Dim Date - Schedule Date].[Week Of Year].[All]" dimensionUniqueName="[Dim Date - Schedule Date]" displayFolder="" count="0" unbalanced="0" hidden="1"/>
    <cacheHierarchy uniqueName="[Dim Date - Schedule Date].[WeekKey]" caption="WeekKey" attribute="1" time="1" defaultMemberUniqueName="[Dim Date - Schedule Date].[WeekKey].[All]" allUniqueName="[Dim Date - Schedule Date].[WeekKey].[All]" dimensionUniqueName="[Dim Date - Schedule Date]" displayFolder="" count="0" unbalanced="0" hidden="1"/>
    <cacheHierarchy uniqueName="[Dim Date - Schedule Date].[WeeksHierarchy]" caption="WeeksHierarchy" time="1" defaultMemberUniqueName="[Dim Date - Schedule Date].[WeeksHierarchy].[All]" allUniqueName="[Dim Date - Schedule Date].[WeeksHierarchy].[All]" dimensionUniqueName="[Dim Date - Schedule Date]" displayFolder="" count="0" unbalanced="0" hidden="1"/>
    <cacheHierarchy uniqueName="[Dim Date - Schedule Date].[Year Name]" caption="Year Name" attribute="1" time="1" defaultMemberUniqueName="[Dim Date - Schedule Date].[Year Name].[All]" allUniqueName="[Dim Date - Schedule Date].[Year Name].[All]" dimensionUniqueName="[Dim Date - Schedule Date]" displayFolder="" count="0" unbalanced="0" hidden="1"/>
    <cacheHierarchy uniqueName="[Dim Date - Schedule Date].[YearMonthKey]" caption="YearMonthKey" attribute="1" time="1" defaultMemberUniqueName="[Dim Date - Schedule Date].[YearMonthKey].[All]" allUniqueName="[Dim Date - Schedule Date].[YearMonthKey].[All]" dimensionUniqueName="[Dim Date - Schedule Date]" displayFolder="" count="0" unbalanced="0" hidden="1"/>
    <cacheHierarchy uniqueName="[Dim Date - Schedule Time].[DayTimeBucket]" caption="DayTimeBucket" attribute="1" defaultMemberUniqueName="[Dim Date - Schedule Time].[DayTimeBucket].[All]" allUniqueName="[Dim Date - Schedule Time].[DayTimeBucket].[All]" dimensionUniqueName="[Dim Date - Schedule Time]" displayFolder="" count="0" unbalanced="0" hidden="1"/>
    <cacheHierarchy uniqueName="[Dim Date - Schedule Time].[DayTimeBucketGroupKey]" caption="DayTimeBucketGroupKey" attribute="1" defaultMemberUniqueName="[Dim Date - Schedule Time].[DayTimeBucketGroupKey].[All]" allUniqueName="[Dim Date - Schedule Time].[DayTimeBucketGroupKey].[All]" dimensionUniqueName="[Dim Date - Schedule Time]" displayFolder="" count="0" unbalanced="0" hidden="1"/>
    <cacheHierarchy uniqueName="[Dim Date - Schedule Time].[Hour30]" caption="Hour30" attribute="1" defaultMemberUniqueName="[Dim Date - Schedule Time].[Hour30].[All]" allUniqueName="[Dim Date - Schedule Time].[Hour30].[All]" dimensionUniqueName="[Dim Date - Schedule Time]" displayFolder="" count="0" unbalanced="0" hidden="1"/>
    <cacheHierarchy uniqueName="[Dim Date - Schedule Time].[HourlyBucket]" caption="HourlyBucket" attribute="1" defaultMemberUniqueName="[Dim Date - Schedule Time].[HourlyBucket].[All]" allUniqueName="[Dim Date - Schedule Time].[HourlyBucket].[All]" dimensionUniqueName="[Dim Date - Schedule Time]" displayFolder="" count="0" unbalanced="0" hidden="1"/>
    <cacheHierarchy uniqueName="[Dim Date - Schedule Time].[MinuteNumber]" caption="MinuteNumber" attribute="1" defaultMemberUniqueName="[Dim Date - Schedule Time].[MinuteNumber].[All]" allUniqueName="[Dim Date - Schedule Time].[MinuteNumber].[All]" dimensionUniqueName="[Dim Date - Schedule Time]" displayFolder="" count="0" unbalanced="0" hidden="1"/>
    <cacheHierarchy uniqueName="[Dim Date - Schedule Time].[SecondNumber]" caption="SecondNumber" attribute="1" defaultMemberUniqueName="[Dim Date - Schedule Time].[SecondNumber].[All]" allUniqueName="[Dim Date - Schedule Time].[SecondNumber].[All]" dimensionUniqueName="[Dim Date - Schedule Time]" displayFolder="" count="0" unbalanced="0" hidden="1"/>
    <cacheHierarchy uniqueName="[Dim Date - Schedule Time].[Time]" caption="Time" attribute="1" defaultMemberUniqueName="[Dim Date - Schedule Time].[Time].[All]" allUniqueName="[Dim Date - Schedule Time].[Time].[All]" dimensionUniqueName="[Dim Date - Schedule Time]" displayFolder="" count="0" unbalanced="0" hidden="1"/>
    <cacheHierarchy uniqueName="[Dim Date - Schedule Time].[TimeAltKey]" caption="TimeAltKey" attribute="1" defaultMemberUniqueName="[Dim Date - Schedule Time].[TimeAltKey].[All]" allUniqueName="[Dim Date - Schedule Time].[TimeAltKey].[All]" dimensionUniqueName="[Dim Date - Schedule Time]" displayFolder="" count="0" unbalanced="0" hidden="1"/>
    <cacheHierarchy uniqueName="[Dim Date - Schedule Time].[TimeInSecond]" caption="TimeInSecond" attribute="1" defaultMemberUniqueName="[Dim Date - Schedule Time].[TimeInSecond].[All]" allUniqueName="[Dim Date - Schedule Time].[TimeInSecond].[All]" dimensionUniqueName="[Dim Date - Schedule Time]" displayFolder="" count="0" unbalanced="0" hidden="1"/>
    <cacheHierarchy uniqueName="[Dim Date - Schedule Time].[TimeKey]" caption="TimeKey" attribute="1" defaultMemberUniqueName="[Dim Date - Schedule Time].[TimeKey].[All]" allUniqueName="[Dim Date - Schedule Time].[TimeKey].[All]" dimensionUniqueName="[Dim Date - Schedule Time]" displayFolder="" count="0" unbalanced="0" hidden="1"/>
    <cacheHierarchy uniqueName="[Dim Date - Seen Date].[Custom Week]" caption="Custom Week" attribute="1" time="1" defaultMemberUniqueName="[Dim Date - Seen Date].[Custom Week].[All]" allUniqueName="[Dim Date - Seen Date].[Custom Week].[All]" dimensionUniqueName="[Dim Date - Seen Date]" displayFolder="" count="0" unbalanced="0" hidden="1"/>
    <cacheHierarchy uniqueName="[Dim Date - Seen Date].[Date]" caption="Date" attribute="1" time="1" defaultMemberUniqueName="[Dim Date - Seen Date].[Date].[All]" allUniqueName="[Dim Date - Seen Date].[Date].[All]" dimensionUniqueName="[Dim Date - Seen Date]" displayFolder="" count="0" unbalanced="0" hidden="1"/>
    <cacheHierarchy uniqueName="[Dim Date - Seen Date].[DateHierarchy]" caption="DateHierarchy" time="1" defaultMemberUniqueName="[Dim Date - Seen Date].[DateHierarchy].[All]" allUniqueName="[Dim Date - Seen Date].[DateHierarchy].[All]" dimensionUniqueName="[Dim Date - Seen Date]" displayFolder="" count="0" unbalanced="0" hidden="1"/>
    <cacheHierarchy uniqueName="[Dim Date - Seen Date].[DateKey]" caption="DateKey" attribute="1" time="1" defaultMemberUniqueName="[Dim Date - Seen Date].[DateKey].[All]" allUniqueName="[Dim Date - Seen Date].[DateKey].[All]" dimensionUniqueName="[Dim Date - Seen Date]" displayFolder="" count="0" unbalanced="0" hidden="1"/>
    <cacheHierarchy uniqueName="[Dim Date - Seen Date].[DateOld]" caption="DateOld" attribute="1" time="1" defaultMemberUniqueName="[Dim Date - Seen Date].[DateOld].[All]" allUniqueName="[Dim Date - Seen Date].[DateOld].[All]" dimensionUniqueName="[Dim Date - Seen Date]" displayFolder="" count="0" unbalanced="0" hidden="1"/>
    <cacheHierarchy uniqueName="[Dim Date - Seen Date].[Day Name]" caption="Day Name" attribute="1" time="1" defaultMemberUniqueName="[Dim Date - Seen Date].[Day Name].[All]" allUniqueName="[Dim Date - Seen Date].[Day Name].[All]" dimensionUniqueName="[Dim Date - Seen Date]" displayFolder="" count="0" unbalanced="0" hidden="1"/>
    <cacheHierarchy uniqueName="[Dim Date - Seen Date].[Day Of Month]" caption="Day Of Month" attribute="1" time="1" defaultMemberUniqueName="[Dim Date - Seen Date].[Day Of Month].[All]" allUniqueName="[Dim Date - Seen Date].[Day Of Month].[All]" dimensionUniqueName="[Dim Date - Seen Date]" displayFolder="" count="0" unbalanced="0" hidden="1"/>
    <cacheHierarchy uniqueName="[Dim Date - Seen Date].[Day of Week]" caption="Day of Week" attribute="1" time="1" defaultMemberUniqueName="[Dim Date - Seen Date].[Day of Week].[All]" allUniqueName="[Dim Date - Seen Date].[Day of Week].[All]" dimensionUniqueName="[Dim Date - Seen Date]" displayFolder="" count="0" unbalanced="0" hidden="1"/>
    <cacheHierarchy uniqueName="[Dim Date - Seen Date].[Day of Year]" caption="Day of Year" attribute="1" time="1" defaultMemberUniqueName="[Dim Date - Seen Date].[Day of Year].[All]" allUniqueName="[Dim Date - Seen Date].[Day of Year].[All]" dimensionUniqueName="[Dim Date - Seen Date]" displayFolder="" count="0" unbalanced="0" hidden="1"/>
    <cacheHierarchy uniqueName="[Dim Date - Seen Date].[DayKey]" caption="DayKey" attribute="1" time="1" defaultMemberUniqueName="[Dim Date - Seen Date].[DayKey].[All]" allUniqueName="[Dim Date - Seen Date].[DayKey].[All]" dimensionUniqueName="[Dim Date - Seen Date]" displayFolder="" count="0" unbalanced="0" hidden="1"/>
    <cacheHierarchy uniqueName="[Dim Date - Seen Date].[DayKey2]" caption="DayKey2" attribute="1" time="1" defaultMemberUniqueName="[Dim Date - Seen Date].[DayKey2].[All]" allUniqueName="[Dim Date - Seen Date].[DayKey2].[All]" dimensionUniqueName="[Dim Date - Seen Date]" displayFolder="" count="0" unbalanced="0" hidden="1"/>
    <cacheHierarchy uniqueName="[Dim Date - Seen Date].[DayofMonthKey]" caption="DayofMonthKey" attribute="1" time="1" defaultMemberUniqueName="[Dim Date - Seen Date].[DayofMonthKey].[All]" allUniqueName="[Dim Date - Seen Date].[DayofMonthKey].[All]" dimensionUniqueName="[Dim Date - Seen Date]" displayFolder="" count="0" unbalanced="0" hidden="1"/>
    <cacheHierarchy uniqueName="[Dim Date - Seen Date].[DayofWeekKey]" caption="DayofWeekKey" attribute="1" time="1" defaultMemberUniqueName="[Dim Date - Seen Date].[DayofWeekKey].[All]" allUniqueName="[Dim Date - Seen Date].[DayofWeekKey].[All]" dimensionUniqueName="[Dim Date - Seen Date]" displayFolder="" count="0" unbalanced="0" hidden="1"/>
    <cacheHierarchy uniqueName="[Dim Date - Seen Date].[DayofYearKey]" caption="DayofYearKey" attribute="1" time="1" defaultMemberUniqueName="[Dim Date - Seen Date].[DayofYearKey].[All]" allUniqueName="[Dim Date - Seen Date].[DayofYearKey].[All]" dimensionUniqueName="[Dim Date - Seen Date]" displayFolder="" count="0" unbalanced="0" hidden="1"/>
    <cacheHierarchy uniqueName="[Dim Date - Seen Date].[FormattedDate]" caption="FormattedDate" attribute="1" time="1" defaultMemberUniqueName="[Dim Date - Seen Date].[FormattedDate].[All]" allUniqueName="[Dim Date - Seen Date].[FormattedDate].[All]" dimensionUniqueName="[Dim Date - Seen Date]" displayFolder="" count="0" unbalanced="0" hidden="1"/>
    <cacheHierarchy uniqueName="[Dim Date - Seen Date].[Half Year Name]" caption="Half Year Name" attribute="1" time="1" defaultMemberUniqueName="[Dim Date - Seen Date].[Half Year Name].[All]" allUniqueName="[Dim Date - Seen Date].[Half Year Name].[All]" dimensionUniqueName="[Dim Date - Seen Date]" displayFolder="" count="0" unbalanced="0" hidden="1"/>
    <cacheHierarchy uniqueName="[Dim Date - Seen Date].[Hijri Date]" caption="Hijri Date" attribute="1" time="1" defaultMemberUniqueName="[Dim Date - Seen Date].[Hijri Date].[All]" allUniqueName="[Dim Date - Seen Date].[Hijri Date].[All]" dimensionUniqueName="[Dim Date - Seen Date]" displayFolder="" count="0" unbalanced="0" hidden="1"/>
    <cacheHierarchy uniqueName="[Dim Date - Seen Date].[Hijri Month]" caption="Hijri Month" attribute="1" time="1" defaultMemberUniqueName="[Dim Date - Seen Date].[Hijri Month].[All]" allUniqueName="[Dim Date - Seen Date].[Hijri Month].[All]" dimensionUniqueName="[Dim Date - Seen Date]" displayFolder="" count="0" unbalanced="0" hidden="1"/>
    <cacheHierarchy uniqueName="[Dim Date - Seen Date].[Hijri Quarter]" caption="Hijri Quarter" attribute="1" time="1" defaultMemberUniqueName="[Dim Date - Seen Date].[Hijri Quarter].[All]" allUniqueName="[Dim Date - Seen Date].[Hijri Quarter].[All]" dimensionUniqueName="[Dim Date - Seen Date]" displayFolder="" count="0" unbalanced="0" hidden="1"/>
    <cacheHierarchy uniqueName="[Dim Date - Seen Date].[Hijri Semester]" caption="Hijri Semester" attribute="1" time="1" defaultMemberUniqueName="[Dim Date - Seen Date].[Hijri Semester].[All]" allUniqueName="[Dim Date - Seen Date].[Hijri Semester].[All]" dimensionUniqueName="[Dim Date - Seen Date]" displayFolder="" count="0" unbalanced="0" hidden="1"/>
    <cacheHierarchy uniqueName="[Dim Date - Seen Date].[Hijri Year]" caption="Hijri Year" attribute="1" time="1" defaultMemberUniqueName="[Dim Date - Seen Date].[Hijri Year].[All]" allUniqueName="[Dim Date - Seen Date].[Hijri Year].[All]" dimensionUniqueName="[Dim Date - Seen Date]" displayFolder="" count="0" unbalanced="0" hidden="1"/>
    <cacheHierarchy uniqueName="[Dim Date - Seen Date].[HijriDateHierarchy]" caption="HijriDateHierarchy" time="1" defaultMemberUniqueName="[Dim Date - Seen Date].[HijriDateHierarchy].[All]" allUniqueName="[Dim Date - Seen Date].[HijriDateHierarchy].[All]" dimensionUniqueName="[Dim Date - Seen Date]" displayFolder="" count="0" unbalanced="0" hidden="1"/>
    <cacheHierarchy uniqueName="[Dim Date - Seen Date].[HijriDayKey]" caption="HijriDayKey" attribute="1" time="1" defaultMemberUniqueName="[Dim Date - Seen Date].[HijriDayKey].[All]" allUniqueName="[Dim Date - Seen Date].[HijriDayKey].[All]" dimensionUniqueName="[Dim Date - Seen Date]" displayFolder="" count="0" unbalanced="0" hidden="1"/>
    <cacheHierarchy uniqueName="[Dim Date - Seen Date].[HijriMonthKey]" caption="HijriMonthKey" attribute="1" time="1" defaultMemberUniqueName="[Dim Date - Seen Date].[HijriMonthKey].[All]" allUniqueName="[Dim Date - Seen Date].[HijriMonthKey].[All]" dimensionUniqueName="[Dim Date - Seen Date]" displayFolder="" count="0" unbalanced="0" hidden="1"/>
    <cacheHierarchy uniqueName="[Dim Date - Seen Date].[HijriQuarterKey]" caption="HijriQuarterKey" attribute="1" time="1" defaultMemberUniqueName="[Dim Date - Seen Date].[HijriQuarterKey].[All]" allUniqueName="[Dim Date - Seen Date].[HijriQuarterKey].[All]" dimensionUniqueName="[Dim Date - Seen Date]" displayFolder="" count="0" unbalanced="0" hidden="1"/>
    <cacheHierarchy uniqueName="[Dim Date - Seen Date].[HijriSemesterKey]" caption="HijriSemesterKey" attribute="1" time="1" defaultMemberUniqueName="[Dim Date - Seen Date].[HijriSemesterKey].[All]" allUniqueName="[Dim Date - Seen Date].[HijriSemesterKey].[All]" dimensionUniqueName="[Dim Date - Seen Date]" displayFolder="" count="0" unbalanced="0" hidden="1"/>
    <cacheHierarchy uniqueName="[Dim Date - Seen Date].[Month Name]" caption="Month Name" attribute="1" time="1" defaultMemberUniqueName="[Dim Date - Seen Date].[Month Name].[All]" allUniqueName="[Dim Date - Seen Date].[Month Name].[All]" dimensionUniqueName="[Dim Date - Seen Date]" displayFolder="" count="0" unbalanced="0" hidden="1"/>
    <cacheHierarchy uniqueName="[Dim Date - Seen Date].[Month Of Year]" caption="Month Of Year" attribute="1" time="1" defaultMemberUniqueName="[Dim Date - Seen Date].[Month Of Year].[All]" allUniqueName="[Dim Date - Seen Date].[Month Of Year].[All]" dimensionUniqueName="[Dim Date - Seen Date]" displayFolder="" count="0" unbalanced="0" hidden="1"/>
    <cacheHierarchy uniqueName="[Dim Date - Seen Date].[MonthKey]" caption="MonthKey" attribute="1" time="1" defaultMemberUniqueName="[Dim Date - Seen Date].[MonthKey].[All]" allUniqueName="[Dim Date - Seen Date].[MonthKey].[All]" dimensionUniqueName="[Dim Date - Seen Date]" displayFolder="" count="0" unbalanced="0" hidden="1"/>
    <cacheHierarchy uniqueName="[Dim Date - Seen Date].[MonthNameKey]" caption="MonthNameKey" attribute="1" time="1" defaultMemberUniqueName="[Dim Date - Seen Date].[MonthNameKey].[All]" allUniqueName="[Dim Date - Seen Date].[MonthNameKey].[All]" dimensionUniqueName="[Dim Date - Seen Date]" displayFolder="" count="0" unbalanced="0" hidden="1"/>
    <cacheHierarchy uniqueName="[Dim Date - Seen Date].[MonthOverTime]" caption="MonthOverTime" attribute="1" time="1" defaultMemberUniqueName="[Dim Date - Seen Date].[MonthOverTime].[All]" allUniqueName="[Dim Date - Seen Date].[MonthOverTime].[All]" dimensionUniqueName="[Dim Date - Seen Date]" displayFolder="" count="0" unbalanced="0" hidden="1"/>
    <cacheHierarchy uniqueName="[Dim Date - Seen Date].[PK_Date]" caption="PK_Date" attribute="1" time="1" keyAttribute="1" defaultMemberUniqueName="[Dim Date - Seen Date].[PK_Date].[All]" allUniqueName="[Dim Date - Seen Date].[PK_Date].[All]" dimensionUniqueName="[Dim Date - Seen Date]" displayFolder="" count="0" memberValueDatatype="7" unbalanced="0" hidden="1"/>
    <cacheHierarchy uniqueName="[Dim Date - Seen Date].[Quarter Name]" caption="Quarter Name" attribute="1" time="1" defaultMemberUniqueName="[Dim Date - Seen Date].[Quarter Name].[All]" allUniqueName="[Dim Date - Seen Date].[Quarter Name].[All]" dimensionUniqueName="[Dim Date - Seen Date]" displayFolder="" count="0" unbalanced="0" hidden="1"/>
    <cacheHierarchy uniqueName="[Dim Date - Seen Date].[Quarter Of Year]" caption="Quarter Of Year" attribute="1" time="1" defaultMemberUniqueName="[Dim Date - Seen Date].[Quarter Of Year].[All]" allUniqueName="[Dim Date - Seen Date].[Quarter Of Year].[All]" dimensionUniqueName="[Dim Date - Seen Date]" displayFolder="" count="0" unbalanced="0" hidden="1"/>
    <cacheHierarchy uniqueName="[Dim Date - Seen Date].[QuarterKey]" caption="QuarterKey" attribute="1" time="1" defaultMemberUniqueName="[Dim Date - Seen Date].[QuarterKey].[All]" allUniqueName="[Dim Date - Seen Date].[QuarterKey].[All]" dimensionUniqueName="[Dim Date - Seen Date]" displayFolder="" count="0" unbalanced="0" hidden="1"/>
    <cacheHierarchy uniqueName="[Dim Date - Seen Date].[Semester Of Year]" caption="Semester Of Year" attribute="1" time="1" defaultMemberUniqueName="[Dim Date - Seen Date].[Semester Of Year].[All]" allUniqueName="[Dim Date - Seen Date].[Semester Of Year].[All]" dimensionUniqueName="[Dim Date - Seen Date]" displayFolder="" count="0" unbalanced="0" hidden="1"/>
    <cacheHierarchy uniqueName="[Dim Date - Seen Date].[SemesterKey]" caption="SemesterKey" attribute="1" time="1" defaultMemberUniqueName="[Dim Date - Seen Date].[SemesterKey].[All]" allUniqueName="[Dim Date - Seen Date].[SemesterKey].[All]" dimensionUniqueName="[Dim Date - Seen Date]" displayFolder="" count="0" unbalanced="0" hidden="1"/>
    <cacheHierarchy uniqueName="[Dim Date - Seen Date].[SemesterNameKey]" caption="SemesterNameKey" attribute="1" time="1" defaultMemberUniqueName="[Dim Date - Seen Date].[SemesterNameKey].[All]" allUniqueName="[Dim Date - Seen Date].[SemesterNameKey].[All]" dimensionUniqueName="[Dim Date - Seen Date]" displayFolder="" count="0" unbalanced="0" hidden="1"/>
    <cacheHierarchy uniqueName="[Dim Date - Seen Date].[Week]" caption="Week" attribute="1" time="1" defaultMemberUniqueName="[Dim Date - Seen Date].[Week].[All]" allUniqueName="[Dim Date - Seen Date].[Week].[All]" dimensionUniqueName="[Dim Date - Seen Date]" displayFolder="" count="0" unbalanced="0" hidden="1"/>
    <cacheHierarchy uniqueName="[Dim Date - Seen Date].[Week Of Year]" caption="Week Of Year" attribute="1" time="1" defaultMemberUniqueName="[Dim Date - Seen Date].[Week Of Year].[All]" allUniqueName="[Dim Date - Seen Date].[Week Of Year].[All]" dimensionUniqueName="[Dim Date - Seen Date]" displayFolder="" count="0" unbalanced="0" hidden="1"/>
    <cacheHierarchy uniqueName="[Dim Date - Seen Date].[WeekKey]" caption="WeekKey" attribute="1" time="1" defaultMemberUniqueName="[Dim Date - Seen Date].[WeekKey].[All]" allUniqueName="[Dim Date - Seen Date].[WeekKey].[All]" dimensionUniqueName="[Dim Date - Seen Date]" displayFolder="" count="0" unbalanced="0" hidden="1"/>
    <cacheHierarchy uniqueName="[Dim Date - Seen Date].[WeeksHierarchy]" caption="WeeksHierarchy" time="1" defaultMemberUniqueName="[Dim Date - Seen Date].[WeeksHierarchy].[All]" allUniqueName="[Dim Date - Seen Date].[WeeksHierarchy].[All]" dimensionUniqueName="[Dim Date - Seen Date]" displayFolder="" count="0" unbalanced="0" hidden="1"/>
    <cacheHierarchy uniqueName="[Dim Date - Seen Date].[Year Name]" caption="Year Name" attribute="1" time="1" defaultMemberUniqueName="[Dim Date - Seen Date].[Year Name].[All]" allUniqueName="[Dim Date - Seen Date].[Year Name].[All]" dimensionUniqueName="[Dim Date - Seen Date]" displayFolder="" count="0" unbalanced="0" hidden="1"/>
    <cacheHierarchy uniqueName="[Dim Date - Seen Date].[YearMonthKey]" caption="YearMonthKey" attribute="1" time="1" defaultMemberUniqueName="[Dim Date - Seen Date].[YearMonthKey].[All]" allUniqueName="[Dim Date - Seen Date].[YearMonthKey].[All]" dimensionUniqueName="[Dim Date - Seen Date]" displayFolder="" count="0" unbalanced="0" hidden="1"/>
    <cacheHierarchy uniqueName="[Dim Date - Seen Time].[DayTimeBucket]" caption="DayTimeBucket" attribute="1" defaultMemberUniqueName="[Dim Date - Seen Time].[DayTimeBucket].[All]" allUniqueName="[Dim Date - Seen Time].[DayTimeBucket].[All]" dimensionUniqueName="[Dim Date - Seen Time]" displayFolder="" count="0" unbalanced="0" hidden="1"/>
    <cacheHierarchy uniqueName="[Dim Date - Seen Time].[DayTimeBucketGroupKey]" caption="DayTimeBucketGroupKey" attribute="1" defaultMemberUniqueName="[Dim Date - Seen Time].[DayTimeBucketGroupKey].[All]" allUniqueName="[Dim Date - Seen Time].[DayTimeBucketGroupKey].[All]" dimensionUniqueName="[Dim Date - Seen Time]" displayFolder="" count="0" unbalanced="0" hidden="1"/>
    <cacheHierarchy uniqueName="[Dim Date - Seen Time].[Hour24]" caption="Hour24" attribute="1" defaultMemberUniqueName="[Dim Date - Seen Time].[Hour24].[All]" allUniqueName="[Dim Date - Seen Time].[Hour24].[All]" dimensionUniqueName="[Dim Date - Seen Time]" displayFolder="" count="0" unbalanced="0" hidden="1"/>
    <cacheHierarchy uniqueName="[Dim Date - Seen Time].[HourlyBucket]" caption="HourlyBucket" attribute="1" defaultMemberUniqueName="[Dim Date - Seen Time].[HourlyBucket].[All]" allUniqueName="[Dim Date - Seen Time].[HourlyBucket].[All]" dimensionUniqueName="[Dim Date - Seen Time]" displayFolder="" count="0" unbalanced="0" hidden="1"/>
    <cacheHierarchy uniqueName="[Dim Date - Seen Time].[MinuteNumber]" caption="MinuteNumber" attribute="1" defaultMemberUniqueName="[Dim Date - Seen Time].[MinuteNumber].[All]" allUniqueName="[Dim Date - Seen Time].[MinuteNumber].[All]" dimensionUniqueName="[Dim Date - Seen Time]" displayFolder="" count="0" unbalanced="0" hidden="1"/>
    <cacheHierarchy uniqueName="[Dim Date - Seen Time].[SecondNumber]" caption="SecondNumber" attribute="1" defaultMemberUniqueName="[Dim Date - Seen Time].[SecondNumber].[All]" allUniqueName="[Dim Date - Seen Time].[SecondNumber].[All]" dimensionUniqueName="[Dim Date - Seen Time]" displayFolder="" count="0" unbalanced="0" hidden="1"/>
    <cacheHierarchy uniqueName="[Dim Date - Seen Time].[Time]" caption="Time" attribute="1" defaultMemberUniqueName="[Dim Date - Seen Time].[Time].[All]" allUniqueName="[Dim Date - Seen Time].[Time].[All]" dimensionUniqueName="[Dim Date - Seen Time]" displayFolder="" count="0" unbalanced="0" hidden="1"/>
    <cacheHierarchy uniqueName="[Dim Date - Seen Time].[TimeAltKey]" caption="TimeAltKey" attribute="1" defaultMemberUniqueName="[Dim Date - Seen Time].[TimeAltKey].[All]" allUniqueName="[Dim Date - Seen Time].[TimeAltKey].[All]" dimensionUniqueName="[Dim Date - Seen Time]" displayFolder="" count="0" unbalanced="0" hidden="1"/>
    <cacheHierarchy uniqueName="[Dim Date - Seen Time].[TimeInSecond]" caption="TimeInSecond" attribute="1" defaultMemberUniqueName="[Dim Date - Seen Time].[TimeInSecond].[All]" allUniqueName="[Dim Date - Seen Time].[TimeInSecond].[All]" dimensionUniqueName="[Dim Date - Seen Time]" displayFolder="" count="0" unbalanced="0" hidden="1"/>
    <cacheHierarchy uniqueName="[Dim Date - Seen Time].[TimeKey]" caption="TimeKey" attribute="1" defaultMemberUniqueName="[Dim Date - Seen Time].[TimeKey].[All]" allUniqueName="[Dim Date - Seen Time].[TimeKey].[All]" dimensionUniqueName="[Dim Date - Seen Time]" displayFolder="" count="0" unbalanced="0" hidden="1"/>
    <cacheHierarchy uniqueName="[Dim Date - Service Date].[DateKey]" caption="DateKey" attribute="1" time="1" defaultMemberUniqueName="[Dim Date - Service Date].[DateKey].[All]" allUniqueName="[Dim Date - Service Date].[DateKey].[All]" dimensionUniqueName="[Dim Date - Service Date]" displayFolder="" count="0" unbalanced="0" hidden="1"/>
    <cacheHierarchy uniqueName="[Dim Date - Service Date].[DateOld]" caption="DateOld" attribute="1" time="1" defaultMemberUniqueName="[Dim Date - Service Date].[DateOld].[All]" allUniqueName="[Dim Date - Service Date].[DateOld].[All]" dimensionUniqueName="[Dim Date - Service Date]" displayFolder="" count="0" unbalanced="0" hidden="1"/>
    <cacheHierarchy uniqueName="[Dim Date - Service Date].[DayKey]" caption="DayKey" attribute="1" time="1" defaultMemberUniqueName="[Dim Date - Service Date].[DayKey].[All]" allUniqueName="[Dim Date - Service Date].[DayKey].[All]" dimensionUniqueName="[Dim Date - Service Date]" displayFolder="" count="0" unbalanced="0" hidden="1"/>
    <cacheHierarchy uniqueName="[Dim Date - Service Date].[DayKey2]" caption="DayKey2" attribute="1" time="1" defaultMemberUniqueName="[Dim Date - Service Date].[DayKey2].[All]" allUniqueName="[Dim Date - Service Date].[DayKey2].[All]" dimensionUniqueName="[Dim Date - Service Date]" displayFolder="" count="0" unbalanced="0" hidden="1"/>
    <cacheHierarchy uniqueName="[Dim Date - Service Date].[DayofMonthKey]" caption="DayofMonthKey" attribute="1" time="1" defaultMemberUniqueName="[Dim Date - Service Date].[DayofMonthKey].[All]" allUniqueName="[Dim Date - Service Date].[DayofMonthKey].[All]" dimensionUniqueName="[Dim Date - Service Date]" displayFolder="" count="0" unbalanced="0" hidden="1"/>
    <cacheHierarchy uniqueName="[Dim Date - Service Date].[DayofWeekKey]" caption="DayofWeekKey" attribute="1" time="1" defaultMemberUniqueName="[Dim Date - Service Date].[DayofWeekKey].[All]" allUniqueName="[Dim Date - Service Date].[DayofWeekKey].[All]" dimensionUniqueName="[Dim Date - Service Date]" displayFolder="" count="0" unbalanced="0" hidden="1"/>
    <cacheHierarchy uniqueName="[Dim Date - Service Date].[DayofYearKey]" caption="DayofYearKey" attribute="1" time="1" defaultMemberUniqueName="[Dim Date - Service Date].[DayofYearKey].[All]" allUniqueName="[Dim Date - Service Date].[DayofYearKey].[All]" dimensionUniqueName="[Dim Date - Service Date]" displayFolder="" count="0" unbalanced="0" hidden="1"/>
    <cacheHierarchy uniqueName="[Dim Date - Service Date].[HijriDayKey]" caption="HijriDayKey" attribute="1" time="1" defaultMemberUniqueName="[Dim Date - Service Date].[HijriDayKey].[All]" allUniqueName="[Dim Date - Service Date].[HijriDayKey].[All]" dimensionUniqueName="[Dim Date - Service Date]" displayFolder="" count="0" unbalanced="0" hidden="1"/>
    <cacheHierarchy uniqueName="[Dim Date - Service Date].[HijriMonthKey]" caption="HijriMonthKey" attribute="1" time="1" defaultMemberUniqueName="[Dim Date - Service Date].[HijriMonthKey].[All]" allUniqueName="[Dim Date - Service Date].[HijriMonthKey].[All]" dimensionUniqueName="[Dim Date - Service Date]" displayFolder="" count="0" unbalanced="0" hidden="1"/>
    <cacheHierarchy uniqueName="[Dim Date - Service Date].[HijriQuarterKey]" caption="HijriQuarterKey" attribute="1" time="1" defaultMemberUniqueName="[Dim Date - Service Date].[HijriQuarterKey].[All]" allUniqueName="[Dim Date - Service Date].[HijriQuarterKey].[All]" dimensionUniqueName="[Dim Date - Service Date]" displayFolder="" count="0" unbalanced="0" hidden="1"/>
    <cacheHierarchy uniqueName="[Dim Date - Service Date].[HijriSemesterKey]" caption="HijriSemesterKey" attribute="1" time="1" defaultMemberUniqueName="[Dim Date - Service Date].[HijriSemesterKey].[All]" allUniqueName="[Dim Date - Service Date].[HijriSemesterKey].[All]" dimensionUniqueName="[Dim Date - Service Date]" displayFolder="" count="0" unbalanced="0" hidden="1"/>
    <cacheHierarchy uniqueName="[Dim Date - Service Date].[MonthKey]" caption="MonthKey" attribute="1" time="1" defaultMemberUniqueName="[Dim Date - Service Date].[MonthKey].[All]" allUniqueName="[Dim Date - Service Date].[MonthKey].[All]" dimensionUniqueName="[Dim Date - Service Date]" displayFolder="" count="0" unbalanced="0" hidden="1"/>
    <cacheHierarchy uniqueName="[Dim Date - Service Date].[MonthNameKey]" caption="MonthNameKey" attribute="1" time="1" defaultMemberUniqueName="[Dim Date - Service Date].[MonthNameKey].[All]" allUniqueName="[Dim Date - Service Date].[MonthNameKey].[All]" dimensionUniqueName="[Dim Date - Service Date]" displayFolder="" count="0" unbalanced="0" hidden="1"/>
    <cacheHierarchy uniqueName="[Dim Date - Service Date].[PK_Date]" caption="PK_Date" attribute="1" time="1" keyAttribute="1" defaultMemberUniqueName="[Dim Date - Service Date].[PK_Date].[All]" allUniqueName="[Dim Date - Service Date].[PK_Date].[All]" dimensionUniqueName="[Dim Date - Service Date]" displayFolder="" count="0" memberValueDatatype="7" unbalanced="0" hidden="1"/>
    <cacheHierarchy uniqueName="[Dim Date - Service Date].[QuarterKey]" caption="QuarterKey" attribute="1" time="1" defaultMemberUniqueName="[Dim Date - Service Date].[QuarterKey].[All]" allUniqueName="[Dim Date - Service Date].[QuarterKey].[All]" dimensionUniqueName="[Dim Date - Service Date]" displayFolder="" count="0" unbalanced="0" hidden="1"/>
    <cacheHierarchy uniqueName="[Dim Date - Service Date].[SemesterKey]" caption="SemesterKey" attribute="1" time="1" defaultMemberUniqueName="[Dim Date - Service Date].[SemesterKey].[All]" allUniqueName="[Dim Date - Service Date].[SemesterKey].[All]" dimensionUniqueName="[Dim Date - Service Date]" displayFolder="" count="0" unbalanced="0" hidden="1"/>
    <cacheHierarchy uniqueName="[Dim Date - Service Date].[SemesterNameKey]" caption="SemesterNameKey" attribute="1" time="1" defaultMemberUniqueName="[Dim Date - Service Date].[SemesterNameKey].[All]" allUniqueName="[Dim Date - Service Date].[SemesterNameKey].[All]" dimensionUniqueName="[Dim Date - Service Date]" displayFolder="" count="0" unbalanced="0" hidden="1"/>
    <cacheHierarchy uniqueName="[Dim Date - Service Date].[WeekKey]" caption="WeekKey" attribute="1" time="1" defaultMemberUniqueName="[Dim Date - Service Date].[WeekKey].[All]" allUniqueName="[Dim Date - Service Date].[WeekKey].[All]" dimensionUniqueName="[Dim Date - Service Date]" displayFolder="" count="0" unbalanced="0" hidden="1"/>
    <cacheHierarchy uniqueName="[Dim Date - Service Date].[YearMonthKey]" caption="YearMonthKey" attribute="1" time="1" defaultMemberUniqueName="[Dim Date - Service Date].[YearMonthKey].[All]" allUniqueName="[Dim Date - Service Date].[YearMonthKey].[All]" dimensionUniqueName="[Dim Date - Service Date]" displayFolder="" count="0" unbalanced="0" hidden="1"/>
    <cacheHierarchy uniqueName="[Dim Date - Service Time].[DayTimeBucket]" caption="DayTimeBucket" attribute="1" defaultMemberUniqueName="[Dim Date - Service Time].[DayTimeBucket].[All]" allUniqueName="[Dim Date - Service Time].[DayTimeBucket].[All]" dimensionUniqueName="[Dim Date - Service Time]" displayFolder="" count="0" unbalanced="0" hidden="1"/>
    <cacheHierarchy uniqueName="[Dim Date - Service Time].[DayTimeBucketGroupKey]" caption="DayTimeBucketGroupKey" attribute="1" defaultMemberUniqueName="[Dim Date - Service Time].[DayTimeBucketGroupKey].[All]" allUniqueName="[Dim Date - Service Time].[DayTimeBucketGroupKey].[All]" dimensionUniqueName="[Dim Date - Service Time]" displayFolder="" count="0" unbalanced="0" hidden="1"/>
    <cacheHierarchy uniqueName="[Dim Date - Service Time].[Hour24]" caption="Hour24" attribute="1" defaultMemberUniqueName="[Dim Date - Service Time].[Hour24].[All]" allUniqueName="[Dim Date - Service Time].[Hour24].[All]" dimensionUniqueName="[Dim Date - Service Time]" displayFolder="" count="0" unbalanced="0" hidden="1"/>
    <cacheHierarchy uniqueName="[Dim Date - Service Time].[HourlyBucket]" caption="HourlyBucket" attribute="1" defaultMemberUniqueName="[Dim Date - Service Time].[HourlyBucket].[All]" allUniqueName="[Dim Date - Service Time].[HourlyBucket].[All]" dimensionUniqueName="[Dim Date - Service Time]" displayFolder="" count="0" unbalanced="0" hidden="1"/>
    <cacheHierarchy uniqueName="[Dim Date - Service Time].[MinuteNumber]" caption="MinuteNumber" attribute="1" defaultMemberUniqueName="[Dim Date - Service Time].[MinuteNumber].[All]" allUniqueName="[Dim Date - Service Time].[MinuteNumber].[All]" dimensionUniqueName="[Dim Date - Service Time]" displayFolder="" count="0" unbalanced="0" hidden="1"/>
    <cacheHierarchy uniqueName="[Dim Date - Service Time].[SecondNumber]" caption="SecondNumber" attribute="1" defaultMemberUniqueName="[Dim Date - Service Time].[SecondNumber].[All]" allUniqueName="[Dim Date - Service Time].[SecondNumber].[All]" dimensionUniqueName="[Dim Date - Service Time]" displayFolder="" count="0" unbalanced="0" hidden="1"/>
    <cacheHierarchy uniqueName="[Dim Date - Service Time].[Time]" caption="Time" attribute="1" defaultMemberUniqueName="[Dim Date - Service Time].[Time].[All]" allUniqueName="[Dim Date - Service Time].[Time].[All]" dimensionUniqueName="[Dim Date - Service Time]" displayFolder="" count="0" unbalanced="0" hidden="1"/>
    <cacheHierarchy uniqueName="[Dim Date - Service Time].[TimeAltKey]" caption="TimeAltKey" attribute="1" defaultMemberUniqueName="[Dim Date - Service Time].[TimeAltKey].[All]" allUniqueName="[Dim Date - Service Time].[TimeAltKey].[All]" dimensionUniqueName="[Dim Date - Service Time]" displayFolder="" count="0" unbalanced="0" hidden="1"/>
    <cacheHierarchy uniqueName="[Dim Date - Service Time].[TimeInSecond]" caption="TimeInSecond" attribute="1" defaultMemberUniqueName="[Dim Date - Service Time].[TimeInSecond].[All]" allUniqueName="[Dim Date - Service Time].[TimeInSecond].[All]" dimensionUniqueName="[Dim Date - Service Time]" displayFolder="" count="0" unbalanced="0" hidden="1"/>
    <cacheHierarchy uniqueName="[Dim Date - Service Time].[TimeKey]" caption="TimeKey" attribute="1" defaultMemberUniqueName="[Dim Date - Service Time].[TimeKey].[All]" allUniqueName="[Dim Date - Service Time].[TimeKey].[All]" dimensionUniqueName="[Dim Date - Service Time]" displayFolder="" count="0" unbalanced="0" hidden="1"/>
    <cacheHierarchy uniqueName="[Dim Date - Start Date].[DateKey]" caption="DateKey" attribute="1" time="1" defaultMemberUniqueName="[Dim Date - Start Date].[DateKey].[All]" allUniqueName="[Dim Date - Start Date].[DateKey].[All]" dimensionUniqueName="[Dim Date - Start Date]" displayFolder="" count="0" unbalanced="0" hidden="1"/>
    <cacheHierarchy uniqueName="[Dim Date - Start Date].[DateOld]" caption="DateOld" attribute="1" time="1" defaultMemberUniqueName="[Dim Date - Start Date].[DateOld].[All]" allUniqueName="[Dim Date - Start Date].[DateOld].[All]" dimensionUniqueName="[Dim Date - Start Date]" displayFolder="" count="0" unbalanced="0" hidden="1"/>
    <cacheHierarchy uniqueName="[Dim Date - Start Date].[DayKey]" caption="DayKey" attribute="1" time="1" defaultMemberUniqueName="[Dim Date - Start Date].[DayKey].[All]" allUniqueName="[Dim Date - Start Date].[DayKey].[All]" dimensionUniqueName="[Dim Date - Start Date]" displayFolder="" count="0" unbalanced="0" hidden="1"/>
    <cacheHierarchy uniqueName="[Dim Date - Start Date].[DayKey2]" caption="DayKey2" attribute="1" time="1" defaultMemberUniqueName="[Dim Date - Start Date].[DayKey2].[All]" allUniqueName="[Dim Date - Start Date].[DayKey2].[All]" dimensionUniqueName="[Dim Date - Start Date]" displayFolder="" count="0" unbalanced="0" hidden="1"/>
    <cacheHierarchy uniqueName="[Dim Date - Start Date].[DayofMonthKey]" caption="DayofMonthKey" attribute="1" time="1" defaultMemberUniqueName="[Dim Date - Start Date].[DayofMonthKey].[All]" allUniqueName="[Dim Date - Start Date].[DayofMonthKey].[All]" dimensionUniqueName="[Dim Date - Start Date]" displayFolder="" count="0" unbalanced="0" hidden="1"/>
    <cacheHierarchy uniqueName="[Dim Date - Start Date].[DayofWeekKey]" caption="DayofWeekKey" attribute="1" time="1" defaultMemberUniqueName="[Dim Date - Start Date].[DayofWeekKey].[All]" allUniqueName="[Dim Date - Start Date].[DayofWeekKey].[All]" dimensionUniqueName="[Dim Date - Start Date]" displayFolder="" count="0" unbalanced="0" hidden="1"/>
    <cacheHierarchy uniqueName="[Dim Date - Start Date].[DayofYearKey]" caption="DayofYearKey" attribute="1" time="1" defaultMemberUniqueName="[Dim Date - Start Date].[DayofYearKey].[All]" allUniqueName="[Dim Date - Start Date].[DayofYearKey].[All]" dimensionUniqueName="[Dim Date - Start Date]" displayFolder="" count="0" unbalanced="0" hidden="1"/>
    <cacheHierarchy uniqueName="[Dim Date - Start Date].[HijriDayKey]" caption="HijriDayKey" attribute="1" time="1" defaultMemberUniqueName="[Dim Date - Start Date].[HijriDayKey].[All]" allUniqueName="[Dim Date - Start Date].[HijriDayKey].[All]" dimensionUniqueName="[Dim Date - Start Date]" displayFolder="" count="0" unbalanced="0" hidden="1"/>
    <cacheHierarchy uniqueName="[Dim Date - Start Date].[HijriMonthKey]" caption="HijriMonthKey" attribute="1" time="1" defaultMemberUniqueName="[Dim Date - Start Date].[HijriMonthKey].[All]" allUniqueName="[Dim Date - Start Date].[HijriMonthKey].[All]" dimensionUniqueName="[Dim Date - Start Date]" displayFolder="" count="0" unbalanced="0" hidden="1"/>
    <cacheHierarchy uniqueName="[Dim Date - Start Date].[HijriQuarterKey]" caption="HijriQuarterKey" attribute="1" time="1" defaultMemberUniqueName="[Dim Date - Start Date].[HijriQuarterKey].[All]" allUniqueName="[Dim Date - Start Date].[HijriQuarterKey].[All]" dimensionUniqueName="[Dim Date - Start Date]" displayFolder="" count="0" unbalanced="0" hidden="1"/>
    <cacheHierarchy uniqueName="[Dim Date - Start Date].[HijriSemesterKey]" caption="HijriSemesterKey" attribute="1" time="1" defaultMemberUniqueName="[Dim Date - Start Date].[HijriSemesterKey].[All]" allUniqueName="[Dim Date - Start Date].[HijriSemesterKey].[All]" dimensionUniqueName="[Dim Date - Start Date]" displayFolder="" count="0" unbalanced="0" hidden="1"/>
    <cacheHierarchy uniqueName="[Dim Date - Start Date].[MonthKey]" caption="MonthKey" attribute="1" time="1" defaultMemberUniqueName="[Dim Date - Start Date].[MonthKey].[All]" allUniqueName="[Dim Date - Start Date].[MonthKey].[All]" dimensionUniqueName="[Dim Date - Start Date]" displayFolder="" count="0" unbalanced="0" hidden="1"/>
    <cacheHierarchy uniqueName="[Dim Date - Start Date].[MonthNameKey]" caption="MonthNameKey" attribute="1" time="1" defaultMemberUniqueName="[Dim Date - Start Date].[MonthNameKey].[All]" allUniqueName="[Dim Date - Start Date].[MonthNameKey].[All]" dimensionUniqueName="[Dim Date - Start Date]" displayFolder="" count="0" unbalanced="0" hidden="1"/>
    <cacheHierarchy uniqueName="[Dim Date - Start Date].[PK_Date]" caption="PK_Date" attribute="1" time="1" keyAttribute="1" defaultMemberUniqueName="[Dim Date - Start Date].[PK_Date].[All]" allUniqueName="[Dim Date - Start Date].[PK_Date].[All]" dimensionUniqueName="[Dim Date - Start Date]" displayFolder="" count="0" memberValueDatatype="7" unbalanced="0" hidden="1"/>
    <cacheHierarchy uniqueName="[Dim Date - Start Date].[QuarterKey]" caption="QuarterKey" attribute="1" time="1" defaultMemberUniqueName="[Dim Date - Start Date].[QuarterKey].[All]" allUniqueName="[Dim Date - Start Date].[QuarterKey].[All]" dimensionUniqueName="[Dim Date - Start Date]" displayFolder="" count="0" unbalanced="0" hidden="1"/>
    <cacheHierarchy uniqueName="[Dim Date - Start Date].[SemesterKey]" caption="SemesterKey" attribute="1" time="1" defaultMemberUniqueName="[Dim Date - Start Date].[SemesterKey].[All]" allUniqueName="[Dim Date - Start Date].[SemesterKey].[All]" dimensionUniqueName="[Dim Date - Start Date]" displayFolder="" count="0" unbalanced="0" hidden="1"/>
    <cacheHierarchy uniqueName="[Dim Date - Start Date].[WeekKey]" caption="WeekKey" attribute="1" time="1" defaultMemberUniqueName="[Dim Date - Start Date].[WeekKey].[All]" allUniqueName="[Dim Date - Start Date].[WeekKey].[All]" dimensionUniqueName="[Dim Date - Start Date]" displayFolder="" count="0" unbalanced="0" hidden="1"/>
    <cacheHierarchy uniqueName="[Dim Date - Start Date].[YearMonthKey]" caption="YearMonthKey" attribute="1" time="1" defaultMemberUniqueName="[Dim Date - Start Date].[YearMonthKey].[All]" allUniqueName="[Dim Date - Start Date].[YearMonthKey].[All]" dimensionUniqueName="[Dim Date - Start Date]" displayFolder="" count="0" unbalanced="0" hidden="1"/>
    <cacheHierarchy uniqueName="[Dim Date - Start Time].[DayTimeBucket]" caption="DayTimeBucket" attribute="1" defaultMemberUniqueName="[Dim Date - Start Time].[DayTimeBucket].[All]" allUniqueName="[Dim Date - Start Time].[DayTimeBucket].[All]" dimensionUniqueName="[Dim Date - Start Time]" displayFolder="" count="0" unbalanced="0" hidden="1"/>
    <cacheHierarchy uniqueName="[Dim Date - Start Time].[DayTimeBucketGroupKey]" caption="DayTimeBucketGroupKey" attribute="1" defaultMemberUniqueName="[Dim Date - Start Time].[DayTimeBucketGroupKey].[All]" allUniqueName="[Dim Date - Start Time].[DayTimeBucketGroupKey].[All]" dimensionUniqueName="[Dim Date - Start Time]" displayFolder="" count="0" unbalanced="0" hidden="1"/>
    <cacheHierarchy uniqueName="[Dim Date - Start Time].[Hour30]" caption="Hour30" attribute="1" defaultMemberUniqueName="[Dim Date - Start Time].[Hour30].[All]" allUniqueName="[Dim Date - Start Time].[Hour30].[All]" dimensionUniqueName="[Dim Date - Start Time]" displayFolder="" count="0" unbalanced="0" hidden="1"/>
    <cacheHierarchy uniqueName="[Dim Date - Start Time].[HourlyBucket]" caption="HourlyBucket" attribute="1" defaultMemberUniqueName="[Dim Date - Start Time].[HourlyBucket].[All]" allUniqueName="[Dim Date - Start Time].[HourlyBucket].[All]" dimensionUniqueName="[Dim Date - Start Time]" displayFolder="" count="0" unbalanced="0" hidden="1"/>
    <cacheHierarchy uniqueName="[Dim Date - Start Time].[MinuteNumber]" caption="MinuteNumber" attribute="1" defaultMemberUniqueName="[Dim Date - Start Time].[MinuteNumber].[All]" allUniqueName="[Dim Date - Start Time].[MinuteNumber].[All]" dimensionUniqueName="[Dim Date - Start Time]" displayFolder="" count="0" unbalanced="0" hidden="1"/>
    <cacheHierarchy uniqueName="[Dim Date - Start Time].[SecondNumber]" caption="SecondNumber" attribute="1" defaultMemberUniqueName="[Dim Date - Start Time].[SecondNumber].[All]" allUniqueName="[Dim Date - Start Time].[SecondNumber].[All]" dimensionUniqueName="[Dim Date - Start Time]" displayFolder="" count="0" unbalanced="0" hidden="1"/>
    <cacheHierarchy uniqueName="[Dim Date - Start Time].[Time]" caption="Time" attribute="1" defaultMemberUniqueName="[Dim Date - Start Time].[Time].[All]" allUniqueName="[Dim Date - Start Time].[Time].[All]" dimensionUniqueName="[Dim Date - Start Time]" displayFolder="" count="0" unbalanced="0" hidden="1"/>
    <cacheHierarchy uniqueName="[Dim Date - Start Time].[TimeAltKey]" caption="TimeAltKey" attribute="1" defaultMemberUniqueName="[Dim Date - Start Time].[TimeAltKey].[All]" allUniqueName="[Dim Date - Start Time].[TimeAltKey].[All]" dimensionUniqueName="[Dim Date - Start Time]" displayFolder="" count="0" unbalanced="0" hidden="1"/>
    <cacheHierarchy uniqueName="[Dim Date - Start Time].[TimeInSecond]" caption="TimeInSecond" attribute="1" defaultMemberUniqueName="[Dim Date - Start Time].[TimeInSecond].[All]" allUniqueName="[Dim Date - Start Time].[TimeInSecond].[All]" dimensionUniqueName="[Dim Date - Start Time]" displayFolder="" count="0" unbalanced="0" hidden="1"/>
    <cacheHierarchy uniqueName="[Dim Date - Start Time].[TimeKey]" caption="TimeKey" attribute="1" defaultMemberUniqueName="[Dim Date - Start Time].[TimeKey].[All]" allUniqueName="[Dim Date - Start Time].[TimeKey].[All]" dimensionUniqueName="[Dim Date - Start Time]" displayFolder="" count="0" unbalanced="0" hidden="1"/>
    <cacheHierarchy uniqueName="[Dim Date - Visit Date].[Custom Week]" caption="Custom Week" attribute="1" defaultMemberUniqueName="[Dim Date - Visit Date].[Custom Week].[All]" allUniqueName="[Dim Date - Visit Date].[Custom Week].[All]" dimensionUniqueName="[Dim Date - Visit Date]" displayFolder="" count="0" unbalanced="0" hidden="1"/>
    <cacheHierarchy uniqueName="[Dim Date - Visit Date].[Date]" caption="Date" attribute="1" defaultMemberUniqueName="[Dim Date - Visit Date].[Date].[All]" allUniqueName="[Dim Date - Visit Date].[Date].[All]" dimensionUniqueName="[Dim Date - Visit Date]" displayFolder="" count="0" unbalanced="0" hidden="1"/>
    <cacheHierarchy uniqueName="[Dim Date - Visit Date].[DateHierarchy]" caption="DateHierarchy" defaultMemberUniqueName="[Dim Date - Visit Date].[DateHierarchy].[All]" allUniqueName="[Dim Date - Visit Date].[DateHierarchy].[All]" dimensionUniqueName="[Dim Date - Visit Date]" displayFolder="" count="0" unbalanced="0" hidden="1"/>
    <cacheHierarchy uniqueName="[Dim Date - Visit Date].[DateKey]" caption="DateKey" attribute="1" defaultMemberUniqueName="[Dim Date - Visit Date].[DateKey].[All]" allUniqueName="[Dim Date - Visit Date].[DateKey].[All]" dimensionUniqueName="[Dim Date - Visit Date]" displayFolder="" count="0" unbalanced="0" hidden="1"/>
    <cacheHierarchy uniqueName="[Dim Date - Visit Date].[DateOld]" caption="DateOld" attribute="1" defaultMemberUniqueName="[Dim Date - Visit Date].[DateOld].[All]" allUniqueName="[Dim Date - Visit Date].[DateOld].[All]" dimensionUniqueName="[Dim Date - Visit Date]" displayFolder="" count="0" unbalanced="0" hidden="1"/>
    <cacheHierarchy uniqueName="[Dim Date - Visit Date].[Day Name]" caption="Day Name" attribute="1" defaultMemberUniqueName="[Dim Date - Visit Date].[Day Name].[All]" allUniqueName="[Dim Date - Visit Date].[Day Name].[All]" dimensionUniqueName="[Dim Date - Visit Date]" displayFolder="" count="0" unbalanced="0" hidden="1"/>
    <cacheHierarchy uniqueName="[Dim Date - Visit Date].[Day Of Month]" caption="Day Of Month" attribute="1" defaultMemberUniqueName="[Dim Date - Visit Date].[Day Of Month].[All]" allUniqueName="[Dim Date - Visit Date].[Day Of Month].[All]" dimensionUniqueName="[Dim Date - Visit Date]" displayFolder="" count="0" unbalanced="0" hidden="1"/>
    <cacheHierarchy uniqueName="[Dim Date - Visit Date].[Day of Week]" caption="Day of Week" attribute="1" defaultMemberUniqueName="[Dim Date - Visit Date].[Day of Week].[All]" allUniqueName="[Dim Date - Visit Date].[Day of Week].[All]" dimensionUniqueName="[Dim Date - Visit Date]" displayFolder="" count="0" unbalanced="0" hidden="1"/>
    <cacheHierarchy uniqueName="[Dim Date - Visit Date].[Day of Year]" caption="Day of Year" attribute="1" defaultMemberUniqueName="[Dim Date - Visit Date].[Day of Year].[All]" allUniqueName="[Dim Date - Visit Date].[Day of Year].[All]" dimensionUniqueName="[Dim Date - Visit Date]" displayFolder="" count="0" unbalanced="0" hidden="1"/>
    <cacheHierarchy uniqueName="[Dim Date - Visit Date].[DayKey]" caption="DayKey" attribute="1" defaultMemberUniqueName="[Dim Date - Visit Date].[DayKey].[All]" allUniqueName="[Dim Date - Visit Date].[DayKey].[All]" dimensionUniqueName="[Dim Date - Visit Date]" displayFolder="" count="0" unbalanced="0" hidden="1"/>
    <cacheHierarchy uniqueName="[Dim Date - Visit Date].[DayKey2]" caption="DayKey2" attribute="1" defaultMemberUniqueName="[Dim Date - Visit Date].[DayKey2].[All]" allUniqueName="[Dim Date - Visit Date].[DayKey2].[All]" dimensionUniqueName="[Dim Date - Visit Date]" displayFolder="" count="0" unbalanced="0" hidden="1"/>
    <cacheHierarchy uniqueName="[Dim Date - Visit Date].[DayofMonthKey]" caption="DayofMonthKey" attribute="1" defaultMemberUniqueName="[Dim Date - Visit Date].[DayofMonthKey].[All]" allUniqueName="[Dim Date - Visit Date].[DayofMonthKey].[All]" dimensionUniqueName="[Dim Date - Visit Date]" displayFolder="" count="0" unbalanced="0" hidden="1"/>
    <cacheHierarchy uniqueName="[Dim Date - Visit Date].[DayofWeekKey]" caption="DayofWeekKey" attribute="1" defaultMemberUniqueName="[Dim Date - Visit Date].[DayofWeekKey].[All]" allUniqueName="[Dim Date - Visit Date].[DayofWeekKey].[All]" dimensionUniqueName="[Dim Date - Visit Date]" displayFolder="" count="0" unbalanced="0" hidden="1"/>
    <cacheHierarchy uniqueName="[Dim Date - Visit Date].[DayofYearKey]" caption="DayofYearKey" attribute="1" defaultMemberUniqueName="[Dim Date - Visit Date].[DayofYearKey].[All]" allUniqueName="[Dim Date - Visit Date].[DayofYearKey].[All]" dimensionUniqueName="[Dim Date - Visit Date]" displayFolder="" count="0" unbalanced="0" hidden="1"/>
    <cacheHierarchy uniqueName="[Dim Date - Visit Date].[FormattedDate]" caption="FormattedDate" attribute="1" defaultMemberUniqueName="[Dim Date - Visit Date].[FormattedDate].[All]" allUniqueName="[Dim Date - Visit Date].[FormattedDate].[All]" dimensionUniqueName="[Dim Date - Visit Date]" displayFolder="" count="0" unbalanced="0" hidden="1"/>
    <cacheHierarchy uniqueName="[Dim Date - Visit Date].[Half Year Name]" caption="Half Year Name" attribute="1" defaultMemberUniqueName="[Dim Date - Visit Date].[Half Year Name].[All]" allUniqueName="[Dim Date - Visit Date].[Half Year Name].[All]" dimensionUniqueName="[Dim Date - Visit Date]" displayFolder="" count="0" unbalanced="0" hidden="1"/>
    <cacheHierarchy uniqueName="[Dim Date - Visit Date].[Hijri Date]" caption="Hijri Date" attribute="1" defaultMemberUniqueName="[Dim Date - Visit Date].[Hijri Date].[All]" allUniqueName="[Dim Date - Visit Date].[Hijri Date].[All]" dimensionUniqueName="[Dim Date - Visit Date]" displayFolder="" count="0" unbalanced="0" hidden="1"/>
    <cacheHierarchy uniqueName="[Dim Date - Visit Date].[Hijri Month]" caption="Hijri Month" attribute="1" defaultMemberUniqueName="[Dim Date - Visit Date].[Hijri Month].[All]" allUniqueName="[Dim Date - Visit Date].[Hijri Month].[All]" dimensionUniqueName="[Dim Date - Visit Date]" displayFolder="" count="0" unbalanced="0" hidden="1"/>
    <cacheHierarchy uniqueName="[Dim Date - Visit Date].[Hijri Quarter]" caption="Hijri Quarter" attribute="1" defaultMemberUniqueName="[Dim Date - Visit Date].[Hijri Quarter].[All]" allUniqueName="[Dim Date - Visit Date].[Hijri Quarter].[All]" dimensionUniqueName="[Dim Date - Visit Date]" displayFolder="" count="0" unbalanced="0" hidden="1"/>
    <cacheHierarchy uniqueName="[Dim Date - Visit Date].[Hijri Semester]" caption="Hijri Semester" attribute="1" defaultMemberUniqueName="[Dim Date - Visit Date].[Hijri Semester].[All]" allUniqueName="[Dim Date - Visit Date].[Hijri Semester].[All]" dimensionUniqueName="[Dim Date - Visit Date]" displayFolder="" count="0" unbalanced="0" hidden="1"/>
    <cacheHierarchy uniqueName="[Dim Date - Visit Date].[Hijri Year]" caption="Hijri Year" attribute="1" defaultMemberUniqueName="[Dim Date - Visit Date].[Hijri Year].[All]" allUniqueName="[Dim Date - Visit Date].[Hijri Year].[All]" dimensionUniqueName="[Dim Date - Visit Date]" displayFolder="" count="0" unbalanced="0" hidden="1"/>
    <cacheHierarchy uniqueName="[Dim Date - Visit Date].[HijriDateHierarchy]" caption="HijriDateHierarchy" defaultMemberUniqueName="[Dim Date - Visit Date].[HijriDateHierarchy].[All]" allUniqueName="[Dim Date - Visit Date].[HijriDateHierarchy].[All]" dimensionUniqueName="[Dim Date - Visit Date]" displayFolder="" count="0" unbalanced="0" hidden="1"/>
    <cacheHierarchy uniqueName="[Dim Date - Visit Date].[HijriDayKey]" caption="HijriDayKey" attribute="1" defaultMemberUniqueName="[Dim Date - Visit Date].[HijriDayKey].[All]" allUniqueName="[Dim Date - Visit Date].[HijriDayKey].[All]" dimensionUniqueName="[Dim Date - Visit Date]" displayFolder="" count="0" unbalanced="0" hidden="1"/>
    <cacheHierarchy uniqueName="[Dim Date - Visit Date].[HijriMonthKey]" caption="HijriMonthKey" attribute="1" defaultMemberUniqueName="[Dim Date - Visit Date].[HijriMonthKey].[All]" allUniqueName="[Dim Date - Visit Date].[HijriMonthKey].[All]" dimensionUniqueName="[Dim Date - Visit Date]" displayFolder="" count="0" unbalanced="0" hidden="1"/>
    <cacheHierarchy uniqueName="[Dim Date - Visit Date].[HijriQuarterKey]" caption="HijriQuarterKey" attribute="1" defaultMemberUniqueName="[Dim Date - Visit Date].[HijriQuarterKey].[All]" allUniqueName="[Dim Date - Visit Date].[HijriQuarterKey].[All]" dimensionUniqueName="[Dim Date - Visit Date]" displayFolder="" count="0" unbalanced="0" hidden="1"/>
    <cacheHierarchy uniqueName="[Dim Date - Visit Date].[HijriSemesterKey]" caption="HijriSemesterKey" attribute="1" defaultMemberUniqueName="[Dim Date - Visit Date].[HijriSemesterKey].[All]" allUniqueName="[Dim Date - Visit Date].[HijriSemesterKey].[All]" dimensionUniqueName="[Dim Date - Visit Date]" displayFolder="" count="0" unbalanced="0" hidden="1"/>
    <cacheHierarchy uniqueName="[Dim Date - Visit Date].[Month Name]" caption="Month Name" attribute="1" defaultMemberUniqueName="[Dim Date - Visit Date].[Month Name].[All]" allUniqueName="[Dim Date - Visit Date].[Month Name].[All]" dimensionUniqueName="[Dim Date - Visit Date]" displayFolder="" count="0" unbalanced="0" hidden="1"/>
    <cacheHierarchy uniqueName="[Dim Date - Visit Date].[Month Of Year]" caption="Month Of Year" attribute="1" defaultMemberUniqueName="[Dim Date - Visit Date].[Month Of Year].[All]" allUniqueName="[Dim Date - Visit Date].[Month Of Year].[All]" dimensionUniqueName="[Dim Date - Visit Date]" displayFolder="" count="0" unbalanced="0" hidden="1"/>
    <cacheHierarchy uniqueName="[Dim Date - Visit Date].[MonthKey]" caption="MonthKey" attribute="1" defaultMemberUniqueName="[Dim Date - Visit Date].[MonthKey].[All]" allUniqueName="[Dim Date - Visit Date].[MonthKey].[All]" dimensionUniqueName="[Dim Date - Visit Date]" displayFolder="" count="0" unbalanced="0" hidden="1"/>
    <cacheHierarchy uniqueName="[Dim Date - Visit Date].[MonthNameKey]" caption="MonthNameKey" attribute="1" defaultMemberUniqueName="[Dim Date - Visit Date].[MonthNameKey].[All]" allUniqueName="[Dim Date - Visit Date].[MonthNameKey].[All]" dimensionUniqueName="[Dim Date - Visit Date]" displayFolder="" count="0" unbalanced="0" hidden="1"/>
    <cacheHierarchy uniqueName="[Dim Date - Visit Date].[MonthOverTime]" caption="MonthOverTime" attribute="1" defaultMemberUniqueName="[Dim Date - Visit Date].[MonthOverTime].[All]" allUniqueName="[Dim Date - Visit Date].[MonthOverTime].[All]" dimensionUniqueName="[Dim Date - Visit Date]" displayFolder="" count="0" unbalanced="0" hidden="1"/>
    <cacheHierarchy uniqueName="[Dim Date - Visit Date].[PK_Date]" caption="PK_Date" attribute="1" keyAttribute="1" defaultMemberUniqueName="[Dim Date - Visit Date].[PK_Date].[All]" allUniqueName="[Dim Date - Visit Date].[PK_Date].[All]" dimensionUniqueName="[Dim Date - Visit Date]" displayFolder="" count="0" unbalanced="0" hidden="1"/>
    <cacheHierarchy uniqueName="[Dim Date - Visit Date].[Quarter Name]" caption="Quarter Name" attribute="1" defaultMemberUniqueName="[Dim Date - Visit Date].[Quarter Name].[All]" allUniqueName="[Dim Date - Visit Date].[Quarter Name].[All]" dimensionUniqueName="[Dim Date - Visit Date]" displayFolder="" count="0" unbalanced="0" hidden="1"/>
    <cacheHierarchy uniqueName="[Dim Date - Visit Date].[Quarter Of Year]" caption="Quarter Of Year" attribute="1" defaultMemberUniqueName="[Dim Date - Visit Date].[Quarter Of Year].[All]" allUniqueName="[Dim Date - Visit Date].[Quarter Of Year].[All]" dimensionUniqueName="[Dim Date - Visit Date]" displayFolder="" count="0" unbalanced="0" hidden="1"/>
    <cacheHierarchy uniqueName="[Dim Date - Visit Date].[QuarterKey]" caption="QuarterKey" attribute="1" defaultMemberUniqueName="[Dim Date - Visit Date].[QuarterKey].[All]" allUniqueName="[Dim Date - Visit Date].[QuarterKey].[All]" dimensionUniqueName="[Dim Date - Visit Date]" displayFolder="" count="0" unbalanced="0" hidden="1"/>
    <cacheHierarchy uniqueName="[Dim Date - Visit Date].[Semester Of Year]" caption="Semester Of Year" attribute="1" defaultMemberUniqueName="[Dim Date - Visit Date].[Semester Of Year].[All]" allUniqueName="[Dim Date - Visit Date].[Semester Of Year].[All]" dimensionUniqueName="[Dim Date - Visit Date]" displayFolder="" count="0" unbalanced="0" hidden="1"/>
    <cacheHierarchy uniqueName="[Dim Date - Visit Date].[SemesterKey]" caption="SemesterKey" attribute="1" defaultMemberUniqueName="[Dim Date - Visit Date].[SemesterKey].[All]" allUniqueName="[Dim Date - Visit Date].[SemesterKey].[All]" dimensionUniqueName="[Dim Date - Visit Date]" displayFolder="" count="0" unbalanced="0" hidden="1"/>
    <cacheHierarchy uniqueName="[Dim Date - Visit Date].[SemesterNameKey]" caption="SemesterNameKey" attribute="1" defaultMemberUniqueName="[Dim Date - Visit Date].[SemesterNameKey].[All]" allUniqueName="[Dim Date - Visit Date].[SemesterNameKey].[All]" dimensionUniqueName="[Dim Date - Visit Date]" displayFolder="" count="0" unbalanced="0" hidden="1"/>
    <cacheHierarchy uniqueName="[Dim Date - Visit Date].[Week]" caption="Week" attribute="1" defaultMemberUniqueName="[Dim Date - Visit Date].[Week].[All]" allUniqueName="[Dim Date - Visit Date].[Week].[All]" dimensionUniqueName="[Dim Date - Visit Date]" displayFolder="" count="0" unbalanced="0" hidden="1"/>
    <cacheHierarchy uniqueName="[Dim Date - Visit Date].[Week Of Year]" caption="Week Of Year" attribute="1" defaultMemberUniqueName="[Dim Date - Visit Date].[Week Of Year].[All]" allUniqueName="[Dim Date - Visit Date].[Week Of Year].[All]" dimensionUniqueName="[Dim Date - Visit Date]" displayFolder="" count="0" unbalanced="0" hidden="1"/>
    <cacheHierarchy uniqueName="[Dim Date - Visit Date].[WeekHierarchy]" caption="WeekHierarchy" defaultMemberUniqueName="[Dim Date - Visit Date].[WeekHierarchy].[All]" allUniqueName="[Dim Date - Visit Date].[WeekHierarchy].[All]" dimensionUniqueName="[Dim Date - Visit Date]" displayFolder="" count="0" unbalanced="0" hidden="1"/>
    <cacheHierarchy uniqueName="[Dim Date - Visit Date].[WeekKey]" caption="WeekKey" attribute="1" defaultMemberUniqueName="[Dim Date - Visit Date].[WeekKey].[All]" allUniqueName="[Dim Date - Visit Date].[WeekKey].[All]" dimensionUniqueName="[Dim Date - Visit Date]" displayFolder="" count="0" unbalanced="0" hidden="1"/>
    <cacheHierarchy uniqueName="[Dim Date - Visit Date].[Year Name]" caption="Year Name" attribute="1" defaultMemberUniqueName="[Dim Date - Visit Date].[Year Name].[All]" allUniqueName="[Dim Date - Visit Date].[Year Name].[All]" dimensionUniqueName="[Dim Date - Visit Date]" displayFolder="" count="0" unbalanced="0" hidden="1"/>
    <cacheHierarchy uniqueName="[Dim Date - Visit Date].[YearMonthKey]" caption="YearMonthKey" attribute="1" defaultMemberUniqueName="[Dim Date - Visit Date].[YearMonthKey].[All]" allUniqueName="[Dim Date - Visit Date].[YearMonthKey].[All]" dimensionUniqueName="[Dim Date - Visit Date]" displayFolder="" count="0" unbalanced="0" hidden="1"/>
    <cacheHierarchy uniqueName="[Dim Diagnosis].[Diagnosis Classification]" caption="Diagnosis Classification" attribute="1" defaultMemberUniqueName="[Dim Diagnosis].[Diagnosis Classification].[All]" allUniqueName="[Dim Diagnosis].[Diagnosis Classification].[All]" dimensionUniqueName="[Dim Diagnosis]" displayFolder="" count="0" unbalanced="0" hidden="1"/>
    <cacheHierarchy uniqueName="[Dim Diagnosis].[Diagnosis_Key]" caption="Diagnosis_Key" attribute="1" defaultMemberUniqueName="[Dim Diagnosis].[Diagnosis_Key].[All]" allUniqueName="[Dim Diagnosis].[Diagnosis_Key].[All]" dimensionUniqueName="[Dim Diagnosis]" displayFolder="" count="0" unbalanced="0" hidden="1"/>
    <cacheHierarchy uniqueName="[Dim Diagnosis].[DiagnosisParent_Key]" caption="DiagnosisParent_Key" attribute="1" defaultMemberUniqueName="[Dim Diagnosis].[DiagnosisParent_Key].[All]" allUniqueName="[Dim Diagnosis].[DiagnosisParent_Key].[All]" dimensionUniqueName="[Dim Diagnosis]" displayFolder="" count="0" unbalanced="0" hidden="1"/>
    <cacheHierarchy uniqueName="[Dim Diagnosis].[Organization_Key]" caption="Organization_Key" attribute="1" defaultMemberUniqueName="[Dim Diagnosis].[Organization_Key].[All]" allUniqueName="[Dim Diagnosis].[Organization_Key].[All]" dimensionUniqueName="[Dim Diagnosis]" displayFolder="" count="0" unbalanced="0" hidden="1"/>
    <cacheHierarchy uniqueName="[Dim Discharge Management].[ID]" caption="ID" attribute="1" defaultMemberUniqueName="[Dim Discharge Management].[ID].[All]" allUniqueName="[Dim Discharge Management].[ID].[All]" dimensionUniqueName="[Dim Discharge Management]" displayFolder="" count="0" unbalanced="0" hidden="1"/>
    <cacheHierarchy uniqueName="[Dim Discharge Management].[Status]" caption="Status" attribute="1" defaultMemberUniqueName="[Dim Discharge Management].[Status].[All]" allUniqueName="[Dim Discharge Management].[Status].[All]" dimensionUniqueName="[Dim Discharge Management]" displayFolder="" count="0" unbalanced="0" hidden="1"/>
    <cacheHierarchy uniqueName="[Dim Discharge Management].[Status2]" caption="Status2" attribute="1" defaultMemberUniqueName="[Dim Discharge Management].[Status2].[All]" allUniqueName="[Dim Discharge Management].[Status2].[All]" dimensionUniqueName="[Dim Discharge Management]" displayFolder="" count="0" unbalanced="0" hidden="1"/>
    <cacheHierarchy uniqueName="[Dim Discharge Status].[DischargeStatus_Key]" caption="DischargeStatus_Key" attribute="1" defaultMemberUniqueName="[Dim Discharge Status].[DischargeStatus_Key].[All]" allUniqueName="[Dim Discharge Status].[DischargeStatus_Key].[All]" dimensionUniqueName="[Dim Discharge Status]" displayFolder="" count="0" unbalanced="0" hidden="1"/>
    <cacheHierarchy uniqueName="[Dim Discharge Status].[Organization_Key]" caption="Organization_Key" attribute="1" defaultMemberUniqueName="[Dim Discharge Status].[Organization_Key].[All]" allUniqueName="[Dim Discharge Status].[Organization_Key].[All]" dimensionUniqueName="[Dim Discharge Status]" displayFolder="" count="0" unbalanced="0" hidden="1"/>
    <cacheHierarchy uniqueName="[Dim Doctor].[Salary]" caption="Salary" attribute="1" defaultMemberUniqueName="[Dim Doctor].[Salary].[All]" allUniqueName="[Dim Doctor].[Salary].[All]" dimensionUniqueName="[Dim Doctor]" displayFolder="" count="0" unbalanced="0" hidden="1"/>
    <cacheHierarchy uniqueName="[Dim Doctor Exception reasons].[Exception Reasons (AR)]" caption="Exception Reasons (AR)" attribute="1" defaultMemberUniqueName="[Dim Doctor Exception reasons].[Exception Reasons (AR)].[All]" allUniqueName="[Dim Doctor Exception reasons].[Exception Reasons (AR)].[All]" dimensionUniqueName="[Dim Doctor Exception reasons]" displayFolder="" count="0" unbalanced="0" hidden="1"/>
    <cacheHierarchy uniqueName="[Dim Doctor Exception reasons].[Exception Reasons (EN)]" caption="Exception Reasons (EN)" attribute="1" defaultMemberUniqueName="[Dim Doctor Exception reasons].[Exception Reasons (EN)].[All]" allUniqueName="[Dim Doctor Exception reasons].[Exception Reasons (EN)].[All]" dimensionUniqueName="[Dim Doctor Exception reasons]" displayFolder="" count="0" unbalanced="0" hidden="1"/>
    <cacheHierarchy uniqueName="[Dim Doctor Exception reasons].[ExceptionReasonID]" caption="ExceptionReasonID" attribute="1" defaultMemberUniqueName="[Dim Doctor Exception reasons].[ExceptionReasonID].[All]" allUniqueName="[Dim Doctor Exception reasons].[ExceptionReasonID].[All]" dimensionUniqueName="[Dim Doctor Exception reasons]" displayFolder="" count="0" unbalanced="0" hidden="1"/>
    <cacheHierarchy uniqueName="[Dim Doctor Procedure].[Salary]" caption="Salary" attribute="1" defaultMemberUniqueName="[Dim Doctor Procedure].[Salary].[All]" allUniqueName="[Dim Doctor Procedure].[Salary].[All]" dimensionUniqueName="[Dim Doctor Procedure]" displayFolder="" count="0" unbalanced="0" hidden="1"/>
    <cacheHierarchy uniqueName="[Dim Doctor Procedure].[Unified Specialty Hierarchy]" caption="Unified Specialty Hierarchy" defaultMemberUniqueName="[Dim Doctor Procedure].[Unified Specialty Hierarchy].[All]" allUniqueName="[Dim Doctor Procedure].[Unified Specialty Hierarchy].[All]" dimensionUniqueName="[Dim Doctor Procedure]" displayFolder="" count="0" unbalanced="0" hidden="1"/>
    <cacheHierarchy uniqueName="[Dim Doctors Status].[TypeKey]" caption="TypeKey" attribute="1" defaultMemberUniqueName="[Dim Doctors Status].[TypeKey].[All]" allUniqueName="[Dim Doctors Status].[TypeKey].[All]" dimensionUniqueName="[Dim Doctors Status]" displayFolder="" count="0" unbalanced="0" hidden="1"/>
    <cacheHierarchy uniqueName="[Dim Employees].[Agent_ID]" caption="Agent_ID" attribute="1" defaultMemberUniqueName="[Dim Employees].[Agent_ID].[All]" allUniqueName="[Dim Employees].[Agent_ID].[All]" dimensionUniqueName="[Dim Employees]" displayFolder="" count="0" unbalanced="0" hidden="1"/>
    <cacheHierarchy uniqueName="[Dim Employees].[EmployeeKey]" caption="EmployeeKey" attribute="1" defaultMemberUniqueName="[Dim Employees].[EmployeeKey].[All]" allUniqueName="[Dim Employees].[EmployeeKey].[All]" dimensionUniqueName="[Dim Employees]" displayFolder="" count="0" unbalanced="0" hidden="1"/>
    <cacheHierarchy uniqueName="[Dim Employees].[FirstName]" caption="FirstName" attribute="1" defaultMemberUniqueName="[Dim Employees].[FirstName].[All]" allUniqueName="[Dim Employees].[FirstName].[All]" dimensionUniqueName="[Dim Employees]" displayFolder="" count="0" unbalanced="0" hidden="1"/>
    <cacheHierarchy uniqueName="[Dim Employees].[SID]" caption="SID" attribute="1" defaultMemberUniqueName="[Dim Employees].[SID].[All]" allUniqueName="[Dim Employees].[SID].[All]" dimensionUniqueName="[Dim Employees]" displayFolder="" count="0" unbalanced="0" hidden="1"/>
    <cacheHierarchy uniqueName="[Dim Employees].[SurName]" caption="SurName" attribute="1" defaultMemberUniqueName="[Dim Employees].[SurName].[All]" allUniqueName="[Dim Employees].[SurName].[All]" dimensionUniqueName="[Dim Employees]" displayFolder="" count="0" unbalanced="0" hidden="1"/>
    <cacheHierarchy uniqueName="[Dim Episode Status].[Arabic Status]" caption="Arabic Status" attribute="1" defaultMemberUniqueName="[Dim Episode Status].[Arabic Status].[All]" allUniqueName="[Dim Episode Status].[Arabic Status].[All]" dimensionUniqueName="[Dim Episode Status]" displayFolder="" count="0" unbalanced="0" hidden="1"/>
    <cacheHierarchy uniqueName="[Dim Episode Status].[id]" caption="id" attribute="1" defaultMemberUniqueName="[Dim Episode Status].[id].[All]" allUniqueName="[Dim Episode Status].[id].[All]" dimensionUniqueName="[Dim Episode Status]" displayFolder="" count="0" unbalanced="0" hidden="1"/>
    <cacheHierarchy uniqueName="[Dim Equipment].[Equipment Name]" caption="Equipment Name" attribute="1" defaultMemberUniqueName="[Dim Equipment].[Equipment Name].[All]" allUniqueName="[Dim Equipment].[Equipment Name].[All]" dimensionUniqueName="[Dim Equipment]" displayFolder="" count="0" unbalanced="0" hidden="1"/>
    <cacheHierarchy uniqueName="[Dim Equipment].[Equipment Status]" caption="Equipment Status" attribute="1" defaultMemberUniqueName="[Dim Equipment].[Equipment Status].[All]" allUniqueName="[Dim Equipment].[Equipment Status].[All]" dimensionUniqueName="[Dim Equipment]" displayFolder="" count="0" unbalanced="0" hidden="1"/>
    <cacheHierarchy uniqueName="[Dim Equipment].[Equipment Type]" caption="Equipment Type" attribute="1" defaultMemberUniqueName="[Dim Equipment].[Equipment Type].[All]" allUniqueName="[Dim Equipment].[Equipment Type].[All]" dimensionUniqueName="[Dim Equipment]" displayFolder="" count="0" unbalanced="0" hidden="1"/>
    <cacheHierarchy uniqueName="[Dim Equipment].[EquipmentKey]" caption="EquipmentKey" attribute="1" defaultMemberUniqueName="[Dim Equipment].[EquipmentKey].[All]" allUniqueName="[Dim Equipment].[EquipmentKey].[All]" dimensionUniqueName="[Dim Equipment]" displayFolder="" count="0" unbalanced="0" hidden="1"/>
    <cacheHierarchy uniqueName="[Dim Equipment].[Equipments Code]" caption="Equipments Code" attribute="1" defaultMemberUniqueName="[Dim Equipment].[Equipments Code].[All]" allUniqueName="[Dim Equipment].[Equipments Code].[All]" dimensionUniqueName="[Dim Equipment]" displayFolder="" count="0" unbalanced="0" hidden="1"/>
    <cacheHierarchy uniqueName="[Dim Equipment].[Equipments Codes]" caption="Equipments Codes" attribute="1" defaultMemberUniqueName="[Dim Equipment].[Equipments Codes].[All]" allUniqueName="[Dim Equipment].[Equipments Codes].[All]" dimensionUniqueName="[Dim Equipment]" displayFolder="" count="0" unbalanced="0" hidden="1"/>
    <cacheHierarchy uniqueName="[Dim Equipment].[No Of Equipments]" caption="No Of Equipments" attribute="1" defaultMemberUniqueName="[Dim Equipment].[No Of Equipments].[All]" allUniqueName="[Dim Equipment].[No Of Equipments].[All]" dimensionUniqueName="[Dim Equipment]" displayFolder="" count="0" unbalanced="0" hidden="1"/>
    <cacheHierarchy uniqueName="[Dim Equipment].[Unified Equipment Name]" caption="Unified Equipment Name" attribute="1" defaultMemberUniqueName="[Dim Equipment].[Unified Equipment Name].[All]" allUniqueName="[Dim Equipment].[Unified Equipment Name].[All]" dimensionUniqueName="[Dim Equipment]" displayFolder="" count="0" unbalanced="0" hidden="1"/>
    <cacheHierarchy uniqueName="[Dim Equipment Status].[Equipment Status]" caption="Equipment Status" attribute="1" defaultMemberUniqueName="[Dim Equipment Status].[Equipment Status].[All]" allUniqueName="[Dim Equipment Status].[Equipment Status].[All]" dimensionUniqueName="[Dim Equipment Status]" displayFolder="" count="0" unbalanced="0" hidden="1"/>
    <cacheHierarchy uniqueName="[Dim Equipment Status].[EquipStatusKey]" caption="EquipStatusKey" attribute="1" defaultMemberUniqueName="[Dim Equipment Status].[EquipStatusKey].[All]" allUniqueName="[Dim Equipment Status].[EquipStatusKey].[All]" dimensionUniqueName="[Dim Equipment Status]" displayFolder="" count="0" unbalanced="0" hidden="1"/>
    <cacheHierarchy uniqueName="[Dim Exclusive].[Exclusive_Key]" caption="Exclusive_Key" attribute="1" defaultMemberUniqueName="[Dim Exclusive].[Exclusive_Key].[All]" allUniqueName="[Dim Exclusive].[Exclusive_Key].[All]" dimensionUniqueName="[Dim Exclusive]" displayFolder="" count="0" unbalanced="0" hidden="1"/>
    <cacheHierarchy uniqueName="[Dim Growth Scenario].[Scenario Desc]" caption="Scenario Desc" attribute="1" defaultMemberUniqueName="[Dim Growth Scenario].[Scenario Desc].[All]" allUniqueName="[Dim Growth Scenario].[Scenario Desc].[All]" dimensionUniqueName="[Dim Growth Scenario]" displayFolder="" count="0" unbalanced="0" hidden="1"/>
    <cacheHierarchy uniqueName="[Dim Growth Scenario].[Scenario Key]" caption="Scenario Key" attribute="1" defaultMemberUniqueName="[Dim Growth Scenario].[Scenario Key].[All]" allUniqueName="[Dim Growth Scenario].[Scenario Key].[All]" dimensionUniqueName="[Dim Growth Scenario]" displayFolder="" count="0" unbalanced="0" hidden="1"/>
    <cacheHierarchy uniqueName="[Dim Growth Scenario].[Scenario Name]" caption="Scenario Name" attribute="1" defaultMemberUniqueName="[Dim Growth Scenario].[Scenario Name].[All]" allUniqueName="[Dim Growth Scenario].[Scenario Name].[All]" dimensionUniqueName="[Dim Growth Scenario]" displayFolder="" count="0" unbalanced="0" hidden="1"/>
    <cacheHierarchy uniqueName="[Dim Growth Scenario].[ScenarioSide]" caption="ScenarioSide" attribute="1" defaultMemberUniqueName="[Dim Growth Scenario].[ScenarioSide].[All]" allUniqueName="[Dim Growth Scenario].[ScenarioSide].[All]" dimensionUniqueName="[Dim Growth Scenario]" displayFolder="" count="0" unbalanced="0" hidden="1"/>
    <cacheHierarchy uniqueName="[Dim Hospital Structure].[Organization]" caption="Organization" attribute="1" defaultMemberUniqueName="[Dim Hospital Structure].[Organization].[All]" allUniqueName="[Dim Hospital Structure].[Organization].[All]" dimensionUniqueName="[Dim Hospital Structure]" displayFolder="" count="0" unbalanced="0" hidden="1"/>
    <cacheHierarchy uniqueName="[Dim Hospital Structure].[PKey_LevelOne]" caption="PKey_LevelOne" attribute="1" defaultMemberUniqueName="[Dim Hospital Structure].[PKey_LevelOne].[All]" allUniqueName="[Dim Hospital Structure].[PKey_LevelOne].[All]" dimensionUniqueName="[Dim Hospital Structure]" displayFolder="" count="0" unbalanced="0" hidden="1"/>
    <cacheHierarchy uniqueName="[Dim Hospital Structure].[Status]" caption="Status" attribute="1" defaultMemberUniqueName="[Dim Hospital Structure].[Status].[All]" allUniqueName="[Dim Hospital Structure].[Status].[All]" dimensionUniqueName="[Dim Hospital Structure]" displayFolder="" count="0" unbalanced="0" hidden="1"/>
    <cacheHierarchy uniqueName="[Dim Inquiry].[InquiryID]" caption="InquiryID" attribute="1" defaultMemberUniqueName="[Dim Inquiry].[InquiryID].[All]" allUniqueName="[Dim Inquiry].[InquiryID].[All]" dimensionUniqueName="[Dim Inquiry]" displayFolder="" count="0" unbalanced="0" hidden="1"/>
    <cacheHierarchy uniqueName="[Dim Inquiry].[InquiryName]" caption="InquiryName" attribute="1" defaultMemberUniqueName="[Dim Inquiry].[InquiryName].[All]" allUniqueName="[Dim Inquiry].[InquiryName].[All]" dimensionUniqueName="[Dim Inquiry]" displayFolder="" count="0" unbalanced="0" hidden="1"/>
    <cacheHierarchy uniqueName="[Dim Inquiry Reason].[InquiryReasonID]" caption="InquiryReasonID" attribute="1" defaultMemberUniqueName="[Dim Inquiry Reason].[InquiryReasonID].[All]" allUniqueName="[Dim Inquiry Reason].[InquiryReasonID].[All]" dimensionUniqueName="[Dim Inquiry Reason]" displayFolder="" count="0" unbalanced="0" hidden="1"/>
    <cacheHierarchy uniqueName="[Dim Inquiry Reason].[InquiryReasonName]" caption="InquiryReasonName" attribute="1" defaultMemberUniqueName="[Dim Inquiry Reason].[InquiryReasonName].[All]" allUniqueName="[Dim Inquiry Reason].[InquiryReasonName].[All]" dimensionUniqueName="[Dim Inquiry Reason]" displayFolder="" count="0" unbalanced="0" hidden="1"/>
    <cacheHierarchy uniqueName="[Dim Interactions].[Dashboard Actions]" caption="Dashboard Actions" attribute="1" defaultMemberUniqueName="[Dim Interactions].[Dashboard Actions].[All]" allUniqueName="[Dim Interactions].[Dashboard Actions].[All]" dimensionUniqueName="[Dim Interactions]" displayFolder="" count="0" unbalanced="0" hidden="1"/>
    <cacheHierarchy uniqueName="[Dim Interactions].[Request Type]" caption="Request Type" attribute="1" defaultMemberUniqueName="[Dim Interactions].[Request Type].[All]" allUniqueName="[Dim Interactions].[Request Type].[All]" dimensionUniqueName="[Dim Interactions]" displayFolder="" count="0" unbalanced="0" hidden="1"/>
    <cacheHierarchy uniqueName="[Dim Interactions].[View Status]" caption="View Status" attribute="1" defaultMemberUniqueName="[Dim Interactions].[View Status].[All]" allUniqueName="[Dim Interactions].[View Status].[All]" dimensionUniqueName="[Dim Interactions]" displayFolder="" count="0" unbalanced="0" hidden="1"/>
    <cacheHierarchy uniqueName="[Dim Interactions].[ViewKey]" caption="ViewKey" attribute="1" defaultMemberUniqueName="[Dim Interactions].[ViewKey].[All]" allUniqueName="[Dim Interactions].[ViewKey].[All]" dimensionUniqueName="[Dim Interactions]" displayFolder="" count="0" unbalanced="0" hidden="1"/>
    <cacheHierarchy uniqueName="[Dim Invoice].[sys_key]" caption="sys_key" attribute="1" defaultMemberUniqueName="[Dim Invoice].[sys_key].[All]" allUniqueName="[Dim Invoice].[sys_key].[All]" dimensionUniqueName="[Dim Invoice]" displayFolder="" count="0" unbalanced="0" hidden="1"/>
    <cacheHierarchy uniqueName="[Dim Lab Reference Values].[agemax]" caption="agemax" attribute="1" defaultMemberUniqueName="[Dim Lab Reference Values].[agemax].[All]" allUniqueName="[Dim Lab Reference Values].[agemax].[All]" dimensionUniqueName="[Dim Lab Reference Values]" displayFolder="" count="0" unbalanced="0" hidden="1"/>
    <cacheHierarchy uniqueName="[Dim Lab Reference Values].[agemin]" caption="agemin" attribute="1" defaultMemberUniqueName="[Dim Lab Reference Values].[agemin].[All]" allUniqueName="[Dim Lab Reference Values].[agemin].[All]" dimensionUniqueName="[Dim Lab Reference Values]" displayFolder="" count="0" unbalanced="0" hidden="1"/>
    <cacheHierarchy uniqueName="[Dim Lab Reference Values].[Description]" caption="Description" attribute="1" defaultMemberUniqueName="[Dim Lab Reference Values].[Description].[All]" allUniqueName="[Dim Lab Reference Values].[Description].[All]" dimensionUniqueName="[Dim Lab Reference Values]" displayFolder="" count="0" unbalanced="0" hidden="1"/>
    <cacheHierarchy uniqueName="[Dim Lab Reference Values].[Max. Value]" caption="Max. Value" attribute="1" defaultMemberUniqueName="[Dim Lab Reference Values].[Max. Value].[All]" allUniqueName="[Dim Lab Reference Values].[Max. Value].[All]" dimensionUniqueName="[Dim Lab Reference Values]" displayFolder="" count="0" unbalanced="0" hidden="1"/>
    <cacheHierarchy uniqueName="[Dim Lab Reference Values].[Min. Value]" caption="Min. Value" attribute="1" defaultMemberUniqueName="[Dim Lab Reference Values].[Min. Value].[All]" allUniqueName="[Dim Lab Reference Values].[Min. Value].[All]" dimensionUniqueName="[Dim Lab Reference Values]" displayFolder="" count="0" unbalanced="0" hidden="1"/>
    <cacheHierarchy uniqueName="[Dim Lab Reference Values].[Multi Line Result]" caption="Multi Line Result" attribute="1" defaultMemberUniqueName="[Dim Lab Reference Values].[Multi Line Result].[All]" allUniqueName="[Dim Lab Reference Values].[Multi Line Result].[All]" dimensionUniqueName="[Dim Lab Reference Values]" displayFolder="" count="0" unbalanced="0" hidden="1"/>
    <cacheHierarchy uniqueName="[Dim Lab Reference Values].[ref_value_key]" caption="ref_value_key" attribute="1" defaultMemberUniqueName="[Dim Lab Reference Values].[ref_value_key].[All]" allUniqueName="[Dim Lab Reference Values].[ref_value_key].[All]" dimensionUniqueName="[Dim Lab Reference Values]" displayFolder="" count="0" unbalanced="0" hidden="1"/>
    <cacheHierarchy uniqueName="[Dim Lab Reference Values].[Result Sex]" caption="Result Sex" attribute="1" defaultMemberUniqueName="[Dim Lab Reference Values].[Result Sex].[All]" allUniqueName="[Dim Lab Reference Values].[Result Sex].[All]" dimensionUniqueName="[Dim Lab Reference Values]" displayFolder="" count="0" unbalanced="0" hidden="1"/>
    <cacheHierarchy uniqueName="[Dim Lab Reference Values].[Result Type]" caption="Result Type" attribute="1" defaultMemberUniqueName="[Dim Lab Reference Values].[Result Type].[All]" allUniqueName="[Dim Lab Reference Values].[Result Type].[All]" dimensionUniqueName="[Dim Lab Reference Values]" displayFolder="" count="0" unbalanced="0" hidden="1"/>
    <cacheHierarchy uniqueName="[Dim Laboratory].[Cancel Reason]" caption="Cancel Reason" attribute="1" defaultMemberUniqueName="[Dim Laboratory].[Cancel Reason].[All]" allUniqueName="[Dim Laboratory].[Cancel Reason].[All]" dimensionUniqueName="[Dim Laboratory]" displayFolder="" count="0" unbalanced="0" hidden="1"/>
    <cacheHierarchy uniqueName="[Dim Laboratory].[Lab_result_key]" caption="Lab_result_key" attribute="1" defaultMemberUniqueName="[Dim Laboratory].[Lab_result_key].[All]" allUniqueName="[Dim Laboratory].[Lab_result_key].[All]" dimensionUniqueName="[Dim Laboratory]" displayFolder="" count="0" unbalanced="0" hidden="1"/>
    <cacheHierarchy uniqueName="[Dim Laboratory].[Normality]" caption="Normality" attribute="1" defaultMemberUniqueName="[Dim Laboratory].[Normality].[All]" allUniqueName="[Dim Laboratory].[Normality].[All]" dimensionUniqueName="[Dim Laboratory]" displayFolder="" count="0" unbalanced="0" hidden="1"/>
    <cacheHierarchy uniqueName="[Dim Laboratory].[Order Status]" caption="Order Status" attribute="1" defaultMemberUniqueName="[Dim Laboratory].[Order Status].[All]" allUniqueName="[Dim Laboratory].[Order Status].[All]" dimensionUniqueName="[Dim Laboratory]" displayFolder="" count="0" unbalanced="0" hidden="1"/>
    <cacheHierarchy uniqueName="[Dim Laboratory].[Print Flag]" caption="Print Flag" attribute="1" defaultMemberUniqueName="[Dim Laboratory].[Print Flag].[All]" allUniqueName="[Dim Laboratory].[Print Flag].[All]" dimensionUniqueName="[Dim Laboratory]" displayFolder="" count="0" unbalanced="0" hidden="1"/>
    <cacheHierarchy uniqueName="[Dim Laboratory].[Resul tvalue]" caption="Resul tvalue" attribute="1" defaultMemberUniqueName="[Dim Laboratory].[Resul tvalue].[All]" allUniqueName="[Dim Laboratory].[Resul tvalue].[All]" dimensionUniqueName="[Dim Laboratory]" displayFolder="" count="0" unbalanced="0" hidden="1"/>
    <cacheHierarchy uniqueName="[Dim Laboratory].[Result text]" caption="Result text" attribute="1" defaultMemberUniqueName="[Dim Laboratory].[Result text].[All]" allUniqueName="[Dim Laboratory].[Result text].[All]" dimensionUniqueName="[Dim Laboratory]" displayFolder="" count="0" unbalanced="0" hidden="1"/>
    <cacheHierarchy uniqueName="[Dim Laboratory].[Sample Status]" caption="Sample Status" attribute="1" defaultMemberUniqueName="[Dim Laboratory].[Sample Status].[All]" allUniqueName="[Dim Laboratory].[Sample Status].[All]" dimensionUniqueName="[Dim Laboratory]" displayFolder="" count="0" unbalanced="0" hidden="1"/>
    <cacheHierarchy uniqueName="[Dim Laboratory].[Test Status]" caption="Test Status" attribute="1" defaultMemberUniqueName="[Dim Laboratory].[Test Status].[All]" allUniqueName="[Dim Laboratory].[Test Status].[All]" dimensionUniqueName="[Dim Laboratory]" displayFolder="" count="0" unbalanced="0" hidden="1"/>
    <cacheHierarchy uniqueName="[Dim Lead].[Address]" caption="Address" attribute="1" defaultMemberUniqueName="[Dim Lead].[Address].[All]" allUniqueName="[Dim Lead].[Address].[All]" dimensionUniqueName="[Dim Lead]" displayFolder="" count="0" unbalanced="0" hidden="1"/>
    <cacheHierarchy uniqueName="[Dim Lead].[Ads]" caption="Ads" attribute="1" defaultMemberUniqueName="[Dim Lead].[Ads].[All]" allUniqueName="[Dim Lead].[Ads].[All]" dimensionUniqueName="[Dim Lead]" displayFolder="" count="0" unbalanced="0" hidden="1"/>
    <cacheHierarchy uniqueName="[Dim Lead].[AdSet]" caption="AdSet" attribute="1" defaultMemberUniqueName="[Dim Lead].[AdSet].[All]" allUniqueName="[Dim Lead].[AdSet].[All]" dimensionUniqueName="[Dim Lead]" displayFolder="" count="0" unbalanced="0" hidden="1"/>
    <cacheHierarchy uniqueName="[Dim Lead].[Age]" caption="Age" attribute="1" defaultMemberUniqueName="[Dim Lead].[Age].[All]" allUniqueName="[Dim Lead].[Age].[All]" dimensionUniqueName="[Dim Lead]" displayFolder="" count="0" unbalanced="0" hidden="1"/>
    <cacheHierarchy uniqueName="[Dim Lead].[Age_Range]" caption="Age_Range" attribute="1" defaultMemberUniqueName="[Dim Lead].[Age_Range].[All]" allUniqueName="[Dim Lead].[Age_Range].[All]" dimensionUniqueName="[Dim Lead]" displayFolder="" count="0" unbalanced="0" hidden="1"/>
    <cacheHierarchy uniqueName="[Dim Lead].[AVG_Sallary]" caption="AVG_Sallary" attribute="1" defaultMemberUniqueName="[Dim Lead].[AVG_Sallary].[All]" allUniqueName="[Dim Lead].[AVG_Sallary].[All]" dimensionUniqueName="[Dim Lead]" displayFolder="" count="0" unbalanced="0" hidden="1"/>
    <cacheHierarchy uniqueName="[Dim Lead].[Booking_Phone_Number]" caption="Booking_Phone_Number" attribute="1" defaultMemberUniqueName="[Dim Lead].[Booking_Phone_Number].[All]" allUniqueName="[Dim Lead].[Booking_Phone_Number].[All]" dimensionUniqueName="[Dim Lead]" displayFolder="" count="0" unbalanced="0" hidden="1"/>
    <cacheHierarchy uniqueName="[Dim Lead].[City]" caption="City" attribute="1" defaultMemberUniqueName="[Dim Lead].[City].[All]" allUniqueName="[Dim Lead].[City].[All]" dimensionUniqueName="[Dim Lead]" displayFolder="" count="0" unbalanced="0" hidden="1"/>
    <cacheHierarchy uniqueName="[Dim Lead].[Data Source]" caption="Data Source" attribute="1" defaultMemberUniqueName="[Dim Lead].[Data Source].[All]" allUniqueName="[Dim Lead].[Data Source].[All]" dimensionUniqueName="[Dim Lead]" displayFolder="" count="0" unbalanced="0" hidden="1"/>
    <cacheHierarchy uniqueName="[Dim Lead].[Description]" caption="Description" attribute="1" defaultMemberUniqueName="[Dim Lead].[Description].[All]" allUniqueName="[Dim Lead].[Description].[All]" dimensionUniqueName="[Dim Lead]" displayFolder="" count="0" unbalanced="0" hidden="1"/>
    <cacheHierarchy uniqueName="[Dim Lead].[District]" caption="District" attribute="1" defaultMemberUniqueName="[Dim Lead].[District].[All]" allUniqueName="[Dim Lead].[District].[All]" dimensionUniqueName="[Dim Lead]" displayFolder="" count="0" unbalanced="0" hidden="1"/>
    <cacheHierarchy uniqueName="[Dim Lead].[Doctor]" caption="Doctor" attribute="1" defaultMemberUniqueName="[Dim Lead].[Doctor].[All]" allUniqueName="[Dim Lead].[Doctor].[All]" dimensionUniqueName="[Dim Lead]" displayFolder="" count="0" unbalanced="0" hidden="1"/>
    <cacheHierarchy uniqueName="[Dim Lead].[EMail_Adress]" caption="EMail_Adress" attribute="1" defaultMemberUniqueName="[Dim Lead].[EMail_Adress].[All]" allUniqueName="[Dim Lead].[EMail_Adress].[All]" dimensionUniqueName="[Dim Lead]" displayFolder="" count="0" unbalanced="0" hidden="1"/>
    <cacheHierarchy uniqueName="[Dim Lead].[Event Agent]" caption="Event Agent" attribute="1" defaultMemberUniqueName="[Dim Lead].[Event Agent].[All]" allUniqueName="[Dim Lead].[Event Agent].[All]" dimensionUniqueName="[Dim Lead]" displayFolder="" count="0" unbalanced="0" hidden="1"/>
    <cacheHierarchy uniqueName="[Dim Lead].[Financial_Type]" caption="Financial_Type" attribute="1" defaultMemberUniqueName="[Dim Lead].[Financial_Type].[All]" allUniqueName="[Dim Lead].[Financial_Type].[All]" dimensionUniqueName="[Dim Lead]" displayFolder="" count="0" unbalanced="0" hidden="1"/>
    <cacheHierarchy uniqueName="[Dim Lead].[Gender]" caption="Gender" attribute="1" defaultMemberUniqueName="[Dim Lead].[Gender].[All]" allUniqueName="[Dim Lead].[Gender].[All]" dimensionUniqueName="[Dim Lead]" displayFolder="" count="0" unbalanced="0" hidden="1"/>
    <cacheHierarchy uniqueName="[Dim Lead].[HowToKnow]" caption="HowToKnow" attribute="1" defaultMemberUniqueName="[Dim Lead].[HowToKnow].[All]" allUniqueName="[Dim Lead].[HowToKnow].[All]" dimensionUniqueName="[Dim Lead]" displayFolder="" count="0" unbalanced="0" hidden="1"/>
    <cacheHierarchy uniqueName="[Dim Lead].[Job_Title]" caption="Job_Title" attribute="1" defaultMemberUniqueName="[Dim Lead].[Job_Title].[All]" allUniqueName="[Dim Lead].[Job_Title].[All]" dimensionUniqueName="[Dim Lead]" displayFolder="" count="0" unbalanced="0" hidden="1"/>
    <cacheHierarchy uniqueName="[Dim Lead].[Last Phone Call Agent]" caption="Last Phone Call Agent" attribute="1" defaultMemberUniqueName="[Dim Lead].[Last Phone Call Agent].[All]" allUniqueName="[Dim Lead].[Last Phone Call Agent].[All]" dimensionUniqueName="[Dim Lead]" displayFolder="" count="0" unbalanced="0" hidden="1"/>
    <cacheHierarchy uniqueName="[Dim Lead].[Lead State]" caption="Lead State" attribute="1" defaultMemberUniqueName="[Dim Lead].[Lead State].[All]" allUniqueName="[Dim Lead].[Lead State].[All]" dimensionUniqueName="[Dim Lead]" displayFolder="" count="0" unbalanced="0" hidden="1"/>
    <cacheHierarchy uniqueName="[Dim Lead].[Lead Status]" caption="Lead Status" attribute="1" defaultMemberUniqueName="[Dim Lead].[Lead Status].[All]" allUniqueName="[Dim Lead].[Lead Status].[All]" dimensionUniqueName="[Dim Lead]" displayFolder="" count="0" unbalanced="0" hidden="1"/>
    <cacheHierarchy uniqueName="[Dim Lead].[Lead Type]" caption="Lead Type" attribute="1" defaultMemberUniqueName="[Dim Lead].[Lead Type].[All]" allUniqueName="[Dim Lead].[Lead Type].[All]" dimensionUniqueName="[Dim Lead]" displayFolder="" count="0" unbalanced="0" hidden="1"/>
    <cacheHierarchy uniqueName="[Dim Lead].[Lead_BirthDate]" caption="Lead_BirthDate" attribute="1" defaultMemberUniqueName="[Dim Lead].[Lead_BirthDate].[All]" allUniqueName="[Dim Lead].[Lead_BirthDate].[All]" dimensionUniqueName="[Dim Lead]" displayFolder="" count="0" unbalanced="0" hidden="1"/>
    <cacheHierarchy uniqueName="[Dim Lead].[Lead_CreationDate]" caption="Lead_CreationDate" attribute="1" defaultMemberUniqueName="[Dim Lead].[Lead_CreationDate].[All]" allUniqueName="[Dim Lead].[Lead_CreationDate].[All]" dimensionUniqueName="[Dim Lead]" displayFolder="" count="0" unbalanced="0" hidden="1"/>
    <cacheHierarchy uniqueName="[Dim Lead].[Lead_CreationTime]" caption="Lead_CreationTime" attribute="1" defaultMemberUniqueName="[Dim Lead].[Lead_CreationTime].[All]" allUniqueName="[Dim Lead].[Lead_CreationTime].[All]" dimensionUniqueName="[Dim Lead]" displayFolder="" count="0" unbalanced="0" hidden="1"/>
    <cacheHierarchy uniqueName="[Dim Lead].[Lead_Date]" caption="Lead_Date" attribute="1" defaultMemberUniqueName="[Dim Lead].[Lead_Date].[All]" allUniqueName="[Dim Lead].[Lead_Date].[All]" dimensionUniqueName="[Dim Lead]" displayFolder="" count="0" unbalanced="0" hidden="1"/>
    <cacheHierarchy uniqueName="[Dim Lead].[Lead_ID]" caption="Lead_ID" attribute="1" defaultMemberUniqueName="[Dim Lead].[Lead_ID].[All]" allUniqueName="[Dim Lead].[Lead_ID].[All]" dimensionUniqueName="[Dim Lead]" displayFolder="" count="0" unbalanced="0" hidden="1"/>
    <cacheHierarchy uniqueName="[Dim Lead].[Lead_ID_Org]" caption="Lead_ID_Org" attribute="1" defaultMemberUniqueName="[Dim Lead].[Lead_ID_Org].[All]" allUniqueName="[Dim Lead].[Lead_ID_Org].[All]" dimensionUniqueName="[Dim Lead]" displayFolder="" count="0" unbalanced="0" hidden="1"/>
    <cacheHierarchy uniqueName="[Dim Lead].[Lead_Name]" caption="Lead_Name" attribute="1" defaultMemberUniqueName="[Dim Lead].[Lead_Name].[All]" allUniqueName="[Dim Lead].[Lead_Name].[All]" dimensionUniqueName="[Dim Lead]" displayFolder="" count="0" unbalanced="0" hidden="1"/>
    <cacheHierarchy uniqueName="[Dim Lead].[Lead_Source]" caption="Lead_Source" attribute="1" defaultMemberUniqueName="[Dim Lead].[Lead_Source].[All]" allUniqueName="[Dim Lead].[Lead_Source].[All]" dimensionUniqueName="[Dim Lead]" displayFolder="" count="0" unbalanced="0" hidden="1"/>
    <cacheHierarchy uniqueName="[Dim Lead].[Medical Interest]" caption="Medical Interest" attribute="1" defaultMemberUniqueName="[Dim Lead].[Medical Interest].[All]" allUniqueName="[Dim Lead].[Medical Interest].[All]" dimensionUniqueName="[Dim Lead]" displayFolder="" count="0" unbalanced="0" hidden="1"/>
    <cacheHierarchy uniqueName="[Dim Lead].[Mobile]" caption="Mobile" attribute="1" defaultMemberUniqueName="[Dim Lead].[Mobile].[All]" allUniqueName="[Dim Lead].[Mobile].[All]" dimensionUniqueName="[Dim Lead]" displayFolder="" count="0" unbalanced="0" hidden="1"/>
    <cacheHierarchy uniqueName="[Dim Lead].[Nationality]" caption="Nationality" attribute="1" defaultMemberUniqueName="[Dim Lead].[Nationality].[All]" allUniqueName="[Dim Lead].[Nationality].[All]" dimensionUniqueName="[Dim Lead]" displayFolder="" count="0" unbalanced="0" hidden="1"/>
    <cacheHierarchy uniqueName="[Dim Lead].[Net Volume Lead Source]" caption="Net Volume Lead Source" attribute="1" defaultMemberUniqueName="[Dim Lead].[Net Volume Lead Source].[All]" allUniqueName="[Dim Lead].[Net Volume Lead Source].[All]" dimensionUniqueName="[Dim Lead]" displayFolder="" count="0" unbalanced="0" hidden="1"/>
    <cacheHierarchy uniqueName="[Dim Lead].[Notes]" caption="Notes" attribute="1" defaultMemberUniqueName="[Dim Lead].[Notes].[All]" allUniqueName="[Dim Lead].[Notes].[All]" dimensionUniqueName="[Dim Lead]" displayFolder="" count="0" unbalanced="0" hidden="1"/>
    <cacheHierarchy uniqueName="[Dim Lead].[Phone Call Result]" caption="Phone Call Result" attribute="1" defaultMemberUniqueName="[Dim Lead].[Phone Call Result].[All]" allUniqueName="[Dim Lead].[Phone Call Result].[All]" dimensionUniqueName="[Dim Lead]" displayFolder="" count="0" unbalanced="0" hidden="1"/>
    <cacheHierarchy uniqueName="[Dim Lead].[Processing]" caption="Processing" attribute="1" defaultMemberUniqueName="[Dim Lead].[Processing].[All]" allUniqueName="[Dim Lead].[Processing].[All]" dimensionUniqueName="[Dim Lead]" displayFolder="" count="0" unbalanced="0" hidden="1"/>
    <cacheHierarchy uniqueName="[Dim Lead].[Province]" caption="Province" attribute="1" defaultMemberUniqueName="[Dim Lead].[Province].[All]" allUniqueName="[Dim Lead].[Province].[All]" dimensionUniqueName="[Dim Lead]" displayFolder="" count="0" unbalanced="0" hidden="1"/>
    <cacheHierarchy uniqueName="[Dim Lead].[Rating]" caption="Rating" attribute="1" defaultMemberUniqueName="[Dim Lead].[Rating].[All]" allUniqueName="[Dim Lead].[Rating].[All]" dimensionUniqueName="[Dim Lead]" displayFolder="" count="0" unbalanced="0" hidden="1"/>
    <cacheHierarchy uniqueName="[Dim Lead].[Reachability]" caption="Reachability" attribute="1" defaultMemberUniqueName="[Dim Lead].[Reachability].[All]" allUniqueName="[Dim Lead].[Reachability].[All]" dimensionUniqueName="[Dim Lead]" displayFolder="" count="0" unbalanced="0" hidden="1"/>
    <cacheHierarchy uniqueName="[Dim Lead].[Social_Status]" caption="Social_Status" attribute="1" defaultMemberUniqueName="[Dim Lead].[Social_Status].[All]" allUniqueName="[Dim Lead].[Social_Status].[All]" dimensionUniqueName="[Dim Lead]" displayFolder="" count="0" unbalanced="0" hidden="1"/>
    <cacheHierarchy uniqueName="[Dim Lead].[Source_Unit]" caption="Source_Unit" attribute="1" defaultMemberUniqueName="[Dim Lead].[Source_Unit].[All]" allUniqueName="[Dim Lead].[Source_Unit].[All]" dimensionUniqueName="[Dim Lead]" displayFolder="" count="0" unbalanced="0" hidden="1"/>
    <cacheHierarchy uniqueName="[Dim Lead].[Specialty1]" caption="Specialty1" attribute="1" defaultMemberUniqueName="[Dim Lead].[Specialty1].[All]" allUniqueName="[Dim Lead].[Specialty1].[All]" dimensionUniqueName="[Dim Lead]" displayFolder="" count="0" unbalanced="0" hidden="1"/>
    <cacheHierarchy uniqueName="[Dim Lead].[Specialty2]" caption="Specialty2" attribute="1" defaultMemberUniqueName="[Dim Lead].[Specialty2].[All]" allUniqueName="[Dim Lead].[Specialty2].[All]" dimensionUniqueName="[Dim Lead]" displayFolder="" count="0" unbalanced="0" hidden="1"/>
    <cacheHierarchy uniqueName="[Dim Lead].[Specialty3]" caption="Specialty3" attribute="1" defaultMemberUniqueName="[Dim Lead].[Specialty3].[All]" allUniqueName="[Dim Lead].[Specialty3].[All]" dimensionUniqueName="[Dim Lead]" displayFolder="" count="0" unbalanced="0" hidden="1"/>
    <cacheHierarchy uniqueName="[Dim Lead].[Topic]" caption="Topic" attribute="1" defaultMemberUniqueName="[Dim Lead].[Topic].[All]" allUniqueName="[Dim Lead].[Topic].[All]" dimensionUniqueName="[Dim Lead]" displayFolder="" count="0" unbalanced="0" hidden="1"/>
    <cacheHierarchy uniqueName="[Dim Lead Source].[id]" caption="id" attribute="1" defaultMemberUniqueName="[Dim Lead Source].[id].[All]" allUniqueName="[Dim Lead Source].[id].[All]" dimensionUniqueName="[Dim Lead Source]" displayFolder="" count="0" unbalanced="0" hidden="1"/>
    <cacheHierarchy uniqueName="[Dim Lead Source].[Lead Source]" caption="Lead Source" attribute="1" defaultMemberUniqueName="[Dim Lead Source].[Lead Source].[All]" allUniqueName="[Dim Lead Source].[Lead Source].[All]" dimensionUniqueName="[Dim Lead Source]" displayFolder="" count="0" unbalanced="0" hidden="1"/>
    <cacheHierarchy uniqueName="[Dim Main Activity].[CampaignActivity_Code]" caption="CampaignActivity_Code" attribute="1" defaultMemberUniqueName="[Dim Main Activity].[CampaignActivity_Code].[All]" allUniqueName="[Dim Main Activity].[CampaignActivity_Code].[All]" dimensionUniqueName="[Dim Main Activity]" displayFolder="" count="0" unbalanced="0" hidden="1"/>
    <cacheHierarchy uniqueName="[Dim Main Activity].[CreatedBy_Name]" caption="CreatedBy_Name" attribute="1" defaultMemberUniqueName="[Dim Main Activity].[CreatedBy_Name].[All]" allUniqueName="[Dim Main Activity].[CreatedBy_Name].[All]" dimensionUniqueName="[Dim Main Activity]" displayFolder="" count="0" unbalanced="0" hidden="1"/>
    <cacheHierarchy uniqueName="[Dim Main Activity].[Description]" caption="Description" attribute="1" defaultMemberUniqueName="[Dim Main Activity].[Description].[All]" allUniqueName="[Dim Main Activity].[Description].[All]" dimensionUniqueName="[Dim Main Activity]" displayFolder="" count="0" unbalanced="0" hidden="1"/>
    <cacheHierarchy uniqueName="[Dim Main Activity].[MainActivity_Creation_Date]" caption="MainActivity_Creation_Date" attribute="1" defaultMemberUniqueName="[Dim Main Activity].[MainActivity_Creation_Date].[All]" allUniqueName="[Dim Main Activity].[MainActivity_Creation_Date].[All]" dimensionUniqueName="[Dim Main Activity]" displayFolder="" count="0" unbalanced="0" hidden="1"/>
    <cacheHierarchy uniqueName="[Dim Main Activity].[MainActivity_Creation_Time]" caption="MainActivity_Creation_Time" attribute="1" defaultMemberUniqueName="[Dim Main Activity].[MainActivity_Creation_Time].[All]" allUniqueName="[Dim Main Activity].[MainActivity_Creation_Time].[All]" dimensionUniqueName="[Dim Main Activity]" displayFolder="" count="0" unbalanced="0" hidden="1"/>
    <cacheHierarchy uniqueName="[Dim Main Activity].[MainActivity_ID]" caption="MainActivity_ID" attribute="1" defaultMemberUniqueName="[Dim Main Activity].[MainActivity_ID].[All]" allUniqueName="[Dim Main Activity].[MainActivity_ID].[All]" dimensionUniqueName="[Dim Main Activity]" displayFolder="" count="0" unbalanced="0" hidden="1"/>
    <cacheHierarchy uniqueName="[Dim Main Activity].[MainActivity_Name]" caption="MainActivity_Name" attribute="1" defaultMemberUniqueName="[Dim Main Activity].[MainActivity_Name].[All]" allUniqueName="[Dim Main Activity].[MainActivity_Name].[All]" dimensionUniqueName="[Dim Main Activity]" displayFolder="" count="0" unbalanced="0" hidden="1"/>
    <cacheHierarchy uniqueName="[Dim Main Activity].[MainActivity_TypeCode]" caption="MainActivity_TypeCode" attribute="1" defaultMemberUniqueName="[Dim Main Activity].[MainActivity_TypeCode].[All]" allUniqueName="[Dim Main Activity].[MainActivity_TypeCode].[All]" dimensionUniqueName="[Dim Main Activity]" displayFolder="" count="0" unbalanced="0" hidden="1"/>
    <cacheHierarchy uniqueName="[Dim Main Activity].[MainActivity_TypeName]" caption="MainActivity_TypeName" attribute="1" defaultMemberUniqueName="[Dim Main Activity].[MainActivity_TypeName].[All]" allUniqueName="[Dim Main Activity].[MainActivity_TypeName].[All]" dimensionUniqueName="[Dim Main Activity]" displayFolder="" count="0" unbalanced="0" hidden="1"/>
    <cacheHierarchy uniqueName="[Dim Main Activity].[Owner_Name]" caption="Owner_Name" attribute="1" defaultMemberUniqueName="[Dim Main Activity].[Owner_Name].[All]" allUniqueName="[Dim Main Activity].[Owner_Name].[All]" dimensionUniqueName="[Dim Main Activity]" displayFolder="" count="0" unbalanced="0" hidden="1"/>
    <cacheHierarchy uniqueName="[Dim Marketing Accounts].[Account Name]" caption="Account Name" attribute="1" defaultMemberUniqueName="[Dim Marketing Accounts].[Account Name].[All]" allUniqueName="[Dim Marketing Accounts].[Account Name].[All]" dimensionUniqueName="[Dim Marketing Accounts]" displayFolder="" count="0" unbalanced="0" hidden="1"/>
    <cacheHierarchy uniqueName="[Dim Marketing Accounts].[AccountKey]" caption="AccountKey" attribute="1" defaultMemberUniqueName="[Dim Marketing Accounts].[AccountKey].[All]" allUniqueName="[Dim Marketing Accounts].[AccountKey].[All]" dimensionUniqueName="[Dim Marketing Accounts]" displayFolder="" count="0" unbalanced="0" hidden="1"/>
    <cacheHierarchy uniqueName="[Dim Marketing Accounts].[Marketing Account Type]" caption="Marketing Account Type" attribute="1" defaultMemberUniqueName="[Dim Marketing Accounts].[Marketing Account Type].[All]" allUniqueName="[Dim Marketing Accounts].[Marketing Account Type].[All]" dimensionUniqueName="[Dim Marketing Accounts]" displayFolder="" count="0" unbalanced="0" hidden="1"/>
    <cacheHierarchy uniqueName="[Dim Marketing Accounts].[Marketing Accounts Hierarchy]" caption="Marketing Accounts Hierarchy" defaultMemberUniqueName="[Dim Marketing Accounts].[Marketing Accounts Hierarchy].[All]" allUniqueName="[Dim Marketing Accounts].[Marketing Accounts Hierarchy].[All]" dimensionUniqueName="[Dim Marketing Accounts]" displayFolder="" count="0" unbalanced="0" hidden="1"/>
    <cacheHierarchy uniqueName="[Dim Marketing Accounts].[Marketing Client Type]" caption="Marketing Client Type" attribute="1" defaultMemberUniqueName="[Dim Marketing Accounts].[Marketing Client Type].[All]" allUniqueName="[Dim Marketing Accounts].[Marketing Client Type].[All]" dimensionUniqueName="[Dim Marketing Accounts]" displayFolder="" count="0" unbalanced="0" hidden="1"/>
    <cacheHierarchy uniqueName="[Dim Marketing Accounts].[MarketingAccountTypeID]" caption="MarketingAccountTypeID" attribute="1" defaultMemberUniqueName="[Dim Marketing Accounts].[MarketingAccountTypeID].[All]" allUniqueName="[Dim Marketing Accounts].[MarketingAccountTypeID].[All]" dimensionUniqueName="[Dim Marketing Accounts]" displayFolder="" count="0" unbalanced="0" hidden="1"/>
    <cacheHierarchy uniqueName="[Dim Marketing Accounts].[MarketingClientAccountID]" caption="MarketingClientAccountID" attribute="1" defaultMemberUniqueName="[Dim Marketing Accounts].[MarketingClientAccountID].[All]" allUniqueName="[Dim Marketing Accounts].[MarketingClientAccountID].[All]" dimensionUniqueName="[Dim Marketing Accounts]" displayFolder="" count="0" unbalanced="0" hidden="1"/>
    <cacheHierarchy uniqueName="[Dim Marketing Accounts].[MarketingClientTypeID]" caption="MarketingClientTypeID" attribute="1" defaultMemberUniqueName="[Dim Marketing Accounts].[MarketingClientTypeID].[All]" allUniqueName="[Dim Marketing Accounts].[MarketingClientTypeID].[All]" dimensionUniqueName="[Dim Marketing Accounts]" displayFolder="" count="0" unbalanced="0" hidden="1"/>
    <cacheHierarchy uniqueName="[Dim Marketing Accounts].[SpecialtyID]" caption="SpecialtyID" attribute="1" defaultMemberUniqueName="[Dim Marketing Accounts].[SpecialtyID].[All]" allUniqueName="[Dim Marketing Accounts].[SpecialtyID].[All]" dimensionUniqueName="[Dim Marketing Accounts]" displayFolder="" count="0" unbalanced="0" hidden="1"/>
    <cacheHierarchy uniqueName="[Dim Marketing Activities].[Activity Name]" caption="Activity Name" attribute="1" defaultMemberUniqueName="[Dim Marketing Activities].[Activity Name].[All]" allUniqueName="[Dim Marketing Activities].[Activity Name].[All]" dimensionUniqueName="[Dim Marketing Activities]" displayFolder="" count="0" unbalanced="0" hidden="1"/>
    <cacheHierarchy uniqueName="[Dim Marketing Activities].[Activity Type]" caption="Activity Type" attribute="1" defaultMemberUniqueName="[Dim Marketing Activities].[Activity Type].[All]" allUniqueName="[Dim Marketing Activities].[Activity Type].[All]" dimensionUniqueName="[Dim Marketing Activities]" displayFolder="" count="0" unbalanced="0" hidden="1"/>
    <cacheHierarchy uniqueName="[Dim Marketing Activities].[Marketing Activity Hierarchy]" caption="Marketing Activity Hierarchy" defaultMemberUniqueName="[Dim Marketing Activities].[Marketing Activity Hierarchy].[All]" allUniqueName="[Dim Marketing Activities].[Marketing Activity Hierarchy].[All]" dimensionUniqueName="[Dim Marketing Activities]" displayFolder="" count="0" unbalanced="0" hidden="1"/>
    <cacheHierarchy uniqueName="[Dim Marketing Activities].[MarketingActivitySectionID]" caption="MarketingActivitySectionID" attribute="1" defaultMemberUniqueName="[Dim Marketing Activities].[MarketingActivitySectionID].[All]" allUniqueName="[Dim Marketing Activities].[MarketingActivitySectionID].[All]" dimensionUniqueName="[Dim Marketing Activities]" displayFolder="" count="0" unbalanced="0" hidden="1"/>
    <cacheHierarchy uniqueName="[Dim Marketing Activities].[MarketingActivityTypeID]" caption="MarketingActivityTypeID" attribute="1" defaultMemberUniqueName="[Dim Marketing Activities].[MarketingActivityTypeID].[All]" allUniqueName="[Dim Marketing Activities].[MarketingActivityTypeID].[All]" dimensionUniqueName="[Dim Marketing Activities]" displayFolder="" count="0" unbalanced="0" hidden="1"/>
    <cacheHierarchy uniqueName="[Dim Marketing Activity Status].[ActivityStatusID]" caption="ActivityStatusID" attribute="1" defaultMemberUniqueName="[Dim Marketing Activity Status].[ActivityStatusID].[All]" allUniqueName="[Dim Marketing Activity Status].[ActivityStatusID].[All]" dimensionUniqueName="[Dim Marketing Activity Status]" displayFolder="" count="0" unbalanced="0" hidden="1"/>
    <cacheHierarchy uniqueName="[Dim Marketing Activity Status].[Status]" caption="Status" attribute="1" defaultMemberUniqueName="[Dim Marketing Activity Status].[Status].[All]" allUniqueName="[Dim Marketing Activity Status].[Status].[All]" dimensionUniqueName="[Dim Marketing Activity Status]" displayFolder="" count="0" unbalanced="0" hidden="1"/>
    <cacheHierarchy uniqueName="[Dim Marketing Agents].[Agent_ID]" caption="Agent_ID" attribute="1" defaultMemberUniqueName="[Dim Marketing Agents].[Agent_ID].[All]" allUniqueName="[Dim Marketing Agents].[Agent_ID].[All]" dimensionUniqueName="[Dim Marketing Agents]" displayFolder="" count="0" unbalanced="0" hidden="1"/>
    <cacheHierarchy uniqueName="[Dim Marketing Agents].[BusinessUnitKey]" caption="BusinessUnitKey" attribute="1" defaultMemberUniqueName="[Dim Marketing Agents].[BusinessUnitKey].[All]" allUniqueName="[Dim Marketing Agents].[BusinessUnitKey].[All]" dimensionUniqueName="[Dim Marketing Agents]" displayFolder="" count="0" unbalanced="0" hidden="1"/>
    <cacheHierarchy uniqueName="[Dim Marketing Agents].[Department]" caption="Department" attribute="1" defaultMemberUniqueName="[Dim Marketing Agents].[Department].[All]" allUniqueName="[Dim Marketing Agents].[Department].[All]" dimensionUniqueName="[Dim Marketing Agents]" displayFolder="" count="0" unbalanced="0" hidden="1"/>
    <cacheHierarchy uniqueName="[Dim Marketing Agents].[EmployeeKey]" caption="EmployeeKey" attribute="1" defaultMemberUniqueName="[Dim Marketing Agents].[EmployeeKey].[All]" allUniqueName="[Dim Marketing Agents].[EmployeeKey].[All]" dimensionUniqueName="[Dim Marketing Agents]" displayFolder="" count="0" unbalanced="0" hidden="1"/>
    <cacheHierarchy uniqueName="[Dim Marketing Agents].[EmployeeUserName]" caption="EmployeeUserName" attribute="1" defaultMemberUniqueName="[Dim Marketing Agents].[EmployeeUserName].[All]" allUniqueName="[Dim Marketing Agents].[EmployeeUserName].[All]" dimensionUniqueName="[Dim Marketing Agents]" displayFolder="" count="0" unbalanced="0" hidden="1"/>
    <cacheHierarchy uniqueName="[Dim Marketing Agents].[FirstName]" caption="FirstName" attribute="1" defaultMemberUniqueName="[Dim Marketing Agents].[FirstName].[All]" allUniqueName="[Dim Marketing Agents].[FirstName].[All]" dimensionUniqueName="[Dim Marketing Agents]" displayFolder="" count="0" unbalanced="0" hidden="1"/>
    <cacheHierarchy uniqueName="[Dim Marketing Agents].[FullName]" caption="FullName" attribute="1" defaultMemberUniqueName="[Dim Marketing Agents].[FullName].[All]" allUniqueName="[Dim Marketing Agents].[FullName].[All]" dimensionUniqueName="[Dim Marketing Agents]" displayFolder="" count="0" unbalanced="0" hidden="1"/>
    <cacheHierarchy uniqueName="[Dim Marketing Agents].[IsDeleted]" caption="IsDeleted" attribute="1" defaultMemberUniqueName="[Dim Marketing Agents].[IsDeleted].[All]" allUniqueName="[Dim Marketing Agents].[IsDeleted].[All]" dimensionUniqueName="[Dim Marketing Agents]" displayFolder="" count="0" unbalanced="0" hidden="1"/>
    <cacheHierarchy uniqueName="[Dim Marketing Agents].[Job_Desc]" caption="Job_Desc" attribute="1" defaultMemberUniqueName="[Dim Marketing Agents].[Job_Desc].[All]" allUniqueName="[Dim Marketing Agents].[Job_Desc].[All]" dimensionUniqueName="[Dim Marketing Agents]" displayFolder="" count="0" unbalanced="0" hidden="1"/>
    <cacheHierarchy uniqueName="[Dim Marketing Agents].[ManagerFullName]" caption="ManagerFullName" attribute="1" defaultMemberUniqueName="[Dim Marketing Agents].[ManagerFullName].[All]" allUniqueName="[Dim Marketing Agents].[ManagerFullName].[All]" dimensionUniqueName="[Dim Marketing Agents]" displayFolder="" count="0" unbalanced="0" hidden="1"/>
    <cacheHierarchy uniqueName="[Dim Marketing Agents].[ManagerID]" caption="ManagerID" attribute="1" defaultMemberUniqueName="[Dim Marketing Agents].[ManagerID].[All]" allUniqueName="[Dim Marketing Agents].[ManagerID].[All]" dimensionUniqueName="[Dim Marketing Agents]" displayFolder="" count="0" unbalanced="0" hidden="1"/>
    <cacheHierarchy uniqueName="[Dim Marketing Agents].[managerlogin]" caption="managerlogin" attribute="1" defaultMemberUniqueName="[Dim Marketing Agents].[managerlogin].[All]" allUniqueName="[Dim Marketing Agents].[managerlogin].[All]" dimensionUniqueName="[Dim Marketing Agents]" displayFolder="" count="0" unbalanced="0" hidden="1"/>
    <cacheHierarchy uniqueName="[Dim Marketing Agents].[Organization]" caption="Organization" attribute="1" defaultMemberUniqueName="[Dim Marketing Agents].[Organization].[All]" allUniqueName="[Dim Marketing Agents].[Organization].[All]" dimensionUniqueName="[Dim Marketing Agents]" displayFolder="" count="0" unbalanced="0" hidden="1"/>
    <cacheHierarchy uniqueName="[Dim Marketing Agents].[SID]" caption="SID" attribute="1" defaultMemberUniqueName="[Dim Marketing Agents].[SID].[All]" allUniqueName="[Dim Marketing Agents].[SID].[All]" dimensionUniqueName="[Dim Marketing Agents]" displayFolder="" count="0" unbalanced="0" hidden="1"/>
    <cacheHierarchy uniqueName="[Dim Marketing Agents].[SurName]" caption="SurName" attribute="1" defaultMemberUniqueName="[Dim Marketing Agents].[SurName].[All]" allUniqueName="[Dim Marketing Agents].[SurName].[All]" dimensionUniqueName="[Dim Marketing Agents]" displayFolder="" count="0" unbalanced="0" hidden="1"/>
    <cacheHierarchy uniqueName="[Dim Marketing Distribution].[Marketing Distribution]" caption="Marketing Distribution" attribute="1" defaultMemberUniqueName="[Dim Marketing Distribution].[Marketing Distribution].[All]" allUniqueName="[Dim Marketing Distribution].[Marketing Distribution].[All]" dimensionUniqueName="[Dim Marketing Distribution]" displayFolder="" count="0" unbalanced="0" hidden="1"/>
    <cacheHierarchy uniqueName="[Dim Marketing Distribution].[MarketKey]" caption="MarketKey" attribute="1" defaultMemberUniqueName="[Dim Marketing Distribution].[MarketKey].[All]" allUniqueName="[Dim Marketing Distribution].[MarketKey].[All]" dimensionUniqueName="[Dim Marketing Distribution]" displayFolder="" count="0" unbalanced="0" hidden="1"/>
    <cacheHierarchy uniqueName="[Dim Marketing Sections].[MarketingSectionID]" caption="MarketingSectionID" attribute="1" defaultMemberUniqueName="[Dim Marketing Sections].[MarketingSectionID].[All]" allUniqueName="[Dim Marketing Sections].[MarketingSectionID].[All]" dimensionUniqueName="[Dim Marketing Sections]" displayFolder="" count="0" unbalanced="0" hidden="1"/>
    <cacheHierarchy uniqueName="[Dim Marketing Sections].[Section]" caption="Section" attribute="1" defaultMemberUniqueName="[Dim Marketing Sections].[Section].[All]" allUniqueName="[Dim Marketing Sections].[Section].[All]" dimensionUniqueName="[Dim Marketing Sections]" displayFolder="" count="0" unbalanced="0" hidden="1"/>
    <cacheHierarchy uniqueName="[Dim Month].[DateKey]" caption="DateKey" attribute="1" defaultMemberUniqueName="[Dim Month].[DateKey].[All]" allUniqueName="[Dim Month].[DateKey].[All]" dimensionUniqueName="[Dim Month]" displayFolder="" count="0" unbalanced="0" hidden="1"/>
    <cacheHierarchy uniqueName="[Dim Month].[MYKey]" caption="MYKey" attribute="1" defaultMemberUniqueName="[Dim Month].[MYKey].[All]" allUniqueName="[Dim Month].[MYKey].[All]" dimensionUniqueName="[Dim Month]" displayFolder="" count="0" unbalanced="0" hidden="1"/>
    <cacheHierarchy uniqueName="[Dim Not Interested Reason].[Datasource]" caption="Datasource" attribute="1" defaultMemberUniqueName="[Dim Not Interested Reason].[Datasource].[All]" allUniqueName="[Dim Not Interested Reason].[Datasource].[All]" dimensionUniqueName="[Dim Not Interested Reason]" displayFolder="" count="0" unbalanced="0" hidden="1"/>
    <cacheHierarchy uniqueName="[Dim Not Interested Reason].[ID]" caption="ID" attribute="1" defaultMemberUniqueName="[Dim Not Interested Reason].[ID].[All]" allUniqueName="[Dim Not Interested Reason].[ID].[All]" dimensionUniqueName="[Dim Not Interested Reason]" displayFolder="" count="0" unbalanced="0" hidden="1"/>
    <cacheHierarchy uniqueName="[Dim Not Interested Reason].[Reason]" caption="Reason" attribute="1" defaultMemberUniqueName="[Dim Not Interested Reason].[Reason].[All]" allUniqueName="[Dim Not Interested Reason].[Reason].[All]" dimensionUniqueName="[Dim Not Interested Reason]" displayFolder="" count="0" unbalanced="0" hidden="1"/>
    <cacheHierarchy uniqueName="[Dim Notes].[notekey]" caption="notekey" attribute="1" defaultMemberUniqueName="[Dim Notes].[notekey].[All]" allUniqueName="[Dim Notes].[notekey].[All]" dimensionUniqueName="[Dim Notes]" displayFolder="" count="0" unbalanced="0" hidden="1"/>
    <cacheHierarchy uniqueName="[Dim OPD Booking Type].[Booking Type]" caption="Booking Type" attribute="1" defaultMemberUniqueName="[Dim OPD Booking Type].[Booking Type].[All]" allUniqueName="[Dim OPD Booking Type].[Booking Type].[All]" dimensionUniqueName="[Dim OPD Booking Type]" displayFolder="" count="0" unbalanced="0" hidden="1"/>
    <cacheHierarchy uniqueName="[Dim OPD Booking Type].[id]" caption="id" attribute="1" defaultMemberUniqueName="[Dim OPD Booking Type].[id].[All]" allUniqueName="[Dim OPD Booking Type].[id].[All]" dimensionUniqueName="[Dim OPD Booking Type]" displayFolder="" count="0" unbalanced="0" hidden="1"/>
    <cacheHierarchy uniqueName="[Dim OPD Systems].[OPD System Version]" caption="OPD System Version" attribute="1" defaultMemberUniqueName="[Dim OPD Systems].[OPD System Version].[All]" allUniqueName="[Dim OPD Systems].[OPD System Version].[All]" dimensionUniqueName="[Dim OPD Systems]" displayFolder="" count="0" unbalanced="0" hidden="1"/>
    <cacheHierarchy uniqueName="[Dim OPD Systems].[SystemKey]" caption="SystemKey" attribute="1" defaultMemberUniqueName="[Dim OPD Systems].[SystemKey].[All]" allUniqueName="[Dim OPD Systems].[SystemKey].[All]" dimensionUniqueName="[Dim OPD Systems]" displayFolder="" count="0" unbalanced="0" hidden="1"/>
    <cacheHierarchy uniqueName="[Dim Operation].[Operation_Key]" caption="Operation_Key" attribute="1" defaultMemberUniqueName="[Dim Operation].[Operation_Key].[All]" allUniqueName="[Dim Operation].[Operation_Key].[All]" dimensionUniqueName="[Dim Operation]" displayFolder="" count="0" unbalanced="0" hidden="1"/>
    <cacheHierarchy uniqueName="[Dim Operation Result].[id]" caption="id" attribute="1" defaultMemberUniqueName="[Dim Operation Result].[id].[All]" allUniqueName="[Dim Operation Result].[id].[All]" dimensionUniqueName="[Dim Operation Result]" displayFolder="" count="0" unbalanced="0" hidden="1"/>
    <cacheHierarchy uniqueName="[Dim Operation Result].[Result]" caption="Result" attribute="1" defaultMemberUniqueName="[Dim Operation Result].[Result].[All]" allUniqueName="[Dim Operation Result].[Result].[All]" dimensionUniqueName="[Dim Operation Result]" displayFolder="" count="0" unbalanced="0" hidden="1"/>
    <cacheHierarchy uniqueName="[Dim Operation Status].[id]" caption="id" attribute="1" defaultMemberUniqueName="[Dim Operation Status].[id].[All]" allUniqueName="[Dim Operation Status].[id].[All]" dimensionUniqueName="[Dim Operation Status]" displayFolder="" count="0" unbalanced="0" hidden="1"/>
    <cacheHierarchy uniqueName="[Dim Operation Status].[Status]" caption="Status" attribute="1" defaultMemberUniqueName="[Dim Operation Status].[Status].[All]" allUniqueName="[Dim Operation Status].[Status].[All]" dimensionUniqueName="[Dim Operation Status]" displayFolder="" count="0" unbalanced="0" hidden="1"/>
    <cacheHierarchy uniqueName="[Dim Operation Time Status].[id]" caption="id" attribute="1" defaultMemberUniqueName="[Dim Operation Time Status].[id].[All]" allUniqueName="[Dim Operation Time Status].[id].[All]" dimensionUniqueName="[Dim Operation Time Status]" displayFolder="" count="0" unbalanced="0" hidden="1"/>
    <cacheHierarchy uniqueName="[Dim Operation Time Status].[Status]" caption="Status" attribute="1" defaultMemberUniqueName="[Dim Operation Time Status].[Status].[All]" allUniqueName="[Dim Operation Time Status].[Status].[All]" dimensionUniqueName="[Dim Operation Time Status]" displayFolder="" count="0" unbalanced="0" hidden="1"/>
    <cacheHierarchy uniqueName="[Dim Operation Type].[id]" caption="id" attribute="1" defaultMemberUniqueName="[Dim Operation Type].[id].[All]" allUniqueName="[Dim Operation Type].[id].[All]" dimensionUniqueName="[Dim Operation Type]" displayFolder="" count="0" unbalanced="0" hidden="1"/>
    <cacheHierarchy uniqueName="[Dim Operation Type].[Type]" caption="Type" attribute="1" defaultMemberUniqueName="[Dim Operation Type].[Type].[All]" allUniqueName="[Dim Operation Type].[Type].[All]" dimensionUniqueName="[Dim Operation Type]" displayFolder="" count="0" unbalanced="0" hidden="1"/>
    <cacheHierarchy uniqueName="[Dim OVR].[Attendant Doctor]" caption="Attendant Doctor" attribute="1" defaultMemberUniqueName="[Dim OVR].[Attendant Doctor].[All]" allUniqueName="[Dim OVR].[Attendant Doctor].[All]" dimensionUniqueName="[Dim OVR]" displayFolder="" count="0" unbalanced="0" hidden="1"/>
    <cacheHierarchy uniqueName="[Dim OVR].[Corrective Approved]" caption="Corrective Approved" attribute="1" defaultMemberUniqueName="[Dim OVR].[Corrective Approved].[All]" allUniqueName="[Dim OVR].[Corrective Approved].[All]" dimensionUniqueName="[Dim OVR]" displayFolder="" count="0" unbalanced="0" hidden="1"/>
    <cacheHierarchy uniqueName="[Dim OVR].[CreatedBy]" caption="CreatedBy" attribute="1" defaultMemberUniqueName="[Dim OVR].[CreatedBy].[All]" allUniqueName="[Dim OVR].[CreatedBy].[All]" dimensionUniqueName="[Dim OVR]" displayFolder="" count="0" unbalanced="0" hidden="1"/>
    <cacheHierarchy uniqueName="[Dim OVR].[Dama Reason]" caption="Dama Reason" attribute="1" defaultMemberUniqueName="[Dim OVR].[Dama Reason].[All]" allUniqueName="[Dim OVR].[Dama Reason].[All]" dimensionUniqueName="[Dim OVR]" displayFolder="" count="0" unbalanced="0" hidden="1"/>
    <cacheHierarchy uniqueName="[Dim OVR].[DeletedBy]" caption="DeletedBy" attribute="1" defaultMemberUniqueName="[Dim OVR].[DeletedBy].[All]" allUniqueName="[Dim OVR].[DeletedBy].[All]" dimensionUniqueName="[Dim OVR]" displayFolder="" count="0" unbalanced="0" hidden="1"/>
    <cacheHierarchy uniqueName="[Dim OVR].[Description]" caption="Description" attribute="1" defaultMemberUniqueName="[Dim OVR].[Description].[All]" allUniqueName="[Dim OVR].[Description].[All]" dimensionUniqueName="[Dim OVR]" displayFolder="" count="0" unbalanced="0" hidden="1"/>
    <cacheHierarchy uniqueName="[Dim OVR].[Diagnosis]" caption="Diagnosis" attribute="1" defaultMemberUniqueName="[Dim OVR].[Diagnosis].[All]" allUniqueName="[Dim OVR].[Diagnosis].[All]" dimensionUniqueName="[Dim OVR]" displayFolder="" count="0" unbalanced="0" hidden="1"/>
    <cacheHierarchy uniqueName="[Dim OVR].[Duty Manger]" caption="Duty Manger" attribute="1" defaultMemberUniqueName="[Dim OVR].[Duty Manger].[All]" allUniqueName="[Dim OVR].[Duty Manger].[All]" dimensionUniqueName="[Dim OVR]" displayFolder="" count="0" unbalanced="0" hidden="1"/>
    <cacheHierarchy uniqueName="[Dim OVR].[Employee Name]" caption="Employee Name" attribute="1" defaultMemberUniqueName="[Dim OVR].[Employee Name].[All]" allUniqueName="[Dim OVR].[Employee Name].[All]" dimensionUniqueName="[Dim OVR]" displayFolder="" count="0" unbalanced="0" hidden="1"/>
    <cacheHierarchy uniqueName="[Dim OVR].[Immediate Action]" caption="Immediate Action" attribute="1" defaultMemberUniqueName="[Dim OVR].[Immediate Action].[All]" allUniqueName="[Dim OVR].[Immediate Action].[All]" dimensionUniqueName="[Dim OVR]" displayFolder="" count="0" unbalanced="0" hidden="1"/>
    <cacheHierarchy uniqueName="[Dim OVR].[Involved Person Type]" caption="Involved Person Type" attribute="1" defaultMemberUniqueName="[Dim OVR].[Involved Person Type].[All]" allUniqueName="[Dim OVR].[Involved Person Type].[All]" dimensionUniqueName="[Dim OVR]" displayFolder="" count="0" unbalanced="0" hidden="1"/>
    <cacheHierarchy uniqueName="[Dim OVR].[IsDeleted]" caption="IsDeleted" attribute="1" defaultMemberUniqueName="[Dim OVR].[IsDeleted].[All]" allUniqueName="[Dim OVR].[IsDeleted].[All]" dimensionUniqueName="[Dim OVR]" displayFolder="" count="0" unbalanced="0" hidden="1"/>
    <cacheHierarchy uniqueName="[Dim OVR].[IsMerged]" caption="IsMerged" attribute="1" defaultMemberUniqueName="[Dim OVR].[IsMerged].[All]" allUniqueName="[Dim OVR].[IsMerged].[All]" dimensionUniqueName="[Dim OVR]" displayFolder="" count="0" unbalanced="0" hidden="1"/>
    <cacheHierarchy uniqueName="[Dim OVR].[Location]" caption="Location" attribute="1" defaultMemberUniqueName="[Dim OVR].[Location].[All]" allUniqueName="[Dim OVR].[Location].[All]" dimensionUniqueName="[Dim OVR]" displayFolder="" count="0" unbalanced="0" hidden="1"/>
    <cacheHierarchy uniqueName="[Dim OVR].[Master_ID]" caption="Master_ID" attribute="1" defaultMemberUniqueName="[Dim OVR].[Master_ID].[All]" allUniqueName="[Dim OVR].[Master_ID].[All]" dimensionUniqueName="[Dim OVR]" displayFolder="" count="0" unbalanced="0" hidden="1"/>
    <cacheHierarchy uniqueName="[Dim OVR].[MergedTo OVR ID]" caption="MergedTo OVR ID" attribute="1" defaultMemberUniqueName="[Dim OVR].[MergedTo OVR ID].[All]" allUniqueName="[Dim OVR].[MergedTo OVR ID].[All]" dimensionUniqueName="[Dim OVR]" displayFolder="" count="0" unbalanced="0" hidden="1"/>
    <cacheHierarchy uniqueName="[Dim OVR].[OVR ID]" caption="OVR ID" attribute="1" defaultMemberUniqueName="[Dim OVR].[OVR ID].[All]" allUniqueName="[Dim OVR].[OVR ID].[All]" dimensionUniqueName="[Dim OVR]" displayFolder="" count="0" unbalanced="0" hidden="1"/>
    <cacheHierarchy uniqueName="[Dim OVR].[Preventive Approved]" caption="Preventive Approved" attribute="1" defaultMemberUniqueName="[Dim OVR].[Preventive Approved].[All]" allUniqueName="[Dim OVR].[Preventive Approved].[All]" dimensionUniqueName="[Dim OVR]" displayFolder="" count="0" unbalanced="0" hidden="1"/>
    <cacheHierarchy uniqueName="[Dim OVR].[Quality Note]" caption="Quality Note" attribute="1" defaultMemberUniqueName="[Dim OVR].[Quality Note].[All]" allUniqueName="[Dim OVR].[Quality Note].[All]" dimensionUniqueName="[Dim OVR]" displayFolder="" count="0" unbalanced="0" hidden="1"/>
    <cacheHierarchy uniqueName="[Dim OVR].[SendBy]" caption="SendBy" attribute="1" defaultMemberUniqueName="[Dim OVR].[SendBy].[All]" allUniqueName="[Dim OVR].[SendBy].[All]" dimensionUniqueName="[Dim OVR]" displayFolder="" count="0" unbalanced="0" hidden="1"/>
    <cacheHierarchy uniqueName="[Dim OVR].[SendBy Department]" caption="SendBy Department" attribute="1" defaultMemberUniqueName="[Dim OVR].[SendBy Department].[All]" allUniqueName="[Dim OVR].[SendBy Department].[All]" dimensionUniqueName="[Dim OVR]" displayFolder="" count="0" unbalanced="0" hidden="1"/>
    <cacheHierarchy uniqueName="[Dim OVR].[Sendby Ext.]" caption="Sendby Ext." attribute="1" defaultMemberUniqueName="[Dim OVR].[Sendby Ext.].[All]" allUniqueName="[Dim OVR].[Sendby Ext.].[All]" dimensionUniqueName="[Dim OVR]" displayFolder="" count="0" unbalanced="0" hidden="1"/>
    <cacheHierarchy uniqueName="[Dim OVR].[SendBy Title]" caption="SendBy Title" attribute="1" defaultMemberUniqueName="[Dim OVR].[SendBy Title].[All]" allUniqueName="[Dim OVR].[SendBy Title].[All]" dimensionUniqueName="[Dim OVR]" displayFolder="" count="0" unbalanced="0" hidden="1"/>
    <cacheHierarchy uniqueName="[Dim OVR].[Severity]" caption="Severity" attribute="1" defaultMemberUniqueName="[Dim OVR].[Severity].[All]" allUniqueName="[Dim OVR].[Severity].[All]" dimensionUniqueName="[Dim OVR]" displayFolder="" count="0" unbalanced="0" hidden="1"/>
    <cacheHierarchy uniqueName="[Dim OVR].[Status]" caption="Status" attribute="1" defaultMemberUniqueName="[Dim OVR].[Status].[All]" allUniqueName="[Dim OVR].[Status].[All]" dimensionUniqueName="[Dim OVR]" displayFolder="" count="0" unbalanced="0" hidden="1"/>
    <cacheHierarchy uniqueName="[Dim OVR].[Subject]" caption="Subject" attribute="1" defaultMemberUniqueName="[Dim OVR].[Subject].[All]" allUniqueName="[Dim OVR].[Subject].[All]" dimensionUniqueName="[Dim OVR]" displayFolder="" count="0" unbalanced="0" hidden="1"/>
    <cacheHierarchy uniqueName="[Dim OVR].[Supervisor Nurse]" caption="Supervisor Nurse" attribute="1" defaultMemberUniqueName="[Dim OVR].[Supervisor Nurse].[All]" allUniqueName="[Dim OVR].[Supervisor Nurse].[All]" dimensionUniqueName="[Dim OVR]" displayFolder="" count="0" unbalanced="0" hidden="1"/>
    <cacheHierarchy uniqueName="[Dim OVR].[TransferredTo]" caption="TransferredTo" attribute="1" defaultMemberUniqueName="[Dim OVR].[TransferredTo].[All]" allUniqueName="[Dim OVR].[TransferredTo].[All]" dimensionUniqueName="[Dim OVR]" displayFolder="" count="0" unbalanced="0" hidden="1"/>
    <cacheHierarchy uniqueName="[Dim OVR FollowUp].[Comment]" caption="Comment" attribute="1" defaultMemberUniqueName="[Dim OVR FollowUp].[Comment].[All]" allUniqueName="[Dim OVR FollowUp].[Comment].[All]" dimensionUniqueName="[Dim OVR FollowUp]" displayFolder="" count="0" unbalanced="0" hidden="1"/>
    <cacheHierarchy uniqueName="[Dim OVR FollowUp].[Corrective Action]" caption="Corrective Action" attribute="1" defaultMemberUniqueName="[Dim OVR FollowUp].[Corrective Action].[All]" allUniqueName="[Dim OVR FollowUp].[Corrective Action].[All]" dimensionUniqueName="[Dim OVR FollowUp]" displayFolder="" count="0" unbalanced="0" hidden="1"/>
    <cacheHierarchy uniqueName="[Dim OVR FollowUp].[CreatedBy]" caption="CreatedBy" attribute="1" defaultMemberUniqueName="[Dim OVR FollowUp].[CreatedBy].[All]" allUniqueName="[Dim OVR FollowUp].[CreatedBy].[All]" dimensionUniqueName="[Dim OVR FollowUp]" displayFolder="" count="0" unbalanced="0" hidden="1"/>
    <cacheHierarchy uniqueName="[Dim OVR FollowUp].[CreationDate]" caption="CreationDate" attribute="1" defaultMemberUniqueName="[Dim OVR FollowUp].[CreationDate].[All]" allUniqueName="[Dim OVR FollowUp].[CreationDate].[All]" dimensionUniqueName="[Dim OVR FollowUp]" displayFolder="" count="0" unbalanced="0" hidden="1"/>
    <cacheHierarchy uniqueName="[Dim OVR FollowUp].[FollowUp ID]" caption="FollowUp ID" attribute="1" defaultMemberUniqueName="[Dim OVR FollowUp].[FollowUp ID].[All]" allUniqueName="[Dim OVR FollowUp].[FollowUp ID].[All]" dimensionUniqueName="[Dim OVR FollowUp]" displayFolder="" count="0" unbalanced="0" hidden="1"/>
    <cacheHierarchy uniqueName="[Dim OVR FollowUp].[Preventive Action]" caption="Preventive Action" attribute="1" defaultMemberUniqueName="[Dim OVR FollowUp].[Preventive Action].[All]" allUniqueName="[Dim OVR FollowUp].[Preventive Action].[All]" dimensionUniqueName="[Dim OVR FollowUp]" displayFolder="" count="0" unbalanced="0" hidden="1"/>
    <cacheHierarchy uniqueName="[Dim OVR FollowUp].[ReplyBy]" caption="ReplyBy" attribute="1" defaultMemberUniqueName="[Dim OVR FollowUp].[ReplyBy].[All]" allUniqueName="[Dim OVR FollowUp].[ReplyBy].[All]" dimensionUniqueName="[Dim OVR FollowUp]" displayFolder="" count="0" unbalanced="0" hidden="1"/>
    <cacheHierarchy uniqueName="[Dim OVR FollowUp].[ReplyBy Department]" caption="ReplyBy Department" attribute="1" defaultMemberUniqueName="[Dim OVR FollowUp].[ReplyBy Department].[All]" allUniqueName="[Dim OVR FollowUp].[ReplyBy Department].[All]" dimensionUniqueName="[Dim OVR FollowUp]" displayFolder="" count="0" unbalanced="0" hidden="1"/>
    <cacheHierarchy uniqueName="[Dim OVR FollowUp].[ReplyBy Title]" caption="ReplyBy Title" attribute="1" defaultMemberUniqueName="[Dim OVR FollowUp].[ReplyBy Title].[All]" allUniqueName="[Dim OVR FollowUp].[ReplyBy Title].[All]" dimensionUniqueName="[Dim OVR FollowUp]" displayFolder="" count="0" unbalanced="0" hidden="1"/>
    <cacheHierarchy uniqueName="[Dim Patient].[net Volume Patient]" caption="net Volume Patient" attribute="1" defaultMemberUniqueName="[Dim Patient].[net Volume Patient].[All]" allUniqueName="[Dim Patient].[net Volume Patient].[All]" dimensionUniqueName="[Dim Patient]" displayFolder="" count="0" unbalanced="0" hidden="1"/>
    <cacheHierarchy uniqueName="[Dim Patient].[Patient_Id]" caption="Patient_Id" attribute="1" defaultMemberUniqueName="[Dim Patient].[Patient_Id].[All]" allUniqueName="[Dim Patient].[Patient_Id].[All]" dimensionUniqueName="[Dim Patient]" displayFolder="" count="0" unbalanced="0" hidden="1"/>
    <cacheHierarchy uniqueName="[Dim Patient Admission Type].[Admission Type]" caption="Admission Type" attribute="1" defaultMemberUniqueName="[Dim Patient Admission Type].[Admission Type].[All]" allUniqueName="[Dim Patient Admission Type].[Admission Type].[All]" dimensionUniqueName="[Dim Patient Admission Type]" displayFolder="" count="0" unbalanced="0" hidden="1"/>
    <cacheHierarchy uniqueName="[Dim Patient Admission Type].[ID]" caption="ID" attribute="1" defaultMemberUniqueName="[Dim Patient Admission Type].[ID].[All]" allUniqueName="[Dim Patient Admission Type].[ID].[All]" dimensionUniqueName="[Dim Patient Admission Type]" displayFolder="" count="0" unbalanced="0" hidden="1"/>
    <cacheHierarchy uniqueName="[Dim Patient Payment Status].[id]" caption="id" attribute="1" defaultMemberUniqueName="[Dim Patient Payment Status].[id].[All]" allUniqueName="[Dim Patient Payment Status].[id].[All]" dimensionUniqueName="[Dim Patient Payment Status]" displayFolder="" count="0" unbalanced="0" hidden="1"/>
    <cacheHierarchy uniqueName="[Dim Patient Status].[ID]" caption="ID" attribute="1" defaultMemberUniqueName="[Dim Patient Status].[ID].[All]" allUniqueName="[Dim Patient Status].[ID].[All]" dimensionUniqueName="[Dim Patient Status]" displayFolder="" count="0" unbalanced="0" hidden="1"/>
    <cacheHierarchy uniqueName="[Dim Patient Type].[Patient Type]" caption="Patient Type" attribute="1" defaultMemberUniqueName="[Dim Patient Type].[Patient Type].[All]" allUniqueName="[Dim Patient Type].[Patient Type].[All]" dimensionUniqueName="[Dim Patient Type]" displayFolder="" count="0" unbalanced="0" hidden="1"/>
    <cacheHierarchy uniqueName="[Dim Patient Type].[PatientTypeID]" caption="PatientTypeID" attribute="1" defaultMemberUniqueName="[Dim Patient Type].[PatientTypeID].[All]" allUniqueName="[Dim Patient Type].[PatientTypeID].[All]" dimensionUniqueName="[Dim Patient Type]" displayFolder="" count="0" unbalanced="0" hidden="1"/>
    <cacheHierarchy uniqueName="[Dim Patient Type].[Type Details]" caption="Type Details" attribute="1" defaultMemberUniqueName="[Dim Patient Type].[Type Details].[All]" allUniqueName="[Dim Patient Type].[Type Details].[All]" dimensionUniqueName="[Dim Patient Type]" displayFolder="" count="0" unbalanced="0" hidden="1"/>
    <cacheHierarchy uniqueName="[Dim Performer - Lab Rad].[Organization_Key]" caption="Organization_Key" attribute="1" defaultMemberUniqueName="[Dim Performer - Lab Rad].[Organization_Key].[All]" allUniqueName="[Dim Performer - Lab Rad].[Organization_Key].[All]" dimensionUniqueName="[Dim Performer - Lab Rad]" displayFolder="" count="0" unbalanced="0" hidden="1"/>
    <cacheHierarchy uniqueName="[Dim Performer - Lab Rad].[Performer Category]" caption="Performer Category" attribute="1" defaultMemberUniqueName="[Dim Performer - Lab Rad].[Performer Category].[All]" allUniqueName="[Dim Performer - Lab Rad].[Performer Category].[All]" dimensionUniqueName="[Dim Performer - Lab Rad]" displayFolder="" count="0" unbalanced="0" hidden="1"/>
    <cacheHierarchy uniqueName="[Dim Performer - Lab Rad].[Performer Degree]" caption="Performer Degree" attribute="1" defaultMemberUniqueName="[Dim Performer - Lab Rad].[Performer Degree].[All]" allUniqueName="[Dim Performer - Lab Rad].[Performer Degree].[All]" dimensionUniqueName="[Dim Performer - Lab Rad]" displayFolder="" count="0" unbalanced="0" hidden="1"/>
    <cacheHierarchy uniqueName="[Dim Performer - Lab Rad].[Performer Key]" caption="Performer Key" attribute="1" defaultMemberUniqueName="[Dim Performer - Lab Rad].[Performer Key].[All]" allUniqueName="[Dim Performer - Lab Rad].[Performer Key].[All]" dimensionUniqueName="[Dim Performer - Lab Rad]" displayFolder="" count="0" unbalanced="0" hidden="1"/>
    <cacheHierarchy uniqueName="[Dim Performer - Lab Rad].[Performer Name]" caption="Performer Name" attribute="1" defaultMemberUniqueName="[Dim Performer - Lab Rad].[Performer Name].[All]" allUniqueName="[Dim Performer - Lab Rad].[Performer Name].[All]" dimensionUniqueName="[Dim Performer - Lab Rad]" displayFolder="" count="0" unbalanced="0" hidden="1"/>
    <cacheHierarchy uniqueName="[Dim Performer - Lab Rad].[Performer Specialty]" caption="Performer Specialty" attribute="1" defaultMemberUniqueName="[Dim Performer - Lab Rad].[Performer Specialty].[All]" allUniqueName="[Dim Performer - Lab Rad].[Performer Specialty].[All]" dimensionUniqueName="[Dim Performer - Lab Rad]" displayFolder="" count="0" unbalanced="0" hidden="1"/>
    <cacheHierarchy uniqueName="[Dim Permissions].[DashboardOnly]" caption="DashboardOnly" attribute="1" defaultMemberUniqueName="[Dim Permissions].[DashboardOnly].[All]" allUniqueName="[Dim Permissions].[DashboardOnly].[All]" dimensionUniqueName="[Dim Permissions]" displayFolder="" count="0" unbalanced="0" hidden="1"/>
    <cacheHierarchy uniqueName="[Dim Permissions].[OrganizationName]" caption="OrganizationName" attribute="1" defaultMemberUniqueName="[Dim Permissions].[OrganizationName].[All]" allUniqueName="[Dim Permissions].[OrganizationName].[All]" dimensionUniqueName="[Dim Permissions]" displayFolder="" count="0" unbalanced="0" hidden="1"/>
    <cacheHierarchy uniqueName="[Dim Permissions].[USERNAME]" caption="USERNAME" attribute="1" defaultMemberUniqueName="[Dim Permissions].[USERNAME].[All]" allUniqueName="[Dim Permissions].[USERNAME].[All]" dimensionUniqueName="[Dim Permissions]" displayFolder="" count="0" unbalanced="0" hidden="1"/>
    <cacheHierarchy uniqueName="[Dim Pharmacy Booking Type].[ArabicName]" caption="ArabicName" attribute="1" defaultMemberUniqueName="[Dim Pharmacy Booking Type].[ArabicName].[All]" allUniqueName="[Dim Pharmacy Booking Type].[ArabicName].[All]" dimensionUniqueName="[Dim Pharmacy Booking Type]" displayFolder="" count="0" unbalanced="0" hidden="1"/>
    <cacheHierarchy uniqueName="[Dim Pharmacy Booking Type].[Booking Type Name]" caption="Booking Type Name" attribute="1" defaultMemberUniqueName="[Dim Pharmacy Booking Type].[Booking Type Name].[All]" allUniqueName="[Dim Pharmacy Booking Type].[Booking Type Name].[All]" dimensionUniqueName="[Dim Pharmacy Booking Type]" displayFolder="" count="0" unbalanced="0" hidden="1"/>
    <cacheHierarchy uniqueName="[Dim Pharmacy Booking Type].[BookingTypeID]" caption="BookingTypeID" attribute="1" defaultMemberUniqueName="[Dim Pharmacy Booking Type].[BookingTypeID].[All]" allUniqueName="[Dim Pharmacy Booking Type].[BookingTypeID].[All]" dimensionUniqueName="[Dim Pharmacy Booking Type]" displayFolder="" count="0" unbalanced="0" hidden="1"/>
    <cacheHierarchy uniqueName="[Dim Phone Call No Show And Lost Reason].[ID]" caption="ID" attribute="1" defaultMemberUniqueName="[Dim Phone Call No Show And Lost Reason].[ID].[All]" allUniqueName="[Dim Phone Call No Show And Lost Reason].[ID].[All]" dimensionUniqueName="[Dim Phone Call No Show And Lost Reason]" displayFolder="" count="0" unbalanced="0" hidden="1"/>
    <cacheHierarchy uniqueName="[Dim Phone Call No Show And Lost Reason].[NoShowAndLostReason]" caption="NoShowAndLostReason" attribute="1" defaultMemberUniqueName="[Dim Phone Call No Show And Lost Reason].[NoShowAndLostReason].[All]" allUniqueName="[Dim Phone Call No Show And Lost Reason].[NoShowAndLostReason].[All]" dimensionUniqueName="[Dim Phone Call No Show And Lost Reason]" displayFolder="" count="0" unbalanced="0" hidden="1"/>
    <cacheHierarchy uniqueName="[Dim Phone Call Result].[ID]" caption="ID" attribute="1" defaultMemberUniqueName="[Dim Phone Call Result].[ID].[All]" allUniqueName="[Dim Phone Call Result].[ID].[All]" dimensionUniqueName="[Dim Phone Call Result]" displayFolder="" count="0" unbalanced="0" hidden="1"/>
    <cacheHierarchy uniqueName="[Dim Phone Call Result].[PhoneCallResult]" caption="PhoneCallResult" attribute="1" defaultMemberUniqueName="[Dim Phone Call Result].[PhoneCallResult].[All]" allUniqueName="[Dim Phone Call Result].[PhoneCallResult].[All]" dimensionUniqueName="[Dim Phone Call Result]" displayFolder="" count="0" unbalanced="0" hidden="1"/>
    <cacheHierarchy uniqueName="[Dim Phone Call Result].[Processing]" caption="Processing" attribute="1" defaultMemberUniqueName="[Dim Phone Call Result].[Processing].[All]" allUniqueName="[Dim Phone Call Result].[Processing].[All]" dimensionUniqueName="[Dim Phone Call Result]" displayFolder="" count="0" unbalanced="0" hidden="1"/>
    <cacheHierarchy uniqueName="[Dim Phone Call Result].[Reachability]" caption="Reachability" attribute="1" defaultMemberUniqueName="[Dim Phone Call Result].[Reachability].[All]" allUniqueName="[Dim Phone Call Result].[Reachability].[All]" dimensionUniqueName="[Dim Phone Call Result]" displayFolder="" count="0" unbalanced="0" hidden="1"/>
    <cacheHierarchy uniqueName="[Dim Phone Call Visit Booking].[ID]" caption="ID" attribute="1" defaultMemberUniqueName="[Dim Phone Call Visit Booking].[ID].[All]" allUniqueName="[Dim Phone Call Visit Booking].[ID].[All]" dimensionUniqueName="[Dim Phone Call Visit Booking]" displayFolder="" count="0" unbalanced="0" hidden="1"/>
    <cacheHierarchy uniqueName="[Dim Phone Call Visit Booking].[VisitBooking]" caption="VisitBooking" attribute="1" defaultMemberUniqueName="[Dim Phone Call Visit Booking].[VisitBooking].[All]" allUniqueName="[Dim Phone Call Visit Booking].[VisitBooking].[All]" dimensionUniqueName="[Dim Phone Call Visit Booking]" displayFolder="" count="0" unbalanced="0" hidden="1"/>
    <cacheHierarchy uniqueName="[Dim Queue].[ID]" caption="ID" attribute="1" defaultMemberUniqueName="[Dim Queue].[ID].[All]" allUniqueName="[Dim Queue].[ID].[All]" dimensionUniqueName="[Dim Queue]" displayFolder="" count="0" unbalanced="0" hidden="1"/>
    <cacheHierarchy uniqueName="[Dim Queue].[Ticket]" caption="Ticket" attribute="1" defaultMemberUniqueName="[Dim Queue].[Ticket].[All]" allUniqueName="[Dim Queue].[Ticket].[All]" dimensionUniqueName="[Dim Queue]" displayFolder="" count="0" unbalanced="0" hidden="1"/>
    <cacheHierarchy uniqueName="[Dim Reached].[ID]" caption="ID" attribute="1" defaultMemberUniqueName="[Dim Reached].[ID].[All]" allUniqueName="[Dim Reached].[ID].[All]" dimensionUniqueName="[Dim Reached]" displayFolder="" count="0" unbalanced="0" hidden="1"/>
    <cacheHierarchy uniqueName="[Dim Reached].[Status Name]" caption="Status Name" attribute="1" defaultMemberUniqueName="[Dim Reached].[Status Name].[All]" allUniqueName="[Dim Reached].[Status Name].[All]" dimensionUniqueName="[Dim Reached]" displayFolder="" count="0" unbalanced="0" hidden="1"/>
    <cacheHierarchy uniqueName="[Dim Readmission].[Readmission_Key]" caption="Readmission_Key" attribute="1" defaultMemberUniqueName="[Dim Readmission].[Readmission_Key].[All]" allUniqueName="[Dim Readmission].[Readmission_Key].[All]" dimensionUniqueName="[Dim Readmission]" displayFolder="" count="0" unbalanced="0" hidden="1"/>
    <cacheHierarchy uniqueName="[Dim Referral Source].[Entrance_Key]" caption="Entrance_Key" attribute="1" defaultMemberUniqueName="[Dim Referral Source].[Entrance_Key].[All]" allUniqueName="[Dim Referral Source].[Entrance_Key].[All]" dimensionUniqueName="[Dim Referral Source]" displayFolder="" count="0" unbalanced="0" hidden="1"/>
    <cacheHierarchy uniqueName="[Dim Request Type].[ID]" caption="ID" attribute="1" defaultMemberUniqueName="[Dim Request Type].[ID].[All]" allUniqueName="[Dim Request Type].[ID].[All]" dimensionUniqueName="[Dim Request Type]" displayFolder="" count="0" unbalanced="0" hidden="1"/>
    <cacheHierarchy uniqueName="[Dim Request Type].[Request Type]" caption="Request Type" attribute="1" defaultMemberUniqueName="[Dim Request Type].[Request Type].[All]" allUniqueName="[Dim Request Type].[Request Type].[All]" dimensionUniqueName="[Dim Request Type]" displayFolder="" count="0" unbalanced="0" hidden="1"/>
    <cacheHierarchy uniqueName="[Dim Reservation State].[ID]" caption="ID" attribute="1" defaultMemberUniqueName="[Dim Reservation State].[ID].[All]" allUniqueName="[Dim Reservation State].[ID].[All]" dimensionUniqueName="[Dim Reservation State]" displayFolder="" count="0" unbalanced="0" hidden="1"/>
    <cacheHierarchy uniqueName="[Dim Reservation State].[Reservation State]" caption="Reservation State" attribute="1" defaultMemberUniqueName="[Dim Reservation State].[Reservation State].[All]" allUniqueName="[Dim Reservation State].[Reservation State].[All]" dimensionUniqueName="[Dim Reservation State]" displayFolder="" count="0" unbalanced="0" hidden="1"/>
    <cacheHierarchy uniqueName="[Dim Reservation Type].[ID]" caption="ID" attribute="1" defaultMemberUniqueName="[Dim Reservation Type].[ID].[All]" allUniqueName="[Dim Reservation Type].[ID].[All]" dimensionUniqueName="[Dim Reservation Type]" displayFolder="" count="0" unbalanced="0" hidden="1"/>
    <cacheHierarchy uniqueName="[Dim Reservation Type].[Reservation Type]" caption="Reservation Type" attribute="1" defaultMemberUniqueName="[Dim Reservation Type].[Reservation Type].[All]" allUniqueName="[Dim Reservation Type].[Reservation Type].[All]" dimensionUniqueName="[Dim Reservation Type]" displayFolder="" count="0" unbalanced="0" hidden="1"/>
    <cacheHierarchy uniqueName="[Dim Reserved].[ID]" caption="ID" attribute="1" defaultMemberUniqueName="[Dim Reserved].[ID].[All]" allUniqueName="[Dim Reserved].[ID].[All]" dimensionUniqueName="[Dim Reserved]" displayFolder="" count="0" unbalanced="0" hidden="1"/>
    <cacheHierarchy uniqueName="[Dim Reserved].[Status Name]" caption="Status Name" attribute="1" defaultMemberUniqueName="[Dim Reserved].[Status Name].[All]" allUniqueName="[Dim Reserved].[Status Name].[All]" dimensionUniqueName="[Dim Reserved]" displayFolder="" count="0" unbalanced="0" hidden="1"/>
    <cacheHierarchy uniqueName="[Dim Second Doctor].[Salary]" caption="Salary" attribute="1" defaultMemberUniqueName="[Dim Second Doctor].[Salary].[All]" allUniqueName="[Dim Second Doctor].[Salary].[All]" dimensionUniqueName="[Dim Second Doctor]" displayFolder="" count="0" unbalanced="0" hidden="1"/>
    <cacheHierarchy uniqueName="[Dim Second Doctor].[Staff Key]" caption="Staff Key" attribute="1" defaultMemberUniqueName="[Dim Second Doctor].[Staff Key].[All]" allUniqueName="[Dim Second Doctor].[Staff Key].[All]" dimensionUniqueName="[Dim Second Doctor]" displayFolder="" count="0" unbalanced="0" hidden="1"/>
    <cacheHierarchy uniqueName="[Dim Second Doctor].[Unified Specialty Hierarchy]" caption="Unified Specialty Hierarchy" defaultMemberUniqueName="[Dim Second Doctor].[Unified Specialty Hierarchy].[All]" allUniqueName="[Dim Second Doctor].[Unified Specialty Hierarchy].[All]" dimensionUniqueName="[Dim Second Doctor]" displayFolder="" count="0" unbalanced="0" hidden="1"/>
    <cacheHierarchy uniqueName="[Dim Section].[Section Name]" caption="Section Name" attribute="1" defaultMemberUniqueName="[Dim Section].[Section Name].[All]" allUniqueName="[Dim Section].[Section Name].[All]" dimensionUniqueName="[Dim Section]" displayFolder="" count="0" unbalanced="0" hidden="1"/>
    <cacheHierarchy uniqueName="[Dim Section].[Section_Key]" caption="Section_Key" attribute="1" defaultMemberUniqueName="[Dim Section].[Section_Key].[All]" allUniqueName="[Dim Section].[Section_Key].[All]" dimensionUniqueName="[Dim Section]" displayFolder="" count="0" unbalanced="0" hidden="1"/>
    <cacheHierarchy uniqueName="[Dim SectionBridgeKeys].[SectionTempKey]" caption="SectionTempKey" attribute="1" defaultMemberUniqueName="[Dim SectionBridgeKeys].[SectionTempKey].[All]" allUniqueName="[Dim SectionBridgeKeys].[SectionTempKey].[All]" dimensionUniqueName="[Dim SectionBridgeKeys]" displayFolder="" count="0" unbalanced="0" hidden="1"/>
    <cacheHierarchy uniqueName="[Dim SectionBridgeLink].[SectionKey]" caption="SectionKey" attribute="1" defaultMemberUniqueName="[Dim SectionBridgeLink].[SectionKey].[All]" allUniqueName="[Dim SectionBridgeLink].[SectionKey].[All]" dimensionUniqueName="[Dim SectionBridgeLink]" displayFolder="" count="0" unbalanced="0" hidden="1"/>
    <cacheHierarchy uniqueName="[Dim SectionBridgeLink].[SectionTempKey]" caption="SectionTempKey" attribute="1" defaultMemberUniqueName="[Dim SectionBridgeLink].[SectionTempKey].[All]" allUniqueName="[Dim SectionBridgeLink].[SectionTempKey].[All]" dimensionUniqueName="[Dim SectionBridgeLink]" displayFolder="" count="0" unbalanced="0" hidden="1"/>
    <cacheHierarchy uniqueName="[Dim Service Approval Status].[ID]" caption="ID" attribute="1" defaultMemberUniqueName="[Dim Service Approval Status].[ID].[All]" allUniqueName="[Dim Service Approval Status].[ID].[All]" dimensionUniqueName="[Dim Service Approval Status]" displayFolder="" count="0" unbalanced="0" hidden="1"/>
    <cacheHierarchy uniqueName="[Dim Service Approval Status].[Status]" caption="Status" attribute="1" defaultMemberUniqueName="[Dim Service Approval Status].[Status].[All]" allUniqueName="[Dim Service Approval Status].[Status].[All]" dimensionUniqueName="[Dim Service Approval Status]" displayFolder="" count="0" unbalanced="0" hidden="1"/>
    <cacheHierarchy uniqueName="[Dim Service Location].[store_code]" caption="store_code" attribute="1" defaultMemberUniqueName="[Dim Service Location].[store_code].[All]" allUniqueName="[Dim Service Location].[store_code].[All]" dimensionUniqueName="[Dim Service Location]" displayFolder="" count="0" unbalanced="0" hidden="1"/>
    <cacheHierarchy uniqueName="[Dim Service Needed Approval].[ID]" caption="ID" attribute="1" defaultMemberUniqueName="[Dim Service Needed Approval].[ID].[All]" allUniqueName="[Dim Service Needed Approval].[ID].[All]" dimensionUniqueName="[Dim Service Needed Approval]" displayFolder="" count="0" unbalanced="0" hidden="1"/>
    <cacheHierarchy uniqueName="[Dim Service Needed Approval].[Status]" caption="Status" attribute="1" defaultMemberUniqueName="[Dim Service Needed Approval].[Status].[All]" allUniqueName="[Dim Service Needed Approval].[Status].[All]" dimensionUniqueName="[Dim Service Needed Approval]" displayFolder="" count="0" unbalanced="0" hidden="1"/>
    <cacheHierarchy uniqueName="[Dim Service Status].[ID]" caption="ID" attribute="1" defaultMemberUniqueName="[Dim Service Status].[ID].[All]" allUniqueName="[Dim Service Status].[ID].[All]" dimensionUniqueName="[Dim Service Status]" displayFolder="" count="0" unbalanced="0" hidden="1"/>
    <cacheHierarchy uniqueName="[Dim Service Status].[Status]" caption="Status" attribute="1" defaultMemberUniqueName="[Dim Service Status].[Status].[All]" allUniqueName="[Dim Service Status].[Status].[All]" dimensionUniqueName="[Dim Service Status]" displayFolder="" count="0" unbalanced="0" hidden="1"/>
    <cacheHierarchy uniqueName="[Dim Services].[New_Main_Code]" caption="New_Main_Code" attribute="1" defaultMemberUniqueName="[Dim Services].[New_Main_Code].[All]" allUniqueName="[Dim Services].[New_Main_Code].[All]" dimensionUniqueName="[Dim Services]" displayFolder="" count="0" unbalanced="0" hidden="1"/>
    <cacheHierarchy uniqueName="[Dim Services].[Treatment Group]" caption="Treatment Group" attribute="1" defaultMemberUniqueName="[Dim Services].[Treatment Group].[All]" allUniqueName="[Dim Services].[Treatment Group].[All]" dimensionUniqueName="[Dim Services]" displayFolder="" count="0" unbalanced="0" hidden="1"/>
    <cacheHierarchy uniqueName="[Dim Services Status].[StatusID]" caption="StatusID" attribute="1" defaultMemberUniqueName="[Dim Services Status].[StatusID].[All]" allUniqueName="[Dim Services Status].[StatusID].[All]" dimensionUniqueName="[Dim Services Status]" displayFolder="" count="0" unbalanced="0" hidden="1"/>
    <cacheHierarchy uniqueName="[Dim Shift].[Shift_Desc]" caption="Shift_Desc" attribute="1" defaultMemberUniqueName="[Dim Shift].[Shift_Desc].[All]" allUniqueName="[Dim Shift].[Shift_Desc].[All]" dimensionUniqueName="[Dim Shift]" displayFolder="" count="0" unbalanced="0" hidden="1"/>
    <cacheHierarchy uniqueName="[Dim Shift].[Shift_ID]" caption="Shift_ID" attribute="1" defaultMemberUniqueName="[Dim Shift].[Shift_ID].[All]" allUniqueName="[Dim Shift].[Shift_ID].[All]" dimensionUniqueName="[Dim Shift]" displayFolder="" count="0" unbalanced="0" hidden="1"/>
    <cacheHierarchy uniqueName="[Dim Slots Status].[Confirmed Slots]" caption="Confirmed Slots" attribute="1" defaultMemberUniqueName="[Dim Slots Status].[Confirmed Slots].[All]" allUniqueName="[Dim Slots Status].[Confirmed Slots].[All]" dimensionUniqueName="[Dim Slots Status]" displayFolder="" count="0" unbalanced="0" hidden="1"/>
    <cacheHierarchy uniqueName="[Dim Slots Status].[Merged Slots Status]" caption="Merged Slots Status" attribute="1" defaultMemberUniqueName="[Dim Slots Status].[Merged Slots Status].[All]" allUniqueName="[Dim Slots Status].[Merged Slots Status].[All]" dimensionUniqueName="[Dim Slots Status]" displayFolder="" count="0" unbalanced="0" hidden="1"/>
    <cacheHierarchy uniqueName="[Dim Slots Status].[Over Booking Slots]" caption="Over Booking Slots" attribute="1" defaultMemberUniqueName="[Dim Slots Status].[Over Booking Slots].[All]" allUniqueName="[Dim Slots Status].[Over Booking Slots].[All]" dimensionUniqueName="[Dim Slots Status]" displayFolder="" count="0" unbalanced="0" hidden="1"/>
    <cacheHierarchy uniqueName="[Dim Slots Status].[Shifted Slots Status]" caption="Shifted Slots Status" attribute="1" defaultMemberUniqueName="[Dim Slots Status].[Shifted Slots Status].[All]" allUniqueName="[Dim Slots Status].[Shifted Slots Status].[All]" dimensionUniqueName="[Dim Slots Status]" displayFolder="" count="0" unbalanced="0" hidden="1"/>
    <cacheHierarchy uniqueName="[Dim Slots Status].[Slot Number]" caption="Slot Number" attribute="1" defaultMemberUniqueName="[Dim Slots Status].[Slot Number].[All]" allUniqueName="[Dim Slots Status].[Slot Number].[All]" dimensionUniqueName="[Dim Slots Status]" displayFolder="" count="0" unbalanced="0" hidden="1"/>
    <cacheHierarchy uniqueName="[Dim Slots Status].[SlotKey]" caption="SlotKey" attribute="1" defaultMemberUniqueName="[Dim Slots Status].[SlotKey].[All]" allUniqueName="[Dim Slots Status].[SlotKey].[All]" dimensionUniqueName="[Dim Slots Status]" displayFolder="" count="0" unbalanced="0" hidden="1"/>
    <cacheHierarchy uniqueName="[Dim Slots Status].[SlotUnit]" caption="SlotUnit" attribute="1" defaultMemberUniqueName="[Dim Slots Status].[SlotUnit].[All]" allUniqueName="[Dim Slots Status].[SlotUnit].[All]" dimensionUniqueName="[Dim Slots Status]" displayFolder="" count="0" unbalanced="0" hidden="1"/>
    <cacheHierarchy uniqueName="[Dim Source System].[ID]" caption="ID" attribute="1" defaultMemberUniqueName="[Dim Source System].[ID].[All]" allUniqueName="[Dim Source System].[ID].[All]" dimensionUniqueName="[Dim Source System]" displayFolder="" count="0" unbalanced="0" hidden="1"/>
    <cacheHierarchy uniqueName="[Dim Source System].[Source]" caption="Source" attribute="1" defaultMemberUniqueName="[Dim Source System].[Source].[All]" allUniqueName="[Dim Source System].[Source].[All]" dimensionUniqueName="[Dim Source System]" displayFolder="" count="0" unbalanced="0" hidden="1"/>
    <cacheHierarchy uniqueName="[Dim Specialty].[Specialty_Key]" caption="Specialty_Key" attribute="1" defaultMemberUniqueName="[Dim Specialty].[Specialty_Key].[All]" allUniqueName="[Dim Specialty].[Specialty_Key].[All]" dimensionUniqueName="[Dim Specialty]" displayFolder="" count="0" unbalanced="0" hidden="1"/>
    <cacheHierarchy uniqueName="[Dim Specialty Assumption Status].[ID]" caption="ID" attribute="1" defaultMemberUniqueName="[Dim Specialty Assumption Status].[ID].[All]" allUniqueName="[Dim Specialty Assumption Status].[ID].[All]" dimensionUniqueName="[Dim Specialty Assumption Status]" displayFolder="" count="0" unbalanced="0" hidden="1"/>
    <cacheHierarchy uniqueName="[Dim Specialty Assumption Status].[Status]" caption="Status" attribute="1" defaultMemberUniqueName="[Dim Specialty Assumption Status].[Status].[All]" allUniqueName="[Dim Specialty Assumption Status].[Status].[All]" dimensionUniqueName="[Dim Specialty Assumption Status]" displayFolder="" count="0" unbalanced="0" hidden="1"/>
    <cacheHierarchy uniqueName="[Dim Staff Category].[Staff Category]" caption="Staff Category" attribute="1" defaultMemberUniqueName="[Dim Staff Category].[Staff Category].[All]" allUniqueName="[Dim Staff Category].[Staff Category].[All]" dimensionUniqueName="[Dim Staff Category]" displayFolder="" count="0" unbalanced="0" hidden="1"/>
    <cacheHierarchy uniqueName="[Dim Staff Category].[Staff_type_ID]" caption="Staff_type_ID" attribute="1" defaultMemberUniqueName="[Dim Staff Category].[Staff_type_ID].[All]" allUniqueName="[Dim Staff Category].[Staff_type_ID].[All]" dimensionUniqueName="[Dim Staff Category]" displayFolder="" count="0" unbalanced="0" hidden="1"/>
    <cacheHierarchy uniqueName="[Dim Surgeon].[Degree Name]" caption="Degree Name" attribute="1" defaultMemberUniqueName="[Dim Surgeon].[Degree Name].[All]" allUniqueName="[Dim Surgeon].[Degree Name].[All]" dimensionUniqueName="[Dim Surgeon]" displayFolder="" count="0" unbalanced="0" hidden="1"/>
    <cacheHierarchy uniqueName="[Dim Surgeon].[Doctor Name]" caption="Doctor Name" attribute="1" defaultMemberUniqueName="[Dim Surgeon].[Doctor Name].[All]" allUniqueName="[Dim Surgeon].[Doctor Name].[All]" dimensionUniqueName="[Dim Surgeon]" displayFolder="" count="0" unbalanced="0" hidden="1"/>
    <cacheHierarchy uniqueName="[Dim Surgeon].[Doctor Type]" caption="Doctor Type" attribute="1" defaultMemberUniqueName="[Dim Surgeon].[Doctor Type].[All]" allUniqueName="[Dim Surgeon].[Doctor Type].[All]" dimensionUniqueName="[Dim Surgeon]" displayFolder="" count="0" unbalanced="0" hidden="1"/>
    <cacheHierarchy uniqueName="[Dim Surgeon].[Hiring Date]" caption="Hiring Date" attribute="1" defaultMemberUniqueName="[Dim Surgeon].[Hiring Date].[All]" allUniqueName="[Dim Surgeon].[Hiring Date].[All]" dimensionUniqueName="[Dim Surgeon]" displayFolder="" count="0" unbalanced="0" hidden="1"/>
    <cacheHierarchy uniqueName="[Dim Surgeon].[Salary]" caption="Salary" attribute="1" defaultMemberUniqueName="[Dim Surgeon].[Salary].[All]" allUniqueName="[Dim Surgeon].[Salary].[All]" dimensionUniqueName="[Dim Surgeon]" displayFolder="" count="0" unbalanced="0" hidden="1"/>
    <cacheHierarchy uniqueName="[Dim Surgeon].[Shift]" caption="Shift" attribute="1" defaultMemberUniqueName="[Dim Surgeon].[Shift].[All]" allUniqueName="[Dim Surgeon].[Shift].[All]" dimensionUniqueName="[Dim Surgeon]" displayFolder="" count="0" unbalanced="0" hidden="1"/>
    <cacheHierarchy uniqueName="[Dim Surgeon].[Specialty]" caption="Specialty" attribute="1" defaultMemberUniqueName="[Dim Surgeon].[Specialty].[All]" allUniqueName="[Dim Surgeon].[Specialty].[All]" dimensionUniqueName="[Dim Surgeon]" displayFolder="" count="0" unbalanced="0" hidden="1"/>
    <cacheHierarchy uniqueName="[Dim Surgeon].[Specialty Hierarchy]" caption="Specialty Hierarchy" defaultMemberUniqueName="[Dim Surgeon].[Specialty Hierarchy].[All]" allUniqueName="[Dim Surgeon].[Specialty Hierarchy].[All]" dimensionUniqueName="[Dim Surgeon]" displayFolder="" count="0" unbalanced="0" hidden="1"/>
    <cacheHierarchy uniqueName="[Dim Surgeon].[Specialty key]" caption="Specialty key" attribute="1" defaultMemberUniqueName="[Dim Surgeon].[Specialty key].[All]" allUniqueName="[Dim Surgeon].[Specialty key].[All]" dimensionUniqueName="[Dim Surgeon]" displayFolder="" count="0" unbalanced="0" hidden="1"/>
    <cacheHierarchy uniqueName="[Dim Surgeon].[Specialty Name]" caption="Specialty Name" attribute="1" defaultMemberUniqueName="[Dim Surgeon].[Specialty Name].[All]" allUniqueName="[Dim Surgeon].[Specialty Name].[All]" dimensionUniqueName="[Dim Surgeon]" displayFolder="" count="0" unbalanced="0" hidden="1"/>
    <cacheHierarchy uniqueName="[Dim Surgeon].[Specialty Type]" caption="Specialty Type" attribute="1" defaultMemberUniqueName="[Dim Surgeon].[Specialty Type].[All]" allUniqueName="[Dim Surgeon].[Specialty Type].[All]" dimensionUniqueName="[Dim Surgeon]" displayFolder="" count="0" unbalanced="0" hidden="1"/>
    <cacheHierarchy uniqueName="[Dim Surgeon].[Staff Key]" caption="Staff Key" attribute="1" defaultMemberUniqueName="[Dim Surgeon].[Staff Key].[All]" allUniqueName="[Dim Surgeon].[Staff Key].[All]" dimensionUniqueName="[Dim Surgeon]" displayFolder="" count="0" unbalanced="0" hidden="1"/>
    <cacheHierarchy uniqueName="[Dim Surgeon].[Termination Date]" caption="Termination Date" attribute="1" defaultMemberUniqueName="[Dim Surgeon].[Termination Date].[All]" allUniqueName="[Dim Surgeon].[Termination Date].[All]" dimensionUniqueName="[Dim Surgeon]" displayFolder="" count="0" unbalanced="0" hidden="1"/>
    <cacheHierarchy uniqueName="[Dim Surgeon].[Unified Specialty Hierarchy]" caption="Unified Specialty Hierarchy" defaultMemberUniqueName="[Dim Surgeon].[Unified Specialty Hierarchy].[All]" allUniqueName="[Dim Surgeon].[Unified Specialty Hierarchy].[All]" dimensionUniqueName="[Dim Surgeon]" displayFolder="" count="0" unbalanced="0" hidden="1"/>
    <cacheHierarchy uniqueName="[Dim Surgeon Assistant].[Degree Name]" caption="Degree Name" attribute="1" defaultMemberUniqueName="[Dim Surgeon Assistant].[Degree Name].[All]" allUniqueName="[Dim Surgeon Assistant].[Degree Name].[All]" dimensionUniqueName="[Dim Surgeon Assistant]" displayFolder="" count="0" unbalanced="0" hidden="1"/>
    <cacheHierarchy uniqueName="[Dim Surgeon Assistant].[Doctor Name]" caption="Doctor Name" attribute="1" defaultMemberUniqueName="[Dim Surgeon Assistant].[Doctor Name].[All]" allUniqueName="[Dim Surgeon Assistant].[Doctor Name].[All]" dimensionUniqueName="[Dim Surgeon Assistant]" displayFolder="" count="0" unbalanced="0" hidden="1"/>
    <cacheHierarchy uniqueName="[Dim Surgeon Assistant].[Doctor Type]" caption="Doctor Type" attribute="1" defaultMemberUniqueName="[Dim Surgeon Assistant].[Doctor Type].[All]" allUniqueName="[Dim Surgeon Assistant].[Doctor Type].[All]" dimensionUniqueName="[Dim Surgeon Assistant]" displayFolder="" count="0" unbalanced="0" hidden="1"/>
    <cacheHierarchy uniqueName="[Dim Surgeon Assistant].[Hiring Date]" caption="Hiring Date" attribute="1" defaultMemberUniqueName="[Dim Surgeon Assistant].[Hiring Date].[All]" allUniqueName="[Dim Surgeon Assistant].[Hiring Date].[All]" dimensionUniqueName="[Dim Surgeon Assistant]" displayFolder="" count="0" unbalanced="0" hidden="1"/>
    <cacheHierarchy uniqueName="[Dim Surgeon Assistant].[Salary]" caption="Salary" attribute="1" defaultMemberUniqueName="[Dim Surgeon Assistant].[Salary].[All]" allUniqueName="[Dim Surgeon Assistant].[Salary].[All]" dimensionUniqueName="[Dim Surgeon Assistant]" displayFolder="" count="0" unbalanced="0" hidden="1"/>
    <cacheHierarchy uniqueName="[Dim Surgeon Assistant].[Shift]" caption="Shift" attribute="1" defaultMemberUniqueName="[Dim Surgeon Assistant].[Shift].[All]" allUniqueName="[Dim Surgeon Assistant].[Shift].[All]" dimensionUniqueName="[Dim Surgeon Assistant]" displayFolder="" count="0" unbalanced="0" hidden="1"/>
    <cacheHierarchy uniqueName="[Dim Surgeon Assistant].[Specialty]" caption="Specialty" attribute="1" defaultMemberUniqueName="[Dim Surgeon Assistant].[Specialty].[All]" allUniqueName="[Dim Surgeon Assistant].[Specialty].[All]" dimensionUniqueName="[Dim Surgeon Assistant]" displayFolder="" count="0" unbalanced="0" hidden="1"/>
    <cacheHierarchy uniqueName="[Dim Surgeon Assistant].[Specialty Hierarchy]" caption="Specialty Hierarchy" defaultMemberUniqueName="[Dim Surgeon Assistant].[Specialty Hierarchy].[All]" allUniqueName="[Dim Surgeon Assistant].[Specialty Hierarchy].[All]" dimensionUniqueName="[Dim Surgeon Assistant]" displayFolder="" count="0" unbalanced="0" hidden="1"/>
    <cacheHierarchy uniqueName="[Dim Surgeon Assistant].[Specialty key]" caption="Specialty key" attribute="1" defaultMemberUniqueName="[Dim Surgeon Assistant].[Specialty key].[All]" allUniqueName="[Dim Surgeon Assistant].[Specialty key].[All]" dimensionUniqueName="[Dim Surgeon Assistant]" displayFolder="" count="0" unbalanced="0" hidden="1"/>
    <cacheHierarchy uniqueName="[Dim Surgeon Assistant].[Specialty Name]" caption="Specialty Name" attribute="1" defaultMemberUniqueName="[Dim Surgeon Assistant].[Specialty Name].[All]" allUniqueName="[Dim Surgeon Assistant].[Specialty Name].[All]" dimensionUniqueName="[Dim Surgeon Assistant]" displayFolder="" count="0" unbalanced="0" hidden="1"/>
    <cacheHierarchy uniqueName="[Dim Surgeon Assistant].[Specialty Type]" caption="Specialty Type" attribute="1" defaultMemberUniqueName="[Dim Surgeon Assistant].[Specialty Type].[All]" allUniqueName="[Dim Surgeon Assistant].[Specialty Type].[All]" dimensionUniqueName="[Dim Surgeon Assistant]" displayFolder="" count="0" unbalanced="0" hidden="1"/>
    <cacheHierarchy uniqueName="[Dim Surgeon Assistant].[Staff Key]" caption="Staff Key" attribute="1" defaultMemberUniqueName="[Dim Surgeon Assistant].[Staff Key].[All]" allUniqueName="[Dim Surgeon Assistant].[Staff Key].[All]" dimensionUniqueName="[Dim Surgeon Assistant]" displayFolder="" count="0" unbalanced="0" hidden="1"/>
    <cacheHierarchy uniqueName="[Dim Surgeon Assistant].[Termination Date]" caption="Termination Date" attribute="1" defaultMemberUniqueName="[Dim Surgeon Assistant].[Termination Date].[All]" allUniqueName="[Dim Surgeon Assistant].[Termination Date].[All]" dimensionUniqueName="[Dim Surgeon Assistant]" displayFolder="" count="0" unbalanced="0" hidden="1"/>
    <cacheHierarchy uniqueName="[Dim Surgeon Assistant].[Unified Specialty Hierarchy]" caption="Unified Specialty Hierarchy" defaultMemberUniqueName="[Dim Surgeon Assistant].[Unified Specialty Hierarchy].[All]" allUniqueName="[Dim Surgeon Assistant].[Unified Specialty Hierarchy].[All]" dimensionUniqueName="[Dim Surgeon Assistant]" displayFolder="" count="0" unbalanced="0" hidden="1"/>
    <cacheHierarchy uniqueName="[Dim System].[ID]" caption="ID" attribute="1" defaultMemberUniqueName="[Dim System].[ID].[All]" allUniqueName="[Dim System].[ID].[All]" dimensionUniqueName="[Dim System]" displayFolder="" count="0" unbalanced="0" hidden="1"/>
    <cacheHierarchy uniqueName="[Dim System].[System Type]" caption="System Type" attribute="1" defaultMemberUniqueName="[Dim System].[System Type].[All]" allUniqueName="[Dim System].[System Type].[All]" dimensionUniqueName="[Dim System]" displayFolder="" count="0" unbalanced="0" hidden="1"/>
    <cacheHierarchy uniqueName="[Dim Target Scenario].[Approval_Key]" caption="Approval_Key" attribute="1" defaultMemberUniqueName="[Dim Target Scenario].[Approval_Key].[All]" allUniqueName="[Dim Target Scenario].[Approval_Key].[All]" dimensionUniqueName="[Dim Target Scenario]" displayFolder="" count="0" unbalanced="0" hidden="1"/>
    <cacheHierarchy uniqueName="[Dim Target Scenario].[Month]" caption="Month" attribute="1" defaultMemberUniqueName="[Dim Target Scenario].[Month].[All]" allUniqueName="[Dim Target Scenario].[Month].[All]" dimensionUniqueName="[Dim Target Scenario]" displayFolder="" count="0" unbalanced="0" hidden="1"/>
    <cacheHierarchy uniqueName="[Dim Target Scenario].[OrganizationKey]" caption="OrganizationKey" attribute="1" defaultMemberUniqueName="[Dim Target Scenario].[OrganizationKey].[All]" allUniqueName="[Dim Target Scenario].[OrganizationKey].[All]" dimensionUniqueName="[Dim Target Scenario]" displayFolder="" count="0" unbalanced="0" hidden="1"/>
    <cacheHierarchy uniqueName="[Dim Target Scenario].[Scenario]" caption="Scenario" attribute="1" defaultMemberUniqueName="[Dim Target Scenario].[Scenario].[All]" allUniqueName="[Dim Target Scenario].[Scenario].[All]" dimensionUniqueName="[Dim Target Scenario]" displayFolder="" count="0" unbalanced="0" hidden="1"/>
    <cacheHierarchy uniqueName="[Dim Target Scenario].[scnariokey]" caption="scnariokey" attribute="1" defaultMemberUniqueName="[Dim Target Scenario].[scnariokey].[All]" allUniqueName="[Dim Target Scenario].[scnariokey].[All]" dimensionUniqueName="[Dim Target Scenario]" displayFolder="" count="0" unbalanced="0" hidden="1"/>
    <cacheHierarchy uniqueName="[Dim Target Scenario].[Year]" caption="Year" attribute="1" defaultMemberUniqueName="[Dim Target Scenario].[Year].[All]" allUniqueName="[Dim Target Scenario].[Year].[All]" dimensionUniqueName="[Dim Target Scenario]" displayFolder="" count="0" unbalanced="0" hidden="1"/>
    <cacheHierarchy uniqueName="[Dim Team].[TEAM]" caption="TEAM" attribute="1" defaultMemberUniqueName="[Dim Team].[TEAM].[All]" allUniqueName="[Dim Team].[TEAM].[All]" dimensionUniqueName="[Dim Team]" displayFolder="" count="0" unbalanced="0" hidden="1"/>
    <cacheHierarchy uniqueName="[Dim Team].[TEAM_ID]" caption="TEAM_ID" attribute="1" defaultMemberUniqueName="[Dim Team].[TEAM_ID].[All]" allUniqueName="[Dim Team].[TEAM_ID].[All]" dimensionUniqueName="[Dim Team]" displayFolder="" count="0" unbalanced="0" hidden="1"/>
    <cacheHierarchy uniqueName="[Dim Time - Booking Time].[Day Time Bucket]" caption="Day Time Bucket" attribute="1" defaultMemberUniqueName="[Dim Time - Booking Time].[Day Time Bucket].[All]" allUniqueName="[Dim Time - Booking Time].[Day Time Bucket].[All]" dimensionUniqueName="[Dim Time - Booking Time]" displayFolder="" count="0" unbalanced="0" hidden="1"/>
    <cacheHierarchy uniqueName="[Dim Time - Booking Time].[DayTimeBucketGroupKey]" caption="DayTimeBucketGroupKey" attribute="1" defaultMemberUniqueName="[Dim Time - Booking Time].[DayTimeBucketGroupKey].[All]" allUniqueName="[Dim Time - Booking Time].[DayTimeBucketGroupKey].[All]" dimensionUniqueName="[Dim Time - Booking Time]" displayFolder="" count="0" unbalanced="0" hidden="1"/>
    <cacheHierarchy uniqueName="[Dim Time - Booking Time].[Hour]" caption="Hour" attribute="1" defaultMemberUniqueName="[Dim Time - Booking Time].[Hour].[All]" allUniqueName="[Dim Time - Booking Time].[Hour].[All]" dimensionUniqueName="[Dim Time - Booking Time]" displayFolder="" count="0" unbalanced="0" hidden="1"/>
    <cacheHierarchy uniqueName="[Dim Time - Booking Time].[HourlyBucket]" caption="HourlyBucket" attribute="1" defaultMemberUniqueName="[Dim Time - Booking Time].[HourlyBucket].[All]" allUniqueName="[Dim Time - Booking Time].[HourlyBucket].[All]" dimensionUniqueName="[Dim Time - Booking Time]" displayFolder="" count="0" unbalanced="0" hidden="1"/>
    <cacheHierarchy uniqueName="[Dim Time - Booking Time].[MinuteNumber]" caption="MinuteNumber" attribute="1" defaultMemberUniqueName="[Dim Time - Booking Time].[MinuteNumber].[All]" allUniqueName="[Dim Time - Booking Time].[MinuteNumber].[All]" dimensionUniqueName="[Dim Time - Booking Time]" displayFolder="" count="0" unbalanced="0" hidden="1"/>
    <cacheHierarchy uniqueName="[Dim Time - Booking Time].[SecondNumber]" caption="SecondNumber" attribute="1" defaultMemberUniqueName="[Dim Time - Booking Time].[SecondNumber].[All]" allUniqueName="[Dim Time - Booking Time].[SecondNumber].[All]" dimensionUniqueName="[Dim Time - Booking Time]" displayFolder="" count="0" unbalanced="0" hidden="1"/>
    <cacheHierarchy uniqueName="[Dim Time - Booking Time].[Time]" caption="Time" attribute="1" defaultMemberUniqueName="[Dim Time - Booking Time].[Time].[All]" allUniqueName="[Dim Time - Booking Time].[Time].[All]" dimensionUniqueName="[Dim Time - Booking Time]" displayFolder="" count="0" unbalanced="0" hidden="1"/>
    <cacheHierarchy uniqueName="[Dim Time - Booking Time].[TimeAltKey]" caption="TimeAltKey" attribute="1" defaultMemberUniqueName="[Dim Time - Booking Time].[TimeAltKey].[All]" allUniqueName="[Dim Time - Booking Time].[TimeAltKey].[All]" dimensionUniqueName="[Dim Time - Booking Time]" displayFolder="" count="0" unbalanced="0" hidden="1"/>
    <cacheHierarchy uniqueName="[Dim Time - Booking Time].[TimeInSecond]" caption="TimeInSecond" attribute="1" defaultMemberUniqueName="[Dim Time - Booking Time].[TimeInSecond].[All]" allUniqueName="[Dim Time - Booking Time].[TimeInSecond].[All]" dimensionUniqueName="[Dim Time - Booking Time]" displayFolder="" count="0" unbalanced="0" hidden="1"/>
    <cacheHierarchy uniqueName="[Dim Time - Booking Time].[TimeKey]" caption="TimeKey" attribute="1" defaultMemberUniqueName="[Dim Time - Booking Time].[TimeKey].[All]" allUniqueName="[Dim Time - Booking Time].[TimeKey].[All]" dimensionUniqueName="[Dim Time - Booking Time]" displayFolder="" count="0" unbalanced="0" hidden="1"/>
    <cacheHierarchy uniqueName="[Dim Touching].[ID]" caption="ID" attribute="1" defaultMemberUniqueName="[Dim Touching].[ID].[All]" allUniqueName="[Dim Touching].[ID].[All]" dimensionUniqueName="[Dim Touching]" displayFolder="" count="0" unbalanced="0" hidden="1"/>
    <cacheHierarchy uniqueName="[Dim Touching].[Touch Status]" caption="Touch Status" attribute="1" defaultMemberUniqueName="[Dim Touching].[Touch Status].[All]" allUniqueName="[Dim Touching].[Touch Status].[All]" dimensionUniqueName="[Dim Touching]" displayFolder="" count="0" unbalanced="0" hidden="1"/>
    <cacheHierarchy uniqueName="[Dim Unit Department].[Dep_ID]" caption="Dep_ID" attribute="1" defaultMemberUniqueName="[Dim Unit Department].[Dep_ID].[All]" allUniqueName="[Dim Unit Department].[Dep_ID].[All]" dimensionUniqueName="[Dim Unit Department]" displayFolder="" count="0" unbalanced="0" hidden="1"/>
    <cacheHierarchy uniqueName="[Dim Unit Department].[Department]" caption="Department" attribute="1" defaultMemberUniqueName="[Dim Unit Department].[Department].[All]" allUniqueName="[Dim Unit Department].[Department].[All]" dimensionUniqueName="[Dim Unit Department]" displayFolder="" count="0" unbalanced="0" hidden="1"/>
    <cacheHierarchy uniqueName="[Dim Unit Department].[Department Hierarchy]" caption="Department Hierarchy" defaultMemberUniqueName="[Dim Unit Department].[Department Hierarchy].[All]" allUniqueName="[Dim Unit Department].[Department Hierarchy].[All]" dimensionUniqueName="[Dim Unit Department]" displayFolder="" count="0" unbalanced="0" hidden="1"/>
    <cacheHierarchy uniqueName="[Dim Unit Department].[DepartmentID]" caption="DepartmentID" attribute="1" defaultMemberUniqueName="[Dim Unit Department].[DepartmentID].[All]" allUniqueName="[Dim Unit Department].[DepartmentID].[All]" dimensionUniqueName="[Dim Unit Department]" displayFolder="" count="0" unbalanced="0" hidden="1"/>
    <cacheHierarchy uniqueName="[Dim Unit Department].[Sec_ID]" caption="Sec_ID" attribute="1" defaultMemberUniqueName="[Dim Unit Department].[Sec_ID].[All]" allUniqueName="[Dim Unit Department].[Sec_ID].[All]" dimensionUniqueName="[Dim Unit Department]" displayFolder="" count="0" unbalanced="0" hidden="1"/>
    <cacheHierarchy uniqueName="[Dim Unit Department].[Section]" caption="Section" attribute="1" defaultMemberUniqueName="[Dim Unit Department].[Section].[All]" allUniqueName="[Dim Unit Department].[Section].[All]" dimensionUniqueName="[Dim Unit Department]" displayFolder="" count="0" unbalanced="0" hidden="1"/>
    <cacheHierarchy uniqueName="[Dim Urgency].[ID]" caption="ID" attribute="1" defaultMemberUniqueName="[Dim Urgency].[ID].[All]" allUniqueName="[Dim Urgency].[ID].[All]" dimensionUniqueName="[Dim Urgency]" displayFolder="" count="0" unbalanced="0" hidden="1"/>
    <cacheHierarchy uniqueName="[Dim Urgency].[Urgency]" caption="Urgency" attribute="1" defaultMemberUniqueName="[Dim Urgency].[Urgency].[All]" allUniqueName="[Dim Urgency].[Urgency].[All]" dimensionUniqueName="[Dim Urgency]" displayFolder="" count="0" unbalanced="0" hidden="1"/>
    <cacheHierarchy uniqueName="[Dim User Roles].[Role Name (AR)]" caption="Role Name (AR)" attribute="1" defaultMemberUniqueName="[Dim User Roles].[Role Name (AR)].[All]" allUniqueName="[Dim User Roles].[Role Name (AR)].[All]" dimensionUniqueName="[Dim User Roles]" displayFolder="" count="0" unbalanced="0" hidden="1"/>
    <cacheHierarchy uniqueName="[Dim User Roles].[Role Name (EN)]" caption="Role Name (EN)" attribute="1" defaultMemberUniqueName="[Dim User Roles].[Role Name (EN)].[All]" allUniqueName="[Dim User Roles].[Role Name (EN)].[All]" dimensionUniqueName="[Dim User Roles]" displayFolder="" count="0" unbalanced="0" hidden="1"/>
    <cacheHierarchy uniqueName="[Dim User Roles].[RoleKey]" caption="RoleKey" attribute="1" defaultMemberUniqueName="[Dim User Roles].[RoleKey].[All]" allUniqueName="[Dim User Roles].[RoleKey].[All]" dimensionUniqueName="[Dim User Roles]" displayFolder="" count="0" unbalanced="0" hidden="1"/>
    <cacheHierarchy uniqueName="[Dim Users].[Assignment Type (AR)]" caption="Assignment Type (AR)" attribute="1" defaultMemberUniqueName="[Dim Users].[Assignment Type (AR)].[All]" allUniqueName="[Dim Users].[Assignment Type (AR)].[All]" dimensionUniqueName="[Dim Users]" displayFolder="Assignment Type" count="0" unbalanced="0" hidden="1"/>
    <cacheHierarchy uniqueName="[Dim Users].[Assignment Type (EN)]" caption="Assignment Type (EN)" attribute="1" defaultMemberUniqueName="[Dim Users].[Assignment Type (EN)].[All]" allUniqueName="[Dim Users].[Assignment Type (EN)].[All]" dimensionUniqueName="[Dim Users]" displayFolder="Assignment Type" count="0" unbalanced="0" hidden="1"/>
    <cacheHierarchy uniqueName="[Dim Users].[AssignmentTypeKey]" caption="AssignmentTypeKey" attribute="1" defaultMemberUniqueName="[Dim Users].[AssignmentTypeKey].[All]" allUniqueName="[Dim Users].[AssignmentTypeKey].[All]" dimensionUniqueName="[Dim Users]" displayFolder="" count="0" unbalanced="0" hidden="1"/>
    <cacheHierarchy uniqueName="[Dim Users].[Authentication (AR)]" caption="Authentication (AR)" attribute="1" defaultMemberUniqueName="[Dim Users].[Authentication (AR)].[All]" allUniqueName="[Dim Users].[Authentication (AR)].[All]" dimensionUniqueName="[Dim Users]" displayFolder="User Authentications" count="0" unbalanced="0" hidden="1"/>
    <cacheHierarchy uniqueName="[Dim Users].[Authentication (EN)]" caption="Authentication (EN)" attribute="1" defaultMemberUniqueName="[Dim Users].[Authentication (EN)].[All]" allUniqueName="[Dim Users].[Authentication (EN)].[All]" dimensionUniqueName="[Dim Users]" displayFolder="User Authentications" count="0" unbalanced="0" hidden="1"/>
    <cacheHierarchy uniqueName="[Dim Users].[AuthKey]" caption="AuthKey" attribute="1" defaultMemberUniqueName="[Dim Users].[AuthKey].[All]" allUniqueName="[Dim Users].[AuthKey].[All]" dimensionUniqueName="[Dim Users]" displayFolder="" count="0" unbalanced="0" hidden="1"/>
    <cacheHierarchy uniqueName="[Dim Users].[Email]" caption="Email" attribute="1" defaultMemberUniqueName="[Dim Users].[Email].[All]" allUniqueName="[Dim Users].[Email].[All]" dimensionUniqueName="[Dim Users]" displayFolder="User Data" count="0" unbalanced="0" hidden="1"/>
    <cacheHierarchy uniqueName="[Dim Users].[Login Name]" caption="Login Name" attribute="1" defaultMemberUniqueName="[Dim Users].[Login Name].[All]" allUniqueName="[Dim Users].[Login Name].[All]" dimensionUniqueName="[Dim Users]" displayFolder="User Data" count="0" unbalanced="0" hidden="1"/>
    <cacheHierarchy uniqueName="[Dim Users].[OrganizationKey]" caption="OrganizationKey" attribute="1" defaultMemberUniqueName="[Dim Users].[OrganizationKey].[All]" allUniqueName="[Dim Users].[OrganizationKey].[All]" dimensionUniqueName="[Dim Users]" displayFolder="" count="0" unbalanced="0" hidden="1"/>
    <cacheHierarchy uniqueName="[Dim Users].[User Full Name]" caption="User Full Name" attribute="1" defaultMemberUniqueName="[Dim Users].[User Full Name].[All]" allUniqueName="[Dim Users].[User Full Name].[All]" dimensionUniqueName="[Dim Users]" displayFolder="User Data" count="0" unbalanced="0" hidden="1"/>
    <cacheHierarchy uniqueName="[Dim Users].[UserKey]" caption="UserKey" attribute="1" defaultMemberUniqueName="[Dim Users].[UserKey].[All]" allUniqueName="[Dim Users].[UserKey].[All]" dimensionUniqueName="[Dim Users]" displayFolder="" count="0" unbalanced="0" hidden="1"/>
    <cacheHierarchy uniqueName="[Dim Visit Types].[Visit Type (AR)]" caption="Visit Type (AR)" attribute="1" defaultMemberUniqueName="[Dim Visit Types].[Visit Type (AR)].[All]" allUniqueName="[Dim Visit Types].[Visit Type (AR)].[All]" dimensionUniqueName="[Dim Visit Types]" displayFolder="" count="0" unbalanced="0" hidden="1"/>
    <cacheHierarchy uniqueName="[Dim Visit Types].[Visit Type (EN)]" caption="Visit Type (EN)" attribute="1" defaultMemberUniqueName="[Dim Visit Types].[Visit Type (EN)].[All]" allUniqueName="[Dim Visit Types].[Visit Type (EN)].[All]" dimensionUniqueName="[Dim Visit Types]" displayFolder="" count="0" unbalanced="0" hidden="1"/>
    <cacheHierarchy uniqueName="[Dim Visit Types].[VisitTypeKey]" caption="VisitTypeKey" attribute="1" defaultMemberUniqueName="[Dim Visit Types].[VisitTypeKey].[All]" allUniqueName="[Dim Visit Types].[VisitTypeKey].[All]" dimensionUniqueName="[Dim Visit Types]" displayFolder="" count="0" unbalanced="0" hidden="1"/>
    <cacheHierarchy uniqueName="[DimAchievementMeasure].[ID]" caption="ID" attribute="1" defaultMemberUniqueName="[DimAchievementMeasure].[ID].[All]" allUniqueName="[DimAchievementMeasure].[ID].[All]" dimensionUniqueName="[DimAchievementMeasure]" displayFolder="" count="0" unbalanced="0" hidden="1"/>
    <cacheHierarchy uniqueName="[DimAchievementMeasure].[Measure]" caption="Measure" attribute="1" defaultMemberUniqueName="[DimAchievementMeasure].[Measure].[All]" allUniqueName="[DimAchievementMeasure].[Measure].[All]" dimensionUniqueName="[DimAchievementMeasure]" displayFolder="" count="0" unbalanced="0" hidden="1"/>
    <cacheHierarchy uniqueName="[DimBridgePaymentType].[Payment Type]" caption="Payment Type" attribute="1" defaultMemberUniqueName="[DimBridgePaymentType].[Payment Type].[All]" allUniqueName="[DimBridgePaymentType].[Payment Type].[All]" dimensionUniqueName="[DimBridgePaymentType]" displayFolder="" count="0" unbalanced="0" hidden="1"/>
    <cacheHierarchy uniqueName="[DimDateGrowth].[DateKey]" caption="DateKey" attribute="1" defaultMemberUniqueName="[DimDateGrowth].[DateKey].[All]" allUniqueName="[DimDateGrowth].[DateKey].[All]" dimensionUniqueName="[DimDateGrowth]" displayFolder="" count="0" unbalanced="0" hidden="1"/>
    <cacheHierarchy uniqueName="[DimGrowthDrivers].[Drivers]" caption="Drivers" attribute="1" defaultMemberUniqueName="[DimGrowthDrivers].[Drivers].[All]" allUniqueName="[DimGrowthDrivers].[Drivers].[All]" dimensionUniqueName="[DimGrowthDrivers]" displayFolder="" count="0" unbalanced="0" hidden="1"/>
    <cacheHierarchy uniqueName="[DimGrowthDrivers].[ID]" caption="ID" attribute="1" defaultMemberUniqueName="[DimGrowthDrivers].[ID].[All]" allUniqueName="[DimGrowthDrivers].[ID].[All]" dimensionUniqueName="[DimGrowthDrivers]" displayFolder="" count="0" unbalanced="0" hidden="1"/>
    <cacheHierarchy uniqueName="[DimInvistigationSlicer].[Investigation]" caption="Investigation" attribute="1" defaultMemberUniqueName="[DimInvistigationSlicer].[Investigation].[All]" allUniqueName="[DimInvistigationSlicer].[Investigation].[All]" dimensionUniqueName="[DimInvistigationSlicer]" displayFolder="" count="0" unbalanced="0" hidden="1"/>
    <cacheHierarchy uniqueName="[DimInvistigationSlicer].[InvestigationID]" caption="InvestigationID" attribute="1" defaultMemberUniqueName="[DimInvistigationSlicer].[InvestigationID].[All]" allUniqueName="[DimInvistigationSlicer].[InvestigationID].[All]" dimensionUniqueName="[DimInvistigationSlicer]" displayFolder="" count="0" unbalanced="0" hidden="1"/>
    <cacheHierarchy uniqueName="[DimOPDIndicator].[ID]" caption="ID" attribute="1" defaultMemberUniqueName="[DimOPDIndicator].[ID].[All]" allUniqueName="[DimOPDIndicator].[ID].[All]" dimensionUniqueName="[DimOPDIndicator]" displayFolder="" count="0" unbalanced="0" hidden="1"/>
    <cacheHierarchy uniqueName="[DimOPDIndicator].[IndicatorName]" caption="IndicatorName" attribute="1" defaultMemberUniqueName="[DimOPDIndicator].[IndicatorName].[All]" allUniqueName="[DimOPDIndicator].[IndicatorName].[All]" dimensionUniqueName="[DimOPDIndicator]" displayFolder="" count="0" unbalanced="0" hidden="1"/>
    <cacheHierarchy uniqueName="[DimServicesFlag].[ID]" caption="ID" attribute="1" defaultMemberUniqueName="[DimServicesFlag].[ID].[All]" allUniqueName="[DimServicesFlag].[ID].[All]" dimensionUniqueName="[DimServicesFlag]" displayFolder="" count="0" unbalanced="0" hidden="1"/>
    <cacheHierarchy uniqueName="[DimServicesFlag].[Services Flag Description]" caption="Services Flag Description" attribute="1" defaultMemberUniqueName="[DimServicesFlag].[Services Flag Description].[All]" allUniqueName="[DimServicesFlag].[Services Flag Description].[All]" dimensionUniqueName="[DimServicesFlag]" displayFolder="" count="0" unbalanced="0" hidden="1"/>
    <cacheHierarchy uniqueName="[DimServicesType].[ID]" caption="ID" attribute="1" defaultMemberUniqueName="[DimServicesType].[ID].[All]" allUniqueName="[DimServicesType].[ID].[All]" dimensionUniqueName="[DimServicesType]" displayFolder="" count="0" unbalanced="0" hidden="1"/>
    <cacheHierarchy uniqueName="[DimServicesType].[Service Type Desc]" caption="Service Type Desc" attribute="1" defaultMemberUniqueName="[DimServicesType].[Service Type Desc].[All]" allUniqueName="[DimServicesType].[Service Type Desc].[All]" dimensionUniqueName="[DimServicesType]" displayFolder="" count="0" unbalanced="0" hidden="1"/>
    <cacheHierarchy uniqueName="[Drivers].[Driver]" caption="Driver" attribute="1" defaultMemberUniqueName="[Drivers].[Driver].[All]" allUniqueName="[Drivers].[Driver].[All]" dimensionUniqueName="[Drivers]" displayFolder="" count="0" unbalanced="0" hidden="1"/>
    <cacheHierarchy uniqueName="[Drivers].[Driver ID]" caption="Driver ID" attribute="1" defaultMemberUniqueName="[Drivers].[Driver ID].[All]" allUniqueName="[Drivers].[Driver ID].[All]" dimensionUniqueName="[Drivers]" displayFolder="" count="0" unbalanced="0" hidden="1"/>
    <cacheHierarchy uniqueName="[DynamicBaseLine].[BaseLineYearMonthKey]" caption="BaseLineYearMonthKey" attribute="1" defaultMemberUniqueName="[DynamicBaseLine].[BaseLineYearMonthKey].[All]" allUniqueName="[DynamicBaseLine].[BaseLineYearMonthKey].[All]" dimensionUniqueName="[DynamicBaseLine]" displayFolder="" count="0" unbalanced="0" hidden="1"/>
    <cacheHierarchy uniqueName="[DynamicBaseLine].[EndDateKey]" caption="EndDateKey" attribute="1" defaultMemberUniqueName="[DynamicBaseLine].[EndDateKey].[All]" allUniqueName="[DynamicBaseLine].[EndDateKey].[All]" dimensionUniqueName="[DynamicBaseLine]" displayFolder="" count="0" unbalanced="0" hidden="1"/>
    <cacheHierarchy uniqueName="[DynamicBaseLine].[MonthKey]" caption="MonthKey" attribute="1" defaultMemberUniqueName="[DynamicBaseLine].[MonthKey].[All]" allUniqueName="[DynamicBaseLine].[MonthKey].[All]" dimensionUniqueName="[DynamicBaseLine]" displayFolder="" count="0" unbalanced="0" hidden="1"/>
    <cacheHierarchy uniqueName="[DynamicBaseLine].[NoOfdays]" caption="NoOfdays" attribute="1" defaultMemberUniqueName="[DynamicBaseLine].[NoOfdays].[All]" allUniqueName="[DynamicBaseLine].[NoOfdays].[All]" dimensionUniqueName="[DynamicBaseLine]" displayFolder="" count="0" unbalanced="0" hidden="1"/>
    <cacheHierarchy uniqueName="[DynamicBaseLine].[OrganizationKey]" caption="OrganizationKey" attribute="1" defaultMemberUniqueName="[DynamicBaseLine].[OrganizationKey].[All]" allUniqueName="[DynamicBaseLine].[OrganizationKey].[All]" dimensionUniqueName="[DynamicBaseLine]" displayFolder="" count="0" unbalanced="0" hidden="1"/>
    <cacheHierarchy uniqueName="[DynamicBaseLine].[StartDateKey]" caption="StartDateKey" attribute="1" defaultMemberUniqueName="[DynamicBaseLine].[StartDateKey].[All]" allUniqueName="[DynamicBaseLine].[StartDateKey].[All]" dimensionUniqueName="[DynamicBaseLine]" displayFolder="" count="0" unbalanced="0" hidden="1"/>
    <cacheHierarchy uniqueName="[DynamicBaseLine].[YearKey]" caption="YearKey" attribute="1" defaultMemberUniqueName="[DynamicBaseLine].[YearKey].[All]" allUniqueName="[DynamicBaseLine].[YearKey].[All]" dimensionUniqueName="[DynamicBaseLine]" displayFolder="" count="0" unbalanced="0" hidden="1"/>
    <cacheHierarchy uniqueName="[DynamicBaseLine].[YearMonthKey]" caption="YearMonthKey" attribute="1" defaultMemberUniqueName="[DynamicBaseLine].[YearMonthKey].[All]" allUniqueName="[DynamicBaseLine].[YearMonthKey].[All]" dimensionUniqueName="[DynamicBaseLine]" displayFolder="" count="0" unbalanced="0" hidden="1"/>
    <cacheHierarchy uniqueName="[Fact Admission Requests].[ADMISSION_REQUEST_ID]" caption="ADMISSION_REQUEST_ID" attribute="1" defaultMemberUniqueName="[Fact Admission Requests].[ADMISSION_REQUEST_ID].[All]" allUniqueName="[Fact Admission Requests].[ADMISSION_REQUEST_ID].[All]" dimensionUniqueName="[Fact Admission Requests]" displayFolder="" count="0" unbalanced="0" hidden="1"/>
    <cacheHierarchy uniqueName="[Fact Admission Requests].[ADMISSION_TYPE]" caption="ADMISSION_TYPE" attribute="1" defaultMemberUniqueName="[Fact Admission Requests].[ADMISSION_TYPE].[All]" allUniqueName="[Fact Admission Requests].[ADMISSION_TYPE].[All]" dimensionUniqueName="[Fact Admission Requests]" displayFolder="" count="0" unbalanced="0" hidden="1"/>
    <cacheHierarchy uniqueName="[Fact Admission Requests].[ADMIT_DATE]" caption="ADMIT_DATE" attribute="1" defaultMemberUniqueName="[Fact Admission Requests].[ADMIT_DATE].[All]" allUniqueName="[Fact Admission Requests].[ADMIT_DATE].[All]" dimensionUniqueName="[Fact Admission Requests]" displayFolder="" count="0" unbalanced="0" hidden="1"/>
    <cacheHierarchy uniqueName="[Fact Admission Requests].[Company_Key]" caption="Company_Key" attribute="1" defaultMemberUniqueName="[Fact Admission Requests].[Company_Key].[All]" allUniqueName="[Fact Admission Requests].[Company_Key].[All]" dimensionUniqueName="[Fact Admission Requests]" displayFolder="" count="0" unbalanced="0" hidden="1"/>
    <cacheHierarchy uniqueName="[Fact Admission Requests].[CONSULTANT_ID]" caption="CONSULTANT_ID" attribute="1" defaultMemberUniqueName="[Fact Admission Requests].[CONSULTANT_ID].[All]" allUniqueName="[Fact Admission Requests].[CONSULTANT_ID].[All]" dimensionUniqueName="[Fact Admission Requests]" displayFolder="" count="0" unbalanced="0" hidden="1"/>
    <cacheHierarchy uniqueName="[Fact Admission Requests].[DATE_REVIEWED]" caption="DATE_REVIEWED" attribute="1" defaultMemberUniqueName="[Fact Admission Requests].[DATE_REVIEWED].[All]" allUniqueName="[Fact Admission Requests].[DATE_REVIEWED].[All]" dimensionUniqueName="[Fact Admission Requests]" displayFolder="" count="0" unbalanced="0" hidden="1"/>
    <cacheHierarchy uniqueName="[Fact Admission Requests].[DIAG_CODE]" caption="DIAG_CODE" attribute="1" defaultMemberUniqueName="[Fact Admission Requests].[DIAG_CODE].[All]" allUniqueName="[Fact Admission Requests].[DIAG_CODE].[All]" dimensionUniqueName="[Fact Admission Requests]" displayFolder="" count="0" unbalanced="0" hidden="1"/>
    <cacheHierarchy uniqueName="[Fact Admission Requests].[Entrance_Key]" caption="Entrance_Key" attribute="1" defaultMemberUniqueName="[Fact Admission Requests].[Entrance_Key].[All]" allUniqueName="[Fact Admission Requests].[Entrance_Key].[All]" dimensionUniqueName="[Fact Admission Requests]" displayFolder="" count="0" unbalanced="0" hidden="1"/>
    <cacheHierarchy uniqueName="[Fact Admission Requests].[Episode_key]" caption="Episode_key" attribute="1" defaultMemberUniqueName="[Fact Admission Requests].[Episode_key].[All]" allUniqueName="[Fact Admission Requests].[Episode_key].[All]" dimensionUniqueName="[Fact Admission Requests]" displayFolder="" count="0" unbalanced="0" hidden="1"/>
    <cacheHierarchy uniqueName="[Fact Admission Requests].[EST_DISCHARGE_DATE]" caption="EST_DISCHARGE_DATE" attribute="1" defaultMemberUniqueName="[Fact Admission Requests].[EST_DISCHARGE_DATE].[All]" allUniqueName="[Fact Admission Requests].[EST_DISCHARGE_DATE].[All]" dimensionUniqueName="[Fact Admission Requests]" displayFolder="" count="0" unbalanced="0" hidden="1"/>
    <cacheHierarchy uniqueName="[Fact Admission Requests].[NewPatientId]" caption="NewPatientId" attribute="1" defaultMemberUniqueName="[Fact Admission Requests].[NewPatientId].[All]" allUniqueName="[Fact Admission Requests].[NewPatientId].[All]" dimensionUniqueName="[Fact Admission Requests]" displayFolder="" count="0" unbalanced="0" hidden="1"/>
    <cacheHierarchy uniqueName="[Fact Admission Requests].[Organization_key]" caption="Organization_key" attribute="1" defaultMemberUniqueName="[Fact Admission Requests].[Organization_key].[All]" allUniqueName="[Fact Admission Requests].[Organization_key].[All]" dimensionUniqueName="[Fact Admission Requests]" displayFolder="" count="0" unbalanced="0" hidden="1"/>
    <cacheHierarchy uniqueName="[Fact Admission Requests].[PATIENT_ID]" caption="PATIENT_ID" attribute="1" defaultMemberUniqueName="[Fact Admission Requests].[PATIENT_ID].[All]" allUniqueName="[Fact Admission Requests].[PATIENT_ID].[All]" dimensionUniqueName="[Fact Admission Requests]" displayFolder="" count="0" unbalanced="0" hidden="1"/>
    <cacheHierarchy uniqueName="[Fact Admission Requests].[PatientEpisodeType_Key]" caption="PatientEpisodeType_Key" attribute="1" defaultMemberUniqueName="[Fact Admission Requests].[PatientEpisodeType_Key].[All]" allUniqueName="[Fact Admission Requests].[PatientEpisodeType_Key].[All]" dimensionUniqueName="[Fact Admission Requests]" displayFolder="" count="0" unbalanced="0" hidden="1"/>
    <cacheHierarchy uniqueName="[Fact Admission Requests].[PLANNED_DATE]" caption="PLANNED_DATE" attribute="1" defaultMemberUniqueName="[Fact Admission Requests].[PLANNED_DATE].[All]" allUniqueName="[Fact Admission Requests].[PLANNED_DATE].[All]" dimensionUniqueName="[Fact Admission Requests]" displayFolder="" count="0" unbalanced="0" hidden="1"/>
    <cacheHierarchy uniqueName="[Fact Admission Requests].[REASON_FOR_ADMIT]" caption="REASON_FOR_ADMIT" attribute="1" defaultMemberUniqueName="[Fact Admission Requests].[REASON_FOR_ADMIT].[All]" allUniqueName="[Fact Admission Requests].[REASON_FOR_ADMIT].[All]" dimensionUniqueName="[Fact Admission Requests]" displayFolder="" count="0" unbalanced="0" hidden="1"/>
    <cacheHierarchy uniqueName="[Fact Admission Requests].[REQUEST_TYPE]" caption="REQUEST_TYPE" attribute="1" defaultMemberUniqueName="[Fact Admission Requests].[REQUEST_TYPE].[All]" allUniqueName="[Fact Admission Requests].[REQUEST_TYPE].[All]" dimensionUniqueName="[Fact Admission Requests]" displayFolder="" count="0" unbalanced="0" hidden="1"/>
    <cacheHierarchy uniqueName="[Fact Admission Requests].[STATUS]" caption="STATUS" attribute="1" defaultMemberUniqueName="[Fact Admission Requests].[STATUS].[All]" allUniqueName="[Fact Admission Requests].[STATUS].[All]" dimensionUniqueName="[Fact Admission Requests]" displayFolder="" count="0" unbalanced="0" hidden="1"/>
    <cacheHierarchy uniqueName="[Fact Admission Requests].[TEAM_ID]" caption="TEAM_ID" attribute="1" defaultMemberUniqueName="[Fact Admission Requests].[TEAM_ID].[All]" allUniqueName="[Fact Admission Requests].[TEAM_ID].[All]" dimensionUniqueName="[Fact Admission Requests]" displayFolder="" count="0" unbalanced="0" hidden="1"/>
    <cacheHierarchy uniqueName="[Fact Admission Requests].[URGENCY]" caption="URGENCY" attribute="1" defaultMemberUniqueName="[Fact Admission Requests].[URGENCY].[All]" allUniqueName="[Fact Admission Requests].[URGENCY].[All]" dimensionUniqueName="[Fact Admission Requests]" displayFolder="" count="0" unbalanced="0" hidden="1"/>
    <cacheHierarchy uniqueName="[Fact Appointment Booking].[AccountKey]" caption="AccountKey" attribute="1" defaultMemberUniqueName="[Fact Appointment Booking].[AccountKey].[All]" allUniqueName="[Fact Appointment Booking].[AccountKey].[All]" dimensionUniqueName="[Fact Appointment Booking]" displayFolder="" count="0" unbalanced="0" hidden="1"/>
    <cacheHierarchy uniqueName="[Fact Appointment Booking].[AccountMappedKey]" caption="AccountMappedKey" attribute="1" defaultMemberUniqueName="[Fact Appointment Booking].[AccountMappedKey].[All]" allUniqueName="[Fact Appointment Booking].[AccountMappedKey].[All]" dimensionUniqueName="[Fact Appointment Booking]" displayFolder="" count="0" unbalanced="0" hidden="1"/>
    <cacheHierarchy uniqueName="[Fact Appointment Booking].[AgentsMappedKey]" caption="AgentsMappedKey" attribute="1" defaultMemberUniqueName="[Fact Appointment Booking].[AgentsMappedKey].[All]" allUniqueName="[Fact Appointment Booking].[AgentsMappedKey].[All]" dimensionUniqueName="[Fact Appointment Booking]" displayFolder="" count="0" unbalanced="0" hidden="1"/>
    <cacheHierarchy uniqueName="[Fact Appointment Booking].[AltKey]" caption="AltKey" attribute="1" defaultMemberUniqueName="[Fact Appointment Booking].[AltKey].[All]" allUniqueName="[Fact Appointment Booking].[AltKey].[All]" dimensionUniqueName="[Fact Appointment Booking]" displayFolder="" count="0" unbalanced="0" hidden="1"/>
    <cacheHierarchy uniqueName="[Fact Appointment Booking].[ApptClassification]" caption="ApptClassification" attribute="1" defaultMemberUniqueName="[Fact Appointment Booking].[ApptClassification].[All]" allUniqueName="[Fact Appointment Booking].[ApptClassification].[All]" dimensionUniqueName="[Fact Appointment Booking]" displayFolder="" count="0" unbalanced="0" hidden="1"/>
    <cacheHierarchy uniqueName="[Fact Appointment Booking].[BookingKey]" caption="BookingKey" attribute="1" defaultMemberUniqueName="[Fact Appointment Booking].[BookingKey].[All]" allUniqueName="[Fact Appointment Booking].[BookingKey].[All]" dimensionUniqueName="[Fact Appointment Booking]" displayFolder="" count="0" unbalanced="0" hidden="1"/>
    <cacheHierarchy uniqueName="[Fact Appointment Booking].[BookingStatusKey]" caption="BookingStatusKey" attribute="1" defaultMemberUniqueName="[Fact Appointment Booking].[BookingStatusKey].[All]" allUniqueName="[Fact Appointment Booking].[BookingStatusKey].[All]" dimensionUniqueName="[Fact Appointment Booking]" displayFolder="" count="0" unbalanced="0" hidden="1"/>
    <cacheHierarchy uniqueName="[Fact Appointment Booking].[BusinessSourceID]" caption="BusinessSourceID" attribute="1" defaultMemberUniqueName="[Fact Appointment Booking].[BusinessSourceID].[All]" allUniqueName="[Fact Appointment Booking].[BusinessSourceID].[All]" dimensionUniqueName="[Fact Appointment Booking]" displayFolder="" count="0" unbalanced="0" hidden="1"/>
    <cacheHierarchy uniqueName="[Fact Appointment Booking].[CancelReasonID]" caption="CancelReasonID" attribute="1" defaultMemberUniqueName="[Fact Appointment Booking].[CancelReasonID].[All]" allUniqueName="[Fact Appointment Booking].[CancelReasonID].[All]" dimensionUniqueName="[Fact Appointment Booking]" displayFolder="" count="0" unbalanced="0" hidden="1"/>
    <cacheHierarchy uniqueName="[Fact Appointment Booking].[Cases]" caption="Cases" attribute="1" defaultMemberUniqueName="[Fact Appointment Booking].[Cases].[All]" allUniqueName="[Fact Appointment Booking].[Cases].[All]" dimensionUniqueName="[Fact Appointment Booking]" displayFolder="" count="0" unbalanced="0" hidden="1"/>
    <cacheHierarchy uniqueName="[Fact Appointment Booking].[ClinicDateKey]" caption="ClinicDateKey" attribute="1" defaultMemberUniqueName="[Fact Appointment Booking].[ClinicDateKey].[All]" allUniqueName="[Fact Appointment Booking].[ClinicDateKey].[All]" dimensionUniqueName="[Fact Appointment Booking]" displayFolder="" count="0" unbalanced="0" hidden="1"/>
    <cacheHierarchy uniqueName="[Fact Appointment Booking].[ContractID]" caption="ContractID" attribute="1" defaultMemberUniqueName="[Fact Appointment Booking].[ContractID].[All]" allUniqueName="[Fact Appointment Booking].[ContractID].[All]" dimensionUniqueName="[Fact Appointment Booking]" displayFolder="" count="0" unbalanced="0" hidden="1"/>
    <cacheHierarchy uniqueName="[Fact Appointment Booking].[ContractorClientID]" caption="ContractorClientID" attribute="1" defaultMemberUniqueName="[Fact Appointment Booking].[ContractorClientID].[All]" allUniqueName="[Fact Appointment Booking].[ContractorClientID].[All]" dimensionUniqueName="[Fact Appointment Booking]" displayFolder="" count="0" unbalanced="0" hidden="1"/>
    <cacheHierarchy uniqueName="[Fact Appointment Booking].[CreatedBy]" caption="CreatedBy" attribute="1" defaultMemberUniqueName="[Fact Appointment Booking].[CreatedBy].[All]" allUniqueName="[Fact Appointment Booking].[CreatedBy].[All]" dimensionUniqueName="[Fact Appointment Booking]" displayFolder="" count="0" unbalanced="0" hidden="1"/>
    <cacheHierarchy uniqueName="[Fact Appointment Booking].[DateKey]" caption="DateKey" attribute="1" defaultMemberUniqueName="[Fact Appointment Booking].[DateKey].[All]" allUniqueName="[Fact Appointment Booking].[DateKey].[All]" dimensionUniqueName="[Fact Appointment Booking]" displayFolder="" count="0" unbalanced="0" hidden="1"/>
    <cacheHierarchy uniqueName="[Fact Appointment Booking].[DepartmentKey]" caption="DepartmentKey" attribute="1" defaultMemberUniqueName="[Fact Appointment Booking].[DepartmentKey].[All]" allUniqueName="[Fact Appointment Booking].[DepartmentKey].[All]" dimensionUniqueName="[Fact Appointment Booking]" displayFolder="" count="0" unbalanced="0" hidden="1"/>
    <cacheHierarchy uniqueName="[Fact Appointment Booking].[DoctorKey]" caption="DoctorKey" attribute="1" defaultMemberUniqueName="[Fact Appointment Booking].[DoctorKey].[All]" allUniqueName="[Fact Appointment Booking].[DoctorKey].[All]" dimensionUniqueName="[Fact Appointment Booking]" displayFolder="" count="0" unbalanced="0" hidden="1"/>
    <cacheHierarchy uniqueName="[Fact Appointment Booking].[DoctorMappedKey]" caption="DoctorMappedKey" attribute="1" defaultMemberUniqueName="[Fact Appointment Booking].[DoctorMappedKey].[All]" allUniqueName="[Fact Appointment Booking].[DoctorMappedKey].[All]" dimensionUniqueName="[Fact Appointment Booking]" displayFolder="" count="0" unbalanced="0" hidden="1"/>
    <cacheHierarchy uniqueName="[Fact Appointment Booking].[FinancialStatusID]" caption="FinancialStatusID" attribute="1" defaultMemberUniqueName="[Fact Appointment Booking].[FinancialStatusID].[All]" allUniqueName="[Fact Appointment Booking].[FinancialStatusID].[All]" dimensionUniqueName="[Fact Appointment Booking]" displayFolder="" count="0" unbalanced="0" hidden="1"/>
    <cacheHierarchy uniqueName="[Fact Appointment Booking].[IsPhysicianDependent]" caption="IsPhysicianDependent" attribute="1" defaultMemberUniqueName="[Fact Appointment Booking].[IsPhysicianDependent].[All]" allUniqueName="[Fact Appointment Booking].[IsPhysicianDependent].[All]" dimensionUniqueName="[Fact Appointment Booking]" displayFolder="" count="0" unbalanced="0" hidden="1"/>
    <cacheHierarchy uniqueName="[Fact Appointment Booking].[MappedKey1]" caption="MappedKey1" attribute="1" defaultMemberUniqueName="[Fact Appointment Booking].[MappedKey1].[All]" allUniqueName="[Fact Appointment Booking].[MappedKey1].[All]" dimensionUniqueName="[Fact Appointment Booking]" displayFolder="" count="0" unbalanced="0" hidden="1"/>
    <cacheHierarchy uniqueName="[Fact Appointment Booking].[MappedKey2]" caption="MappedKey2" attribute="1" defaultMemberUniqueName="[Fact Appointment Booking].[MappedKey2].[All]" allUniqueName="[Fact Appointment Booking].[MappedKey2].[All]" dimensionUniqueName="[Fact Appointment Booking]" displayFolder="" count="0" unbalanced="0" hidden="1"/>
    <cacheHierarchy uniqueName="[Fact Appointment Booking].[MappedKey3]" caption="MappedKey3" attribute="1" defaultMemberUniqueName="[Fact Appointment Booking].[MappedKey3].[All]" allUniqueName="[Fact Appointment Booking].[MappedKey3].[All]" dimensionUniqueName="[Fact Appointment Booking]" displayFolder="" count="0" unbalanced="0" hidden="1"/>
    <cacheHierarchy uniqueName="[Fact Appointment Booking].[MappedKey4]" caption="MappedKey4" attribute="1" defaultMemberUniqueName="[Fact Appointment Booking].[MappedKey4].[All]" allUniqueName="[Fact Appointment Booking].[MappedKey4].[All]" dimensionUniqueName="[Fact Appointment Booking]" displayFolder="" count="0" unbalanced="0" hidden="1"/>
    <cacheHierarchy uniqueName="[Fact Appointment Booking].[MappedKey5]" caption="MappedKey5" attribute="1" defaultMemberUniqueName="[Fact Appointment Booking].[MappedKey5].[All]" allUniqueName="[Fact Appointment Booking].[MappedKey5].[All]" dimensionUniqueName="[Fact Appointment Booking]" displayFolder="" count="0" unbalanced="0" hidden="1"/>
    <cacheHierarchy uniqueName="[Fact Appointment Booking].[NumberOfOverbookedSlots]" caption="NumberOfOverbookedSlots" attribute="1" defaultMemberUniqueName="[Fact Appointment Booking].[NumberOfOverbookedSlots].[All]" allUniqueName="[Fact Appointment Booking].[NumberOfOverbookedSlots].[All]" dimensionUniqueName="[Fact Appointment Booking]" displayFolder="" count="0" unbalanced="0" hidden="1"/>
    <cacheHierarchy uniqueName="[Fact Appointment Booking].[OrganizationKey]" caption="OrganizationKey" attribute="1" defaultMemberUniqueName="[Fact Appointment Booking].[OrganizationKey].[All]" allUniqueName="[Fact Appointment Booking].[OrganizationKey].[All]" dimensionUniqueName="[Fact Appointment Booking]" displayFolder="" count="0" unbalanced="0" hidden="1"/>
    <cacheHierarchy uniqueName="[Fact Appointment Booking].[PatientKey]" caption="PatientKey" attribute="1" defaultMemberUniqueName="[Fact Appointment Booking].[PatientKey].[All]" allUniqueName="[Fact Appointment Booking].[PatientKey].[All]" dimensionUniqueName="[Fact Appointment Booking]" displayFolder="" count="0" unbalanced="0" hidden="1"/>
    <cacheHierarchy uniqueName="[Fact Appointment Booking].[PatientMappedKey]" caption="PatientMappedKey" attribute="1" defaultMemberUniqueName="[Fact Appointment Booking].[PatientMappedKey].[All]" allUniqueName="[Fact Appointment Booking].[PatientMappedKey].[All]" dimensionUniqueName="[Fact Appointment Booking]" displayFolder="" count="0" unbalanced="0" hidden="1"/>
    <cacheHierarchy uniqueName="[Fact Appointment Booking].[PatternID]" caption="PatternID" attribute="1" defaultMemberUniqueName="[Fact Appointment Booking].[PatternID].[All]" allUniqueName="[Fact Appointment Booking].[PatternID].[All]" dimensionUniqueName="[Fact Appointment Booking]" displayFolder="" count="0" unbalanced="0" hidden="1"/>
    <cacheHierarchy uniqueName="[Fact Appointment Booking].[PatternInstanceID]" caption="PatternInstanceID" attribute="1" defaultMemberUniqueName="[Fact Appointment Booking].[PatternInstanceID].[All]" allUniqueName="[Fact Appointment Booking].[PatternInstanceID].[All]" dimensionUniqueName="[Fact Appointment Booking]" displayFolder="" count="0" unbalanced="0" hidden="1"/>
    <cacheHierarchy uniqueName="[Fact Appointment Booking].[SlotKey]" caption="SlotKey" attribute="1" defaultMemberUniqueName="[Fact Appointment Booking].[SlotKey].[All]" allUniqueName="[Fact Appointment Booking].[SlotKey].[All]" dimensionUniqueName="[Fact Appointment Booking]" displayFolder="" count="0" unbalanced="0" hidden="1"/>
    <cacheHierarchy uniqueName="[Fact Appointment Booking].[SlotMinutes]" caption="SlotMinutes" attribute="1" defaultMemberUniqueName="[Fact Appointment Booking].[SlotMinutes].[All]" allUniqueName="[Fact Appointment Booking].[SlotMinutes].[All]" dimensionUniqueName="[Fact Appointment Booking]" displayFolder="" count="0" unbalanced="0" hidden="1"/>
    <cacheHierarchy uniqueName="[Fact Appointment Booking].[SlotUnit]" caption="SlotUnit" attribute="1" defaultMemberUniqueName="[Fact Appointment Booking].[SlotUnit].[All]" allUniqueName="[Fact Appointment Booking].[SlotUnit].[All]" dimensionUniqueName="[Fact Appointment Booking]" displayFolder="" count="0" unbalanced="0" hidden="1"/>
    <cacheHierarchy uniqueName="[Fact Appointment Booking].[SpecialityMappedKey]" caption="SpecialityMappedKey" attribute="1" defaultMemberUniqueName="[Fact Appointment Booking].[SpecialityMappedKey].[All]" allUniqueName="[Fact Appointment Booking].[SpecialityMappedKey].[All]" dimensionUniqueName="[Fact Appointment Booking]" displayFolder="" count="0" unbalanced="0" hidden="1"/>
    <cacheHierarchy uniqueName="[Fact Appointment Booking].[SpecialtyID]" caption="SpecialtyID" attribute="1" defaultMemberUniqueName="[Fact Appointment Booking].[SpecialtyID].[All]" allUniqueName="[Fact Appointment Booking].[SpecialtyID].[All]" dimensionUniqueName="[Fact Appointment Booking]" displayFolder="" count="0" unbalanced="0" hidden="1"/>
    <cacheHierarchy uniqueName="[Fact Appointment Booking].[TimeKey]" caption="TimeKey" attribute="1" defaultMemberUniqueName="[Fact Appointment Booking].[TimeKey].[All]" allUniqueName="[Fact Appointment Booking].[TimeKey].[All]" dimensionUniqueName="[Fact Appointment Booking]" displayFolder="" count="0" unbalanced="0" hidden="1"/>
    <cacheHierarchy uniqueName="[Fact Appointment Booking].[VersionKey]" caption="VersionKey" attribute="1" defaultMemberUniqueName="[Fact Appointment Booking].[VersionKey].[All]" allUniqueName="[Fact Appointment Booking].[VersionKey].[All]" dimensionUniqueName="[Fact Appointment Booking]" displayFolder="" count="0" unbalanced="0" hidden="1"/>
    <cacheHierarchy uniqueName="[Fact Appointment Booking].[VisitTypeID]" caption="VisitTypeID" attribute="1" defaultMemberUniqueName="[Fact Appointment Booking].[VisitTypeID].[All]" allUniqueName="[Fact Appointment Booking].[VisitTypeID].[All]" dimensionUniqueName="[Fact Appointment Booking]" displayFolder="" count="0" unbalanced="0" hidden="1"/>
    <cacheHierarchy uniqueName="[Fact BI Solutions].[BISolution]" caption="BISolution" attribute="1" defaultMemberUniqueName="[Fact BI Solutions].[BISolution].[All]" allUniqueName="[Fact BI Solutions].[BISolution].[All]" dimensionUniqueName="[Fact BI Solutions]" displayFolder="" count="0" unbalanced="0" hidden="1"/>
    <cacheHierarchy uniqueName="[Fact BI Solutions].[ByteCount]" caption="ByteCount" attribute="1" defaultMemberUniqueName="[Fact BI Solutions].[ByteCount].[All]" allUniqueName="[Fact BI Solutions].[ByteCount].[All]" dimensionUniqueName="[Fact BI Solutions]" displayFolder="" count="0" unbalanced="0" hidden="1"/>
    <cacheHierarchy uniqueName="[Fact BI Solutions].[CreatedDate]" caption="CreatedDate" attribute="1" defaultMemberUniqueName="[Fact BI Solutions].[CreatedDate].[All]" allUniqueName="[Fact BI Solutions].[CreatedDate].[All]" dimensionUniqueName="[Fact BI Solutions]" displayFolder="" count="0" unbalanced="0" hidden="1"/>
    <cacheHierarchy uniqueName="[Fact BI Solutions].[DashboardActions]" caption="DashboardActions" attribute="1" defaultMemberUniqueName="[Fact BI Solutions].[DashboardActions].[All]" allUniqueName="[Fact BI Solutions].[DashboardActions].[All]" dimensionUniqueName="[Fact BI Solutions]" displayFolder="" count="0" unbalanced="0" hidden="1"/>
    <cacheHierarchy uniqueName="[Fact BI Solutions].[DashboardDeleted]" caption="DashboardDeleted" attribute="1" defaultMemberUniqueName="[Fact BI Solutions].[DashboardDeleted].[All]" allUniqueName="[Fact BI Solutions].[DashboardDeleted].[All]" dimensionUniqueName="[Fact BI Solutions]" displayFolder="" count="0" unbalanced="0" hidden="1"/>
    <cacheHierarchy uniqueName="[Fact BI Solutions].[DashboardKey]" caption="DashboardKey" attribute="1" defaultMemberUniqueName="[Fact BI Solutions].[DashboardKey].[All]" allUniqueName="[Fact BI Solutions].[DashboardKey].[All]" dimensionUniqueName="[Fact BI Solutions]" displayFolder="" count="0" unbalanced="0" hidden="1"/>
    <cacheHierarchy uniqueName="[Fact BI Solutions].[DashboardName]" caption="DashboardName" attribute="1" defaultMemberUniqueName="[Fact BI Solutions].[DashboardName].[All]" allUniqueName="[Fact BI Solutions].[DashboardName].[All]" dimensionUniqueName="[Fact BI Solutions]" displayFolder="" count="0" unbalanced="0" hidden="1"/>
    <cacheHierarchy uniqueName="[Fact BI Solutions].[DashboardSize]" caption="DashboardSize" attribute="1" defaultMemberUniqueName="[Fact BI Solutions].[DashboardSize].[All]" allUniqueName="[Fact BI Solutions].[DashboardSize].[All]" dimensionUniqueName="[Fact BI Solutions]" displayFolder="" count="0" unbalanced="0" hidden="1"/>
    <cacheHierarchy uniqueName="[Fact BI Solutions].[DashboardSource]" caption="DashboardSource" attribute="1" defaultMemberUniqueName="[Fact BI Solutions].[DashboardSource].[All]" allUniqueName="[Fact BI Solutions].[DashboardSource].[All]" dimensionUniqueName="[Fact BI Solutions]" displayFolder="" count="0" unbalanced="0" hidden="1"/>
    <cacheHierarchy uniqueName="[Fact BI Solutions].[DashboardURL]" caption="DashboardURL" attribute="1" defaultMemberUniqueName="[Fact BI Solutions].[DashboardURL].[All]" allUniqueName="[Fact BI Solutions].[DashboardURL].[All]" dimensionUniqueName="[Fact BI Solutions]" displayFolder="" count="0" unbalanced="0" hidden="1"/>
    <cacheHierarchy uniqueName="[Fact BI Solutions].[DataSource]" caption="DataSource" attribute="1" defaultMemberUniqueName="[Fact BI Solutions].[DataSource].[All]" allUniqueName="[Fact BI Solutions].[DataSource].[All]" dimensionUniqueName="[Fact BI Solutions]" displayFolder="" count="0" unbalanced="0" hidden="1"/>
    <cacheHierarchy uniqueName="[Fact BI Solutions].[DateKey]" caption="DateKey" attribute="1" defaultMemberUniqueName="[Fact BI Solutions].[DateKey].[All]" allUniqueName="[Fact BI Solutions].[DateKey].[All]" dimensionUniqueName="[Fact BI Solutions]" displayFolder="" count="0" unbalanced="0" hidden="1"/>
    <cacheHierarchy uniqueName="[Fact BI Solutions].[ExecutionId]" caption="ExecutionId" attribute="1" defaultMemberUniqueName="[Fact BI Solutions].[ExecutionId].[All]" allUniqueName="[Fact BI Solutions].[ExecutionId].[All]" dimensionUniqueName="[Fact BI Solutions]" displayFolder="" count="0" unbalanced="0" hidden="1"/>
    <cacheHierarchy uniqueName="[Fact BI Solutions].[Format]" caption="Format" attribute="1" defaultMemberUniqueName="[Fact BI Solutions].[Format].[All]" allUniqueName="[Fact BI Solutions].[Format].[All]" dimensionUniqueName="[Fact BI Solutions]" displayFolder="" count="0" unbalanced="0" hidden="1"/>
    <cacheHierarchy uniqueName="[Fact BI Solutions].[ModifiedDate]" caption="ModifiedDate" attribute="1" defaultMemberUniqueName="[Fact BI Solutions].[ModifiedDate].[All]" allUniqueName="[Fact BI Solutions].[ModifiedDate].[All]" dimensionUniqueName="[Fact BI Solutions]" displayFolder="" count="0" unbalanced="0" hidden="1"/>
    <cacheHierarchy uniqueName="[Fact BI Solutions].[RequestType]" caption="RequestType" attribute="1" defaultMemberUniqueName="[Fact BI Solutions].[RequestType].[All]" allUniqueName="[Fact BI Solutions].[RequestType].[All]" dimensionUniqueName="[Fact BI Solutions]" displayFolder="" count="0" unbalanced="0" hidden="1"/>
    <cacheHierarchy uniqueName="[Fact BI Solutions].[ServerIP]" caption="ServerIP" attribute="1" defaultMemberUniqueName="[Fact BI Solutions].[ServerIP].[All]" allUniqueName="[Fact BI Solutions].[ServerIP].[All]" dimensionUniqueName="[Fact BI Solutions]" displayFolder="" count="0" unbalanced="0" hidden="1"/>
    <cacheHierarchy uniqueName="[Fact BI Solutions].[ServerLocation]" caption="ServerLocation" attribute="1" defaultMemberUniqueName="[Fact BI Solutions].[ServerLocation].[All]" allUniqueName="[Fact BI Solutions].[ServerLocation].[All]" dimensionUniqueName="[Fact BI Solutions]" displayFolder="" count="0" unbalanced="0" hidden="1"/>
    <cacheHierarchy uniqueName="[Fact BI Solutions].[ServerName]" caption="ServerName" attribute="1" defaultMemberUniqueName="[Fact BI Solutions].[ServerName].[All]" allUniqueName="[Fact BI Solutions].[ServerName].[All]" dimensionUniqueName="[Fact BI Solutions]" displayFolder="" count="0" unbalanced="0" hidden="1"/>
    <cacheHierarchy uniqueName="[Fact BI Solutions].[StartDate]" caption="StartDate" attribute="1" defaultMemberUniqueName="[Fact BI Solutions].[StartDate].[All]" allUniqueName="[Fact BI Solutions].[StartDate].[All]" dimensionUniqueName="[Fact BI Solutions]" displayFolder="" count="0" unbalanced="0" hidden="1"/>
    <cacheHierarchy uniqueName="[Fact BI Solutions].[TBLKey]" caption="TBLKey" attribute="1" defaultMemberUniqueName="[Fact BI Solutions].[TBLKey].[All]" allUniqueName="[Fact BI Solutions].[TBLKey].[All]" dimensionUniqueName="[Fact BI Solutions]" displayFolder="" count="0" unbalanced="0" hidden="1"/>
    <cacheHierarchy uniqueName="[Fact BI Solutions].[TimeDataRetrieval]" caption="TimeDataRetrieval" attribute="1" defaultMemberUniqueName="[Fact BI Solutions].[TimeDataRetrieval].[All]" allUniqueName="[Fact BI Solutions].[TimeDataRetrieval].[All]" dimensionUniqueName="[Fact BI Solutions]" displayFolder="" count="0" unbalanced="0" hidden="1"/>
    <cacheHierarchy uniqueName="[Fact BI Solutions].[TimeKey]" caption="TimeKey" attribute="1" defaultMemberUniqueName="[Fact BI Solutions].[TimeKey].[All]" allUniqueName="[Fact BI Solutions].[TimeKey].[All]" dimensionUniqueName="[Fact BI Solutions]" displayFolder="" count="0" unbalanced="0" hidden="1"/>
    <cacheHierarchy uniqueName="[Fact BI Solutions].[TimeProcessing]" caption="TimeProcessing" attribute="1" defaultMemberUniqueName="[Fact BI Solutions].[TimeProcessing].[All]" allUniqueName="[Fact BI Solutions].[TimeProcessing].[All]" dimensionUniqueName="[Fact BI Solutions]" displayFolder="" count="0" unbalanced="0" hidden="1"/>
    <cacheHierarchy uniqueName="[Fact BI Solutions].[TimeRendering]" caption="TimeRendering" attribute="1" defaultMemberUniqueName="[Fact BI Solutions].[TimeRendering].[All]" allUniqueName="[Fact BI Solutions].[TimeRendering].[All]" dimensionUniqueName="[Fact BI Solutions]" displayFolder="" count="0" unbalanced="0" hidden="1"/>
    <cacheHierarchy uniqueName="[Fact BI Solutions].[UserName]" caption="UserName" attribute="1" defaultMemberUniqueName="[Fact BI Solutions].[UserName].[All]" allUniqueName="[Fact BI Solutions].[UserName].[All]" dimensionUniqueName="[Fact BI Solutions]" displayFolder="" count="0" unbalanced="0" hidden="1"/>
    <cacheHierarchy uniqueName="[Fact BI Solutions].[ViewKey]" caption="ViewKey" attribute="1" defaultMemberUniqueName="[Fact BI Solutions].[ViewKey].[All]" allUniqueName="[Fact BI Solutions].[ViewKey].[All]" dimensionUniqueName="[Fact BI Solutions]" displayFolder="" count="0" unbalanced="0" hidden="1"/>
    <cacheHierarchy uniqueName="[Fact BI Solutions].[ViewStatus]" caption="ViewStatus" attribute="1" defaultMemberUniqueName="[Fact BI Solutions].[ViewStatus].[All]" allUniqueName="[Fact BI Solutions].[ViewStatus].[All]" dimensionUniqueName="[Fact BI Solutions]" displayFolder="" count="0" unbalanced="0" hidden="1"/>
    <cacheHierarchy uniqueName="[Fact Billing].[% of Discount]" caption="% of Discount" attribute="1" defaultMemberUniqueName="[Fact Billing].[% of Discount].[All]" allUniqueName="[Fact Billing].[% of Discount].[All]" dimensionUniqueName="[Fact Billing]" displayFolder="" count="0" unbalanced="0" hidden="1"/>
    <cacheHierarchy uniqueName="[Fact Billing].[AdminDateKey]" caption="AdminDateKey" attribute="1" defaultMemberUniqueName="[Fact Billing].[AdminDateKey].[All]" allUniqueName="[Fact Billing].[AdminDateKey].[All]" dimensionUniqueName="[Fact Billing]" displayFolder="" count="0" unbalanced="0" hidden="1"/>
    <cacheHierarchy uniqueName="[Fact Billing].[AdminDateTimeKey]" caption="AdminDateTimeKey" attribute="1" defaultMemberUniqueName="[Fact Billing].[AdminDateTimeKey].[All]" allUniqueName="[Fact Billing].[AdminDateTimeKey].[All]" dimensionUniqueName="[Fact Billing]" displayFolder="" count="0" unbalanced="0" hidden="1"/>
    <cacheHierarchy uniqueName="[Fact Billing].[AdminID]" caption="AdminID" attribute="1" defaultMemberUniqueName="[Fact Billing].[AdminID].[All]" allUniqueName="[Fact Billing].[AdminID].[All]" dimensionUniqueName="[Fact Billing]" displayFolder="" count="0" unbalanced="0" hidden="1"/>
    <cacheHierarchy uniqueName="[Fact Billing].[AdmittionFlag]" caption="AdmittionFlag" attribute="1" defaultMemberUniqueName="[Fact Billing].[AdmittionFlag].[All]" allUniqueName="[Fact Billing].[AdmittionFlag].[All]" dimensionUniqueName="[Fact Billing]" displayFolder="" count="0" unbalanced="0" hidden="1"/>
    <cacheHierarchy uniqueName="[Fact Billing].[AMH_Flag]" caption="AMH_Flag" attribute="1" defaultMemberUniqueName="[Fact Billing].[AMH_Flag].[All]" allUniqueName="[Fact Billing].[AMH_Flag].[All]" dimensionUniqueName="[Fact Billing]" displayFolder="" count="0" unbalanced="0" hidden="1"/>
    <cacheHierarchy uniqueName="[Fact Billing].[AMultipliedByB]" caption="AMultipliedByB" attribute="1" defaultMemberUniqueName="[Fact Billing].[AMultipliedByB].[All]" allUniqueName="[Fact Billing].[AMultipliedByB].[All]" dimensionUniqueName="[Fact Billing]" displayFolder="" count="0" unbalanced="0" hidden="1"/>
    <cacheHierarchy uniqueName="[Fact Billing].[BedClinic_Key]" caption="BedClinic_Key" attribute="1" defaultMemberUniqueName="[Fact Billing].[BedClinic_Key].[All]" allUniqueName="[Fact Billing].[BedClinic_Key].[All]" dimensionUniqueName="[Fact Billing]" displayFolder="" count="0" unbalanced="0" hidden="1"/>
    <cacheHierarchy uniqueName="[Fact Billing].[BedCount]" caption="BedCount" attribute="1" defaultMemberUniqueName="[Fact Billing].[BedCount].[All]" allUniqueName="[Fact Billing].[BedCount].[All]" dimensionUniqueName="[Fact Billing]" displayFolder="" count="0" unbalanced="0" hidden="1"/>
    <cacheHierarchy uniqueName="[Fact Billing].[casescount]" caption="casescount" attribute="1" defaultMemberUniqueName="[Fact Billing].[casescount].[All]" allUniqueName="[Fact Billing].[casescount].[All]" dimensionUniqueName="[Fact Billing]" displayFolder="" count="0" unbalanced="0" hidden="1"/>
    <cacheHierarchy uniqueName="[Fact Billing].[Cash_Amount]" caption="Cash_Amount" attribute="1" defaultMemberUniqueName="[Fact Billing].[Cash_Amount].[All]" allUniqueName="[Fact Billing].[Cash_Amount].[All]" dimensionUniqueName="[Fact Billing]" displayFolder="" count="0" unbalanced="0" hidden="1"/>
    <cacheHierarchy uniqueName="[Fact Billing].[ClinicalDischargeDate]" caption="ClinicalDischargeDate" attribute="1" defaultMemberUniqueName="[Fact Billing].[ClinicalDischargeDate].[All]" allUniqueName="[Fact Billing].[ClinicalDischargeDate].[All]" dimensionUniqueName="[Fact Billing]" displayFolder="" count="0" unbalanced="0" hidden="1"/>
    <cacheHierarchy uniqueName="[Fact Billing].[CollectedById]" caption="CollectedById" attribute="1" defaultMemberUniqueName="[Fact Billing].[CollectedById].[All]" allUniqueName="[Fact Billing].[CollectedById].[All]" dimensionUniqueName="[Fact Billing]" displayFolder="" count="0" unbalanced="0" hidden="1"/>
    <cacheHierarchy uniqueName="[Fact Billing].[CollectionDateDateKey]" caption="CollectionDateDateKey" attribute="1" defaultMemberUniqueName="[Fact Billing].[CollectionDateDateKey].[All]" allUniqueName="[Fact Billing].[CollectionDateDateKey].[All]" dimensionUniqueName="[Fact Billing]" displayFolder="" count="0" unbalanced="0" hidden="1"/>
    <cacheHierarchy uniqueName="[Fact Billing].[CollectionDateTimeKey]" caption="CollectionDateTimeKey" attribute="1" defaultMemberUniqueName="[Fact Billing].[CollectionDateTimeKey].[All]" allUniqueName="[Fact Billing].[CollectionDateTimeKey].[All]" dimensionUniqueName="[Fact Billing]" displayFolder="" count="0" unbalanced="0" hidden="1"/>
    <cacheHierarchy uniqueName="[Fact Billing].[Company_Key]" caption="Company_Key" attribute="1" defaultMemberUniqueName="[Fact Billing].[Company_Key].[All]" allUniqueName="[Fact Billing].[Company_Key].[All]" dimensionUniqueName="[Fact Billing]" displayFolder="" count="0" unbalanced="0" hidden="1"/>
    <cacheHierarchy uniqueName="[Fact Billing].[CompanyTax]" caption="CompanyTax" attribute="1" defaultMemberUniqueName="[Fact Billing].[CompanyTax].[All]" allUniqueName="[Fact Billing].[CompanyTax].[All]" dimensionUniqueName="[Fact Billing]" displayFolder="" count="0" unbalanced="0" hidden="1"/>
    <cacheHierarchy uniqueName="[Fact Billing].[Contract_No]" caption="Contract_No" attribute="1" defaultMemberUniqueName="[Fact Billing].[Contract_No].[All]" allUniqueName="[Fact Billing].[Contract_No].[All]" dimensionUniqueName="[Fact Billing]" displayFolder="" count="0" unbalanced="0" hidden="1"/>
    <cacheHierarchy uniqueName="[Fact Billing].[Credit_Amount]" caption="Credit_Amount" attribute="1" defaultMemberUniqueName="[Fact Billing].[Credit_Amount].[All]" allUniqueName="[Fact Billing].[Credit_Amount].[All]" dimensionUniqueName="[Fact Billing]" displayFolder="" count="0" unbalanced="0" hidden="1"/>
    <cacheHierarchy uniqueName="[Fact Billing].[CurrencyKey]" caption="CurrencyKey" attribute="1" defaultMemberUniqueName="[Fact Billing].[CurrencyKey].[All]" allUniqueName="[Fact Billing].[CurrencyKey].[All]" dimensionUniqueName="[Fact Billing]" displayFolder="" count="0" unbalanced="0" hidden="1"/>
    <cacheHierarchy uniqueName="[Fact Billing].[DateKey]" caption="DateKey" attribute="1" defaultMemberUniqueName="[Fact Billing].[DateKey].[All]" allUniqueName="[Fact Billing].[DateKey].[All]" dimensionUniqueName="[Fact Billing]" displayFolder="" count="0" unbalanced="0" hidden="1"/>
    <cacheHierarchy uniqueName="[Fact Billing].[Diagnosis_Key]" caption="Diagnosis_Key" attribute="1" defaultMemberUniqueName="[Fact Billing].[Diagnosis_Key].[All]" allUniqueName="[Fact Billing].[Diagnosis_Key].[All]" dimensionUniqueName="[Fact Billing]" displayFolder="" count="0" unbalanced="0" hidden="1"/>
    <cacheHierarchy uniqueName="[Fact Billing].[Difference]" caption="Difference" attribute="1" defaultMemberUniqueName="[Fact Billing].[Difference].[All]" allUniqueName="[Fact Billing].[Difference].[All]" dimensionUniqueName="[Fact Billing]" displayFolder="" count="0" unbalanced="0" hidden="1"/>
    <cacheHierarchy uniqueName="[Fact Billing].[DischargeStatus_Key]" caption="DischargeStatus_Key" attribute="1" defaultMemberUniqueName="[Fact Billing].[DischargeStatus_Key].[All]" allUniqueName="[Fact Billing].[DischargeStatus_Key].[All]" dimensionUniqueName="[Fact Billing]" displayFolder="" count="0" unbalanced="0" hidden="1"/>
    <cacheHierarchy uniqueName="[Fact Billing].[DiscountAmount]" caption="DiscountAmount" attribute="1" defaultMemberUniqueName="[Fact Billing].[DiscountAmount].[All]" allUniqueName="[Fact Billing].[DiscountAmount].[All]" dimensionUniqueName="[Fact Billing]" displayFolder="" count="0" unbalanced="0" hidden="1"/>
    <cacheHierarchy uniqueName="[Fact Billing].[Doctor_Key]" caption="Doctor_Key" attribute="1" defaultMemberUniqueName="[Fact Billing].[Doctor_Key].[All]" allUniqueName="[Fact Billing].[Doctor_Key].[All]" dimensionUniqueName="[Fact Billing]" displayFolder="" count="0" unbalanced="0" hidden="1"/>
    <cacheHierarchy uniqueName="[Fact Billing].[Doctor_procedure_key]" caption="Doctor_procedure_key" attribute="1" defaultMemberUniqueName="[Fact Billing].[Doctor_procedure_key].[All]" allUniqueName="[Fact Billing].[Doctor_procedure_key].[All]" dimensionUniqueName="[Fact Billing]" displayFolder="" count="0" unbalanced="0" hidden="1"/>
    <cacheHierarchy uniqueName="[Fact Billing].[EndDateKey]" caption="EndDateKey" attribute="1" defaultMemberUniqueName="[Fact Billing].[EndDateKey].[All]" allUniqueName="[Fact Billing].[EndDateKey].[All]" dimensionUniqueName="[Fact Billing]" displayFolder="" count="0" unbalanced="0" hidden="1"/>
    <cacheHierarchy uniqueName="[Fact Billing].[Entrance_Key]" caption="Entrance_Key" attribute="1" defaultMemberUniqueName="[Fact Billing].[Entrance_Key].[All]" allUniqueName="[Fact Billing].[Entrance_Key].[All]" dimensionUniqueName="[Fact Billing]" displayFolder="" count="0" unbalanced="0" hidden="1"/>
    <cacheHierarchy uniqueName="[Fact Billing].[Episode_Key]" caption="Episode_Key" attribute="1" defaultMemberUniqueName="[Fact Billing].[Episode_Key].[All]" allUniqueName="[Fact Billing].[Episode_Key].[All]" dimensionUniqueName="[Fact Billing]" displayFolder="" count="0" unbalanced="0" hidden="1"/>
    <cacheHierarchy uniqueName="[Fact Billing].[EpisodeStatus]" caption="EpisodeStatus" attribute="1" defaultMemberUniqueName="[Fact Billing].[EpisodeStatus].[All]" allUniqueName="[Fact Billing].[EpisodeStatus].[All]" dimensionUniqueName="[Fact Billing]" displayFolder="" count="0" unbalanced="0" hidden="1"/>
    <cacheHierarchy uniqueName="[Fact Billing].[EquipmentKey]" caption="EquipmentKey" attribute="1" defaultMemberUniqueName="[Fact Billing].[EquipmentKey].[All]" allUniqueName="[Fact Billing].[EquipmentKey].[All]" dimensionUniqueName="[Fact Billing]" displayFolder="" count="0" unbalanced="0" hidden="1"/>
    <cacheHierarchy uniqueName="[Fact Billing].[Exclusive_Key]" caption="Exclusive_Key" attribute="1" defaultMemberUniqueName="[Fact Billing].[Exclusive_Key].[All]" allUniqueName="[Fact Billing].[Exclusive_Key].[All]" dimensionUniqueName="[Fact Billing]" displayFolder="" count="0" unbalanced="0" hidden="1"/>
    <cacheHierarchy uniqueName="[Fact Billing].[FinancialDischargeDate]" caption="FinancialDischargeDate" attribute="1" defaultMemberUniqueName="[Fact Billing].[FinancialDischargeDate].[All]" allUniqueName="[Fact Billing].[FinancialDischargeDate].[All]" dimensionUniqueName="[Fact Billing]" displayFolder="" count="0" unbalanced="0" hidden="1"/>
    <cacheHierarchy uniqueName="[Fact Billing].[FlagKey]" caption="FlagKey" attribute="1" defaultMemberUniqueName="[Fact Billing].[FlagKey].[All]" allUniqueName="[Fact Billing].[FlagKey].[All]" dimensionUniqueName="[Fact Billing]" displayFolder="" count="0" unbalanced="0" hidden="1"/>
    <cacheHierarchy uniqueName="[Fact Billing].[InvestigationID]" caption="InvestigationID" attribute="1" defaultMemberUniqueName="[Fact Billing].[InvestigationID].[All]" allUniqueName="[Fact Billing].[InvestigationID].[All]" dimensionUniqueName="[Fact Billing]" displayFolder="" count="0" unbalanced="0" hidden="1"/>
    <cacheHierarchy uniqueName="[Fact Billing].[Location_Code]" caption="Location_Code" attribute="1" defaultMemberUniqueName="[Fact Billing].[Location_Code].[All]" allUniqueName="[Fact Billing].[Location_Code].[All]" dimensionUniqueName="[Fact Billing]" displayFolder="" count="0" unbalanced="0" hidden="1"/>
    <cacheHierarchy uniqueName="[Fact Billing].[MaadiFlag]" caption="MaadiFlag" attribute="1" defaultMemberUniqueName="[Fact Billing].[MaadiFlag].[All]" allUniqueName="[Fact Billing].[MaadiFlag].[All]" dimensionUniqueName="[Fact Billing]" displayFolder="" count="0" unbalanced="0" hidden="1"/>
    <cacheHierarchy uniqueName="[Fact Billing].[MarketKey]" caption="MarketKey" attribute="1" defaultMemberUniqueName="[Fact Billing].[MarketKey].[All]" allUniqueName="[Fact Billing].[MarketKey].[All]" dimensionUniqueName="[Fact Billing]" displayFolder="" count="0" unbalanced="0" hidden="1"/>
    <cacheHierarchy uniqueName="[Fact Billing].[NEW_FOLLOWUP_FLAG]" caption="NEW_FOLLOWUP_FLAG" attribute="1" defaultMemberUniqueName="[Fact Billing].[NEW_FOLLOWUP_FLAG].[All]" allUniqueName="[Fact Billing].[NEW_FOLLOWUP_FLAG].[All]" dimensionUniqueName="[Fact Billing]" displayFolder="" count="0" unbalanced="0" hidden="1"/>
    <cacheHierarchy uniqueName="[Fact Billing].[NewCompanyId]" caption="NewCompanyId" attribute="1" defaultMemberUniqueName="[Fact Billing].[NewCompanyId].[All]" allUniqueName="[Fact Billing].[NewCompanyId].[All]" dimensionUniqueName="[Fact Billing]" displayFolder="" count="0" unbalanced="0" hidden="1"/>
    <cacheHierarchy uniqueName="[Fact Billing].[NewEuipmentsFlag]" caption="NewEuipmentsFlag" attribute="1" defaultMemberUniqueName="[Fact Billing].[NewEuipmentsFlag].[All]" allUniqueName="[Fact Billing].[NewEuipmentsFlag].[All]" dimensionUniqueName="[Fact Billing]" displayFolder="" count="0" unbalanced="0" hidden="1"/>
    <cacheHierarchy uniqueName="[Fact Billing].[NewFlag]" caption="NewFlag" attribute="1" defaultMemberUniqueName="[Fact Billing].[NewFlag].[All]" allUniqueName="[Fact Billing].[NewFlag].[All]" dimensionUniqueName="[Fact Billing]" displayFolder="" count="0" unbalanced="0" hidden="1"/>
    <cacheHierarchy uniqueName="[Fact Billing].[NewPatientId]" caption="NewPatientId" attribute="1" defaultMemberUniqueName="[Fact Billing].[NewPatientId].[All]" allUniqueName="[Fact Billing].[NewPatientId].[All]" dimensionUniqueName="[Fact Billing]" displayFolder="" count="0" unbalanced="0" hidden="1"/>
    <cacheHierarchy uniqueName="[Fact Billing].[NewServiceFlag]" caption="NewServiceFlag" attribute="1" defaultMemberUniqueName="[Fact Billing].[NewServiceFlag].[All]" allUniqueName="[Fact Billing].[NewServiceFlag].[All]" dimensionUniqueName="[Fact Billing]" displayFolder="" count="0" unbalanced="0" hidden="1"/>
    <cacheHierarchy uniqueName="[Fact Billing].[NoOfService]" caption="NoOfService" attribute="1" defaultMemberUniqueName="[Fact Billing].[NoOfService].[All]" allUniqueName="[Fact Billing].[NoOfService].[All]" dimensionUniqueName="[Fact Billing]" displayFolder="" count="0" unbalanced="0" hidden="1"/>
    <cacheHierarchy uniqueName="[Fact Billing].[notekey]" caption="notekey" attribute="1" defaultMemberUniqueName="[Fact Billing].[notekey].[All]" allUniqueName="[Fact Billing].[notekey].[All]" dimensionUniqueName="[Fact Billing]" displayFolder="" count="0" unbalanced="0" hidden="1"/>
    <cacheHierarchy uniqueName="[Fact Billing].[Null_Episode]" caption="Null_Episode" attribute="1" defaultMemberUniqueName="[Fact Billing].[Null_Episode].[All]" allUniqueName="[Fact Billing].[Null_Episode].[All]" dimensionUniqueName="[Fact Billing]" displayFolder="" count="0" unbalanced="0" hidden="1"/>
    <cacheHierarchy uniqueName="[Fact Billing].[OccupancyFlag]" caption="OccupancyFlag" attribute="1" defaultMemberUniqueName="[Fact Billing].[OccupancyFlag].[All]" allUniqueName="[Fact Billing].[OccupancyFlag].[All]" dimensionUniqueName="[Fact Billing]" displayFolder="" count="0" unbalanced="0" hidden="1"/>
    <cacheHierarchy uniqueName="[Fact Billing].[Operation_Key]" caption="Operation_Key" attribute="1" defaultMemberUniqueName="[Fact Billing].[Operation_Key].[All]" allUniqueName="[Fact Billing].[Operation_Key].[All]" dimensionUniqueName="[Fact Billing]" displayFolder="" count="0" unbalanced="0" hidden="1"/>
    <cacheHierarchy uniqueName="[Fact Billing].[Organization_Key]" caption="Organization_Key" attribute="1" defaultMemberUniqueName="[Fact Billing].[Organization_Key].[All]" allUniqueName="[Fact Billing].[Organization_Key].[All]" dimensionUniqueName="[Fact Billing]" displayFolder="" count="0" unbalanced="0" hidden="1"/>
    <cacheHierarchy uniqueName="[Fact Billing].[Package_ID]" caption="Package_ID" attribute="1" defaultMemberUniqueName="[Fact Billing].[Package_ID].[All]" allUniqueName="[Fact Billing].[Package_ID].[All]" dimensionUniqueName="[Fact Billing]" displayFolder="" count="0" unbalanced="0" hidden="1"/>
    <cacheHierarchy uniqueName="[Fact Billing].[patient_id]" caption="patient_id" attribute="1" defaultMemberUniqueName="[Fact Billing].[patient_id].[All]" allUniqueName="[Fact Billing].[patient_id].[All]" dimensionUniqueName="[Fact Billing]" displayFolder="" count="0" unbalanced="0" hidden="1"/>
    <cacheHierarchy uniqueName="[Fact Billing].[PatientDownPaymentFlag]" caption="PatientDownPaymentFlag" attribute="1" defaultMemberUniqueName="[Fact Billing].[PatientDownPaymentFlag].[All]" allUniqueName="[Fact Billing].[PatientDownPaymentFlag].[All]" dimensionUniqueName="[Fact Billing]" displayFolder="" count="0" unbalanced="0" hidden="1"/>
    <cacheHierarchy uniqueName="[Fact Billing].[PatientEpisodeType_Key]" caption="PatientEpisodeType_Key" attribute="1" defaultMemberUniqueName="[Fact Billing].[PatientEpisodeType_Key].[All]" allUniqueName="[Fact Billing].[PatientEpisodeType_Key].[All]" dimensionUniqueName="[Fact Billing]" displayFolder="" count="0" unbalanced="0" hidden="1"/>
    <cacheHierarchy uniqueName="[Fact Billing].[PatientTax]" caption="PatientTax" attribute="1" defaultMemberUniqueName="[Fact Billing].[PatientTax].[All]" allUniqueName="[Fact Billing].[PatientTax].[All]" dimensionUniqueName="[Fact Billing]" displayFolder="" count="0" unbalanced="0" hidden="1"/>
    <cacheHierarchy uniqueName="[Fact Billing].[PatientTypeID]" caption="PatientTypeID" attribute="1" defaultMemberUniqueName="[Fact Billing].[PatientTypeID].[All]" allUniqueName="[Fact Billing].[PatientTypeID].[All]" dimensionUniqueName="[Fact Billing]" displayFolder="" count="0" unbalanced="0" hidden="1"/>
    <cacheHierarchy uniqueName="[Fact Billing].[PerformedByID]" caption="PerformedByID" attribute="1" defaultMemberUniqueName="[Fact Billing].[PerformedByID].[All]" allUniqueName="[Fact Billing].[PerformedByID].[All]" dimensionUniqueName="[Fact Billing]" displayFolder="" count="0" unbalanced="0" hidden="1"/>
    <cacheHierarchy uniqueName="[Fact Billing].[PerformingDataDateKey]" caption="PerformingDataDateKey" attribute="1" defaultMemberUniqueName="[Fact Billing].[PerformingDataDateKey].[All]" allUniqueName="[Fact Billing].[PerformingDataDateKey].[All]" dimensionUniqueName="[Fact Billing]" displayFolder="" count="0" unbalanced="0" hidden="1"/>
    <cacheHierarchy uniqueName="[Fact Billing].[PerformingDataTimeKey]" caption="PerformingDataTimeKey" attribute="1" defaultMemberUniqueName="[Fact Billing].[PerformingDataTimeKey].[All]" allUniqueName="[Fact Billing].[PerformingDataTimeKey].[All]" dimensionUniqueName="[Fact Billing]" displayFolder="" count="0" unbalanced="0" hidden="1"/>
    <cacheHierarchy uniqueName="[Fact Billing].[PhysicalDischargeDate]" caption="PhysicalDischargeDate" attribute="1" defaultMemberUniqueName="[Fact Billing].[PhysicalDischargeDate].[All]" allUniqueName="[Fact Billing].[PhysicalDischargeDate].[All]" dimensionUniqueName="[Fact Billing]" displayFolder="" count="0" unbalanced="0" hidden="1"/>
    <cacheHierarchy uniqueName="[Fact Billing].[PhysicalDischargeFlag]" caption="PhysicalDischargeFlag" attribute="1" defaultMemberUniqueName="[Fact Billing].[PhysicalDischargeFlag].[All]" allUniqueName="[Fact Billing].[PhysicalDischargeFlag].[All]" dimensionUniqueName="[Fact Billing]" displayFolder="" count="0" unbalanced="0" hidden="1"/>
    <cacheHierarchy uniqueName="[Fact Billing].[PhysicalDischargeTime]" caption="PhysicalDischargeTime" attribute="1" defaultMemberUniqueName="[Fact Billing].[PhysicalDischargeTime].[All]" allUniqueName="[Fact Billing].[PhysicalDischargeTime].[All]" dimensionUniqueName="[Fact Billing]" displayFolder="" count="0" unbalanced="0" hidden="1"/>
    <cacheHierarchy uniqueName="[Fact Billing].[plannedDischargeFlag]" caption="plannedDischargeFlag" attribute="1" defaultMemberUniqueName="[Fact Billing].[plannedDischargeFlag].[All]" allUniqueName="[Fact Billing].[plannedDischargeFlag].[All]" dimensionUniqueName="[Fact Billing]" displayFolder="" count="0" unbalanced="0" hidden="1"/>
    <cacheHierarchy uniqueName="[Fact Billing].[PREGNANT_END_DATE]" caption="PREGNANT_END_DATE" attribute="1" defaultMemberUniqueName="[Fact Billing].[PREGNANT_END_DATE].[All]" allUniqueName="[Fact Billing].[PREGNANT_END_DATE].[All]" dimensionUniqueName="[Fact Billing]" displayFolder="" count="0" unbalanced="0" hidden="1"/>
    <cacheHierarchy uniqueName="[Fact Billing].[PREGNANT_START_DATE]" caption="PREGNANT_START_DATE" attribute="1" defaultMemberUniqueName="[Fact Billing].[PREGNANT_START_DATE].[All]" allUniqueName="[Fact Billing].[PREGNANT_START_DATE].[All]" dimensionUniqueName="[Fact Billing]" displayFolder="" count="0" unbalanced="0" hidden="1"/>
    <cacheHierarchy uniqueName="[Fact Billing].[Quantity1]" caption="Quantity1" attribute="1" defaultMemberUniqueName="[Fact Billing].[Quantity1].[All]" allUniqueName="[Fact Billing].[Quantity1].[All]" dimensionUniqueName="[Fact Billing]" displayFolder="" count="0" unbalanced="0" hidden="1"/>
    <cacheHierarchy uniqueName="[Fact Billing].[Readmission_Key]" caption="Readmission_Key" attribute="1" defaultMemberUniqueName="[Fact Billing].[Readmission_Key].[All]" allUniqueName="[Fact Billing].[Readmission_Key].[All]" dimensionUniqueName="[Fact Billing]" displayFolder="" count="0" unbalanced="0" hidden="1"/>
    <cacheHierarchy uniqueName="[Fact Billing].[Second_Doctor_ID]" caption="Second_Doctor_ID" attribute="1" defaultMemberUniqueName="[Fact Billing].[Second_Doctor_ID].[All]" allUniqueName="[Fact Billing].[Second_Doctor_ID].[All]" dimensionUniqueName="[Fact Billing]" displayFolder="" count="0" unbalanced="0" hidden="1"/>
    <cacheHierarchy uniqueName="[Fact Billing].[SectionTempKey]" caption="SectionTempKey" attribute="1" defaultMemberUniqueName="[Fact Billing].[SectionTempKey].[All]" allUniqueName="[Fact Billing].[SectionTempKey].[All]" dimensionUniqueName="[Fact Billing]" displayFolder="" count="0" unbalanced="0" hidden="1"/>
    <cacheHierarchy uniqueName="[Fact Billing].[Service_Key]" caption="Service_Key" attribute="1" defaultMemberUniqueName="[Fact Billing].[Service_Key].[All]" allUniqueName="[Fact Billing].[Service_Key].[All]" dimensionUniqueName="[Fact Billing]" displayFolder="" count="0" unbalanced="0" hidden="1"/>
    <cacheHierarchy uniqueName="[Fact Billing].[ServiceTimeKey]" caption="ServiceTimeKey" attribute="1" defaultMemberUniqueName="[Fact Billing].[ServiceTimeKey].[All]" allUniqueName="[Fact Billing].[ServiceTimeKey].[All]" dimensionUniqueName="[Fact Billing]" displayFolder="" count="0" unbalanced="0" hidden="1"/>
    <cacheHierarchy uniqueName="[Fact Billing].[SpaceStatusKey]" caption="SpaceStatusKey" attribute="1" defaultMemberUniqueName="[Fact Billing].[SpaceStatusKey].[All]" allUniqueName="[Fact Billing].[SpaceStatusKey].[All]" dimensionUniqueName="[Fact Billing]" displayFolder="" count="0" unbalanced="0" hidden="1"/>
    <cacheHierarchy uniqueName="[Fact Billing].[StartDateKey]" caption="StartDateKey" attribute="1" defaultMemberUniqueName="[Fact Billing].[StartDateKey].[All]" allUniqueName="[Fact Billing].[StartDateKey].[All]" dimensionUniqueName="[Fact Billing]" displayFolder="" count="0" unbalanced="0" hidden="1"/>
    <cacheHierarchy uniqueName="[Fact Billing].[Subcompany_Key]" caption="Subcompany_Key" attribute="1" defaultMemberUniqueName="[Fact Billing].[Subcompany_Key].[All]" allUniqueName="[Fact Billing].[Subcompany_Key].[All]" dimensionUniqueName="[Fact Billing]" displayFolder="" count="0" unbalanced="0" hidden="1"/>
    <cacheHierarchy uniqueName="[Fact Billing].[TIME_ARRIVED]" caption="TIME_ARRIVED" attribute="1" defaultMemberUniqueName="[Fact Billing].[TIME_ARRIVED].[All]" allUniqueName="[Fact Billing].[TIME_ARRIVED].[All]" dimensionUniqueName="[Fact Billing]" displayFolder="" count="0" unbalanced="0" hidden="1"/>
    <cacheHierarchy uniqueName="[Fact Billing].[Time_Diff]" caption="Time_Diff" attribute="1" defaultMemberUniqueName="[Fact Billing].[Time_Diff].[All]" allUniqueName="[Fact Billing].[Time_Diff].[All]" dimensionUniqueName="[Fact Billing]" displayFolder="" count="0" unbalanced="0" hidden="1"/>
    <cacheHierarchy uniqueName="[Fact Billing].[TIME_SEEN]" caption="TIME_SEEN" attribute="1" defaultMemberUniqueName="[Fact Billing].[TIME_SEEN].[All]" allUniqueName="[Fact Billing].[TIME_SEEN].[All]" dimensionUniqueName="[Fact Billing]" displayFolder="" count="0" unbalanced="0" hidden="1"/>
    <cacheHierarchy uniqueName="[Fact Billing].[TimeKey]" caption="TimeKey" attribute="1" defaultMemberUniqueName="[Fact Billing].[TimeKey].[All]" allUniqueName="[Fact Billing].[TimeKey].[All]" dimensionUniqueName="[Fact Billing]" displayFolder="" count="0" unbalanced="0" hidden="1"/>
    <cacheHierarchy uniqueName="[Fact Billing].[Total_Amount]" caption="Total_Amount" attribute="1" defaultMemberUniqueName="[Fact Billing].[Total_Amount].[All]" allUniqueName="[Fact Billing].[Total_Amount].[All]" dimensionUniqueName="[Fact Billing]" displayFolder="" count="0" unbalanced="0" hidden="1"/>
    <cacheHierarchy uniqueName="[Fact Billing].[TotalAmountBeforeDiscount]" caption="TotalAmountBeforeDiscount" attribute="1" defaultMemberUniqueName="[Fact Billing].[TotalAmountBeforeDiscount].[All]" allUniqueName="[Fact Billing].[TotalAmountBeforeDiscount].[All]" dimensionUniqueName="[Fact Billing]" displayFolder="" count="0" unbalanced="0" hidden="1"/>
    <cacheHierarchy uniqueName="[Fact Billing].[Visit_Key]" caption="Visit_Key" attribute="1" defaultMemberUniqueName="[Fact Billing].[Visit_Key].[All]" allUniqueName="[Fact Billing].[Visit_Key].[All]" dimensionUniqueName="[Fact Billing]" displayFolder="" count="0" unbalanced="0" hidden="1"/>
    <cacheHierarchy uniqueName="[Fact Booking Request].[CancellationReasonsID]" caption="CancellationReasonsID" attribute="1" defaultMemberUniqueName="[Fact Booking Request].[CancellationReasonsID].[All]" allUniqueName="[Fact Booking Request].[CancellationReasonsID].[All]" dimensionUniqueName="[Fact Booking Request]" displayFolder="" count="0" unbalanced="0" hidden="1"/>
    <cacheHierarchy uniqueName="[Fact Booking Request].[Company_key]" caption="Company_key" attribute="1" defaultMemberUniqueName="[Fact Booking Request].[Company_key].[All]" allUniqueName="[Fact Booking Request].[Company_key].[All]" dimensionUniqueName="[Fact Booking Request]" displayFolder="" count="0" unbalanced="0" hidden="1"/>
    <cacheHierarchy uniqueName="[Fact Booking Request].[EmployeeKey]" caption="EmployeeKey" attribute="1" defaultMemberUniqueName="[Fact Booking Request].[EmployeeKey].[All]" allUniqueName="[Fact Booking Request].[EmployeeKey].[All]" dimensionUniqueName="[Fact Booking Request]" displayFolder="" count="0" unbalanced="0" hidden="1"/>
    <cacheHierarchy uniqueName="[Fact Booking Request].[FilteredRequests]" caption="FilteredRequests" attribute="1" defaultMemberUniqueName="[Fact Booking Request].[FilteredRequests].[All]" allUniqueName="[Fact Booking Request].[FilteredRequests].[All]" dimensionUniqueName="[Fact Booking Request]" displayFolder="" count="0" unbalanced="0" hidden="1"/>
    <cacheHierarchy uniqueName="[Fact Booking Request].[IsReached]" caption="IsReached" attribute="1" defaultMemberUniqueName="[Fact Booking Request].[IsReached].[All]" allUniqueName="[Fact Booking Request].[IsReached].[All]" dimensionUniqueName="[Fact Booking Request]" displayFolder="" count="0" unbalanced="0" hidden="1"/>
    <cacheHierarchy uniqueName="[Fact Booking Request].[IsReserved]" caption="IsReserved" attribute="1" defaultMemberUniqueName="[Fact Booking Request].[IsReserved].[All]" allUniqueName="[Fact Booking Request].[IsReserved].[All]" dimensionUniqueName="[Fact Booking Request]" displayFolder="" count="0" unbalanced="0" hidden="1"/>
    <cacheHierarchy uniqueName="[Fact Booking Request].[Organization_Key]" caption="Organization_Key" attribute="1" defaultMemberUniqueName="[Fact Booking Request].[Organization_Key].[All]" allUniqueName="[Fact Booking Request].[Organization_Key].[All]" dimensionUniqueName="[Fact Booking Request]" displayFolder="" count="0" unbalanced="0" hidden="1"/>
    <cacheHierarchy uniqueName="[Fact Booking Request].[Patient_Key]" caption="Patient_Key" attribute="1" defaultMemberUniqueName="[Fact Booking Request].[Patient_Key].[All]" allUniqueName="[Fact Booking Request].[Patient_Key].[All]" dimensionUniqueName="[Fact Booking Request]" displayFolder="" count="0" unbalanced="0" hidden="1"/>
    <cacheHierarchy uniqueName="[Fact Booking Request].[PatientState]" caption="PatientState" attribute="1" defaultMemberUniqueName="[Fact Booking Request].[PatientState].[All]" allUniqueName="[Fact Booking Request].[PatientState].[All]" dimensionUniqueName="[Fact Booking Request]" displayFolder="" count="0" unbalanced="0" hidden="1"/>
    <cacheHierarchy uniqueName="[Fact Booking Request].[Request_ID]" caption="Request_ID" attribute="1" defaultMemberUniqueName="[Fact Booking Request].[Request_ID].[All]" allUniqueName="[Fact Booking Request].[Request_ID].[All]" dimensionUniqueName="[Fact Booking Request]" displayFolder="" count="0" unbalanced="0" hidden="1"/>
    <cacheHierarchy uniqueName="[Fact Booking Request].[RequestDate]" caption="RequestDate" attribute="1" defaultMemberUniqueName="[Fact Booking Request].[RequestDate].[All]" allUniqueName="[Fact Booking Request].[RequestDate].[All]" dimensionUniqueName="[Fact Booking Request]" displayFolder="" count="0" unbalanced="0" hidden="1"/>
    <cacheHierarchy uniqueName="[Fact Booking Request].[RequestTime]" caption="RequestTime" attribute="1" defaultMemberUniqueName="[Fact Booking Request].[RequestTime].[All]" allUniqueName="[Fact Booking Request].[RequestTime].[All]" dimensionUniqueName="[Fact Booking Request]" displayFolder="" count="0" unbalanced="0" hidden="1"/>
    <cacheHierarchy uniqueName="[Fact Booking Request].[ReservationDate]" caption="ReservationDate" attribute="1" defaultMemberUniqueName="[Fact Booking Request].[ReservationDate].[All]" allUniqueName="[Fact Booking Request].[ReservationDate].[All]" dimensionUniqueName="[Fact Booking Request]" displayFolder="" count="0" unbalanced="0" hidden="1"/>
    <cacheHierarchy uniqueName="[Fact Booking Request].[ReservationStatus]" caption="ReservationStatus" attribute="1" defaultMemberUniqueName="[Fact Booking Request].[ReservationStatus].[All]" allUniqueName="[Fact Booking Request].[ReservationStatus].[All]" dimensionUniqueName="[Fact Booking Request]" displayFolder="" count="0" unbalanced="0" hidden="1"/>
    <cacheHierarchy uniqueName="[Fact Booking Request].[ReservationTime]" caption="ReservationTime" attribute="1" defaultMemberUniqueName="[Fact Booking Request].[ReservationTime].[All]" allUniqueName="[Fact Booking Request].[ReservationTime].[All]" dimensionUniqueName="[Fact Booking Request]" displayFolder="" count="0" unbalanced="0" hidden="1"/>
    <cacheHierarchy uniqueName="[Fact Booking Request].[ReservationType_ID]" caption="ReservationType_ID" attribute="1" defaultMemberUniqueName="[Fact Booking Request].[ReservationType_ID].[All]" allUniqueName="[Fact Booking Request].[ReservationType_ID].[All]" dimensionUniqueName="[Fact Booking Request]" displayFolder="" count="0" unbalanced="0" hidden="1"/>
    <cacheHierarchy uniqueName="[Fact Booking Request].[Staff_ID]" caption="Staff_ID" attribute="1" defaultMemberUniqueName="[Fact Booking Request].[Staff_ID].[All]" allUniqueName="[Fact Booking Request].[Staff_ID].[All]" dimensionUniqueName="[Fact Booking Request]" displayFolder="" count="0" unbalanced="0" hidden="1"/>
    <cacheHierarchy uniqueName="[Fact Booking Request].[System_ID]" caption="System_ID" attribute="1" defaultMemberUniqueName="[Fact Booking Request].[System_ID].[All]" allUniqueName="[Fact Booking Request].[System_ID].[All]" dimensionUniqueName="[Fact Booking Request]" displayFolder="" count="0" unbalanced="0" hidden="1"/>
    <cacheHierarchy uniqueName="[Fact Booking Request].[VisitDate]" caption="VisitDate" attribute="1" defaultMemberUniqueName="[Fact Booking Request].[VisitDate].[All]" allUniqueName="[Fact Booking Request].[VisitDate].[All]" dimensionUniqueName="[Fact Booking Request]" displayFolder="" count="0" unbalanced="0" hidden="1"/>
    <cacheHierarchy uniqueName="[Fact Business Assumptions].[AddRemoveSpec]" caption="AddRemoveSpec" attribute="1" defaultMemberUniqueName="[Fact Business Assumptions].[AddRemoveSpec].[All]" allUniqueName="[Fact Business Assumptions].[AddRemoveSpec].[All]" dimensionUniqueName="[Fact Business Assumptions]" displayFolder="" count="0" unbalanced="0" hidden="1"/>
    <cacheHierarchy uniqueName="[Fact Business Assumptions].[AddValue]" caption="AddValue" attribute="1" defaultMemberUniqueName="[Fact Business Assumptions].[AddValue].[All]" allUniqueName="[Fact Business Assumptions].[AddValue].[All]" dimensionUniqueName="[Fact Business Assumptions]" displayFolder="" count="0" unbalanced="0" hidden="1"/>
    <cacheHierarchy uniqueName="[Fact Business Assumptions].[BaseLineKey]" caption="BaseLineKey" attribute="1" defaultMemberUniqueName="[Fact Business Assumptions].[BaseLineKey].[All]" allUniqueName="[Fact Business Assumptions].[BaseLineKey].[All]" dimensionUniqueName="[Fact Business Assumptions]" displayFolder="" count="0" unbalanced="0" hidden="1"/>
    <cacheHierarchy uniqueName="[Fact Business Assumptions].[CaseMix]" caption="CaseMix" attribute="1" defaultMemberUniqueName="[Fact Business Assumptions].[CaseMix].[All]" allUniqueName="[Fact Business Assumptions].[CaseMix].[All]" dimensionUniqueName="[Fact Business Assumptions]" displayFolder="" count="0" unbalanced="0" hidden="1"/>
    <cacheHierarchy uniqueName="[Fact Business Assumptions].[Company_Key]" caption="Company_Key" attribute="1" defaultMemberUniqueName="[Fact Business Assumptions].[Company_Key].[All]" allUniqueName="[Fact Business Assumptions].[Company_Key].[All]" dimensionUniqueName="[Fact Business Assumptions]" displayFolder="" count="0" unbalanced="0" hidden="1"/>
    <cacheHierarchy uniqueName="[Fact Business Assumptions].[DateKey]" caption="DateKey" attribute="1" defaultMemberUniqueName="[Fact Business Assumptions].[DateKey].[All]" allUniqueName="[Fact Business Assumptions].[DateKey].[All]" dimensionUniqueName="[Fact Business Assumptions]" displayFolder="" count="0" unbalanced="0" hidden="1"/>
    <cacheHierarchy uniqueName="[Fact Business Assumptions].[DiscountValue]" caption="DiscountValue" attribute="1" defaultMemberUniqueName="[Fact Business Assumptions].[DiscountValue].[All]" allUniqueName="[Fact Business Assumptions].[DiscountValue].[All]" dimensionUniqueName="[Fact Business Assumptions]" displayFolder="" count="0" unbalanced="0" hidden="1"/>
    <cacheHierarchy uniqueName="[Fact Business Assumptions].[Organization_Key]" caption="Organization_Key" attribute="1" defaultMemberUniqueName="[Fact Business Assumptions].[Organization_Key].[All]" allUniqueName="[Fact Business Assumptions].[Organization_Key].[All]" dimensionUniqueName="[Fact Business Assumptions]" displayFolder="" count="0" unbalanced="0" hidden="1"/>
    <cacheHierarchy uniqueName="[Fact Business Assumptions].[PatientEpisodeType_Key]" caption="PatientEpisodeType_Key" attribute="1" defaultMemberUniqueName="[Fact Business Assumptions].[PatientEpisodeType_Key].[All]" allUniqueName="[Fact Business Assumptions].[PatientEpisodeType_Key].[All]" dimensionUniqueName="[Fact Business Assumptions]" displayFolder="" count="0" unbalanced="0" hidden="1"/>
    <cacheHierarchy uniqueName="[Fact Business Assumptions].[Price]" caption="Price" attribute="1" defaultMemberUniqueName="[Fact Business Assumptions].[Price].[All]" allUniqueName="[Fact Business Assumptions].[Price].[All]" dimensionUniqueName="[Fact Business Assumptions]" displayFolder="" count="0" unbalanced="0" hidden="1"/>
    <cacheHierarchy uniqueName="[Fact Business Assumptions].[ScenarioID]" caption="ScenarioID" attribute="1" defaultMemberUniqueName="[Fact Business Assumptions].[ScenarioID].[All]" allUniqueName="[Fact Business Assumptions].[ScenarioID].[All]" dimensionUniqueName="[Fact Business Assumptions]" displayFolder="" count="0" unbalanced="0" hidden="1"/>
    <cacheHierarchy uniqueName="[Fact Business Assumptions].[SectionTempKey]" caption="SectionTempKey" attribute="1" defaultMemberUniqueName="[Fact Business Assumptions].[SectionTempKey].[All]" allUniqueName="[Fact Business Assumptions].[SectionTempKey].[All]" dimensionUniqueName="[Fact Business Assumptions]" displayFolder="" count="0" unbalanced="0" hidden="1"/>
    <cacheHierarchy uniqueName="[Fact Business Assumptions].[Utilization]" caption="Utilization" attribute="1" defaultMemberUniqueName="[Fact Business Assumptions].[Utilization].[All]" allUniqueName="[Fact Business Assumptions].[Utilization].[All]" dimensionUniqueName="[Fact Business Assumptions]" displayFolder="" count="0" unbalanced="0" hidden="1"/>
    <cacheHierarchy uniqueName="[Fact Business Assumptions].[Volume]" caption="Volume" attribute="1" defaultMemberUniqueName="[Fact Business Assumptions].[Volume].[All]" allUniqueName="[Fact Business Assumptions].[Volume].[All]" dimensionUniqueName="[Fact Business Assumptions]" displayFolder="" count="0" unbalanced="0" hidden="1"/>
    <cacheHierarchy uniqueName="[Fact Currency Rate].[CurrencyID]" caption="CurrencyID" attribute="1" defaultMemberUniqueName="[Fact Currency Rate].[CurrencyID].[All]" allUniqueName="[Fact Currency Rate].[CurrencyID].[All]" dimensionUniqueName="[Fact Currency Rate]" displayFolder="" count="0" unbalanced="0" hidden="1"/>
    <cacheHierarchy uniqueName="[Fact Currency Rate].[DateKey]" caption="DateKey" attribute="1" defaultMemberUniqueName="[Fact Currency Rate].[DateKey].[All]" allUniqueName="[Fact Currency Rate].[DateKey].[All]" dimensionUniqueName="[Fact Currency Rate]" displayFolder="" count="0" unbalanced="0" hidden="1"/>
    <cacheHierarchy uniqueName="[Fact Currency Rate].[ForeignCurrency]" caption="ForeignCurrency" attribute="1" defaultMemberUniqueName="[Fact Currency Rate].[ForeignCurrency].[All]" allUniqueName="[Fact Currency Rate].[ForeignCurrency].[All]" dimensionUniqueName="[Fact Currency Rate]" displayFolder="" count="0" unbalanced="0" hidden="1"/>
    <cacheHierarchy uniqueName="[Fact Currency Rate].[Rate]" caption="Rate" attribute="1" defaultMemberUniqueName="[Fact Currency Rate].[Rate].[All]" allUniqueName="[Fact Currency Rate].[Rate].[All]" dimensionUniqueName="[Fact Currency Rate]" displayFolder="" count="0" unbalanced="0" hidden="1"/>
    <cacheHierarchy uniqueName="[Fact Currency Rate].[TimeKey]" caption="TimeKey" attribute="1" defaultMemberUniqueName="[Fact Currency Rate].[TimeKey].[All]" allUniqueName="[Fact Currency Rate].[TimeKey].[All]" dimensionUniqueName="[Fact Currency Rate]" displayFolder="" count="0" unbalanced="0" hidden="1"/>
    <cacheHierarchy uniqueName="[Fact Data Quality].[AAge_Error]" caption="AAge_Error" attribute="1" defaultMemberUniqueName="[Fact Data Quality].[AAge_Error].[All]" allUniqueName="[Fact Data Quality].[AAge_Error].[All]" dimensionUniqueName="[Fact Data Quality]" displayFolder="" count="0" unbalanced="0" hidden="1"/>
    <cacheHierarchy uniqueName="[Fact Data Quality].[ADistrict_Error]" caption="ADistrict_Error" attribute="1" defaultMemberUniqueName="[Fact Data Quality].[ADistrict_Error].[All]" allUniqueName="[Fact Data Quality].[ADistrict_Error].[All]" dimensionUniqueName="[Fact Data Quality]" displayFolder="" count="0" unbalanced="0" hidden="1"/>
    <cacheHierarchy uniqueName="[Fact Data Quality].[AName_Error]" caption="AName_Error" attribute="1" defaultMemberUniqueName="[Fact Data Quality].[AName_Error].[All]" allUniqueName="[Fact Data Quality].[AName_Error].[All]" dimensionUniqueName="[Fact Data Quality]" displayFolder="" count="0" unbalanced="0" hidden="1"/>
    <cacheHierarchy uniqueName="[Fact Data Quality].[APhone_Error]" caption="APhone_Error" attribute="1" defaultMemberUniqueName="[Fact Data Quality].[APhone_Error].[All]" allUniqueName="[Fact Data Quality].[APhone_Error].[All]" dimensionUniqueName="[Fact Data Quality]" displayFolder="" count="0" unbalanced="0" hidden="1"/>
    <cacheHierarchy uniqueName="[Fact Data Quality].[BAge_error]" caption="BAge_error" attribute="1" defaultMemberUniqueName="[Fact Data Quality].[BAge_error].[All]" allUniqueName="[Fact Data Quality].[BAge_error].[All]" dimensionUniqueName="[Fact Data Quality]" displayFolder="" count="0" unbalanced="0" hidden="1"/>
    <cacheHierarchy uniqueName="[Fact Data Quality].[BDistrict_Error]" caption="BDistrict_Error" attribute="1" defaultMemberUniqueName="[Fact Data Quality].[BDistrict_Error].[All]" allUniqueName="[Fact Data Quality].[BDistrict_Error].[All]" dimensionUniqueName="[Fact Data Quality]" displayFolder="" count="0" unbalanced="0" hidden="1"/>
    <cacheHierarchy uniqueName="[Fact Data Quality].[BName_Error]" caption="BName_Error" attribute="1" defaultMemberUniqueName="[Fact Data Quality].[BName_Error].[All]" allUniqueName="[Fact Data Quality].[BName_Error].[All]" dimensionUniqueName="[Fact Data Quality]" displayFolder="" count="0" unbalanced="0" hidden="1"/>
    <cacheHierarchy uniqueName="[Fact Data Quality].[BPhone_Error]" caption="BPhone_Error" attribute="1" defaultMemberUniqueName="[Fact Data Quality].[BPhone_Error].[All]" allUniqueName="[Fact Data Quality].[BPhone_Error].[All]" dimensionUniqueName="[Fact Data Quality]" displayFolder="" count="0" unbalanced="0" hidden="1"/>
    <cacheHierarchy uniqueName="[Fact Data Quality].[DateKey]" caption="DateKey" attribute="1" defaultMemberUniqueName="[Fact Data Quality].[DateKey].[All]" allUniqueName="[Fact Data Quality].[DateKey].[All]" dimensionUniqueName="[Fact Data Quality]" displayFolder="" count="0" unbalanced="0" hidden="1"/>
    <cacheHierarchy uniqueName="[Fact Data Quality].[EmployeeID]" caption="EmployeeID" attribute="1" defaultMemberUniqueName="[Fact Data Quality].[EmployeeID].[All]" allUniqueName="[Fact Data Quality].[EmployeeID].[All]" dimensionUniqueName="[Fact Data Quality]" displayFolder="" count="0" unbalanced="0" hidden="1"/>
    <cacheHierarchy uniqueName="[Fact Data Quality].[ORGANIZATION_KEY]" caption="ORGANIZATION_KEY" attribute="1" defaultMemberUniqueName="[Fact Data Quality].[ORGANIZATION_KEY].[All]" allUniqueName="[Fact Data Quality].[ORGANIZATION_KEY].[All]" dimensionUniqueName="[Fact Data Quality]" displayFolder="" count="0" unbalanced="0" hidden="1"/>
    <cacheHierarchy uniqueName="[Fact Data Quality].[TOTAL_RIGHT]" caption="TOTAL_RIGHT" attribute="1" defaultMemberUniqueName="[Fact Data Quality].[TOTAL_RIGHT].[All]" allUniqueName="[Fact Data Quality].[TOTAL_RIGHT].[All]" dimensionUniqueName="[Fact Data Quality]" displayFolder="" count="0" unbalanced="0" hidden="1"/>
    <cacheHierarchy uniqueName="[Fact Dental Cases].[Dental_Doctor]" caption="Dental_Doctor" attribute="1" defaultMemberUniqueName="[Fact Dental Cases].[Dental_Doctor].[All]" allUniqueName="[Fact Dental Cases].[Dental_Doctor].[All]" dimensionUniqueName="[Fact Dental Cases]" displayFolder="" count="0" unbalanced="0" hidden="1"/>
    <cacheHierarchy uniqueName="[Fact Dental Cases].[DentalCases]" caption="DentalCases" attribute="1" defaultMemberUniqueName="[Fact Dental Cases].[DentalCases].[All]" allUniqueName="[Fact Dental Cases].[DentalCases].[All]" dimensionUniqueName="[Fact Dental Cases]" displayFolder="" count="0" unbalanced="0" hidden="1"/>
    <cacheHierarchy uniqueName="[Fact Dental Cases].[Organization_Key]" caption="Organization_Key" attribute="1" defaultMemberUniqueName="[Fact Dental Cases].[Organization_Key].[All]" allUniqueName="[Fact Dental Cases].[Organization_Key].[All]" dimensionUniqueName="[Fact Dental Cases]" displayFolder="" count="0" unbalanced="0" hidden="1"/>
    <cacheHierarchy uniqueName="[Fact Dental Cases].[patient_id]" caption="patient_id" attribute="1" defaultMemberUniqueName="[Fact Dental Cases].[patient_id].[All]" allUniqueName="[Fact Dental Cases].[patient_id].[All]" dimensionUniqueName="[Fact Dental Cases]" displayFolder="" count="0" unbalanced="0" hidden="1"/>
    <cacheHierarchy uniqueName="[Fact Dental Cases].[PatientEpisodeType_key]" caption="PatientEpisodeType_key" attribute="1" defaultMemberUniqueName="[Fact Dental Cases].[PatientEpisodeType_key].[All]" allUniqueName="[Fact Dental Cases].[PatientEpisodeType_key].[All]" dimensionUniqueName="[Fact Dental Cases]" displayFolder="" count="0" unbalanced="0" hidden="1"/>
    <cacheHierarchy uniqueName="[Fact Dental Cases].[PatientStatus]" caption="PatientStatus" attribute="1" defaultMemberUniqueName="[Fact Dental Cases].[PatientStatus].[All]" allUniqueName="[Fact Dental Cases].[PatientStatus].[All]" dimensionUniqueName="[Fact Dental Cases]" displayFolder="" count="0" unbalanced="0" hidden="1"/>
    <cacheHierarchy uniqueName="[Fact Dental Cases].[Purchaser_code]" caption="Purchaser_code" attribute="1" defaultMemberUniqueName="[Fact Dental Cases].[Purchaser_code].[All]" allUniqueName="[Fact Dental Cases].[Purchaser_code].[All]" dimensionUniqueName="[Fact Dental Cases]" displayFolder="" count="0" unbalanced="0" hidden="1"/>
    <cacheHierarchy uniqueName="[Fact Dental Cases].[Service_Date]" caption="Service_Date" attribute="1" defaultMemberUniqueName="[Fact Dental Cases].[Service_Date].[All]" allUniqueName="[Fact Dental Cases].[Service_Date].[All]" dimensionUniqueName="[Fact Dental Cases]" displayFolder="" count="0" unbalanced="0" hidden="1"/>
    <cacheHierarchy uniqueName="[Fact Dental Cases].[Subcompany_Key]" caption="Subcompany_Key" attribute="1" defaultMemberUniqueName="[Fact Dental Cases].[Subcompany_Key].[All]" allUniqueName="[Fact Dental Cases].[Subcompany_Key].[All]" dimensionUniqueName="[Fact Dental Cases]" displayFolder="" count="0" unbalanced="0" hidden="1"/>
    <cacheHierarchy uniqueName="[Fact Doctor Apologies].[AccountMappedKey]" caption="AccountMappedKey" attribute="1" defaultMemberUniqueName="[Fact Doctor Apologies].[AccountMappedKey].[All]" allUniqueName="[Fact Doctor Apologies].[AccountMappedKey].[All]" dimensionUniqueName="[Fact Doctor Apologies]" displayFolder="" count="0" unbalanced="0" hidden="1"/>
    <cacheHierarchy uniqueName="[Fact Doctor Apologies].[AgentsMappedKey]" caption="AgentsMappedKey" attribute="1" defaultMemberUniqueName="[Fact Doctor Apologies].[AgentsMappedKey].[All]" allUniqueName="[Fact Doctor Apologies].[AgentsMappedKey].[All]" dimensionUniqueName="[Fact Doctor Apologies]" displayFolder="" count="0" unbalanced="0" hidden="1"/>
    <cacheHierarchy uniqueName="[Fact Doctor Apologies].[AllowOverBooking]" caption="AllowOverBooking" attribute="1" defaultMemberUniqueName="[Fact Doctor Apologies].[AllowOverBooking].[All]" allUniqueName="[Fact Doctor Apologies].[AllowOverBooking].[All]" dimensionUniqueName="[Fact Doctor Apologies]" displayFolder="" count="0" unbalanced="0" hidden="1"/>
    <cacheHierarchy uniqueName="[Fact Doctor Apologies].[AltKey]" caption="AltKey" attribute="1" defaultMemberUniqueName="[Fact Doctor Apologies].[AltKey].[All]" allUniqueName="[Fact Doctor Apologies].[AltKey].[All]" dimensionUniqueName="[Fact Doctor Apologies]" displayFolder="" count="0" unbalanced="0" hidden="1"/>
    <cacheHierarchy uniqueName="[Fact Doctor Apologies].[ApologyDateKey]" caption="ApologyDateKey" attribute="1" defaultMemberUniqueName="[Fact Doctor Apologies].[ApologyDateKey].[All]" allUniqueName="[Fact Doctor Apologies].[ApologyDateKey].[All]" dimensionUniqueName="[Fact Doctor Apologies]" displayFolder="" count="0" unbalanced="0" hidden="1"/>
    <cacheHierarchy uniqueName="[Fact Doctor Apologies].[ApologyKey]" caption="ApologyKey" attribute="1" defaultMemberUniqueName="[Fact Doctor Apologies].[ApologyKey].[All]" allUniqueName="[Fact Doctor Apologies].[ApologyKey].[All]" dimensionUniqueName="[Fact Doctor Apologies]" displayFolder="" count="0" unbalanced="0" hidden="1"/>
    <cacheHierarchy uniqueName="[Fact Doctor Apologies].[ApologyRequestDate]" caption="ApologyRequestDate" attribute="1" defaultMemberUniqueName="[Fact Doctor Apologies].[ApologyRequestDate].[All]" allUniqueName="[Fact Doctor Apologies].[ApologyRequestDate].[All]" dimensionUniqueName="[Fact Doctor Apologies]" displayFolder="" count="0" unbalanced="0" hidden="1"/>
    <cacheHierarchy uniqueName="[Fact Doctor Apologies].[ApologyRequestTime]" caption="ApologyRequestTime" attribute="1" defaultMemberUniqueName="[Fact Doctor Apologies].[ApologyRequestTime].[All]" allUniqueName="[Fact Doctor Apologies].[ApologyRequestTime].[All]" dimensionUniqueName="[Fact Doctor Apologies]" displayFolder="" count="0" unbalanced="0" hidden="1"/>
    <cacheHierarchy uniqueName="[Fact Doctor Apologies].[ApologyType]" caption="ApologyType" attribute="1" defaultMemberUniqueName="[Fact Doctor Apologies].[ApologyType].[All]" allUniqueName="[Fact Doctor Apologies].[ApologyType].[All]" dimensionUniqueName="[Fact Doctor Apologies]" displayFolder="" count="0" unbalanced="0" hidden="1"/>
    <cacheHierarchy uniqueName="[Fact Doctor Apologies].[AppointmentRoleID]" caption="AppointmentRoleID" attribute="1" defaultMemberUniqueName="[Fact Doctor Apologies].[AppointmentRoleID].[All]" allUniqueName="[Fact Doctor Apologies].[AppointmentRoleID].[All]" dimensionUniqueName="[Fact Doctor Apologies]" displayFolder="" count="0" unbalanced="0" hidden="1"/>
    <cacheHierarchy uniqueName="[Fact Doctor Apologies].[Capacity]" caption="Capacity" attribute="1" defaultMemberUniqueName="[Fact Doctor Apologies].[Capacity].[All]" allUniqueName="[Fact Doctor Apologies].[Capacity].[All]" dimensionUniqueName="[Fact Doctor Apologies]" displayFolder="" count="0" unbalanced="0" hidden="1"/>
    <cacheHierarchy uniqueName="[Fact Doctor Apologies].[ClinicDateKey]" caption="ClinicDateKey" attribute="1" defaultMemberUniqueName="[Fact Doctor Apologies].[ClinicDateKey].[All]" allUniqueName="[Fact Doctor Apologies].[ClinicDateKey].[All]" dimensionUniqueName="[Fact Doctor Apologies]" displayFolder="" count="0" unbalanced="0" hidden="1"/>
    <cacheHierarchy uniqueName="[Fact Doctor Apologies].[ClinicTypeID]" caption="ClinicTypeID" attribute="1" defaultMemberUniqueName="[Fact Doctor Apologies].[ClinicTypeID].[All]" allUniqueName="[Fact Doctor Apologies].[ClinicTypeID].[All]" dimensionUniqueName="[Fact Doctor Apologies]" displayFolder="" count="0" unbalanced="0" hidden="1"/>
    <cacheHierarchy uniqueName="[Fact Doctor Apologies].[DateFrom]" caption="DateFrom" attribute="1" defaultMemberUniqueName="[Fact Doctor Apologies].[DateFrom].[All]" allUniqueName="[Fact Doctor Apologies].[DateFrom].[All]" dimensionUniqueName="[Fact Doctor Apologies]" displayFolder="" count="0" unbalanced="0" hidden="1"/>
    <cacheHierarchy uniqueName="[Fact Doctor Apologies].[DateTo]" caption="DateTo" attribute="1" defaultMemberUniqueName="[Fact Doctor Apologies].[DateTo].[All]" allUniqueName="[Fact Doctor Apologies].[DateTo].[All]" dimensionUniqueName="[Fact Doctor Apologies]" displayFolder="" count="0" unbalanced="0" hidden="1"/>
    <cacheHierarchy uniqueName="[Fact Doctor Apologies].[DepartmentKey]" caption="DepartmentKey" attribute="1" defaultMemberUniqueName="[Fact Doctor Apologies].[DepartmentKey].[All]" allUniqueName="[Fact Doctor Apologies].[DepartmentKey].[All]" dimensionUniqueName="[Fact Doctor Apologies]" displayFolder="" count="0" unbalanced="0" hidden="1"/>
    <cacheHierarchy uniqueName="[Fact Doctor Apologies].[DoctorMappedKey]" caption="DoctorMappedKey" attribute="1" defaultMemberUniqueName="[Fact Doctor Apologies].[DoctorMappedKey].[All]" allUniqueName="[Fact Doctor Apologies].[DoctorMappedKey].[All]" dimensionUniqueName="[Fact Doctor Apologies]" displayFolder="" count="0" unbalanced="0" hidden="1"/>
    <cacheHierarchy uniqueName="[Fact Doctor Apologies].[EffectKey]" caption="EffectKey" attribute="1" defaultMemberUniqueName="[Fact Doctor Apologies].[EffectKey].[All]" allUniqueName="[Fact Doctor Apologies].[EffectKey].[All]" dimensionUniqueName="[Fact Doctor Apologies]" displayFolder="" count="0" unbalanced="0" hidden="1"/>
    <cacheHierarchy uniqueName="[Fact Doctor Apologies].[ExceptionReasonID]" caption="ExceptionReasonID" attribute="1" defaultMemberUniqueName="[Fact Doctor Apologies].[ExceptionReasonID].[All]" allUniqueName="[Fact Doctor Apologies].[ExceptionReasonID].[All]" dimensionUniqueName="[Fact Doctor Apologies]" displayFolder="" count="0" unbalanced="0" hidden="1"/>
    <cacheHierarchy uniqueName="[Fact Doctor Apologies].[HasNoEnd]" caption="HasNoEnd" attribute="1" defaultMemberUniqueName="[Fact Doctor Apologies].[HasNoEnd].[All]" allUniqueName="[Fact Doctor Apologies].[HasNoEnd].[All]" dimensionUniqueName="[Fact Doctor Apologies]" displayFolder="" count="0" unbalanced="0" hidden="1"/>
    <cacheHierarchy uniqueName="[Fact Doctor Apologies].[IsEffectedClinic]" caption="IsEffectedClinic" attribute="1" defaultMemberUniqueName="[Fact Doctor Apologies].[IsEffectedClinic].[All]" allUniqueName="[Fact Doctor Apologies].[IsEffectedClinic].[All]" dimensionUniqueName="[Fact Doctor Apologies]" displayFolder="" count="0" unbalanced="0" hidden="1"/>
    <cacheHierarchy uniqueName="[Fact Doctor Apologies].[LostHours]" caption="LostHours" attribute="1" defaultMemberUniqueName="[Fact Doctor Apologies].[LostHours].[All]" allUniqueName="[Fact Doctor Apologies].[LostHours].[All]" dimensionUniqueName="[Fact Doctor Apologies]" displayFolder="" count="0" unbalanced="0" hidden="1"/>
    <cacheHierarchy uniqueName="[Fact Doctor Apologies].[MappedKey1]" caption="MappedKey1" attribute="1" defaultMemberUniqueName="[Fact Doctor Apologies].[MappedKey1].[All]" allUniqueName="[Fact Doctor Apologies].[MappedKey1].[All]" dimensionUniqueName="[Fact Doctor Apologies]" displayFolder="" count="0" unbalanced="0" hidden="1"/>
    <cacheHierarchy uniqueName="[Fact Doctor Apologies].[MappedKey2]" caption="MappedKey2" attribute="1" defaultMemberUniqueName="[Fact Doctor Apologies].[MappedKey2].[All]" allUniqueName="[Fact Doctor Apologies].[MappedKey2].[All]" dimensionUniqueName="[Fact Doctor Apologies]" displayFolder="" count="0" unbalanced="0" hidden="1"/>
    <cacheHierarchy uniqueName="[Fact Doctor Apologies].[MappedKey3]" caption="MappedKey3" attribute="1" defaultMemberUniqueName="[Fact Doctor Apologies].[MappedKey3].[All]" allUniqueName="[Fact Doctor Apologies].[MappedKey3].[All]" dimensionUniqueName="[Fact Doctor Apologies]" displayFolder="" count="0" unbalanced="0" hidden="1"/>
    <cacheHierarchy uniqueName="[Fact Doctor Apologies].[MappedKey4]" caption="MappedKey4" attribute="1" defaultMemberUniqueName="[Fact Doctor Apologies].[MappedKey4].[All]" allUniqueName="[Fact Doctor Apologies].[MappedKey4].[All]" dimensionUniqueName="[Fact Doctor Apologies]" displayFolder="" count="0" unbalanced="0" hidden="1"/>
    <cacheHierarchy uniqueName="[Fact Doctor Apologies].[MappedKey5]" caption="MappedKey5" attribute="1" defaultMemberUniqueName="[Fact Doctor Apologies].[MappedKey5].[All]" allUniqueName="[Fact Doctor Apologies].[MappedKey5].[All]" dimensionUniqueName="[Fact Doctor Apologies]" displayFolder="" count="0" unbalanced="0" hidden="1"/>
    <cacheHierarchy uniqueName="[Fact Doctor Apologies].[OPDPatternID]" caption="OPDPatternID" attribute="1" defaultMemberUniqueName="[Fact Doctor Apologies].[OPDPatternID].[All]" allUniqueName="[Fact Doctor Apologies].[OPDPatternID].[All]" dimensionUniqueName="[Fact Doctor Apologies]" displayFolder="" count="0" unbalanced="0" hidden="1"/>
    <cacheHierarchy uniqueName="[Fact Doctor Apologies].[OrganizationKey]" caption="OrganizationKey" attribute="1" defaultMemberUniqueName="[Fact Doctor Apologies].[OrganizationKey].[All]" allUniqueName="[Fact Doctor Apologies].[OrganizationKey].[All]" dimensionUniqueName="[Fact Doctor Apologies]" displayFolder="" count="0" unbalanced="0" hidden="1"/>
    <cacheHierarchy uniqueName="[Fact Doctor Apologies].[PatientMappedKey]" caption="PatientMappedKey" attribute="1" defaultMemberUniqueName="[Fact Doctor Apologies].[PatientMappedKey].[All]" allUniqueName="[Fact Doctor Apologies].[PatientMappedKey].[All]" dimensionUniqueName="[Fact Doctor Apologies]" displayFolder="" count="0" unbalanced="0" hidden="1"/>
    <cacheHierarchy uniqueName="[Fact Doctor Apologies].[PhysicianID]" caption="PhysicianID" attribute="1" defaultMemberUniqueName="[Fact Doctor Apologies].[PhysicianID].[All]" allUniqueName="[Fact Doctor Apologies].[PhysicianID].[All]" dimensionUniqueName="[Fact Doctor Apologies]" displayFolder="" count="0" unbalanced="0" hidden="1"/>
    <cacheHierarchy uniqueName="[Fact Doctor Apologies].[PlannedFlag]" caption="PlannedFlag" attribute="1" defaultMemberUniqueName="[Fact Doctor Apologies].[PlannedFlag].[All]" allUniqueName="[Fact Doctor Apologies].[PlannedFlag].[All]" dimensionUniqueName="[Fact Doctor Apologies]" displayFolder="" count="0" unbalanced="0" hidden="1"/>
    <cacheHierarchy uniqueName="[Fact Doctor Apologies].[QueueingModelID]" caption="QueueingModelID" attribute="1" defaultMemberUniqueName="[Fact Doctor Apologies].[QueueingModelID].[All]" allUniqueName="[Fact Doctor Apologies].[QueueingModelID].[All]" dimensionUniqueName="[Fact Doctor Apologies]" displayFolder="" count="0" unbalanced="0" hidden="1"/>
    <cacheHierarchy uniqueName="[Fact Doctor Apologies].[SpecialityMappedKey]" caption="SpecialityMappedKey" attribute="1" defaultMemberUniqueName="[Fact Doctor Apologies].[SpecialityMappedKey].[All]" allUniqueName="[Fact Doctor Apologies].[SpecialityMappedKey].[All]" dimensionUniqueName="[Fact Doctor Apologies]" displayFolder="" count="0" unbalanced="0" hidden="1"/>
    <cacheHierarchy uniqueName="[Fact Doctor Apologies].[VersionKey]" caption="VersionKey" attribute="1" defaultMemberUniqueName="[Fact Doctor Apologies].[VersionKey].[All]" allUniqueName="[Fact Doctor Apologies].[VersionKey].[All]" dimensionUniqueName="[Fact Doctor Apologies]" displayFolder="" count="0" unbalanced="0" hidden="1"/>
    <cacheHierarchy uniqueName="[Fact Doctor Bonus].[Bonus%]" caption="Bonus%" attribute="1" defaultMemberUniqueName="[Fact Doctor Bonus].[Bonus%].[All]" allUniqueName="[Fact Doctor Bonus].[Bonus%].[All]" dimensionUniqueName="[Fact Doctor Bonus]" displayFolder="" count="0" unbalanced="0" hidden="1"/>
    <cacheHierarchy uniqueName="[Fact Doctor Bonus].[dbCompany_Key]" caption="dbCompany_Key" attribute="1" defaultMemberUniqueName="[Fact Doctor Bonus].[dbCompany_Key].[All]" allUniqueName="[Fact Doctor Bonus].[dbCompany_Key].[All]" dimensionUniqueName="[Fact Doctor Bonus]" displayFolder="" count="0" unbalanced="0" hidden="1"/>
    <cacheHierarchy uniqueName="[Fact Doctor Bonus].[dbepisode_key]" caption="dbepisode_key" attribute="1" defaultMemberUniqueName="[Fact Doctor Bonus].[dbepisode_key].[All]" allUniqueName="[Fact Doctor Bonus].[dbepisode_key].[All]" dimensionUniqueName="[Fact Doctor Bonus]" displayFolder="" count="0" unbalanced="0" hidden="1"/>
    <cacheHierarchy uniqueName="[Fact Doctor Bonus].[dbPATIENT_ID]" caption="dbPATIENT_ID" attribute="1" defaultMemberUniqueName="[Fact Doctor Bonus].[dbPATIENT_ID].[All]" allUniqueName="[Fact Doctor Bonus].[dbPATIENT_ID].[All]" dimensionUniqueName="[Fact Doctor Bonus]" displayFolder="" count="0" unbalanced="0" hidden="1"/>
    <cacheHierarchy uniqueName="[Fact Doctor Bonus].[dbService_Date]" caption="dbService_Date" attribute="1" defaultMemberUniqueName="[Fact Doctor Bonus].[dbService_Date].[All]" allUniqueName="[Fact Doctor Bonus].[dbService_Date].[All]" dimensionUniqueName="[Fact Doctor Bonus]" displayFolder="" count="0" unbalanced="0" hidden="1"/>
    <cacheHierarchy uniqueName="[Fact Doctor Bonus].[dbService_Key]" caption="dbService_Key" attribute="1" defaultMemberUniqueName="[Fact Doctor Bonus].[dbService_Key].[All]" allUniqueName="[Fact Doctor Bonus].[dbService_Key].[All]" dimensionUniqueName="[Fact Doctor Bonus]" displayFolder="" count="0" unbalanced="0" hidden="1"/>
    <cacheHierarchy uniqueName="[Fact Doctor Bonus].[End_Date]" caption="End_Date" attribute="1" defaultMemberUniqueName="[Fact Doctor Bonus].[End_Date].[All]" allUniqueName="[Fact Doctor Bonus].[End_Date].[All]" dimensionUniqueName="[Fact Doctor Bonus]" displayFolder="" count="0" unbalanced="0" hidden="1"/>
    <cacheHierarchy uniqueName="[Fact Doctor Bonus].[Exclusive]" caption="Exclusive" attribute="1" defaultMemberUniqueName="[Fact Doctor Bonus].[Exclusive].[All]" allUniqueName="[Fact Doctor Bonus].[Exclusive].[All]" dimensionUniqueName="[Fact Doctor Bonus]" displayFolder="" count="0" unbalanced="0" hidden="1"/>
    <cacheHierarchy uniqueName="[Fact Doctor Bonus].[OPD Fee]" caption="OPD Fee" attribute="1" defaultMemberUniqueName="[Fact Doctor Bonus].[OPD Fee].[All]" allUniqueName="[Fact Doctor Bonus].[OPD Fee].[All]" dimensionUniqueName="[Fact Doctor Bonus]" displayFolder="" count="0" unbalanced="0" hidden="1"/>
    <cacheHierarchy uniqueName="[Fact Doctor Bonus].[Operation]" caption="Operation" attribute="1" defaultMemberUniqueName="[Fact Doctor Bonus].[Operation].[All]" allUniqueName="[Fact Doctor Bonus].[Operation].[All]" dimensionUniqueName="[Fact Doctor Bonus]" displayFolder="" count="0" unbalanced="0" hidden="1"/>
    <cacheHierarchy uniqueName="[Fact Doctor Bonus].[Org]" caption="Org" attribute="1" defaultMemberUniqueName="[Fact Doctor Bonus].[Org].[All]" allUniqueName="[Fact Doctor Bonus].[Org].[All]" dimensionUniqueName="[Fact Doctor Bonus]" displayFolder="" count="0" unbalanced="0" hidden="1"/>
    <cacheHierarchy uniqueName="[Fact Doctor Bonus].[Procedures]" caption="Procedures" attribute="1" defaultMemberUniqueName="[Fact Doctor Bonus].[Procedures].[All]" allUniqueName="[Fact Doctor Bonus].[Procedures].[All]" dimensionUniqueName="[Fact Doctor Bonus]" displayFolder="" count="0" unbalanced="0" hidden="1"/>
    <cacheHierarchy uniqueName="[Fact Doctor Bonus].[staff_key]" caption="staff_key" attribute="1" defaultMemberUniqueName="[Fact Doctor Bonus].[staff_key].[All]" allUniqueName="[Fact Doctor Bonus].[staff_key].[All]" dimensionUniqueName="[Fact Doctor Bonus]" displayFolder="" count="0" unbalanced="0" hidden="1"/>
    <cacheHierarchy uniqueName="[Fact Doctor Bonus].[Start_Date]" caption="Start_Date" attribute="1" defaultMemberUniqueName="[Fact Doctor Bonus].[Start_Date].[All]" allUniqueName="[Fact Doctor Bonus].[Start_Date].[All]" dimensionUniqueName="[Fact Doctor Bonus]" displayFolder="" count="0" unbalanced="0" hidden="1"/>
    <cacheHierarchy uniqueName="[Fact Doctor Bonus].[Total_amount]" caption="Total_amount" attribute="1" defaultMemberUniqueName="[Fact Doctor Bonus].[Total_amount].[All]" allUniqueName="[Fact Doctor Bonus].[Total_amount].[All]" dimensionUniqueName="[Fact Doctor Bonus]" displayFolder="" count="0" unbalanced="0" hidden="1"/>
    <cacheHierarchy uniqueName="[Fact Doctor Bonus].[Total_Bonus]" caption="Total_Bonus" attribute="1" defaultMemberUniqueName="[Fact Doctor Bonus].[Total_Bonus].[All]" allUniqueName="[Fact Doctor Bonus].[Total_Bonus].[All]" dimensionUniqueName="[Fact Doctor Bonus]" displayFolder="" count="0" unbalanced="0" hidden="1"/>
    <cacheHierarchy uniqueName="[Fact Down Payment].[BedClinic_Key]" caption="BedClinic_Key" attribute="1" defaultMemberUniqueName="[Fact Down Payment].[BedClinic_Key].[All]" allUniqueName="[Fact Down Payment].[BedClinic_Key].[All]" dimensionUniqueName="[Fact Down Payment]" displayFolder="" count="0" unbalanced="0" hidden="1"/>
    <cacheHierarchy uniqueName="[Fact Down Payment].[Cash_Amount]" caption="Cash_Amount" attribute="1" defaultMemberUniqueName="[Fact Down Payment].[Cash_Amount].[All]" allUniqueName="[Fact Down Payment].[Cash_Amount].[All]" dimensionUniqueName="[Fact Down Payment]" displayFolder="" count="0" unbalanced="0" hidden="1"/>
    <cacheHierarchy uniqueName="[Fact Down Payment].[Company_Key]" caption="Company_Key" attribute="1" defaultMemberUniqueName="[Fact Down Payment].[Company_Key].[All]" allUniqueName="[Fact Down Payment].[Company_Key].[All]" dimensionUniqueName="[Fact Down Payment]" displayFolder="" count="0" unbalanced="0" hidden="1"/>
    <cacheHierarchy uniqueName="[Fact Down Payment].[DateKey]" caption="DateKey" attribute="1" defaultMemberUniqueName="[Fact Down Payment].[DateKey].[All]" allUniqueName="[Fact Down Payment].[DateKey].[All]" dimensionUniqueName="[Fact Down Payment]" displayFolder="" count="0" unbalanced="0" hidden="1"/>
    <cacheHierarchy uniqueName="[Fact Down Payment].[Diagnosis_Key]" caption="Diagnosis_Key" attribute="1" defaultMemberUniqueName="[Fact Down Payment].[Diagnosis_Key].[All]" allUniqueName="[Fact Down Payment].[Diagnosis_Key].[All]" dimensionUniqueName="[Fact Down Payment]" displayFolder="" count="0" unbalanced="0" hidden="1"/>
    <cacheHierarchy uniqueName="[Fact Down Payment].[DischargeStatus_Key]" caption="DischargeStatus_Key" attribute="1" defaultMemberUniqueName="[Fact Down Payment].[DischargeStatus_Key].[All]" allUniqueName="[Fact Down Payment].[DischargeStatus_Key].[All]" dimensionUniqueName="[Fact Down Payment]" displayFolder="" count="0" unbalanced="0" hidden="1"/>
    <cacheHierarchy uniqueName="[Fact Down Payment].[Doctor_Key]" caption="Doctor_Key" attribute="1" defaultMemberUniqueName="[Fact Down Payment].[Doctor_Key].[All]" allUniqueName="[Fact Down Payment].[Doctor_Key].[All]" dimensionUniqueName="[Fact Down Payment]" displayFolder="" count="0" unbalanced="0" hidden="1"/>
    <cacheHierarchy uniqueName="[Fact Down Payment].[DownPaymentDiff]" caption="DownPaymentDiff" attribute="1" defaultMemberUniqueName="[Fact Down Payment].[DownPaymentDiff].[All]" allUniqueName="[Fact Down Payment].[DownPaymentDiff].[All]" dimensionUniqueName="[Fact Down Payment]" displayFolder="" count="0" unbalanced="0" hidden="1"/>
    <cacheHierarchy uniqueName="[Fact Down Payment].[Employee_key]" caption="Employee_key" attribute="1" defaultMemberUniqueName="[Fact Down Payment].[Employee_key].[All]" allUniqueName="[Fact Down Payment].[Employee_key].[All]" dimensionUniqueName="[Fact Down Payment]" displayFolder="" count="0" unbalanced="0" hidden="1"/>
    <cacheHierarchy uniqueName="[Fact Down Payment].[EndDate]" caption="EndDate" attribute="1" defaultMemberUniqueName="[Fact Down Payment].[EndDate].[All]" allUniqueName="[Fact Down Payment].[EndDate].[All]" dimensionUniqueName="[Fact Down Payment]" displayFolder="" count="0" unbalanced="0" hidden="1"/>
    <cacheHierarchy uniqueName="[Fact Down Payment].[EndDateKey]" caption="EndDateKey" attribute="1" defaultMemberUniqueName="[Fact Down Payment].[EndDateKey].[All]" allUniqueName="[Fact Down Payment].[EndDateKey].[All]" dimensionUniqueName="[Fact Down Payment]" displayFolder="" count="0" unbalanced="0" hidden="1"/>
    <cacheHierarchy uniqueName="[Fact Down Payment].[Entrance_Key]" caption="Entrance_Key" attribute="1" defaultMemberUniqueName="[Fact Down Payment].[Entrance_Key].[All]" allUniqueName="[Fact Down Payment].[Entrance_Key].[All]" dimensionUniqueName="[Fact Down Payment]" displayFolder="" count="0" unbalanced="0" hidden="1"/>
    <cacheHierarchy uniqueName="[Fact Down Payment].[Episode_Key]" caption="Episode_Key" attribute="1" defaultMemberUniqueName="[Fact Down Payment].[Episode_Key].[All]" allUniqueName="[Fact Down Payment].[Episode_Key].[All]" dimensionUniqueName="[Fact Down Payment]" displayFolder="" count="0" unbalanced="0" hidden="1"/>
    <cacheHierarchy uniqueName="[Fact Down Payment].[Exclusive_Key]" caption="Exclusive_Key" attribute="1" defaultMemberUniqueName="[Fact Down Payment].[Exclusive_Key].[All]" allUniqueName="[Fact Down Payment].[Exclusive_Key].[All]" dimensionUniqueName="[Fact Down Payment]" displayFolder="" count="0" unbalanced="0" hidden="1"/>
    <cacheHierarchy uniqueName="[Fact Down Payment].[Operation_Key]" caption="Operation_Key" attribute="1" defaultMemberUniqueName="[Fact Down Payment].[Operation_Key].[All]" allUniqueName="[Fact Down Payment].[Operation_Key].[All]" dimensionUniqueName="[Fact Down Payment]" displayFolder="" count="0" unbalanced="0" hidden="1"/>
    <cacheHierarchy uniqueName="[Fact Down Payment].[Organization_Key]" caption="Organization_Key" attribute="1" defaultMemberUniqueName="[Fact Down Payment].[Organization_Key].[All]" allUniqueName="[Fact Down Payment].[Organization_Key].[All]" dimensionUniqueName="[Fact Down Payment]" displayFolder="" count="0" unbalanced="0" hidden="1"/>
    <cacheHierarchy uniqueName="[Fact Down Payment].[patient_id]" caption="patient_id" attribute="1" defaultMemberUniqueName="[Fact Down Payment].[patient_id].[All]" allUniqueName="[Fact Down Payment].[patient_id].[All]" dimensionUniqueName="[Fact Down Payment]" displayFolder="" count="0" unbalanced="0" hidden="1"/>
    <cacheHierarchy uniqueName="[Fact Down Payment].[PatientDownPaymentFlag]" caption="PatientDownPaymentFlag" attribute="1" defaultMemberUniqueName="[Fact Down Payment].[PatientDownPaymentFlag].[All]" allUniqueName="[Fact Down Payment].[PatientDownPaymentFlag].[All]" dimensionUniqueName="[Fact Down Payment]" displayFolder="" count="0" unbalanced="0" hidden="1"/>
    <cacheHierarchy uniqueName="[Fact Down Payment].[PatientEpisodeType_Key]" caption="PatientEpisodeType_Key" attribute="1" defaultMemberUniqueName="[Fact Down Payment].[PatientEpisodeType_Key].[All]" allUniqueName="[Fact Down Payment].[PatientEpisodeType_Key].[All]" dimensionUniqueName="[Fact Down Payment]" displayFolder="" count="0" unbalanced="0" hidden="1"/>
    <cacheHierarchy uniqueName="[Fact Down Payment].[PatientTypeID]" caption="PatientTypeID" attribute="1" defaultMemberUniqueName="[Fact Down Payment].[PatientTypeID].[All]" allUniqueName="[Fact Down Payment].[PatientTypeID].[All]" dimensionUniqueName="[Fact Down Payment]" displayFolder="" count="0" unbalanced="0" hidden="1"/>
    <cacheHierarchy uniqueName="[Fact Down Payment].[Readmission_Key]" caption="Readmission_Key" attribute="1" defaultMemberUniqueName="[Fact Down Payment].[Readmission_Key].[All]" allUniqueName="[Fact Down Payment].[Readmission_Key].[All]" dimensionUniqueName="[Fact Down Payment]" displayFolder="" count="0" unbalanced="0" hidden="1"/>
    <cacheHierarchy uniqueName="[Fact Down Payment].[Service_Date]" caption="Service_Date" attribute="1" defaultMemberUniqueName="[Fact Down Payment].[Service_Date].[All]" allUniqueName="[Fact Down Payment].[Service_Date].[All]" dimensionUniqueName="[Fact Down Payment]" displayFolder="" count="0" unbalanced="0" hidden="1"/>
    <cacheHierarchy uniqueName="[Fact Down Payment].[Service_Key]" caption="Service_Key" attribute="1" defaultMemberUniqueName="[Fact Down Payment].[Service_Key].[All]" allUniqueName="[Fact Down Payment].[Service_Key].[All]" dimensionUniqueName="[Fact Down Payment]" displayFolder="" count="0" unbalanced="0" hidden="1"/>
    <cacheHierarchy uniqueName="[Fact Down Payment].[StartDate]" caption="StartDate" attribute="1" defaultMemberUniqueName="[Fact Down Payment].[StartDate].[All]" allUniqueName="[Fact Down Payment].[StartDate].[All]" dimensionUniqueName="[Fact Down Payment]" displayFolder="" count="0" unbalanced="0" hidden="1"/>
    <cacheHierarchy uniqueName="[Fact Down Payment].[StartDateKey]" caption="StartDateKey" attribute="1" defaultMemberUniqueName="[Fact Down Payment].[StartDateKey].[All]" allUniqueName="[Fact Down Payment].[StartDateKey].[All]" dimensionUniqueName="[Fact Down Payment]" displayFolder="" count="0" unbalanced="0" hidden="1"/>
    <cacheHierarchy uniqueName="[Fact Down Payment].[Subcompany_Key]" caption="Subcompany_Key" attribute="1" defaultMemberUniqueName="[Fact Down Payment].[Subcompany_Key].[All]" allUniqueName="[Fact Down Payment].[Subcompany_Key].[All]" dimensionUniqueName="[Fact Down Payment]" displayFolder="" count="0" unbalanced="0" hidden="1"/>
    <cacheHierarchy uniqueName="[Fact Down Payment].[sys_key]" caption="sys_key" attribute="1" defaultMemberUniqueName="[Fact Down Payment].[sys_key].[All]" allUniqueName="[Fact Down Payment].[sys_key].[All]" dimensionUniqueName="[Fact Down Payment]" displayFolder="" count="0" unbalanced="0" hidden="1"/>
    <cacheHierarchy uniqueName="[Fact Down Payment].[TotalNetBalance]" caption="TotalNetBalance" attribute="1" defaultMemberUniqueName="[Fact Down Payment].[TotalNetBalance].[All]" allUniqueName="[Fact Down Payment].[TotalNetBalance].[All]" dimensionUniqueName="[Fact Down Payment]" displayFolder="" count="0" unbalanced="0" hidden="1"/>
    <cacheHierarchy uniqueName="[Fact Down Payment].[wall]" caption="wall" attribute="1" defaultMemberUniqueName="[Fact Down Payment].[wall].[All]" allUniqueName="[Fact Down Payment].[wall].[All]" dimensionUniqueName="[Fact Down Payment]" displayFolder="" count="0" unbalanced="0" hidden="1"/>
    <cacheHierarchy uniqueName="[Fact Equipments].[DepartmentKey]" caption="DepartmentKey" attribute="1" defaultMemberUniqueName="[Fact Equipments].[DepartmentKey].[All]" allUniqueName="[Fact Equipments].[DepartmentKey].[All]" dimensionUniqueName="[Fact Equipments]" displayFolder="" count="0" unbalanced="0" hidden="1"/>
    <cacheHierarchy uniqueName="[Fact Equipments].[EquipmentKey]" caption="EquipmentKey" attribute="1" defaultMemberUniqueName="[Fact Equipments].[EquipmentKey].[All]" allUniqueName="[Fact Equipments].[EquipmentKey].[All]" dimensionUniqueName="[Fact Equipments]" displayFolder="" count="0" unbalanced="0" hidden="1"/>
    <cacheHierarchy uniqueName="[Fact Equipments].[NOofEquipments]" caption="NOofEquipments" attribute="1" defaultMemberUniqueName="[Fact Equipments].[NOofEquipments].[All]" allUniqueName="[Fact Equipments].[NOofEquipments].[All]" dimensionUniqueName="[Fact Equipments]" displayFolder="" count="0" unbalanced="0" hidden="1"/>
    <cacheHierarchy uniqueName="[Fact Equipments].[Organizationkey]" caption="Organizationkey" attribute="1" defaultMemberUniqueName="[Fact Equipments].[Organizationkey].[All]" allUniqueName="[Fact Equipments].[Organizationkey].[All]" dimensionUniqueName="[Fact Equipments]" displayFolder="" count="0" unbalanced="0" hidden="1"/>
    <cacheHierarchy uniqueName="[Fact Growth Drivers].[AvgEpisode_Counts]" caption="AvgEpisode_Counts" attribute="1" defaultMemberUniqueName="[Fact Growth Drivers].[AvgEpisode_Counts].[All]" allUniqueName="[Fact Growth Drivers].[AvgEpisode_Counts].[All]" dimensionUniqueName="[Fact Growth Drivers]" displayFolder="" count="0" unbalanced="0" hidden="1"/>
    <cacheHierarchy uniqueName="[Fact Growth Drivers].[AvgNoOfService]" caption="AvgNoOfService" attribute="1" defaultMemberUniqueName="[Fact Growth Drivers].[AvgNoOfService].[All]" allUniqueName="[Fact Growth Drivers].[AvgNoOfService].[All]" dimensionUniqueName="[Fact Growth Drivers]" displayFolder="" count="0" unbalanced="0" hidden="1"/>
    <cacheHierarchy uniqueName="[Fact Growth Drivers].[AvgTotal_Amount]" caption="AvgTotal_Amount" attribute="1" defaultMemberUniqueName="[Fact Growth Drivers].[AvgTotal_Amount].[All]" allUniqueName="[Fact Growth Drivers].[AvgTotal_Amount].[All]" dimensionUniqueName="[Fact Growth Drivers]" displayFolder="" count="0" unbalanced="0" hidden="1"/>
    <cacheHierarchy uniqueName="[Fact Growth Drivers].[Case_Key]" caption="Case_Key" attribute="1" defaultMemberUniqueName="[Fact Growth Drivers].[Case_Key].[All]" allUniqueName="[Fact Growth Drivers].[Case_Key].[All]" dimensionUniqueName="[Fact Growth Drivers]" displayFolder="" count="0" unbalanced="0" hidden="1"/>
    <cacheHierarchy uniqueName="[Fact Growth Drivers].[Company_Key]" caption="Company_Key" attribute="1" defaultMemberUniqueName="[Fact Growth Drivers].[Company_Key].[All]" allUniqueName="[Fact Growth Drivers].[Company_Key].[All]" dimensionUniqueName="[Fact Growth Drivers]" displayFolder="" count="0" unbalanced="0" hidden="1"/>
    <cacheHierarchy uniqueName="[Fact Growth Drivers].[DateKey]" caption="DateKey" attribute="1" defaultMemberUniqueName="[Fact Growth Drivers].[DateKey].[All]" allUniqueName="[Fact Growth Drivers].[DateKey].[All]" dimensionUniqueName="[Fact Growth Drivers]" displayFolder="" count="0" unbalanced="0" hidden="1"/>
    <cacheHierarchy uniqueName="[Fact Growth Drivers].[Effects1]" caption="Effects1" attribute="1" defaultMemberUniqueName="[Fact Growth Drivers].[Effects1].[All]" allUniqueName="[Fact Growth Drivers].[Effects1].[All]" dimensionUniqueName="[Fact Growth Drivers]" displayFolder="" count="0" unbalanced="0" hidden="1"/>
    <cacheHierarchy uniqueName="[Fact Growth Drivers].[Effects2]" caption="Effects2" attribute="1" defaultMemberUniqueName="[Fact Growth Drivers].[Effects2].[All]" allUniqueName="[Fact Growth Drivers].[Effects2].[All]" dimensionUniqueName="[Fact Growth Drivers]" displayFolder="" count="0" unbalanced="0" hidden="1"/>
    <cacheHierarchy uniqueName="[Fact Growth Drivers].[Growth]" caption="Growth" attribute="1" defaultMemberUniqueName="[Fact Growth Drivers].[Growth].[All]" allUniqueName="[Fact Growth Drivers].[Growth].[All]" dimensionUniqueName="[Fact Growth Drivers]" displayFolder="" count="0" unbalanced="0" hidden="1"/>
    <cacheHierarchy uniqueName="[Fact Growth Drivers].[Help]" caption="Help" attribute="1" defaultMemberUniqueName="[Fact Growth Drivers].[Help].[All]" allUniqueName="[Fact Growth Drivers].[Help].[All]" dimensionUniqueName="[Fact Growth Drivers]" displayFolder="" count="0" unbalanced="0" hidden="1"/>
    <cacheHierarchy uniqueName="[Fact Growth Drivers].[HighAverageKey]" caption="HighAverageKey" attribute="1" defaultMemberUniqueName="[Fact Growth Drivers].[HighAverageKey].[All]" allUniqueName="[Fact Growth Drivers].[HighAverageKey].[All]" dimensionUniqueName="[Fact Growth Drivers]" displayFolder="" count="0" unbalanced="0" hidden="1"/>
    <cacheHierarchy uniqueName="[Fact Growth Drivers].[NewServices]" caption="NewServices" attribute="1" defaultMemberUniqueName="[Fact Growth Drivers].[NewServices].[All]" allUniqueName="[Fact Growth Drivers].[NewServices].[All]" dimensionUniqueName="[Fact Growth Drivers]" displayFolder="" count="0" unbalanced="0" hidden="1"/>
    <cacheHierarchy uniqueName="[Fact Growth Drivers].[Organization_Key]" caption="Organization_Key" attribute="1" defaultMemberUniqueName="[Fact Growth Drivers].[Organization_Key].[All]" allUniqueName="[Fact Growth Drivers].[Organization_Key].[All]" dimensionUniqueName="[Fact Growth Drivers]" displayFolder="" count="0" unbalanced="0" hidden="1"/>
    <cacheHierarchy uniqueName="[Fact Growth Drivers].[PatientEpisodeType_Key]" caption="PatientEpisodeType_Key" attribute="1" defaultMemberUniqueName="[Fact Growth Drivers].[PatientEpisodeType_Key].[All]" allUniqueName="[Fact Growth Drivers].[PatientEpisodeType_Key].[All]" dimensionUniqueName="[Fact Growth Drivers]" displayFolder="" count="0" unbalanced="0" hidden="1"/>
    <cacheHierarchy uniqueName="[Fact Growth Drivers].[Price]" caption="Price" attribute="1" defaultMemberUniqueName="[Fact Growth Drivers].[Price].[All]" allUniqueName="[Fact Growth Drivers].[Price].[All]" dimensionUniqueName="[Fact Growth Drivers]" displayFolder="" count="0" unbalanced="0" hidden="1"/>
    <cacheHierarchy uniqueName="[Fact Growth Drivers].[PriceEffect1]" caption="PriceEffect1" attribute="1" defaultMemberUniqueName="[Fact Growth Drivers].[PriceEffect1].[All]" allUniqueName="[Fact Growth Drivers].[PriceEffect1].[All]" dimensionUniqueName="[Fact Growth Drivers]" displayFolder="" count="0" unbalanced="0" hidden="1"/>
    <cacheHierarchy uniqueName="[Fact Growth Drivers].[PriceEffect2]" caption="PriceEffect2" attribute="1" defaultMemberUniqueName="[Fact Growth Drivers].[PriceEffect2].[All]" allUniqueName="[Fact Growth Drivers].[PriceEffect2].[All]" dimensionUniqueName="[Fact Growth Drivers]" displayFolder="" count="0" unbalanced="0" hidden="1"/>
    <cacheHierarchy uniqueName="[Fact Growth Drivers].[ReActivatedServices]" caption="ReActivatedServices" attribute="1" defaultMemberUniqueName="[Fact Growth Drivers].[ReActivatedServices].[All]" allUniqueName="[Fact Growth Drivers].[ReActivatedServices].[All]" dimensionUniqueName="[Fact Growth Drivers]" displayFolder="" count="0" unbalanced="0" hidden="1"/>
    <cacheHierarchy uniqueName="[Fact Growth Drivers].[SectionTempKey]" caption="SectionTempKey" attribute="1" defaultMemberUniqueName="[Fact Growth Drivers].[SectionTempKey].[All]" allUniqueName="[Fact Growth Drivers].[SectionTempKey].[All]" dimensionUniqueName="[Fact Growth Drivers]" displayFolder="" count="0" unbalanced="0" hidden="1"/>
    <cacheHierarchy uniqueName="[Fact Growth Drivers].[Service_Key]" caption="Service_Key" attribute="1" defaultMemberUniqueName="[Fact Growth Drivers].[Service_Key].[All]" allUniqueName="[Fact Growth Drivers].[Service_Key].[All]" dimensionUniqueName="[Fact Growth Drivers]" displayFolder="" count="0" unbalanced="0" hidden="1"/>
    <cacheHierarchy uniqueName="[Fact Growth Drivers].[UnUsedServices]" caption="UnUsedServices" attribute="1" defaultMemberUniqueName="[Fact Growth Drivers].[UnUsedServices].[All]" allUniqueName="[Fact Growth Drivers].[UnUsedServices].[All]" dimensionUniqueName="[Fact Growth Drivers]" displayFolder="" count="0" unbalanced="0" hidden="1"/>
    <cacheHierarchy uniqueName="[Fact Growth Drivers].[Utilization]" caption="Utilization" attribute="1" defaultMemberUniqueName="[Fact Growth Drivers].[Utilization].[All]" allUniqueName="[Fact Growth Drivers].[Utilization].[All]" dimensionUniqueName="[Fact Growth Drivers]" displayFolder="" count="0" unbalanced="0" hidden="1"/>
    <cacheHierarchy uniqueName="[Fact Growth Drivers].[UtilizationEffect1]" caption="UtilizationEffect1" attribute="1" defaultMemberUniqueName="[Fact Growth Drivers].[UtilizationEffect1].[All]" allUniqueName="[Fact Growth Drivers].[UtilizationEffect1].[All]" dimensionUniqueName="[Fact Growth Drivers]" displayFolder="" count="0" unbalanced="0" hidden="1"/>
    <cacheHierarchy uniqueName="[Fact Growth Drivers].[UtilizationEffect2]" caption="UtilizationEffect2" attribute="1" defaultMemberUniqueName="[Fact Growth Drivers].[UtilizationEffect2].[All]" allUniqueName="[Fact Growth Drivers].[UtilizationEffect2].[All]" dimensionUniqueName="[Fact Growth Drivers]" displayFolder="" count="0" unbalanced="0" hidden="1"/>
    <cacheHierarchy uniqueName="[Fact Growth Drivers].[Volume]" caption="Volume" attribute="1" defaultMemberUniqueName="[Fact Growth Drivers].[Volume].[All]" allUniqueName="[Fact Growth Drivers].[Volume].[All]" dimensionUniqueName="[Fact Growth Drivers]" displayFolder="" count="0" unbalanced="0" hidden="1"/>
    <cacheHierarchy uniqueName="[Fact Growth Drivers].[VolumeEffect1]" caption="VolumeEffect1" attribute="1" defaultMemberUniqueName="[Fact Growth Drivers].[VolumeEffect1].[All]" allUniqueName="[Fact Growth Drivers].[VolumeEffect1].[All]" dimensionUniqueName="[Fact Growth Drivers]" displayFolder="" count="0" unbalanced="0" hidden="1"/>
    <cacheHierarchy uniqueName="[Fact Growth Drivers].[VolumeEffect2]" caption="VolumeEffect2" attribute="1" defaultMemberUniqueName="[Fact Growth Drivers].[VolumeEffect2].[All]" allUniqueName="[Fact Growth Drivers].[VolumeEffect2].[All]" dimensionUniqueName="[Fact Growth Drivers]" displayFolder="" count="0" unbalanced="0" hidden="1"/>
    <cacheHierarchy uniqueName="[Fact Hospital Static].[BU]" caption="BU" attribute="1" defaultMemberUniqueName="[Fact Hospital Static].[BU].[All]" allUniqueName="[Fact Hospital Static].[BU].[All]" dimensionUniqueName="[Fact Hospital Static]" displayFolder="" count="0" unbalanced="0" hidden="1"/>
    <cacheHierarchy uniqueName="[Fact Hospital Static].[date]" caption="date" attribute="1" defaultMemberUniqueName="[Fact Hospital Static].[date].[All]" allUniqueName="[Fact Hospital Static].[date].[All]" dimensionUniqueName="[Fact Hospital Static]" displayFolder="" count="0" unbalanced="0" hidden="1"/>
    <cacheHierarchy uniqueName="[Fact Hospital Static].[Department]" caption="Department" attribute="1" defaultMemberUniqueName="[Fact Hospital Static].[Department].[All]" allUniqueName="[Fact Hospital Static].[Department].[All]" dimensionUniqueName="[Fact Hospital Static]" displayFolder="" count="0" unbalanced="0" hidden="1"/>
    <cacheHierarchy uniqueName="[Fact Hospital Static].[No_Beds]" caption="No_Beds" attribute="1" defaultMemberUniqueName="[Fact Hospital Static].[No_Beds].[All]" allUniqueName="[Fact Hospital Static].[No_Beds].[All]" dimensionUniqueName="[Fact Hospital Static]" displayFolder="" count="0" unbalanced="0" hidden="1"/>
    <cacheHierarchy uniqueName="[Fact Hospital Static].[No_Doctor]" caption="No_Doctor" attribute="1" defaultMemberUniqueName="[Fact Hospital Static].[No_Doctor].[All]" allUniqueName="[Fact Hospital Static].[No_Doctor].[All]" dimensionUniqueName="[Fact Hospital Static]" displayFolder="" count="0" unbalanced="0" hidden="1"/>
    <cacheHierarchy uniqueName="[Fact Hospital Static].[No_Nurse]" caption="No_Nurse" attribute="1" defaultMemberUniqueName="[Fact Hospital Static].[No_Nurse].[All]" allUniqueName="[Fact Hospital Static].[No_Nurse].[All]" dimensionUniqueName="[Fact Hospital Static]" displayFolder="" count="0" unbalanced="0" hidden="1"/>
    <cacheHierarchy uniqueName="[Fact Hospital Static].[No_Shift]" caption="No_Shift" attribute="1" defaultMemberUniqueName="[Fact Hospital Static].[No_Shift].[All]" allUniqueName="[Fact Hospital Static].[No_Shift].[All]" dimensionUniqueName="[Fact Hospital Static]" displayFolder="" count="0" unbalanced="0" hidden="1"/>
    <cacheHierarchy uniqueName="[Fact Hospital Static].[Staff_type_ID]" caption="Staff_type_ID" attribute="1" defaultMemberUniqueName="[Fact Hospital Static].[Staff_type_ID].[All]" allUniqueName="[Fact Hospital Static].[Staff_type_ID].[All]" dimensionUniqueName="[Fact Hospital Static]" displayFolder="" count="0" unbalanced="0" hidden="1"/>
    <cacheHierarchy uniqueName="[Fact Hospital Struct].[BU]" caption="BU" attribute="1" defaultMemberUniqueName="[Fact Hospital Struct].[BU].[All]" allUniqueName="[Fact Hospital Struct].[BU].[All]" dimensionUniqueName="[Fact Hospital Struct]" displayFolder="" count="0" unbalanced="0" hidden="1"/>
    <cacheHierarchy uniqueName="[Fact Hospital Struct].[Department]" caption="Department" attribute="1" defaultMemberUniqueName="[Fact Hospital Struct].[Department].[All]" allUniqueName="[Fact Hospital Struct].[Department].[All]" dimensionUniqueName="[Fact Hospital Struct]" displayFolder="" count="0" unbalanced="0" hidden="1"/>
    <cacheHierarchy uniqueName="[Fact Hospital Struct].[No_Beds]" caption="No_Beds" attribute="1" defaultMemberUniqueName="[Fact Hospital Struct].[No_Beds].[All]" allUniqueName="[Fact Hospital Struct].[No_Beds].[All]" dimensionUniqueName="[Fact Hospital Struct]" displayFolder="" count="0" unbalanced="0" hidden="1"/>
    <cacheHierarchy uniqueName="[Fact Investigation].[CancelDate]" caption="CancelDate" attribute="1" defaultMemberUniqueName="[Fact Investigation].[CancelDate].[All]" allUniqueName="[Fact Investigation].[CancelDate].[All]" dimensionUniqueName="[Fact Investigation]" displayFolder="" count="0" unbalanced="0" hidden="1"/>
    <cacheHierarchy uniqueName="[Fact Investigation].[CancelTime]" caption="CancelTime" attribute="1" defaultMemberUniqueName="[Fact Investigation].[CancelTime].[All]" allUniqueName="[Fact Investigation].[CancelTime].[All]" dimensionUniqueName="[Fact Investigation]" displayFolder="" count="0" unbalanced="0" hidden="1"/>
    <cacheHierarchy uniqueName="[Fact Investigation].[Cash_Amount]" caption="Cash_Amount" attribute="1" defaultMemberUniqueName="[Fact Investigation].[Cash_Amount].[All]" allUniqueName="[Fact Investigation].[Cash_Amount].[All]" dimensionUniqueName="[Fact Investigation]" displayFolder="" count="0" unbalanced="0" hidden="1"/>
    <cacheHierarchy uniqueName="[Fact Investigation].[Company_Key]" caption="Company_Key" attribute="1" defaultMemberUniqueName="[Fact Investigation].[Company_Key].[All]" allUniqueName="[Fact Investigation].[Company_Key].[All]" dimensionUniqueName="[Fact Investigation]" displayFolder="" count="0" unbalanced="0" hidden="1"/>
    <cacheHierarchy uniqueName="[Fact Investigation].[Complete_date]" caption="Complete_date" attribute="1" defaultMemberUniqueName="[Fact Investigation].[Complete_date].[All]" allUniqueName="[Fact Investigation].[Complete_date].[All]" dimensionUniqueName="[Fact Investigation]" displayFolder="" count="0" unbalanced="0" hidden="1"/>
    <cacheHierarchy uniqueName="[Fact Investigation].[complete_time]" caption="complete_time" attribute="1" defaultMemberUniqueName="[Fact Investigation].[complete_time].[All]" allUniqueName="[Fact Investigation].[complete_time].[All]" dimensionUniqueName="[Fact Investigation]" displayFolder="" count="0" unbalanced="0" hidden="1"/>
    <cacheHierarchy uniqueName="[Fact Investigation].[Credit_Amount]" caption="Credit_Amount" attribute="1" defaultMemberUniqueName="[Fact Investigation].[Credit_Amount].[All]" allUniqueName="[Fact Investigation].[Credit_Amount].[All]" dimensionUniqueName="[Fact Investigation]" displayFolder="" count="0" unbalanced="0" hidden="1"/>
    <cacheHierarchy uniqueName="[Fact Investigation].[Diagnosis_Key]" caption="Diagnosis_Key" attribute="1" defaultMemberUniqueName="[Fact Investigation].[Diagnosis_Key].[All]" allUniqueName="[Fact Investigation].[Diagnosis_Key].[All]" dimensionUniqueName="[Fact Investigation]" displayFolder="" count="0" unbalanced="0" hidden="1"/>
    <cacheHierarchy uniqueName="[Fact Investigation].[Doctor_key]" caption="Doctor_key" attribute="1" defaultMemberUniqueName="[Fact Investigation].[Doctor_key].[All]" allUniqueName="[Fact Investigation].[Doctor_key].[All]" dimensionUniqueName="[Fact Investigation]" displayFolder="" count="0" unbalanced="0" hidden="1"/>
    <cacheHierarchy uniqueName="[Fact Investigation].[Episode_key]" caption="Episode_key" attribute="1" defaultMemberUniqueName="[Fact Investigation].[Episode_key].[All]" allUniqueName="[Fact Investigation].[Episode_key].[All]" dimensionUniqueName="[Fact Investigation]" displayFolder="" count="0" unbalanced="0" hidden="1"/>
    <cacheHierarchy uniqueName="[Fact Investigation].[Order_date]" caption="Order_date" attribute="1" defaultMemberUniqueName="[Fact Investigation].[Order_date].[All]" allUniqueName="[Fact Investigation].[Order_date].[All]" dimensionUniqueName="[Fact Investigation]" displayFolder="" count="0" unbalanced="0" hidden="1"/>
    <cacheHierarchy uniqueName="[Fact Investigation].[Order_Time]" caption="Order_Time" attribute="1" defaultMemberUniqueName="[Fact Investigation].[Order_Time].[All]" allUniqueName="[Fact Investigation].[Order_Time].[All]" dimensionUniqueName="[Fact Investigation]" displayFolder="" count="0" unbalanced="0" hidden="1"/>
    <cacheHierarchy uniqueName="[Fact Investigation].[Organization_key]" caption="Organization_key" attribute="1" defaultMemberUniqueName="[Fact Investigation].[Organization_key].[All]" allUniqueName="[Fact Investigation].[Organization_key].[All]" dimensionUniqueName="[Fact Investigation]" displayFolder="" count="0" unbalanced="0" hidden="1"/>
    <cacheHierarchy uniqueName="[Fact Investigation].[patient_id]" caption="patient_id" attribute="1" defaultMemberUniqueName="[Fact Investigation].[patient_id].[All]" allUniqueName="[Fact Investigation].[patient_id].[All]" dimensionUniqueName="[Fact Investigation]" displayFolder="" count="0" unbalanced="0" hidden="1"/>
    <cacheHierarchy uniqueName="[Fact Investigation].[PatientEpisodeType_Key]" caption="PatientEpisodeType_Key" attribute="1" defaultMemberUniqueName="[Fact Investigation].[PatientEpisodeType_Key].[All]" allUniqueName="[Fact Investigation].[PatientEpisodeType_Key].[All]" dimensionUniqueName="[Fact Investigation]" displayFolder="" count="0" unbalanced="0" hidden="1"/>
    <cacheHierarchy uniqueName="[Fact Investigation].[Sample_Collect_Date]" caption="Sample_Collect_Date" attribute="1" defaultMemberUniqueName="[Fact Investigation].[Sample_Collect_Date].[All]" allUniqueName="[Fact Investigation].[Sample_Collect_Date].[All]" dimensionUniqueName="[Fact Investigation]" displayFolder="" count="0" unbalanced="0" hidden="1"/>
    <cacheHierarchy uniqueName="[Fact Investigation].[Sample_Collect_Time]" caption="Sample_Collect_Time" attribute="1" defaultMemberUniqueName="[Fact Investigation].[Sample_Collect_Time].[All]" allUniqueName="[Fact Investigation].[Sample_Collect_Time].[All]" dimensionUniqueName="[Fact Investigation]" displayFolder="" count="0" unbalanced="0" hidden="1"/>
    <cacheHierarchy uniqueName="[Fact Investigation].[Sample_Received_Date]" caption="Sample_Received_Date" attribute="1" defaultMemberUniqueName="[Fact Investigation].[Sample_Received_Date].[All]" allUniqueName="[Fact Investigation].[Sample_Received_Date].[All]" dimensionUniqueName="[Fact Investigation]" displayFolder="" count="0" unbalanced="0" hidden="1"/>
    <cacheHierarchy uniqueName="[Fact Investigation].[Sample_Received_Time]" caption="Sample_Received_Time" attribute="1" defaultMemberUniqueName="[Fact Investigation].[Sample_Received_Time].[All]" allUniqueName="[Fact Investigation].[Sample_Received_Time].[All]" dimensionUniqueName="[Fact Investigation]" displayFolder="" count="0" unbalanced="0" hidden="1"/>
    <cacheHierarchy uniqueName="[Fact Investigation].[Service_Count]" caption="Service_Count" attribute="1" defaultMemberUniqueName="[Fact Investigation].[Service_Count].[All]" allUniqueName="[Fact Investigation].[Service_Count].[All]" dimensionUniqueName="[Fact Investigation]" displayFolder="" count="0" unbalanced="0" hidden="1"/>
    <cacheHierarchy uniqueName="[Fact Investigation].[Service_key]" caption="Service_key" attribute="1" defaultMemberUniqueName="[Fact Investigation].[Service_key].[All]" allUniqueName="[Fact Investigation].[Service_key].[All]" dimensionUniqueName="[Fact Investigation]" displayFolder="" count="0" unbalanced="0" hidden="1"/>
    <cacheHierarchy uniqueName="[Fact Investigation].[StaffConfirmationKey]" caption="StaffConfirmationKey" attribute="1" defaultMemberUniqueName="[Fact Investigation].[StaffConfirmationKey].[All]" allUniqueName="[Fact Investigation].[StaffConfirmationKey].[All]" dimensionUniqueName="[Fact Investigation]" displayFolder="" count="0" unbalanced="0" hidden="1"/>
    <cacheHierarchy uniqueName="[Fact Investigation].[TAT]" caption="TAT" attribute="1" defaultMemberUniqueName="[Fact Investigation].[TAT].[All]" allUniqueName="[Fact Investigation].[TAT].[All]" dimensionUniqueName="[Fact Investigation]" displayFolder="" count="0" unbalanced="0" hidden="1"/>
    <cacheHierarchy uniqueName="[Fact Investigation].[Total_Amount]" caption="Total_Amount" attribute="1" defaultMemberUniqueName="[Fact Investigation].[Total_Amount].[All]" allUniqueName="[Fact Investigation].[Total_Amount].[All]" dimensionUniqueName="[Fact Investigation]" displayFolder="" count="0" unbalanced="0" hidden="1"/>
    <cacheHierarchy uniqueName="[Fact Laboratory].[CancelDate]" caption="CancelDate" attribute="1" defaultMemberUniqueName="[Fact Laboratory].[CancelDate].[All]" allUniqueName="[Fact Laboratory].[CancelDate].[All]" dimensionUniqueName="[Fact Laboratory]" displayFolder="" count="0" unbalanced="0" hidden="1"/>
    <cacheHierarchy uniqueName="[Fact Laboratory].[CancelTime]" caption="CancelTime" attribute="1" defaultMemberUniqueName="[Fact Laboratory].[CancelTime].[All]" allUniqueName="[Fact Laboratory].[CancelTime].[All]" dimensionUniqueName="[Fact Laboratory]" displayFolder="" count="0" unbalanced="0" hidden="1"/>
    <cacheHierarchy uniqueName="[Fact Laboratory].[Company_Key]" caption="Company_Key" attribute="1" defaultMemberUniqueName="[Fact Laboratory].[Company_Key].[All]" allUniqueName="[Fact Laboratory].[Company_Key].[All]" dimensionUniqueName="[Fact Laboratory]" displayFolder="" count="0" unbalanced="0" hidden="1"/>
    <cacheHierarchy uniqueName="[Fact Laboratory].[Complete_date]" caption="Complete_date" attribute="1" defaultMemberUniqueName="[Fact Laboratory].[Complete_date].[All]" allUniqueName="[Fact Laboratory].[Complete_date].[All]" dimensionUniqueName="[Fact Laboratory]" displayFolder="" count="0" unbalanced="0" hidden="1"/>
    <cacheHierarchy uniqueName="[Fact Laboratory].[complete_time]" caption="complete_time" attribute="1" defaultMemberUniqueName="[Fact Laboratory].[complete_time].[All]" allUniqueName="[Fact Laboratory].[complete_time].[All]" dimensionUniqueName="[Fact Laboratory]" displayFolder="" count="0" unbalanced="0" hidden="1"/>
    <cacheHierarchy uniqueName="[Fact Laboratory].[Diagnosis_Key]" caption="Diagnosis_Key" attribute="1" defaultMemberUniqueName="[Fact Laboratory].[Diagnosis_Key].[All]" allUniqueName="[Fact Laboratory].[Diagnosis_Key].[All]" dimensionUniqueName="[Fact Laboratory]" displayFolder="" count="0" unbalanced="0" hidden="1"/>
    <cacheHierarchy uniqueName="[Fact Laboratory].[Doctor_key]" caption="Doctor_key" attribute="1" defaultMemberUniqueName="[Fact Laboratory].[Doctor_key].[All]" allUniqueName="[Fact Laboratory].[Doctor_key].[All]" dimensionUniqueName="[Fact Laboratory]" displayFolder="" count="0" unbalanced="0" hidden="1"/>
    <cacheHierarchy uniqueName="[Fact Laboratory].[Episode_key]" caption="Episode_key" attribute="1" defaultMemberUniqueName="[Fact Laboratory].[Episode_key].[All]" allUniqueName="[Fact Laboratory].[Episode_key].[All]" dimensionUniqueName="[Fact Laboratory]" displayFolder="" count="0" unbalanced="0" hidden="1"/>
    <cacheHierarchy uniqueName="[Fact Laboratory].[Lab_result_key]" caption="Lab_result_key" attribute="1" defaultMemberUniqueName="[Fact Laboratory].[Lab_result_key].[All]" allUniqueName="[Fact Laboratory].[Lab_result_key].[All]" dimensionUniqueName="[Fact Laboratory]" displayFolder="" count="0" unbalanced="0" hidden="1"/>
    <cacheHierarchy uniqueName="[Fact Laboratory].[Order_date]" caption="Order_date" attribute="1" defaultMemberUniqueName="[Fact Laboratory].[Order_date].[All]" allUniqueName="[Fact Laboratory].[Order_date].[All]" dimensionUniqueName="[Fact Laboratory]" displayFolder="" count="0" unbalanced="0" hidden="1"/>
    <cacheHierarchy uniqueName="[Fact Laboratory].[Order_Time]" caption="Order_Time" attribute="1" defaultMemberUniqueName="[Fact Laboratory].[Order_Time].[All]" allUniqueName="[Fact Laboratory].[Order_Time].[All]" dimensionUniqueName="[Fact Laboratory]" displayFolder="" count="0" unbalanced="0" hidden="1"/>
    <cacheHierarchy uniqueName="[Fact Laboratory].[Organization_key]" caption="Organization_key" attribute="1" defaultMemberUniqueName="[Fact Laboratory].[Organization_key].[All]" allUniqueName="[Fact Laboratory].[Organization_key].[All]" dimensionUniqueName="[Fact Laboratory]" displayFolder="" count="0" unbalanced="0" hidden="1"/>
    <cacheHierarchy uniqueName="[Fact Laboratory].[patient_id]" caption="patient_id" attribute="1" defaultMemberUniqueName="[Fact Laboratory].[patient_id].[All]" allUniqueName="[Fact Laboratory].[patient_id].[All]" dimensionUniqueName="[Fact Laboratory]" displayFolder="" count="0" unbalanced="0" hidden="1"/>
    <cacheHierarchy uniqueName="[Fact Laboratory].[ref_value_key]" caption="ref_value_key" attribute="1" defaultMemberUniqueName="[Fact Laboratory].[ref_value_key].[All]" allUniqueName="[Fact Laboratory].[ref_value_key].[All]" dimensionUniqueName="[Fact Laboratory]" displayFolder="" count="0" unbalanced="0" hidden="1"/>
    <cacheHierarchy uniqueName="[Fact Laboratory].[Sample_Collect_Date]" caption="Sample_Collect_Date" attribute="1" defaultMemberUniqueName="[Fact Laboratory].[Sample_Collect_Date].[All]" allUniqueName="[Fact Laboratory].[Sample_Collect_Date].[All]" dimensionUniqueName="[Fact Laboratory]" displayFolder="" count="0" unbalanced="0" hidden="1"/>
    <cacheHierarchy uniqueName="[Fact Laboratory].[Sample_Collect_Time]" caption="Sample_Collect_Time" attribute="1" defaultMemberUniqueName="[Fact Laboratory].[Sample_Collect_Time].[All]" allUniqueName="[Fact Laboratory].[Sample_Collect_Time].[All]" dimensionUniqueName="[Fact Laboratory]" displayFolder="" count="0" unbalanced="0" hidden="1"/>
    <cacheHierarchy uniqueName="[Fact Laboratory].[Sample_Received_Date]" caption="Sample_Received_Date" attribute="1" defaultMemberUniqueName="[Fact Laboratory].[Sample_Received_Date].[All]" allUniqueName="[Fact Laboratory].[Sample_Received_Date].[All]" dimensionUniqueName="[Fact Laboratory]" displayFolder="" count="0" unbalanced="0" hidden="1"/>
    <cacheHierarchy uniqueName="[Fact Laboratory].[Sample_Received_Time]" caption="Sample_Received_Time" attribute="1" defaultMemberUniqueName="[Fact Laboratory].[Sample_Received_Time].[All]" allUniqueName="[Fact Laboratory].[Sample_Received_Time].[All]" dimensionUniqueName="[Fact Laboratory]" displayFolder="" count="0" unbalanced="0" hidden="1"/>
    <cacheHierarchy uniqueName="[Fact Laboratory].[StaffConfirmationKey]" caption="StaffConfirmationKey" attribute="1" defaultMemberUniqueName="[Fact Laboratory].[StaffConfirmationKey].[All]" allUniqueName="[Fact Laboratory].[StaffConfirmationKey].[All]" dimensionUniqueName="[Fact Laboratory]" displayFolder="" count="0" unbalanced="0" hidden="1"/>
    <cacheHierarchy uniqueName="[Fact Lead].[Activity_Key]" caption="Activity_Key" attribute="1" defaultMemberUniqueName="[Fact Lead].[Activity_Key].[All]" allUniqueName="[Fact Lead].[Activity_Key].[All]" dimensionUniqueName="[Fact Lead]" displayFolder="" count="0" unbalanced="0" hidden="1"/>
    <cacheHierarchy uniqueName="[Fact Lead].[ActualDurationMinutes]" caption="ActualDurationMinutes" attribute="1" defaultMemberUniqueName="[Fact Lead].[ActualDurationMinutes].[All]" allUniqueName="[Fact Lead].[ActualDurationMinutes].[All]" dimensionUniqueName="[Fact Lead]" displayFolder="" count="0" unbalanced="0" hidden="1"/>
    <cacheHierarchy uniqueName="[Fact Lead].[Booking_Date]" caption="Booking_Date" attribute="1" defaultMemberUniqueName="[Fact Lead].[Booking_Date].[All]" allUniqueName="[Fact Lead].[Booking_Date].[All]" dimensionUniqueName="[Fact Lead]" displayFolder="" count="0" unbalanced="0" hidden="1"/>
    <cacheHierarchy uniqueName="[Fact Lead].[BookingCount]" caption="BookingCount" attribute="1" defaultMemberUniqueName="[Fact Lead].[BookingCount].[All]" allUniqueName="[Fact Lead].[BookingCount].[All]" dimensionUniqueName="[Fact Lead]" displayFolder="" count="0" unbalanced="0" hidden="1"/>
    <cacheHierarchy uniqueName="[Fact Lead].[BusinessUnit]" caption="BusinessUnit" attribute="1" defaultMemberUniqueName="[Fact Lead].[BusinessUnit].[All]" allUniqueName="[Fact Lead].[BusinessUnit].[All]" dimensionUniqueName="[Fact Lead]" displayFolder="" count="0" unbalanced="0" hidden="1"/>
    <cacheHierarchy uniqueName="[Fact Lead].[Call_Actual_EndDate]" caption="Call_Actual_EndDate" attribute="1" defaultMemberUniqueName="[Fact Lead].[Call_Actual_EndDate].[All]" allUniqueName="[Fact Lead].[Call_Actual_EndDate].[All]" dimensionUniqueName="[Fact Lead]" displayFolder="" count="0" unbalanced="0" hidden="1"/>
    <cacheHierarchy uniqueName="[Fact Lead].[Call_Actual_EndTime]" caption="Call_Actual_EndTime" attribute="1" defaultMemberUniqueName="[Fact Lead].[Call_Actual_EndTime].[All]" allUniqueName="[Fact Lead].[Call_Actual_EndTime].[All]" dimensionUniqueName="[Fact Lead]" displayFolder="" count="0" unbalanced="0" hidden="1"/>
    <cacheHierarchy uniqueName="[Fact Lead].[Call_Actual_StartDate]" caption="Call_Actual_StartDate" attribute="1" defaultMemberUniqueName="[Fact Lead].[Call_Actual_StartDate].[All]" allUniqueName="[Fact Lead].[Call_Actual_StartDate].[All]" dimensionUniqueName="[Fact Lead]" displayFolder="" count="0" unbalanced="0" hidden="1"/>
    <cacheHierarchy uniqueName="[Fact Lead].[Call_Actual_StartTime]" caption="Call_Actual_StartTime" attribute="1" defaultMemberUniqueName="[Fact Lead].[Call_Actual_StartTime].[All]" allUniqueName="[Fact Lead].[Call_Actual_StartTime].[All]" dimensionUniqueName="[Fact Lead]" displayFolder="" count="0" unbalanced="0" hidden="1"/>
    <cacheHierarchy uniqueName="[Fact Lead].[Call_Scheduled_EndDate]" caption="Call_Scheduled_EndDate" attribute="1" defaultMemberUniqueName="[Fact Lead].[Call_Scheduled_EndDate].[All]" allUniqueName="[Fact Lead].[Call_Scheduled_EndDate].[All]" dimensionUniqueName="[Fact Lead]" displayFolder="" count="0" unbalanced="0" hidden="1"/>
    <cacheHierarchy uniqueName="[Fact Lead].[Call_Scheduled_EndTime]" caption="Call_Scheduled_EndTime" attribute="1" defaultMemberUniqueName="[Fact Lead].[Call_Scheduled_EndTime].[All]" allUniqueName="[Fact Lead].[Call_Scheduled_EndTime].[All]" dimensionUniqueName="[Fact Lead]" displayFolder="" count="0" unbalanced="0" hidden="1"/>
    <cacheHierarchy uniqueName="[Fact Lead].[Call_Scheduled_StartDate]" caption="Call_Scheduled_StartDate" attribute="1" defaultMemberUniqueName="[Fact Lead].[Call_Scheduled_StartDate].[All]" allUniqueName="[Fact Lead].[Call_Scheduled_StartDate].[All]" dimensionUniqueName="[Fact Lead]" displayFolder="" count="0" unbalanced="0" hidden="1"/>
    <cacheHierarchy uniqueName="[Fact Lead].[Call_Scheduled_StartTime]" caption="Call_Scheduled_StartTime" attribute="1" defaultMemberUniqueName="[Fact Lead].[Call_Scheduled_StartTime].[All]" allUniqueName="[Fact Lead].[Call_Scheduled_StartTime].[All]" dimensionUniqueName="[Fact Lead]" displayFolder="" count="0" unbalanced="0" hidden="1"/>
    <cacheHierarchy uniqueName="[Fact Lead].[CallCenterAgentID]" caption="CallCenterAgentID" attribute="1" defaultMemberUniqueName="[Fact Lead].[CallCenterAgentID].[All]" allUniqueName="[Fact Lead].[CallCenterAgentID].[All]" dimensionUniqueName="[Fact Lead]" displayFolder="" count="0" unbalanced="0" hidden="1"/>
    <cacheHierarchy uniqueName="[Fact Lead].[CallCenterEmploye_key]" caption="CallCenterEmploye_key" attribute="1" defaultMemberUniqueName="[Fact Lead].[CallCenterEmploye_key].[All]" allUniqueName="[Fact Lead].[CallCenterEmploye_key].[All]" dimensionUniqueName="[Fact Lead]" displayFolder="" count="0" unbalanced="0" hidden="1"/>
    <cacheHierarchy uniqueName="[Fact Lead].[CallCount]" caption="CallCount" attribute="1" defaultMemberUniqueName="[Fact Lead].[CallCount].[All]" allUniqueName="[Fact Lead].[CallCount].[All]" dimensionUniqueName="[Fact Lead]" displayFolder="" count="0" unbalanced="0" hidden="1"/>
    <cacheHierarchy uniqueName="[Fact Lead].[CallPhone_Creation_Date]" caption="CallPhone_Creation_Date" attribute="1" defaultMemberUniqueName="[Fact Lead].[CallPhone_Creation_Date].[All]" allUniqueName="[Fact Lead].[CallPhone_Creation_Date].[All]" dimensionUniqueName="[Fact Lead]" displayFolder="" count="0" unbalanced="0" hidden="1"/>
    <cacheHierarchy uniqueName="[Fact Lead].[CallPhone_Creation_Time]" caption="CallPhone_Creation_Time" attribute="1" defaultMemberUniqueName="[Fact Lead].[CallPhone_Creation_Time].[All]" allUniqueName="[Fact Lead].[CallPhone_Creation_Time].[All]" dimensionUniqueName="[Fact Lead]" displayFolder="" count="0" unbalanced="0" hidden="1"/>
    <cacheHierarchy uniqueName="[Fact Lead].[CallPhone_Modification_Date]" caption="CallPhone_Modification_Date" attribute="1" defaultMemberUniqueName="[Fact Lead].[CallPhone_Modification_Date].[All]" allUniqueName="[Fact Lead].[CallPhone_Modification_Date].[All]" dimensionUniqueName="[Fact Lead]" displayFolder="" count="0" unbalanced="0" hidden="1"/>
    <cacheHierarchy uniqueName="[Fact Lead].[CallPhone_Modification_Time]" caption="CallPhone_Modification_Time" attribute="1" defaultMemberUniqueName="[Fact Lead].[CallPhone_Modification_Time].[All]" allUniqueName="[Fact Lead].[CallPhone_Modification_Time].[All]" dimensionUniqueName="[Fact Lead]" displayFolder="" count="0" unbalanced="0" hidden="1"/>
    <cacheHierarchy uniqueName="[Fact Lead].[CallPhone_ModifiedBy]" caption="CallPhone_ModifiedBy" attribute="1" defaultMemberUniqueName="[Fact Lead].[CallPhone_ModifiedBy].[All]" allUniqueName="[Fact Lead].[CallPhone_ModifiedBy].[All]" dimensionUniqueName="[Fact Lead]" displayFolder="" count="0" unbalanced="0" hidden="1"/>
    <cacheHierarchy uniqueName="[Fact Lead].[CallPhone_State]" caption="CallPhone_State" attribute="1" defaultMemberUniqueName="[Fact Lead].[CallPhone_State].[All]" allUniqueName="[Fact Lead].[CallPhone_State].[All]" dimensionUniqueName="[Fact Lead]" displayFolder="" count="0" unbalanced="0" hidden="1"/>
    <cacheHierarchy uniqueName="[Fact Lead].[CallPhone_Status]" caption="CallPhone_Status" attribute="1" defaultMemberUniqueName="[Fact Lead].[CallPhone_Status].[All]" allUniqueName="[Fact Lead].[CallPhone_Status].[All]" dimensionUniqueName="[Fact Lead]" displayFolder="" count="0" unbalanced="0" hidden="1"/>
    <cacheHierarchy uniqueName="[Fact Lead].[CallResult]" caption="CallResult" attribute="1" defaultMemberUniqueName="[Fact Lead].[CallResult].[All]" allUniqueName="[Fact Lead].[CallResult].[All]" dimensionUniqueName="[Fact Lead]" displayFolder="" count="0" unbalanced="0" hidden="1"/>
    <cacheHierarchy uniqueName="[Fact Lead].[Campaign_ID]" caption="Campaign_ID" attribute="1" defaultMemberUniqueName="[Fact Lead].[Campaign_ID].[All]" allUniqueName="[Fact Lead].[Campaign_ID].[All]" dimensionUniqueName="[Fact Lead]" displayFolder="" count="0" unbalanced="0" hidden="1"/>
    <cacheHierarchy uniqueName="[Fact Lead].[Cost]" caption="Cost" attribute="1" defaultMemberUniqueName="[Fact Lead].[Cost].[All]" allUniqueName="[Fact Lead].[Cost].[All]" dimensionUniqueName="[Fact Lead]" displayFolder="" count="0" unbalanced="0" hidden="1"/>
    <cacheHierarchy uniqueName="[Fact Lead].[FilteredLead_ID]" caption="FilteredLead_ID" attribute="1" defaultMemberUniqueName="[Fact Lead].[FilteredLead_ID].[All]" allUniqueName="[Fact Lead].[FilteredLead_ID].[All]" dimensionUniqueName="[Fact Lead]" displayFolder="" count="0" unbalanced="0" hidden="1"/>
    <cacheHierarchy uniqueName="[Fact Lead].[Hours]" caption="Hours" attribute="1" defaultMemberUniqueName="[Fact Lead].[Hours].[All]" allUniqueName="[Fact Lead].[Hours].[All]" dimensionUniqueName="[Fact Lead]" displayFolder="" count="0" unbalanced="0" hidden="1"/>
    <cacheHierarchy uniqueName="[Fact Lead].[isModified]" caption="isModified" attribute="1" defaultMemberUniqueName="[Fact Lead].[isModified].[All]" allUniqueName="[Fact Lead].[isModified].[All]" dimensionUniqueName="[Fact Lead]" displayFolder="" count="0" unbalanced="0" hidden="1"/>
    <cacheHierarchy uniqueName="[Fact Lead].[Key]" caption="Key" attribute="1" defaultMemberUniqueName="[Fact Lead].[Key].[All]" allUniqueName="[Fact Lead].[Key].[All]" dimensionUniqueName="[Fact Lead]" displayFolder="" count="0" unbalanced="0" hidden="1"/>
    <cacheHierarchy uniqueName="[Fact Lead].[Lead_CreationDate]" caption="Lead_CreationDate" attribute="1" defaultMemberUniqueName="[Fact Lead].[Lead_CreationDate].[All]" allUniqueName="[Fact Lead].[Lead_CreationDate].[All]" dimensionUniqueName="[Fact Lead]" displayFolder="" count="0" unbalanced="0" hidden="1"/>
    <cacheHierarchy uniqueName="[Fact Lead].[Lead_CreationTime]" caption="Lead_CreationTime" attribute="1" defaultMemberUniqueName="[Fact Lead].[Lead_CreationTime].[All]" allUniqueName="[Fact Lead].[Lead_CreationTime].[All]" dimensionUniqueName="[Fact Lead]" displayFolder="" count="0" unbalanced="0" hidden="1"/>
    <cacheHierarchy uniqueName="[Fact Lead].[Lead_ID]" caption="Lead_ID" attribute="1" defaultMemberUniqueName="[Fact Lead].[Lead_ID].[All]" allUniqueName="[Fact Lead].[Lead_ID].[All]" dimensionUniqueName="[Fact Lead]" displayFolder="" count="0" unbalanced="0" hidden="1"/>
    <cacheHierarchy uniqueName="[Fact Lead].[Lead_ID_Org]" caption="Lead_ID_Org" attribute="1" defaultMemberUniqueName="[Fact Lead].[Lead_ID_Org].[All]" allUniqueName="[Fact Lead].[Lead_ID_Org].[All]" dimensionUniqueName="[Fact Lead]" displayFolder="" count="0" unbalanced="0" hidden="1"/>
    <cacheHierarchy uniqueName="[Fact Lead].[Lead_Modified_Date]" caption="Lead_Modified_Date" attribute="1" defaultMemberUniqueName="[Fact Lead].[Lead_Modified_Date].[All]" allUniqueName="[Fact Lead].[Lead_Modified_Date].[All]" dimensionUniqueName="[Fact Lead]" displayFolder="" count="0" unbalanced="0" hidden="1"/>
    <cacheHierarchy uniqueName="[Fact Lead].[Lead_Modified_Time]" caption="Lead_Modified_Time" attribute="1" defaultMemberUniqueName="[Fact Lead].[Lead_Modified_Time].[All]" allUniqueName="[Fact Lead].[Lead_Modified_Time].[All]" dimensionUniqueName="[Fact Lead]" displayFolder="" count="0" unbalanced="0" hidden="1"/>
    <cacheHierarchy uniqueName="[Fact Lead].[Lead_ModifiedBy]" caption="Lead_ModifiedBy" attribute="1" defaultMemberUniqueName="[Fact Lead].[Lead_ModifiedBy].[All]" allUniqueName="[Fact Lead].[Lead_ModifiedBy].[All]" dimensionUniqueName="[Fact Lead]" displayFolder="" count="0" unbalanced="0" hidden="1"/>
    <cacheHierarchy uniqueName="[Fact Lead].[Lead_State]" caption="Lead_State" attribute="1" defaultMemberUniqueName="[Fact Lead].[Lead_State].[All]" allUniqueName="[Fact Lead].[Lead_State].[All]" dimensionUniqueName="[Fact Lead]" displayFolder="" count="0" unbalanced="0" hidden="1"/>
    <cacheHierarchy uniqueName="[Fact Lead].[Lead_Status]" caption="Lead_Status" attribute="1" defaultMemberUniqueName="[Fact Lead].[Lead_Status].[All]" allUniqueName="[Fact Lead].[Lead_Status].[All]" dimensionUniqueName="[Fact Lead]" displayFolder="" count="0" unbalanced="0" hidden="1"/>
    <cacheHierarchy uniqueName="[Fact Lead].[MarketingAgentID]" caption="MarketingAgentID" attribute="1" defaultMemberUniqueName="[Fact Lead].[MarketingAgentID].[All]" allUniqueName="[Fact Lead].[MarketingAgentID].[All]" dimensionUniqueName="[Fact Lead]" displayFolder="" count="0" unbalanced="0" hidden="1"/>
    <cacheHierarchy uniqueName="[Fact Lead].[MarketingEmployee_Key]" caption="MarketingEmployee_Key" attribute="1" defaultMemberUniqueName="[Fact Lead].[MarketingEmployee_Key].[All]" allUniqueName="[Fact Lead].[MarketingEmployee_Key].[All]" dimensionUniqueName="[Fact Lead]" displayFolder="" count="0" unbalanced="0" hidden="1"/>
    <cacheHierarchy uniqueName="[Fact Lead].[NoShowLostReson]" caption="NoShowLostReson" attribute="1" defaultMemberUniqueName="[Fact Lead].[NoShowLostReson].[All]" allUniqueName="[Fact Lead].[NoShowLostReson].[All]" dimensionUniqueName="[Fact Lead]" displayFolder="" count="0" unbalanced="0" hidden="1"/>
    <cacheHierarchy uniqueName="[Fact Lead].[Not_Interested_Reason]" caption="Not_Interested_Reason" attribute="1" defaultMemberUniqueName="[Fact Lead].[Not_Interested_Reason].[All]" allUniqueName="[Fact Lead].[Not_Interested_Reason].[All]" dimensionUniqueName="[Fact Lead]" displayFolder="" count="0" unbalanced="0" hidden="1"/>
    <cacheHierarchy uniqueName="[Fact Lead].[Patient_ID]" caption="Patient_ID" attribute="1" defaultMemberUniqueName="[Fact Lead].[Patient_ID].[All]" allUniqueName="[Fact Lead].[Patient_ID].[All]" dimensionUniqueName="[Fact Lead]" displayFolder="" count="0" unbalanced="0" hidden="1"/>
    <cacheHierarchy uniqueName="[Fact Lead].[PhoneCall_ID]" caption="PhoneCall_ID" attribute="1" defaultMemberUniqueName="[Fact Lead].[PhoneCall_ID].[All]" allUniqueName="[Fact Lead].[PhoneCall_ID].[All]" dimensionUniqueName="[Fact Lead]" displayFolder="" count="0" unbalanced="0" hidden="1"/>
    <cacheHierarchy uniqueName="[Fact Lead].[PriorityCode]" caption="PriorityCode" attribute="1" defaultMemberUniqueName="[Fact Lead].[PriorityCode].[All]" allUniqueName="[Fact Lead].[PriorityCode].[All]" dimensionUniqueName="[Fact Lead]" displayFolder="" count="0" unbalanced="0" hidden="1"/>
    <cacheHierarchy uniqueName="[Fact Lead].[rn]" caption="rn" attribute="1" defaultMemberUniqueName="[Fact Lead].[rn].[All]" allUniqueName="[Fact Lead].[rn].[All]" dimensionUniqueName="[Fact Lead]" displayFolder="" count="0" unbalanced="0" hidden="1"/>
    <cacheHierarchy uniqueName="[Fact Lead].[ScheduledDurationMinutes]" caption="ScheduledDurationMinutes" attribute="1" defaultMemberUniqueName="[Fact Lead].[ScheduledDurationMinutes].[All]" allUniqueName="[Fact Lead].[ScheduledDurationMinutes].[All]" dimensionUniqueName="[Fact Lead]" displayFolder="" count="0" unbalanced="0" hidden="1"/>
    <cacheHierarchy uniqueName="[Fact Lead].[TouchStatus]" caption="TouchStatus" attribute="1" defaultMemberUniqueName="[Fact Lead].[TouchStatus].[All]" allUniqueName="[Fact Lead].[TouchStatus].[All]" dimensionUniqueName="[Fact Lead]" displayFolder="" count="0" unbalanced="0" hidden="1"/>
    <cacheHierarchy uniqueName="[Fact Lead].[VisitBooking]" caption="VisitBooking" attribute="1" defaultMemberUniqueName="[Fact Lead].[VisitBooking].[All]" allUniqueName="[Fact Lead].[VisitBooking].[All]" dimensionUniqueName="[Fact Lead]" displayFolder="" count="0" unbalanced="0" hidden="1"/>
    <cacheHierarchy uniqueName="[Fact Losses].[% of Discount]" caption="% of Discount" attribute="1" defaultMemberUniqueName="[Fact Losses].[% of Discount].[All]" allUniqueName="[Fact Losses].[% of Discount].[All]" dimensionUniqueName="[Fact Losses]" displayFolder="" count="0" unbalanced="0" hidden="1"/>
    <cacheHierarchy uniqueName="[Fact Losses].[BedClinic_Key]" caption="BedClinic_Key" attribute="1" defaultMemberUniqueName="[Fact Losses].[BedClinic_Key].[All]" allUniqueName="[Fact Losses].[BedClinic_Key].[All]" dimensionUniqueName="[Fact Losses]" displayFolder="" count="0" unbalanced="0" hidden="1"/>
    <cacheHierarchy uniqueName="[Fact Losses].[casescount]" caption="casescount" attribute="1" defaultMemberUniqueName="[Fact Losses].[casescount].[All]" allUniqueName="[Fact Losses].[casescount].[All]" dimensionUniqueName="[Fact Losses]" displayFolder="" count="0" unbalanced="0" hidden="1"/>
    <cacheHierarchy uniqueName="[Fact Losses].[Cash_Amount]" caption="Cash_Amount" attribute="1" defaultMemberUniqueName="[Fact Losses].[Cash_Amount].[All]" allUniqueName="[Fact Losses].[Cash_Amount].[All]" dimensionUniqueName="[Fact Losses]" displayFolder="" count="0" unbalanced="0" hidden="1"/>
    <cacheHierarchy uniqueName="[Fact Losses].[Company_Key]" caption="Company_Key" attribute="1" defaultMemberUniqueName="[Fact Losses].[Company_Key].[All]" allUniqueName="[Fact Losses].[Company_Key].[All]" dimensionUniqueName="[Fact Losses]" displayFolder="" count="0" unbalanced="0" hidden="1"/>
    <cacheHierarchy uniqueName="[Fact Losses].[Contract_No]" caption="Contract_No" attribute="1" defaultMemberUniqueName="[Fact Losses].[Contract_No].[All]" allUniqueName="[Fact Losses].[Contract_No].[All]" dimensionUniqueName="[Fact Losses]" displayFolder="" count="0" unbalanced="0" hidden="1"/>
    <cacheHierarchy uniqueName="[Fact Losses].[Credit_Amount]" caption="Credit_Amount" attribute="1" defaultMemberUniqueName="[Fact Losses].[Credit_Amount].[All]" allUniqueName="[Fact Losses].[Credit_Amount].[All]" dimensionUniqueName="[Fact Losses]" displayFolder="" count="0" unbalanced="0" hidden="1"/>
    <cacheHierarchy uniqueName="[Fact Losses].[CurrencyKey]" caption="CurrencyKey" attribute="1" defaultMemberUniqueName="[Fact Losses].[CurrencyKey].[All]" allUniqueName="[Fact Losses].[CurrencyKey].[All]" dimensionUniqueName="[Fact Losses]" displayFolder="" count="0" unbalanced="0" hidden="1"/>
    <cacheHierarchy uniqueName="[Fact Losses].[DateKey]" caption="DateKey" attribute="1" defaultMemberUniqueName="[Fact Losses].[DateKey].[All]" allUniqueName="[Fact Losses].[DateKey].[All]" dimensionUniqueName="[Fact Losses]" displayFolder="" count="0" unbalanced="0" hidden="1"/>
    <cacheHierarchy uniqueName="[Fact Losses].[Diagnosis_Key]" caption="Diagnosis_Key" attribute="1" defaultMemberUniqueName="[Fact Losses].[Diagnosis_Key].[All]" allUniqueName="[Fact Losses].[Diagnosis_Key].[All]" dimensionUniqueName="[Fact Losses]" displayFolder="" count="0" unbalanced="0" hidden="1"/>
    <cacheHierarchy uniqueName="[Fact Losses].[DischargeStatus_Key]" caption="DischargeStatus_Key" attribute="1" defaultMemberUniqueName="[Fact Losses].[DischargeStatus_Key].[All]" allUniqueName="[Fact Losses].[DischargeStatus_Key].[All]" dimensionUniqueName="[Fact Losses]" displayFolder="" count="0" unbalanced="0" hidden="1"/>
    <cacheHierarchy uniqueName="[Fact Losses].[Discount Amount]" caption="Discount Amount" attribute="1" defaultMemberUniqueName="[Fact Losses].[Discount Amount].[All]" allUniqueName="[Fact Losses].[Discount Amount].[All]" dimensionUniqueName="[Fact Losses]" displayFolder="" count="0" unbalanced="0" hidden="1"/>
    <cacheHierarchy uniqueName="[Fact Losses].[Doctor_Key]" caption="Doctor_Key" attribute="1" defaultMemberUniqueName="[Fact Losses].[Doctor_Key].[All]" allUniqueName="[Fact Losses].[Doctor_Key].[All]" dimensionUniqueName="[Fact Losses]" displayFolder="" count="0" unbalanced="0" hidden="1"/>
    <cacheHierarchy uniqueName="[Fact Losses].[EndDateKey]" caption="EndDateKey" attribute="1" defaultMemberUniqueName="[Fact Losses].[EndDateKey].[All]" allUniqueName="[Fact Losses].[EndDateKey].[All]" dimensionUniqueName="[Fact Losses]" displayFolder="" count="0" unbalanced="0" hidden="1"/>
    <cacheHierarchy uniqueName="[Fact Losses].[Entrance_Key]" caption="Entrance_Key" attribute="1" defaultMemberUniqueName="[Fact Losses].[Entrance_Key].[All]" allUniqueName="[Fact Losses].[Entrance_Key].[All]" dimensionUniqueName="[Fact Losses]" displayFolder="" count="0" unbalanced="0" hidden="1"/>
    <cacheHierarchy uniqueName="[Fact Losses].[Episode_Key]" caption="Episode_Key" attribute="1" defaultMemberUniqueName="[Fact Losses].[Episode_Key].[All]" allUniqueName="[Fact Losses].[Episode_Key].[All]" dimensionUniqueName="[Fact Losses]" displayFolder="" count="0" unbalanced="0" hidden="1"/>
    <cacheHierarchy uniqueName="[Fact Losses].[EpisodeStatus]" caption="EpisodeStatus" attribute="1" defaultMemberUniqueName="[Fact Losses].[EpisodeStatus].[All]" allUniqueName="[Fact Losses].[EpisodeStatus].[All]" dimensionUniqueName="[Fact Losses]" displayFolder="" count="0" unbalanced="0" hidden="1"/>
    <cacheHierarchy uniqueName="[Fact Losses].[Exclusive_Key]" caption="Exclusive_Key" attribute="1" defaultMemberUniqueName="[Fact Losses].[Exclusive_Key].[All]" allUniqueName="[Fact Losses].[Exclusive_Key].[All]" dimensionUniqueName="[Fact Losses]" displayFolder="" count="0" unbalanced="0" hidden="1"/>
    <cacheHierarchy uniqueName="[Fact Losses].[NewCompanyId]" caption="NewCompanyId" attribute="1" defaultMemberUniqueName="[Fact Losses].[NewCompanyId].[All]" allUniqueName="[Fact Losses].[NewCompanyId].[All]" dimensionUniqueName="[Fact Losses]" displayFolder="" count="0" unbalanced="0" hidden="1"/>
    <cacheHierarchy uniqueName="[Fact Losses].[NewPatientId]" caption="NewPatientId" attribute="1" defaultMemberUniqueName="[Fact Losses].[NewPatientId].[All]" allUniqueName="[Fact Losses].[NewPatientId].[All]" dimensionUniqueName="[Fact Losses]" displayFolder="" count="0" unbalanced="0" hidden="1"/>
    <cacheHierarchy uniqueName="[Fact Losses].[NoOfService]" caption="NoOfService" attribute="1" defaultMemberUniqueName="[Fact Losses].[NoOfService].[All]" allUniqueName="[Fact Losses].[NoOfService].[All]" dimensionUniqueName="[Fact Losses]" displayFolder="" count="0" unbalanced="0" hidden="1"/>
    <cacheHierarchy uniqueName="[Fact Losses].[Operation_Key]" caption="Operation_Key" attribute="1" defaultMemberUniqueName="[Fact Losses].[Operation_Key].[All]" allUniqueName="[Fact Losses].[Operation_Key].[All]" dimensionUniqueName="[Fact Losses]" displayFolder="" count="0" unbalanced="0" hidden="1"/>
    <cacheHierarchy uniqueName="[Fact Losses].[Organization_Key]" caption="Organization_Key" attribute="1" defaultMemberUniqueName="[Fact Losses].[Organization_Key].[All]" allUniqueName="[Fact Losses].[Organization_Key].[All]" dimensionUniqueName="[Fact Losses]" displayFolder="" count="0" unbalanced="0" hidden="1"/>
    <cacheHierarchy uniqueName="[Fact Losses].[patient_id]" caption="patient_id" attribute="1" defaultMemberUniqueName="[Fact Losses].[patient_id].[All]" allUniqueName="[Fact Losses].[patient_id].[All]" dimensionUniqueName="[Fact Losses]" displayFolder="" count="0" unbalanced="0" hidden="1"/>
    <cacheHierarchy uniqueName="[Fact Losses].[PatientEpisodeType_Key]" caption="PatientEpisodeType_Key" attribute="1" defaultMemberUniqueName="[Fact Losses].[PatientEpisodeType_Key].[All]" allUniqueName="[Fact Losses].[PatientEpisodeType_Key].[All]" dimensionUniqueName="[Fact Losses]" displayFolder="" count="0" unbalanced="0" hidden="1"/>
    <cacheHierarchy uniqueName="[Fact Losses].[Quantity]" caption="Quantity" attribute="1" defaultMemberUniqueName="[Fact Losses].[Quantity].[All]" allUniqueName="[Fact Losses].[Quantity].[All]" dimensionUniqueName="[Fact Losses]" displayFolder="" count="0" unbalanced="0" hidden="1"/>
    <cacheHierarchy uniqueName="[Fact Losses].[Readmission_Key]" caption="Readmission_Key" attribute="1" defaultMemberUniqueName="[Fact Losses].[Readmission_Key].[All]" allUniqueName="[Fact Losses].[Readmission_Key].[All]" dimensionUniqueName="[Fact Losses]" displayFolder="" count="0" unbalanced="0" hidden="1"/>
    <cacheHierarchy uniqueName="[Fact Losses].[Second_Doctor_ID]" caption="Second_Doctor_ID" attribute="1" defaultMemberUniqueName="[Fact Losses].[Second_Doctor_ID].[All]" allUniqueName="[Fact Losses].[Second_Doctor_ID].[All]" dimensionUniqueName="[Fact Losses]" displayFolder="" count="0" unbalanced="0" hidden="1"/>
    <cacheHierarchy uniqueName="[Fact Losses].[Service_Date]" caption="Service_Date" attribute="1" defaultMemberUniqueName="[Fact Losses].[Service_Date].[All]" allUniqueName="[Fact Losses].[Service_Date].[All]" dimensionUniqueName="[Fact Losses]" displayFolder="" count="0" unbalanced="0" hidden="1"/>
    <cacheHierarchy uniqueName="[Fact Losses].[Service_Key]" caption="Service_Key" attribute="1" defaultMemberUniqueName="[Fact Losses].[Service_Key].[All]" allUniqueName="[Fact Losses].[Service_Key].[All]" dimensionUniqueName="[Fact Losses]" displayFolder="" count="0" unbalanced="0" hidden="1"/>
    <cacheHierarchy uniqueName="[Fact Losses].[StartDateKey]" caption="StartDateKey" attribute="1" defaultMemberUniqueName="[Fact Losses].[StartDateKey].[All]" allUniqueName="[Fact Losses].[StartDateKey].[All]" dimensionUniqueName="[Fact Losses]" displayFolder="" count="0" unbalanced="0" hidden="1"/>
    <cacheHierarchy uniqueName="[Fact Losses].[Subcompany_Key]" caption="Subcompany_Key" attribute="1" defaultMemberUniqueName="[Fact Losses].[Subcompany_Key].[All]" allUniqueName="[Fact Losses].[Subcompany_Key].[All]" dimensionUniqueName="[Fact Losses]" displayFolder="" count="0" unbalanced="0" hidden="1"/>
    <cacheHierarchy uniqueName="[Fact Losses].[Total Amount Before Discount]" caption="Total Amount Before Discount" attribute="1" defaultMemberUniqueName="[Fact Losses].[Total Amount Before Discount].[All]" allUniqueName="[Fact Losses].[Total Amount Before Discount].[All]" dimensionUniqueName="[Fact Losses]" displayFolder="" count="0" unbalanced="0" hidden="1"/>
    <cacheHierarchy uniqueName="[Fact Losses].[Total_Amount]" caption="Total_Amount" attribute="1" defaultMemberUniqueName="[Fact Losses].[Total_Amount].[All]" allUniqueName="[Fact Losses].[Total_Amount].[All]" dimensionUniqueName="[Fact Losses]" displayFolder="" count="0" unbalanced="0" hidden="1"/>
    <cacheHierarchy uniqueName="[Fact Losses].[Visit_Key]" caption="Visit_Key" attribute="1" defaultMemberUniqueName="[Fact Losses].[Visit_Key].[All]" allUniqueName="[Fact Losses].[Visit_Key].[All]" dimensionUniqueName="[Fact Losses]" displayFolder="" count="0" unbalanced="0" hidden="1"/>
    <cacheHierarchy uniqueName="[Fact Marketing].[ActivityKey]" caption="ActivityKey" attribute="1" defaultMemberUniqueName="[Fact Marketing].[ActivityKey].[All]" allUniqueName="[Fact Marketing].[ActivityKey].[All]" dimensionUniqueName="[Fact Marketing]" displayFolder="" count="0" unbalanced="0" hidden="1"/>
    <cacheHierarchy uniqueName="[Fact Marketing].[ActualRevenue]" caption="ActualRevenue" attribute="1" defaultMemberUniqueName="[Fact Marketing].[ActualRevenue].[All]" allUniqueName="[Fact Marketing].[ActualRevenue].[All]" dimensionUniqueName="[Fact Marketing]" displayFolder="" count="0" unbalanced="0" hidden="1"/>
    <cacheHierarchy uniqueName="[Fact Marketing].[AgentKey]" caption="AgentKey" attribute="1" defaultMemberUniqueName="[Fact Marketing].[AgentKey].[All]" allUniqueName="[Fact Marketing].[AgentKey].[All]" dimensionUniqueName="[Fact Marketing]" displayFolder="" count="0" unbalanced="0" hidden="1"/>
    <cacheHierarchy uniqueName="[Fact Marketing].[BookingDate]" caption="BookingDate" attribute="1" defaultMemberUniqueName="[Fact Marketing].[BookingDate].[All]" allUniqueName="[Fact Marketing].[BookingDate].[All]" dimensionUniqueName="[Fact Marketing]" displayFolder="" count="0" unbalanced="0" hidden="1"/>
    <cacheHierarchy uniqueName="[Fact Marketing].[CallCenter_AgentKey]" caption="CallCenter_AgentKey" attribute="1" defaultMemberUniqueName="[Fact Marketing].[CallCenter_AgentKey].[All]" allUniqueName="[Fact Marketing].[CallCenter_AgentKey].[All]" dimensionUniqueName="[Fact Marketing]" displayFolder="" count="0" unbalanced="0" hidden="1"/>
    <cacheHierarchy uniqueName="[Fact Marketing].[CallCenterEmployee_key]" caption="CallCenterEmployee_key" attribute="1" defaultMemberUniqueName="[Fact Marketing].[CallCenterEmployee_key].[All]" allUniqueName="[Fact Marketing].[CallCenterEmployee_key].[All]" dimensionUniqueName="[Fact Marketing]" displayFolder="" count="0" unbalanced="0" hidden="1"/>
    <cacheHierarchy uniqueName="[Fact Marketing].[Campaign_id]" caption="Campaign_id" attribute="1" defaultMemberUniqueName="[Fact Marketing].[Campaign_id].[All]" allUniqueName="[Fact Marketing].[Campaign_id].[All]" dimensionUniqueName="[Fact Marketing]" displayFolder="" count="0" unbalanced="0" hidden="1"/>
    <cacheHierarchy uniqueName="[Fact Marketing].[casescount]" caption="casescount" attribute="1" defaultMemberUniqueName="[Fact Marketing].[casescount].[All]" allUniqueName="[Fact Marketing].[casescount].[All]" dimensionUniqueName="[Fact Marketing]" displayFolder="" count="0" unbalanced="0" hidden="1"/>
    <cacheHierarchy uniqueName="[Fact Marketing].[CompanyKey]" caption="CompanyKey" attribute="1" defaultMemberUniqueName="[Fact Marketing].[CompanyKey].[All]" allUniqueName="[Fact Marketing].[CompanyKey].[All]" dimensionUniqueName="[Fact Marketing]" displayFolder="" count="0" unbalanced="0" hidden="1"/>
    <cacheHierarchy uniqueName="[Fact Marketing].[CurrancyKey]" caption="CurrancyKey" attribute="1" defaultMemberUniqueName="[Fact Marketing].[CurrancyKey].[All]" allUniqueName="[Fact Marketing].[CurrancyKey].[All]" dimensionUniqueName="[Fact Marketing]" displayFolder="" count="0" unbalanced="0" hidden="1"/>
    <cacheHierarchy uniqueName="[Fact Marketing].[DistVolume]" caption="DistVolume" attribute="1" defaultMemberUniqueName="[Fact Marketing].[DistVolume].[All]" allUniqueName="[Fact Marketing].[DistVolume].[All]" dimensionUniqueName="[Fact Marketing]" displayFolder="" count="0" unbalanced="0" hidden="1"/>
    <cacheHierarchy uniqueName="[Fact Marketing].[DoctorKey]" caption="DoctorKey" attribute="1" defaultMemberUniqueName="[Fact Marketing].[DoctorKey].[All]" allUniqueName="[Fact Marketing].[DoctorKey].[All]" dimensionUniqueName="[Fact Marketing]" displayFolder="" count="0" unbalanced="0" hidden="1"/>
    <cacheHierarchy uniqueName="[Fact Marketing].[EntranceKey]" caption="EntranceKey" attribute="1" defaultMemberUniqueName="[Fact Marketing].[EntranceKey].[All]" allUniqueName="[Fact Marketing].[EntranceKey].[All]" dimensionUniqueName="[Fact Marketing]" displayFolder="" count="0" unbalanced="0" hidden="1"/>
    <cacheHierarchy uniqueName="[Fact Marketing].[Episode_KEy]" caption="Episode_KEy" attribute="1" defaultMemberUniqueName="[Fact Marketing].[Episode_KEy].[All]" allUniqueName="[Fact Marketing].[Episode_KEy].[All]" dimensionUniqueName="[Fact Marketing]" displayFolder="" count="0" unbalanced="0" hidden="1"/>
    <cacheHierarchy uniqueName="[Fact Marketing].[Episode_keyOriginal]" caption="Episode_keyOriginal" attribute="1" defaultMemberUniqueName="[Fact Marketing].[Episode_keyOriginal].[All]" allUniqueName="[Fact Marketing].[Episode_keyOriginal].[All]" dimensionUniqueName="[Fact Marketing]" displayFolder="" count="0" unbalanced="0" hidden="1"/>
    <cacheHierarchy uniqueName="[Fact Marketing].[Lead_CreationDate]" caption="Lead_CreationDate" attribute="1" defaultMemberUniqueName="[Fact Marketing].[Lead_CreationDate].[All]" allUniqueName="[Fact Marketing].[Lead_CreationDate].[All]" dimensionUniqueName="[Fact Marketing]" displayFolder="" count="0" unbalanced="0" hidden="1"/>
    <cacheHierarchy uniqueName="[Fact Marketing].[Lead_ID]" caption="Lead_ID" attribute="1" defaultMemberUniqueName="[Fact Marketing].[Lead_ID].[All]" allUniqueName="[Fact Marketing].[Lead_ID].[All]" dimensionUniqueName="[Fact Marketing]" displayFolder="" count="0" unbalanced="0" hidden="1"/>
    <cacheHierarchy uniqueName="[Fact Marketing].[Lead_ID_Org]" caption="Lead_ID_Org" attribute="1" defaultMemberUniqueName="[Fact Marketing].[Lead_ID_Org].[All]" allUniqueName="[Fact Marketing].[Lead_ID_Org].[All]" dimensionUniqueName="[Fact Marketing]" displayFolder="" count="0" unbalanced="0" hidden="1"/>
    <cacheHierarchy uniqueName="[Fact Marketing].[MarketingDistributionKey]" caption="MarketingDistributionKey" attribute="1" defaultMemberUniqueName="[Fact Marketing].[MarketingDistributionKey].[All]" allUniqueName="[Fact Marketing].[MarketingDistributionKey].[All]" dimensionUniqueName="[Fact Marketing]" displayFolder="" count="0" unbalanced="0" hidden="1"/>
    <cacheHierarchy uniqueName="[Fact Marketing].[MarketingEmployee_Key]" caption="MarketingEmployee_Key" attribute="1" defaultMemberUniqueName="[Fact Marketing].[MarketingEmployee_Key].[All]" allUniqueName="[Fact Marketing].[MarketingEmployee_Key].[All]" dimensionUniqueName="[Fact Marketing]" displayFolder="" count="0" unbalanced="0" hidden="1"/>
    <cacheHierarchy uniqueName="[Fact Marketing].[MarketingKey]" caption="MarketingKey" attribute="1" defaultMemberUniqueName="[Fact Marketing].[MarketingKey].[All]" allUniqueName="[Fact Marketing].[MarketingKey].[All]" dimensionUniqueName="[Fact Marketing]" displayFolder="" count="0" unbalanced="0" hidden="1"/>
    <cacheHierarchy uniqueName="[Fact Marketing].[MarketingTeamKey]" caption="MarketingTeamKey" attribute="1" defaultMemberUniqueName="[Fact Marketing].[MarketingTeamKey].[All]" allUniqueName="[Fact Marketing].[MarketingTeamKey].[All]" dimensionUniqueName="[Fact Marketing]" displayFolder="" count="0" unbalanced="0" hidden="1"/>
    <cacheHierarchy uniqueName="[Fact Marketing].[NewPatientId]" caption="NewPatientId" attribute="1" defaultMemberUniqueName="[Fact Marketing].[NewPatientId].[All]" allUniqueName="[Fact Marketing].[NewPatientId].[All]" dimensionUniqueName="[Fact Marketing]" displayFolder="" count="0" unbalanced="0" hidden="1"/>
    <cacheHierarchy uniqueName="[Fact Marketing].[OrganizationKey]" caption="OrganizationKey" attribute="1" defaultMemberUniqueName="[Fact Marketing].[OrganizationKey].[All]" allUniqueName="[Fact Marketing].[OrganizationKey].[All]" dimensionUniqueName="[Fact Marketing]" displayFolder="" count="0" unbalanced="0" hidden="1"/>
    <cacheHierarchy uniqueName="[Fact Marketing].[OutpatientVolume]" caption="OutpatientVolume" attribute="1" defaultMemberUniqueName="[Fact Marketing].[OutpatientVolume].[All]" allUniqueName="[Fact Marketing].[OutpatientVolume].[All]" dimensionUniqueName="[Fact Marketing]" displayFolder="" count="0" unbalanced="0" hidden="1"/>
    <cacheHierarchy uniqueName="[Fact Marketing].[Patient_ID]" caption="Patient_ID" attribute="1" defaultMemberUniqueName="[Fact Marketing].[Patient_ID].[All]" allUniqueName="[Fact Marketing].[Patient_ID].[All]" dimensionUniqueName="[Fact Marketing]" displayFolder="" count="0" unbalanced="0" hidden="1"/>
    <cacheHierarchy uniqueName="[Fact Marketing].[PatientEpisodeTypeKey]" caption="PatientEpisodeTypeKey" attribute="1" defaultMemberUniqueName="[Fact Marketing].[PatientEpisodeTypeKey].[All]" allUniqueName="[Fact Marketing].[PatientEpisodeTypeKey].[All]" dimensionUniqueName="[Fact Marketing]" displayFolder="" count="0" unbalanced="0" hidden="1"/>
    <cacheHierarchy uniqueName="[Fact Marketing].[PatientStatusKey]" caption="PatientStatusKey" attribute="1" defaultMemberUniqueName="[Fact Marketing].[PatientStatusKey].[All]" allUniqueName="[Fact Marketing].[PatientStatusKey].[All]" dimensionUniqueName="[Fact Marketing]" displayFolder="" count="0" unbalanced="0" hidden="1"/>
    <cacheHierarchy uniqueName="[Fact Marketing].[PatientTypeID]" caption="PatientTypeID" attribute="1" defaultMemberUniqueName="[Fact Marketing].[PatientTypeID].[All]" allUniqueName="[Fact Marketing].[PatientTypeID].[All]" dimensionUniqueName="[Fact Marketing]" displayFolder="" count="0" unbalanced="0" hidden="1"/>
    <cacheHierarchy uniqueName="[Fact Marketing].[ReferralDoctor]" caption="ReferralDoctor" attribute="1" defaultMemberUniqueName="[Fact Marketing].[ReferralDoctor].[All]" allUniqueName="[Fact Marketing].[ReferralDoctor].[All]" dimensionUniqueName="[Fact Marketing]" displayFolder="" count="0" unbalanced="0" hidden="1"/>
    <cacheHierarchy uniqueName="[Fact Marketing].[RequestDate]" caption="RequestDate" attribute="1" defaultMemberUniqueName="[Fact Marketing].[RequestDate].[All]" allUniqueName="[Fact Marketing].[RequestDate].[All]" dimensionUniqueName="[Fact Marketing]" displayFolder="" count="0" unbalanced="0" hidden="1"/>
    <cacheHierarchy uniqueName="[Fact Marketing].[ServiceDate]" caption="ServiceDate" attribute="1" defaultMemberUniqueName="[Fact Marketing].[ServiceDate].[All]" allUniqueName="[Fact Marketing].[ServiceDate].[All]" dimensionUniqueName="[Fact Marketing]" displayFolder="" count="0" unbalanced="0" hidden="1"/>
    <cacheHierarchy uniqueName="[Fact Marketing].[ServiceKey]" caption="ServiceKey" attribute="1" defaultMemberUniqueName="[Fact Marketing].[ServiceKey].[All]" allUniqueName="[Fact Marketing].[ServiceKey].[All]" dimensionUniqueName="[Fact Marketing]" displayFolder="" count="0" unbalanced="0" hidden="1"/>
    <cacheHierarchy uniqueName="[Fact Marketing].[SourceKey]" caption="SourceKey" attribute="1" defaultMemberUniqueName="[Fact Marketing].[SourceKey].[All]" allUniqueName="[Fact Marketing].[SourceKey].[All]" dimensionUniqueName="[Fact Marketing]" displayFolder="" count="0" unbalanced="0" hidden="1"/>
    <cacheHierarchy uniqueName="[Fact Marketing].[SubCompanyKey]" caption="SubCompanyKey" attribute="1" defaultMemberUniqueName="[Fact Marketing].[SubCompanyKey].[All]" allUniqueName="[Fact Marketing].[SubCompanyKey].[All]" dimensionUniqueName="[Fact Marketing]" displayFolder="" count="0" unbalanced="0" hidden="1"/>
    <cacheHierarchy uniqueName="[Fact Marketing].[SystemSource]" caption="SystemSource" attribute="1" defaultMemberUniqueName="[Fact Marketing].[SystemSource].[All]" allUniqueName="[Fact Marketing].[SystemSource].[All]" dimensionUniqueName="[Fact Marketing]" displayFolder="" count="0" unbalanced="0" hidden="1"/>
    <cacheHierarchy uniqueName="[Fact Marketing].[ViewKey]" caption="ViewKey" attribute="1" defaultMemberUniqueName="[Fact Marketing].[ViewKey].[All]" allUniqueName="[Fact Marketing].[ViewKey].[All]" dimensionUniqueName="[Fact Marketing]" displayFolder="" count="0" unbalanced="0" hidden="1"/>
    <cacheHierarchy uniqueName="[Fact Marketing Activities].[AccountKey]" caption="AccountKey" attribute="1" defaultMemberUniqueName="[Fact Marketing Activities].[AccountKey].[All]" allUniqueName="[Fact Marketing Activities].[AccountKey].[All]" dimensionUniqueName="[Fact Marketing Activities]" displayFolder="" count="0" unbalanced="0" hidden="1"/>
    <cacheHierarchy uniqueName="[Fact Marketing Activities].[Accounts]" caption="Accounts" attribute="1" defaultMemberUniqueName="[Fact Marketing Activities].[Accounts].[All]" allUniqueName="[Fact Marketing Activities].[Accounts].[All]" dimensionUniqueName="[Fact Marketing Activities]" displayFolder="" count="0" unbalanced="0" hidden="1"/>
    <cacheHierarchy uniqueName="[Fact Marketing Activities].[AcquisitionRate]" caption="AcquisitionRate" attribute="1" defaultMemberUniqueName="[Fact Marketing Activities].[AcquisitionRate].[All]" allUniqueName="[Fact Marketing Activities].[AcquisitionRate].[All]" dimensionUniqueName="[Fact Marketing Activities]" displayFolder="" count="0" unbalanced="0" hidden="1"/>
    <cacheHierarchy uniqueName="[Fact Marketing Activities].[AcquisitionVolume]" caption="AcquisitionVolume" attribute="1" defaultMemberUniqueName="[Fact Marketing Activities].[AcquisitionVolume].[All]" allUniqueName="[Fact Marketing Activities].[AcquisitionVolume].[All]" dimensionUniqueName="[Fact Marketing Activities]" displayFolder="" count="0" unbalanced="0" hidden="1"/>
    <cacheHierarchy uniqueName="[Fact Marketing Activities].[ActivityStatusID]" caption="ActivityStatusID" attribute="1" defaultMemberUniqueName="[Fact Marketing Activities].[ActivityStatusID].[All]" allUniqueName="[Fact Marketing Activities].[ActivityStatusID].[All]" dimensionUniqueName="[Fact Marketing Activities]" displayFolder="" count="0" unbalanced="0" hidden="1"/>
    <cacheHierarchy uniqueName="[Fact Marketing Activities].[BaseLine]" caption="BaseLine" attribute="1" defaultMemberUniqueName="[Fact Marketing Activities].[BaseLine].[All]" allUniqueName="[Fact Marketing Activities].[BaseLine].[All]" dimensionUniqueName="[Fact Marketing Activities]" displayFolder="" count="0" unbalanced="0" hidden="1"/>
    <cacheHierarchy uniqueName="[Fact Marketing Activities].[CaseTypeKey]" caption="CaseTypeKey" attribute="1" defaultMemberUniqueName="[Fact Marketing Activities].[CaseTypeKey].[All]" allUniqueName="[Fact Marketing Activities].[CaseTypeKey].[All]" dimensionUniqueName="[Fact Marketing Activities]" displayFolder="" count="0" unbalanced="0" hidden="1"/>
    <cacheHierarchy uniqueName="[Fact Marketing Activities].[Cost]" caption="Cost" attribute="1" defaultMemberUniqueName="[Fact Marketing Activities].[Cost].[All]" allUniqueName="[Fact Marketing Activities].[Cost].[All]" dimensionUniqueName="[Fact Marketing Activities]" displayFolder="" count="0" unbalanced="0" hidden="1"/>
    <cacheHierarchy uniqueName="[Fact Marketing Activities].[CreatedBy]" caption="CreatedBy" attribute="1" defaultMemberUniqueName="[Fact Marketing Activities].[CreatedBy].[All]" allUniqueName="[Fact Marketing Activities].[CreatedBy].[All]" dimensionUniqueName="[Fact Marketing Activities]" displayFolder="" count="0" unbalanced="0" hidden="1"/>
    <cacheHierarchy uniqueName="[Fact Marketing Activities].[CreationDateTime]" caption="CreationDateTime" attribute="1" defaultMemberUniqueName="[Fact Marketing Activities].[CreationDateTime].[All]" allUniqueName="[Fact Marketing Activities].[CreationDateTime].[All]" dimensionUniqueName="[Fact Marketing Activities]" displayFolder="" count="0" unbalanced="0" hidden="1"/>
    <cacheHierarchy uniqueName="[Fact Marketing Activities].[DepartmentKey]" caption="DepartmentKey" attribute="1" defaultMemberUniqueName="[Fact Marketing Activities].[DepartmentKey].[All]" allUniqueName="[Fact Marketing Activities].[DepartmentKey].[All]" dimensionUniqueName="[Fact Marketing Activities]" displayFolder="" count="0" unbalanced="0" hidden="1"/>
    <cacheHierarchy uniqueName="[Fact Marketing Activities].[EndDate]" caption="EndDate" attribute="1" defaultMemberUniqueName="[Fact Marketing Activities].[EndDate].[All]" allUniqueName="[Fact Marketing Activities].[EndDate].[All]" dimensionUniqueName="[Fact Marketing Activities]" displayFolder="" count="0" unbalanced="0" hidden="1"/>
    <cacheHierarchy uniqueName="[Fact Marketing Activities].[Lead]" caption="Lead" attribute="1" defaultMemberUniqueName="[Fact Marketing Activities].[Lead].[All]" allUniqueName="[Fact Marketing Activities].[Lead].[All]" dimensionUniqueName="[Fact Marketing Activities]" displayFolder="" count="0" unbalanced="0" hidden="1"/>
    <cacheHierarchy uniqueName="[Fact Marketing Activities].[MarketingAccountTypeID]" caption="MarketingAccountTypeID" attribute="1" defaultMemberUniqueName="[Fact Marketing Activities].[MarketingAccountTypeID].[All]" allUniqueName="[Fact Marketing Activities].[MarketingAccountTypeID].[All]" dimensionUniqueName="[Fact Marketing Activities]" displayFolder="" count="0" unbalanced="0" hidden="1"/>
    <cacheHierarchy uniqueName="[Fact Marketing Activities].[MarketingActivitySectionDetailID]" caption="MarketingActivitySectionDetailID" attribute="1" defaultMemberUniqueName="[Fact Marketing Activities].[MarketingActivitySectionDetailID].[All]" allUniqueName="[Fact Marketing Activities].[MarketingActivitySectionDetailID].[All]" dimensionUniqueName="[Fact Marketing Activities]" displayFolder="" count="0" unbalanced="0" hidden="1"/>
    <cacheHierarchy uniqueName="[Fact Marketing Activities].[MarketingActivitySectionID]" caption="MarketingActivitySectionID" attribute="1" defaultMemberUniqueName="[Fact Marketing Activities].[MarketingActivitySectionID].[All]" allUniqueName="[Fact Marketing Activities].[MarketingActivitySectionID].[All]" dimensionUniqueName="[Fact Marketing Activities]" displayFolder="" count="0" unbalanced="0" hidden="1"/>
    <cacheHierarchy uniqueName="[Fact Marketing Activities].[MarketingActivityTypeID]" caption="MarketingActivityTypeID" attribute="1" defaultMemberUniqueName="[Fact Marketing Activities].[MarketingActivityTypeID].[All]" allUniqueName="[Fact Marketing Activities].[MarketingActivityTypeID].[All]" dimensionUniqueName="[Fact Marketing Activities]" displayFolder="" count="0" unbalanced="0" hidden="1"/>
    <cacheHierarchy uniqueName="[Fact Marketing Activities].[MarketingClientAccountID]" caption="MarketingClientAccountID" attribute="1" defaultMemberUniqueName="[Fact Marketing Activities].[MarketingClientAccountID].[All]" allUniqueName="[Fact Marketing Activities].[MarketingClientAccountID].[All]" dimensionUniqueName="[Fact Marketing Activities]" displayFolder="" count="0" unbalanced="0" hidden="1"/>
    <cacheHierarchy uniqueName="[Fact Marketing Activities].[MarketingClientTypeID]" caption="MarketingClientTypeID" attribute="1" defaultMemberUniqueName="[Fact Marketing Activities].[MarketingClientTypeID].[All]" allUniqueName="[Fact Marketing Activities].[MarketingClientTypeID].[All]" dimensionUniqueName="[Fact Marketing Activities]" displayFolder="" count="0" unbalanced="0" hidden="1"/>
    <cacheHierarchy uniqueName="[Fact Marketing Activities].[MarketingSectionID]" caption="MarketingSectionID" attribute="1" defaultMemberUniqueName="[Fact Marketing Activities].[MarketingSectionID].[All]" allUniqueName="[Fact Marketing Activities].[MarketingSectionID].[All]" dimensionUniqueName="[Fact Marketing Activities]" displayFolder="" count="0" unbalanced="0" hidden="1"/>
    <cacheHierarchy uniqueName="[Fact Marketing Activities].[OpportunityPerc]" caption="OpportunityPerc" attribute="1" defaultMemberUniqueName="[Fact Marketing Activities].[OpportunityPerc].[All]" allUniqueName="[Fact Marketing Activities].[OpportunityPerc].[All]" dimensionUniqueName="[Fact Marketing Activities]" displayFolder="" count="0" unbalanced="0" hidden="1"/>
    <cacheHierarchy uniqueName="[Fact Marketing Activities].[OpportunityVolume]" caption="OpportunityVolume" attribute="1" defaultMemberUniqueName="[Fact Marketing Activities].[OpportunityVolume].[All]" allUniqueName="[Fact Marketing Activities].[OpportunityVolume].[All]" dimensionUniqueName="[Fact Marketing Activities]" displayFolder="" count="0" unbalanced="0" hidden="1"/>
    <cacheHierarchy uniqueName="[Fact Marketing Activities].[OrgnizationID]" caption="OrgnizationID" attribute="1" defaultMemberUniqueName="[Fact Marketing Activities].[OrgnizationID].[All]" allUniqueName="[Fact Marketing Activities].[OrgnizationID].[All]" dimensionUniqueName="[Fact Marketing Activities]" displayFolder="" count="0" unbalanced="0" hidden="1"/>
    <cacheHierarchy uniqueName="[Fact Marketing Activities].[Revenue]" caption="Revenue" attribute="1" defaultMemberUniqueName="[Fact Marketing Activities].[Revenue].[All]" allUniqueName="[Fact Marketing Activities].[Revenue].[All]" dimensionUniqueName="[Fact Marketing Activities]" displayFolder="" count="0" unbalanced="0" hidden="1"/>
    <cacheHierarchy uniqueName="[Fact Marketing Activities].[ScenarioID]" caption="ScenarioID" attribute="1" defaultMemberUniqueName="[Fact Marketing Activities].[ScenarioID].[All]" allUniqueName="[Fact Marketing Activities].[ScenarioID].[All]" dimensionUniqueName="[Fact Marketing Activities]" displayFolder="" count="0" unbalanced="0" hidden="1"/>
    <cacheHierarchy uniqueName="[Fact Marketing Activities].[SectionTempKey]" caption="SectionTempKey" attribute="1" defaultMemberUniqueName="[Fact Marketing Activities].[SectionTempKey].[All]" allUniqueName="[Fact Marketing Activities].[SectionTempKey].[All]" dimensionUniqueName="[Fact Marketing Activities]" displayFolder="" count="0" unbalanced="0" hidden="1"/>
    <cacheHierarchy uniqueName="[Fact Marketing Activities].[SpecialtyID]" caption="SpecialtyID" attribute="1" defaultMemberUniqueName="[Fact Marketing Activities].[SpecialtyID].[All]" allUniqueName="[Fact Marketing Activities].[SpecialtyID].[All]" dimensionUniqueName="[Fact Marketing Activities]" displayFolder="" count="0" unbalanced="0" hidden="1"/>
    <cacheHierarchy uniqueName="[Fact Marketing Activities].[SpecialtyKey]" caption="SpecialtyKey" attribute="1" defaultMemberUniqueName="[Fact Marketing Activities].[SpecialtyKey].[All]" allUniqueName="[Fact Marketing Activities].[SpecialtyKey].[All]" dimensionUniqueName="[Fact Marketing Activities]" displayFolder="" count="0" unbalanced="0" hidden="1"/>
    <cacheHierarchy uniqueName="[Fact Marketing Activities].[StartDate]" caption="StartDate" attribute="1" defaultMemberUniqueName="[Fact Marketing Activities].[StartDate].[All]" allUniqueName="[Fact Marketing Activities].[StartDate].[All]" dimensionUniqueName="[Fact Marketing Activities]" displayFolder="" count="0" unbalanced="0" hidden="1"/>
    <cacheHierarchy uniqueName="[Fact Marketing New].[% of Discount]" caption="% of Discount" attribute="1" defaultMemberUniqueName="[Fact Marketing New].[% of Discount].[All]" allUniqueName="[Fact Marketing New].[% of Discount].[All]" dimensionUniqueName="[Fact Marketing New]" displayFolder="" count="0" unbalanced="0" hidden="1"/>
    <cacheHierarchy uniqueName="[Fact Marketing New].[Achievement for]" caption="Achievement for" attribute="1" defaultMemberUniqueName="[Fact Marketing New].[Achievement for].[All]" allUniqueName="[Fact Marketing New].[Achievement for].[All]" dimensionUniqueName="[Fact Marketing New]" displayFolder="" count="0" unbalanced="0" hidden="1"/>
    <cacheHierarchy uniqueName="[Fact Marketing New].[ActivityKey]" caption="ActivityKey" attribute="1" defaultMemberUniqueName="[Fact Marketing New].[ActivityKey].[All]" allUniqueName="[Fact Marketing New].[ActivityKey].[All]" dimensionUniqueName="[Fact Marketing New]" displayFolder="" count="0" unbalanced="0" hidden="1"/>
    <cacheHierarchy uniqueName="[Fact Marketing New].[BedClinic_Key]" caption="BedClinic_Key" attribute="1" defaultMemberUniqueName="[Fact Marketing New].[BedClinic_Key].[All]" allUniqueName="[Fact Marketing New].[BedClinic_Key].[All]" dimensionUniqueName="[Fact Marketing New]" displayFolder="" count="0" unbalanced="0" hidden="1"/>
    <cacheHierarchy uniqueName="[Fact Marketing New].[BookingDate]" caption="BookingDate" attribute="1" defaultMemberUniqueName="[Fact Marketing New].[BookingDate].[All]" allUniqueName="[Fact Marketing New].[BookingDate].[All]" dimensionUniqueName="[Fact Marketing New]" displayFolder="" count="0" unbalanced="0" hidden="1"/>
    <cacheHierarchy uniqueName="[Fact Marketing New].[CallCenter_AgentKey]" caption="CallCenter_AgentKey" attribute="1" defaultMemberUniqueName="[Fact Marketing New].[CallCenter_AgentKey].[All]" allUniqueName="[Fact Marketing New].[CallCenter_AgentKey].[All]" dimensionUniqueName="[Fact Marketing New]" displayFolder="" count="0" unbalanced="0" hidden="1"/>
    <cacheHierarchy uniqueName="[Fact Marketing New].[Campaign_ID]" caption="Campaign_ID" attribute="1" defaultMemberUniqueName="[Fact Marketing New].[Campaign_ID].[All]" allUniqueName="[Fact Marketing New].[Campaign_ID].[All]" dimensionUniqueName="[Fact Marketing New]" displayFolder="" count="0" unbalanced="0" hidden="1"/>
    <cacheHierarchy uniqueName="[Fact Marketing New].[casescount]" caption="casescount" attribute="1" defaultMemberUniqueName="[Fact Marketing New].[casescount].[All]" allUniqueName="[Fact Marketing New].[casescount].[All]" dimensionUniqueName="[Fact Marketing New]" displayFolder="" count="0" unbalanced="0" hidden="1"/>
    <cacheHierarchy uniqueName="[Fact Marketing New].[Cash_Amount]" caption="Cash_Amount" attribute="1" defaultMemberUniqueName="[Fact Marketing New].[Cash_Amount].[All]" allUniqueName="[Fact Marketing New].[Cash_Amount].[All]" dimensionUniqueName="[Fact Marketing New]" displayFolder="" count="0" unbalanced="0" hidden="1"/>
    <cacheHierarchy uniqueName="[Fact Marketing New].[Company_Key]" caption="Company_Key" attribute="1" defaultMemberUniqueName="[Fact Marketing New].[Company_Key].[All]" allUniqueName="[Fact Marketing New].[Company_Key].[All]" dimensionUniqueName="[Fact Marketing New]" displayFolder="" count="0" unbalanced="0" hidden="1"/>
    <cacheHierarchy uniqueName="[Fact Marketing New].[Contract_No]" caption="Contract_No" attribute="1" defaultMemberUniqueName="[Fact Marketing New].[Contract_No].[All]" allUniqueName="[Fact Marketing New].[Contract_No].[All]" dimensionUniqueName="[Fact Marketing New]" displayFolder="" count="0" unbalanced="0" hidden="1"/>
    <cacheHierarchy uniqueName="[Fact Marketing New].[Credit_Amount]" caption="Credit_Amount" attribute="1" defaultMemberUniqueName="[Fact Marketing New].[Credit_Amount].[All]" allUniqueName="[Fact Marketing New].[Credit_Amount].[All]" dimensionUniqueName="[Fact Marketing New]" displayFolder="" count="0" unbalanced="0" hidden="1"/>
    <cacheHierarchy uniqueName="[Fact Marketing New].[CurrencyKey]" caption="CurrencyKey" attribute="1" defaultMemberUniqueName="[Fact Marketing New].[CurrencyKey].[All]" allUniqueName="[Fact Marketing New].[CurrencyKey].[All]" dimensionUniqueName="[Fact Marketing New]" displayFolder="" count="0" unbalanced="0" hidden="1"/>
    <cacheHierarchy uniqueName="[Fact Marketing New].[DataSource]" caption="DataSource" attribute="1" defaultMemberUniqueName="[Fact Marketing New].[DataSource].[All]" allUniqueName="[Fact Marketing New].[DataSource].[All]" dimensionUniqueName="[Fact Marketing New]" displayFolder="" count="0" unbalanced="0" hidden="1"/>
    <cacheHierarchy uniqueName="[Fact Marketing New].[DateKey]" caption="DateKey" attribute="1" defaultMemberUniqueName="[Fact Marketing New].[DateKey].[All]" allUniqueName="[Fact Marketing New].[DateKey].[All]" dimensionUniqueName="[Fact Marketing New]" displayFolder="" count="0" unbalanced="0" hidden="1"/>
    <cacheHierarchy uniqueName="[Fact Marketing New].[Diagnosis_Key]" caption="Diagnosis_Key" attribute="1" defaultMemberUniqueName="[Fact Marketing New].[Diagnosis_Key].[All]" allUniqueName="[Fact Marketing New].[Diagnosis_Key].[All]" dimensionUniqueName="[Fact Marketing New]" displayFolder="" count="0" unbalanced="0" hidden="1"/>
    <cacheHierarchy uniqueName="[Fact Marketing New].[DischargeStatus_Key]" caption="DischargeStatus_Key" attribute="1" defaultMemberUniqueName="[Fact Marketing New].[DischargeStatus_Key].[All]" allUniqueName="[Fact Marketing New].[DischargeStatus_Key].[All]" dimensionUniqueName="[Fact Marketing New]" displayFolder="" count="0" unbalanced="0" hidden="1"/>
    <cacheHierarchy uniqueName="[Fact Marketing New].[Discount Amount]" caption="Discount Amount" attribute="1" defaultMemberUniqueName="[Fact Marketing New].[Discount Amount].[All]" allUniqueName="[Fact Marketing New].[Discount Amount].[All]" dimensionUniqueName="[Fact Marketing New]" displayFolder="" count="0" unbalanced="0" hidden="1"/>
    <cacheHierarchy uniqueName="[Fact Marketing New].[Doctor_Key]" caption="Doctor_Key" attribute="1" defaultMemberUniqueName="[Fact Marketing New].[Doctor_Key].[All]" allUniqueName="[Fact Marketing New].[Doctor_Key].[All]" dimensionUniqueName="[Fact Marketing New]" displayFolder="" count="0" unbalanced="0" hidden="1"/>
    <cacheHierarchy uniqueName="[Fact Marketing New].[EndDateKey]" caption="EndDateKey" attribute="1" defaultMemberUniqueName="[Fact Marketing New].[EndDateKey].[All]" allUniqueName="[Fact Marketing New].[EndDateKey].[All]" dimensionUniqueName="[Fact Marketing New]" displayFolder="" count="0" unbalanced="0" hidden="1"/>
    <cacheHierarchy uniqueName="[Fact Marketing New].[Entrance_Key]" caption="Entrance_Key" attribute="1" defaultMemberUniqueName="[Fact Marketing New].[Entrance_Key].[All]" allUniqueName="[Fact Marketing New].[Entrance_Key].[All]" dimensionUniqueName="[Fact Marketing New]" displayFolder="" count="0" unbalanced="0" hidden="1"/>
    <cacheHierarchy uniqueName="[Fact Marketing New].[Episode_Key]" caption="Episode_Key" attribute="1" defaultMemberUniqueName="[Fact Marketing New].[Episode_Key].[All]" allUniqueName="[Fact Marketing New].[Episode_Key].[All]" dimensionUniqueName="[Fact Marketing New]" displayFolder="" count="0" unbalanced="0" hidden="1"/>
    <cacheHierarchy uniqueName="[Fact Marketing New].[EpisodeStatus]" caption="EpisodeStatus" attribute="1" defaultMemberUniqueName="[Fact Marketing New].[EpisodeStatus].[All]" allUniqueName="[Fact Marketing New].[EpisodeStatus].[All]" dimensionUniqueName="[Fact Marketing New]" displayFolder="" count="0" unbalanced="0" hidden="1"/>
    <cacheHierarchy uniqueName="[Fact Marketing New].[Lead_Cost]" caption="Lead_Cost" attribute="1" defaultMemberUniqueName="[Fact Marketing New].[Lead_Cost].[All]" allUniqueName="[Fact Marketing New].[Lead_Cost].[All]" dimensionUniqueName="[Fact Marketing New]" displayFolder="" count="0" unbalanced="0" hidden="1"/>
    <cacheHierarchy uniqueName="[Fact Marketing New].[Lead_Creation_Date]" caption="Lead_Creation_Date" attribute="1" defaultMemberUniqueName="[Fact Marketing New].[Lead_Creation_Date].[All]" allUniqueName="[Fact Marketing New].[Lead_Creation_Date].[All]" dimensionUniqueName="[Fact Marketing New]" displayFolder="" count="0" unbalanced="0" hidden="1"/>
    <cacheHierarchy uniqueName="[Fact Marketing New].[Lead_ID]" caption="Lead_ID" attribute="1" defaultMemberUniqueName="[Fact Marketing New].[Lead_ID].[All]" allUniqueName="[Fact Marketing New].[Lead_ID].[All]" dimensionUniqueName="[Fact Marketing New]" displayFolder="" count="0" unbalanced="0" hidden="1"/>
    <cacheHierarchy uniqueName="[Fact Marketing New].[Marketing_AgentKey]" caption="Marketing_AgentKey" attribute="1" defaultMemberUniqueName="[Fact Marketing New].[Marketing_AgentKey].[All]" allUniqueName="[Fact Marketing New].[Marketing_AgentKey].[All]" dimensionUniqueName="[Fact Marketing New]" displayFolder="" count="0" unbalanced="0" hidden="1"/>
    <cacheHierarchy uniqueName="[Fact Marketing New].[NewCompanyId]" caption="NewCompanyId" attribute="1" defaultMemberUniqueName="[Fact Marketing New].[NewCompanyId].[All]" allUniqueName="[Fact Marketing New].[NewCompanyId].[All]" dimensionUniqueName="[Fact Marketing New]" displayFolder="" count="0" unbalanced="0" hidden="1"/>
    <cacheHierarchy uniqueName="[Fact Marketing New].[NewPatientId]" caption="NewPatientId" attribute="1" defaultMemberUniqueName="[Fact Marketing New].[NewPatientId].[All]" allUniqueName="[Fact Marketing New].[NewPatientId].[All]" dimensionUniqueName="[Fact Marketing New]" displayFolder="" count="0" unbalanced="0" hidden="1"/>
    <cacheHierarchy uniqueName="[Fact Marketing New].[NoOfService]" caption="NoOfService" attribute="1" defaultMemberUniqueName="[Fact Marketing New].[NoOfService].[All]" allUniqueName="[Fact Marketing New].[NoOfService].[All]" dimensionUniqueName="[Fact Marketing New]" displayFolder="" count="0" unbalanced="0" hidden="1"/>
    <cacheHierarchy uniqueName="[Fact Marketing New].[Operation_Key]" caption="Operation_Key" attribute="1" defaultMemberUniqueName="[Fact Marketing New].[Operation_Key].[All]" allUniqueName="[Fact Marketing New].[Operation_Key].[All]" dimensionUniqueName="[Fact Marketing New]" displayFolder="" count="0" unbalanced="0" hidden="1"/>
    <cacheHierarchy uniqueName="[Fact Marketing New].[Organization_Key]" caption="Organization_Key" attribute="1" defaultMemberUniqueName="[Fact Marketing New].[Organization_Key].[All]" allUniqueName="[Fact Marketing New].[Organization_Key].[All]" dimensionUniqueName="[Fact Marketing New]" displayFolder="" count="0" unbalanced="0" hidden="1"/>
    <cacheHierarchy uniqueName="[Fact Marketing New].[patient_id]" caption="patient_id" attribute="1" defaultMemberUniqueName="[Fact Marketing New].[patient_id].[All]" allUniqueName="[Fact Marketing New].[patient_id].[All]" dimensionUniqueName="[Fact Marketing New]" displayFolder="" count="0" unbalanced="0" hidden="1"/>
    <cacheHierarchy uniqueName="[Fact Marketing New].[PatientEpisodeType_Key]" caption="PatientEpisodeType_Key" attribute="1" defaultMemberUniqueName="[Fact Marketing New].[PatientEpisodeType_Key].[All]" allUniqueName="[Fact Marketing New].[PatientEpisodeType_Key].[All]" dimensionUniqueName="[Fact Marketing New]" displayFolder="" count="0" unbalanced="0" hidden="1"/>
    <cacheHierarchy uniqueName="[Fact Marketing New].[Quantity]" caption="Quantity" attribute="1" defaultMemberUniqueName="[Fact Marketing New].[Quantity].[All]" allUniqueName="[Fact Marketing New].[Quantity].[All]" dimensionUniqueName="[Fact Marketing New]" displayFolder="" count="0" unbalanced="0" hidden="1"/>
    <cacheHierarchy uniqueName="[Fact Marketing New].[Readmission_Key]" caption="Readmission_Key" attribute="1" defaultMemberUniqueName="[Fact Marketing New].[Readmission_Key].[All]" allUniqueName="[Fact Marketing New].[Readmission_Key].[All]" dimensionUniqueName="[Fact Marketing New]" displayFolder="" count="0" unbalanced="0" hidden="1"/>
    <cacheHierarchy uniqueName="[Fact Marketing New].[RequestDate]" caption="RequestDate" attribute="1" defaultMemberUniqueName="[Fact Marketing New].[RequestDate].[All]" allUniqueName="[Fact Marketing New].[RequestDate].[All]" dimensionUniqueName="[Fact Marketing New]" displayFolder="" count="0" unbalanced="0" hidden="1"/>
    <cacheHierarchy uniqueName="[Fact Marketing New].[Second_Doctor_ID]" caption="Second_Doctor_ID" attribute="1" defaultMemberUniqueName="[Fact Marketing New].[Second_Doctor_ID].[All]" allUniqueName="[Fact Marketing New].[Second_Doctor_ID].[All]" dimensionUniqueName="[Fact Marketing New]" displayFolder="" count="0" unbalanced="0" hidden="1"/>
    <cacheHierarchy uniqueName="[Fact Marketing New].[Service_Date]" caption="Service_Date" attribute="1" defaultMemberUniqueName="[Fact Marketing New].[Service_Date].[All]" allUniqueName="[Fact Marketing New].[Service_Date].[All]" dimensionUniqueName="[Fact Marketing New]" displayFolder="" count="0" unbalanced="0" hidden="1"/>
    <cacheHierarchy uniqueName="[Fact Marketing New].[Service_Key]" caption="Service_Key" attribute="1" defaultMemberUniqueName="[Fact Marketing New].[Service_Key].[All]" allUniqueName="[Fact Marketing New].[Service_Key].[All]" dimensionUniqueName="[Fact Marketing New]" displayFolder="" count="0" unbalanced="0" hidden="1"/>
    <cacheHierarchy uniqueName="[Fact Marketing New].[StartDateKey]" caption="StartDateKey" attribute="1" defaultMemberUniqueName="[Fact Marketing New].[StartDateKey].[All]" allUniqueName="[Fact Marketing New].[StartDateKey].[All]" dimensionUniqueName="[Fact Marketing New]" displayFolder="" count="0" unbalanced="0" hidden="1"/>
    <cacheHierarchy uniqueName="[Fact Marketing New].[Subcompany_Key]" caption="Subcompany_Key" attribute="1" defaultMemberUniqueName="[Fact Marketing New].[Subcompany_Key].[All]" allUniqueName="[Fact Marketing New].[Subcompany_Key].[All]" dimensionUniqueName="[Fact Marketing New]" displayFolder="" count="0" unbalanced="0" hidden="1"/>
    <cacheHierarchy uniqueName="[Fact Marketing New].[SystemSource]" caption="SystemSource" attribute="1" defaultMemberUniqueName="[Fact Marketing New].[SystemSource].[All]" allUniqueName="[Fact Marketing New].[SystemSource].[All]" dimensionUniqueName="[Fact Marketing New]" displayFolder="" count="0" unbalanced="0" hidden="1"/>
    <cacheHierarchy uniqueName="[Fact Marketing New].[Total Amount Before Discount]" caption="Total Amount Before Discount" attribute="1" defaultMemberUniqueName="[Fact Marketing New].[Total Amount Before Discount].[All]" allUniqueName="[Fact Marketing New].[Total Amount Before Discount].[All]" dimensionUniqueName="[Fact Marketing New]" displayFolder="" count="0" unbalanced="0" hidden="1"/>
    <cacheHierarchy uniqueName="[Fact Marketing New].[Total_Amount]" caption="Total_Amount" attribute="1" defaultMemberUniqueName="[Fact Marketing New].[Total_Amount].[All]" allUniqueName="[Fact Marketing New].[Total_Amount].[All]" dimensionUniqueName="[Fact Marketing New]" displayFolder="" count="0" unbalanced="0" hidden="1"/>
    <cacheHierarchy uniqueName="[Fact Marketing New].[Visit_Date]" caption="Visit_Date" attribute="1" defaultMemberUniqueName="[Fact Marketing New].[Visit_Date].[All]" allUniqueName="[Fact Marketing New].[Visit_Date].[All]" dimensionUniqueName="[Fact Marketing New]" displayFolder="" count="0" unbalanced="0" hidden="1"/>
    <cacheHierarchy uniqueName="[Fact Marketing New].[Visit_Key]" caption="Visit_Key" attribute="1" defaultMemberUniqueName="[Fact Marketing New].[Visit_Key].[All]" allUniqueName="[Fact Marketing New].[Visit_Key].[All]" dimensionUniqueName="[Fact Marketing New]" displayFolder="" count="0" unbalanced="0" hidden="1"/>
    <cacheHierarchy uniqueName="[Fact Medical Record Services].[BU]" caption="BU" attribute="1" defaultMemberUniqueName="[Fact Medical Record Services].[BU].[All]" allUniqueName="[Fact Medical Record Services].[BU].[All]" dimensionUniqueName="[Fact Medical Record Services]" displayFolder="" count="0" unbalanced="0" hidden="1"/>
    <cacheHierarchy uniqueName="[Fact Medical Record Services].[Clinical Variance]" caption="Clinical Variance" attribute="1" defaultMemberUniqueName="[Fact Medical Record Services].[Clinical Variance].[All]" allUniqueName="[Fact Medical Record Services].[Clinical Variance].[All]" dimensionUniqueName="[Fact Medical Record Services]" displayFolder="" count="0" unbalanced="0" hidden="1"/>
    <cacheHierarchy uniqueName="[Fact Medical Record Services].[Clinical Variance Perc%]" caption="Clinical Variance Perc%" attribute="1" defaultMemberUniqueName="[Fact Medical Record Services].[Clinical Variance Perc%].[All]" allUniqueName="[Fact Medical Record Services].[Clinical Variance Perc%].[All]" dimensionUniqueName="[Fact Medical Record Services]" displayFolder="" count="0" unbalanced="0" hidden="1"/>
    <cacheHierarchy uniqueName="[Fact Medical Record Services].[Company_Key]" caption="Company_Key" attribute="1" defaultMemberUniqueName="[Fact Medical Record Services].[Company_Key].[All]" allUniqueName="[Fact Medical Record Services].[Company_Key].[All]" dimensionUniqueName="[Fact Medical Record Services]" displayFolder="" count="0" unbalanced="0" hidden="1"/>
    <cacheHierarchy uniqueName="[Fact Medical Record Services].[DiagnosisKey]" caption="DiagnosisKey" attribute="1" defaultMemberUniqueName="[Fact Medical Record Services].[DiagnosisKey].[All]" allUniqueName="[Fact Medical Record Services].[DiagnosisKey].[All]" dimensionUniqueName="[Fact Medical Record Services]" displayFolder="" count="0" unbalanced="0" hidden="1"/>
    <cacheHierarchy uniqueName="[Fact Medical Record Services].[Doctor Compliance]" caption="Doctor Compliance" attribute="1" defaultMemberUniqueName="[Fact Medical Record Services].[Doctor Compliance].[All]" allUniqueName="[Fact Medical Record Services].[Doctor Compliance].[All]" dimensionUniqueName="[Fact Medical Record Services]" displayFolder="" count="0" unbalanced="0" hidden="1"/>
    <cacheHierarchy uniqueName="[Fact Medical Record Services].[Doctor_Key]" caption="Doctor_Key" attribute="1" defaultMemberUniqueName="[Fact Medical Record Services].[Doctor_Key].[All]" allUniqueName="[Fact Medical Record Services].[Doctor_Key].[All]" dimensionUniqueName="[Fact Medical Record Services]" displayFolder="" count="0" unbalanced="0" hidden="1"/>
    <cacheHierarchy uniqueName="[Fact Medical Record Services].[EpsoideKey]" caption="EpsoideKey" attribute="1" defaultMemberUniqueName="[Fact Medical Record Services].[EpsoideKey].[All]" allUniqueName="[Fact Medical Record Services].[EpsoideKey].[All]" dimensionUniqueName="[Fact Medical Record Services]" displayFolder="" count="0" unbalanced="0" hidden="1"/>
    <cacheHierarchy uniqueName="[Fact Medical Record Services].[filenumber]" caption="filenumber" attribute="1" defaultMemberUniqueName="[Fact Medical Record Services].[filenumber].[All]" allUniqueName="[Fact Medical Record Services].[filenumber].[All]" dimensionUniqueName="[Fact Medical Record Services]" displayFolder="" count="0" unbalanced="0" hidden="1"/>
    <cacheHierarchy uniqueName="[Fact Medical Record Services].[Patient Compliance]" caption="Patient Compliance" attribute="1" defaultMemberUniqueName="[Fact Medical Record Services].[Patient Compliance].[All]" allUniqueName="[Fact Medical Record Services].[Patient Compliance].[All]" dimensionUniqueName="[Fact Medical Record Services]" displayFolder="" count="0" unbalanced="0" hidden="1"/>
    <cacheHierarchy uniqueName="[Fact Medical Record Services].[patient_id]" caption="patient_id" attribute="1" defaultMemberUniqueName="[Fact Medical Record Services].[patient_id].[All]" allUniqueName="[Fact Medical Record Services].[patient_id].[All]" dimensionUniqueName="[Fact Medical Record Services]" displayFolder="" count="0" unbalanced="0" hidden="1"/>
    <cacheHierarchy uniqueName="[Fact Medical Record Services].[service Done]" caption="service Done" attribute="1" defaultMemberUniqueName="[Fact Medical Record Services].[service Done].[All]" allUniqueName="[Fact Medical Record Services].[service Done].[All]" dimensionUniqueName="[Fact Medical Record Services]" displayFolder="" count="0" unbalanced="0" hidden="1"/>
    <cacheHierarchy uniqueName="[Fact Medical Record Services].[service Requested]" caption="service Requested" attribute="1" defaultMemberUniqueName="[Fact Medical Record Services].[service Requested].[All]" allUniqueName="[Fact Medical Record Services].[service Requested].[All]" dimensionUniqueName="[Fact Medical Record Services]" displayFolder="" count="0" unbalanced="0" hidden="1"/>
    <cacheHierarchy uniqueName="[Fact Medical Record Services].[service Required]" caption="service Required" attribute="1" defaultMemberUniqueName="[Fact Medical Record Services].[service Required].[All]" allUniqueName="[Fact Medical Record Services].[service Required].[All]" dimensionUniqueName="[Fact Medical Record Services]" displayFolder="" count="0" unbalanced="0" hidden="1"/>
    <cacheHierarchy uniqueName="[Fact Medical Record Services].[VisitDate]" caption="VisitDate" attribute="1" defaultMemberUniqueName="[Fact Medical Record Services].[VisitDate].[All]" allUniqueName="[Fact Medical Record Services].[VisitDate].[All]" dimensionUniqueName="[Fact Medical Record Services]" displayFolder="" count="0" unbalanced="0" hidden="1"/>
    <cacheHierarchy uniqueName="[Fact Medical Record Services Details].[BU]" caption="BU" attribute="1" defaultMemberUniqueName="[Fact Medical Record Services Details].[BU].[All]" allUniqueName="[Fact Medical Record Services Details].[BU].[All]" dimensionUniqueName="[Fact Medical Record Services Details]" displayFolder="" count="0" unbalanced="0" hidden="1"/>
    <cacheHierarchy uniqueName="[Fact Medical Record Services Details].[Company_Key]" caption="Company_Key" attribute="1" defaultMemberUniqueName="[Fact Medical Record Services Details].[Company_Key].[All]" allUniqueName="[Fact Medical Record Services Details].[Company_Key].[All]" dimensionUniqueName="[Fact Medical Record Services Details]" displayFolder="" count="0" unbalanced="0" hidden="1"/>
    <cacheHierarchy uniqueName="[Fact Medical Record Services Details].[DiagnosisKey]" caption="DiagnosisKey" attribute="1" defaultMemberUniqueName="[Fact Medical Record Services Details].[DiagnosisKey].[All]" allUniqueName="[Fact Medical Record Services Details].[DiagnosisKey].[All]" dimensionUniqueName="[Fact Medical Record Services Details]" displayFolder="" count="0" unbalanced="0" hidden="1"/>
    <cacheHierarchy uniqueName="[Fact Medical Record Services Details].[Doctor_Key]" caption="Doctor_Key" attribute="1" defaultMemberUniqueName="[Fact Medical Record Services Details].[Doctor_Key].[All]" allUniqueName="[Fact Medical Record Services Details].[Doctor_Key].[All]" dimensionUniqueName="[Fact Medical Record Services Details]" displayFolder="" count="0" unbalanced="0" hidden="1"/>
    <cacheHierarchy uniqueName="[Fact Medical Record Services Details].[EpsoideKey]" caption="EpsoideKey" attribute="1" defaultMemberUniqueName="[Fact Medical Record Services Details].[EpsoideKey].[All]" allUniqueName="[Fact Medical Record Services Details].[EpsoideKey].[All]" dimensionUniqueName="[Fact Medical Record Services Details]" displayFolder="" count="0" unbalanced="0" hidden="1"/>
    <cacheHierarchy uniqueName="[Fact Medical Record Services Details].[filenumber]" caption="filenumber" attribute="1" defaultMemberUniqueName="[Fact Medical Record Services Details].[filenumber].[All]" allUniqueName="[Fact Medical Record Services Details].[filenumber].[All]" dimensionUniqueName="[Fact Medical Record Services Details]" displayFolder="" count="0" unbalanced="0" hidden="1"/>
    <cacheHierarchy uniqueName="[Fact Medical Record Services Details].[Flag]" caption="Flag" attribute="1" defaultMemberUniqueName="[Fact Medical Record Services Details].[Flag].[All]" allUniqueName="[Fact Medical Record Services Details].[Flag].[All]" dimensionUniqueName="[Fact Medical Record Services Details]" displayFolder="" count="0" unbalanced="0" hidden="1"/>
    <cacheHierarchy uniqueName="[Fact Medical Record Services Details].[patient_id]" caption="patient_id" attribute="1" defaultMemberUniqueName="[Fact Medical Record Services Details].[patient_id].[All]" allUniqueName="[Fact Medical Record Services Details].[patient_id].[All]" dimensionUniqueName="[Fact Medical Record Services Details]" displayFolder="" count="0" unbalanced="0" hidden="1"/>
    <cacheHierarchy uniqueName="[Fact Medical Record Services Details].[ServiceID]" caption="ServiceID" attribute="1" defaultMemberUniqueName="[Fact Medical Record Services Details].[ServiceID].[All]" allUniqueName="[Fact Medical Record Services Details].[ServiceID].[All]" dimensionUniqueName="[Fact Medical Record Services Details]" displayFolder="" count="0" unbalanced="0" hidden="1"/>
    <cacheHierarchy uniqueName="[Fact Medical Record Services Details].[VisitDate]" caption="VisitDate" attribute="1" defaultMemberUniqueName="[Fact Medical Record Services Details].[VisitDate].[All]" allUniqueName="[Fact Medical Record Services Details].[VisitDate].[All]" dimensionUniqueName="[Fact Medical Record Services Details]" displayFolder="" count="0" unbalanced="0" hidden="1"/>
    <cacheHierarchy uniqueName="[Fact Medical Record Services Details].[Weighttt]" caption="Weighttt" attribute="1" defaultMemberUniqueName="[Fact Medical Record Services Details].[Weighttt].[All]" allUniqueName="[Fact Medical Record Services Details].[Weighttt].[All]" dimensionUniqueName="[Fact Medical Record Services Details]" displayFolder="" count="0" unbalanced="0" hidden="1"/>
    <cacheHierarchy uniqueName="[Fact Occupancy].[Bed_Key]" caption="Bed_Key" attribute="1" defaultMemberUniqueName="[Fact Occupancy].[Bed_Key].[All]" allUniqueName="[Fact Occupancy].[Bed_Key].[All]" dimensionUniqueName="[Fact Occupancy]" displayFolder="" count="0" unbalanced="0" hidden="1"/>
    <cacheHierarchy uniqueName="[Fact Occupancy].[Company_Key]" caption="Company_Key" attribute="1" defaultMemberUniqueName="[Fact Occupancy].[Company_Key].[All]" allUniqueName="[Fact Occupancy].[Company_Key].[All]" dimensionUniqueName="[Fact Occupancy]" displayFolder="" count="0" unbalanced="0" hidden="1"/>
    <cacheHierarchy uniqueName="[Fact Occupancy].[OccupiedBed]" caption="OccupiedBed" attribute="1" defaultMemberUniqueName="[Fact Occupancy].[OccupiedBed].[All]" allUniqueName="[Fact Occupancy].[OccupiedBed].[All]" dimensionUniqueName="[Fact Occupancy]" displayFolder="" count="0" unbalanced="0" hidden="1"/>
    <cacheHierarchy uniqueName="[Fact Occupancy].[OccupiedBedPerTime]" caption="OccupiedBedPerTime" attribute="1" defaultMemberUniqueName="[Fact Occupancy].[OccupiedBedPerTime].[All]" allUniqueName="[Fact Occupancy].[OccupiedBedPerTime].[All]" dimensionUniqueName="[Fact Occupancy]" displayFolder="" count="0" unbalanced="0" hidden="1"/>
    <cacheHierarchy uniqueName="[Fact Occupancy].[Organization_Key]" caption="Organization_Key" attribute="1" defaultMemberUniqueName="[Fact Occupancy].[Organization_Key].[All]" allUniqueName="[Fact Occupancy].[Organization_Key].[All]" dimensionUniqueName="[Fact Occupancy]" displayFolder="" count="0" unbalanced="0" hidden="1"/>
    <cacheHierarchy uniqueName="[Fact Occupancy].[Patient_Episode_Type]" caption="Patient_Episode_Type" attribute="1" defaultMemberUniqueName="[Fact Occupancy].[Patient_Episode_Type].[All]" allUniqueName="[Fact Occupancy].[Patient_Episode_Type].[All]" dimensionUniqueName="[Fact Occupancy]" displayFolder="" count="0" unbalanced="0" hidden="1"/>
    <cacheHierarchy uniqueName="[Fact Occupancy].[Service_Date]" caption="Service_Date" attribute="1" defaultMemberUniqueName="[Fact Occupancy].[Service_Date].[All]" allUniqueName="[Fact Occupancy].[Service_Date].[All]" dimensionUniqueName="[Fact Occupancy]" displayFolder="" count="0" unbalanced="0" hidden="1"/>
    <cacheHierarchy uniqueName="[Fact Occupancy].[Service_DateKey]" caption="Service_DateKey" attribute="1" defaultMemberUniqueName="[Fact Occupancy].[Service_DateKey].[All]" allUniqueName="[Fact Occupancy].[Service_DateKey].[All]" dimensionUniqueName="[Fact Occupancy]" displayFolder="" count="0" unbalanced="0" hidden="1"/>
    <cacheHierarchy uniqueName="[Fact Occupancy].[Staff_key]" caption="Staff_key" attribute="1" defaultMemberUniqueName="[Fact Occupancy].[Staff_key].[All]" allUniqueName="[Fact Occupancy].[Staff_key].[All]" dimensionUniqueName="[Fact Occupancy]" displayFolder="" count="0" unbalanced="0" hidden="1"/>
    <cacheHierarchy uniqueName="[Fact Occupancy].[TimeKey]" caption="TimeKey" attribute="1" defaultMemberUniqueName="[Fact Occupancy].[TimeKey].[All]" allUniqueName="[Fact Occupancy].[TimeKey].[All]" dimensionUniqueName="[Fact Occupancy]" displayFolder="" count="0" unbalanced="0" hidden="1"/>
    <cacheHierarchy uniqueName="[Fact OR].[Actualduration]" caption="Actualduration" attribute="1" defaultMemberUniqueName="[Fact OR].[Actualduration].[All]" allUniqueName="[Fact OR].[Actualduration].[All]" dimensionUniqueName="[Fact OR]" displayFolder="" count="0" unbalanced="0" hidden="1"/>
    <cacheHierarchy uniqueName="[Fact OR].[Ans]" caption="Ans" attribute="1" defaultMemberUniqueName="[Fact OR].[Ans].[All]" allUniqueName="[Fact OR].[Ans].[All]" dimensionUniqueName="[Fact OR]" displayFolder="" count="0" unbalanced="0" hidden="1"/>
    <cacheHierarchy uniqueName="[Fact OR].[CDate]" caption="CDate" attribute="1" defaultMemberUniqueName="[Fact OR].[CDate].[All]" allUniqueName="[Fact OR].[CDate].[All]" dimensionUniqueName="[Fact OR]" displayFolder="" count="0" unbalanced="0" hidden="1"/>
    <cacheHierarchy uniqueName="[Fact OR].[CDateTime]" caption="CDateTime" attribute="1" defaultMemberUniqueName="[Fact OR].[CDateTime].[All]" allUniqueName="[Fact OR].[CDateTime].[All]" dimensionUniqueName="[Fact OR]" displayFolder="" count="0" unbalanced="0" hidden="1"/>
    <cacheHierarchy uniqueName="[Fact OR].[ClosedByDoctor]" caption="ClosedByDoctor" attribute="1" defaultMemberUniqueName="[Fact OR].[ClosedByDoctor].[All]" allUniqueName="[Fact OR].[ClosedByDoctor].[All]" dimensionUniqueName="[Fact OR]" displayFolder="" count="0" unbalanced="0" hidden="1"/>
    <cacheHierarchy uniqueName="[Fact OR].[ClosedByNurse]" caption="ClosedByNurse" attribute="1" defaultMemberUniqueName="[Fact OR].[ClosedByNurse].[All]" allUniqueName="[Fact OR].[ClosedByNurse].[All]" dimensionUniqueName="[Fact OR]" displayFolder="" count="0" unbalanced="0" hidden="1"/>
    <cacheHierarchy uniqueName="[Fact OR].[Company_Key]" caption="Company_Key" attribute="1" defaultMemberUniqueName="[Fact OR].[Company_Key].[All]" allUniqueName="[Fact OR].[Company_Key].[All]" dimensionUniqueName="[Fact OR]" displayFolder="" count="0" unbalanced="0" hidden="1"/>
    <cacheHierarchy uniqueName="[Fact OR].[CompDate]" caption="CompDate" attribute="1" defaultMemberUniqueName="[Fact OR].[CompDate].[All]" allUniqueName="[Fact OR].[CompDate].[All]" dimensionUniqueName="[Fact OR]" displayFolder="" count="0" unbalanced="0" hidden="1"/>
    <cacheHierarchy uniqueName="[Fact OR].[Diagnosis_Key]" caption="Diagnosis_Key" attribute="1" defaultMemberUniqueName="[Fact OR].[Diagnosis_Key].[All]" allUniqueName="[Fact OR].[Diagnosis_Key].[All]" dimensionUniqueName="[Fact OR]" displayFolder="" count="0" unbalanced="0" hidden="1"/>
    <cacheHierarchy uniqueName="[Fact OR].[duration]" caption="duration" attribute="1" defaultMemberUniqueName="[Fact OR].[duration].[All]" allUniqueName="[Fact OR].[duration].[All]" dimensionUniqueName="[Fact OR]" displayFolder="" count="0" unbalanced="0" hidden="1"/>
    <cacheHierarchy uniqueName="[Fact OR].[Episode_key]" caption="Episode_key" attribute="1" defaultMemberUniqueName="[Fact OR].[Episode_key].[All]" allUniqueName="[Fact OR].[Episode_key].[All]" dimensionUniqueName="[Fact OR]" displayFolder="" count="0" unbalanced="0" hidden="1"/>
    <cacheHierarchy uniqueName="[Fact OR].[fromtime]" caption="fromtime" attribute="1" defaultMemberUniqueName="[Fact OR].[fromtime].[All]" allUniqueName="[Fact OR].[fromtime].[All]" dimensionUniqueName="[Fact OR]" displayFolder="" count="0" unbalanced="0" hidden="1"/>
    <cacheHierarchy uniqueName="[Fact OR].[OnTime]" caption="OnTime" attribute="1" defaultMemberUniqueName="[Fact OR].[OnTime].[All]" allUniqueName="[Fact OR].[OnTime].[All]" dimensionUniqueName="[Fact OR]" displayFolder="" count="0" unbalanced="0" hidden="1"/>
    <cacheHierarchy uniqueName="[Fact OR].[optcode]" caption="optcode" attribute="1" defaultMemberUniqueName="[Fact OR].[optcode].[All]" allUniqueName="[Fact OR].[optcode].[All]" dimensionUniqueName="[Fact OR]" displayFolder="" count="0" unbalanced="0" hidden="1"/>
    <cacheHierarchy uniqueName="[Fact OR].[OptResult]" caption="OptResult" attribute="1" defaultMemberUniqueName="[Fact OR].[OptResult].[All]" allUniqueName="[Fact OR].[OptResult].[All]" dimensionUniqueName="[Fact OR]" displayFolder="" count="0" unbalanced="0" hidden="1"/>
    <cacheHierarchy uniqueName="[Fact OR].[optroom]" caption="optroom" attribute="1" defaultMemberUniqueName="[Fact OR].[optroom].[All]" allUniqueName="[Fact OR].[optroom].[All]" dimensionUniqueName="[Fact OR]" displayFolder="" count="0" unbalanced="0" hidden="1"/>
    <cacheHierarchy uniqueName="[Fact OR].[OptType]" caption="OptType" attribute="1" defaultMemberUniqueName="[Fact OR].[OptType].[All]" allUniqueName="[Fact OR].[OptType].[All]" dimensionUniqueName="[Fact OR]" displayFolder="" count="0" unbalanced="0" hidden="1"/>
    <cacheHierarchy uniqueName="[Fact OR].[orderdate]" caption="orderdate" attribute="1" defaultMemberUniqueName="[Fact OR].[orderdate].[All]" allUniqueName="[Fact OR].[orderdate].[All]" dimensionUniqueName="[Fact OR]" displayFolder="" count="0" unbalanced="0" hidden="1"/>
    <cacheHierarchy uniqueName="[Fact OR].[Organization_key]" caption="Organization_key" attribute="1" defaultMemberUniqueName="[Fact OR].[Organization_key].[All]" allUniqueName="[Fact OR].[Organization_key].[All]" dimensionUniqueName="[Fact OR]" displayFolder="" count="0" unbalanced="0" hidden="1"/>
    <cacheHierarchy uniqueName="[Fact OR].[PATIENT_ID]" caption="PATIENT_ID" attribute="1" defaultMemberUniqueName="[Fact OR].[PATIENT_ID].[All]" allUniqueName="[Fact OR].[PATIENT_ID].[All]" dimensionUniqueName="[Fact OR]" displayFolder="" count="0" unbalanced="0" hidden="1"/>
    <cacheHierarchy uniqueName="[Fact OR].[PatReturned]" caption="PatReturned" attribute="1" defaultMemberUniqueName="[Fact OR].[PatReturned].[All]" allUniqueName="[Fact OR].[PatReturned].[All]" dimensionUniqueName="[Fact OR]" displayFolder="" count="0" unbalanced="0" hidden="1"/>
    <cacheHierarchy uniqueName="[Fact OR].[PatTransfered]" caption="PatTransfered" attribute="1" defaultMemberUniqueName="[Fact OR].[PatTransfered].[All]" allUniqueName="[Fact OR].[PatTransfered].[All]" dimensionUniqueName="[Fact OR]" displayFolder="" count="0" unbalanced="0" hidden="1"/>
    <cacheHierarchy uniqueName="[Fact OR].[ReturnDate]" caption="ReturnDate" attribute="1" defaultMemberUniqueName="[Fact OR].[ReturnDate].[All]" allUniqueName="[Fact OR].[ReturnDate].[All]" dimensionUniqueName="[Fact OR]" displayFolder="" count="0" unbalanced="0" hidden="1"/>
    <cacheHierarchy uniqueName="[Fact OR].[satus]" caption="satus" attribute="1" defaultMemberUniqueName="[Fact OR].[satus].[All]" allUniqueName="[Fact OR].[satus].[All]" dimensionUniqueName="[Fact OR]" displayFolder="" count="0" unbalanced="0" hidden="1"/>
    <cacheHierarchy uniqueName="[Fact OR].[Surgeon]" caption="Surgeon" attribute="1" defaultMemberUniqueName="[Fact OR].[Surgeon].[All]" allUniqueName="[Fact OR].[Surgeon].[All]" dimensionUniqueName="[Fact OR]" displayFolder="" count="0" unbalanced="0" hidden="1"/>
    <cacheHierarchy uniqueName="[Fact OR].[SurgeonAss]" caption="SurgeonAss" attribute="1" defaultMemberUniqueName="[Fact OR].[SurgeonAss].[All]" allUniqueName="[Fact OR].[SurgeonAss].[All]" dimensionUniqueName="[Fact OR]" displayFolder="" count="0" unbalanced="0" hidden="1"/>
    <cacheHierarchy uniqueName="[Fact OR].[sys_key]" caption="sys_key" attribute="1" defaultMemberUniqueName="[Fact OR].[sys_key].[All]" allUniqueName="[Fact OR].[sys_key].[All]" dimensionUniqueName="[Fact OR]" displayFolder="" count="0" unbalanced="0" hidden="1"/>
    <cacheHierarchy uniqueName="[Fact OR].[totime]" caption="totime" attribute="1" defaultMemberUniqueName="[Fact OR].[totime].[All]" allUniqueName="[Fact OR].[totime].[All]" dimensionUniqueName="[Fact OR]" displayFolder="" count="0" unbalanced="0" hidden="1"/>
    <cacheHierarchy uniqueName="[Fact OR].[TransTime]" caption="TransTime" attribute="1" defaultMemberUniqueName="[Fact OR].[TransTime].[All]" allUniqueName="[Fact OR].[TransTime].[All]" dimensionUniqueName="[Fact OR]" displayFolder="" count="0" unbalanced="0" hidden="1"/>
    <cacheHierarchy uniqueName="[Fact OVR].[Category]" caption="Category" attribute="1" defaultMemberUniqueName="[Fact OVR].[Category].[All]" allUniqueName="[Fact OVR].[Category].[All]" dimensionUniqueName="[Fact OVR]" displayFolder="" count="0" unbalanced="0" hidden="1"/>
    <cacheHierarchy uniqueName="[Fact OVR].[DateKey]" caption="DateKey" attribute="1" defaultMemberUniqueName="[Fact OVR].[DateKey].[All]" allUniqueName="[Fact OVR].[DateKey].[All]" dimensionUniqueName="[Fact OVR]" displayFolder="" count="0" unbalanced="0" hidden="1"/>
    <cacheHierarchy uniqueName="[Fact OVR].[DateOfIncident]" caption="DateOfIncident" attribute="1" defaultMemberUniqueName="[Fact OVR].[DateOfIncident].[All]" allUniqueName="[Fact OVR].[DateOfIncident].[All]" dimensionUniqueName="[Fact OVR]" displayFolder="" count="0" unbalanced="0" hidden="1"/>
    <cacheHierarchy uniqueName="[Fact OVR].[Dep_ID]" caption="Dep_ID" attribute="1" defaultMemberUniqueName="[Fact OVR].[Dep_ID].[All]" allUniqueName="[Fact OVR].[Dep_ID].[All]" dimensionUniqueName="[Fact OVR]" displayFolder="" count="0" unbalanced="0" hidden="1"/>
    <cacheHierarchy uniqueName="[Fact OVR].[episode_key]" caption="episode_key" attribute="1" defaultMemberUniqueName="[Fact OVR].[episode_key].[All]" allUniqueName="[Fact OVR].[episode_key].[All]" dimensionUniqueName="[Fact OVR]" displayFolder="" count="0" unbalanced="0" hidden="1"/>
    <cacheHierarchy uniqueName="[Fact OVR].[FollowUp_ID]" caption="FollowUp_ID" attribute="1" defaultMemberUniqueName="[Fact OVR].[FollowUp_ID].[All]" allUniqueName="[Fact OVR].[FollowUp_ID].[All]" dimensionUniqueName="[Fact OVR]" displayFolder="" count="0" unbalanced="0" hidden="1"/>
    <cacheHierarchy uniqueName="[Fact OVR].[Hosp_ID]" caption="Hosp_ID" attribute="1" defaultMemberUniqueName="[Fact OVR].[Hosp_ID].[All]" allUniqueName="[Fact OVR].[Hosp_ID].[All]" dimensionUniqueName="[Fact OVR]" displayFolder="" count="0" unbalanced="0" hidden="1"/>
    <cacheHierarchy uniqueName="[Fact OVR].[Master_ID]" caption="Master_ID" attribute="1" defaultMemberUniqueName="[Fact OVR].[Master_ID].[All]" allUniqueName="[Fact OVR].[Master_ID].[All]" dimensionUniqueName="[Fact OVR]" displayFolder="" count="0" unbalanced="0" hidden="1"/>
    <cacheHierarchy uniqueName="[Fact OVR].[OVR_ID]" caption="OVR_ID" attribute="1" defaultMemberUniqueName="[Fact OVR].[OVR_ID].[All]" allUniqueName="[Fact OVR].[OVR_ID].[All]" dimensionUniqueName="[Fact OVR]" displayFolder="" count="0" unbalanced="0" hidden="1"/>
    <cacheHierarchy uniqueName="[Fact OVR].[Patient_ID]" caption="Patient_ID" attribute="1" defaultMemberUniqueName="[Fact OVR].[Patient_ID].[All]" allUniqueName="[Fact OVR].[Patient_ID].[All]" dimensionUniqueName="[Fact OVR]" displayFolder="" count="0" unbalanced="0" hidden="1"/>
    <cacheHierarchy uniqueName="[Fact OVR].[PatientEpisodeType_Key]" caption="PatientEpisodeType_Key" attribute="1" defaultMemberUniqueName="[Fact OVR].[PatientEpisodeType_Key].[All]" allUniqueName="[Fact OVR].[PatientEpisodeType_Key].[All]" dimensionUniqueName="[Fact OVR]" displayFolder="" count="0" unbalanced="0" hidden="1"/>
    <cacheHierarchy uniqueName="[Fact Package].[DateKey]" caption="DateKey" attribute="1" defaultMemberUniqueName="[Fact Package].[DateKey].[All]" allUniqueName="[Fact Package].[DateKey].[All]" dimensionUniqueName="[Fact Package]" displayFolder="" count="0" unbalanced="0" hidden="1"/>
    <cacheHierarchy uniqueName="[Fact Package].[Episode_Key]" caption="Episode_Key" attribute="1" defaultMemberUniqueName="[Fact Package].[Episode_Key].[All]" allUniqueName="[Fact Package].[Episode_Key].[All]" dimensionUniqueName="[Fact Package]" displayFolder="" count="0" unbalanced="0" hidden="1"/>
    <cacheHierarchy uniqueName="[Fact Package].[Flag]" caption="Flag" attribute="1" defaultMemberUniqueName="[Fact Package].[Flag].[All]" allUniqueName="[Fact Package].[Flag].[All]" dimensionUniqueName="[Fact Package]" displayFolder="" count="0" unbalanced="0" hidden="1"/>
    <cacheHierarchy uniqueName="[Fact Package].[NoOfPackage]" caption="NoOfPackage" attribute="1" defaultMemberUniqueName="[Fact Package].[NoOfPackage].[All]" allUniqueName="[Fact Package].[NoOfPackage].[All]" dimensionUniqueName="[Fact Package]" displayFolder="" count="0" unbalanced="0" hidden="1"/>
    <cacheHierarchy uniqueName="[Fact Package].[Organization_Key]" caption="Organization_Key" attribute="1" defaultMemberUniqueName="[Fact Package].[Organization_Key].[All]" allUniqueName="[Fact Package].[Organization_Key].[All]" dimensionUniqueName="[Fact Package]" displayFolder="" count="0" unbalanced="0" hidden="1"/>
    <cacheHierarchy uniqueName="[Fact Package].[Package_ID]" caption="Package_ID" attribute="1" defaultMemberUniqueName="[Fact Package].[Package_ID].[All]" allUniqueName="[Fact Package].[Package_ID].[All]" dimensionUniqueName="[Fact Package]" displayFolder="" count="0" unbalanced="0" hidden="1"/>
    <cacheHierarchy uniqueName="[Fact Package].[Patient_ID]" caption="Patient_ID" attribute="1" defaultMemberUniqueName="[Fact Package].[Patient_ID].[All]" allUniqueName="[Fact Package].[Patient_ID].[All]" dimensionUniqueName="[Fact Package]" displayFolder="" count="0" unbalanced="0" hidden="1"/>
    <cacheHierarchy uniqueName="[Fact Package].[patientid]" caption="patientid" attribute="1" defaultMemberUniqueName="[Fact Package].[patientid].[All]" allUniqueName="[Fact Package].[patientid].[All]" dimensionUniqueName="[Fact Package]" displayFolder="" count="0" unbalanced="0" hidden="1"/>
    <cacheHierarchy uniqueName="[Fact Package].[Service_Key]" caption="Service_Key" attribute="1" defaultMemberUniqueName="[Fact Package].[Service_Key].[All]" allUniqueName="[Fact Package].[Service_Key].[All]" dimensionUniqueName="[Fact Package]" displayFolder="" count="0" unbalanced="0" hidden="1"/>
    <cacheHierarchy uniqueName="[Fact Package].[Staff_ID]" caption="Staff_ID" attribute="1" defaultMemberUniqueName="[Fact Package].[Staff_ID].[All]" allUniqueName="[Fact Package].[Staff_ID].[All]" dimensionUniqueName="[Fact Package]" displayFolder="" count="0" unbalanced="0" hidden="1"/>
    <cacheHierarchy uniqueName="[Fact Package].[VisitServiceClassificationID]" caption="VisitServiceClassificationID" attribute="1" defaultMemberUniqueName="[Fact Package].[VisitServiceClassificationID].[All]" allUniqueName="[Fact Package].[VisitServiceClassificationID].[All]" dimensionUniqueName="[Fact Package]" displayFolder="" count="0" unbalanced="0" hidden="1"/>
    <cacheHierarchy uniqueName="[Fact Phone Call].[caller]" caption="caller" attribute="1" defaultMemberUniqueName="[Fact Phone Call].[caller].[All]" allUniqueName="[Fact Phone Call].[caller].[All]" dimensionUniqueName="[Fact Phone Call]" displayFolder="" count="0" unbalanced="0" hidden="1"/>
    <cacheHierarchy uniqueName="[Fact Phone Call].[callid]" caption="callid" attribute="1" defaultMemberUniqueName="[Fact Phone Call].[callid].[All]" allUniqueName="[Fact Phone Call].[callid].[All]" dimensionUniqueName="[Fact Phone Call]" displayFolder="" count="0" unbalanced="0" hidden="1"/>
    <cacheHierarchy uniqueName="[Fact Phone Call].[consulttime]" caption="consulttime" attribute="1" defaultMemberUniqueName="[Fact Phone Call].[consulttime].[All]" allUniqueName="[Fact Phone Call].[consulttime].[All]" dimensionUniqueName="[Fact Phone Call]" displayFolder="" count="0" unbalanced="0" hidden="1"/>
    <cacheHierarchy uniqueName="[Fact Phone Call].[disptime]" caption="disptime" attribute="1" defaultMemberUniqueName="[Fact Phone Call].[disptime].[All]" allUniqueName="[Fact Phone Call].[disptime].[All]" dimensionUniqueName="[Fact Phone Call]" displayFolder="" count="0" unbalanced="0" hidden="1"/>
    <cacheHierarchy uniqueName="[Fact Phone Call].[duration]" caption="duration" attribute="1" defaultMemberUniqueName="[Fact Phone Call].[duration].[All]" allUniqueName="[Fact Phone Call].[duration].[All]" dimensionUniqueName="[Fact Phone Call]" displayFolder="" count="0" unbalanced="0" hidden="1"/>
    <cacheHierarchy uniqueName="[Fact Phone Call].[held]" caption="held" attribute="1" defaultMemberUniqueName="[Fact Phone Call].[held].[All]" allUniqueName="[Fact Phone Call].[held].[All]" dimensionUniqueName="[Fact Phone Call]" displayFolder="" count="0" unbalanced="0" hidden="1"/>
    <cacheHierarchy uniqueName="[Fact Phone Call].[holdabn]" caption="holdabn" attribute="1" defaultMemberUniqueName="[Fact Phone Call].[holdabn].[All]" allUniqueName="[Fact Phone Call].[holdabn].[All]" dimensionUniqueName="[Fact Phone Call]" displayFolder="" count="0" unbalanced="0" hidden="1"/>
    <cacheHierarchy uniqueName="[Fact Phone Call].[queuetime]" caption="queuetime" attribute="1" defaultMemberUniqueName="[Fact Phone Call].[queuetime].[All]" allUniqueName="[Fact Phone Call].[queuetime].[All]" dimensionUniqueName="[Fact Phone Call]" displayFolder="" count="0" unbalanced="0" hidden="1"/>
    <cacheHierarchy uniqueName="[Fact Phone Call].[reciever]" caption="reciever" attribute="1" defaultMemberUniqueName="[Fact Phone Call].[reciever].[All]" allUniqueName="[Fact Phone Call].[reciever].[All]" dimensionUniqueName="[Fact Phone Call]" displayFolder="" count="0" unbalanced="0" hidden="1"/>
    <cacheHierarchy uniqueName="[Fact Phone Call].[ringtime]" caption="ringtime" attribute="1" defaultMemberUniqueName="[Fact Phone Call].[ringtime].[All]" allUniqueName="[Fact Phone Call].[ringtime].[All]" dimensionUniqueName="[Fact Phone Call]" displayFolder="" count="0" unbalanced="0" hidden="1"/>
    <cacheHierarchy uniqueName="[Fact Phone Call].[talktime]" caption="talktime" attribute="1" defaultMemberUniqueName="[Fact Phone Call].[talktime].[All]" allUniqueName="[Fact Phone Call].[talktime].[All]" dimensionUniqueName="[Fact Phone Call]" displayFolder="" count="0" unbalanced="0" hidden="1"/>
    <cacheHierarchy uniqueName="[Fact Phone Call].[transfere_Status]" caption="transfere_Status" attribute="1" defaultMemberUniqueName="[Fact Phone Call].[transfere_Status].[All]" allUniqueName="[Fact Phone Call].[transfere_Status].[All]" dimensionUniqueName="[Fact Phone Call]" displayFolder="" count="0" unbalanced="0" hidden="1"/>
    <cacheHierarchy uniqueName="[Fact Process Indicator].[AreaID]" caption="AreaID" attribute="1" defaultMemberUniqueName="[Fact Process Indicator].[AreaID].[All]" allUniqueName="[Fact Process Indicator].[AreaID].[All]" dimensionUniqueName="[Fact Process Indicator]" displayFolder="" count="0" unbalanced="0" hidden="1"/>
    <cacheHierarchy uniqueName="[Fact Process Indicator].[ArriveDate]" caption="ArriveDate" attribute="1" defaultMemberUniqueName="[Fact Process Indicator].[ArriveDate].[All]" allUniqueName="[Fact Process Indicator].[ArriveDate].[All]" dimensionUniqueName="[Fact Process Indicator]" displayFolder="" count="0" unbalanced="0" hidden="1"/>
    <cacheHierarchy uniqueName="[Fact Process Indicator].[BedClinic_Key]" caption="BedClinic_Key" attribute="1" defaultMemberUniqueName="[Fact Process Indicator].[BedClinic_Key].[All]" allUniqueName="[Fact Process Indicator].[BedClinic_Key].[All]" dimensionUniqueName="[Fact Process Indicator]" displayFolder="" count="0" unbalanced="0" hidden="1"/>
    <cacheHierarchy uniqueName="[Fact Process Indicator].[BookingTypeID]" caption="BookingTypeID" attribute="1" defaultMemberUniqueName="[Fact Process Indicator].[BookingTypeID].[All]" allUniqueName="[Fact Process Indicator].[BookingTypeID].[All]" dimensionUniqueName="[Fact Process Indicator]" displayFolder="" count="0" unbalanced="0" hidden="1"/>
    <cacheHierarchy uniqueName="[Fact Process Indicator].[ClinicID]" caption="ClinicID" attribute="1" defaultMemberUniqueName="[Fact Process Indicator].[ClinicID].[All]" allUniqueName="[Fact Process Indicator].[ClinicID].[All]" dimensionUniqueName="[Fact Process Indicator]" displayFolder="" count="0" unbalanced="0" hidden="1"/>
    <cacheHierarchy uniqueName="[Fact Process Indicator].[Company_Key]" caption="Company_Key" attribute="1" defaultMemberUniqueName="[Fact Process Indicator].[Company_Key].[All]" allUniqueName="[Fact Process Indicator].[Company_Key].[All]" dimensionUniqueName="[Fact Process Indicator]" displayFolder="" count="0" unbalanced="0" hidden="1"/>
    <cacheHierarchy uniqueName="[Fact Process Indicator].[CompleteDate]" caption="CompleteDate" attribute="1" defaultMemberUniqueName="[Fact Process Indicator].[CompleteDate].[All]" allUniqueName="[Fact Process Indicator].[CompleteDate].[All]" dimensionUniqueName="[Fact Process Indicator]" displayFolder="" count="0" unbalanced="0" hidden="1"/>
    <cacheHierarchy uniqueName="[Fact Process Indicator].[Diagnosis_Key]" caption="Diagnosis_Key" attribute="1" defaultMemberUniqueName="[Fact Process Indicator].[Diagnosis_Key].[All]" allUniqueName="[Fact Process Indicator].[Diagnosis_Key].[All]" dimensionUniqueName="[Fact Process Indicator]" displayFolder="" count="0" unbalanced="0" hidden="1"/>
    <cacheHierarchy uniqueName="[Fact Process Indicator].[Doctor_Key]" caption="Doctor_Key" attribute="1" defaultMemberUniqueName="[Fact Process Indicator].[Doctor_Key].[All]" allUniqueName="[Fact Process Indicator].[Doctor_Key].[All]" dimensionUniqueName="[Fact Process Indicator]" displayFolder="" count="0" unbalanced="0" hidden="1"/>
    <cacheHierarchy uniqueName="[Fact Process Indicator].[EndDate]" caption="EndDate" attribute="1" defaultMemberUniqueName="[Fact Process Indicator].[EndDate].[All]" allUniqueName="[Fact Process Indicator].[EndDate].[All]" dimensionUniqueName="[Fact Process Indicator]" displayFolder="" count="0" unbalanced="0" hidden="1"/>
    <cacheHierarchy uniqueName="[Fact Process Indicator].[Episode_Key]" caption="Episode_Key" attribute="1" defaultMemberUniqueName="[Fact Process Indicator].[Episode_Key].[All]" allUniqueName="[Fact Process Indicator].[Episode_Key].[All]" dimensionUniqueName="[Fact Process Indicator]" displayFolder="" count="0" unbalanced="0" hidden="1"/>
    <cacheHierarchy uniqueName="[Fact Process Indicator].[NEW_FOLLOWUP_FLAG]" caption="NEW_FOLLOWUP_FLAG" attribute="1" defaultMemberUniqueName="[Fact Process Indicator].[NEW_FOLLOWUP_FLAG].[All]" allUniqueName="[Fact Process Indicator].[NEW_FOLLOWUP_FLAG].[All]" dimensionUniqueName="[Fact Process Indicator]" displayFolder="" count="0" unbalanced="0" hidden="1"/>
    <cacheHierarchy uniqueName="[Fact Process Indicator].[OPDWaitingTime]" caption="OPDWaitingTime" attribute="1" defaultMemberUniqueName="[Fact Process Indicator].[OPDWaitingTime].[All]" allUniqueName="[Fact Process Indicator].[OPDWaitingTime].[All]" dimensionUniqueName="[Fact Process Indicator]" displayFolder="" count="0" unbalanced="0" hidden="1"/>
    <cacheHierarchy uniqueName="[Fact Process Indicator].[Organization_key]" caption="Organization_key" attribute="1" defaultMemberUniqueName="[Fact Process Indicator].[Organization_key].[All]" allUniqueName="[Fact Process Indicator].[Organization_key].[All]" dimensionUniqueName="[Fact Process Indicator]" displayFolder="" count="0" unbalanced="0" hidden="1"/>
    <cacheHierarchy uniqueName="[Fact Process Indicator].[patient_id]" caption="patient_id" attribute="1" defaultMemberUniqueName="[Fact Process Indicator].[patient_id].[All]" allUniqueName="[Fact Process Indicator].[patient_id].[All]" dimensionUniqueName="[Fact Process Indicator]" displayFolder="" count="0" unbalanced="0" hidden="1"/>
    <cacheHierarchy uniqueName="[Fact Process Indicator].[PatientEpisodeType_Key]" caption="PatientEpisodeType_Key" attribute="1" defaultMemberUniqueName="[Fact Process Indicator].[PatientEpisodeType_Key].[All]" allUniqueName="[Fact Process Indicator].[PatientEpisodeType_Key].[All]" dimensionUniqueName="[Fact Process Indicator]" displayFolder="" count="0" unbalanced="0" hidden="1"/>
    <cacheHierarchy uniqueName="[Fact Process Indicator].[QueueTicket]" caption="QueueTicket" attribute="1" defaultMemberUniqueName="[Fact Process Indicator].[QueueTicket].[All]" allUniqueName="[Fact Process Indicator].[QueueTicket].[All]" dimensionUniqueName="[Fact Process Indicator]" displayFolder="" count="0" unbalanced="0" hidden="1"/>
    <cacheHierarchy uniqueName="[Fact Process Indicator].[ReservationDate]" caption="ReservationDate" attribute="1" defaultMemberUniqueName="[Fact Process Indicator].[ReservationDate].[All]" allUniqueName="[Fact Process Indicator].[ReservationDate].[All]" dimensionUniqueName="[Fact Process Indicator]" displayFolder="" count="0" unbalanced="0" hidden="1"/>
    <cacheHierarchy uniqueName="[Fact Process Indicator].[SeenDate]" caption="SeenDate" attribute="1" defaultMemberUniqueName="[Fact Process Indicator].[SeenDate].[All]" allUniqueName="[Fact Process Indicator].[SeenDate].[All]" dimensionUniqueName="[Fact Process Indicator]" displayFolder="" count="0" unbalanced="0" hidden="1"/>
    <cacheHierarchy uniqueName="[Fact Process Indicator].[Service_key]" caption="Service_key" attribute="1" defaultMemberUniqueName="[Fact Process Indicator].[Service_key].[All]" allUniqueName="[Fact Process Indicator].[Service_key].[All]" dimensionUniqueName="[Fact Process Indicator]" displayFolder="" count="0" unbalanced="0" hidden="1"/>
    <cacheHierarchy uniqueName="[Fact Process Indicator].[StartDate]" caption="StartDate" attribute="1" defaultMemberUniqueName="[Fact Process Indicator].[StartDate].[All]" allUniqueName="[Fact Process Indicator].[StartDate].[All]" dimensionUniqueName="[Fact Process Indicator]" displayFolder="" count="0" unbalanced="0" hidden="1"/>
    <cacheHierarchy uniqueName="[Fact Process Indicator].[SystemFrom]" caption="SystemFrom" attribute="1" defaultMemberUniqueName="[Fact Process Indicator].[SystemFrom].[All]" allUniqueName="[Fact Process Indicator].[SystemFrom].[All]" dimensionUniqueName="[Fact Process Indicator]" displayFolder="" count="0" unbalanced="0" hidden="1"/>
    <cacheHierarchy uniqueName="[Fact Process Indicator].[TIME_ARRIVED]" caption="TIME_ARRIVED" attribute="1" defaultMemberUniqueName="[Fact Process Indicator].[TIME_ARRIVED].[All]" allUniqueName="[Fact Process Indicator].[TIME_ARRIVED].[All]" dimensionUniqueName="[Fact Process Indicator]" displayFolder="" count="0" unbalanced="0" hidden="1"/>
    <cacheHierarchy uniqueName="[Fact Process Indicator].[TIME_COMPLETE]" caption="TIME_COMPLETE" attribute="1" defaultMemberUniqueName="[Fact Process Indicator].[TIME_COMPLETE].[All]" allUniqueName="[Fact Process Indicator].[TIME_COMPLETE].[All]" dimensionUniqueName="[Fact Process Indicator]" displayFolder="" count="0" unbalanced="0" hidden="1"/>
    <cacheHierarchy uniqueName="[Fact Process Indicator].[TIME_SEEN]" caption="TIME_SEEN" attribute="1" defaultMemberUniqueName="[Fact Process Indicator].[TIME_SEEN].[All]" allUniqueName="[Fact Process Indicator].[TIME_SEEN].[All]" dimensionUniqueName="[Fact Process Indicator]" displayFolder="" count="0" unbalanced="0" hidden="1"/>
    <cacheHierarchy uniqueName="[Fact Process Indicator].[TreatmentTime]" caption="TreatmentTime" attribute="1" defaultMemberUniqueName="[Fact Process Indicator].[TreatmentTime].[All]" allUniqueName="[Fact Process Indicator].[TreatmentTime].[All]" dimensionUniqueName="[Fact Process Indicator]" displayFolder="" count="0" unbalanced="0" hidden="1"/>
    <cacheHierarchy uniqueName="[Fact Process Indicator].[WaitingFlag]" caption="WaitingFlag" attribute="1" defaultMemberUniqueName="[Fact Process Indicator].[WaitingFlag].[All]" allUniqueName="[Fact Process Indicator].[WaitingFlag].[All]" dimensionUniqueName="[Fact Process Indicator]" displayFolder="" count="0" unbalanced="0" hidden="1"/>
    <cacheHierarchy uniqueName="[Fact Process Indicator].[Walkin_Flag]" caption="Walkin_Flag" attribute="1" defaultMemberUniqueName="[Fact Process Indicator].[Walkin_Flag].[All]" allUniqueName="[Fact Process Indicator].[Walkin_Flag].[All]" dimensionUniqueName="[Fact Process Indicator]" displayFolder="" count="0" unbalanced="0" hidden="1"/>
    <cacheHierarchy uniqueName="[Fact Referral Assumptions].[BaseLineKey]" caption="BaseLineKey" attribute="1" defaultMemberUniqueName="[Fact Referral Assumptions].[BaseLineKey].[All]" allUniqueName="[Fact Referral Assumptions].[BaseLineKey].[All]" dimensionUniqueName="[Fact Referral Assumptions]" displayFolder="" count="0" unbalanced="0" hidden="1"/>
    <cacheHierarchy uniqueName="[Fact Referral Assumptions].[CompanyKey]" caption="CompanyKey" attribute="1" defaultMemberUniqueName="[Fact Referral Assumptions].[CompanyKey].[All]" allUniqueName="[Fact Referral Assumptions].[CompanyKey].[All]" dimensionUniqueName="[Fact Referral Assumptions]" displayFolder="" count="0" unbalanced="0" hidden="1"/>
    <cacheHierarchy uniqueName="[Fact Referral Assumptions].[DateKey]" caption="DateKey" attribute="1" defaultMemberUniqueName="[Fact Referral Assumptions].[DateKey].[All]" allUniqueName="[Fact Referral Assumptions].[DateKey].[All]" dimensionUniqueName="[Fact Referral Assumptions]" displayFolder="" count="0" unbalanced="0" hidden="1"/>
    <cacheHierarchy uniqueName="[Fact Referral Assumptions].[EntranceKey]" caption="EntranceKey" attribute="1" defaultMemberUniqueName="[Fact Referral Assumptions].[EntranceKey].[All]" allUniqueName="[Fact Referral Assumptions].[EntranceKey].[All]" dimensionUniqueName="[Fact Referral Assumptions]" displayFolder="" count="0" unbalanced="0" hidden="1"/>
    <cacheHierarchy uniqueName="[Fact Referral Assumptions].[OrganizationKey]" caption="OrganizationKey" attribute="1" defaultMemberUniqueName="[Fact Referral Assumptions].[OrganizationKey].[All]" allUniqueName="[Fact Referral Assumptions].[OrganizationKey].[All]" dimensionUniqueName="[Fact Referral Assumptions]" displayFolder="" count="0" unbalanced="0" hidden="1"/>
    <cacheHierarchy uniqueName="[Fact Referral Assumptions].[PatientEpisodeTypeKey]" caption="PatientEpisodeTypeKey" attribute="1" defaultMemberUniqueName="[Fact Referral Assumptions].[PatientEpisodeTypeKey].[All]" allUniqueName="[Fact Referral Assumptions].[PatientEpisodeTypeKey].[All]" dimensionUniqueName="[Fact Referral Assumptions]" displayFolder="" count="0" unbalanced="0" hidden="1"/>
    <cacheHierarchy uniqueName="[Fact Referral Assumptions].[Referral]" caption="Referral" attribute="1" defaultMemberUniqueName="[Fact Referral Assumptions].[Referral].[All]" allUniqueName="[Fact Referral Assumptions].[Referral].[All]" dimensionUniqueName="[Fact Referral Assumptions]" displayFolder="" count="0" unbalanced="0" hidden="1"/>
    <cacheHierarchy uniqueName="[Fact Referral Assumptions].[ReferralPercent]" caption="ReferralPercent" attribute="1" defaultMemberUniqueName="[Fact Referral Assumptions].[ReferralPercent].[All]" allUniqueName="[Fact Referral Assumptions].[ReferralPercent].[All]" dimensionUniqueName="[Fact Referral Assumptions]" displayFolder="" count="0" unbalanced="0" hidden="1"/>
    <cacheHierarchy uniqueName="[Fact Referral Assumptions].[ScenarioID]" caption="ScenarioID" attribute="1" defaultMemberUniqueName="[Fact Referral Assumptions].[ScenarioID].[All]" allUniqueName="[Fact Referral Assumptions].[ScenarioID].[All]" dimensionUniqueName="[Fact Referral Assumptions]" displayFolder="" count="0" unbalanced="0" hidden="1"/>
    <cacheHierarchy uniqueName="[Fact Referral Assumptions].[SectionTempKey]" caption="SectionTempKey" attribute="1" defaultMemberUniqueName="[Fact Referral Assumptions].[SectionTempKey].[All]" allUniqueName="[Fact Referral Assumptions].[SectionTempKey].[All]" dimensionUniqueName="[Fact Referral Assumptions]" displayFolder="" count="0" unbalanced="0" hidden="1"/>
    <cacheHierarchy uniqueName="[Fact Referral Assumptions].[ServiceKey]" caption="ServiceKey" attribute="1" defaultMemberUniqueName="[Fact Referral Assumptions].[ServiceKey].[All]" allUniqueName="[Fact Referral Assumptions].[ServiceKey].[All]" dimensionUniqueName="[Fact Referral Assumptions]" displayFolder="" count="0" unbalanced="0" hidden="1"/>
    <cacheHierarchy uniqueName="[Fact Referral Assumptions].[Volume]" caption="Volume" attribute="1" defaultMemberUniqueName="[Fact Referral Assumptions].[Volume].[All]" allUniqueName="[Fact Referral Assumptions].[Volume].[All]" dimensionUniqueName="[Fact Referral Assumptions]" displayFolder="" count="0" unbalanced="0" hidden="1"/>
    <cacheHierarchy uniqueName="[Fact Referral Assumptions BaseLine].[BaseLineKey]" caption="BaseLineKey" attribute="1" defaultMemberUniqueName="[Fact Referral Assumptions BaseLine].[BaseLineKey].[All]" allUniqueName="[Fact Referral Assumptions BaseLine].[BaseLineKey].[All]" dimensionUniqueName="[Fact Referral Assumptions BaseLine]" displayFolder="" count="0" unbalanced="0" hidden="1"/>
    <cacheHierarchy uniqueName="[Fact Referral Assumptions BaseLine].[CompanyKey]" caption="CompanyKey" attribute="1" defaultMemberUniqueName="[Fact Referral Assumptions BaseLine].[CompanyKey].[All]" allUniqueName="[Fact Referral Assumptions BaseLine].[CompanyKey].[All]" dimensionUniqueName="[Fact Referral Assumptions BaseLine]" displayFolder="" count="0" unbalanced="0" hidden="1"/>
    <cacheHierarchy uniqueName="[Fact Referral Assumptions BaseLine].[DateKey]" caption="DateKey" attribute="1" defaultMemberUniqueName="[Fact Referral Assumptions BaseLine].[DateKey].[All]" allUniqueName="[Fact Referral Assumptions BaseLine].[DateKey].[All]" dimensionUniqueName="[Fact Referral Assumptions BaseLine]" displayFolder="" count="0" unbalanced="0" hidden="1"/>
    <cacheHierarchy uniqueName="[Fact Referral Assumptions BaseLine].[EntranceKey]" caption="EntranceKey" attribute="1" defaultMemberUniqueName="[Fact Referral Assumptions BaseLine].[EntranceKey].[All]" allUniqueName="[Fact Referral Assumptions BaseLine].[EntranceKey].[All]" dimensionUniqueName="[Fact Referral Assumptions BaseLine]" displayFolder="" count="0" unbalanced="0" hidden="1"/>
    <cacheHierarchy uniqueName="[Fact Referral Assumptions BaseLine].[OrganizationKey]" caption="OrganizationKey" attribute="1" defaultMemberUniqueName="[Fact Referral Assumptions BaseLine].[OrganizationKey].[All]" allUniqueName="[Fact Referral Assumptions BaseLine].[OrganizationKey].[All]" dimensionUniqueName="[Fact Referral Assumptions BaseLine]" displayFolder="" count="0" unbalanced="0" hidden="1"/>
    <cacheHierarchy uniqueName="[Fact Referral Assumptions BaseLine].[PatientEpisodeTypeKey]" caption="PatientEpisodeTypeKey" attribute="1" defaultMemberUniqueName="[Fact Referral Assumptions BaseLine].[PatientEpisodeTypeKey].[All]" allUniqueName="[Fact Referral Assumptions BaseLine].[PatientEpisodeTypeKey].[All]" dimensionUniqueName="[Fact Referral Assumptions BaseLine]" displayFolder="" count="0" unbalanced="0" hidden="1"/>
    <cacheHierarchy uniqueName="[Fact Referral Assumptions BaseLine].[ReferralPercent]" caption="ReferralPercent" attribute="1" defaultMemberUniqueName="[Fact Referral Assumptions BaseLine].[ReferralPercent].[All]" allUniqueName="[Fact Referral Assumptions BaseLine].[ReferralPercent].[All]" dimensionUniqueName="[Fact Referral Assumptions BaseLine]" displayFolder="" count="0" unbalanced="0" hidden="1"/>
    <cacheHierarchy uniqueName="[Fact Referral Assumptions BaseLine].[ScenarioID]" caption="ScenarioID" attribute="1" defaultMemberUniqueName="[Fact Referral Assumptions BaseLine].[ScenarioID].[All]" allUniqueName="[Fact Referral Assumptions BaseLine].[ScenarioID].[All]" dimensionUniqueName="[Fact Referral Assumptions BaseLine]" displayFolder="" count="0" unbalanced="0" hidden="1"/>
    <cacheHierarchy uniqueName="[Fact Referral Assumptions BaseLine].[SectionTempKey]" caption="SectionTempKey" attribute="1" defaultMemberUniqueName="[Fact Referral Assumptions BaseLine].[SectionTempKey].[All]" allUniqueName="[Fact Referral Assumptions BaseLine].[SectionTempKey].[All]" dimensionUniqueName="[Fact Referral Assumptions BaseLine]" displayFolder="" count="0" unbalanced="0" hidden="1"/>
    <cacheHierarchy uniqueName="[Fact Referral Assumptions BaseLine].[ServiceKey]" caption="ServiceKey" attribute="1" defaultMemberUniqueName="[Fact Referral Assumptions BaseLine].[ServiceKey].[All]" allUniqueName="[Fact Referral Assumptions BaseLine].[ServiceKey].[All]" dimensionUniqueName="[Fact Referral Assumptions BaseLine]" displayFolder="" count="0" unbalanced="0" hidden="1"/>
    <cacheHierarchy uniqueName="[Fact Referral Assumptions BaseLine].[Volume]" caption="Volume" attribute="1" defaultMemberUniqueName="[Fact Referral Assumptions BaseLine].[Volume].[All]" allUniqueName="[Fact Referral Assumptions BaseLine].[Volume].[All]" dimensionUniqueName="[Fact Referral Assumptions BaseLine]" displayFolder="" count="0" unbalanced="0" hidden="1"/>
    <cacheHierarchy uniqueName="[Fact Service Date].[Custom Week]" caption="Custom Week" attribute="1" defaultMemberUniqueName="[Fact Service Date].[Custom Week].[All]" allUniqueName="[Fact Service Date].[Custom Week].[All]" dimensionUniqueName="[Fact Service Date]" displayFolder="" count="0" unbalanced="0" hidden="1"/>
    <cacheHierarchy uniqueName="[Fact Service Date].[Date]" caption="Date" attribute="1" defaultMemberUniqueName="[Fact Service Date].[Date].[All]" allUniqueName="[Fact Service Date].[Date].[All]" dimensionUniqueName="[Fact Service Date]" displayFolder="" count="0" unbalanced="0" hidden="1"/>
    <cacheHierarchy uniqueName="[Fact Service Date].[DateKey]" caption="DateKey" attribute="1" defaultMemberUniqueName="[Fact Service Date].[DateKey].[All]" allUniqueName="[Fact Service Date].[DateKey].[All]" dimensionUniqueName="[Fact Service Date]" displayFolder="" count="0" unbalanced="0" hidden="1"/>
    <cacheHierarchy uniqueName="[Fact Service Date].[DateOld]" caption="DateOld" attribute="1" defaultMemberUniqueName="[Fact Service Date].[DateOld].[All]" allUniqueName="[Fact Service Date].[DateOld].[All]" dimensionUniqueName="[Fact Service Date]" displayFolder="" count="0" unbalanced="0" hidden="1"/>
    <cacheHierarchy uniqueName="[Fact Service Date].[Day Name]" caption="Day Name" attribute="1" defaultMemberUniqueName="[Fact Service Date].[Day Name].[All]" allUniqueName="[Fact Service Date].[Day Name].[All]" dimensionUniqueName="[Fact Service Date]" displayFolder="" count="0" unbalanced="0" hidden="1"/>
    <cacheHierarchy uniqueName="[Fact Service Date].[Day Of Month]" caption="Day Of Month" attribute="1" defaultMemberUniqueName="[Fact Service Date].[Day Of Month].[All]" allUniqueName="[Fact Service Date].[Day Of Month].[All]" dimensionUniqueName="[Fact Service Date]" displayFolder="" count="0" unbalanced="0" hidden="1"/>
    <cacheHierarchy uniqueName="[Fact Service Date].[Day of Week]" caption="Day of Week" attribute="1" defaultMemberUniqueName="[Fact Service Date].[Day of Week].[All]" allUniqueName="[Fact Service Date].[Day of Week].[All]" dimensionUniqueName="[Fact Service Date]" displayFolder="" count="0" unbalanced="0" hidden="1"/>
    <cacheHierarchy uniqueName="[Fact Service Date].[Day of Year]" caption="Day of Year" attribute="1" defaultMemberUniqueName="[Fact Service Date].[Day of Year].[All]" allUniqueName="[Fact Service Date].[Day of Year].[All]" dimensionUniqueName="[Fact Service Date]" displayFolder="" count="0" unbalanced="0" hidden="1"/>
    <cacheHierarchy uniqueName="[Fact Service Date].[DayKey]" caption="DayKey" attribute="1" defaultMemberUniqueName="[Fact Service Date].[DayKey].[All]" allUniqueName="[Fact Service Date].[DayKey].[All]" dimensionUniqueName="[Fact Service Date]" displayFolder="" count="0" unbalanced="0" hidden="1"/>
    <cacheHierarchy uniqueName="[Fact Service Date].[DayKey2]" caption="DayKey2" attribute="1" defaultMemberUniqueName="[Fact Service Date].[DayKey2].[All]" allUniqueName="[Fact Service Date].[DayKey2].[All]" dimensionUniqueName="[Fact Service Date]" displayFolder="" count="0" unbalanced="0" hidden="1"/>
    <cacheHierarchy uniqueName="[Fact Service Date].[DayofMonthKey]" caption="DayofMonthKey" attribute="1" defaultMemberUniqueName="[Fact Service Date].[DayofMonthKey].[All]" allUniqueName="[Fact Service Date].[DayofMonthKey].[All]" dimensionUniqueName="[Fact Service Date]" displayFolder="" count="0" unbalanced="0" hidden="1"/>
    <cacheHierarchy uniqueName="[Fact Service Date].[DayofWeekKey]" caption="DayofWeekKey" attribute="1" defaultMemberUniqueName="[Fact Service Date].[DayofWeekKey].[All]" allUniqueName="[Fact Service Date].[DayofWeekKey].[All]" dimensionUniqueName="[Fact Service Date]" displayFolder="" count="0" unbalanced="0" hidden="1"/>
    <cacheHierarchy uniqueName="[Fact Service Date].[DayofYearKey]" caption="DayofYearKey" attribute="1" defaultMemberUniqueName="[Fact Service Date].[DayofYearKey].[All]" allUniqueName="[Fact Service Date].[DayofYearKey].[All]" dimensionUniqueName="[Fact Service Date]" displayFolder="" count="0" unbalanced="0" hidden="1"/>
    <cacheHierarchy uniqueName="[Fact Service Date].[FormattedDate]" caption="FormattedDate" attribute="1" defaultMemberUniqueName="[Fact Service Date].[FormattedDate].[All]" allUniqueName="[Fact Service Date].[FormattedDate].[All]" dimensionUniqueName="[Fact Service Date]" displayFolder="" count="0" unbalanced="0" hidden="1"/>
    <cacheHierarchy uniqueName="[Fact Service Date].[Half Year Name]" caption="Half Year Name" attribute="1" defaultMemberUniqueName="[Fact Service Date].[Half Year Name].[All]" allUniqueName="[Fact Service Date].[Half Year Name].[All]" dimensionUniqueName="[Fact Service Date]" displayFolder="" count="0" unbalanced="0" hidden="1"/>
    <cacheHierarchy uniqueName="[Fact Service Date].[Hijri Date]" caption="Hijri Date" attribute="1" defaultMemberUniqueName="[Fact Service Date].[Hijri Date].[All]" allUniqueName="[Fact Service Date].[Hijri Date].[All]" dimensionUniqueName="[Fact Service Date]" displayFolder="" count="0" unbalanced="0" hidden="1"/>
    <cacheHierarchy uniqueName="[Fact Service Date].[Hijri Month]" caption="Hijri Month" attribute="1" defaultMemberUniqueName="[Fact Service Date].[Hijri Month].[All]" allUniqueName="[Fact Service Date].[Hijri Month].[All]" dimensionUniqueName="[Fact Service Date]" displayFolder="" count="0" unbalanced="0" hidden="1"/>
    <cacheHierarchy uniqueName="[Fact Service Date].[Hijri Quarter]" caption="Hijri Quarter" attribute="1" defaultMemberUniqueName="[Fact Service Date].[Hijri Quarter].[All]" allUniqueName="[Fact Service Date].[Hijri Quarter].[All]" dimensionUniqueName="[Fact Service Date]" displayFolder="" count="0" unbalanced="0" hidden="1"/>
    <cacheHierarchy uniqueName="[Fact Service Date].[Hijri Semester]" caption="Hijri Semester" attribute="1" defaultMemberUniqueName="[Fact Service Date].[Hijri Semester].[All]" allUniqueName="[Fact Service Date].[Hijri Semester].[All]" dimensionUniqueName="[Fact Service Date]" displayFolder="" count="0" unbalanced="0" hidden="1"/>
    <cacheHierarchy uniqueName="[Fact Service Date].[Hijri Year]" caption="Hijri Year" attribute="1" defaultMemberUniqueName="[Fact Service Date].[Hijri Year].[All]" allUniqueName="[Fact Service Date].[Hijri Year].[All]" dimensionUniqueName="[Fact Service Date]" displayFolder="" count="0" unbalanced="0" hidden="1"/>
    <cacheHierarchy uniqueName="[Fact Service Date].[HijriDayKey]" caption="HijriDayKey" attribute="1" defaultMemberUniqueName="[Fact Service Date].[HijriDayKey].[All]" allUniqueName="[Fact Service Date].[HijriDayKey].[All]" dimensionUniqueName="[Fact Service Date]" displayFolder="" count="0" unbalanced="0" hidden="1"/>
    <cacheHierarchy uniqueName="[Fact Service Date].[HijriMonthKey]" caption="HijriMonthKey" attribute="1" defaultMemberUniqueName="[Fact Service Date].[HijriMonthKey].[All]" allUniqueName="[Fact Service Date].[HijriMonthKey].[All]" dimensionUniqueName="[Fact Service Date]" displayFolder="" count="0" unbalanced="0" hidden="1"/>
    <cacheHierarchy uniqueName="[Fact Service Date].[HijriQuarterKey]" caption="HijriQuarterKey" attribute="1" defaultMemberUniqueName="[Fact Service Date].[HijriQuarterKey].[All]" allUniqueName="[Fact Service Date].[HijriQuarterKey].[All]" dimensionUniqueName="[Fact Service Date]" displayFolder="" count="0" unbalanced="0" hidden="1"/>
    <cacheHierarchy uniqueName="[Fact Service Date].[HijriSemesterKey]" caption="HijriSemesterKey" attribute="1" defaultMemberUniqueName="[Fact Service Date].[HijriSemesterKey].[All]" allUniqueName="[Fact Service Date].[HijriSemesterKey].[All]" dimensionUniqueName="[Fact Service Date]" displayFolder="" count="0" unbalanced="0" hidden="1"/>
    <cacheHierarchy uniqueName="[Fact Service Date].[Month Name]" caption="Month Name" attribute="1" defaultMemberUniqueName="[Fact Service Date].[Month Name].[All]" allUniqueName="[Fact Service Date].[Month Name].[All]" dimensionUniqueName="[Fact Service Date]" displayFolder="" count="0" unbalanced="0" hidden="1"/>
    <cacheHierarchy uniqueName="[Fact Service Date].[Month Of Year]" caption="Month Of Year" attribute="1" defaultMemberUniqueName="[Fact Service Date].[Month Of Year].[All]" allUniqueName="[Fact Service Date].[Month Of Year].[All]" dimensionUniqueName="[Fact Service Date]" displayFolder="" count="0" unbalanced="0" hidden="1"/>
    <cacheHierarchy uniqueName="[Fact Service Date].[MonthKey]" caption="MonthKey" attribute="1" defaultMemberUniqueName="[Fact Service Date].[MonthKey].[All]" allUniqueName="[Fact Service Date].[MonthKey].[All]" dimensionUniqueName="[Fact Service Date]" displayFolder="" count="0" unbalanced="0" hidden="1"/>
    <cacheHierarchy uniqueName="[Fact Service Date].[MonthNameKey]" caption="MonthNameKey" attribute="1" defaultMemberUniqueName="[Fact Service Date].[MonthNameKey].[All]" allUniqueName="[Fact Service Date].[MonthNameKey].[All]" dimensionUniqueName="[Fact Service Date]" displayFolder="" count="0" unbalanced="0" hidden="1"/>
    <cacheHierarchy uniqueName="[Fact Service Date].[MonthOverTime]" caption="MonthOverTime" attribute="1" defaultMemberUniqueName="[Fact Service Date].[MonthOverTime].[All]" allUniqueName="[Fact Service Date].[MonthOverTime].[All]" dimensionUniqueName="[Fact Service Date]" displayFolder="" count="0" unbalanced="0" hidden="1"/>
    <cacheHierarchy uniqueName="[Fact Service Date].[PK_Date]" caption="PK_Date" attribute="1" keyAttribute="1" defaultMemberUniqueName="[Fact Service Date].[PK_Date].[All]" allUniqueName="[Fact Service Date].[PK_Date].[All]" dimensionUniqueName="[Fact Service Date]" displayFolder="" count="0" unbalanced="0" hidden="1"/>
    <cacheHierarchy uniqueName="[Fact Service Date].[Quarter Name]" caption="Quarter Name" attribute="1" defaultMemberUniqueName="[Fact Service Date].[Quarter Name].[All]" allUniqueName="[Fact Service Date].[Quarter Name].[All]" dimensionUniqueName="[Fact Service Date]" displayFolder="" count="0" unbalanced="0" hidden="1"/>
    <cacheHierarchy uniqueName="[Fact Service Date].[Quarter Of Year]" caption="Quarter Of Year" attribute="1" defaultMemberUniqueName="[Fact Service Date].[Quarter Of Year].[All]" allUniqueName="[Fact Service Date].[Quarter Of Year].[All]" dimensionUniqueName="[Fact Service Date]" displayFolder="" count="0" unbalanced="0" hidden="1"/>
    <cacheHierarchy uniqueName="[Fact Service Date].[QuarterKey]" caption="QuarterKey" attribute="1" defaultMemberUniqueName="[Fact Service Date].[QuarterKey].[All]" allUniqueName="[Fact Service Date].[QuarterKey].[All]" dimensionUniqueName="[Fact Service Date]" displayFolder="" count="0" unbalanced="0" hidden="1"/>
    <cacheHierarchy uniqueName="[Fact Service Date].[Semester Of Year]" caption="Semester Of Year" attribute="1" defaultMemberUniqueName="[Fact Service Date].[Semester Of Year].[All]" allUniqueName="[Fact Service Date].[Semester Of Year].[All]" dimensionUniqueName="[Fact Service Date]" displayFolder="" count="0" unbalanced="0" hidden="1"/>
    <cacheHierarchy uniqueName="[Fact Service Date].[SemesterKey]" caption="SemesterKey" attribute="1" defaultMemberUniqueName="[Fact Service Date].[SemesterKey].[All]" allUniqueName="[Fact Service Date].[SemesterKey].[All]" dimensionUniqueName="[Fact Service Date]" displayFolder="" count="0" unbalanced="0" hidden="1"/>
    <cacheHierarchy uniqueName="[Fact Service Date].[SemesterNameKey]" caption="SemesterNameKey" attribute="1" defaultMemberUniqueName="[Fact Service Date].[SemesterNameKey].[All]" allUniqueName="[Fact Service Date].[SemesterNameKey].[All]" dimensionUniqueName="[Fact Service Date]" displayFolder="" count="0" unbalanced="0" hidden="1"/>
    <cacheHierarchy uniqueName="[Fact Service Date].[Week]" caption="Week" attribute="1" defaultMemberUniqueName="[Fact Service Date].[Week].[All]" allUniqueName="[Fact Service Date].[Week].[All]" dimensionUniqueName="[Fact Service Date]" displayFolder="" count="0" unbalanced="0" hidden="1"/>
    <cacheHierarchy uniqueName="[Fact Service Date].[Week Of Year]" caption="Week Of Year" attribute="1" defaultMemberUniqueName="[Fact Service Date].[Week Of Year].[All]" allUniqueName="[Fact Service Date].[Week Of Year].[All]" dimensionUniqueName="[Fact Service Date]" displayFolder="" count="0" unbalanced="0" hidden="1"/>
    <cacheHierarchy uniqueName="[Fact Service Date].[WeekKey]" caption="WeekKey" attribute="1" defaultMemberUniqueName="[Fact Service Date].[WeekKey].[All]" allUniqueName="[Fact Service Date].[WeekKey].[All]" dimensionUniqueName="[Fact Service Date]" displayFolder="" count="0" unbalanced="0" hidden="1"/>
    <cacheHierarchy uniqueName="[Fact Service Date].[Year Name]" caption="Year Name" attribute="1" defaultMemberUniqueName="[Fact Service Date].[Year Name].[All]" allUniqueName="[Fact Service Date].[Year Name].[All]" dimensionUniqueName="[Fact Service Date]" displayFolder="" count="0" unbalanced="0" hidden="1"/>
    <cacheHierarchy uniqueName="[Fact Service Date].[YearMonthKey]" caption="YearMonthKey" attribute="1" defaultMemberUniqueName="[Fact Service Date].[YearMonthKey].[All]" allUniqueName="[Fact Service Date].[YearMonthKey].[All]" dimensionUniqueName="[Fact Service Date]" displayFolder="" count="0" unbalanced="0" hidden="1"/>
    <cacheHierarchy uniqueName="[Fact Service Leakage].[AdmittionFlag]" caption="AdmittionFlag" attribute="1" defaultMemberUniqueName="[Fact Service Leakage].[AdmittionFlag].[All]" allUniqueName="[Fact Service Leakage].[AdmittionFlag].[All]" dimensionUniqueName="[Fact Service Leakage]" displayFolder="" count="0" unbalanced="0" hidden="1"/>
    <cacheHierarchy uniqueName="[Fact Service Leakage].[Company_Key]" caption="Company_Key" attribute="1" defaultMemberUniqueName="[Fact Service Leakage].[Company_Key].[All]" allUniqueName="[Fact Service Leakage].[Company_Key].[All]" dimensionUniqueName="[Fact Service Leakage]" displayFolder="" count="0" unbalanced="0" hidden="1"/>
    <cacheHierarchy uniqueName="[Fact Service Leakage].[DateKey]" caption="DateKey" attribute="1" defaultMemberUniqueName="[Fact Service Leakage].[DateKey].[All]" allUniqueName="[Fact Service Leakage].[DateKey].[All]" dimensionUniqueName="[Fact Service Leakage]" displayFolder="" count="0" unbalanced="0" hidden="1"/>
    <cacheHierarchy uniqueName="[Fact Service Leakage].[DOCTOR_KEY]" caption="DOCTOR_KEY" attribute="1" defaultMemberUniqueName="[Fact Service Leakage].[DOCTOR_KEY].[All]" allUniqueName="[Fact Service Leakage].[DOCTOR_KEY].[All]" dimensionUniqueName="[Fact Service Leakage]" displayFolder="" count="0" unbalanced="0" hidden="1"/>
    <cacheHierarchy uniqueName="[Fact Service Leakage].[Entrance_Key]" caption="Entrance_Key" attribute="1" defaultMemberUniqueName="[Fact Service Leakage].[Entrance_Key].[All]" allUniqueName="[Fact Service Leakage].[Entrance_Key].[All]" dimensionUniqueName="[Fact Service Leakage]" displayFolder="" count="0" unbalanced="0" hidden="1"/>
    <cacheHierarchy uniqueName="[Fact Service Leakage].[EPISODE_KEY]" caption="EPISODE_KEY" attribute="1" defaultMemberUniqueName="[Fact Service Leakage].[EPISODE_KEY].[All]" allUniqueName="[Fact Service Leakage].[EPISODE_KEY].[All]" dimensionUniqueName="[Fact Service Leakage]" displayFolder="" count="0" unbalanced="0" hidden="1"/>
    <cacheHierarchy uniqueName="[Fact Service Leakage].[LeakageCompanyTax]" caption="LeakageCompanyTax" attribute="1" defaultMemberUniqueName="[Fact Service Leakage].[LeakageCompanyTax].[All]" allUniqueName="[Fact Service Leakage].[LeakageCompanyTax].[All]" dimensionUniqueName="[Fact Service Leakage]" displayFolder="" count="0" unbalanced="0" hidden="1"/>
    <cacheHierarchy uniqueName="[Fact Service Leakage].[LeakageDiscount]" caption="LeakageDiscount" attribute="1" defaultMemberUniqueName="[Fact Service Leakage].[LeakageDiscount].[All]" allUniqueName="[Fact Service Leakage].[LeakageDiscount].[All]" dimensionUniqueName="[Fact Service Leakage]" displayFolder="" count="0" unbalanced="0" hidden="1"/>
    <cacheHierarchy uniqueName="[Fact Service Leakage].[LeakagePatientTax]" caption="LeakagePatientTax" attribute="1" defaultMemberUniqueName="[Fact Service Leakage].[LeakagePatientTax].[All]" allUniqueName="[Fact Service Leakage].[LeakagePatientTax].[All]" dimensionUniqueName="[Fact Service Leakage]" displayFolder="" count="0" unbalanced="0" hidden="1"/>
    <cacheHierarchy uniqueName="[Fact Service Leakage].[LeakageRevenue]" caption="LeakageRevenue" attribute="1" defaultMemberUniqueName="[Fact Service Leakage].[LeakageRevenue].[All]" allUniqueName="[Fact Service Leakage].[LeakageRevenue].[All]" dimensionUniqueName="[Fact Service Leakage]" displayFolder="" count="0" unbalanced="0" hidden="1"/>
    <cacheHierarchy uniqueName="[Fact Service Leakage].[Organization_key]" caption="Organization_key" attribute="1" defaultMemberUniqueName="[Fact Service Leakage].[Organization_key].[All]" allUniqueName="[Fact Service Leakage].[Organization_key].[All]" dimensionUniqueName="[Fact Service Leakage]" displayFolder="" count="0" unbalanced="0" hidden="1"/>
    <cacheHierarchy uniqueName="[Fact Service Leakage].[patient_id]" caption="patient_id" attribute="1" defaultMemberUniqueName="[Fact Service Leakage].[patient_id].[All]" allUniqueName="[Fact Service Leakage].[patient_id].[All]" dimensionUniqueName="[Fact Service Leakage]" displayFolder="" count="0" unbalanced="0" hidden="1"/>
    <cacheHierarchy uniqueName="[Fact Service Leakage].[PatientEpisodeType_Key]" caption="PatientEpisodeType_Key" attribute="1" defaultMemberUniqueName="[Fact Service Leakage].[PatientEpisodeType_Key].[All]" allUniqueName="[Fact Service Leakage].[PatientEpisodeType_Key].[All]" dimensionUniqueName="[Fact Service Leakage]" displayFolder="" count="0" unbalanced="0" hidden="1"/>
    <cacheHierarchy uniqueName="[Fact Service Leakage].[SERVICE_KEY]" caption="SERVICE_KEY" attribute="1" defaultMemberUniqueName="[Fact Service Leakage].[SERVICE_KEY].[All]" allUniqueName="[Fact Service Leakage].[SERVICE_KEY].[All]" dimensionUniqueName="[Fact Service Leakage]" displayFolder="" count="0" unbalanced="0" hidden="1"/>
    <cacheHierarchy uniqueName="[Fact Service Leakage].[SERVICEAPPROVESTATUS]" caption="SERVICEAPPROVESTATUS" attribute="1" defaultMemberUniqueName="[Fact Service Leakage].[SERVICEAPPROVESTATUS].[All]" allUniqueName="[Fact Service Leakage].[SERVICEAPPROVESTATUS].[All]" dimensionUniqueName="[Fact Service Leakage]" displayFolder="" count="0" unbalanced="0" hidden="1"/>
    <cacheHierarchy uniqueName="[Fact Service Leakage].[SERVICENEEDAPPROVAL]" caption="SERVICENEEDAPPROVAL" attribute="1" defaultMemberUniqueName="[Fact Service Leakage].[SERVICENEEDAPPROVAL].[All]" allUniqueName="[Fact Service Leakage].[SERVICENEEDAPPROVAL].[All]" dimensionUniqueName="[Fact Service Leakage]" displayFolder="" count="0" unbalanced="0" hidden="1"/>
    <cacheHierarchy uniqueName="[Fact Service Leakage].[SERVICESTATUS]" caption="SERVICESTATUS" attribute="1" defaultMemberUniqueName="[Fact Service Leakage].[SERVICESTATUS].[All]" allUniqueName="[Fact Service Leakage].[SERVICESTATUS].[All]" dimensionUniqueName="[Fact Service Leakage]" displayFolder="" count="0" unbalanced="0" hidden="1"/>
    <cacheHierarchy uniqueName="[Fact Target].[BaseLineKey]" caption="BaseLineKey" attribute="1" defaultMemberUniqueName="[Fact Target].[BaseLineKey].[All]" allUniqueName="[Fact Target].[BaseLineKey].[All]" dimensionUniqueName="[Fact Target]" displayFolder="" count="0" unbalanced="0" hidden="1"/>
    <cacheHierarchy uniqueName="[Fact Target].[CompanyKey]" caption="CompanyKey" attribute="1" defaultMemberUniqueName="[Fact Target].[CompanyKey].[All]" allUniqueName="[Fact Target].[CompanyKey].[All]" dimensionUniqueName="[Fact Target]" displayFolder="" count="0" unbalanced="0" hidden="1"/>
    <cacheHierarchy uniqueName="[Fact Target].[Currency Key]" caption="Currency Key" attribute="1" defaultMemberUniqueName="[Fact Target].[Currency Key].[All]" allUniqueName="[Fact Target].[Currency Key].[All]" dimensionUniqueName="[Fact Target]" displayFolder="" count="0" unbalanced="0" hidden="1"/>
    <cacheHierarchy uniqueName="[Fact Target].[CurrencyKey]" caption="CurrencyKey" attribute="1" defaultMemberUniqueName="[Fact Target].[CurrencyKey].[All]" allUniqueName="[Fact Target].[CurrencyKey].[All]" dimensionUniqueName="[Fact Target]" displayFolder="" count="0" unbalanced="0" hidden="1"/>
    <cacheHierarchy uniqueName="[Fact Target].[DateKey]" caption="DateKey" attribute="1" defaultMemberUniqueName="[Fact Target].[DateKey].[All]" allUniqueName="[Fact Target].[DateKey].[All]" dimensionUniqueName="[Fact Target]" displayFolder="" count="0" unbalanced="0" hidden="1"/>
    <cacheHierarchy uniqueName="[Fact Target].[day_count]" caption="day_count" attribute="1" defaultMemberUniqueName="[Fact Target].[day_count].[All]" allUniqueName="[Fact Target].[day_count].[All]" dimensionUniqueName="[Fact Target]" displayFolder="" count="0" unbalanced="0" hidden="1"/>
    <cacheHierarchy uniqueName="[Fact Target].[DepartmentKey]" caption="DepartmentKey" attribute="1" defaultMemberUniqueName="[Fact Target].[DepartmentKey].[All]" allUniqueName="[Fact Target].[DepartmentKey].[All]" dimensionUniqueName="[Fact Target]" displayFolder="" count="0" unbalanced="0" hidden="1"/>
    <cacheHierarchy uniqueName="[Fact Target].[DoctorID]" caption="DoctorID" attribute="1" defaultMemberUniqueName="[Fact Target].[DoctorID].[All]" allUniqueName="[Fact Target].[DoctorID].[All]" dimensionUniqueName="[Fact Target]" displayFolder="" count="0" unbalanced="0" hidden="1"/>
    <cacheHierarchy uniqueName="[Fact Target].[ERReferralPerc]" caption="ERReferralPerc" attribute="1" defaultMemberUniqueName="[Fact Target].[ERReferralPerc].[All]" allUniqueName="[Fact Target].[ERReferralPerc].[All]" dimensionUniqueName="[Fact Target]" displayFolder="" count="0" unbalanced="0" hidden="1"/>
    <cacheHierarchy uniqueName="[Fact Target].[NewRevenue]" caption="NewRevenue" attribute="1" defaultMemberUniqueName="[Fact Target].[NewRevenue].[All]" allUniqueName="[Fact Target].[NewRevenue].[All]" dimensionUniqueName="[Fact Target]" displayFolder="" count="0" unbalanced="0" hidden="1"/>
    <cacheHierarchy uniqueName="[Fact Target].[OPDReferralPerc]" caption="OPDReferralPerc" attribute="1" defaultMemberUniqueName="[Fact Target].[OPDReferralPerc].[All]" allUniqueName="[Fact Target].[OPDReferralPerc].[All]" dimensionUniqueName="[Fact Target]" displayFolder="" count="0" unbalanced="0" hidden="1"/>
    <cacheHierarchy uniqueName="[Fact Target].[OrganizationKey]" caption="OrganizationKey" attribute="1" defaultMemberUniqueName="[Fact Target].[OrganizationKey].[All]" allUniqueName="[Fact Target].[OrganizationKey].[All]" dimensionUniqueName="[Fact Target]" displayFolder="" count="0" unbalanced="0" hidden="1"/>
    <cacheHierarchy uniqueName="[Fact Target].[PlanningFlag]" caption="PlanningFlag" attribute="1" defaultMemberUniqueName="[Fact Target].[PlanningFlag].[All]" allUniqueName="[Fact Target].[PlanningFlag].[All]" dimensionUniqueName="[Fact Target]" displayFolder="" count="0" unbalanced="0" hidden="1"/>
    <cacheHierarchy uniqueName="[Fact Target].[Revenue]" caption="Revenue" attribute="1" defaultMemberUniqueName="[Fact Target].[Revenue].[All]" allUniqueName="[Fact Target].[Revenue].[All]" dimensionUniqueName="[Fact Target]" displayFolder="" count="0" unbalanced="0" hidden="1"/>
    <cacheHierarchy uniqueName="[Fact Target].[ScenarioID]" caption="ScenarioID" attribute="1" defaultMemberUniqueName="[Fact Target].[ScenarioID].[All]" allUniqueName="[Fact Target].[ScenarioID].[All]" dimensionUniqueName="[Fact Target]" displayFolder="" count="0" unbalanced="0" hidden="1"/>
    <cacheHierarchy uniqueName="[Fact Target].[SectionTempKey]" caption="SectionTempKey" attribute="1" defaultMemberUniqueName="[Fact Target].[SectionTempKey].[All]" allUniqueName="[Fact Target].[SectionTempKey].[All]" dimensionUniqueName="[Fact Target]" displayFolder="" count="0" unbalanced="0" hidden="1"/>
    <cacheHierarchy uniqueName="[Fact Target].[SourceOfReferral]" caption="SourceOfReferral" attribute="1" defaultMemberUniqueName="[Fact Target].[SourceOfReferral].[All]" allUniqueName="[Fact Target].[SourceOfReferral].[All]" dimensionUniqueName="[Fact Target]" displayFolder="" count="0" unbalanced="0" hidden="1"/>
    <cacheHierarchy uniqueName="[Fact Target].[SpecialtyID]" caption="SpecialtyID" attribute="1" defaultMemberUniqueName="[Fact Target].[SpecialtyID].[All]" allUniqueName="[Fact Target].[SpecialtyID].[All]" dimensionUniqueName="[Fact Target]" displayFolder="" count="0" unbalanced="0" hidden="1"/>
    <cacheHierarchy uniqueName="[Fact Target].[Target Referral to IPD %]" caption="Target Referral to IPD %" attribute="1" defaultMemberUniqueName="[Fact Target].[Target Referral to IPD %].[All]" allUniqueName="[Fact Target].[Target Referral to IPD %].[All]" dimensionUniqueName="[Fact Target]" displayFolder="" count="0" unbalanced="0" hidden="1"/>
    <cacheHierarchy uniqueName="[Fact Target].[Target Referral to LAB %]" caption="Target Referral to LAB %" attribute="1" defaultMemberUniqueName="[Fact Target].[Target Referral to LAB %].[All]" allUniqueName="[Fact Target].[Target Referral to LAB %].[All]" dimensionUniqueName="[Fact Target]" displayFolder="" count="0" unbalanced="0" hidden="1"/>
    <cacheHierarchy uniqueName="[Fact Target].[Target Referral to LAB No Of Cases]" caption="Target Referral to LAB No Of Cases" attribute="1" defaultMemberUniqueName="[Fact Target].[Target Referral to LAB No Of Cases].[All]" allUniqueName="[Fact Target].[Target Referral to LAB No Of Cases].[All]" dimensionUniqueName="[Fact Target]" displayFolder="" count="0" unbalanced="0" hidden="1"/>
    <cacheHierarchy uniqueName="[Fact Target].[Target Referral to LAB Revenue]" caption="Target Referral to LAB Revenue" attribute="1" defaultMemberUniqueName="[Fact Target].[Target Referral to LAB Revenue].[All]" allUniqueName="[Fact Target].[Target Referral to LAB Revenue].[All]" dimensionUniqueName="[Fact Target]" displayFolder="" count="0" unbalanced="0" hidden="1"/>
    <cacheHierarchy uniqueName="[Fact Target].[Target Referral to Procedure %]" caption="Target Referral to Procedure %" attribute="1" defaultMemberUniqueName="[Fact Target].[Target Referral to Procedure %].[All]" allUniqueName="[Fact Target].[Target Referral to Procedure %].[All]" dimensionUniqueName="[Fact Target]" displayFolder="" count="0" unbalanced="0" hidden="1"/>
    <cacheHierarchy uniqueName="[Fact Target].[Target Referral to Procedure No Of Cases]" caption="Target Referral to Procedure No Of Cases" attribute="1" defaultMemberUniqueName="[Fact Target].[Target Referral to Procedure No Of Cases].[All]" allUniqueName="[Fact Target].[Target Referral to Procedure No Of Cases].[All]" dimensionUniqueName="[Fact Target]" displayFolder="" count="0" unbalanced="0" hidden="1"/>
    <cacheHierarchy uniqueName="[Fact Target].[Target Referral to Procedure Revenue]" caption="Target Referral to Procedure Revenue" attribute="1" defaultMemberUniqueName="[Fact Target].[Target Referral to Procedure Revenue].[All]" allUniqueName="[Fact Target].[Target Referral to Procedure Revenue].[All]" dimensionUniqueName="[Fact Target]" displayFolder="" count="0" unbalanced="0" hidden="1"/>
    <cacheHierarchy uniqueName="[Fact Target].[Target Referral to RAD %]" caption="Target Referral to RAD %" attribute="1" defaultMemberUniqueName="[Fact Target].[Target Referral to RAD %].[All]" allUniqueName="[Fact Target].[Target Referral to RAD %].[All]" dimensionUniqueName="[Fact Target]" displayFolder="" count="0" unbalanced="0" hidden="1"/>
    <cacheHierarchy uniqueName="[Fact Target].[Target Referral to RAD No Of Cases]" caption="Target Referral to RAD No Of Cases" attribute="1" defaultMemberUniqueName="[Fact Target].[Target Referral to RAD No Of Cases].[All]" allUniqueName="[Fact Target].[Target Referral to RAD No Of Cases].[All]" dimensionUniqueName="[Fact Target]" displayFolder="" count="0" unbalanced="0" hidden="1"/>
    <cacheHierarchy uniqueName="[Fact Target].[Target Referral to RAD Revenue]" caption="Target Referral to RAD Revenue" attribute="1" defaultMemberUniqueName="[Fact Target].[Target Referral to RAD Revenue].[All]" allUniqueName="[Fact Target].[Target Referral to RAD Revenue].[All]" dimensionUniqueName="[Fact Target]" displayFolder="" count="0" unbalanced="0" hidden="1"/>
    <cacheHierarchy uniqueName="[Fact Target].[Volume]" caption="Volume" attribute="1" defaultMemberUniqueName="[Fact Target].[Volume].[All]" allUniqueName="[Fact Target].[Volume].[All]" dimensionUniqueName="[Fact Target]" displayFolder="" count="0" unbalanced="0" hidden="1"/>
    <cacheHierarchy uniqueName="[Fact Target Account].[AccountKey]" caption="AccountKey" attribute="1" defaultMemberUniqueName="[Fact Target Account].[AccountKey].[All]" allUniqueName="[Fact Target Account].[AccountKey].[All]" dimensionUniqueName="[Fact Target Account]" displayFolder="" count="0" unbalanced="0" hidden="1"/>
    <cacheHierarchy uniqueName="[Fact Target Account].[BaseLineKey]" caption="BaseLineKey" attribute="1" defaultMemberUniqueName="[Fact Target Account].[BaseLineKey].[All]" allUniqueName="[Fact Target Account].[BaseLineKey].[All]" dimensionUniqueName="[Fact Target Account]" displayFolder="" count="0" unbalanced="0" hidden="1"/>
    <cacheHierarchy uniqueName="[Fact Target Account].[CompanyKey]" caption="CompanyKey" attribute="1" defaultMemberUniqueName="[Fact Target Account].[CompanyKey].[All]" allUniqueName="[Fact Target Account].[CompanyKey].[All]" dimensionUniqueName="[Fact Target Account]" displayFolder="" count="0" unbalanced="0" hidden="1"/>
    <cacheHierarchy uniqueName="[Fact Target Account].[CurrencyKey]" caption="CurrencyKey" attribute="1" defaultMemberUniqueName="[Fact Target Account].[CurrencyKey].[All]" allUniqueName="[Fact Target Account].[CurrencyKey].[All]" dimensionUniqueName="[Fact Target Account]" displayFolder="" count="0" unbalanced="0" hidden="1"/>
    <cacheHierarchy uniqueName="[Fact Target Account].[DateKey]" caption="DateKey" attribute="1" defaultMemberUniqueName="[Fact Target Account].[DateKey].[All]" allUniqueName="[Fact Target Account].[DateKey].[All]" dimensionUniqueName="[Fact Target Account]" displayFolder="" count="0" unbalanced="0" hidden="1"/>
    <cacheHierarchy uniqueName="[Fact Target Account].[DepartmentKey]" caption="DepartmentKey" attribute="1" defaultMemberUniqueName="[Fact Target Account].[DepartmentKey].[All]" allUniqueName="[Fact Target Account].[DepartmentKey].[All]" dimensionUniqueName="[Fact Target Account]" displayFolder="" count="0" unbalanced="0" hidden="1"/>
    <cacheHierarchy uniqueName="[Fact Target Account].[DoctorKey]" caption="DoctorKey" attribute="1" defaultMemberUniqueName="[Fact Target Account].[DoctorKey].[All]" allUniqueName="[Fact Target Account].[DoctorKey].[All]" dimensionUniqueName="[Fact Target Account]" displayFolder="" count="0" unbalanced="0" hidden="1"/>
    <cacheHierarchy uniqueName="[Fact Target Account].[OrganizationKey]" caption="OrganizationKey" attribute="1" defaultMemberUniqueName="[Fact Target Account].[OrganizationKey].[All]" allUniqueName="[Fact Target Account].[OrganizationKey].[All]" dimensionUniqueName="[Fact Target Account]" displayFolder="" count="0" unbalanced="0" hidden="1"/>
    <cacheHierarchy uniqueName="[Fact Target Account].[Revenue]" caption="Revenue" attribute="1" defaultMemberUniqueName="[Fact Target Account].[Revenue].[All]" allUniqueName="[Fact Target Account].[Revenue].[All]" dimensionUniqueName="[Fact Target Account]" displayFolder="" count="0" unbalanced="0" hidden="1"/>
    <cacheHierarchy uniqueName="[Fact Target Account].[ScenarioID]" caption="ScenarioID" attribute="1" defaultMemberUniqueName="[Fact Target Account].[ScenarioID].[All]" allUniqueName="[Fact Target Account].[ScenarioID].[All]" dimensionUniqueName="[Fact Target Account]" displayFolder="" count="0" unbalanced="0" hidden="1"/>
    <cacheHierarchy uniqueName="[Fact Target Account].[SectionTempKey]" caption="SectionTempKey" attribute="1" defaultMemberUniqueName="[Fact Target Account].[SectionTempKey].[All]" allUniqueName="[Fact Target Account].[SectionTempKey].[All]" dimensionUniqueName="[Fact Target Account]" displayFolder="" count="0" unbalanced="0" hidden="1"/>
    <cacheHierarchy uniqueName="[Fact Target Account].[Volume]" caption="Volume" attribute="1" defaultMemberUniqueName="[Fact Target Account].[Volume].[All]" allUniqueName="[Fact Target Account].[Volume].[All]" dimensionUniqueName="[Fact Target Account]" displayFolder="" count="0" unbalanced="0" hidden="1"/>
    <cacheHierarchy uniqueName="[Fact Target Service].[AvgCPVPerService]" caption="AvgCPVPerService" attribute="1" defaultMemberUniqueName="[Fact Target Service].[AvgCPVPerService].[All]" allUniqueName="[Fact Target Service].[AvgCPVPerService].[All]" dimensionUniqueName="[Fact Target Service]" displayFolder="" count="0" unbalanced="0" hidden="1"/>
    <cacheHierarchy uniqueName="[Fact Target Service].[AvgNoOfServices]" caption="AvgNoOfServices" attribute="1" defaultMemberUniqueName="[Fact Target Service].[AvgNoOfServices].[All]" allUniqueName="[Fact Target Service].[AvgNoOfServices].[All]" dimensionUniqueName="[Fact Target Service]" displayFolder="" count="0" unbalanced="0" hidden="1"/>
    <cacheHierarchy uniqueName="[Fact Target Service].[baselineKey]" caption="baselineKey" attribute="1" defaultMemberUniqueName="[Fact Target Service].[baselineKey].[All]" allUniqueName="[Fact Target Service].[baselineKey].[All]" dimensionUniqueName="[Fact Target Service]" displayFolder="" count="0" unbalanced="0" hidden="1"/>
    <cacheHierarchy uniqueName="[Fact Target Service].[CaseMix]" caption="CaseMix" attribute="1" defaultMemberUniqueName="[Fact Target Service].[CaseMix].[All]" allUniqueName="[Fact Target Service].[CaseMix].[All]" dimensionUniqueName="[Fact Target Service]" displayFolder="" count="0" unbalanced="0" hidden="1"/>
    <cacheHierarchy uniqueName="[Fact Target Service].[CaseMixStartDateKey]" caption="CaseMixStartDateKey" attribute="1" defaultMemberUniqueName="[Fact Target Service].[CaseMixStartDateKey].[All]" allUniqueName="[Fact Target Service].[CaseMixStartDateKey].[All]" dimensionUniqueName="[Fact Target Service]" displayFolder="" count="0" unbalanced="0" hidden="1"/>
    <cacheHierarchy uniqueName="[Fact Target Service].[CaseType]" caption="CaseType" attribute="1" defaultMemberUniqueName="[Fact Target Service].[CaseType].[All]" allUniqueName="[Fact Target Service].[CaseType].[All]" dimensionUniqueName="[Fact Target Service]" displayFolder="" count="0" unbalanced="0" hidden="1"/>
    <cacheHierarchy uniqueName="[Fact Target Service].[CompanyKey]" caption="CompanyKey" attribute="1" defaultMemberUniqueName="[Fact Target Service].[CompanyKey].[All]" allUniqueName="[Fact Target Service].[CompanyKey].[All]" dimensionUniqueName="[Fact Target Service]" displayFolder="" count="0" unbalanced="0" hidden="1"/>
    <cacheHierarchy uniqueName="[Fact Target Service].[CPV]" caption="CPV" attribute="1" defaultMemberUniqueName="[Fact Target Service].[CPV].[All]" allUniqueName="[Fact Target Service].[CPV].[All]" dimensionUniqueName="[Fact Target Service]" displayFolder="" count="0" unbalanced="0" hidden="1"/>
    <cacheHierarchy uniqueName="[Fact Target Service].[CurrencyKey]" caption="CurrencyKey" attribute="1" defaultMemberUniqueName="[Fact Target Service].[CurrencyKey].[All]" allUniqueName="[Fact Target Service].[CurrencyKey].[All]" dimensionUniqueName="[Fact Target Service]" displayFolder="" count="0" unbalanced="0" hidden="1"/>
    <cacheHierarchy uniqueName="[Fact Target Service].[DateKey]" caption="DateKey" attribute="1" defaultMemberUniqueName="[Fact Target Service].[DateKey].[All]" allUniqueName="[Fact Target Service].[DateKey].[All]" dimensionUniqueName="[Fact Target Service]" displayFolder="" count="0" unbalanced="0" hidden="1"/>
    <cacheHierarchy uniqueName="[Fact Target Service].[DepartmentKey]" caption="DepartmentKey" attribute="1" defaultMemberUniqueName="[Fact Target Service].[DepartmentKey].[All]" allUniqueName="[Fact Target Service].[DepartmentKey].[All]" dimensionUniqueName="[Fact Target Service]" displayFolder="" count="0" unbalanced="0" hidden="1"/>
    <cacheHierarchy uniqueName="[Fact Target Service].[OrganizationKey]" caption="OrganizationKey" attribute="1" defaultMemberUniqueName="[Fact Target Service].[OrganizationKey].[All]" allUniqueName="[Fact Target Service].[OrganizationKey].[All]" dimensionUniqueName="[Fact Target Service]" displayFolder="" count="0" unbalanced="0" hidden="1"/>
    <cacheHierarchy uniqueName="[Fact Target Service].[PriceIncreasePercentage]" caption="PriceIncreasePercentage" attribute="1" defaultMemberUniqueName="[Fact Target Service].[PriceIncreasePercentage].[All]" allUniqueName="[Fact Target Service].[PriceIncreasePercentage].[All]" dimensionUniqueName="[Fact Target Service]" displayFolder="" count="0" unbalanced="0" hidden="1"/>
    <cacheHierarchy uniqueName="[Fact Target Service].[PriceStartDate]" caption="PriceStartDate" attribute="1" defaultMemberUniqueName="[Fact Target Service].[PriceStartDate].[All]" allUniqueName="[Fact Target Service].[PriceStartDate].[All]" dimensionUniqueName="[Fact Target Service]" displayFolder="" count="0" unbalanced="0" hidden="1"/>
    <cacheHierarchy uniqueName="[Fact Target Service].[ReferralPercent]" caption="ReferralPercent" attribute="1" defaultMemberUniqueName="[Fact Target Service].[ReferralPercent].[All]" allUniqueName="[Fact Target Service].[ReferralPercent].[All]" dimensionUniqueName="[Fact Target Service]" displayFolder="" count="0" unbalanced="0" hidden="1"/>
    <cacheHierarchy uniqueName="[Fact Target Service].[Revenue]" caption="Revenue" attribute="1" defaultMemberUniqueName="[Fact Target Service].[Revenue].[All]" allUniqueName="[Fact Target Service].[Revenue].[All]" dimensionUniqueName="[Fact Target Service]" displayFolder="" count="0" unbalanced="0" hidden="1"/>
    <cacheHierarchy uniqueName="[Fact Target Service].[ScenarioID]" caption="ScenarioID" attribute="1" defaultMemberUniqueName="[Fact Target Service].[ScenarioID].[All]" allUniqueName="[Fact Target Service].[ScenarioID].[All]" dimensionUniqueName="[Fact Target Service]" displayFolder="" count="0" unbalanced="0" hidden="1"/>
    <cacheHierarchy uniqueName="[Fact Target Service].[SectionTempKey]" caption="SectionTempKey" attribute="1" defaultMemberUniqueName="[Fact Target Service].[SectionTempKey].[All]" allUniqueName="[Fact Target Service].[SectionTempKey].[All]" dimensionUniqueName="[Fact Target Service]" displayFolder="" count="0" unbalanced="0" hidden="1"/>
    <cacheHierarchy uniqueName="[Fact Target Service].[ServiceKey]" caption="ServiceKey" attribute="1" defaultMemberUniqueName="[Fact Target Service].[ServiceKey].[All]" allUniqueName="[Fact Target Service].[ServiceKey].[All]" dimensionUniqueName="[Fact Target Service]" displayFolder="" count="0" unbalanced="0" hidden="1"/>
    <cacheHierarchy uniqueName="[Fact Target Service].[SpecialityKey]" caption="SpecialityKey" attribute="1" defaultMemberUniqueName="[Fact Target Service].[SpecialityKey].[All]" allUniqueName="[Fact Target Service].[SpecialityKey].[All]" dimensionUniqueName="[Fact Target Service]" displayFolder="" count="0" unbalanced="0" hidden="1"/>
    <cacheHierarchy uniqueName="[Fact Target Service].[UtilizationIncreasePercentage]" caption="UtilizationIncreasePercentage" attribute="1" defaultMemberUniqueName="[Fact Target Service].[UtilizationIncreasePercentage].[All]" allUniqueName="[Fact Target Service].[UtilizationIncreasePercentage].[All]" dimensionUniqueName="[Fact Target Service]" displayFolder="" count="0" unbalanced="0" hidden="1"/>
    <cacheHierarchy uniqueName="[Fact Target Service].[UtilizationStartDateKey]" caption="UtilizationStartDateKey" attribute="1" defaultMemberUniqueName="[Fact Target Service].[UtilizationStartDateKey].[All]" allUniqueName="[Fact Target Service].[UtilizationStartDateKey].[All]" dimensionUniqueName="[Fact Target Service]" displayFolder="" count="0" unbalanced="0" hidden="1"/>
    <cacheHierarchy uniqueName="[Fact Target Service].[Volume]" caption="Volume" attribute="1" defaultMemberUniqueName="[Fact Target Service].[Volume].[All]" allUniqueName="[Fact Target Service].[Volume].[All]" dimensionUniqueName="[Fact Target Service]" displayFolder="" count="0" unbalanced="0" hidden="1"/>
    <cacheHierarchy uniqueName="[Fact Target Service].[VolumePercentage]" caption="VolumePercentage" attribute="1" defaultMemberUniqueName="[Fact Target Service].[VolumePercentage].[All]" allUniqueName="[Fact Target Service].[VolumePercentage].[All]" dimensionUniqueName="[Fact Target Service]" displayFolder="" count="0" unbalanced="0" hidden="1"/>
    <cacheHierarchy uniqueName="[Fact Temporary Clinics].[AccountMappedKey]" caption="AccountMappedKey" attribute="1" defaultMemberUniqueName="[Fact Temporary Clinics].[AccountMappedKey].[All]" allUniqueName="[Fact Temporary Clinics].[AccountMappedKey].[All]" dimensionUniqueName="[Fact Temporary Clinics]" displayFolder="" count="0" unbalanced="0" hidden="1"/>
    <cacheHierarchy uniqueName="[Fact Temporary Clinics].[AgentsMappedKey]" caption="AgentsMappedKey" attribute="1" defaultMemberUniqueName="[Fact Temporary Clinics].[AgentsMappedKey].[All]" allUniqueName="[Fact Temporary Clinics].[AgentsMappedKey].[All]" dimensionUniqueName="[Fact Temporary Clinics]" displayFolder="" count="0" unbalanced="0" hidden="1"/>
    <cacheHierarchy uniqueName="[Fact Temporary Clinics].[AllowOverBooking]" caption="AllowOverBooking" attribute="1" defaultMemberUniqueName="[Fact Temporary Clinics].[AllowOverBooking].[All]" allUniqueName="[Fact Temporary Clinics].[AllowOverBooking].[All]" dimensionUniqueName="[Fact Temporary Clinics]" displayFolder="" count="0" unbalanced="0" hidden="1"/>
    <cacheHierarchy uniqueName="[Fact Temporary Clinics].[AltKey]" caption="AltKey" attribute="1" defaultMemberUniqueName="[Fact Temporary Clinics].[AltKey].[All]" allUniqueName="[Fact Temporary Clinics].[AltKey].[All]" dimensionUniqueName="[Fact Temporary Clinics]" displayFolder="" count="0" unbalanced="0" hidden="1"/>
    <cacheHierarchy uniqueName="[Fact Temporary Clinics].[AppointmentRoleID]" caption="AppointmentRoleID" attribute="1" defaultMemberUniqueName="[Fact Temporary Clinics].[AppointmentRoleID].[All]" allUniqueName="[Fact Temporary Clinics].[AppointmentRoleID].[All]" dimensionUniqueName="[Fact Temporary Clinics]" displayFolder="" count="0" unbalanced="0" hidden="1"/>
    <cacheHierarchy uniqueName="[Fact Temporary Clinics].[Capacity]" caption="Capacity" attribute="1" defaultMemberUniqueName="[Fact Temporary Clinics].[Capacity].[All]" allUniqueName="[Fact Temporary Clinics].[Capacity].[All]" dimensionUniqueName="[Fact Temporary Clinics]" displayFolder="" count="0" unbalanced="0" hidden="1"/>
    <cacheHierarchy uniqueName="[Fact Temporary Clinics].[ClinicTypeID]" caption="ClinicTypeID" attribute="1" defaultMemberUniqueName="[Fact Temporary Clinics].[ClinicTypeID].[All]" allUniqueName="[Fact Temporary Clinics].[ClinicTypeID].[All]" dimensionUniqueName="[Fact Temporary Clinics]" displayFolder="" count="0" unbalanced="0" hidden="1"/>
    <cacheHierarchy uniqueName="[Fact Temporary Clinics].[DateKey]" caption="DateKey" attribute="1" defaultMemberUniqueName="[Fact Temporary Clinics].[DateKey].[All]" allUniqueName="[Fact Temporary Clinics].[DateKey].[All]" dimensionUniqueName="[Fact Temporary Clinics]" displayFolder="" count="0" unbalanced="0" hidden="1"/>
    <cacheHierarchy uniqueName="[Fact Temporary Clinics].[DepartmentKey]" caption="DepartmentKey" attribute="1" defaultMemberUniqueName="[Fact Temporary Clinics].[DepartmentKey].[All]" allUniqueName="[Fact Temporary Clinics].[DepartmentKey].[All]" dimensionUniqueName="[Fact Temporary Clinics]" displayFolder="" count="0" unbalanced="0" hidden="1"/>
    <cacheHierarchy uniqueName="[Fact Temporary Clinics].[DoctorMappedKey]" caption="DoctorMappedKey" attribute="1" defaultMemberUniqueName="[Fact Temporary Clinics].[DoctorMappedKey].[All]" allUniqueName="[Fact Temporary Clinics].[DoctorMappedKey].[All]" dimensionUniqueName="[Fact Temporary Clinics]" displayFolder="" count="0" unbalanced="0" hidden="1"/>
    <cacheHierarchy uniqueName="[Fact Temporary Clinics].[EndDate]" caption="EndDate" attribute="1" defaultMemberUniqueName="[Fact Temporary Clinics].[EndDate].[All]" allUniqueName="[Fact Temporary Clinics].[EndDate].[All]" dimensionUniqueName="[Fact Temporary Clinics]" displayFolder="" count="0" unbalanced="0" hidden="1"/>
    <cacheHierarchy uniqueName="[Fact Temporary Clinics].[EndTime]" caption="EndTime" attribute="1" defaultMemberUniqueName="[Fact Temporary Clinics].[EndTime].[All]" allUniqueName="[Fact Temporary Clinics].[EndTime].[All]" dimensionUniqueName="[Fact Temporary Clinics]" displayFolder="" count="0" unbalanced="0" hidden="1"/>
    <cacheHierarchy uniqueName="[Fact Temporary Clinics].[ExceptionReasonID]" caption="ExceptionReasonID" attribute="1" defaultMemberUniqueName="[Fact Temporary Clinics].[ExceptionReasonID].[All]" allUniqueName="[Fact Temporary Clinics].[ExceptionReasonID].[All]" dimensionUniqueName="[Fact Temporary Clinics]" displayFolder="" count="0" unbalanced="0" hidden="1"/>
    <cacheHierarchy uniqueName="[Fact Temporary Clinics].[HasNoEnd]" caption="HasNoEnd" attribute="1" defaultMemberUniqueName="[Fact Temporary Clinics].[HasNoEnd].[All]" allUniqueName="[Fact Temporary Clinics].[HasNoEnd].[All]" dimensionUniqueName="[Fact Temporary Clinics]" displayFolder="" count="0" unbalanced="0" hidden="1"/>
    <cacheHierarchy uniqueName="[Fact Temporary Clinics].[MappedKey1]" caption="MappedKey1" attribute="1" defaultMemberUniqueName="[Fact Temporary Clinics].[MappedKey1].[All]" allUniqueName="[Fact Temporary Clinics].[MappedKey1].[All]" dimensionUniqueName="[Fact Temporary Clinics]" displayFolder="" count="0" unbalanced="0" hidden="1"/>
    <cacheHierarchy uniqueName="[Fact Temporary Clinics].[MappedKey2]" caption="MappedKey2" attribute="1" defaultMemberUniqueName="[Fact Temporary Clinics].[MappedKey2].[All]" allUniqueName="[Fact Temporary Clinics].[MappedKey2].[All]" dimensionUniqueName="[Fact Temporary Clinics]" displayFolder="" count="0" unbalanced="0" hidden="1"/>
    <cacheHierarchy uniqueName="[Fact Temporary Clinics].[MappedKey3]" caption="MappedKey3" attribute="1" defaultMemberUniqueName="[Fact Temporary Clinics].[MappedKey3].[All]" allUniqueName="[Fact Temporary Clinics].[MappedKey3].[All]" dimensionUniqueName="[Fact Temporary Clinics]" displayFolder="" count="0" unbalanced="0" hidden="1"/>
    <cacheHierarchy uniqueName="[Fact Temporary Clinics].[MappedKey4]" caption="MappedKey4" attribute="1" defaultMemberUniqueName="[Fact Temporary Clinics].[MappedKey4].[All]" allUniqueName="[Fact Temporary Clinics].[MappedKey4].[All]" dimensionUniqueName="[Fact Temporary Clinics]" displayFolder="" count="0" unbalanced="0" hidden="1"/>
    <cacheHierarchy uniqueName="[Fact Temporary Clinics].[MappedKey5]" caption="MappedKey5" attribute="1" defaultMemberUniqueName="[Fact Temporary Clinics].[MappedKey5].[All]" allUniqueName="[Fact Temporary Clinics].[MappedKey5].[All]" dimensionUniqueName="[Fact Temporary Clinics]" displayFolder="" count="0" unbalanced="0" hidden="1"/>
    <cacheHierarchy uniqueName="[Fact Temporary Clinics].[ModofocationRequestDate]" caption="ModofocationRequestDate" attribute="1" defaultMemberUniqueName="[Fact Temporary Clinics].[ModofocationRequestDate].[All]" allUniqueName="[Fact Temporary Clinics].[ModofocationRequestDate].[All]" dimensionUniqueName="[Fact Temporary Clinics]" displayFolder="" count="0" unbalanced="0" hidden="1"/>
    <cacheHierarchy uniqueName="[Fact Temporary Clinics].[ModofocationRequestTime]" caption="ModofocationRequestTime" attribute="1" defaultMemberUniqueName="[Fact Temporary Clinics].[ModofocationRequestTime].[All]" allUniqueName="[Fact Temporary Clinics].[ModofocationRequestTime].[All]" dimensionUniqueName="[Fact Temporary Clinics]" displayFolder="" count="0" unbalanced="0" hidden="1"/>
    <cacheHierarchy uniqueName="[Fact Temporary Clinics].[OPDPatternID]" caption="OPDPatternID" attribute="1" defaultMemberUniqueName="[Fact Temporary Clinics].[OPDPatternID].[All]" allUniqueName="[Fact Temporary Clinics].[OPDPatternID].[All]" dimensionUniqueName="[Fact Temporary Clinics]" displayFolder="" count="0" unbalanced="0" hidden="1"/>
    <cacheHierarchy uniqueName="[Fact Temporary Clinics].[OrganizationKey]" caption="OrganizationKey" attribute="1" defaultMemberUniqueName="[Fact Temporary Clinics].[OrganizationKey].[All]" allUniqueName="[Fact Temporary Clinics].[OrganizationKey].[All]" dimensionUniqueName="[Fact Temporary Clinics]" displayFolder="" count="0" unbalanced="0" hidden="1"/>
    <cacheHierarchy uniqueName="[Fact Temporary Clinics].[PatientMappedKey]" caption="PatientMappedKey" attribute="1" defaultMemberUniqueName="[Fact Temporary Clinics].[PatientMappedKey].[All]" allUniqueName="[Fact Temporary Clinics].[PatientMappedKey].[All]" dimensionUniqueName="[Fact Temporary Clinics]" displayFolder="" count="0" unbalanced="0" hidden="1"/>
    <cacheHierarchy uniqueName="[Fact Temporary Clinics].[PhysicianID]" caption="PhysicianID" attribute="1" defaultMemberUniqueName="[Fact Temporary Clinics].[PhysicianID].[All]" allUniqueName="[Fact Temporary Clinics].[PhysicianID].[All]" dimensionUniqueName="[Fact Temporary Clinics]" displayFolder="" count="0" unbalanced="0" hidden="1"/>
    <cacheHierarchy uniqueName="[Fact Temporary Clinics].[PlannedClinicdate]" caption="PlannedClinicdate" attribute="1" defaultMemberUniqueName="[Fact Temporary Clinics].[PlannedClinicdate].[All]" allUniqueName="[Fact Temporary Clinics].[PlannedClinicdate].[All]" dimensionUniqueName="[Fact Temporary Clinics]" displayFolder="" count="0" unbalanced="0" hidden="1"/>
    <cacheHierarchy uniqueName="[Fact Temporary Clinics].[PlannedFlag]" caption="PlannedFlag" attribute="1" defaultMemberUniqueName="[Fact Temporary Clinics].[PlannedFlag].[All]" allUniqueName="[Fact Temporary Clinics].[PlannedFlag].[All]" dimensionUniqueName="[Fact Temporary Clinics]" displayFolder="" count="0" unbalanced="0" hidden="1"/>
    <cacheHierarchy uniqueName="[Fact Temporary Clinics].[PlannedHours]" caption="PlannedHours" attribute="1" defaultMemberUniqueName="[Fact Temporary Clinics].[PlannedHours].[All]" allUniqueName="[Fact Temporary Clinics].[PlannedHours].[All]" dimensionUniqueName="[Fact Temporary Clinics]" displayFolder="" count="0" unbalanced="0" hidden="1"/>
    <cacheHierarchy uniqueName="[Fact Temporary Clinics].[QueueingModelID]" caption="QueueingModelID" attribute="1" defaultMemberUniqueName="[Fact Temporary Clinics].[QueueingModelID].[All]" allUniqueName="[Fact Temporary Clinics].[QueueingModelID].[All]" dimensionUniqueName="[Fact Temporary Clinics]" displayFolder="" count="0" unbalanced="0" hidden="1"/>
    <cacheHierarchy uniqueName="[Fact Temporary Clinics].[SpecialityMappedKey]" caption="SpecialityMappedKey" attribute="1" defaultMemberUniqueName="[Fact Temporary Clinics].[SpecialityMappedKey].[All]" allUniqueName="[Fact Temporary Clinics].[SpecialityMappedKey].[All]" dimensionUniqueName="[Fact Temporary Clinics]" displayFolder="" count="0" unbalanced="0" hidden="1"/>
    <cacheHierarchy uniqueName="[Fact Temporary Clinics].[StartDate]" caption="StartDate" attribute="1" defaultMemberUniqueName="[Fact Temporary Clinics].[StartDate].[All]" allUniqueName="[Fact Temporary Clinics].[StartDate].[All]" dimensionUniqueName="[Fact Temporary Clinics]" displayFolder="" count="0" unbalanced="0" hidden="1"/>
    <cacheHierarchy uniqueName="[Fact Temporary Clinics].[StartTime]" caption="StartTime" attribute="1" defaultMemberUniqueName="[Fact Temporary Clinics].[StartTime].[All]" allUniqueName="[Fact Temporary Clinics].[StartTime].[All]" dimensionUniqueName="[Fact Temporary Clinics]" displayFolder="" count="0" unbalanced="0" hidden="1"/>
    <cacheHierarchy uniqueName="[Fact Temporary Clinics].[VersionKey]" caption="VersionKey" attribute="1" defaultMemberUniqueName="[Fact Temporary Clinics].[VersionKey].[All]" allUniqueName="[Fact Temporary Clinics].[VersionKey].[All]" dimensionUniqueName="[Fact Temporary Clinics]" displayFolder="" count="0" unbalanced="0" hidden="1"/>
    <cacheHierarchy uniqueName="[Fact Temporary Clinics].[WorkingClinicKey]" caption="WorkingClinicKey" attribute="1" defaultMemberUniqueName="[Fact Temporary Clinics].[WorkingClinicKey].[All]" allUniqueName="[Fact Temporary Clinics].[WorkingClinicKey].[All]" dimensionUniqueName="[Fact Temporary Clinics]" displayFolder="" count="0" unbalanced="0" hidden="1"/>
    <cacheHierarchy uniqueName="[Fact Treatment Plan].[BU_KEY]" caption="BU_KEY" attribute="1" defaultMemberUniqueName="[Fact Treatment Plan].[BU_KEY].[All]" allUniqueName="[Fact Treatment Plan].[BU_KEY].[All]" dimensionUniqueName="[Fact Treatment Plan]" displayFolder="" count="0" unbalanced="0" hidden="1"/>
    <cacheHierarchy uniqueName="[Fact Treatment Plan].[COMPANY_KEY]" caption="COMPANY_KEY" attribute="1" defaultMemberUniqueName="[Fact Treatment Plan].[COMPANY_KEY].[All]" allUniqueName="[Fact Treatment Plan].[COMPANY_KEY].[All]" dimensionUniqueName="[Fact Treatment Plan]" displayFolder="" count="0" unbalanced="0" hidden="1"/>
    <cacheHierarchy uniqueName="[Fact Treatment Plan].[DateKey]" caption="DateKey" attribute="1" defaultMemberUniqueName="[Fact Treatment Plan].[DateKey].[All]" allUniqueName="[Fact Treatment Plan].[DateKey].[All]" dimensionUniqueName="[Fact Treatment Plan]" displayFolder="" count="0" unbalanced="0" hidden="1"/>
    <cacheHierarchy uniqueName="[Fact Treatment Plan].[DELIVERED_SERVICES]" caption="DELIVERED_SERVICES" attribute="1" defaultMemberUniqueName="[Fact Treatment Plan].[DELIVERED_SERVICES].[All]" allUniqueName="[Fact Treatment Plan].[DELIVERED_SERVICES].[All]" dimensionUniqueName="[Fact Treatment Plan]" displayFolder="" count="0" unbalanced="0" hidden="1"/>
    <cacheHierarchy uniqueName="[Fact Treatment Plan].[DiagnoseProtocol_id]" caption="DiagnoseProtocol_id" attribute="1" defaultMemberUniqueName="[Fact Treatment Plan].[DiagnoseProtocol_id].[All]" allUniqueName="[Fact Treatment Plan].[DiagnoseProtocol_id].[All]" dimensionUniqueName="[Fact Treatment Plan]" displayFolder="" count="0" unbalanced="0" hidden="1"/>
    <cacheHierarchy uniqueName="[Fact Treatment Plan].[Diagnosis_key]" caption="Diagnosis_key" attribute="1" defaultMemberUniqueName="[Fact Treatment Plan].[Diagnosis_key].[All]" allUniqueName="[Fact Treatment Plan].[Diagnosis_key].[All]" dimensionUniqueName="[Fact Treatment Plan]" displayFolder="" count="0" unbalanced="0" hidden="1"/>
    <cacheHierarchy uniqueName="[Fact Treatment Plan].[DIFF]" caption="DIFF" attribute="1" defaultMemberUniqueName="[Fact Treatment Plan].[DIFF].[All]" allUniqueName="[Fact Treatment Plan].[DIFF].[All]" dimensionUniqueName="[Fact Treatment Plan]" displayFolder="" count="0" unbalanced="0" hidden="1"/>
    <cacheHierarchy uniqueName="[Fact Treatment Plan].[DOCTOR_KEY]" caption="DOCTOR_KEY" attribute="1" defaultMemberUniqueName="[Fact Treatment Plan].[DOCTOR_KEY].[All]" allUniqueName="[Fact Treatment Plan].[DOCTOR_KEY].[All]" dimensionUniqueName="[Fact Treatment Plan]" displayFolder="" count="0" unbalanced="0" hidden="1"/>
    <cacheHierarchy uniqueName="[Fact Treatment Plan].[EPISODE_KEY]" caption="EPISODE_KEY" attribute="1" defaultMemberUniqueName="[Fact Treatment Plan].[EPISODE_KEY].[All]" allUniqueName="[Fact Treatment Plan].[EPISODE_KEY].[All]" dimensionUniqueName="[Fact Treatment Plan]" displayFolder="" count="0" unbalanced="0" hidden="1"/>
    <cacheHierarchy uniqueName="[Fact Treatment Plan].[IntegratedTreatmentVisitId]" caption="IntegratedTreatmentVisitId" attribute="1" defaultMemberUniqueName="[Fact Treatment Plan].[IntegratedTreatmentVisitId].[All]" allUniqueName="[Fact Treatment Plan].[IntegratedTreatmentVisitId].[All]" dimensionUniqueName="[Fact Treatment Plan]" displayFolder="" count="0" unbalanced="0" hidden="1"/>
    <cacheHierarchy uniqueName="[Fact Treatment Plan].[nextvisit_Datekey]" caption="nextvisit_Datekey" attribute="1" defaultMemberUniqueName="[Fact Treatment Plan].[nextvisit_Datekey].[All]" allUniqueName="[Fact Treatment Plan].[nextvisit_Datekey].[All]" dimensionUniqueName="[Fact Treatment Plan]" displayFolder="" count="0" unbalanced="0" hidden="1"/>
    <cacheHierarchy uniqueName="[Fact Treatment Plan].[PATIENT_ID]" caption="PATIENT_ID" attribute="1" defaultMemberUniqueName="[Fact Treatment Plan].[PATIENT_ID].[All]" allUniqueName="[Fact Treatment Plan].[PATIENT_ID].[All]" dimensionUniqueName="[Fact Treatment Plan]" displayFolder="" count="0" unbalanced="0" hidden="1"/>
    <cacheHierarchy uniqueName="[Fact Treatment Plan].[PLANNING_STATUS]" caption="PLANNING_STATUS" attribute="1" defaultMemberUniqueName="[Fact Treatment Plan].[PLANNING_STATUS].[All]" allUniqueName="[Fact Treatment Plan].[PLANNING_STATUS].[All]" dimensionUniqueName="[Fact Treatment Plan]" displayFolder="" count="0" unbalanced="0" hidden="1"/>
    <cacheHierarchy uniqueName="[Fact Treatment Plan].[SERVICE_KEY]" caption="SERVICE_KEY" attribute="1" defaultMemberUniqueName="[Fact Treatment Plan].[SERVICE_KEY].[All]" allUniqueName="[Fact Treatment Plan].[SERVICE_KEY].[All]" dimensionUniqueName="[Fact Treatment Plan]" displayFolder="" count="0" unbalanced="0" hidden="1"/>
    <cacheHierarchy uniqueName="[Fact Treatment Plan].[SERVICE_TYPEID]" caption="SERVICE_TYPEID" attribute="1" defaultMemberUniqueName="[Fact Treatment Plan].[SERVICE_TYPEID].[All]" allUniqueName="[Fact Treatment Plan].[SERVICE_TYPEID].[All]" dimensionUniqueName="[Fact Treatment Plan]" displayFolder="" count="0" unbalanced="0" hidden="1"/>
    <cacheHierarchy uniqueName="[Fact Treatment Plan].[TOTAL_PLANNED_SERVICES]" caption="TOTAL_PLANNED_SERVICES" attribute="1" defaultMemberUniqueName="[Fact Treatment Plan].[TOTAL_PLANNED_SERVICES].[All]" allUniqueName="[Fact Treatment Plan].[TOTAL_PLANNED_SERVICES].[All]" dimensionUniqueName="[Fact Treatment Plan]" displayFolder="" count="0" unbalanced="0" hidden="1"/>
    <cacheHierarchy uniqueName="[Fact Working Clinics].[AccountMappedKey]" caption="AccountMappedKey" attribute="1" defaultMemberUniqueName="[Fact Working Clinics].[AccountMappedKey].[All]" allUniqueName="[Fact Working Clinics].[AccountMappedKey].[All]" dimensionUniqueName="[Fact Working Clinics]" displayFolder="" count="0" unbalanced="0" hidden="1"/>
    <cacheHierarchy uniqueName="[Fact Working Clinics].[ActualAvgTimePerCase]" caption="ActualAvgTimePerCase" attribute="1" defaultMemberUniqueName="[Fact Working Clinics].[ActualAvgTimePerCase].[All]" allUniqueName="[Fact Working Clinics].[ActualAvgTimePerCase].[All]" dimensionUniqueName="[Fact Working Clinics]" displayFolder="" count="0" unbalanced="0" hidden="1"/>
    <cacheHierarchy uniqueName="[Fact Working Clinics].[ActualHours]" caption="ActualHours" attribute="1" defaultMemberUniqueName="[Fact Working Clinics].[ActualHours].[All]" allUniqueName="[Fact Working Clinics].[ActualHours].[All]" dimensionUniqueName="[Fact Working Clinics]" displayFolder="" count="0" unbalanced="0" hidden="1"/>
    <cacheHierarchy uniqueName="[Fact Working Clinics].[AgentsMappedKey]" caption="AgentsMappedKey" attribute="1" defaultMemberUniqueName="[Fact Working Clinics].[AgentsMappedKey].[All]" allUniqueName="[Fact Working Clinics].[AgentsMappedKey].[All]" dimensionUniqueName="[Fact Working Clinics]" displayFolder="" count="0" unbalanced="0" hidden="1"/>
    <cacheHierarchy uniqueName="[Fact Working Clinics].[AllowOverBooking]" caption="AllowOverBooking" attribute="1" defaultMemberUniqueName="[Fact Working Clinics].[AllowOverBooking].[All]" allUniqueName="[Fact Working Clinics].[AllowOverBooking].[All]" dimensionUniqueName="[Fact Working Clinics]" displayFolder="" count="0" unbalanced="0" hidden="1"/>
    <cacheHierarchy uniqueName="[Fact Working Clinics].[AltKey]" caption="AltKey" attribute="1" defaultMemberUniqueName="[Fact Working Clinics].[AltKey].[All]" allUniqueName="[Fact Working Clinics].[AltKey].[All]" dimensionUniqueName="[Fact Working Clinics]" displayFolder="" count="0" unbalanced="0" hidden="1"/>
    <cacheHierarchy uniqueName="[Fact Working Clinics].[AppointmentRoleID]" caption="AppointmentRoleID" attribute="1" defaultMemberUniqueName="[Fact Working Clinics].[AppointmentRoleID].[All]" allUniqueName="[Fact Working Clinics].[AppointmentRoleID].[All]" dimensionUniqueName="[Fact Working Clinics]" displayFolder="" count="0" unbalanced="0" hidden="1"/>
    <cacheHierarchy uniqueName="[Fact Working Clinics].[Capacity]" caption="Capacity" attribute="1" defaultMemberUniqueName="[Fact Working Clinics].[Capacity].[All]" allUniqueName="[Fact Working Clinics].[Capacity].[All]" dimensionUniqueName="[Fact Working Clinics]" displayFolder="" count="0" unbalanced="0" hidden="1"/>
    <cacheHierarchy uniqueName="[Fact Working Clinics].[ClinicDelay]" caption="ClinicDelay" attribute="1" defaultMemberUniqueName="[Fact Working Clinics].[ClinicDelay].[All]" allUniqueName="[Fact Working Clinics].[ClinicDelay].[All]" dimensionUniqueName="[Fact Working Clinics]" displayFolder="" count="0" unbalanced="0" hidden="1"/>
    <cacheHierarchy uniqueName="[Fact Working Clinics].[ClinicTypeID]" caption="ClinicTypeID" attribute="1" defaultMemberUniqueName="[Fact Working Clinics].[ClinicTypeID].[All]" allUniqueName="[Fact Working Clinics].[ClinicTypeID].[All]" dimensionUniqueName="[Fact Working Clinics]" displayFolder="" count="0" unbalanced="0" hidden="1"/>
    <cacheHierarchy uniqueName="[Fact Working Clinics].[DateKey]" caption="DateKey" attribute="1" defaultMemberUniqueName="[Fact Working Clinics].[DateKey].[All]" allUniqueName="[Fact Working Clinics].[DateKey].[All]" dimensionUniqueName="[Fact Working Clinics]" displayFolder="" count="0" unbalanced="0" hidden="1"/>
    <cacheHierarchy uniqueName="[Fact Working Clinics].[DepartmentKey]" caption="DepartmentKey" attribute="1" defaultMemberUniqueName="[Fact Working Clinics].[DepartmentKey].[All]" allUniqueName="[Fact Working Clinics].[DepartmentKey].[All]" dimensionUniqueName="[Fact Working Clinics]" displayFolder="" count="0" unbalanced="0" hidden="1"/>
    <cacheHierarchy uniqueName="[Fact Working Clinics].[DoctorMappedKey]" caption="DoctorMappedKey" attribute="1" defaultMemberUniqueName="[Fact Working Clinics].[DoctorMappedKey].[All]" allUniqueName="[Fact Working Clinics].[DoctorMappedKey].[All]" dimensionUniqueName="[Fact Working Clinics]" displayFolder="" count="0" unbalanced="0" hidden="1"/>
    <cacheHierarchy uniqueName="[Fact Working Clinics].[EndDate]" caption="EndDate" attribute="1" defaultMemberUniqueName="[Fact Working Clinics].[EndDate].[All]" allUniqueName="[Fact Working Clinics].[EndDate].[All]" dimensionUniqueName="[Fact Working Clinics]" displayFolder="" count="0" unbalanced="0" hidden="1"/>
    <cacheHierarchy uniqueName="[Fact Working Clinics].[EndDateTime]" caption="EndDateTime" attribute="1" defaultMemberUniqueName="[Fact Working Clinics].[EndDateTime].[All]" allUniqueName="[Fact Working Clinics].[EndDateTime].[All]" dimensionUniqueName="[Fact Working Clinics]" displayFolder="" count="0" unbalanced="0" hidden="1"/>
    <cacheHierarchy uniqueName="[Fact Working Clinics].[EndTime]" caption="EndTime" attribute="1" defaultMemberUniqueName="[Fact Working Clinics].[EndTime].[All]" allUniqueName="[Fact Working Clinics].[EndTime].[All]" dimensionUniqueName="[Fact Working Clinics]" displayFolder="" count="0" unbalanced="0" hidden="1"/>
    <cacheHierarchy uniqueName="[Fact Working Clinics].[HasNoEnd]" caption="HasNoEnd" attribute="1" defaultMemberUniqueName="[Fact Working Clinics].[HasNoEnd].[All]" allUniqueName="[Fact Working Clinics].[HasNoEnd].[All]" dimensionUniqueName="[Fact Working Clinics]" displayFolder="" count="0" unbalanced="0" hidden="1"/>
    <cacheHierarchy uniqueName="[Fact Working Clinics].[IsActive]" caption="IsActive" attribute="1" defaultMemberUniqueName="[Fact Working Clinics].[IsActive].[All]" allUniqueName="[Fact Working Clinics].[IsActive].[All]" dimensionUniqueName="[Fact Working Clinics]" displayFolder="" count="0" unbalanced="0" hidden="1"/>
    <cacheHierarchy uniqueName="[Fact Working Clinics].[MappedKey4]" caption="MappedKey4" attribute="1" defaultMemberUniqueName="[Fact Working Clinics].[MappedKey4].[All]" allUniqueName="[Fact Working Clinics].[MappedKey4].[All]" dimensionUniqueName="[Fact Working Clinics]" displayFolder="" count="0" unbalanced="0" hidden="1"/>
    <cacheHierarchy uniqueName="[Fact Working Clinics].[MappedKey5]" caption="MappedKey5" attribute="1" defaultMemberUniqueName="[Fact Working Clinics].[MappedKey5].[All]" allUniqueName="[Fact Working Clinics].[MappedKey5].[All]" dimensionUniqueName="[Fact Working Clinics]" displayFolder="" count="0" unbalanced="0" hidden="1"/>
    <cacheHierarchy uniqueName="[Fact Working Clinics].[OrganizationKey]" caption="OrganizationKey" attribute="1" defaultMemberUniqueName="[Fact Working Clinics].[OrganizationKey].[All]" allUniqueName="[Fact Working Clinics].[OrganizationKey].[All]" dimensionUniqueName="[Fact Working Clinics]" displayFolder="" count="0" unbalanced="0" hidden="1"/>
    <cacheHierarchy uniqueName="[Fact Working Clinics].[PatientMappedKey]" caption="PatientMappedKey" attribute="1" defaultMemberUniqueName="[Fact Working Clinics].[PatientMappedKey].[All]" allUniqueName="[Fact Working Clinics].[PatientMappedKey].[All]" dimensionUniqueName="[Fact Working Clinics]" displayFolder="" count="0" unbalanced="0" hidden="1"/>
    <cacheHierarchy uniqueName="[Fact Working Clinics].[PatternID]" caption="PatternID" attribute="1" defaultMemberUniqueName="[Fact Working Clinics].[PatternID].[All]" allUniqueName="[Fact Working Clinics].[PatternID].[All]" dimensionUniqueName="[Fact Working Clinics]" displayFolder="" count="0" unbalanced="0" hidden="1"/>
    <cacheHierarchy uniqueName="[Fact Working Clinics].[PhysicianID]" caption="PhysicianID" attribute="1" defaultMemberUniqueName="[Fact Working Clinics].[PhysicianID].[All]" allUniqueName="[Fact Working Clinics].[PhysicianID].[All]" dimensionUniqueName="[Fact Working Clinics]" displayFolder="" count="0" unbalanced="0" hidden="1"/>
    <cacheHierarchy uniqueName="[Fact Working Clinics].[PlannedHours]" caption="PlannedHours" attribute="1" defaultMemberUniqueName="[Fact Working Clinics].[PlannedHours].[All]" allUniqueName="[Fact Working Clinics].[PlannedHours].[All]" dimensionUniqueName="[Fact Working Clinics]" displayFolder="" count="0" unbalanced="0" hidden="1"/>
    <cacheHierarchy uniqueName="[Fact Working Clinics].[QueueingModelID]" caption="QueueingModelID" attribute="1" defaultMemberUniqueName="[Fact Working Clinics].[QueueingModelID].[All]" allUniqueName="[Fact Working Clinics].[QueueingModelID].[All]" dimensionUniqueName="[Fact Working Clinics]" displayFolder="" count="0" unbalanced="0" hidden="1"/>
    <cacheHierarchy uniqueName="[Fact Working Clinics].[SpecialityMappedKey]" caption="SpecialityMappedKey" attribute="1" defaultMemberUniqueName="[Fact Working Clinics].[SpecialityMappedKey].[All]" allUniqueName="[Fact Working Clinics].[SpecialityMappedKey].[All]" dimensionUniqueName="[Fact Working Clinics]" displayFolder="" count="0" unbalanced="0" hidden="1"/>
    <cacheHierarchy uniqueName="[Fact Working Clinics].[StartDate]" caption="StartDate" attribute="1" defaultMemberUniqueName="[Fact Working Clinics].[StartDate].[All]" allUniqueName="[Fact Working Clinics].[StartDate].[All]" dimensionUniqueName="[Fact Working Clinics]" displayFolder="" count="0" unbalanced="0" hidden="1"/>
    <cacheHierarchy uniqueName="[Fact Working Clinics].[StartDateTime]" caption="StartDateTime" attribute="1" defaultMemberUniqueName="[Fact Working Clinics].[StartDateTime].[All]" allUniqueName="[Fact Working Clinics].[StartDateTime].[All]" dimensionUniqueName="[Fact Working Clinics]" displayFolder="" count="0" unbalanced="0" hidden="1"/>
    <cacheHierarchy uniqueName="[Fact Working Clinics].[StartTime]" caption="StartTime" attribute="1" defaultMemberUniqueName="[Fact Working Clinics].[StartTime].[All]" allUniqueName="[Fact Working Clinics].[StartTime].[All]" dimensionUniqueName="[Fact Working Clinics]" displayFolder="" count="0" unbalanced="0" hidden="1"/>
    <cacheHierarchy uniqueName="[Fact Working Clinics].[TimeKey]" caption="TimeKey" attribute="1" defaultMemberUniqueName="[Fact Working Clinics].[TimeKey].[All]" allUniqueName="[Fact Working Clinics].[TimeKey].[All]" dimensionUniqueName="[Fact Working Clinics]" displayFolder="" count="0" unbalanced="0" hidden="1"/>
    <cacheHierarchy uniqueName="[Fact Working Clinics].[VersionKey]" caption="VersionKey" attribute="1" defaultMemberUniqueName="[Fact Working Clinics].[VersionKey].[All]" allUniqueName="[Fact Working Clinics].[VersionKey].[All]" dimensionUniqueName="[Fact Working Clinics]" displayFolder="" count="0" unbalanced="0" hidden="1"/>
    <cacheHierarchy uniqueName="[Fact Working Clinics].[WorkingClinicKey]" caption="WorkingClinicKey" attribute="1" defaultMemberUniqueName="[Fact Working Clinics].[WorkingClinicKey].[All]" allUniqueName="[Fact Working Clinics].[WorkingClinicKey].[All]" dimensionUniqueName="[Fact Working Clinics]" displayFolder="" count="0" unbalanced="0" hidden="1"/>
    <cacheHierarchy uniqueName="[FactBaseLine].[BALOS]" caption="BALOS" attribute="1" defaultMemberUniqueName="[FactBaseLine].[BALOS].[All]" allUniqueName="[FactBaseLine].[BALOS].[All]" dimensionUniqueName="[FactBaseLine]" displayFolder="" count="0" unbalanced="0" hidden="1"/>
    <cacheHierarchy uniqueName="[FactBaseLine].[charge]" caption="charge" attribute="1" defaultMemberUniqueName="[FactBaseLine].[charge].[All]" allUniqueName="[FactBaseLine].[charge].[All]" dimensionUniqueName="[FactBaseLine]" displayFolder="" count="0" unbalanced="0" hidden="1"/>
    <cacheHierarchy uniqueName="[FactBaseLine].[Company_key]" caption="Company_key" attribute="1" defaultMemberUniqueName="[FactBaseLine].[Company_key].[All]" allUniqueName="[FactBaseLine].[Company_key].[All]" dimensionUniqueName="[FactBaseLine]" displayFolder="" count="0" unbalanced="0" hidden="1"/>
    <cacheHierarchy uniqueName="[FactBaseLine].[Department_key]" caption="Department_key" attribute="1" defaultMemberUniqueName="[FactBaseLine].[Department_key].[All]" allUniqueName="[FactBaseLine].[Department_key].[All]" dimensionUniqueName="[FactBaseLine]" displayFolder="" count="0" unbalanced="0" hidden="1"/>
    <cacheHierarchy uniqueName="[FactBaseLine].[Organization_key]" caption="Organization_key" attribute="1" defaultMemberUniqueName="[FactBaseLine].[Organization_key].[All]" allUniqueName="[FactBaseLine].[Organization_key].[All]" dimensionUniqueName="[FactBaseLine]" displayFolder="" count="0" unbalanced="0" hidden="1"/>
    <cacheHierarchy uniqueName="[FactBaseLine].[Revenue]" caption="Revenue" attribute="1" defaultMemberUniqueName="[FactBaseLine].[Revenue].[All]" allUniqueName="[FactBaseLine].[Revenue].[All]" dimensionUniqueName="[FactBaseLine]" displayFolder="" count="0" unbalanced="0" hidden="1"/>
    <cacheHierarchy uniqueName="[FactBaseLine].[Volume]" caption="Volume" attribute="1" defaultMemberUniqueName="[FactBaseLine].[Volume].[All]" allUniqueName="[FactBaseLine].[Volume].[All]" dimensionUniqueName="[FactBaseLine]" displayFolder="" count="0" unbalanced="0" hidden="1"/>
    <cacheHierarchy uniqueName="[indicators per hour].[id]" caption="id" attribute="1" defaultMemberUniqueName="[indicators per hour].[id].[All]" allUniqueName="[indicators per hour].[id].[All]" dimensionUniqueName="[indicators per hour]" displayFolder="" count="0" unbalanced="0" hidden="1"/>
    <cacheHierarchy uniqueName="[indicators per hour].[Name]" caption="Name" attribute="1" defaultMemberUniqueName="[indicators per hour].[Name].[All]" allUniqueName="[indicators per hour].[Name].[All]" dimensionUniqueName="[indicators per hour]" displayFolder="" count="0" unbalanced="0" hidden="1"/>
    <cacheHierarchy uniqueName="[PB Dim Measures].[ID]" caption="ID" attribute="1" defaultMemberUniqueName="[PB Dim Measures].[ID].[All]" allUniqueName="[PB Dim Measures].[ID].[All]" dimensionUniqueName="[PB Dim Measures]" displayFolder="" count="0" unbalanced="0" hidden="1"/>
    <cacheHierarchy uniqueName="[PB Dim Measures].[Name]" caption="Name" attribute="1" defaultMemberUniqueName="[PB Dim Measures].[Name].[All]" allUniqueName="[PB Dim Measures].[Name].[All]" dimensionUniqueName="[PB Dim Measures]" displayFolder="" count="0" unbalanced="0" hidden="1"/>
    <cacheHierarchy uniqueName="[PB Dim Referral].[ID]" caption="ID" attribute="1" defaultMemberUniqueName="[PB Dim Referral].[ID].[All]" allUniqueName="[PB Dim Referral].[ID].[All]" dimensionUniqueName="[PB Dim Referral]" displayFolder="" count="0" unbalanced="0" hidden="1"/>
    <cacheHierarchy uniqueName="[PB Dim Referral].[Name]" caption="Name" attribute="1" defaultMemberUniqueName="[PB Dim Referral].[Name].[All]" allUniqueName="[PB Dim Referral].[Name].[All]" dimensionUniqueName="[PB Dim Referral]" displayFolder="" count="0" unbalanced="0" hidden="1"/>
    <cacheHierarchy uniqueName="[PB Dim Risk].[ID]" caption="ID" attribute="1" defaultMemberUniqueName="[PB Dim Risk].[ID].[All]" allUniqueName="[PB Dim Risk].[ID].[All]" dimensionUniqueName="[PB Dim Risk]" displayFolder="" count="0" unbalanced="0" hidden="1"/>
    <cacheHierarchy uniqueName="[PB Dim Risk].[Name]" caption="Name" attribute="1" defaultMemberUniqueName="[PB Dim Risk].[Name].[All]" allUniqueName="[PB Dim Risk].[Name].[All]" dimensionUniqueName="[PB Dim Risk]" displayFolder="" count="0" unbalanced="0" hidden="1"/>
    <cacheHierarchy uniqueName="[PBDim Period].[ID]" caption="ID" attribute="1" defaultMemberUniqueName="[PBDim Period].[ID].[All]" allUniqueName="[PBDim Period].[ID].[All]" dimensionUniqueName="[PBDim Period]" displayFolder="" count="0" unbalanced="0" hidden="1"/>
    <cacheHierarchy uniqueName="[PBDim Period].[Name]" caption="Name" attribute="1" defaultMemberUniqueName="[PBDim Period].[Name].[All]" allUniqueName="[PBDim Period].[Name].[All]" dimensionUniqueName="[PBDim Period]" displayFolder="" count="0" unbalanced="0" hidden="1"/>
    <cacheHierarchy uniqueName="[VolumeAnalysisComparison].[ID]" caption="ID" attribute="1" defaultMemberUniqueName="[VolumeAnalysisComparison].[ID].[All]" allUniqueName="[VolumeAnalysisComparison].[ID].[All]" dimensionUniqueName="[VolumeAnalysisComparison]" displayFolder="" count="0" unbalanced="0" hidden="1"/>
    <cacheHierarchy uniqueName="[VolumeAnalysisComparison].[Volume Name]" caption="Volume Name" attribute="1" defaultMemberUniqueName="[VolumeAnalysisComparison].[Volume Name].[All]" allUniqueName="[VolumeAnalysisComparison].[Volume Name].[All]" dimensionUniqueName="[VolumeAnalysisComparison]" displayFolder="" count="0" unbalanced="0" hidden="1"/>
    <cacheHierarchy uniqueName="[YearBridge].[YearKey]" caption="YearKey" attribute="1" defaultMemberUniqueName="[YearBridge].[YearKey].[All]" allUniqueName="[YearBridge].[YearKey].[All]" dimensionUniqueName="[YearBridge]" displayFolder="" count="0" unbalanced="0" hidden="1"/>
    <cacheHierarchy uniqueName="[Measures].[Cash Revenue]" caption="Cash Revenue" measure="1" displayFolder="" measureGroup="Fact Billing" count="0"/>
    <cacheHierarchy uniqueName="[Measures].[Credit Revenue]" caption="Credit Revenue" measure="1" displayFolder="" measureGroup="Fact Billing" count="0"/>
    <cacheHierarchy uniqueName="[Measures].[No of Services]" caption="No of Services" measure="1" displayFolder="" measureGroup="Fact Billing" count="0"/>
    <cacheHierarchy uniqueName="[Measures].[No of Doctors]" caption="No of Doctors" measure="1" displayFolder="" measureGroup="Fact Billing" count="0"/>
    <cacheHierarchy uniqueName="[Measures].[No of Patients]" caption="No of Patients" measure="1" displayFolder="" measureGroup="Fact Billing" count="0"/>
    <cacheHierarchy uniqueName="[Measures].[Charge Per Case]" caption="Charge Per Case" measure="1" displayFolder="" measureGroup="Fact Billing" count="0"/>
    <cacheHierarchy uniqueName="[Measures].[Charge Per Patient]" caption="Charge Per Patient" measure="1" displayFolder="" measureGroup="Fact Billing" count="0"/>
    <cacheHierarchy uniqueName="[Measures].[No Of Cases Original ]" caption="No Of Cases Original " measure="1" displayFolder="Fact Billing Original" measureGroup="Fact Billing" count="0"/>
    <cacheHierarchy uniqueName="[Measures].[Charge Per Case Original]" caption="Charge Per Case Original" measure="1" displayFolder="Fact Billing Original" measureGroup="Fact Billing" count="0"/>
    <cacheHierarchy uniqueName="[Measures].[Total Revenue]" caption="Total Revenue" measure="1" displayFolder="" measureGroup="Fact Billing" count="0"/>
    <cacheHierarchy uniqueName="[Measures].[No Of Cases]" caption="No Of Cases" measure="1" displayFolder="" measureGroup="Fact Billing" count="0" oneField="1">
      <fieldsUsage count="1">
        <fieldUsage x="12"/>
      </fieldsUsage>
    </cacheHierarchy>
    <cacheHierarchy uniqueName="[Measures].[Historical Total Revenue]" caption="Historical Total Revenue" measure="1" displayFolder="Historical Measures" measureGroup="Fact Billing" count="0"/>
    <cacheHierarchy uniqueName="[Measures].[Historical No Of Services]" caption="Historical No Of Services" measure="1" displayFolder="Historical Measures" measureGroup="Fact Billing" count="0"/>
    <cacheHierarchy uniqueName="[Measures].[Historical No Of Cases]" caption="Historical No Of Cases" measure="1" displayFolder="Historical Measures" measureGroup="Fact Billing" count="0"/>
    <cacheHierarchy uniqueName="[Measures].[Historical Charge Per Case]" caption="Historical Charge Per Case" measure="1" displayFolder="Historical Measures" measureGroup="Fact Billing" count="0"/>
    <cacheHierarchy uniqueName="[Measures].[Historical No of Doctors]" caption="Historical No of Doctors" measure="1" displayFolder="Historical Measures" measureGroup="Fact Billing" count="0"/>
    <cacheHierarchy uniqueName="[Measures].[Historical Charge Per Patient]" caption="Historical Charge Per Patient" measure="1" displayFolder="Historical Measures" measureGroup="Fact Billing" count="0"/>
    <cacheHierarchy uniqueName="[Measures].[Revenue Growth $]" caption="Revenue Growth $" measure="1" displayFolder="Growth Measures" measureGroup="Fact Billing" count="0"/>
    <cacheHierarchy uniqueName="[Measures].[Revenue Growth %]" caption="Revenue Growth %" measure="1" displayFolder="Growth Measures" measureGroup="Fact Billing" count="0"/>
    <cacheHierarchy uniqueName="[Measures].[Charge Growth $]" caption="Charge Growth $" measure="1" displayFolder="Growth Measures" measureGroup="Fact Billing" count="0"/>
    <cacheHierarchy uniqueName="[Measures].[Charge Growth %]" caption="Charge Growth %" measure="1" displayFolder="Growth Measures" measureGroup="Fact Billing" count="0"/>
    <cacheHierarchy uniqueName="[Measures].[OPD Referral to IPD Cases]" caption="OPD Referral to IPD Cases" measure="1" displayFolder="Referral Measures" measureGroup="Fact Billing" count="0"/>
    <cacheHierarchy uniqueName="[Measures].[OPD Referral to Lab Revenue]" caption="OPD Referral to Lab Revenue" measure="1" displayFolder="Referral Measures" measureGroup="Fact Billing" count="0"/>
    <cacheHierarchy uniqueName="[Measures].[OPD Referral to Lab Cases]" caption="OPD Referral to Lab Cases" measure="1" displayFolder="Referral Measures" measureGroup="Fact Billing" count="0"/>
    <cacheHierarchy uniqueName="[Measures].[OPD Referral to Rad Revenue]" caption="OPD Referral to Rad Revenue" measure="1" displayFolder="Referral Measures" measureGroup="Fact Billing" count="0"/>
    <cacheHierarchy uniqueName="[Measures].[OPD Referral to Rad Cases]" caption="OPD Referral to Rad Cases" measure="1" displayFolder="Referral Measures" measureGroup="Fact Billing" count="0"/>
    <cacheHierarchy uniqueName="[Measures].[ER Referral Revenue]" caption="ER Referral Revenue" measure="1" displayFolder="Referral Measures" measureGroup="Fact Billing" count="0"/>
    <cacheHierarchy uniqueName="[Measures].[ER Referral to IPD Cases]" caption="ER Referral to IPD Cases" measure="1" displayFolder="Referral Measures" measureGroup="Fact Billing" count="0"/>
    <cacheHierarchy uniqueName="[Measures].[ER Referral to Lab Revenue]" caption="ER Referral to Lab Revenue" measure="1" displayFolder="Referral Measures" measureGroup="Fact Billing" count="0"/>
    <cacheHierarchy uniqueName="[Measures].[ER Referral to Lab Cases]" caption="ER Referral to Lab Cases" measure="1" displayFolder="Referral Measures" measureGroup="Fact Billing" count="0"/>
    <cacheHierarchy uniqueName="[Measures].[ER Referral to Rad Revenue]" caption="ER Referral to Rad Revenue" measure="1" displayFolder="Referral Measures" measureGroup="Fact Billing" count="0"/>
    <cacheHierarchy uniqueName="[Measures].[ER Referral to Rad Cases]" caption="ER Referral to Rad Cases" measure="1" displayFolder="Referral Measures" measureGroup="Fact Billing" count="0"/>
    <cacheHierarchy uniqueName="[Measures].[No Of Cases Growth %]" caption="No Of Cases Growth %" measure="1" displayFolder="Growth Measures" measureGroup="Fact Billing" count="0"/>
    <cacheHierarchy uniqueName="[Measures].[No of Cases Growth $]" caption="No of Cases Growth $" measure="1" displayFolder="Growth Measures" measureGroup="Fact Billing" count="0"/>
    <cacheHierarchy uniqueName="[Measures].[No Of Services Growth %]" caption="No Of Services Growth %" measure="1" displayFolder="Growth Measures" measureGroup="Fact Billing" count="0"/>
    <cacheHierarchy uniqueName="[Measures].[Avg No Of Service]" caption="Avg No Of Service" measure="1" displayFolder="" measureGroup="Fact Billing" count="0"/>
    <cacheHierarchy uniqueName="[Measures].[ALOS]" caption="ALOS" measure="1" displayFolder="" measureGroup="Fact Billing" count="0"/>
    <cacheHierarchy uniqueName="[Measures].[MTD No of Cases]" caption="MTD No of Cases" measure="1" displayFolder="MTD Calculation" measureGroup="Fact Billing" count="0"/>
    <cacheHierarchy uniqueName="[Measures].[MTD Total Revenue]" caption="MTD Total Revenue" measure="1" displayFolder="MTD Calculation" measureGroup="Fact Billing" count="0"/>
    <cacheHierarchy uniqueName="[Measures].[Previous MTD Revenue]" caption="Previous MTD Revenue" measure="1" displayFolder="Historical Measures" measureGroup="Fact Billing" count="0"/>
    <cacheHierarchy uniqueName="[Measures].[Previous MTD Cases]" caption="Previous MTD Cases" measure="1" displayFolder="Historical Measures" measureGroup="Fact Billing" count="0"/>
    <cacheHierarchy uniqueName="[Measures].[ER Referral to IPD Cases %]" caption="ER Referral to IPD Cases %" measure="1" displayFolder="Referral Measures" measureGroup="Fact Billing" count="0"/>
    <cacheHierarchy uniqueName="[Measures].[OPD Referral to IPD Cases %]" caption="OPD Referral to IPD Cases %" measure="1" displayFolder="Referral Measures" measureGroup="Fact Billing" count="0"/>
    <cacheHierarchy uniqueName="[Measures].[ER Referral to Lab Cases %]" caption="ER Referral to Lab Cases %" measure="1" displayFolder="Referral Measures" measureGroup="Fact Billing" count="0"/>
    <cacheHierarchy uniqueName="[Measures].[OPD Referral to Lab Cases %]" caption="OPD Referral to Lab Cases %" measure="1" displayFolder="Referral Measures" measureGroup="Fact Billing" count="0"/>
    <cacheHierarchy uniqueName="[Measures].[OPD Referral to Rad Cases %]" caption="OPD Referral to Rad Cases %" measure="1" displayFolder="Referral Measures" measureGroup="Fact Billing" count="0"/>
    <cacheHierarchy uniqueName="[Measures].[ER Referral to Rad Cases %]" caption="ER Referral to Rad Cases %" measure="1" displayFolder="Referral Measures" measureGroup="Fact Billing" count="0"/>
    <cacheHierarchy uniqueName="[Measures].[Diagnosis Compliance %]" caption="Diagnosis Compliance %" measure="1" displayFolder="Data Quality" measureGroup="Fact Billing" count="0"/>
    <cacheHierarchy uniqueName="[Measures].[Patient District Quality]" caption="Patient District Quality" measure="1" displayFolder="Data Quality" measureGroup="Fact Billing" count="0"/>
    <cacheHierarchy uniqueName="[Measures].[Patient Nationality Quality]" caption="Patient Nationality Quality" measure="1" displayFolder="Data Quality" measureGroup="Fact Billing" count="0"/>
    <cacheHierarchy uniqueName="[Measures].[Patient Source of Business Quality]" caption="Patient Source of Business Quality" measure="1" displayFolder="Data Quality" measureGroup="Fact Billing" count="0"/>
    <cacheHierarchy uniqueName="[Measures].[Patient Province Quality]" caption="Patient Province Quality" measure="1" displayFolder="Data Quality" measureGroup="Fact Billing" count="0"/>
    <cacheHierarchy uniqueName="[Measures].[No of Doctor-Procedure]" caption="No of Doctor-Procedure" measure="1" displayFolder="" measureGroup="Fact Billing" count="0"/>
    <cacheHierarchy uniqueName="[Measures].[Historical No of Patients - StartDate]" caption="Historical No of Patients - StartDate" measure="1" displayFolder="Historical Measures" measureGroup="Fact Billing" count="0"/>
    <cacheHierarchy uniqueName="[Measures].[No of Patients Growth $ - StartDate]" caption="No of Patients Growth $ - StartDate" measure="1" displayFolder="Growth Measures" measureGroup="Fact Billing" count="0"/>
    <cacheHierarchy uniqueName="[Measures].[No Of Patients Growth % - StartDate]" caption="No Of Patients Growth % - StartDate" measure="1" displayFolder="Growth Measures" measureGroup="Fact Billing" count="0"/>
    <cacheHierarchy uniqueName="[Measures].[YTD No of Cases]" caption="YTD No of Cases" measure="1" displayFolder="YTD Calculation" measureGroup="Fact Billing" count="0"/>
    <cacheHierarchy uniqueName="[Measures].[YTD Total Revenue]" caption="YTD Total Revenue" measure="1" displayFolder="YTD Calculation" measureGroup="Fact Billing" count="0"/>
    <cacheHierarchy uniqueName="[Measures].[YTD Charge Per Case]" caption="YTD Charge Per Case" measure="1" displayFolder="YTD Calculation" measureGroup="Fact Billing" count="0"/>
    <cacheHierarchy uniqueName="[Measures].[Previous YTD Cases]" caption="Previous YTD Cases" measure="1" displayFolder="Historical Measures" measureGroup="Fact Billing" count="0"/>
    <cacheHierarchy uniqueName="[Measures].[Previous YTD Revenue]" caption="Previous YTD Revenue" measure="1" displayFolder="Historical Measures" measureGroup="Fact Billing" count="0"/>
    <cacheHierarchy uniqueName="[Measures].[Previous YTD Charge Per Case]" caption="Previous YTD Charge Per Case" measure="1" displayFolder="Historical Measures" measureGroup="Fact Billing" count="0"/>
    <cacheHierarchy uniqueName="[Measures].[Historical Avg No Of Service]" caption="Historical Avg No Of Service" measure="1" displayFolder="Historical Measures" measureGroup="Fact Billing" count="0"/>
    <cacheHierarchy uniqueName="[Measures].[Rev. Growth Contribution]" caption="Rev. Growth Contribution" measure="1" displayFolder="Growth Measures" measureGroup="Fact Billing" count="0"/>
    <cacheHierarchy uniqueName="[Measures].[No Of Cases Growth Contribution]" caption="No Of Cases Growth Contribution" measure="1" displayFolder="Growth Measures" measureGroup="Fact Billing" count="0"/>
    <cacheHierarchy uniqueName="[Measures].[Charge Growth Contribution]" caption="Charge Growth Contribution" measure="1" displayFolder="Growth Measures" measureGroup="Fact Billing" count="0"/>
    <cacheHierarchy uniqueName="[Measures].[ER Referral to Pharmacy Revenue]" caption="ER Referral to Pharmacy Revenue" measure="1" displayFolder="Referral Measures" measureGroup="Fact Billing" count="0"/>
    <cacheHierarchy uniqueName="[Measures].[OPD Referral to Pharmacy Revenue]" caption="OPD Referral to Pharmacy Revenue" measure="1" displayFolder="Referral Measures" measureGroup="Fact Billing" count="0"/>
    <cacheHierarchy uniqueName="[Measures].[OPD Referral to Pharmacy Cases]" caption="OPD Referral to Pharmacy Cases" measure="1" displayFolder="Referral Measures" measureGroup="Fact Billing" count="0"/>
    <cacheHierarchy uniqueName="[Measures].[ER Referral to Pharmacy Cases]" caption="ER Referral to Pharmacy Cases" measure="1" displayFolder="Referral Measures" measureGroup="Fact Billing" count="0"/>
    <cacheHierarchy uniqueName="[Measures].[ER Referral to Pharmacy Cases %]" caption="ER Referral to Pharmacy Cases %" measure="1" displayFolder="Referral Measures" measureGroup="Fact Billing" count="0"/>
    <cacheHierarchy uniqueName="[Measures].[OPD Referral to Pharmacy Cases %]" caption="OPD Referral to Pharmacy Cases %" measure="1" displayFolder="Referral Measures" measureGroup="Fact Billing" count="0"/>
    <cacheHierarchy uniqueName="[Measures].[Discount Amount]" caption="Discount Amount" measure="1" displayFolder="" measureGroup="Fact Billing" count="0"/>
    <cacheHierarchy uniqueName="[Measures].[Discount%]" caption="Discount%" measure="1" displayFolder="" measureGroup="Fact Billing" count="0"/>
    <cacheHierarchy uniqueName="[Measures].[Total Revenue Before Discount]" caption="Total Revenue Before Discount" measure="1" displayFolder="" measureGroup="Fact Billing" count="0"/>
    <cacheHierarchy uniqueName="[Measures].[Historical ER Referral to IPD Cases]" caption="Historical ER Referral to IPD Cases" measure="1" displayFolder="Historical Referral Measures" measureGroup="Fact Billing" count="0"/>
    <cacheHierarchy uniqueName="[Measures].[Historical ER Referral Revenue]" caption="Historical ER Referral Revenue" measure="1" displayFolder="Historical Referral Measures" measureGroup="Fact Billing" count="0"/>
    <cacheHierarchy uniqueName="[Measures].[Historical ER Referral to Lab Cases]" caption="Historical ER Referral to Lab Cases" measure="1" displayFolder="Historical Referral Measures" measureGroup="Fact Billing" count="0"/>
    <cacheHierarchy uniqueName="[Measures].[Historical ER Referral to IPD Cases %]" caption="Historical ER Referral to IPD Cases %" measure="1" displayFolder="Historical Referral Measures" measureGroup="Fact Billing" count="0"/>
    <cacheHierarchy uniqueName="[Measures].[Historical ER Referral to Lab Revenue]" caption="Historical ER Referral to Lab Revenue" measure="1" displayFolder="Historical Referral Measures" measureGroup="Fact Billing" count="0"/>
    <cacheHierarchy uniqueName="[Measures].[Historical ER Referral to Lab Cases %]" caption="Historical ER Referral to Lab Cases %" measure="1" displayFolder="Historical Referral Measures" measureGroup="Fact Billing" count="0"/>
    <cacheHierarchy uniqueName="[Measures].[Historical ER Referral to Pharmacy Cases]" caption="Historical ER Referral to Pharmacy Cases" measure="1" displayFolder="Historical Referral Measures" measureGroup="Fact Billing" count="0"/>
    <cacheHierarchy uniqueName="[Measures].[Historical ER Referral to Pharmacy Cases %]" caption="Historical ER Referral to Pharmacy Cases %" measure="1" displayFolder="Historical Referral Measures" measureGroup="Fact Billing" count="0"/>
    <cacheHierarchy uniqueName="[Measures].[Historical ER Referral to Pharmacy Revenue]" caption="Historical ER Referral to Pharmacy Revenue" measure="1" displayFolder="Historical Referral Measures" measureGroup="Fact Billing" count="0"/>
    <cacheHierarchy uniqueName="[Measures].[Historical ER Referral to Rad Cases]" caption="Historical ER Referral to Rad Cases" measure="1" displayFolder="Historical Referral Measures" measureGroup="Fact Billing" count="0"/>
    <cacheHierarchy uniqueName="[Measures].[Historical ER Referral to Rad Revenue]" caption="Historical ER Referral to Rad Revenue" measure="1" displayFolder="Historical Referral Measures" measureGroup="Fact Billing" count="0"/>
    <cacheHierarchy uniqueName="[Measures].[Historical ER Referral to Rad Cases %]" caption="Historical ER Referral to Rad Cases %" measure="1" displayFolder="Historical Referral Measures" measureGroup="Fact Billing" count="0"/>
    <cacheHierarchy uniqueName="[Measures].[Historical OPD Referral to IPD Cases %]" caption="Historical OPD Referral to IPD Cases %" measure="1" displayFolder="Historical Referral Measures" measureGroup="Fact Billing" count="0"/>
    <cacheHierarchy uniqueName="[Measures].[Historical OPD Referral to Lab Cases]" caption="Historical OPD Referral to Lab Cases" measure="1" displayFolder="Historical Referral Measures" measureGroup="Fact Billing" count="0"/>
    <cacheHierarchy uniqueName="[Measures].[Historical OPD Referral to Lab Cases %]" caption="Historical OPD Referral to Lab Cases %" measure="1" displayFolder="Historical Referral Measures" measureGroup="Fact Billing" count="0"/>
    <cacheHierarchy uniqueName="[Measures].[Historical OPD Referral to Lab Revenue]" caption="Historical OPD Referral to Lab Revenue" measure="1" displayFolder="Historical Referral Measures" measureGroup="Fact Billing" count="0"/>
    <cacheHierarchy uniqueName="[Measures].[Historical OPD Referral to Pharmacy Cases]" caption="Historical OPD Referral to Pharmacy Cases" measure="1" displayFolder="Historical Referral Measures" measureGroup="Fact Billing" count="0"/>
    <cacheHierarchy uniqueName="[Measures].[Historical OPD Referral to Pharmacy Cases %]" caption="Historical OPD Referral to Pharmacy Cases %" measure="1" displayFolder="Historical Referral Measures" measureGroup="Fact Billing" count="0"/>
    <cacheHierarchy uniqueName="[Measures].[Historical OPD Referral to Pharmacy Revenue]" caption="Historical OPD Referral to Pharmacy Revenue" measure="1" displayFolder="Historical Referral Measures" measureGroup="Fact Billing" count="0"/>
    <cacheHierarchy uniqueName="[Measures].[Historical OPD Referral to Rad Cases]" caption="Historical OPD Referral to Rad Cases" measure="1" displayFolder="Historical Referral Measures" measureGroup="Fact Billing" count="0"/>
    <cacheHierarchy uniqueName="[Measures].[Historical OPD Referral to Rad Revenue]" caption="Historical OPD Referral to Rad Revenue" measure="1" displayFolder="Historical Referral Measures" measureGroup="Fact Billing" count="0"/>
    <cacheHierarchy uniqueName="[Measures].[Historical OPD Referral to Rad Cases %]" caption="Historical OPD Referral to Rad Cases %" measure="1" displayFolder="Historical Referral Measures" measureGroup="Fact Billing" count="0"/>
    <cacheHierarchy uniqueName="[Measures].[Growth ER Referral Revenue]" caption="Growth ER Referral Revenue" measure="1" displayFolder="Referral Measures Growth" measureGroup="Fact Billing" count="0"/>
    <cacheHierarchy uniqueName="[Measures].[Growth ER Referral to IPD Cases]" caption="Growth ER Referral to IPD Cases" measure="1" displayFolder="Referral Measures Growth" measureGroup="Fact Billing" count="0"/>
    <cacheHierarchy uniqueName="[Measures].[Growth ER Referral to IPD Cases %]" caption="Growth ER Referral to IPD Cases %" measure="1" displayFolder="Referral Measures Growth" measureGroup="Fact Billing" count="0"/>
    <cacheHierarchy uniqueName="[Measures].[Growth ER Referral to Lab Cases]" caption="Growth ER Referral to Lab Cases" measure="1" displayFolder="Referral Measures Growth" measureGroup="Fact Billing" count="0"/>
    <cacheHierarchy uniqueName="[Measures].[Growth ER Referral to Lab Cases %]" caption="Growth ER Referral to Lab Cases %" measure="1" displayFolder="Referral Measures Growth" measureGroup="Fact Billing" count="0"/>
    <cacheHierarchy uniqueName="[Measures].[Growth ER Referral to Lab Revenue]" caption="Growth ER Referral to Lab Revenue" measure="1" displayFolder="Referral Measures Growth" measureGroup="Fact Billing" count="0"/>
    <cacheHierarchy uniqueName="[Measures].[Growth ER Referral to Pharmacy Cases]" caption="Growth ER Referral to Pharmacy Cases" measure="1" displayFolder="Referral Measures Growth" measureGroup="Fact Billing" count="0"/>
    <cacheHierarchy uniqueName="[Measures].[Growth ER Referral to Pharmacy Cases %]" caption="Growth ER Referral to Pharmacy Cases %" measure="1" displayFolder="Referral Measures Growth" measureGroup="Fact Billing" count="0"/>
    <cacheHierarchy uniqueName="[Measures].[Growth ER Referral to Pharmacy Revenue]" caption="Growth ER Referral to Pharmacy Revenue" measure="1" displayFolder="Referral Measures Growth" measureGroup="Fact Billing" count="0"/>
    <cacheHierarchy uniqueName="[Measures].[Growth ER Referral to Rad Cases]" caption="Growth ER Referral to Rad Cases" measure="1" displayFolder="Referral Measures Growth" measureGroup="Fact Billing" count="0"/>
    <cacheHierarchy uniqueName="[Measures].[Growth ER Referral to Rad Cases %]" caption="Growth ER Referral to Rad Cases %" measure="1" displayFolder="Referral Measures Growth" measureGroup="Fact Billing" count="0"/>
    <cacheHierarchy uniqueName="[Measures].[Growth ER Referral to Rad Revenue]" caption="Growth ER Referral to Rad Revenue" measure="1" displayFolder="Referral Measures Growth" measureGroup="Fact Billing" count="0"/>
    <cacheHierarchy uniqueName="[Measures].[Growth OPD Referral to IPD Cases]" caption="Growth OPD Referral to IPD Cases" measure="1" displayFolder="Referral Measures Growth" measureGroup="Fact Billing" count="0"/>
    <cacheHierarchy uniqueName="[Measures].[Growth OPD Referral to IPD Cases %]" caption="Growth OPD Referral to IPD Cases %" measure="1" displayFolder="Referral Measures Growth" measureGroup="Fact Billing" count="0"/>
    <cacheHierarchy uniqueName="[Measures].[Growth OPD Referral to Lab Cases]" caption="Growth OPD Referral to Lab Cases" measure="1" displayFolder="Referral Measures Growth" measureGroup="Fact Billing" count="0"/>
    <cacheHierarchy uniqueName="[Measures].[Growth OPD Referral to Lab Cases %]" caption="Growth OPD Referral to Lab Cases %" measure="1" displayFolder="Referral Measures Growth" measureGroup="Fact Billing" count="0"/>
    <cacheHierarchy uniqueName="[Measures].[Growth OPD Referral to Lab Revenue]" caption="Growth OPD Referral to Lab Revenue" measure="1" displayFolder="Referral Measures Growth" measureGroup="Fact Billing" count="0"/>
    <cacheHierarchy uniqueName="[Measures].[Growth OPD Referral to Pharmacy Cases]" caption="Growth OPD Referral to Pharmacy Cases" measure="1" displayFolder="Referral Measures Growth" measureGroup="Fact Billing" count="0"/>
    <cacheHierarchy uniqueName="[Measures].[Growth OPD Referral to Pharmacy Cases %]" caption="Growth OPD Referral to Pharmacy Cases %" measure="1" displayFolder="Referral Measures Growth" measureGroup="Fact Billing" count="0"/>
    <cacheHierarchy uniqueName="[Measures].[Growth OPD Referral to Pharmacy Revenue]" caption="Growth OPD Referral to Pharmacy Revenue" measure="1" displayFolder="Referral Measures Growth" measureGroup="Fact Billing" count="0"/>
    <cacheHierarchy uniqueName="[Measures].[Growth OPD Referral to Rad Cases]" caption="Growth OPD Referral to Rad Cases" measure="1" displayFolder="Referral Measures Growth" measureGroup="Fact Billing" count="0"/>
    <cacheHierarchy uniqueName="[Measures].[Growth OPD Referral to Rad Cases %]" caption="Growth OPD Referral to Rad Cases %" measure="1" displayFolder="Referral Measures Growth" measureGroup="Fact Billing" count="0"/>
    <cacheHierarchy uniqueName="[Measures].[Growth OPD Referral to Rad Revenue]" caption="Growth OPD Referral to Rad Revenue" measure="1" displayFolder="Referral Measures Growth" measureGroup="Fact Billing" count="0"/>
    <cacheHierarchy uniqueName="[Measures].[ER Referral to Procedures Cases]" caption="ER Referral to Procedures Cases" measure="1" displayFolder="Referral Measures" measureGroup="Fact Billing" count="0"/>
    <cacheHierarchy uniqueName="[Measures].[Historical ER Referral to Procedures Cases]" caption="Historical ER Referral to Procedures Cases" measure="1" displayFolder="Historical Referral Measures" measureGroup="Fact Billing" count="0"/>
    <cacheHierarchy uniqueName="[Measures].[Growth ER Referral to Procedures Cases]" caption="Growth ER Referral to Procedures Cases" measure="1" displayFolder="Referral Measures Growth" measureGroup="Fact Billing" count="0"/>
    <cacheHierarchy uniqueName="[Measures].[ER Referral to Procedures Cases %]" caption="ER Referral to Procedures Cases %" measure="1" displayFolder="Referral Measures" measureGroup="Fact Billing" count="0"/>
    <cacheHierarchy uniqueName="[Measures].[Historical ER Referral to Procedures Cases %]" caption="Historical ER Referral to Procedures Cases %" measure="1" displayFolder="Historical Referral Measures" measureGroup="Fact Billing" count="0"/>
    <cacheHierarchy uniqueName="[Measures].[Growth ER Referral to Procedures Cases %]" caption="Growth ER Referral to Procedures Cases %" measure="1" displayFolder="Referral Measures Growth" measureGroup="Fact Billing" count="0"/>
    <cacheHierarchy uniqueName="[Measures].[ER Referral to Procedures Revenue]" caption="ER Referral to Procedures Revenue" measure="1" displayFolder="Referral Measures" measureGroup="Fact Billing" count="0"/>
    <cacheHierarchy uniqueName="[Measures].[Historical ER Referral to Procedures Revenue]" caption="Historical ER Referral to Procedures Revenue" measure="1" displayFolder="Historical Referral Measures" measureGroup="Fact Billing" count="0"/>
    <cacheHierarchy uniqueName="[Measures].[Growth ER Referral to Procedures Revenue]" caption="Growth ER Referral to Procedures Revenue" measure="1" displayFolder="Referral Measures Growth" measureGroup="Fact Billing" count="0"/>
    <cacheHierarchy uniqueName="[Measures].[OPD Referral to Procedures Cases]" caption="OPD Referral to Procedures Cases" measure="1" displayFolder="Referral Measures" measureGroup="Fact Billing" count="0"/>
    <cacheHierarchy uniqueName="[Measures].[Historical OPD Referral to Procedures Cases]" caption="Historical OPD Referral to Procedures Cases" measure="1" displayFolder="Historical Referral Measures" measureGroup="Fact Billing" count="0"/>
    <cacheHierarchy uniqueName="[Measures].[Growth OPD Referral to Procedures Cases]" caption="Growth OPD Referral to Procedures Cases" measure="1" displayFolder="Referral Measures Growth" measureGroup="Fact Billing" count="0"/>
    <cacheHierarchy uniqueName="[Measures].[OPD Referral to Procedures Cases %]" caption="OPD Referral to Procedures Cases %" measure="1" displayFolder="Referral Measures" measureGroup="Fact Billing" count="0"/>
    <cacheHierarchy uniqueName="[Measures].[Historical OPD Referral to Procedures Cases %]" caption="Historical OPD Referral to Procedures Cases %" measure="1" displayFolder="Historical Referral Measures" measureGroup="Fact Billing" count="0"/>
    <cacheHierarchy uniqueName="[Measures].[Growth OPD Referral to Procedures Cases %]" caption="Growth OPD Referral to Procedures Cases %" measure="1" displayFolder="Referral Measures Growth" measureGroup="Fact Billing" count="0"/>
    <cacheHierarchy uniqueName="[Measures].[OPD Referral to Procedures Revenue]" caption="OPD Referral to Procedures Revenue" measure="1" displayFolder="Referral Measures" measureGroup="Fact Billing" count="0"/>
    <cacheHierarchy uniqueName="[Measures].[Historical OPD Referral to Procedures Revenue]" caption="Historical OPD Referral to Procedures Revenue" measure="1" displayFolder="Historical Referral Measures" measureGroup="Fact Billing" count="0"/>
    <cacheHierarchy uniqueName="[Measures].[Growth OPD Referral to Procedures Revenue]" caption="Growth OPD Referral to Procedures Revenue" measure="1" displayFolder="Referral Measures Growth" measureGroup="Fact Billing" count="0"/>
    <cacheHierarchy uniqueName="[Measures].[Historical  Diagnosis Compliance %]" caption="Historical  Diagnosis Compliance %" measure="1" displayFolder="Historical Measures" measureGroup="Fact Billing" count="0"/>
    <cacheHierarchy uniqueName="[Measures].[Growth Diagnosis Compliance %]" caption="Growth Diagnosis Compliance %" measure="1" displayFolder="Growth Measures" measureGroup="Fact Billing" count="0"/>
    <cacheHierarchy uniqueName="[Measures].[No. Of Accounts]" caption="No. Of Accounts" measure="1" displayFolder="" measureGroup="Fact Billing" count="0"/>
    <cacheHierarchy uniqueName="[Measures].[Historical No. Of Accounts]" caption="Historical No. Of Accounts" measure="1" displayFolder="Historical Measures" measureGroup="Fact Billing" count="0"/>
    <cacheHierarchy uniqueName="[Measures].[OPD Referral to IPD]" caption="OPD Referral to IPD" measure="1" displayFolder="Financial Impact" measureGroup="Fact Billing" count="0"/>
    <cacheHierarchy uniqueName="[Measures].[ER Referral to IPD]" caption="ER Referral to IPD" measure="1" displayFolder="Financial Impact" measureGroup="Fact Billing" count="0"/>
    <cacheHierarchy uniqueName="[Measures].[Lab Service Per Case]" caption="Lab Service Per Case" measure="1" displayFolder="" measureGroup="Fact Billing" count="0"/>
    <cacheHierarchy uniqueName="[Measures].[Rad Service Per Case]" caption="Rad Service Per Case" measure="1" displayFolder="" measureGroup="Fact Billing" count="0"/>
    <cacheHierarchy uniqueName="[Measures].[Procedure Service Per Case]" caption="Procedure Service Per Case" measure="1" displayFolder="" measureGroup="Fact Billing" count="0"/>
    <cacheHierarchy uniqueName="[Measures].[Lab Service Per Case Original]" caption="Lab Service Per Case Original" measure="1" displayFolder="" measureGroup="Fact Billing" count="0"/>
    <cacheHierarchy uniqueName="[Measures].[Rad Service Per Case Original]" caption="Rad Service Per Case Original" measure="1" displayFolder="" measureGroup="Fact Billing" count="0"/>
    <cacheHierarchy uniqueName="[Measures].[Procedure Service Per Case Original]" caption="Procedure Service Per Case Original" measure="1" displayFolder="" measureGroup="Fact Billing" count="0"/>
    <cacheHierarchy uniqueName="[Measures].[Charge Per Prescription]" caption="Charge Per Prescription" measure="1" displayFolder="" measureGroup="Fact Billing" count="0"/>
    <cacheHierarchy uniqueName="[Measures].[Charge Medication Per Case]" caption="Charge Medication Per Case" measure="1" displayFolder="" measureGroup="Fact Billing" count="0"/>
    <cacheHierarchy uniqueName="[Measures].[MTD Revenue For Medication]" caption="MTD Revenue For Medication" measure="1" displayFolder="MTD Calculation" measureGroup="Fact Billing" count="0"/>
    <cacheHierarchy uniqueName="[Measures].[MTD Revenue For Laboratory]" caption="MTD Revenue For Laboratory" measure="1" displayFolder="MTD Calculation" measureGroup="Fact Billing" count="0"/>
    <cacheHierarchy uniqueName="[Measures].[MTD Revenue For Radiology]" caption="MTD Revenue For Radiology" measure="1" displayFolder="MTD Calculation" measureGroup="Fact Billing" count="0"/>
    <cacheHierarchy uniqueName="[Measures].[Historical MTD Revenue For Medication]" caption="Historical MTD Revenue For Medication" measure="1" displayFolder="Historical Measures" measureGroup="Fact Billing" count="0"/>
    <cacheHierarchy uniqueName="[Measures].[Historical MTD Revenue For Laboratory]" caption="Historical MTD Revenue For Laboratory" measure="1" displayFolder="Historical Measures" measureGroup="Fact Billing" count="0"/>
    <cacheHierarchy uniqueName="[Measures].[Historical MTD Revenue For Radiology]" caption="Historical MTD Revenue For Radiology" measure="1" displayFolder="Historical Measures" measureGroup="Fact Billing" count="0"/>
    <cacheHierarchy uniqueName="[Measures].[Growth MTD Revenue For Medication %]" caption="Growth MTD Revenue For Medication %" measure="1" displayFolder="Growth Measures" measureGroup="Fact Billing" count="0"/>
    <cacheHierarchy uniqueName="[Measures].[Growth MTD Revenue For Laboratory %]" caption="Growth MTD Revenue For Laboratory %" measure="1" displayFolder="Growth Measures" measureGroup="Fact Billing" count="0"/>
    <cacheHierarchy uniqueName="[Measures].[Growth MTD Revenue For Radiology%]" caption="Growth MTD Revenue For Radiology%" measure="1" displayFolder="Growth Measures" measureGroup="Fact Billing" count="0"/>
    <cacheHierarchy uniqueName="[Measures].[Historical Revenue For Medication]" caption="Historical Revenue For Medication" measure="1" displayFolder="Historical Measures" measureGroup="Fact Billing" count="0"/>
    <cacheHierarchy uniqueName="[Measures].[Historical Revenue For Laboratory]" caption="Historical Revenue For Laboratory" measure="1" displayFolder="Historical Measures" measureGroup="Fact Billing" count="0"/>
    <cacheHierarchy uniqueName="[Measures].[Historical Revenue For Radiology]" caption="Historical Revenue For Radiology" measure="1" displayFolder="Historical Measures" measureGroup="Fact Billing" count="0"/>
    <cacheHierarchy uniqueName="[Measures].[Growth Revenue For Medication %]" caption="Growth Revenue For Medication %" measure="1" displayFolder="Growth Measures" measureGroup="Fact Billing" count="0"/>
    <cacheHierarchy uniqueName="[Measures].[Growth Revenue For Laboratory %]" caption="Growth Revenue For Laboratory %" measure="1" displayFolder="Growth Measures" measureGroup="Fact Billing" count="0"/>
    <cacheHierarchy uniqueName="[Measures].[Growth Revenue For Radiology %]" caption="Growth Revenue For Radiology %" measure="1" displayFolder="Growth Measures" measureGroup="Fact Billing" count="0"/>
    <cacheHierarchy uniqueName="[Measures].[Baseline Total Revenue]" caption="Baseline Total Revenue" measure="1" displayFolder="Baseline" measureGroup="Fact Billing" count="0"/>
    <cacheHierarchy uniqueName="[Measures].[Baseline No Of Cases]" caption="Baseline No Of Cases" measure="1" displayFolder="Baseline" measureGroup="Fact Billing" count="0"/>
    <cacheHierarchy uniqueName="[Measures].[Baseline Charge Per Case]" caption="Baseline Charge Per Case" measure="1" displayFolder="Baseline" measureGroup="Fact Billing" count="0"/>
    <cacheHierarchy uniqueName="[Measures].[Baseline No of Services]" caption="Baseline No of Services" measure="1" displayFolder="Baseline" measureGroup="Fact Billing" count="0"/>
    <cacheHierarchy uniqueName="[Measures].[Baseline AVG No of Services]" caption="Baseline AVG No of Services" measure="1" displayFolder="Baseline" measureGroup="Fact Billing" count="0"/>
    <cacheHierarchy uniqueName="[Measures].[Baseline OPD Referral to Lab Cases]" caption="Baseline OPD Referral to Lab Cases" measure="1" displayFolder="Baseline" measureGroup="Fact Billing" count="0"/>
    <cacheHierarchy uniqueName="[Measures].[Baseline OPD Referral to Rad Cases]" caption="Baseline OPD Referral to Rad Cases" measure="1" displayFolder="Baseline" measureGroup="Fact Billing" count="0"/>
    <cacheHierarchy uniqueName="[Measures].[Baseline OPD Referral to Rad Cases %]" caption="Baseline OPD Referral to Rad Cases %" measure="1" displayFolder="Baseline" measureGroup="Fact Billing" count="0"/>
    <cacheHierarchy uniqueName="[Measures].[Baseline OPD Referral to Lab Cases %]" caption="Baseline OPD Referral to Lab Cases %" measure="1" displayFolder="Baseline" measureGroup="Fact Billing" count="0"/>
    <cacheHierarchy uniqueName="[Measures].[Baseline Diagnosis Compliance %]" caption="Baseline Diagnosis Compliance %" measure="1" displayFolder="Baseline" measureGroup="Fact Billing" count="0"/>
    <cacheHierarchy uniqueName="[Measures].[Baseline OPD Referral to Lab Revenue]" caption="Baseline OPD Referral to Lab Revenue" measure="1" displayFolder="Baseline" measureGroup="Fact Billing" count="0"/>
    <cacheHierarchy uniqueName="[Measures].[Baseline OPD Referral to Rad Revenue]" caption="Baseline OPD Referral to Rad Revenue" measure="1" displayFolder="Baseline" measureGroup="Fact Billing" count="0"/>
    <cacheHierarchy uniqueName="[Measures].[Baseline OPD Referral to Procedures Revenue]" caption="Baseline OPD Referral to Procedures Revenue" measure="1" displayFolder="Baseline" measureGroup="Fact Billing" count="0"/>
    <cacheHierarchy uniqueName="[Measures].[Baseline OPD Referral to Procedures Cases %]" caption="Baseline OPD Referral to Procedures Cases %" measure="1" displayFolder="Baseline" measureGroup="Fact Billing" count="0"/>
    <cacheHierarchy uniqueName="[Measures].[Baseline OPD Referral to IPD Cases]" caption="Baseline OPD Referral to IPD Cases" measure="1" displayFolder="Baseline" measureGroup="Fact Billing" count="0"/>
    <cacheHierarchy uniqueName="[Measures].[Baseline OPD Referral to IPD Cases %]" caption="Baseline OPD Referral to IPD Cases %" measure="1" displayFolder="Baseline" measureGroup="Fact Billing" count="0"/>
    <cacheHierarchy uniqueName="[Measures].[Baseline OPD Referral to Procedures Cases]" caption="Baseline OPD Referral to Procedures Cases" measure="1" displayFolder="Baseline" measureGroup="Fact Billing" count="0"/>
    <cacheHierarchy uniqueName="[Measures].[Baseline OPD Referral to IPD Revenue]" caption="Baseline OPD Referral to IPD Revenue" measure="1" displayFolder="Baseline" measureGroup="Fact Billing" count="0"/>
    <cacheHierarchy uniqueName="[Measures].[Ambulance Revenue]" caption="Ambulance Revenue" measure="1" displayFolder="Power BI" measureGroup="Fact Billing" count="0"/>
    <cacheHierarchy uniqueName="[Measures].[OPD Referral to IPD Cases (adjusted)]" caption="OPD Referral to IPD Cases (adjusted)" measure="1" displayFolder="Referral Measures" measureGroup="Fact Billing" count="0"/>
    <cacheHierarchy uniqueName="[Measures].[OPD Referral to IPD Cases (adjusted) %]" caption="OPD Referral to IPD Cases (adjusted) %" measure="1" displayFolder="Referral Measures" measureGroup="Fact Billing" count="0"/>
    <cacheHierarchy uniqueName="[Measures].[OPD Referral to IPD Revenue]" caption="OPD Referral to IPD Revenue" measure="1" displayFolder="Referral Measures" measureGroup="Fact Billing" count="0"/>
    <cacheHierarchy uniqueName="[Measures].[Growth OPD Referral to IPD Revenue]" caption="Growth OPD Referral to IPD Revenue" measure="1" displayFolder="Referral Measures Growth" measureGroup="Fact Billing" count="0"/>
    <cacheHierarchy uniqueName="[Measures].[OPD Referral to IPD Revenue (adjusted)]" caption="OPD Referral to IPD Revenue (adjusted)" measure="1" displayFolder="Referral Measures" measureGroup="Fact Billing" count="0"/>
    <cacheHierarchy uniqueName="[Measures].[Historical OPD Referral to IPD Revenue (adjusted)]" caption="Historical OPD Referral to IPD Revenue (adjusted)" measure="1" displayFolder="Historical Measures" measureGroup="Fact Billing" count="0"/>
    <cacheHierarchy uniqueName="[Measures].[Historical OPD Referral to IPD Cases (adjusted)]" caption="Historical OPD Referral to IPD Cases (adjusted)" measure="1" displayFolder="Historical Measures" measureGroup="Fact Billing" count="0"/>
    <cacheHierarchy uniqueName="[Measures].[Historical OPD Referral to IPD Cases (adjusted) %]" caption="Historical OPD Referral to IPD Cases (adjusted) %" measure="1" displayFolder="Historical Measures" measureGroup="Fact Billing" count="0"/>
    <cacheHierarchy uniqueName="[Measures].[Baseline OPD Referral to IPD Revenue (adjusted)]" caption="Baseline OPD Referral to IPD Revenue (adjusted)" measure="1" displayFolder="Baseline" measureGroup="Fact Billing" count="0"/>
    <cacheHierarchy uniqueName="[Measures].[Baseline OPD Referral to IPD Cases (adjusted)]" caption="Baseline OPD Referral to IPD Cases (adjusted)" measure="1" displayFolder="Baseline" measureGroup="Fact Billing" count="0"/>
    <cacheHierarchy uniqueName="[Measures].[Baseline OPD Referral to IPD Cases (adjusted) %]" caption="Baseline OPD Referral to IPD Cases (adjusted) %" measure="1" displayFolder="Baseline" measureGroup="Fact Billing" count="0"/>
    <cacheHierarchy uniqueName="[Measures].[Total Admitted]" caption="Total Admitted" measure="1" displayFolder="Power BI" measureGroup="Fact Billing" count="0"/>
    <cacheHierarchy uniqueName="[Measures].[Diagnosed Cases]" caption="Diagnosed Cases" measure="1" displayFolder="" measureGroup="Fact Billing" count="0"/>
    <cacheHierarchy uniqueName="[Measures].[No Of Packages]" caption="No Of Packages" measure="1" displayFolder="" measureGroup="Fact Billing" count="0"/>
    <cacheHierarchy uniqueName="[Measures].[No Of Services In Package]" caption="No Of Services In Package" measure="1" displayFolder="" measureGroup="Fact Billing" count="0"/>
    <cacheHierarchy uniqueName="[Measures].[Company Tax]" caption="Company Tax" measure="1" displayFolder="Taxes Measures" measureGroup="Fact Billing" count="0"/>
    <cacheHierarchy uniqueName="[Measures].[Patient Tax]" caption="Patient Tax" measure="1" displayFolder="Taxes Measures" measureGroup="Fact Billing" count="0"/>
    <cacheHierarchy uniqueName="[Measures].[Total Taxes]" caption="Total Taxes" measure="1" displayFolder="Taxes Measures" measureGroup="Fact Billing" count="0"/>
    <cacheHierarchy uniqueName="[Measures].[Revenue - Target]" caption="Revenue - Target" measure="1" displayFolder="" measureGroup="Fact Target" count="0"/>
    <cacheHierarchy uniqueName="[Measures].[Volume - Target]" caption="Volume - Target" measure="1" displayFolder="" measureGroup="Fact Target" count="0"/>
    <cacheHierarchy uniqueName="[Measures].[Revenue New - Target]" caption="Revenue New - Target" measure="1" displayFolder="" measureGroup="Fact Target" count="0"/>
    <cacheHierarchy uniqueName="[Measures].[Target ER Referral %]" caption="Target ER Referral %" measure="1" displayFolder="" measureGroup="Fact Target" count="0"/>
    <cacheHierarchy uniqueName="[Measures].[Target OPD Referral %]" caption="Target OPD Referral %" measure="1" displayFolder="" measureGroup="Fact Target" count="0"/>
    <cacheHierarchy uniqueName="[Measures].[Medication Target]" caption="Medication Target" measure="1" displayFolder="" measureGroup="Fact Target" count="0"/>
    <cacheHierarchy uniqueName="[Measures].[Laboratory Target]" caption="Laboratory Target" measure="1" displayFolder="" measureGroup="Fact Target" count="0"/>
    <cacheHierarchy uniqueName="[Measures].[Radiology Target]" caption="Radiology Target" measure="1" displayFolder="" measureGroup="Fact Target" count="0"/>
    <cacheHierarchy uniqueName="[Measures].[Daily Medication Target]" caption="Daily Medication Target" measure="1" displayFolder="" measureGroup="Fact Target" count="0"/>
    <cacheHierarchy uniqueName="[Measures].[Daily Radiology Target]" caption="Daily Radiology Target" measure="1" displayFolder="" measureGroup="Fact Target" count="0"/>
    <cacheHierarchy uniqueName="[Measures].[Daily Laboratory Target]" caption="Daily Laboratory Target" measure="1" displayFolder="" measureGroup="Fact Target" count="0"/>
    <cacheHierarchy uniqueName="[Measures].[Conversion Rate]" caption="Conversion Rate" measure="1" displayFolder="" measureGroup="Fact Currency Rate" count="0"/>
    <cacheHierarchy uniqueName="[Measures].[Down Payment Cash]" caption="Down Payment Cash" measure="1" displayFolder="" measureGroup="Fact Down Payment" count="0"/>
    <cacheHierarchy uniqueName="[Measures].[Down Payment No of cases]" caption="Down Payment No of cases" measure="1" displayFolder="" measureGroup="Fact Down Payment" count="0"/>
    <cacheHierarchy uniqueName="[Measures].[Down Payment No of Services]" caption="Down Payment No of Services" measure="1" displayFolder="" measureGroup="Fact Down Payment" count="0"/>
    <cacheHierarchy uniqueName="[Measures].[Down Payment No of Patients]" caption="Down Payment No of Patients" measure="1" displayFolder="" measureGroup="Fact Down Payment" count="0"/>
    <cacheHierarchy uniqueName="[Measures].[Balance]" caption="Balance" measure="1" displayFolder="" measureGroup="Fact Down Payment" count="0"/>
    <cacheHierarchy uniqueName="[Measures].[MTD Balance]" caption="MTD Balance" measure="1" displayFolder="Power BI" measureGroup="Fact Down Payment" count="0"/>
    <cacheHierarchy uniqueName="[Measures].[QTD Balance]" caption="QTD Balance" measure="1" displayFolder="Power BI" measureGroup="Fact Down Payment" count="0"/>
    <cacheHierarchy uniqueName="[Measures].[YTD Balance]" caption="YTD Balance" measure="1" displayFolder="Power BI" measureGroup="Fact Down Payment" count="0"/>
    <cacheHierarchy uniqueName="[Measures].[Period Balance]" caption="Period Balance" measure="1" displayFolder="Power BI" measureGroup="Fact Down Payment" count="0"/>
    <cacheHierarchy uniqueName="[Measures].[MTD Risk No of cases]" caption="MTD Risk No of cases" measure="1" displayFolder="Power BI" measureGroup="Fact Down Payment" count="0"/>
    <cacheHierarchy uniqueName="[Measures].[QTD Risk No of cases]" caption="QTD Risk No of cases" measure="1" displayFolder="Power BI" measureGroup="Fact Down Payment" count="0"/>
    <cacheHierarchy uniqueName="[Measures].[YTD Risk No of cases]" caption="YTD Risk No of cases" measure="1" displayFolder="Power BI" measureGroup="Fact Down Payment" count="0"/>
    <cacheHierarchy uniqueName="[Measures].[Period Risk No of cases]" caption="Period Risk No of cases" measure="1" displayFolder="Power BI" measureGroup="Fact Down Payment" count="0"/>
    <cacheHierarchy uniqueName="[Measures].[MTD Risk Cash Amount]" caption="MTD Risk Cash Amount" measure="1" displayFolder="Power BI" measureGroup="Fact Down Payment" count="0"/>
    <cacheHierarchy uniqueName="[Measures].[QTD Risk Cash Amount]" caption="QTD Risk Cash Amount" measure="1" displayFolder="Power BI" measureGroup="Fact Down Payment" count="0"/>
    <cacheHierarchy uniqueName="[Measures].[YTD Risk Cash Amount]" caption="YTD Risk Cash Amount" measure="1" displayFolder="Power BI" measureGroup="Fact Down Payment" count="0"/>
    <cacheHierarchy uniqueName="[Measures].[Period Risk Cash Amount]" caption="Period Risk Cash Amount" measure="1" displayFolder="Power BI" measureGroup="Fact Down Payment" count="0"/>
    <cacheHierarchy uniqueName="[Measures].[Risk_Cash_Amount]" caption="Risk_Cash_Amount" measure="1" displayFolder="Power  BI" measureGroup="Fact Down Payment" count="0"/>
    <cacheHierarchy uniqueName="[Measures].[Risk_Balance]" caption="Risk_Balance" measure="1" displayFolder="Power BI" measureGroup="Fact Down Payment" count="0"/>
    <cacheHierarchy uniqueName="[Measures].[No Of Cases At Financial Risk]" caption="No Of Cases At Financial Risk" measure="1" displayFolder="Power BI" measureGroup="Fact Down Payment" count="0"/>
    <cacheHierarchy uniqueName="[Measures].[Net Balance]" caption="Net Balance" measure="1" displayFolder="" measureGroup="Fact Down Payment" count="0"/>
    <cacheHierarchy uniqueName="[Measures].[Leakage Revenue]" caption="Leakage Revenue" measure="1" displayFolder="" measureGroup="Fact Service Leakage" count="0"/>
    <cacheHierarchy uniqueName="[Measures].[Leakage Discount]" caption="Leakage Discount" measure="1" displayFolder="" measureGroup="Fact Service Leakage" count="0"/>
    <cacheHierarchy uniqueName="[Measures].[Leakage PatientTax]" caption="Leakage PatientTax" measure="1" displayFolder="" measureGroup="Fact Service Leakage" count="0"/>
    <cacheHierarchy uniqueName="[Measures].[Leakage CompanyTax]" caption="Leakage CompanyTax" measure="1" displayFolder="" measureGroup="Fact Service Leakage" count="0"/>
    <cacheHierarchy uniqueName="[Measures].[No Of Services Growth $]" caption="No Of Services Growth $" measure="1" displayFolder="Growth Measures" measureGroup="Fact Billing" count="0" hidden="1"/>
    <cacheHierarchy uniqueName="[Measures].[OPD WaitingTime]" caption="OPD WaitingTime" measure="1" displayFolder="" measureGroup="Fact Billing" count="0" hidden="1"/>
    <cacheHierarchy uniqueName="[Measures].[Total Revenue2]" caption="Total Revenue2" measure="1" displayFolder="" measureGroup="Fact Billing" count="0" hidden="1"/>
  </cacheHierarchies>
  <kpis count="0"/>
  <dimensions count="35">
    <dimension name="Dim Account" uniqueName="[Dim Account]" caption="Dim Account"/>
    <dimension name="Dim Account - Sub" uniqueName="[Dim Account - Sub]" caption="Dim Account - Sub"/>
    <dimension name="Dim Account Status" uniqueName="[Dim Account Status]" caption="Dim Account Status"/>
    <dimension name="Dim Business Unit" uniqueName="[Dim Business Unit]" caption="Dim Business Unit"/>
    <dimension name="Dim Contracts" uniqueName="[Dim Contracts]" caption="Dim Contracts"/>
    <dimension name="Dim Currency" uniqueName="[Dim Currency]" caption="Dim Currency"/>
    <dimension name="Dim Date - End Date" uniqueName="[Dim Date - End Date]" caption="Dim Date - End Date"/>
    <dimension name="Dim Date - Occupancy Time" uniqueName="[Dim Date - Occupancy Time]" caption="Dim Date - Occupancy Time"/>
    <dimension name="Dim Date - Service Date" uniqueName="[Dim Date - Service Date]" caption="Dim Date - Service Date"/>
    <dimension name="Dim Date - Start Date" uniqueName="[Dim Date - Start Date]" caption="Dim Date - Start Date"/>
    <dimension name="Dim Diagnosis" uniqueName="[Dim Diagnosis]" caption="Dim Diagnosis"/>
    <dimension name="Dim Discharge Status" uniqueName="[Dim Discharge Status]" caption="Dim Discharge Status"/>
    <dimension name="Dim Doctor" uniqueName="[Dim Doctor]" caption="Dim Doctor"/>
    <dimension name="Dim Doctor Procedure" uniqueName="[Dim Doctor Procedure]" caption="Dim Doctor Procedure"/>
    <dimension name="Dim Doctors Status" uniqueName="[Dim Doctors Status]" caption="Dim Doctors Status"/>
    <dimension name="Dim Employees" uniqueName="[Dim Employees]" caption="Dim Employees"/>
    <dimension name="Dim Episode" uniqueName="[Dim Episode]" caption="Dim Episode"/>
    <dimension name="Dim Episode Status" uniqueName="[Dim Episode Status]" caption="Dim Episode Status"/>
    <dimension name="Dim Exclusive" uniqueName="[Dim Exclusive]" caption="Dim Exclusive"/>
    <dimension name="Dim Hospital Structure" uniqueName="[Dim Hospital Structure]" caption="Dim Hospital Structure"/>
    <dimension name="Dim Invoice" uniqueName="[Dim Invoice]" caption="Dim Invoice"/>
    <dimension name="Dim Medical Department" uniqueName="[Dim Medical Department]" caption="Dim Medical Department"/>
    <dimension name="Dim Notes" uniqueName="[Dim Notes]" caption="Dim Notes"/>
    <dimension name="Dim Operation" uniqueName="[Dim Operation]" caption="Dim Operation"/>
    <dimension name="Dim Packages" uniqueName="[Dim Packages]" caption="Dim Packages"/>
    <dimension name="Dim Patient" uniqueName="[Dim Patient]" caption="Dim Patient"/>
    <dimension name="Dim Patient Payment Status" uniqueName="[Dim Patient Payment Status]" caption="Dim Patient Payment Status"/>
    <dimension name="Dim Patient Status" uniqueName="[Dim Patient Status]" caption="Dim Patient Status"/>
    <dimension name="Dim Readmission" uniqueName="[Dim Readmission]" caption="Dim Readmission"/>
    <dimension name="Dim Referral Source" uniqueName="[Dim Referral Source]" caption="Dim Referral Source"/>
    <dimension name="Dim Second Doctor" uniqueName="[Dim Second Doctor]" caption="Dim Second Doctor"/>
    <dimension name="Dim Service Location" uniqueName="[Dim Service Location]" caption="Dim Service Location"/>
    <dimension name="Dim Services" uniqueName="[Dim Services]" caption="Dim Services"/>
    <dimension name="Dim Services Status" uniqueName="[Dim Services Status]" caption="Dim Services Status"/>
    <dimension measure="1" name="Measures" uniqueName="[Measures]" caption="Measures"/>
  </dimensions>
  <measureGroups count="38">
    <measureGroup name="Dim Account" caption="Dim Account"/>
    <measureGroup name="Dim Account - Sub" caption="Dim Account - Sub"/>
    <measureGroup name="Dim Account Status" caption="Dim Account Status"/>
    <measureGroup name="Dim Business Unit" caption="Dim Business Unit"/>
    <measureGroup name="Dim Contracts" caption="Dim Contracts"/>
    <measureGroup name="Dim Currency" caption="Dim Currency"/>
    <measureGroup name="Dim Date - End Date" caption="Dim Date - End Date"/>
    <measureGroup name="Dim Date - Occupancy Time" caption="Dim Date - Occupancy Time"/>
    <measureGroup name="Dim Date - Service Date" caption="Dim Date - Service Date"/>
    <measureGroup name="Dim Date - Start Date" caption="Dim Date - Start Date"/>
    <measureGroup name="Dim Diagnosis" caption="Dim Diagnosis"/>
    <measureGroup name="Dim Discharge Status" caption="Dim Discharge Status"/>
    <measureGroup name="Dim Doctor" caption="Dim Doctor"/>
    <measureGroup name="Dim Doctor Procedure" caption="Dim Doctor Procedure"/>
    <measureGroup name="Dim Doctors Status" caption="Dim Doctors Status"/>
    <measureGroup name="Dim Employees" caption="Dim Employees"/>
    <measureGroup name="Dim Episode" caption="Dim Episode"/>
    <measureGroup name="Dim Episode Status" caption="Dim Episode Status"/>
    <measureGroup name="Dim Exclusive" caption="Dim Exclusive"/>
    <measureGroup name="Dim Hospital Structure" caption="Dim Hospital Structure"/>
    <measureGroup name="Dim Invoice" caption="Dim Invoice"/>
    <measureGroup name="Dim Medical Department" caption="Dim Medical Department"/>
    <measureGroup name="Dim Notes" caption="Dim Notes"/>
    <measureGroup name="Dim Operation" caption="Dim Operation"/>
    <measureGroup name="Dim Packages" caption="Dim Packages"/>
    <measureGroup name="Dim Patient" caption="Dim Patient"/>
    <measureGroup name="Dim Patient Payment Status" caption="Dim Patient Payment Status"/>
    <measureGroup name="Dim Patient Status" caption="Dim Patient Status"/>
    <measureGroup name="Dim Readmission" caption="Dim Readmission"/>
    <measureGroup name="Dim Referral Source" caption="Dim Referral Source"/>
    <measureGroup name="Dim Second Doctor" caption="Dim Second Doctor"/>
    <measureGroup name="Dim Service Location" caption="Dim Service Location"/>
    <measureGroup name="Dim Services" caption="Dim Services"/>
    <measureGroup name="Dim Services Status" caption="Dim Services Status"/>
    <measureGroup name="Fact Billing" caption="Fact Billing"/>
    <measureGroup name="Fact Down Payment" caption="Fact Down Payment"/>
    <measureGroup name="Fact Service Leakage" caption="Fact Service Leakage"/>
    <measureGroup name="Fact Target" caption="Fact Target"/>
  </measureGroups>
  <maps count="106">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1"/>
    <map measureGroup="12" dimension="12"/>
    <map measureGroup="13" dimension="0"/>
    <map measureGroup="13" dimension="3"/>
    <map measureGroup="13" dimension="6"/>
    <map measureGroup="13" dimension="8"/>
    <map measureGroup="13" dimension="9"/>
    <map measureGroup="13" dimension="13"/>
    <map measureGroup="13" dimension="16"/>
    <map measureGroup="13" dimension="18"/>
    <map measureGroup="13" dimension="25"/>
    <map measureGroup="13" dimension="32"/>
    <map measureGroup="14" dimension="14"/>
    <map measureGroup="15" dimension="15"/>
    <map measureGroup="16" dimension="16"/>
    <map measureGroup="17" dimension="17"/>
    <map measureGroup="18" dimension="18"/>
    <map measureGroup="19" dimension="19"/>
    <map measureGroup="20" dimension="20"/>
    <map measureGroup="21" dimension="21"/>
    <map measureGroup="22" dimension="22"/>
    <map measureGroup="23" dimension="23"/>
    <map measureGroup="24" dimension="24"/>
    <map measureGroup="25" dimension="25"/>
    <map measureGroup="26" dimension="26"/>
    <map measureGroup="27" dimension="27"/>
    <map measureGroup="28" dimension="28"/>
    <map measureGroup="29" dimension="29"/>
    <map measureGroup="30" dimension="30"/>
    <map measureGroup="31" dimension="31"/>
    <map measureGroup="32" dimension="32"/>
    <map measureGroup="33" dimension="33"/>
    <map measureGroup="34" dimension="0"/>
    <map measureGroup="34" dimension="1"/>
    <map measureGroup="34" dimension="2"/>
    <map measureGroup="34" dimension="3"/>
    <map measureGroup="34" dimension="4"/>
    <map measureGroup="34" dimension="6"/>
    <map measureGroup="34" dimension="8"/>
    <map measureGroup="34" dimension="9"/>
    <map measureGroup="34" dimension="10"/>
    <map measureGroup="34" dimension="11"/>
    <map measureGroup="34" dimension="12"/>
    <map measureGroup="34" dimension="13"/>
    <map measureGroup="34" dimension="14"/>
    <map measureGroup="34" dimension="16"/>
    <map measureGroup="34" dimension="17"/>
    <map measureGroup="34" dimension="18"/>
    <map measureGroup="34" dimension="19"/>
    <map measureGroup="34" dimension="21"/>
    <map measureGroup="34" dimension="22"/>
    <map measureGroup="34" dimension="23"/>
    <map measureGroup="34" dimension="24"/>
    <map measureGroup="34" dimension="25"/>
    <map measureGroup="34" dimension="27"/>
    <map measureGroup="34" dimension="28"/>
    <map measureGroup="34" dimension="29"/>
    <map measureGroup="34" dimension="30"/>
    <map measureGroup="34" dimension="31"/>
    <map measureGroup="34" dimension="32"/>
    <map measureGroup="34" dimension="33"/>
    <map measureGroup="35" dimension="0"/>
    <map measureGroup="35" dimension="1"/>
    <map measureGroup="35" dimension="3"/>
    <map measureGroup="35" dimension="6"/>
    <map measureGroup="35" dimension="8"/>
    <map measureGroup="35" dimension="9"/>
    <map measureGroup="35" dimension="10"/>
    <map measureGroup="35" dimension="11"/>
    <map measureGroup="35" dimension="12"/>
    <map measureGroup="35" dimension="15"/>
    <map measureGroup="35" dimension="16"/>
    <map measureGroup="35" dimension="19"/>
    <map measureGroup="35" dimension="20"/>
    <map measureGroup="35" dimension="21"/>
    <map measureGroup="35" dimension="25"/>
    <map measureGroup="35" dimension="26"/>
    <map measureGroup="35" dimension="29"/>
    <map measureGroup="35" dimension="32"/>
    <map measureGroup="36" dimension="0"/>
    <map measureGroup="36" dimension="3"/>
    <map measureGroup="36" dimension="8"/>
    <map measureGroup="36" dimension="12"/>
    <map measureGroup="36" dimension="16"/>
    <map measureGroup="36" dimension="21"/>
    <map measureGroup="36" dimension="23"/>
    <map measureGroup="36" dimension="25"/>
    <map measureGroup="36" dimension="29"/>
    <map measureGroup="36" dimension="32"/>
    <map measureGroup="37" dimension="0"/>
    <map measureGroup="37" dimension="3"/>
    <map measureGroup="37" dimension="8"/>
    <map measureGroup="37" dimension="12"/>
    <map measureGroup="37" dimension="21"/>
    <map measureGroup="37"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Naser Mohamed Reda" refreshedDate="44660.406398032406" backgroundQuery="1" createdVersion="6" refreshedVersion="7" minRefreshableVersion="3" recordCount="0" supportSubquery="1" supportAdvancedDrill="1" xr:uid="{F9C994DF-FCCF-4207-B98B-339A9EC6BAE5}">
  <cacheSource type="external" connectionId="1"/>
  <cacheFields count="15">
    <cacheField name="[Dim Date - Service Date].[DateHierarchy].[Year]" caption="Year" numFmtId="0" hierarchy="56" level="1">
      <sharedItems count="1">
        <s v="[Dim Date - Service Date].[DateHierarchy].[Year].&amp;[2022]" c="2022"/>
      </sharedItems>
    </cacheField>
    <cacheField name="[Dim Date - Service Date].[DateHierarchy].[Half Year]" caption="Half Year" numFmtId="0" hierarchy="56" level="2">
      <sharedItems count="1">
        <s v="[Dim Date - Service Date].[DateHierarchy].[Half Year].&amp;[Semester 1, 2022]" c="Semester 1, 2022"/>
      </sharedItems>
    </cacheField>
    <cacheField name="[Dim Date - Service Date].[DateHierarchy].[Quarter]" caption="Quarter" numFmtId="0" hierarchy="56" level="3">
      <sharedItems count="2">
        <s v="[Dim Date - Service Date].[DateHierarchy].[Quarter].&amp;[Quarter 2, 2022]" c="Quarter 2, 2022"/>
        <s v="[Dim Date - Service Date].[DateHierarchy].[Quarter].&amp;[Quarter 1, 2022]" u="1" c="Quarter 1, 2022"/>
      </sharedItems>
    </cacheField>
    <cacheField name="[Dim Date - Service Date].[DateHierarchy].[Month]" caption="Month" numFmtId="0" hierarchy="56" level="4">
      <sharedItems count="3">
        <s v="[Dim Date - Service Date].[DateHierarchy].[Month].&amp;[April 2022]" c="April 2022"/>
        <s v="[Dim Date - Service Date].[DateHierarchy].[Month].&amp;[March 2022]" u="1" c="March 2022"/>
        <s v="[Dim Date - Service Date].[DateHierarchy].[Month].&amp;[February 2022]" u="1" c="February 2022"/>
      </sharedItems>
    </cacheField>
    <cacheField name="[Dim Date - Service Date].[DateHierarchy].[Day Name]" caption="Day Name" numFmtId="0" hierarchy="56" level="5">
      <sharedItems count="9">
        <s v="[Dim Date - Service Date].[DateHierarchy].[Day Name].&amp;[Friday, 01 Apr 2022]" c="Friday, 01 Apr 2022"/>
        <s v="[Dim Date - Service Date].[DateHierarchy].[Day Name].&amp;[Saturday, 02 Apr 2022]" c="Saturday, 02 Apr 2022"/>
        <s v="[Dim Date - Service Date].[DateHierarchy].[Day Name].&amp;[Sunday, 03 Apr 2022]" c="Sunday, 03 Apr 2022"/>
        <s v="[Dim Date - Service Date].[DateHierarchy].[Day Name].&amp;[Monday, 04 Apr 2022]" c="Monday, 04 Apr 2022"/>
        <s v="[Dim Date - Service Date].[DateHierarchy].[Day Name].&amp;[Tuesday, 05 Apr 2022]" c="Tuesday, 05 Apr 2022"/>
        <s v="[Dim Date - Service Date].[DateHierarchy].[Day Name].&amp;[Wednesday, 06 Apr 2022]" c="Wednesday, 06 Apr 2022"/>
        <s v="[Dim Date - Service Date].[DateHierarchy].[Day Name].&amp;[Thursday, 07 Apr 2022]" c="Thursday, 07 Apr 2022"/>
        <s v="[Dim Date - Service Date].[DateHierarchy].[Day Name].&amp;[Friday, 08 Apr 2022]" c="Friday, 08 Apr 2022"/>
        <s v="[Dim Date - Service Date].[DateHierarchy].[Day Name].&amp;[Saturday, 09 Apr 2022]" c="Saturday, 09 Apr 2022"/>
      </sharedItems>
    </cacheField>
    <cacheField name="[Dim Medical Department].[Medical Department Hierarchy].[Unified Medical Department Name]" caption="Unified Medical Department Name" numFmtId="0" hierarchy="168" level="1">
      <sharedItems containsSemiMixedTypes="0" containsString="0"/>
    </cacheField>
    <cacheField name="[Dim Medical Department].[Medical Department Hierarchy].[Medical Department Name]" caption="Medical Department Name" numFmtId="0" hierarchy="168" level="2">
      <sharedItems containsSemiMixedTypes="0" containsString="0"/>
    </cacheField>
    <cacheField name="[Dim Business Unit].[Business Unit Hierarchy].[Country Name]" caption="Country Name" numFmtId="0" hierarchy="15" level="1">
      <sharedItems containsSemiMixedTypes="0" containsString="0"/>
    </cacheField>
    <cacheField name="[Dim Business Unit].[Business Unit Hierarchy].[Business Unit Type Name]" caption="Business Unit Type Name" numFmtId="0" hierarchy="15" level="2">
      <sharedItems containsSemiMixedTypes="0" containsString="0"/>
    </cacheField>
    <cacheField name="[Dim Business Unit].[Business Unit Hierarchy].[Business Unit English Name]" caption="Business Unit English Name" numFmtId="0" hierarchy="15" level="3">
      <sharedItems containsSemiMixedTypes="0" containsString="0"/>
    </cacheField>
    <cacheField name="[Dim Doctor].[Specialty].[Specialty]" caption="Specialty" numFmtId="0" hierarchy="115" level="1">
      <sharedItems count="3">
        <s v="[Dim Doctor].[Specialty].&amp;" c=""/>
        <s v="[Dim Doctor].[Specialty].&amp;[Dental Services]" c="Dental Services"/>
        <s v="[Dim Doctor].[Specialty].&amp;[Cardiothoracic]" u="1" c="Cardiothoracic"/>
      </sharedItems>
    </cacheField>
    <cacheField name="[Dim Medical Department].[Unified Medical Department Name].[Unified Medical Department Name]" caption="Unified Medical Department Name" numFmtId="0" hierarchy="172" level="1">
      <sharedItems containsSemiMixedTypes="0" containsString="0"/>
    </cacheField>
    <cacheField name="[Dim Doctor].[Doctor Name].[Doctor Name]" caption="Doctor Name" numFmtId="0" hierarchy="111" level="1">
      <sharedItems count="53">
        <s v="[Dim Doctor].[Doctor Name].&amp;[ABDELHAMID MOHAMED ABDELHAMID YOUSIF]" c="ABDELHAMID MOHAMED ABDELHAMID YOUSIF"/>
        <s v="[Dim Doctor].[Doctor Name].&amp;[ADEL MOHAMED TAWFIK ABDELRAHMAN]" c="ADEL MOHAMED TAWFIK ABDELRAHMAN"/>
        <s v="[Dim Doctor].[Doctor Name].&amp;[Ahmed Mohamed Abdelrazek Mohamed]" c="Ahmed Mohamed Abdelrazek Mohamed"/>
        <s v="[Dim Doctor].[Doctor Name].&amp;[AMANI ALI ELHEFNI ABDELGHANI]" c="AMANI ALI ELHEFNI ABDELGHANI"/>
        <s v="[Dim Doctor].[Doctor Name].&amp;[Amany Hassan Elmansour Elhamamy]" c="Amany Hassan Elmansour Elhamamy"/>
        <s v="[Dim Doctor].[Doctor Name].&amp;[Amira Fathy Rafaat Abdelhamed]" c="Amira Fathy Rafaat Abdelhamed"/>
        <s v="[Dim Doctor].[Doctor Name].&amp;[Amira Screening Clinic]" c="Amira Screening Clinic"/>
        <s v="[Dim Doctor].[Doctor Name].&amp;[Asmaa Gumah Yousf Abdelmenem]" c="Asmaa Gumah Yousf Abdelmenem"/>
        <s v="[Dim Doctor].[Doctor Name].&amp;[Doctor Amira HomeCare ER]" c="Doctor Amira HomeCare ER"/>
        <s v="[Dim Doctor].[Doctor Name].&amp;[DR SCREENING CLINIC]" c="DR SCREENING CLINIC"/>
        <s v="[Dim Doctor].[Doctor Name].&amp;[EIHAB ABDELSAMAD MOHAMED ALBADAWY]" c="EIHAB ABDELSAMAD MOHAMED ALBADAWY"/>
        <s v="[Dim Doctor].[Doctor Name].&amp;[Elham Gamal Eldeen Shaheen]" c="Elham Gamal Eldeen Shaheen"/>
        <s v="[Dim Doctor].[Doctor Name].&amp;[EMAN  FAROUK OSMAN  ELSAFTY]" c="EMAN  FAROUK OSMAN  ELSAFTY"/>
        <s v="[Dim Doctor].[Doctor Name].&amp;[EX   EMERGENCY]" c="EX   EMERGENCY"/>
        <s v="[Dim Doctor].[Doctor Name].&amp;[EX.   DOCTOR ( OUT PATIENT )]" c="EX.   DOCTOR ( OUT PATIENT )"/>
        <s v="[Dim Doctor].[Doctor Name].&amp;[FATMAH ABDULRAHMAN ABDULLAH ASHY]" c="FATMAH ABDULRAHMAN ABDULLAH ASHY"/>
        <s v="[Dim Doctor].[Doctor Name].&amp;[Ghada AbdelRahman Elsaid Al Mashad]" c="Ghada AbdelRahman Elsaid Al Mashad"/>
        <s v="[Dim Doctor].[Doctor Name].&amp;[Hend Waleed Mohammed Bahakeem]" c="Hend Waleed Mohammed Bahakeem"/>
        <s v="[Dim Doctor].[Doctor Name].&amp;[HOME   CARE]" c="HOME   CARE"/>
        <s v="[Dim Doctor].[Doctor Name].&amp;[HUDA ABDULLAH  ABUSANGA]" c="HUDA ABDULLAH  ABUSANGA"/>
        <s v="[Dim Doctor].[Doctor Name].&amp;[HUSSEIN MOHAMED ALI MOHAMED]" c="HUSSEIN MOHAMED ALI MOHAMED"/>
        <s v="[Dim Doctor].[Doctor Name].&amp;[IBRAHEM AHMED SAYED FARAJ]" c="IBRAHEM AHMED SAYED FARAJ"/>
        <s v="[Dim Doctor].[Doctor Name].&amp;[KHALID ABDUALAZYZ ABULLATTIF ABDUALTEF]" c="KHALID ABDUALAZYZ ABULLATTIF ABDUALTEF"/>
        <s v="[Dim Doctor].[Doctor Name].&amp;[Lab Clinic Doctor]" c="Lab Clinic Doctor"/>
        <s v="[Dim Doctor].[Doctor Name].&amp;[LAMYAA MAHMOUD NASR ELKANANI]" c="LAMYAA MAHMOUD NASR ELKANANI"/>
        <s v="[Dim Doctor].[Doctor Name].&amp;[MAHMOUD ALI ALI ABOHASAN]" c="MAHMOUD ALI ALI ABOHASAN"/>
        <s v="[Dim Doctor].[Doctor Name].&amp;[MENNATALLAH ZAKARIA ZAKARIA ABDELGHAFOUR]" c="MENNATALLAH ZAKARIA ZAKARIA ABDELGHAFOUR"/>
        <s v="[Dim Doctor].[Doctor Name].&amp;[MOAMEN AHMED MOHAMED MEKAWY]" c="MOAMEN AHMED MOHAMED MEKAWY"/>
        <s v="[Dim Doctor].[Doctor Name].&amp;[MOHAMED ABDELWADOD ABDIN FADUL]" c="MOHAMED ABDELWADOD ABDIN FADUL"/>
        <s v="[Dim Doctor].[Doctor Name].&amp;[MOHAMED AHMED ISMAIL NASR]" c="MOHAMED AHMED ISMAIL NASR"/>
        <s v="[Dim Doctor].[Doctor Name].&amp;[Mohamed Mohamed Ibrahim Elkhayat]" c="Mohamed Mohamed Ibrahim Elkhayat"/>
        <s v="[Dim Doctor].[Doctor Name].&amp;[Mohamed Screening Clinic Clinic]" c="Mohamed Screening Clinic Clinic"/>
        <s v="[Dim Doctor].[Doctor Name].&amp;[MOHAMMED HASSAN EMAM NASSAR]" c="MOHAMMED HASSAN EMAM NASSAR"/>
        <s v="[Dim Doctor].[Doctor Name].&amp;[MONA MAHMOUD ABDULRAHMAN AL AWADI]" c="MONA MAHMOUD ABDULRAHMAN AL AWADI"/>
        <s v="[Dim Doctor].[Doctor Name].&amp;[Mosab Ibrahim Hassan Saleh]" c="Mosab Ibrahim Hassan Saleh"/>
        <s v="[Dim Doctor].[Doctor Name].&amp;[NABILA TAHA ALI SAFAN]" c="NABILA TAHA ALI SAFAN"/>
        <s v="[Dim Doctor].[Doctor Name].&amp;[NADA MOHAMED RATEB JAWISH]" c="NADA MOHAMED RATEB JAWISH"/>
        <s v="[Dim Doctor].[Doctor Name].&amp;[Not Specified]" c="Not Specified"/>
        <s v="[Dim Doctor].[Doctor Name].&amp;[NUHA ABUBAKER ABDULLAH ALKAFF]" c="NUHA ABUBAKER ABDULLAH ALKAFF"/>
        <s v="[Dim Doctor].[Doctor Name].&amp;[OSAMA AHMED BADAWY MOAWAD]" c="OSAMA AHMED BADAWY MOAWAD"/>
        <s v="[Dim Doctor].[Doctor Name].&amp;[Rabab Masoud AbdelWahed]" c="Rabab Masoud AbdelWahed"/>
        <s v="[Dim Doctor].[Doctor Name].&amp;[Raed Shabaan El Sayed Ali]" c="Raed Shabaan El Sayed Ali"/>
        <s v="[Dim Doctor].[Doctor Name].&amp;[Safa El said]" c="Safa El said"/>
        <s v="[Dim Doctor].[Doctor Name].&amp;[Samah Mohamed Megahed]" c="Samah Mohamed Megahed"/>
        <s v="[Dim Doctor].[Doctor Name].&amp;[Sarah Moustafa Hussein ElHomosany]" c="Sarah Moustafa Hussein ElHomosany"/>
        <s v="[Dim Doctor].[Doctor Name].&amp;[SHAIMAA ATTIA ABOUOUF NEGM]" c="SHAIMAA ATTIA ABOUOUF NEGM"/>
        <s v="[Dim Doctor].[Doctor Name].&amp;[SHERIFAY ABDUAEMED  TAHER]" c="SHERIFAY ABDUAEMED  TAHER"/>
        <s v="[Dim Doctor].[Doctor Name].&amp;[Soha Moneir Abedllatief Aboelleil]" c="Soha Moneir Abedllatief Aboelleil"/>
        <s v="[Dim Doctor].[Doctor Name].&amp;[TRAD KHALED A. ALSHADUKI]" c="TRAD KHALED A. ALSHADUKI"/>
        <s v="[Dim Doctor].[Doctor Name].&amp;[TRAD KHALED SCREENING]" c="TRAD KHALED SCREENING"/>
        <s v="[Dim Doctor].[Doctor Name].&amp;[Walaa Ahmed Elsadany]" c="Walaa Ahmed Elsadany"/>
        <s v="[Dim Doctor].[Doctor Name].&amp;[WALAA RAMADAN ABD ELSALHIN SAAD]" c="WALAA RAMADAN ABD ELSALHIN SAAD"/>
        <s v="[Dim Doctor].[Doctor Name].&amp;[YASMIN IBRAHIM ABDELWAHED AHMED]" c="YASMIN IBRAHIM ABDELWAHED AHMED"/>
      </sharedItems>
    </cacheField>
    <cacheField name="[Dim Doctor Procedure].[Specialty].[Specialty]" caption="Specialty" numFmtId="0" hierarchy="128" level="1">
      <sharedItems count="18">
        <s v="[Dim Doctor Procedure].[Specialty].&amp;[Emergency Room Services]" c="Emergency Room Services"/>
        <s v="[Dim Doctor Procedure].[Specialty].&amp;[Dental Services]" c="Dental Services"/>
        <s v="[Dim Doctor Procedure].[Specialty].&amp;[OBE &amp; GYN]" c="OBE &amp; GYN"/>
        <s v="[Dim Doctor Procedure].[Specialty].&amp;[Nutrition]" c="Nutrition"/>
        <s v="[Dim Doctor Procedure].[Specialty].&amp;[Internal Medicine]" c="Internal Medicine"/>
        <s v="[Dim Doctor Procedure].[Specialty].&amp;[Orthopedics]" c="Orthopedics"/>
        <s v="[Dim Doctor Procedure].[Specialty].&amp;[NEUROLOGY SPECIALIST]" c="NEUROLOGY SPECIALIST"/>
        <s v="[Dim Doctor Procedure].[Specialty].&amp;[Dermatology]" c="Dermatology"/>
        <s v="[Dim Doctor Procedure].[Specialty].&amp;[Phonatics]" c="Phonatics"/>
        <s v="[Dim Doctor Procedure].[Specialty].&amp;[Physiotherapy]" c="Physiotherapy"/>
        <s v="[Dim Doctor Procedure].[Specialty].&amp;[Laboratory]" c="Laboratory"/>
        <s v="[Dim Doctor Procedure].[Specialty].&amp;[Clinical Pathology]" c="Clinical Pathology"/>
        <s v="[Dim Doctor Procedure].[Specialty].&amp;[Pediatrics]" c="Pediatrics"/>
        <s v="[Dim Doctor Procedure].[Specialty].&amp;[Ophthalmology]" c="Ophthalmology"/>
        <s v="[Dim Doctor Procedure].[Specialty].&amp;[E.N.T.]" c="E.N.T."/>
        <s v="[Dim Doctor Procedure].[Specialty].&amp;[Urology]" c="Urology"/>
        <s v="[Dim Doctor Procedure].[Specialty].&amp;[General Surgery]" c="General Surgery"/>
        <s v="[Dim Doctor Procedure].[Specialty].&amp;[Other]" c="Other"/>
      </sharedItems>
    </cacheField>
    <cacheField name="[Measures].[Total Revenue]" caption="Total Revenue" numFmtId="0" hierarchy="3253" level="32767"/>
  </cacheFields>
  <cacheHierarchies count="3488">
    <cacheHierarchy uniqueName="[Dim Account].[Account Hierarchy]" caption="Account Hierarchy" defaultMemberUniqueName="[Dim Account].[Account Hierarchy].[All]" allUniqueName="[Dim Account].[Account Hierarchy].[All]" dimensionUniqueName="[Dim Account]" displayFolder="" count="0" unbalanced="0"/>
    <cacheHierarchy uniqueName="[Dim Account].[Account Key]" caption="Account Key" attribute="1" defaultMemberUniqueName="[Dim Account].[Account Key].[All]" allUniqueName="[Dim Account].[Account Key].[All]" dimensionUniqueName="[Dim Account]" displayFolder="" count="0" unbalanced="0"/>
    <cacheHierarchy uniqueName="[Dim Account].[Account Name]" caption="Account Name" attribute="1" defaultMemberUniqueName="[Dim Account].[Account Name].[All]" allUniqueName="[Dim Account].[Account Name].[All]" dimensionUniqueName="[Dim Account]" displayFolder="" count="0" unbalanced="0"/>
    <cacheHierarchy uniqueName="[Dim Account].[Account Type]" caption="Account Type" attribute="1" defaultMemberUniqueName="[Dim Account].[Account Type].[All]" allUniqueName="[Dim Account].[Account Type].[All]" dimensionUniqueName="[Dim Account]" displayFolder="" count="0" unbalanced="0"/>
    <cacheHierarchy uniqueName="[Dim Account].[Account Unified Name]" caption="Account Unified Name" attribute="1" defaultMemberUniqueName="[Dim Account].[Account Unified Name].[All]" allUniqueName="[Dim Account].[Account Unified Name].[All]" dimensionUniqueName="[Dim Account]" displayFolder="" count="0" unbalanced="0"/>
    <cacheHierarchy uniqueName="[Dim Account].[Contract Type]" caption="Contract Type" attribute="1" defaultMemberUniqueName="[Dim Account].[Contract Type].[All]" allUniqueName="[Dim Account].[Contract Type].[All]" dimensionUniqueName="[Dim Account]" displayFolder="" count="0" unbalanced="0"/>
    <cacheHierarchy uniqueName="[Dim Account].[Payment Type]" caption="Payment Type" attribute="1" defaultMemberUniqueName="[Dim Account].[Payment Type].[All]" allUniqueName="[Dim Account].[Payment Type].[All]" dimensionUniqueName="[Dim Account]" displayFolder="" count="0" unbalanced="0"/>
    <cacheHierarchy uniqueName="[Dim Account - Sub].[Sub Account Key]" caption="Sub Account Key" attribute="1" defaultMemberUniqueName="[Dim Account - Sub].[Sub Account Key].[All]" allUniqueName="[Dim Account - Sub].[Sub Account Key].[All]" dimensionUniqueName="[Dim Account - Sub]" displayFolder="" count="0" unbalanced="0"/>
    <cacheHierarchy uniqueName="[Dim Account - Sub].[Sub Account Name]" caption="Sub Account Name" attribute="1" defaultMemberUniqueName="[Dim Account - Sub].[Sub Account Name].[All]" allUniqueName="[Dim Account - Sub].[Sub Account Name].[All]" dimensionUniqueName="[Dim Account - Sub]" displayFolder="" count="0" unbalanced="0"/>
    <cacheHierarchy uniqueName="[Dim Account - Sub].[Sub Account Name Unified]" caption="Sub Account Name Unified" attribute="1" defaultMemberUniqueName="[Dim Account - Sub].[Sub Account Name Unified].[All]" allUniqueName="[Dim Account - Sub].[Sub Account Name Unified].[All]" dimensionUniqueName="[Dim Account - Sub]" displayFolder="" count="0" unbalanced="0"/>
    <cacheHierarchy uniqueName="[Dim Account - Sub].[Sub Account Referral]" caption="Sub Account Referral" attribute="1" defaultMemberUniqueName="[Dim Account - Sub].[Sub Account Referral].[All]" allUniqueName="[Dim Account - Sub].[Sub Account Referral].[All]" dimensionUniqueName="[Dim Account - Sub]" displayFolder="" count="0" unbalanced="0"/>
    <cacheHierarchy uniqueName="[Dim Account Status].[Account Status]" caption="Account Status" attribute="1" defaultMemberUniqueName="[Dim Account Status].[Account Status].[All]" allUniqueName="[Dim Account Status].[Account Status].[All]" dimensionUniqueName="[Dim Account Status]" displayFolder="" count="0" unbalanced="0"/>
    <cacheHierarchy uniqueName="[Dim Business Unit].[BU Short Name]" caption="BU Short Name" attribute="1" defaultMemberUniqueName="[Dim Business Unit].[BU Short Name].[All]" allUniqueName="[Dim Business Unit].[BU Short Name].[All]" dimensionUniqueName="[Dim Business Unit]" displayFolder="" count="0" unbalanced="0"/>
    <cacheHierarchy uniqueName="[Dim Business Unit].[Business Unit Arabic Name]" caption="Business Unit Arabic Name" attribute="1" defaultMemberUniqueName="[Dim Business Unit].[Business Unit Arabic Name].[All]" allUniqueName="[Dim Business Unit].[Business Unit Arabic Name].[All]" dimensionUniqueName="[Dim Business Unit]" displayFolder="" count="0" unbalanced="0"/>
    <cacheHierarchy uniqueName="[Dim Business Unit].[Business Unit English Name]" caption="Business Unit English Name" attribute="1" defaultMemberUniqueName="[Dim Business Unit].[Business Unit English Name].[All]" allUniqueName="[Dim Business Unit].[Business Unit English Name].[All]" dimensionUniqueName="[Dim Business Unit]" displayFolder="" count="0" unbalanced="0"/>
    <cacheHierarchy uniqueName="[Dim Business Unit].[Business Unit Hierarchy]" caption="Business Unit Hierarchy" defaultMemberUniqueName="[Dim Business Unit].[Business Unit Hierarchy].[All]" allUniqueName="[Dim Business Unit].[Business Unit Hierarchy].[All]" dimensionUniqueName="[Dim Business Unit]" displayFolder="" count="4" unbalanced="0">
      <fieldsUsage count="4">
        <fieldUsage x="-1"/>
        <fieldUsage x="7"/>
        <fieldUsage x="8"/>
        <fieldUsage x="9"/>
      </fieldsUsage>
    </cacheHierarchy>
    <cacheHierarchy uniqueName="[Dim Business Unit].[Business Unit Key]" caption="Business Unit Key" attribute="1" keyAttribute="1" defaultMemberUniqueName="[Dim Business Unit].[Business Unit Key].[All]" allUniqueName="[Dim Business Unit].[Business Unit Key].[All]" dimensionUniqueName="[Dim Business Unit]" displayFolder="" count="0" unbalanced="0"/>
    <cacheHierarchy uniqueName="[Dim Business Unit].[Business Unit Type Name]" caption="Business Unit Type Name" attribute="1" defaultMemberUniqueName="[Dim Business Unit].[Business Unit Type Name].[All]" allUniqueName="[Dim Business Unit].[Business Unit Type Name].[All]" dimensionUniqueName="[Dim Business Unit]" displayFolder="" count="0" unbalanced="0"/>
    <cacheHierarchy uniqueName="[Dim Business Unit].[Country Name]" caption="Country Name" attribute="1" defaultMemberUniqueName="[Dim Business Unit].[Country Name].[All]" allUniqueName="[Dim Business Unit].[Country Name].[All]" dimensionUniqueName="[Dim Business Unit]" displayFolder="" count="0" unbalanced="0"/>
    <cacheHierarchy uniqueName="[Dim Business Unit].[Currency Name]" caption="Currency Name" attribute="1" defaultMemberUniqueName="[Dim Business Unit].[Currency Name].[All]" allUniqueName="[Dim Business Unit].[Currency Name].[All]" dimensionUniqueName="[Dim Business Unit]" displayFolder="" count="0" unbalanced="0"/>
    <cacheHierarchy uniqueName="[Dim Contracts].[Account no]" caption="Account no" attribute="1" defaultMemberUniqueName="[Dim Contracts].[Account no].[All]" allUniqueName="[Dim Contracts].[Account no].[All]" dimensionUniqueName="[Dim Contracts]" displayFolder="" count="0" unbalanced="0"/>
    <cacheHierarchy uniqueName="[Dim Contracts].[Applies End]" caption="Applies End" attribute="1" defaultMemberUniqueName="[Dim Contracts].[Applies End].[All]" allUniqueName="[Dim Contracts].[Applies End].[All]" dimensionUniqueName="[Dim Contracts]" displayFolder="" count="0" unbalanced="0"/>
    <cacheHierarchy uniqueName="[Dim Contracts].[Applies Start]" caption="Applies Start" attribute="1" defaultMemberUniqueName="[Dim Contracts].[Applies Start].[All]" allUniqueName="[Dim Contracts].[Applies Start].[All]" dimensionUniqueName="[Dim Contracts]" displayFolder="" count="0" unbalanced="0"/>
    <cacheHierarchy uniqueName="[Dim Contracts].[Contract_No]" caption="Contract_No" attribute="1" defaultMemberUniqueName="[Dim Contracts].[Contract_No].[All]" allUniqueName="[Dim Contracts].[Contract_No].[All]" dimensionUniqueName="[Dim Contracts]" displayFolder="" count="0" unbalanced="0"/>
    <cacheHierarchy uniqueName="[Dim Contracts].[Description]" caption="Description" attribute="1" defaultMemberUniqueName="[Dim Contracts].[Description].[All]" allUniqueName="[Dim Contracts].[Description].[All]" dimensionUniqueName="[Dim Contracts]" displayFolder="" count="0" unbalanced="0"/>
    <cacheHierarchy uniqueName="[Dim Contracts].[Policy Code]" caption="Policy Code" attribute="1" defaultMemberUniqueName="[Dim Contracts].[Policy Code].[All]" allUniqueName="[Dim Contracts].[Policy Code].[All]" dimensionUniqueName="[Dim Contracts]" displayFolder="" count="0" unbalanced="0"/>
    <cacheHierarchy uniqueName="[Dim Currency].[Currency Name]" caption="Currency Name" attribute="1" defaultMemberUniqueName="[Dim Currency].[Currency Name].[All]" allUniqueName="[Dim Currency].[Currency Name].[All]" dimensionUniqueName="[Dim Currency]" displayFolder="" count="0" unbalanced="0"/>
    <cacheHierarchy uniqueName="[Dim Date - End Date].[Custom Week]" caption="Custom Week" attribute="1" time="1" defaultMemberUniqueName="[Dim Date - End Date].[Custom Week].[All]" allUniqueName="[Dim Date - End Date].[Custom Week].[All]" dimensionUniqueName="[Dim Date - End Date]" displayFolder="" count="0" unbalanced="0"/>
    <cacheHierarchy uniqueName="[Dim Date - End Date].[Date]" caption="Date" attribute="1" time="1" defaultMemberUniqueName="[Dim Date - End Date].[Date].[All]" allUniqueName="[Dim Date - End Date].[Date].[All]" dimensionUniqueName="[Dim Date - End Date]" displayFolder="" count="0" unbalanced="0"/>
    <cacheHierarchy uniqueName="[Dim Date - End Date].[DateHierarchy]" caption="DateHierarchy" time="1" defaultMemberUniqueName="[Dim Date - End Date].[DateHierarchy].[All]" allUniqueName="[Dim Date - End Date].[DateHierarchy].[All]" dimensionUniqueName="[Dim Date - End Date]" displayFolder="" count="0" unbalanced="0"/>
    <cacheHierarchy uniqueName="[Dim Date - End Date].[Day Name]" caption="Day Name" attribute="1" time="1" defaultMemberUniqueName="[Dim Date - End Date].[Day Name].[All]" allUniqueName="[Dim Date - End Date].[Day Name].[All]" dimensionUniqueName="[Dim Date - End Date]" displayFolder="" count="0" unbalanced="0"/>
    <cacheHierarchy uniqueName="[Dim Date - End Date].[Day Of Month]" caption="Day Of Month" attribute="1" time="1" defaultMemberUniqueName="[Dim Date - End Date].[Day Of Month].[All]" allUniqueName="[Dim Date - End Date].[Day Of Month].[All]" dimensionUniqueName="[Dim Date - End Date]" displayFolder="" count="0" unbalanced="0"/>
    <cacheHierarchy uniqueName="[Dim Date - End Date].[Day of Week]" caption="Day of Week" attribute="1" time="1" defaultMemberUniqueName="[Dim Date - End Date].[Day of Week].[All]" allUniqueName="[Dim Date - End Date].[Day of Week].[All]" dimensionUniqueName="[Dim Date - End Date]" displayFolder="" count="0" unbalanced="0"/>
    <cacheHierarchy uniqueName="[Dim Date - End Date].[Day of Year]" caption="Day of Year" attribute="1" time="1" defaultMemberUniqueName="[Dim Date - End Date].[Day of Year].[All]" allUniqueName="[Dim Date - End Date].[Day of Year].[All]" dimensionUniqueName="[Dim Date - End Date]" displayFolder="" count="0" unbalanced="0"/>
    <cacheHierarchy uniqueName="[Dim Date - End Date].[FormattedDate]" caption="FormattedDate" attribute="1" time="1" defaultMemberUniqueName="[Dim Date - End Date].[FormattedDate].[All]" allUniqueName="[Dim Date - End Date].[FormattedDate].[All]" dimensionUniqueName="[Dim Date - End Date]" displayFolder="" count="0" unbalanced="0"/>
    <cacheHierarchy uniqueName="[Dim Date - End Date].[Half Year Name]" caption="Half Year Name" attribute="1" time="1" defaultMemberUniqueName="[Dim Date - End Date].[Half Year Name].[All]" allUniqueName="[Dim Date - End Date].[Half Year Name].[All]" dimensionUniqueName="[Dim Date - End Date]" displayFolder="" count="0" unbalanced="0"/>
    <cacheHierarchy uniqueName="[Dim Date - End Date].[Hijri Date]" caption="Hijri Date" attribute="1" time="1" defaultMemberUniqueName="[Dim Date - End Date].[Hijri Date].[All]" allUniqueName="[Dim Date - End Date].[Hijri Date].[All]" dimensionUniqueName="[Dim Date - End Date]" displayFolder="" count="0" unbalanced="0"/>
    <cacheHierarchy uniqueName="[Dim Date - End Date].[Hijri Month]" caption="Hijri Month" attribute="1" time="1" defaultMemberUniqueName="[Dim Date - End Date].[Hijri Month].[All]" allUniqueName="[Dim Date - End Date].[Hijri Month].[All]" dimensionUniqueName="[Dim Date - End Date]" displayFolder="" count="0" unbalanced="0"/>
    <cacheHierarchy uniqueName="[Dim Date - End Date].[Hijri Quarter]" caption="Hijri Quarter" attribute="1" time="1" defaultMemberUniqueName="[Dim Date - End Date].[Hijri Quarter].[All]" allUniqueName="[Dim Date - End Date].[Hijri Quarter].[All]" dimensionUniqueName="[Dim Date - End Date]" displayFolder="" count="0" unbalanced="0"/>
    <cacheHierarchy uniqueName="[Dim Date - End Date].[Hijri Semester]" caption="Hijri Semester" attribute="1" time="1" defaultMemberUniqueName="[Dim Date - End Date].[Hijri Semester].[All]" allUniqueName="[Dim Date - End Date].[Hijri Semester].[All]" dimensionUniqueName="[Dim Date - End Date]" displayFolder="" count="0" unbalanced="0"/>
    <cacheHierarchy uniqueName="[Dim Date - End Date].[Hijri Year]" caption="Hijri Year" attribute="1" time="1" defaultMemberUniqueName="[Dim Date - End Date].[Hijri Year].[All]" allUniqueName="[Dim Date - End Date].[Hijri Year].[All]" dimensionUniqueName="[Dim Date - End Date]" displayFolder="" count="0" unbalanced="0"/>
    <cacheHierarchy uniqueName="[Dim Date - End Date].[HijriDateHierarchy]" caption="HijriDateHierarchy" time="1" defaultMemberUniqueName="[Dim Date - End Date].[HijriDateHierarchy].[All]" allUniqueName="[Dim Date - End Date].[HijriDateHierarchy].[All]" dimensionUniqueName="[Dim Date - End Date]" displayFolder="" count="0" unbalanced="0"/>
    <cacheHierarchy uniqueName="[Dim Date - End Date].[Month Name]" caption="Month Name" attribute="1" time="1" defaultMemberUniqueName="[Dim Date - End Date].[Month Name].[All]" allUniqueName="[Dim Date - End Date].[Month Name].[All]" dimensionUniqueName="[Dim Date - End Date]" displayFolder="" count="0" unbalanced="0"/>
    <cacheHierarchy uniqueName="[Dim Date - End Date].[Month Of Year]" caption="Month Of Year" attribute="1" time="1" defaultMemberUniqueName="[Dim Date - End Date].[Month Of Year].[All]" allUniqueName="[Dim Date - End Date].[Month Of Year].[All]" dimensionUniqueName="[Dim Date - End Date]" displayFolder="" count="0" unbalanced="0"/>
    <cacheHierarchy uniqueName="[Dim Date - End Date].[MonthOverTime]" caption="MonthOverTime" attribute="1" time="1" defaultMemberUniqueName="[Dim Date - End Date].[MonthOverTime].[All]" allUniqueName="[Dim Date - End Date].[MonthOverTime].[All]" dimensionUniqueName="[Dim Date - End Date]" displayFolder="" count="0" unbalanced="0"/>
    <cacheHierarchy uniqueName="[Dim Date - End Date].[Quarter Name]" caption="Quarter Name" attribute="1" time="1" defaultMemberUniqueName="[Dim Date - End Date].[Quarter Name].[All]" allUniqueName="[Dim Date - End Date].[Quarter Name].[All]" dimensionUniqueName="[Dim Date - End Date]" displayFolder="" count="0" unbalanced="0"/>
    <cacheHierarchy uniqueName="[Dim Date - End Date].[Quarter Of Year]" caption="Quarter Of Year" attribute="1" time="1" defaultMemberUniqueName="[Dim Date - End Date].[Quarter Of Year].[All]" allUniqueName="[Dim Date - End Date].[Quarter Of Year].[All]" dimensionUniqueName="[Dim Date - End Date]" displayFolder="" count="0" unbalanced="0"/>
    <cacheHierarchy uniqueName="[Dim Date - End Date].[Semester Of Year]" caption="Semester Of Year" attribute="1" time="1" defaultMemberUniqueName="[Dim Date - End Date].[Semester Of Year].[All]" allUniqueName="[Dim Date - End Date].[Semester Of Year].[All]" dimensionUniqueName="[Dim Date - End Date]" displayFolder="" count="0" unbalanced="0"/>
    <cacheHierarchy uniqueName="[Dim Date - End Date].[SemesterNameKey]" caption="SemesterNameKey" attribute="1" time="1" defaultMemberUniqueName="[Dim Date - End Date].[SemesterNameKey].[All]" allUniqueName="[Dim Date - End Date].[SemesterNameKey].[All]" dimensionUniqueName="[Dim Date - End Date]" displayFolder="" count="0" unbalanced="0"/>
    <cacheHierarchy uniqueName="[Dim Date - End Date].[Week]" caption="Week" attribute="1" time="1" defaultMemberUniqueName="[Dim Date - End Date].[Week].[All]" allUniqueName="[Dim Date - End Date].[Week].[All]" dimensionUniqueName="[Dim Date - End Date]" displayFolder="" count="0" unbalanced="0"/>
    <cacheHierarchy uniqueName="[Dim Date - End Date].[Week Of Year]" caption="Week Of Year" attribute="1" time="1" defaultMemberUniqueName="[Dim Date - End Date].[Week Of Year].[All]" allUniqueName="[Dim Date - End Date].[Week Of Year].[All]" dimensionUniqueName="[Dim Date - End Date]" displayFolder="" count="0" unbalanced="0"/>
    <cacheHierarchy uniqueName="[Dim Date - End Date].[WeeksHierarchy]" caption="WeeksHierarchy" time="1" defaultMemberUniqueName="[Dim Date - End Date].[WeeksHierarchy].[All]" allUniqueName="[Dim Date - End Date].[WeeksHierarchy].[All]" dimensionUniqueName="[Dim Date - End Date]" displayFolder="" count="0" unbalanced="0"/>
    <cacheHierarchy uniqueName="[Dim Date - End Date].[Year Name]" caption="Year Name" attribute="1" time="1" defaultMemberUniqueName="[Dim Date - End Date].[Year Name].[All]" allUniqueName="[Dim Date - End Date].[Year Name].[All]" dimensionUniqueName="[Dim Date - End Date]" displayFolder="" count="0" unbalanced="0"/>
    <cacheHierarchy uniqueName="[Dim Date - Occupancy Time].[Hours]" caption="Hours" attribute="1" defaultMemberUniqueName="[Dim Date - Occupancy Time].[Hours].[All]" allUniqueName="[Dim Date - Occupancy Time].[Hours].[All]" dimensionUniqueName="[Dim Date - Occupancy Time]" displayFolder="" count="0" unbalanced="0"/>
    <cacheHierarchy uniqueName="[Dim Date - Service Date].[Custom Week]" caption="Custom Week" attribute="1" time="1" defaultMemberUniqueName="[Dim Date - Service Date].[Custom Week].[All]" allUniqueName="[Dim Date - Service Date].[Custom Week].[All]" dimensionUniqueName="[Dim Date - Service Date]" displayFolder="" count="0" unbalanced="0"/>
    <cacheHierarchy uniqueName="[Dim Date - Service Date].[Date]" caption="Date" attribute="1" time="1" defaultMemberUniqueName="[Dim Date - Service Date].[Date].[All]" allUniqueName="[Dim Date - Service Date].[Date].[All]" dimensionUniqueName="[Dim Date - Service Date]" displayFolder="" count="0" unbalanced="0"/>
    <cacheHierarchy uniqueName="[Dim Date - Service Date].[DateHierarchy]" caption="DateHierarchy" time="1" defaultMemberUniqueName="[Dim Date - Service Date].[DateHierarchy].[All]" allUniqueName="[Dim Date - Service Date].[DateHierarchy].[All]" dimensionUniqueName="[Dim Date - Service Date]" displayFolder="" count="6" unbalanced="0">
      <fieldsUsage count="6">
        <fieldUsage x="-1"/>
        <fieldUsage x="0"/>
        <fieldUsage x="1"/>
        <fieldUsage x="2"/>
        <fieldUsage x="3"/>
        <fieldUsage x="4"/>
      </fieldsUsage>
    </cacheHierarchy>
    <cacheHierarchy uniqueName="[Dim Date - Service Date].[Day Name]" caption="Day Name" attribute="1" time="1" defaultMemberUniqueName="[Dim Date - Service Date].[Day Name].[All]" allUniqueName="[Dim Date - Service Date].[Day Name].[All]" dimensionUniqueName="[Dim Date - Service Date]" displayFolder="" count="0" unbalanced="0"/>
    <cacheHierarchy uniqueName="[Dim Date - Service Date].[Day Of Month]" caption="Day Of Month" attribute="1" time="1" defaultMemberUniqueName="[Dim Date - Service Date].[Day Of Month].[All]" allUniqueName="[Dim Date - Service Date].[Day Of Month].[All]" dimensionUniqueName="[Dim Date - Service Date]" displayFolder="" count="0" unbalanced="0"/>
    <cacheHierarchy uniqueName="[Dim Date - Service Date].[Day of Week]" caption="Day of Week" attribute="1" time="1" defaultMemberUniqueName="[Dim Date - Service Date].[Day of Week].[All]" allUniqueName="[Dim Date - Service Date].[Day of Week].[All]" dimensionUniqueName="[Dim Date - Service Date]" displayFolder="" count="0" unbalanced="0"/>
    <cacheHierarchy uniqueName="[Dim Date - Service Date].[Day of Year]" caption="Day of Year" attribute="1" time="1" defaultMemberUniqueName="[Dim Date - Service Date].[Day of Year].[All]" allUniqueName="[Dim Date - Service Date].[Day of Year].[All]" dimensionUniqueName="[Dim Date - Service Date]" displayFolder="" count="0" unbalanced="0"/>
    <cacheHierarchy uniqueName="[Dim Date - Service Date].[FormattedDate]" caption="FormattedDate" attribute="1" time="1" defaultMemberUniqueName="[Dim Date - Service Date].[FormattedDate].[All]" allUniqueName="[Dim Date - Service Date].[FormattedDate].[All]" dimensionUniqueName="[Dim Date - Service Date]" displayFolder="" count="0" unbalanced="0"/>
    <cacheHierarchy uniqueName="[Dim Date - Service Date].[FormattedDateHierarchy]" caption="FormattedDateHierarchy" time="1" defaultMemberUniqueName="[Dim Date - Service Date].[FormattedDateHierarchy].[All]" allUniqueName="[Dim Date - Service Date].[FormattedDateHierarchy].[All]" dimensionUniqueName="[Dim Date - Service Date]" displayFolder="" count="0" unbalanced="0"/>
    <cacheHierarchy uniqueName="[Dim Date - Service Date].[Half Year Name]" caption="Half Year Name" attribute="1" time="1" defaultMemberUniqueName="[Dim Date - Service Date].[Half Year Name].[All]" allUniqueName="[Dim Date - Service Date].[Half Year Name].[All]" dimensionUniqueName="[Dim Date - Service Date]" displayFolder="" count="0" unbalanced="0"/>
    <cacheHierarchy uniqueName="[Dim Date - Service Date].[Hijri Date]" caption="Hijri Date" attribute="1" time="1" defaultMemberUniqueName="[Dim Date - Service Date].[Hijri Date].[All]" allUniqueName="[Dim Date - Service Date].[Hijri Date].[All]" dimensionUniqueName="[Dim Date - Service Date]" displayFolder="" count="0" unbalanced="0"/>
    <cacheHierarchy uniqueName="[Dim Date - Service Date].[Hijri Month]" caption="Hijri Month" attribute="1" time="1" defaultMemberUniqueName="[Dim Date - Service Date].[Hijri Month].[All]" allUniqueName="[Dim Date - Service Date].[Hijri Month].[All]" dimensionUniqueName="[Dim Date - Service Date]" displayFolder="" count="0" unbalanced="0"/>
    <cacheHierarchy uniqueName="[Dim Date - Service Date].[Hijri Quarter]" caption="Hijri Quarter" attribute="1" time="1" defaultMemberUniqueName="[Dim Date - Service Date].[Hijri Quarter].[All]" allUniqueName="[Dim Date - Service Date].[Hijri Quarter].[All]" dimensionUniqueName="[Dim Date - Service Date]" displayFolder="" count="0" unbalanced="0"/>
    <cacheHierarchy uniqueName="[Dim Date - Service Date].[Hijri Semester]" caption="Hijri Semester" attribute="1" time="1" defaultMemberUniqueName="[Dim Date - Service Date].[Hijri Semester].[All]" allUniqueName="[Dim Date - Service Date].[Hijri Semester].[All]" dimensionUniqueName="[Dim Date - Service Date]" displayFolder="" count="0" unbalanced="0"/>
    <cacheHierarchy uniqueName="[Dim Date - Service Date].[Hijri Year]" caption="Hijri Year" attribute="1" time="1" defaultMemberUniqueName="[Dim Date - Service Date].[Hijri Year].[All]" allUniqueName="[Dim Date - Service Date].[Hijri Year].[All]" dimensionUniqueName="[Dim Date - Service Date]" displayFolder="" count="0" unbalanced="0"/>
    <cacheHierarchy uniqueName="[Dim Date - Service Date].[HijriDateHierarchy]" caption="HijriDateHierarchy" time="1" defaultMemberUniqueName="[Dim Date - Service Date].[HijriDateHierarchy].[All]" allUniqueName="[Dim Date - Service Date].[HijriDateHierarchy].[All]" dimensionUniqueName="[Dim Date - Service Date]" displayFolder="" count="0" unbalanced="0"/>
    <cacheHierarchy uniqueName="[Dim Date - Service Date].[Month Name]" caption="Month Name" attribute="1" time="1" defaultMemberUniqueName="[Dim Date - Service Date].[Month Name].[All]" allUniqueName="[Dim Date - Service Date].[Month Name].[All]" dimensionUniqueName="[Dim Date - Service Date]" displayFolder="" count="0" unbalanced="0"/>
    <cacheHierarchy uniqueName="[Dim Date - Service Date].[Month Of Year]" caption="Month Of Year" attribute="1" time="1" defaultMemberUniqueName="[Dim Date - Service Date].[Month Of Year].[All]" allUniqueName="[Dim Date - Service Date].[Month Of Year].[All]" dimensionUniqueName="[Dim Date - Service Date]" displayFolder="" count="0" unbalanced="0"/>
    <cacheHierarchy uniqueName="[Dim Date - Service Date].[MonthOverTime]" caption="MonthOverTime" attribute="1" time="1" defaultMemberUniqueName="[Dim Date - Service Date].[MonthOverTime].[All]" allUniqueName="[Dim Date - Service Date].[MonthOverTime].[All]" dimensionUniqueName="[Dim Date - Service Date]" displayFolder="" count="0" unbalanced="0"/>
    <cacheHierarchy uniqueName="[Dim Date - Service Date].[Quarter Name]" caption="Quarter Name" attribute="1" time="1" defaultMemberUniqueName="[Dim Date - Service Date].[Quarter Name].[All]" allUniqueName="[Dim Date - Service Date].[Quarter Name].[All]" dimensionUniqueName="[Dim Date - Service Date]" displayFolder="" count="0" unbalanced="0"/>
    <cacheHierarchy uniqueName="[Dim Date - Service Date].[Quarter Of Year]" caption="Quarter Of Year" attribute="1" time="1" defaultMemberUniqueName="[Dim Date - Service Date].[Quarter Of Year].[All]" allUniqueName="[Dim Date - Service Date].[Quarter Of Year].[All]" dimensionUniqueName="[Dim Date - Service Date]" displayFolder="" count="0" unbalanced="0"/>
    <cacheHierarchy uniqueName="[Dim Date - Service Date].[Semester Of Year]" caption="Semester Of Year" attribute="1" time="1" defaultMemberUniqueName="[Dim Date - Service Date].[Semester Of Year].[All]" allUniqueName="[Dim Date - Service Date].[Semester Of Year].[All]" dimensionUniqueName="[Dim Date - Service Date]" displayFolder="" count="0" unbalanced="0"/>
    <cacheHierarchy uniqueName="[Dim Date - Service Date].[Week]" caption="Week" attribute="1" time="1" defaultMemberUniqueName="[Dim Date - Service Date].[Week].[All]" allUniqueName="[Dim Date - Service Date].[Week].[All]" dimensionUniqueName="[Dim Date - Service Date]" displayFolder="" count="0" unbalanced="0"/>
    <cacheHierarchy uniqueName="[Dim Date - Service Date].[Week Of Year]" caption="Week Of Year" attribute="1" time="1" defaultMemberUniqueName="[Dim Date - Service Date].[Week Of Year].[All]" allUniqueName="[Dim Date - Service Date].[Week Of Year].[All]" dimensionUniqueName="[Dim Date - Service Date]" displayFolder="" count="0" unbalanced="0"/>
    <cacheHierarchy uniqueName="[Dim Date - Service Date].[WeeksHierarchy]" caption="WeeksHierarchy" time="1" defaultMemberUniqueName="[Dim Date - Service Date].[WeeksHierarchy].[All]" allUniqueName="[Dim Date - Service Date].[WeeksHierarchy].[All]" dimensionUniqueName="[Dim Date - Service Date]" displayFolder="" count="0" unbalanced="0"/>
    <cacheHierarchy uniqueName="[Dim Date - Service Date].[Year Name]" caption="Year Name" attribute="1" time="1" defaultMemberUniqueName="[Dim Date - Service Date].[Year Name].[All]" allUniqueName="[Dim Date - Service Date].[Year Name].[All]" dimensionUniqueName="[Dim Date - Service Date]" displayFolder="" count="0" unbalanced="0"/>
    <cacheHierarchy uniqueName="[Dim Date - Start Date].[Custom Week]" caption="Custom Week" attribute="1" time="1" defaultMemberUniqueName="[Dim Date - Start Date].[Custom Week].[All]" allUniqueName="[Dim Date - Start Date].[Custom Week].[All]" dimensionUniqueName="[Dim Date - Start Date]" displayFolder="" count="0" unbalanced="0"/>
    <cacheHierarchy uniqueName="[Dim Date - Start Date].[Date]" caption="Date" attribute="1" time="1" defaultMemberUniqueName="[Dim Date - Start Date].[Date].[All]" allUniqueName="[Dim Date - Start Date].[Date].[All]" dimensionUniqueName="[Dim Date - Start Date]" displayFolder="" count="0" unbalanced="0"/>
    <cacheHierarchy uniqueName="[Dim Date - Start Date].[DateHierarchy]" caption="DateHierarchy" time="1" defaultMemberUniqueName="[Dim Date - Start Date].[DateHierarchy].[All]" allUniqueName="[Dim Date - Start Date].[DateHierarchy].[All]" dimensionUniqueName="[Dim Date - Start Date]" displayFolder="" count="0" unbalanced="0"/>
    <cacheHierarchy uniqueName="[Dim Date - Start Date].[Day Name]" caption="Day Name" attribute="1" time="1" defaultMemberUniqueName="[Dim Date - Start Date].[Day Name].[All]" allUniqueName="[Dim Date - Start Date].[Day Name].[All]" dimensionUniqueName="[Dim Date - Start Date]" displayFolder="" count="0" unbalanced="0"/>
    <cacheHierarchy uniqueName="[Dim Date - Start Date].[Day Of Month]" caption="Day Of Month" attribute="1" time="1" defaultMemberUniqueName="[Dim Date - Start Date].[Day Of Month].[All]" allUniqueName="[Dim Date - Start Date].[Day Of Month].[All]" dimensionUniqueName="[Dim Date - Start Date]" displayFolder="" count="0" unbalanced="0"/>
    <cacheHierarchy uniqueName="[Dim Date - Start Date].[Day of Week]" caption="Day of Week" attribute="1" time="1" defaultMemberUniqueName="[Dim Date - Start Date].[Day of Week].[All]" allUniqueName="[Dim Date - Start Date].[Day of Week].[All]" dimensionUniqueName="[Dim Date - Start Date]" displayFolder="" count="0" unbalanced="0"/>
    <cacheHierarchy uniqueName="[Dim Date - Start Date].[Day of Year]" caption="Day of Year" attribute="1" time="1" defaultMemberUniqueName="[Dim Date - Start Date].[Day of Year].[All]" allUniqueName="[Dim Date - Start Date].[Day of Year].[All]" dimensionUniqueName="[Dim Date - Start Date]" displayFolder="" count="0" unbalanced="0"/>
    <cacheHierarchy uniqueName="[Dim Date - Start Date].[FormattedDate]" caption="FormattedDate" attribute="1" time="1" defaultMemberUniqueName="[Dim Date - Start Date].[FormattedDate].[All]" allUniqueName="[Dim Date - Start Date].[FormattedDate].[All]" dimensionUniqueName="[Dim Date - Start Date]" displayFolder="" count="0" unbalanced="0"/>
    <cacheHierarchy uniqueName="[Dim Date - Start Date].[Half Year Name]" caption="Half Year Name" attribute="1" time="1" defaultMemberUniqueName="[Dim Date - Start Date].[Half Year Name].[All]" allUniqueName="[Dim Date - Start Date].[Half Year Name].[All]" dimensionUniqueName="[Dim Date - Start Date]" displayFolder="" count="0" unbalanced="0"/>
    <cacheHierarchy uniqueName="[Dim Date - Start Date].[Hijri Date]" caption="Hijri Date" attribute="1" time="1" defaultMemberUniqueName="[Dim Date - Start Date].[Hijri Date].[All]" allUniqueName="[Dim Date - Start Date].[Hijri Date].[All]" dimensionUniqueName="[Dim Date - Start Date]" displayFolder="" count="0" unbalanced="0"/>
    <cacheHierarchy uniqueName="[Dim Date - Start Date].[Hijri Month]" caption="Hijri Month" attribute="1" time="1" defaultMemberUniqueName="[Dim Date - Start Date].[Hijri Month].[All]" allUniqueName="[Dim Date - Start Date].[Hijri Month].[All]" dimensionUniqueName="[Dim Date - Start Date]" displayFolder="" count="0" unbalanced="0"/>
    <cacheHierarchy uniqueName="[Dim Date - Start Date].[Hijri Quarter]" caption="Hijri Quarter" attribute="1" time="1" defaultMemberUniqueName="[Dim Date - Start Date].[Hijri Quarter].[All]" allUniqueName="[Dim Date - Start Date].[Hijri Quarter].[All]" dimensionUniqueName="[Dim Date - Start Date]" displayFolder="" count="0" unbalanced="0"/>
    <cacheHierarchy uniqueName="[Dim Date - Start Date].[Hijri Semester]" caption="Hijri Semester" attribute="1" time="1" defaultMemberUniqueName="[Dim Date - Start Date].[Hijri Semester].[All]" allUniqueName="[Dim Date - Start Date].[Hijri Semester].[All]" dimensionUniqueName="[Dim Date - Start Date]" displayFolder="" count="0" unbalanced="0"/>
    <cacheHierarchy uniqueName="[Dim Date - Start Date].[Hijri Year]" caption="Hijri Year" attribute="1" time="1" defaultMemberUniqueName="[Dim Date - Start Date].[Hijri Year].[All]" allUniqueName="[Dim Date - Start Date].[Hijri Year].[All]" dimensionUniqueName="[Dim Date - Start Date]" displayFolder="" count="0" unbalanced="0"/>
    <cacheHierarchy uniqueName="[Dim Date - Start Date].[HijriDateHierarchy]" caption="HijriDateHierarchy" time="1" defaultMemberUniqueName="[Dim Date - Start Date].[HijriDateHierarchy].[All]" allUniqueName="[Dim Date - Start Date].[HijriDateHierarchy].[All]" dimensionUniqueName="[Dim Date - Start Date]" displayFolder="" count="0" unbalanced="0"/>
    <cacheHierarchy uniqueName="[Dim Date - Start Date].[Month Name]" caption="Month Name" attribute="1" time="1" defaultMemberUniqueName="[Dim Date - Start Date].[Month Name].[All]" allUniqueName="[Dim Date - Start Date].[Month Name].[All]" dimensionUniqueName="[Dim Date - Start Date]" displayFolder="" count="0" unbalanced="0"/>
    <cacheHierarchy uniqueName="[Dim Date - Start Date].[Month Of Year]" caption="Month Of Year" attribute="1" time="1" defaultMemberUniqueName="[Dim Date - Start Date].[Month Of Year].[All]" allUniqueName="[Dim Date - Start Date].[Month Of Year].[All]" dimensionUniqueName="[Dim Date - Start Date]" displayFolder="" count="0" unbalanced="0"/>
    <cacheHierarchy uniqueName="[Dim Date - Start Date].[MonthOverTime]" caption="MonthOverTime" attribute="1" time="1" defaultMemberUniqueName="[Dim Date - Start Date].[MonthOverTime].[All]" allUniqueName="[Dim Date - Start Date].[MonthOverTime].[All]" dimensionUniqueName="[Dim Date - Start Date]" displayFolder="" count="0" unbalanced="0"/>
    <cacheHierarchy uniqueName="[Dim Date - Start Date].[Quarter Name]" caption="Quarter Name" attribute="1" time="1" defaultMemberUniqueName="[Dim Date - Start Date].[Quarter Name].[All]" allUniqueName="[Dim Date - Start Date].[Quarter Name].[All]" dimensionUniqueName="[Dim Date - Start Date]" displayFolder="" count="0" unbalanced="0"/>
    <cacheHierarchy uniqueName="[Dim Date - Start Date].[Quarter Of Year]" caption="Quarter Of Year" attribute="1" time="1" defaultMemberUniqueName="[Dim Date - Start Date].[Quarter Of Year].[All]" allUniqueName="[Dim Date - Start Date].[Quarter Of Year].[All]" dimensionUniqueName="[Dim Date - Start Date]" displayFolder="" count="0" unbalanced="0"/>
    <cacheHierarchy uniqueName="[Dim Date - Start Date].[Semester Of Year]" caption="Semester Of Year" attribute="1" time="1" defaultMemberUniqueName="[Dim Date - Start Date].[Semester Of Year].[All]" allUniqueName="[Dim Date - Start Date].[Semester Of Year].[All]" dimensionUniqueName="[Dim Date - Start Date]" displayFolder="" count="0" unbalanced="0"/>
    <cacheHierarchy uniqueName="[Dim Date - Start Date].[SemesterNameKey]" caption="SemesterNameKey" attribute="1" time="1" defaultMemberUniqueName="[Dim Date - Start Date].[SemesterNameKey].[All]" allUniqueName="[Dim Date - Start Date].[SemesterNameKey].[All]" dimensionUniqueName="[Dim Date - Start Date]" displayFolder="" count="0" unbalanced="0"/>
    <cacheHierarchy uniqueName="[Dim Date - Start Date].[Week]" caption="Week" attribute="1" time="1" defaultMemberUniqueName="[Dim Date - Start Date].[Week].[All]" allUniqueName="[Dim Date - Start Date].[Week].[All]" dimensionUniqueName="[Dim Date - Start Date]" displayFolder="" count="0" unbalanced="0"/>
    <cacheHierarchy uniqueName="[Dim Date - Start Date].[Week Of Year]" caption="Week Of Year" attribute="1" time="1" defaultMemberUniqueName="[Dim Date - Start Date].[Week Of Year].[All]" allUniqueName="[Dim Date - Start Date].[Week Of Year].[All]" dimensionUniqueName="[Dim Date - Start Date]" displayFolder="" count="0" unbalanced="0"/>
    <cacheHierarchy uniqueName="[Dim Date - Start Date].[WeeksHierarchy]" caption="WeeksHierarchy" time="1" defaultMemberUniqueName="[Dim Date - Start Date].[WeeksHierarchy].[All]" allUniqueName="[Dim Date - Start Date].[WeeksHierarchy].[All]" dimensionUniqueName="[Dim Date - Start Date]" displayFolder="" count="0" unbalanced="0"/>
    <cacheHierarchy uniqueName="[Dim Date - Start Date].[Year Name]" caption="Year Name" attribute="1" time="1" defaultMemberUniqueName="[Dim Date - Start Date].[Year Name].[All]" allUniqueName="[Dim Date - Start Date].[Year Name].[All]" dimensionUniqueName="[Dim Date - Start Date]" displayFolder="" count="0" unbalanced="0"/>
    <cacheHierarchy uniqueName="[Dim Diagnosis].[Diagnosis Category Name]" caption="Diagnosis Category Name" attribute="1" defaultMemberUniqueName="[Dim Diagnosis].[Diagnosis Category Name].[All]" allUniqueName="[Dim Diagnosis].[Diagnosis Category Name].[All]" dimensionUniqueName="[Dim Diagnosis]" displayFolder="" count="0" unbalanced="0"/>
    <cacheHierarchy uniqueName="[Dim Diagnosis].[Diagnosis Hierarchy]" caption="Diagnosis Hierarchy" defaultMemberUniqueName="[Dim Diagnosis].[Diagnosis Hierarchy].[All]" allUniqueName="[Dim Diagnosis].[Diagnosis Hierarchy].[All]" dimensionUniqueName="[Dim Diagnosis]" displayFolder="" count="0" unbalanced="0"/>
    <cacheHierarchy uniqueName="[Dim Diagnosis].[Diagnosis Name]" caption="Diagnosis Name" attribute="1" defaultMemberUniqueName="[Dim Diagnosis].[Diagnosis Name].[All]" allUniqueName="[Dim Diagnosis].[Diagnosis Name].[All]" dimensionUniqueName="[Dim Diagnosis]" displayFolder="" count="0" unbalanced="0"/>
    <cacheHierarchy uniqueName="[Dim Discharge Status].[Discharge Status Name]" caption="Discharge Status Name" attribute="1" defaultMemberUniqueName="[Dim Discharge Status].[Discharge Status Name].[All]" allUniqueName="[Dim Discharge Status].[Discharge Status Name].[All]" dimensionUniqueName="[Dim Discharge Status]" displayFolder="" count="0" unbalanced="0"/>
    <cacheHierarchy uniqueName="[Dim Doctor].[Degree Name]" caption="Degree Name" attribute="1" defaultMemberUniqueName="[Dim Doctor].[Degree Name].[All]" allUniqueName="[Dim Doctor].[Degree Name].[All]" dimensionUniqueName="[Dim Doctor]" displayFolder="" count="0" unbalanced="0"/>
    <cacheHierarchy uniqueName="[Dim Doctor].[Doctor Name]" caption="Doctor Name" attribute="1" defaultMemberUniqueName="[Dim Doctor].[Doctor Name].[All]" allUniqueName="[Dim Doctor].[Doctor Name].[All]" dimensionUniqueName="[Dim Doctor]" displayFolder="" count="2" unbalanced="0">
      <fieldsUsage count="2">
        <fieldUsage x="-1"/>
        <fieldUsage x="12"/>
      </fieldsUsage>
    </cacheHierarchy>
    <cacheHierarchy uniqueName="[Dim Doctor].[Doctor Type]" caption="Doctor Type" attribute="1" defaultMemberUniqueName="[Dim Doctor].[Doctor Type].[All]" allUniqueName="[Dim Doctor].[Doctor Type].[All]" dimensionUniqueName="[Dim Doctor]" displayFolder="" count="0" unbalanced="0"/>
    <cacheHierarchy uniqueName="[Dim Doctor].[Hiring Date]" caption="Hiring Date" attribute="1" defaultMemberUniqueName="[Dim Doctor].[Hiring Date].[All]" allUniqueName="[Dim Doctor].[Hiring Date].[All]" dimensionUniqueName="[Dim Doctor]" displayFolder="" count="0" unbalanced="0"/>
    <cacheHierarchy uniqueName="[Dim Doctor].[Shift]" caption="Shift" attribute="1" defaultMemberUniqueName="[Dim Doctor].[Shift].[All]" allUniqueName="[Dim Doctor].[Shift].[All]" dimensionUniqueName="[Dim Doctor]" displayFolder="" count="0" unbalanced="0"/>
    <cacheHierarchy uniqueName="[Dim Doctor].[Specialty]" caption="Specialty" attribute="1" defaultMemberUniqueName="[Dim Doctor].[Specialty].[All]" allUniqueName="[Dim Doctor].[Specialty].[All]" dimensionUniqueName="[Dim Doctor]" displayFolder="" count="2" unbalanced="0">
      <fieldsUsage count="2">
        <fieldUsage x="-1"/>
        <fieldUsage x="10"/>
      </fieldsUsage>
    </cacheHierarchy>
    <cacheHierarchy uniqueName="[Dim Doctor].[Specialty Hierarchy]" caption="Specialty Hierarchy" defaultMemberUniqueName="[Dim Doctor].[Specialty Hierarchy].[All]" allUniqueName="[Dim Doctor].[Specialty Hierarchy].[All]" dimensionUniqueName="[Dim Doctor]" displayFolder="" count="0" unbalanced="0"/>
    <cacheHierarchy uniqueName="[Dim Doctor].[Specialty key]" caption="Specialty key" attribute="1" defaultMemberUniqueName="[Dim Doctor].[Specialty key].[All]" allUniqueName="[Dim Doctor].[Specialty key].[All]" dimensionUniqueName="[Dim Doctor]" displayFolder="" count="0" unbalanced="0"/>
    <cacheHierarchy uniqueName="[Dim Doctor].[Specialty Name]" caption="Specialty Name" attribute="1" defaultMemberUniqueName="[Dim Doctor].[Specialty Name].[All]" allUniqueName="[Dim Doctor].[Specialty Name].[All]" dimensionUniqueName="[Dim Doctor]" displayFolder="" count="0" unbalanced="0"/>
    <cacheHierarchy uniqueName="[Dim Doctor].[Specialty Type]" caption="Specialty Type" attribute="1" defaultMemberUniqueName="[Dim Doctor].[Specialty Type].[All]" allUniqueName="[Dim Doctor].[Specialty Type].[All]" dimensionUniqueName="[Dim Doctor]" displayFolder="" count="0" unbalanced="0"/>
    <cacheHierarchy uniqueName="[Dim Doctor].[Staff Key]" caption="Staff Key" attribute="1" defaultMemberUniqueName="[Dim Doctor].[Staff Key].[All]" allUniqueName="[Dim Doctor].[Staff Key].[All]" dimensionUniqueName="[Dim Doctor]" displayFolder="" count="0" unbalanced="0"/>
    <cacheHierarchy uniqueName="[Dim Doctor].[Termination Date]" caption="Termination Date" attribute="1" defaultMemberUniqueName="[Dim Doctor].[Termination Date].[All]" allUniqueName="[Dim Doctor].[Termination Date].[All]" dimensionUniqueName="[Dim Doctor]" displayFolder="" count="0" unbalanced="0"/>
    <cacheHierarchy uniqueName="[Dim Doctor].[Unified Specialty Hierarchy]" caption="Unified Specialty Hierarchy" defaultMemberUniqueName="[Dim Doctor].[Unified Specialty Hierarchy].[All]" allUniqueName="[Dim Doctor].[Unified Specialty Hierarchy].[All]" dimensionUniqueName="[Dim Doctor]" displayFolder="" count="0" unbalanced="0"/>
    <cacheHierarchy uniqueName="[Dim Doctor Procedure].[Degree Name]" caption="Degree Name" attribute="1" defaultMemberUniqueName="[Dim Doctor Procedure].[Degree Name].[All]" allUniqueName="[Dim Doctor Procedure].[Degree Name].[All]" dimensionUniqueName="[Dim Doctor Procedure]" displayFolder="" count="0" unbalanced="0"/>
    <cacheHierarchy uniqueName="[Dim Doctor Procedure].[Doctor Name]" caption="Doctor Name" attribute="1" defaultMemberUniqueName="[Dim Doctor Procedure].[Doctor Name].[All]" allUniqueName="[Dim Doctor Procedure].[Doctor Name].[All]" dimensionUniqueName="[Dim Doctor Procedure]" displayFolder="" count="0" unbalanced="0"/>
    <cacheHierarchy uniqueName="[Dim Doctor Procedure].[Doctor Type]" caption="Doctor Type" attribute="1" defaultMemberUniqueName="[Dim Doctor Procedure].[Doctor Type].[All]" allUniqueName="[Dim Doctor Procedure].[Doctor Type].[All]" dimensionUniqueName="[Dim Doctor Procedure]" displayFolder="" count="0" unbalanced="0"/>
    <cacheHierarchy uniqueName="[Dim Doctor Procedure].[Hiring Date]" caption="Hiring Date" attribute="1" defaultMemberUniqueName="[Dim Doctor Procedure].[Hiring Date].[All]" allUniqueName="[Dim Doctor Procedure].[Hiring Date].[All]" dimensionUniqueName="[Dim Doctor Procedure]" displayFolder="" count="0" unbalanced="0"/>
    <cacheHierarchy uniqueName="[Dim Doctor Procedure].[Shift]" caption="Shift" attribute="1" defaultMemberUniqueName="[Dim Doctor Procedure].[Shift].[All]" allUniqueName="[Dim Doctor Procedure].[Shift].[All]" dimensionUniqueName="[Dim Doctor Procedure]" displayFolder="" count="0" unbalanced="0"/>
    <cacheHierarchy uniqueName="[Dim Doctor Procedure].[Specialty]" caption="Specialty" attribute="1" defaultMemberUniqueName="[Dim Doctor Procedure].[Specialty].[All]" allUniqueName="[Dim Doctor Procedure].[Specialty].[All]" dimensionUniqueName="[Dim Doctor Procedure]" displayFolder="" count="2" unbalanced="0">
      <fieldsUsage count="2">
        <fieldUsage x="-1"/>
        <fieldUsage x="13"/>
      </fieldsUsage>
    </cacheHierarchy>
    <cacheHierarchy uniqueName="[Dim Doctor Procedure].[Specialty Hierarchy]" caption="Specialty Hierarchy" defaultMemberUniqueName="[Dim Doctor Procedure].[Specialty Hierarchy].[All]" allUniqueName="[Dim Doctor Procedure].[Specialty Hierarchy].[All]" dimensionUniqueName="[Dim Doctor Procedure]" displayFolder="" count="0" unbalanced="0"/>
    <cacheHierarchy uniqueName="[Dim Doctor Procedure].[Specialty key]" caption="Specialty key" attribute="1" defaultMemberUniqueName="[Dim Doctor Procedure].[Specialty key].[All]" allUniqueName="[Dim Doctor Procedure].[Specialty key].[All]" dimensionUniqueName="[Dim Doctor Procedure]" displayFolder="" count="0" unbalanced="0"/>
    <cacheHierarchy uniqueName="[Dim Doctor Procedure].[Specialty Name]" caption="Specialty Name" attribute="1" defaultMemberUniqueName="[Dim Doctor Procedure].[Specialty Name].[All]" allUniqueName="[Dim Doctor Procedure].[Specialty Name].[All]" dimensionUniqueName="[Dim Doctor Procedure]" displayFolder="" count="0" unbalanced="0"/>
    <cacheHierarchy uniqueName="[Dim Doctor Procedure].[Specialty Type]" caption="Specialty Type" attribute="1" defaultMemberUniqueName="[Dim Doctor Procedure].[Specialty Type].[All]" allUniqueName="[Dim Doctor Procedure].[Specialty Type].[All]" dimensionUniqueName="[Dim Doctor Procedure]" displayFolder="" count="0" unbalanced="0"/>
    <cacheHierarchy uniqueName="[Dim Doctor Procedure].[Staff Key]" caption="Staff Key" attribute="1" defaultMemberUniqueName="[Dim Doctor Procedure].[Staff Key].[All]" allUniqueName="[Dim Doctor Procedure].[Staff Key].[All]" dimensionUniqueName="[Dim Doctor Procedure]" displayFolder="" count="0" unbalanced="0"/>
    <cacheHierarchy uniqueName="[Dim Doctor Procedure].[Termination Date]" caption="Termination Date" attribute="1" defaultMemberUniqueName="[Dim Doctor Procedure].[Termination Date].[All]" allUniqueName="[Dim Doctor Procedure].[Termination Date].[All]" dimensionUniqueName="[Dim Doctor Procedure]" displayFolder="" count="0" unbalanced="0"/>
    <cacheHierarchy uniqueName="[Dim Doctors Status].[Doctor Status]" caption="Doctor Status" attribute="1" defaultMemberUniqueName="[Dim Doctors Status].[Doctor Status].[All]" allUniqueName="[Dim Doctors Status].[Doctor Status].[All]" dimensionUniqueName="[Dim Doctors Status]" displayFolder="" count="0" unbalanced="0"/>
    <cacheHierarchy uniqueName="[Dim Employees].[BusinessUnitKey]" caption="BusinessUnitKey" attribute="1" defaultMemberUniqueName="[Dim Employees].[BusinessUnitKey].[All]" allUniqueName="[Dim Employees].[BusinessUnitKey].[All]" dimensionUniqueName="[Dim Employees]" displayFolder="" count="0" unbalanced="0"/>
    <cacheHierarchy uniqueName="[Dim Employees].[Department]" caption="Department" attribute="1" defaultMemberUniqueName="[Dim Employees].[Department].[All]" allUniqueName="[Dim Employees].[Department].[All]" dimensionUniqueName="[Dim Employees]" displayFolder="" count="0" unbalanced="0"/>
    <cacheHierarchy uniqueName="[Dim Employees].[EmployeeUserName]" caption="EmployeeUserName" attribute="1" defaultMemberUniqueName="[Dim Employees].[EmployeeUserName].[All]" allUniqueName="[Dim Employees].[EmployeeUserName].[All]" dimensionUniqueName="[Dim Employees]" displayFolder="" count="0" unbalanced="0"/>
    <cacheHierarchy uniqueName="[Dim Employees].[FullName]" caption="FullName" attribute="1" defaultMemberUniqueName="[Dim Employees].[FullName].[All]" allUniqueName="[Dim Employees].[FullName].[All]" dimensionUniqueName="[Dim Employees]" displayFolder="" count="0" unbalanced="0"/>
    <cacheHierarchy uniqueName="[Dim Employees].[IsDeleted]" caption="IsDeleted" attribute="1" defaultMemberUniqueName="[Dim Employees].[IsDeleted].[All]" allUniqueName="[Dim Employees].[IsDeleted].[All]" dimensionUniqueName="[Dim Employees]" displayFolder="" count="0" unbalanced="0"/>
    <cacheHierarchy uniqueName="[Dim Employees].[Job_Desc]" caption="Job_Desc" attribute="1" defaultMemberUniqueName="[Dim Employees].[Job_Desc].[All]" allUniqueName="[Dim Employees].[Job_Desc].[All]" dimensionUniqueName="[Dim Employees]" displayFolder="" count="0" unbalanced="0"/>
    <cacheHierarchy uniqueName="[Dim Employees].[ManagerFullName]" caption="ManagerFullName" attribute="1" defaultMemberUniqueName="[Dim Employees].[ManagerFullName].[All]" allUniqueName="[Dim Employees].[ManagerFullName].[All]" dimensionUniqueName="[Dim Employees]" displayFolder="" count="0" unbalanced="0"/>
    <cacheHierarchy uniqueName="[Dim Employees].[ManagerID]" caption="ManagerID" attribute="1" defaultMemberUniqueName="[Dim Employees].[ManagerID].[All]" allUniqueName="[Dim Employees].[ManagerID].[All]" dimensionUniqueName="[Dim Employees]" displayFolder="" count="0" unbalanced="0"/>
    <cacheHierarchy uniqueName="[Dim Employees].[managerlogin]" caption="managerlogin" attribute="1" defaultMemberUniqueName="[Dim Employees].[managerlogin].[All]" allUniqueName="[Dim Employees].[managerlogin].[All]" dimensionUniqueName="[Dim Employees]" displayFolder="" count="0" unbalanced="0"/>
    <cacheHierarchy uniqueName="[Dim Employees].[Organization]" caption="Organization" attribute="1" defaultMemberUniqueName="[Dim Employees].[Organization].[All]" allUniqueName="[Dim Employees].[Organization].[All]" dimensionUniqueName="[Dim Employees]" displayFolder="" count="0" unbalanced="0"/>
    <cacheHierarchy uniqueName="[Dim Episode].[Bill_Type]" caption="Bill_Type" attribute="1" defaultMemberUniqueName="[Dim Episode].[Bill_Type].[All]" allUniqueName="[Dim Episode].[Bill_Type].[All]" dimensionUniqueName="[Dim Episode]" displayFolder="" count="0" unbalanced="0"/>
    <cacheHierarchy uniqueName="[Dim Episode].[Cross Referral]" caption="Cross Referral" attribute="1" defaultMemberUniqueName="[Dim Episode].[Cross Referral].[All]" allUniqueName="[Dim Episode].[Cross Referral].[All]" dimensionUniqueName="[Dim Episode]" displayFolder="" count="0" unbalanced="0"/>
    <cacheHierarchy uniqueName="[Dim Episode].[Episode_key]" caption="Episode_key" attribute="1" defaultMemberUniqueName="[Dim Episode].[Episode_key].[All]" allUniqueName="[Dim Episode].[Episode_key].[All]" dimensionUniqueName="[Dim Episode]" displayFolder="" count="0" unbalanced="0"/>
    <cacheHierarchy uniqueName="[Dim Episode].[Patient Category]" caption="Patient Category" attribute="1" defaultMemberUniqueName="[Dim Episode].[Patient Category].[All]" allUniqueName="[Dim Episode].[Patient Category].[All]" dimensionUniqueName="[Dim Episode]" displayFolder="" count="0" unbalanced="0"/>
    <cacheHierarchy uniqueName="[Dim Episode].[Section]" caption="Section" attribute="1" defaultMemberUniqueName="[Dim Episode].[Section].[All]" allUniqueName="[Dim Episode].[Section].[All]" dimensionUniqueName="[Dim Episode]" displayFolder="" count="0" unbalanced="0"/>
    <cacheHierarchy uniqueName="[Dim Episode].[Source Of Business]" caption="Source Of Business" attribute="1" defaultMemberUniqueName="[Dim Episode].[Source Of Business].[All]" allUniqueName="[Dim Episode].[Source Of Business].[All]" dimensionUniqueName="[Dim Episode]" displayFolder="" count="0" unbalanced="0"/>
    <cacheHierarchy uniqueName="[Dim Episode Status].[Status]" caption="Status" attribute="1" defaultMemberUniqueName="[Dim Episode Status].[Status].[All]" allUniqueName="[Dim Episode Status].[Status].[All]" dimensionUniqueName="[Dim Episode Status]" displayFolder="" count="0" unbalanced="0"/>
    <cacheHierarchy uniqueName="[Dim Exclusive].[Exclusive]" caption="Exclusive" attribute="1" defaultMemberUniqueName="[Dim Exclusive].[Exclusive].[All]" allUniqueName="[Dim Exclusive].[Exclusive].[All]" dimensionUniqueName="[Dim Exclusive]" displayFolder="" count="0" unbalanced="0"/>
    <cacheHierarchy uniqueName="[Dim Hospital Structure].[Bed Class Hierarchy]" caption="Bed Class Hierarchy" defaultMemberUniqueName="[Dim Hospital Structure].[Bed Class Hierarchy].[All]" allUniqueName="[Dim Hospital Structure].[Bed Class Hierarchy].[All]" dimensionUniqueName="[Dim Hospital Structure]" displayFolder="" count="0" unbalanced="0"/>
    <cacheHierarchy uniqueName="[Dim Hospital Structure].[Bed Class Name]" caption="Bed Class Name" attribute="1" defaultMemberUniqueName="[Dim Hospital Structure].[Bed Class Name].[All]" allUniqueName="[Dim Hospital Structure].[Bed Class Name].[All]" dimensionUniqueName="[Dim Hospital Structure]" displayFolder="" count="0" unbalanced="0"/>
    <cacheHierarchy uniqueName="[Dim Hospital Structure].[Bed Name]" caption="Bed Name" attribute="1" defaultMemberUniqueName="[Dim Hospital Structure].[Bed Name].[All]" allUniqueName="[Dim Hospital Structure].[Bed Name].[All]" dimensionUniqueName="[Dim Hospital Structure]" displayFolder="" count="0" unbalanced="0"/>
    <cacheHierarchy uniqueName="[Dim Hospital Structure].[Branch Name]" caption="Branch Name" attribute="1" defaultMemberUniqueName="[Dim Hospital Structure].[Branch Name].[All]" allUniqueName="[Dim Hospital Structure].[Branch Name].[All]" dimensionUniqueName="[Dim Hospital Structure]" displayFolder="" count="0" unbalanced="0"/>
    <cacheHierarchy uniqueName="[Dim Hospital Structure].[Building Name]" caption="Building Name" attribute="1" defaultMemberUniqueName="[Dim Hospital Structure].[Building Name].[All]" allUniqueName="[Dim Hospital Structure].[Building Name].[All]" dimensionUniqueName="[Dim Hospital Structure]" displayFolder="" count="0" unbalanced="0"/>
    <cacheHierarchy uniqueName="[Dim Hospital Structure].[Floor Name]" caption="Floor Name" attribute="1" defaultMemberUniqueName="[Dim Hospital Structure].[Floor Name].[All]" allUniqueName="[Dim Hospital Structure].[Floor Name].[All]" dimensionUniqueName="[Dim Hospital Structure]" displayFolder="" count="0" unbalanced="0"/>
    <cacheHierarchy uniqueName="[Dim Hospital Structure].[Hospital Hierarchy]" caption="Hospital Hierarchy" defaultMemberUniqueName="[Dim Hospital Structure].[Hospital Hierarchy].[All]" allUniqueName="[Dim Hospital Structure].[Hospital Hierarchy].[All]" dimensionUniqueName="[Dim Hospital Structure]" displayFolder="" count="0" unbalanced="0"/>
    <cacheHierarchy uniqueName="[Dim Hospital Structure].[Location Type Name]" caption="Location Type Name" attribute="1" defaultMemberUniqueName="[Dim Hospital Structure].[Location Type Name].[All]" allUniqueName="[Dim Hospital Structure].[Location Type Name].[All]" dimensionUniqueName="[Dim Hospital Structure]" displayFolder="" count="0" unbalanced="0"/>
    <cacheHierarchy uniqueName="[Dim Hospital Structure].[Room Name]" caption="Room Name" attribute="1" defaultMemberUniqueName="[Dim Hospital Structure].[Room Name].[All]" allUniqueName="[Dim Hospital Structure].[Room Name].[All]" dimensionUniqueName="[Dim Hospital Structure]" displayFolder="" count="0" unbalanced="0"/>
    <cacheHierarchy uniqueName="[Dim Hospital Structure].[Specialty Name]" caption="Specialty Name" attribute="1" defaultMemberUniqueName="[Dim Hospital Structure].[Specialty Name].[All]" allUniqueName="[Dim Hospital Structure].[Specialty Name].[All]" dimensionUniqueName="[Dim Hospital Structure]" displayFolder="" count="0" unbalanced="0"/>
    <cacheHierarchy uniqueName="[Dim Hospital Structure].[Status Description]" caption="Status Description" attribute="1" defaultMemberUniqueName="[Dim Hospital Structure].[Status Description].[All]" allUniqueName="[Dim Hospital Structure].[Status Description].[All]" dimensionUniqueName="[Dim Hospital Structure]" displayFolder="" count="0" unbalanced="0"/>
    <cacheHierarchy uniqueName="[Dim Invoice].[Invoice No.]" caption="Invoice No." attribute="1" defaultMemberUniqueName="[Dim Invoice].[Invoice No.].[All]" allUniqueName="[Dim Invoice].[Invoice No.].[All]" dimensionUniqueName="[Dim Invoice]" displayFolder="" count="0" unbalanced="0"/>
    <cacheHierarchy uniqueName="[Dim Invoice].[Paid_For]" caption="Paid_For" attribute="1" defaultMemberUniqueName="[Dim Invoice].[Paid_For].[All]" allUniqueName="[Dim Invoice].[Paid_For].[All]" dimensionUniqueName="[Dim Invoice]" displayFolder="" count="0" unbalanced="0"/>
    <cacheHierarchy uniqueName="[Dim Medical Department].[MD Short Name]" caption="MD Short Name" attribute="1" defaultMemberUniqueName="[Dim Medical Department].[MD Short Name].[All]" allUniqueName="[Dim Medical Department].[MD Short Name].[All]" dimensionUniqueName="[Dim Medical Department]" displayFolder="" count="0" unbalanced="0"/>
    <cacheHierarchy uniqueName="[Dim Medical Department].[Medical Department Hierarchy]" caption="Medical Department Hierarchy" defaultMemberUniqueName="[Dim Medical Department].[Medical Department Hierarchy].[All]" allUniqueName="[Dim Medical Department].[Medical Department Hierarchy].[All]" dimensionUniqueName="[Dim Medical Department]" displayFolder="" count="3" unbalanced="0">
      <fieldsUsage count="3">
        <fieldUsage x="-1"/>
        <fieldUsage x="5"/>
        <fieldUsage x="6"/>
      </fieldsUsage>
    </cacheHierarchy>
    <cacheHierarchy uniqueName="[Dim Medical Department].[Medical Department Key]" caption="Medical Department Key" attribute="1" defaultMemberUniqueName="[Dim Medical Department].[Medical Department Key].[All]" allUniqueName="[Dim Medical Department].[Medical Department Key].[All]" dimensionUniqueName="[Dim Medical Department]" displayFolder="" count="0" unbalanced="0"/>
    <cacheHierarchy uniqueName="[Dim Medical Department].[Medical Department Name]" caption="Medical Department Name" attribute="1" defaultMemberUniqueName="[Dim Medical Department].[Medical Department Name].[All]" allUniqueName="[Dim Medical Department].[Medical Department Name].[All]" dimensionUniqueName="[Dim Medical Department]" displayFolder="" count="0" unbalanced="0"/>
    <cacheHierarchy uniqueName="[Dim Medical Department].[Medical Short Name Hierarchy]" caption="Medical Short Name Hierarchy" defaultMemberUniqueName="[Dim Medical Department].[Medical Short Name Hierarchy].[All]" allUniqueName="[Dim Medical Department].[Medical Short Name Hierarchy].[All]" dimensionUniqueName="[Dim Medical Department]" displayFolder="" count="0" unbalanced="0"/>
    <cacheHierarchy uniqueName="[Dim Medical Department].[Unified Medical Department Name]" caption="Unified Medical Department Name" attribute="1" defaultMemberUniqueName="[Dim Medical Department].[Unified Medical Department Name].[All]" allUniqueName="[Dim Medical Department].[Unified Medical Department Name].[All]" dimensionUniqueName="[Dim Medical Department]" displayFolder="" count="2" unbalanced="0">
      <fieldsUsage count="2">
        <fieldUsage x="-1"/>
        <fieldUsage x="11"/>
      </fieldsUsage>
    </cacheHierarchy>
    <cacheHierarchy uniqueName="[Dim Medical Department].[Unified Short Name]" caption="Unified Short Name" attribute="1" defaultMemberUniqueName="[Dim Medical Department].[Unified Short Name].[All]" allUniqueName="[Dim Medical Department].[Unified Short Name].[All]" dimensionUniqueName="[Dim Medical Department]" displayFolder="" count="0" unbalanced="0"/>
    <cacheHierarchy uniqueName="[Dim Notes].[Note]" caption="Note" attribute="1" defaultMemberUniqueName="[Dim Notes].[Note].[All]" allUniqueName="[Dim Notes].[Note].[All]" dimensionUniqueName="[Dim Notes]" displayFolder="" count="0" unbalanced="0"/>
    <cacheHierarchy uniqueName="[Dim Operation].[Operation Classification]" caption="Operation Classification" attribute="1" defaultMemberUniqueName="[Dim Operation].[Operation Classification].[All]" allUniqueName="[Dim Operation].[Operation Classification].[All]" dimensionUniqueName="[Dim Operation]" displayFolder="" count="0" unbalanced="0"/>
    <cacheHierarchy uniqueName="[Dim Operation].[Operation Hierarchy]" caption="Operation Hierarchy" defaultMemberUniqueName="[Dim Operation].[Operation Hierarchy].[All]" allUniqueName="[Dim Operation].[Operation Hierarchy].[All]" dimensionUniqueName="[Dim Operation]" displayFolder="" count="0" unbalanced="0"/>
    <cacheHierarchy uniqueName="[Dim Operation].[Operation Name]" caption="Operation Name" attribute="1" defaultMemberUniqueName="[Dim Operation].[Operation Name].[All]" allUniqueName="[Dim Operation].[Operation Name].[All]" dimensionUniqueName="[Dim Operation]" displayFolder="" count="0" unbalanced="0"/>
    <cacheHierarchy uniqueName="[Dim Operation].[Operation Type]" caption="Operation Type" attribute="1" defaultMemberUniqueName="[Dim Operation].[Operation Type].[All]" allUniqueName="[Dim Operation].[Operation Type].[All]" dimensionUniqueName="[Dim Operation]" displayFolder="" count="0" unbalanced="0"/>
    <cacheHierarchy uniqueName="[Dim Packages].[Package Category Name]" caption="Package Category Name" attribute="1" defaultMemberUniqueName="[Dim Packages].[Package Category Name].[All]" allUniqueName="[Dim Packages].[Package Category Name].[All]" dimensionUniqueName="[Dim Packages]" displayFolder="" count="0" unbalanced="0"/>
    <cacheHierarchy uniqueName="[Dim Packages].[Package Code]" caption="Package Code" attribute="1" defaultMemberUniqueName="[Dim Packages].[Package Code].[All]" allUniqueName="[Dim Packages].[Package Code].[All]" dimensionUniqueName="[Dim Packages]" displayFolder="" count="0" unbalanced="0"/>
    <cacheHierarchy uniqueName="[Dim Packages].[Package Group Name]" caption="Package Group Name" attribute="1" defaultMemberUniqueName="[Dim Packages].[Package Group Name].[All]" allUniqueName="[Dim Packages].[Package Group Name].[All]" dimensionUniqueName="[Dim Packages]" displayFolder="" count="0" unbalanced="0"/>
    <cacheHierarchy uniqueName="[Dim Packages].[Package Hierarchy]" caption="Package Hierarchy" defaultMemberUniqueName="[Dim Packages].[Package Hierarchy].[All]" allUniqueName="[Dim Packages].[Package Hierarchy].[All]" dimensionUniqueName="[Dim Packages]" displayFolder="" count="0" unbalanced="0"/>
    <cacheHierarchy uniqueName="[Dim Packages].[Package Key]" caption="Package Key" attribute="1" defaultMemberUniqueName="[Dim Packages].[Package Key].[All]" allUniqueName="[Dim Packages].[Package Key].[All]" dimensionUniqueName="[Dim Packages]" displayFolder="" count="0" unbalanced="0"/>
    <cacheHierarchy uniqueName="[Dim Packages].[Package Name]" caption="Package Name" attribute="1" defaultMemberUniqueName="[Dim Packages].[Package Name].[All]" allUniqueName="[Dim Packages].[Package Name].[All]" dimensionUniqueName="[Dim Packages]" displayFolder="" count="0" unbalanced="0"/>
    <cacheHierarchy uniqueName="[Dim Patient].[Age]" caption="Age" attribute="1" defaultMemberUniqueName="[Dim Patient].[Age].[All]" allUniqueName="[Dim Patient].[Age].[All]" dimensionUniqueName="[Dim Patient]" displayFolder="" count="0" unbalanced="0"/>
    <cacheHierarchy uniqueName="[Dim Patient].[Age Range]" caption="Age Range" attribute="1" defaultMemberUniqueName="[Dim Patient].[Age Range].[All]" allUniqueName="[Dim Patient].[Age Range].[All]" dimensionUniqueName="[Dim Patient]" displayFolder="" count="0" unbalanced="0"/>
    <cacheHierarchy uniqueName="[Dim Patient].[Created by]" caption="Created by" attribute="1" defaultMemberUniqueName="[Dim Patient].[Created by].[All]" allUniqueName="[Dim Patient].[Created by].[All]" dimensionUniqueName="[Dim Patient]" displayFolder="" count="0" unbalanced="0"/>
    <cacheHierarchy uniqueName="[Dim Patient].[Creation Date]" caption="Creation Date" attribute="1" defaultMemberUniqueName="[Dim Patient].[Creation Date].[All]" allUniqueName="[Dim Patient].[Creation Date].[All]" dimensionUniqueName="[Dim Patient]" displayFolder="" count="0" unbalanced="0"/>
    <cacheHierarchy uniqueName="[Dim Patient].[District Name]" caption="District Name" attribute="1" defaultMemberUniqueName="[Dim Patient].[District Name].[All]" allUniqueName="[Dim Patient].[District Name].[All]" dimensionUniqueName="[Dim Patient]" displayFolder="" count="0" unbalanced="0"/>
    <cacheHierarchy uniqueName="[Dim Patient].[File Number]" caption="File Number" attribute="1" defaultMemberUniqueName="[Dim Patient].[File Number].[All]" allUniqueName="[Dim Patient].[File Number].[All]" dimensionUniqueName="[Dim Patient]" displayFolder="" count="0" unbalanced="0"/>
    <cacheHierarchy uniqueName="[Dim Patient].[Gender Name]" caption="Gender Name" attribute="1" defaultMemberUniqueName="[Dim Patient].[Gender Name].[All]" allUniqueName="[Dim Patient].[Gender Name].[All]" dimensionUniqueName="[Dim Patient]" displayFolder="" count="0" unbalanced="0"/>
    <cacheHierarchy uniqueName="[Dim Patient].[ID Number]" caption="ID Number" attribute="1" defaultMemberUniqueName="[Dim Patient].[ID Number].[All]" allUniqueName="[Dim Patient].[ID Number].[All]" dimensionUniqueName="[Dim Patient]" displayFolder="" count="0" unbalanced="0"/>
    <cacheHierarchy uniqueName="[Dim Patient].[ID Type]" caption="ID Type" attribute="1" defaultMemberUniqueName="[Dim Patient].[ID Type].[All]" allUniqueName="[Dim Patient].[ID Type].[All]" dimensionUniqueName="[Dim Patient]" displayFolder="" count="0" unbalanced="0"/>
    <cacheHierarchy uniqueName="[Dim Patient].[Mobile Number]" caption="Mobile Number" attribute="1" defaultMemberUniqueName="[Dim Patient].[Mobile Number].[All]" allUniqueName="[Dim Patient].[Mobile Number].[All]" dimensionUniqueName="[Dim Patient]" displayFolder="" count="0" unbalanced="0"/>
    <cacheHierarchy uniqueName="[Dim Patient].[Mobile Number2]" caption="Mobile Number2" attribute="1" defaultMemberUniqueName="[Dim Patient].[Mobile Number2].[All]" allUniqueName="[Dim Patient].[Mobile Number2].[All]" dimensionUniqueName="[Dim Patient]" displayFolder="" count="0" unbalanced="0"/>
    <cacheHierarchy uniqueName="[Dim Patient].[Nationality Name]" caption="Nationality Name" attribute="1" defaultMemberUniqueName="[Dim Patient].[Nationality Name].[All]" allUniqueName="[Dim Patient].[Nationality Name].[All]" dimensionUniqueName="[Dim Patient]" displayFolder="" count="0" unbalanced="0"/>
    <cacheHierarchy uniqueName="[Dim Patient].[Patient Birthdate]" caption="Patient Birthdate" attribute="1" defaultMemberUniqueName="[Dim Patient].[Patient Birthdate].[All]" allUniqueName="[Dim Patient].[Patient Birthdate].[All]" dimensionUniqueName="[Dim Patient]" displayFolder="" count="0" unbalanced="0"/>
    <cacheHierarchy uniqueName="[Dim Patient].[Patient Code]" caption="Patient Code" attribute="1" defaultMemberUniqueName="[Dim Patient].[Patient Code].[All]" allUniqueName="[Dim Patient].[Patient Code].[All]" dimensionUniqueName="[Dim Patient]" displayFolder="" count="0" unbalanced="0"/>
    <cacheHierarchy uniqueName="[Dim Patient].[Patient Id]" caption="Patient Id" attribute="1" defaultMemberUniqueName="[Dim Patient].[Patient Id].[All]" allUniqueName="[Dim Patient].[Patient Id].[All]" dimensionUniqueName="[Dim Patient]" displayFolder="" count="0" unbalanced="0"/>
    <cacheHierarchy uniqueName="[Dim Patient].[Patient Name]" caption="Patient Name" attribute="1" defaultMemberUniqueName="[Dim Patient].[Patient Name].[All]" allUniqueName="[Dim Patient].[Patient Name].[All]" dimensionUniqueName="[Dim Patient]" displayFolder="" count="0" unbalanced="0"/>
    <cacheHierarchy uniqueName="[Dim Patient].[Patient Payment Type]" caption="Patient Payment Type" attribute="1" defaultMemberUniqueName="[Dim Patient].[Patient Payment Type].[All]" allUniqueName="[Dim Patient].[Patient Payment Type].[All]" dimensionUniqueName="[Dim Patient]" displayFolder="" count="0" unbalanced="0"/>
    <cacheHierarchy uniqueName="[Dim Patient].[Patient Retention]" caption="Patient Retention" attribute="1" defaultMemberUniqueName="[Dim Patient].[Patient Retention].[All]" allUniqueName="[Dim Patient].[Patient Retention].[All]" dimensionUniqueName="[Dim Patient]" displayFolder="" count="0" unbalanced="0"/>
    <cacheHierarchy uniqueName="[Dim Patient].[Phone 1]" caption="Phone 1" attribute="1" defaultMemberUniqueName="[Dim Patient].[Phone 1].[All]" allUniqueName="[Dim Patient].[Phone 1].[All]" dimensionUniqueName="[Dim Patient]" displayFolder="" count="0" unbalanced="0"/>
    <cacheHierarchy uniqueName="[Dim Patient].[Phone 2]" caption="Phone 2" attribute="1" defaultMemberUniqueName="[Dim Patient].[Phone 2].[All]" allUniqueName="[Dim Patient].[Phone 2].[All]" dimensionUniqueName="[Dim Patient]" displayFolder="" count="0" unbalanced="0"/>
    <cacheHierarchy uniqueName="[Dim Patient].[Phone 3]" caption="Phone 3" attribute="1" defaultMemberUniqueName="[Dim Patient].[Phone 3].[All]" allUniqueName="[Dim Patient].[Phone 3].[All]" dimensionUniqueName="[Dim Patient]" displayFolder="" count="0" unbalanced="0"/>
    <cacheHierarchy uniqueName="[Dim Patient].[PR SubCategory]" caption="PR SubCategory" attribute="1" defaultMemberUniqueName="[Dim Patient].[PR SubCategory].[All]" allUniqueName="[Dim Patient].[PR SubCategory].[All]" dimensionUniqueName="[Dim Patient]" displayFolder="" count="0" unbalanced="0"/>
    <cacheHierarchy uniqueName="[Dim Patient].[Province Name]" caption="Province Name" attribute="1" defaultMemberUniqueName="[Dim Patient].[Province Name].[All]" allUniqueName="[Dim Patient].[Province Name].[All]" dimensionUniqueName="[Dim Patient]" displayFolder="" count="0" unbalanced="0"/>
    <cacheHierarchy uniqueName="[Dim Patient].[Source Description]" caption="Source Description" attribute="1" defaultMemberUniqueName="[Dim Patient].[Source Description].[All]" allUniqueName="[Dim Patient].[Source Description].[All]" dimensionUniqueName="[Dim Patient]" displayFolder="" count="0" unbalanced="0"/>
    <cacheHierarchy uniqueName="[Dim Patient].[Source Of Business]" caption="Source Of Business" attribute="1" defaultMemberUniqueName="[Dim Patient].[Source Of Business].[All]" allUniqueName="[Dim Patient].[Source Of Business].[All]" dimensionUniqueName="[Dim Patient]" displayFolder="" count="0" unbalanced="0"/>
    <cacheHierarchy uniqueName="[Dim Patient Payment Status].[Status]" caption="Status" attribute="1" defaultMemberUniqueName="[Dim Patient Payment Status].[Status].[All]" allUniqueName="[Dim Patient Payment Status].[Status].[All]" dimensionUniqueName="[Dim Patient Payment Status]" displayFolder="" count="0" unbalanced="0"/>
    <cacheHierarchy uniqueName="[Dim Patient Status].[Patient Status]" caption="Patient Status" attribute="1" defaultMemberUniqueName="[Dim Patient Status].[Patient Status].[All]" allUniqueName="[Dim Patient Status].[Patient Status].[All]" dimensionUniqueName="[Dim Patient Status]" displayFolder="" count="0" unbalanced="0"/>
    <cacheHierarchy uniqueName="[Dim Readmission].[Readmission Desc]" caption="Readmission Desc" attribute="1" defaultMemberUniqueName="[Dim Readmission].[Readmission Desc].[All]" allUniqueName="[Dim Readmission].[Readmission Desc].[All]" dimensionUniqueName="[Dim Readmission]" displayFolder="" count="0" unbalanced="0"/>
    <cacheHierarchy uniqueName="[Dim Referral Source].[Case Type]" caption="Case Type" attribute="1" defaultMemberUniqueName="[Dim Referral Source].[Case Type].[All]" allUniqueName="[Dim Referral Source].[Case Type].[All]" dimensionUniqueName="[Dim Referral Source]" displayFolder="" count="0" unbalanced="0"/>
    <cacheHierarchy uniqueName="[Dim Referral Source].[Referral Source Hierarchy]" caption="Referral Source Hierarchy" defaultMemberUniqueName="[Dim Referral Source].[Referral Source Hierarchy].[All]" allUniqueName="[Dim Referral Source].[Referral Source Hierarchy].[All]" dimensionUniqueName="[Dim Referral Source]" displayFolder="" count="0" unbalanced="0"/>
    <cacheHierarchy uniqueName="[Dim Referral Source].[Referral Source Name]" caption="Referral Source Name" attribute="1" defaultMemberUniqueName="[Dim Referral Source].[Referral Source Name].[All]" allUniqueName="[Dim Referral Source].[Referral Source Name].[All]" dimensionUniqueName="[Dim Referral Source]" displayFolder="" count="0" unbalanced="0"/>
    <cacheHierarchy uniqueName="[Dim Referral Source].[Referral Source Unified Name]" caption="Referral Source Unified Name" attribute="1" defaultMemberUniqueName="[Dim Referral Source].[Referral Source Unified Name].[All]" allUniqueName="[Dim Referral Source].[Referral Source Unified Name].[All]" dimensionUniqueName="[Dim Referral Source]" displayFolder="" count="0" unbalanced="0"/>
    <cacheHierarchy uniqueName="[Dim Second Doctor].[Degree Name]" caption="Degree Name" attribute="1" defaultMemberUniqueName="[Dim Second Doctor].[Degree Name].[All]" allUniqueName="[Dim Second Doctor].[Degree Name].[All]" dimensionUniqueName="[Dim Second Doctor]" displayFolder="" count="0" unbalanced="0"/>
    <cacheHierarchy uniqueName="[Dim Second Doctor].[Doctor Name]" caption="Doctor Name" attribute="1" defaultMemberUniqueName="[Dim Second Doctor].[Doctor Name].[All]" allUniqueName="[Dim Second Doctor].[Doctor Name].[All]" dimensionUniqueName="[Dim Second Doctor]" displayFolder="" count="0" unbalanced="0"/>
    <cacheHierarchy uniqueName="[Dim Second Doctor].[Doctor Type]" caption="Doctor Type" attribute="1" defaultMemberUniqueName="[Dim Second Doctor].[Doctor Type].[All]" allUniqueName="[Dim Second Doctor].[Doctor Type].[All]" dimensionUniqueName="[Dim Second Doctor]" displayFolder="" count="0" unbalanced="0"/>
    <cacheHierarchy uniqueName="[Dim Second Doctor].[Hiring Date]" caption="Hiring Date" attribute="1" defaultMemberUniqueName="[Dim Second Doctor].[Hiring Date].[All]" allUniqueName="[Dim Second Doctor].[Hiring Date].[All]" dimensionUniqueName="[Dim Second Doctor]" displayFolder="" count="0" unbalanced="0"/>
    <cacheHierarchy uniqueName="[Dim Second Doctor].[Shift]" caption="Shift" attribute="1" defaultMemberUniqueName="[Dim Second Doctor].[Shift].[All]" allUniqueName="[Dim Second Doctor].[Shift].[All]" dimensionUniqueName="[Dim Second Doctor]" displayFolder="" count="0" unbalanced="0"/>
    <cacheHierarchy uniqueName="[Dim Second Doctor].[Specialty Hierarchy]" caption="Specialty Hierarchy" defaultMemberUniqueName="[Dim Second Doctor].[Specialty Hierarchy].[All]" allUniqueName="[Dim Second Doctor].[Specialty Hierarchy].[All]" dimensionUniqueName="[Dim Second Doctor]" displayFolder="" count="0" unbalanced="0"/>
    <cacheHierarchy uniqueName="[Dim Second Doctor].[Specialty key]" caption="Specialty key" attribute="1" defaultMemberUniqueName="[Dim Second Doctor].[Specialty key].[All]" allUniqueName="[Dim Second Doctor].[Specialty key].[All]" dimensionUniqueName="[Dim Second Doctor]" displayFolder="" count="0" unbalanced="0"/>
    <cacheHierarchy uniqueName="[Dim Second Doctor].[Specialty Name]" caption="Specialty Name" attribute="1" defaultMemberUniqueName="[Dim Second Doctor].[Specialty Name].[All]" allUniqueName="[Dim Second Doctor].[Specialty Name].[All]" dimensionUniqueName="[Dim Second Doctor]" displayFolder="" count="0" unbalanced="0"/>
    <cacheHierarchy uniqueName="[Dim Second Doctor].[Specialty Type]" caption="Specialty Type" attribute="1" defaultMemberUniqueName="[Dim Second Doctor].[Specialty Type].[All]" allUniqueName="[Dim Second Doctor].[Specialty Type].[All]" dimensionUniqueName="[Dim Second Doctor]" displayFolder="" count="0" unbalanced="0"/>
    <cacheHierarchy uniqueName="[Dim Second Doctor].[Termination Date]" caption="Termination Date" attribute="1" defaultMemberUniqueName="[Dim Second Doctor].[Termination Date].[All]" allUniqueName="[Dim Second Doctor].[Termination Date].[All]" dimensionUniqueName="[Dim Second Doctor]" displayFolder="" count="0" unbalanced="0"/>
    <cacheHierarchy uniqueName="[Dim Second Doctor].[Unified Specialty Name]" caption="Unified Specialty Name" attribute="1" defaultMemberUniqueName="[Dim Second Doctor].[Unified Specialty Name].[All]" allUniqueName="[Dim Second Doctor].[Unified Specialty Name].[All]" dimensionUniqueName="[Dim Second Doctor]" displayFolder="" count="0" unbalanced="0"/>
    <cacheHierarchy uniqueName="[Dim Service Location].[Location Type]" caption="Location Type" attribute="1" defaultMemberUniqueName="[Dim Service Location].[Location Type].[All]" allUniqueName="[Dim Service Location].[Location Type].[All]" dimensionUniqueName="[Dim Service Location]" displayFolder="" count="0" unbalanced="0"/>
    <cacheHierarchy uniqueName="[Dim Service Location].[Store Name Latin]" caption="Store Name Latin" attribute="1" defaultMemberUniqueName="[Dim Service Location].[Store Name Latin].[All]" allUniqueName="[Dim Service Location].[Store Name Latin].[All]" dimensionUniqueName="[Dim Service Location]" displayFolder="" count="0" unbalanced="0"/>
    <cacheHierarchy uniqueName="[Dim Services].[IOS User Code]" caption="IOS User Code" attribute="1" defaultMemberUniqueName="[Dim Services].[IOS User Code].[All]" allUniqueName="[Dim Services].[IOS User Code].[All]" dimensionUniqueName="[Dim Services]" displayFolder="" count="0" unbalanced="0"/>
    <cacheHierarchy uniqueName="[Dim Services].[Last Modified date]" caption="Last Modified date" attribute="1" defaultMemberUniqueName="[Dim Services].[Last Modified date].[All]" allUniqueName="[Dim Services].[Last Modified date].[All]" dimensionUniqueName="[Dim Services]" displayFolder="" count="0" unbalanced="0"/>
    <cacheHierarchy uniqueName="[Dim Services].[Procedure Category]" caption="Procedure Category" attribute="1" defaultMemberUniqueName="[Dim Services].[Procedure Category].[All]" allUniqueName="[Dim Services].[Procedure Category].[All]" dimensionUniqueName="[Dim Services]" displayFolder="" count="0" unbalanced="0"/>
    <cacheHierarchy uniqueName="[Dim Services].[Service Category Name]" caption="Service Category Name" attribute="1" defaultMemberUniqueName="[Dim Services].[Service Category Name].[All]" allUniqueName="[Dim Services].[Service Category Name].[All]" dimensionUniqueName="[Dim Services]" displayFolder="" count="0" unbalanced="0"/>
    <cacheHierarchy uniqueName="[Dim Services].[Service Category Unified Name]" caption="Service Category Unified Name" attribute="1" defaultMemberUniqueName="[Dim Services].[Service Category Unified Name].[All]" allUniqueName="[Dim Services].[Service Category Unified Name].[All]" dimensionUniqueName="[Dim Services]" displayFolder="" count="0" unbalanced="0"/>
    <cacheHierarchy uniqueName="[Dim Services].[Service Code]" caption="Service Code" attribute="1" defaultMemberUniqueName="[Dim Services].[Service Code].[All]" allUniqueName="[Dim Services].[Service Code].[All]" dimensionUniqueName="[Dim Services]" displayFolder="" count="0" unbalanced="0"/>
    <cacheHierarchy uniqueName="[Dim Services].[Service Group Name]" caption="Service Group Name" attribute="1" defaultMemberUniqueName="[Dim Services].[Service Group Name].[All]" allUniqueName="[Dim Services].[Service Group Name].[All]" dimensionUniqueName="[Dim Services]" displayFolder="" count="0" unbalanced="0"/>
    <cacheHierarchy uniqueName="[Dim Services].[Service Hierarchy]" caption="Service Hierarchy" defaultMemberUniqueName="[Dim Services].[Service Hierarchy].[All]" allUniqueName="[Dim Services].[Service Hierarchy].[All]" dimensionUniqueName="[Dim Services]" displayFolder="" count="0" unbalanced="0"/>
    <cacheHierarchy uniqueName="[Dim Services].[Service Key]" caption="Service Key" attribute="1" defaultMemberUniqueName="[Dim Services].[Service Key].[All]" allUniqueName="[Dim Services].[Service Key].[All]" dimensionUniqueName="[Dim Services]" displayFolder="" count="0" unbalanced="0"/>
    <cacheHierarchy uniqueName="[Dim Services].[Service Name]" caption="Service Name" attribute="1" defaultMemberUniqueName="[Dim Services].[Service Name].[All]" allUniqueName="[Dim Services].[Service Name].[All]" dimensionUniqueName="[Dim Services]" displayFolder="" count="0" unbalanced="0"/>
    <cacheHierarchy uniqueName="[Dim Services Status].[Service Status]" caption="Service Status" attribute="1" defaultMemberUniqueName="[Dim Services Status].[Service Status].[All]" allUniqueName="[Dim Services Status].[Service Status].[All]" dimensionUniqueName="[Dim Services Status]" displayFolder="" count="0" unbalanced="0"/>
    <cacheHierarchy uniqueName="[Beds].[Bed Class Name]" caption="Bed Class Name" attribute="1" defaultMemberUniqueName="[Beds].[Bed Class Name].[All]" allUniqueName="[Beds].[Bed Class Name].[All]" dimensionUniqueName="[Beds]" displayFolder="" count="0" unbalanced="0" hidden="1"/>
    <cacheHierarchy uniqueName="[Beds].[Bed Name]" caption="Bed Name" attribute="1" defaultMemberUniqueName="[Beds].[Bed Name].[All]" allUniqueName="[Beds].[Bed Name].[All]" dimensionUniqueName="[Beds]" displayFolder="" count="0" unbalanced="0" hidden="1"/>
    <cacheHierarchy uniqueName="[Beds].[Branch Name]" caption="Branch Name" attribute="1" defaultMemberUniqueName="[Beds].[Branch Name].[All]" allUniqueName="[Beds].[Branch Name].[All]" dimensionUniqueName="[Beds]" displayFolder="" count="0" unbalanced="0" hidden="1"/>
    <cacheHierarchy uniqueName="[Beds].[Building Name]" caption="Building Name" attribute="1" defaultMemberUniqueName="[Beds].[Building Name].[All]" allUniqueName="[Beds].[Building Name].[All]" dimensionUniqueName="[Beds]" displayFolder="" count="0" unbalanced="0" hidden="1"/>
    <cacheHierarchy uniqueName="[Beds].[Floor Name]" caption="Floor Name" attribute="1" defaultMemberUniqueName="[Beds].[Floor Name].[All]" allUniqueName="[Beds].[Floor Name].[All]" dimensionUniqueName="[Beds]" displayFolder="" count="0" unbalanced="0" hidden="1"/>
    <cacheHierarchy uniqueName="[Beds].[Location Type Name]" caption="Location Type Name" attribute="1" defaultMemberUniqueName="[Beds].[Location Type Name].[All]" allUniqueName="[Beds].[Location Type Name].[All]" dimensionUniqueName="[Beds]" displayFolder="" count="0" unbalanced="0" hidden="1"/>
    <cacheHierarchy uniqueName="[Beds].[Organization]" caption="Organization" attribute="1" defaultMemberUniqueName="[Beds].[Organization].[All]" allUniqueName="[Beds].[Organization].[All]" dimensionUniqueName="[Beds]" displayFolder="" count="0" unbalanced="0" hidden="1"/>
    <cacheHierarchy uniqueName="[Beds].[PKey_LevelOne]" caption="PKey_LevelOne" attribute="1" defaultMemberUniqueName="[Beds].[PKey_LevelOne].[All]" allUniqueName="[Beds].[PKey_LevelOne].[All]" dimensionUniqueName="[Beds]" displayFolder="" count="0" unbalanced="0" hidden="1"/>
    <cacheHierarchy uniqueName="[Beds].[Room Name]" caption="Room Name" attribute="1" defaultMemberUniqueName="[Beds].[Room Name].[All]" allUniqueName="[Beds].[Room Name].[All]" dimensionUniqueName="[Beds]" displayFolder="" count="0" unbalanced="0" hidden="1"/>
    <cacheHierarchy uniqueName="[Beds].[Specialty Name]" caption="Specialty Name" attribute="1" defaultMemberUniqueName="[Beds].[Specialty Name].[All]" allUniqueName="[Beds].[Specialty Name].[All]" dimensionUniqueName="[Beds]" displayFolder="" count="0" unbalanced="0" hidden="1"/>
    <cacheHierarchy uniqueName="[Beds].[Status]" caption="Status" attribute="1" defaultMemberUniqueName="[Beds].[Status].[All]" allUniqueName="[Beds].[Status].[All]" dimensionUniqueName="[Beds]" displayFolder="" count="0" unbalanced="0" hidden="1"/>
    <cacheHierarchy uniqueName="[Beds].[Status Description]" caption="Status Description" attribute="1" defaultMemberUniqueName="[Beds].[Status Description].[All]" allUniqueName="[Beds].[Status Description].[All]" dimensionUniqueName="[Beds]" displayFolder="" count="0" unbalanced="0" hidden="1"/>
    <cacheHierarchy uniqueName="[BridgeSpeciality].[PatternID]" caption="PatternID" attribute="1" defaultMemberUniqueName="[BridgeSpeciality].[PatternID].[All]" allUniqueName="[BridgeSpeciality].[PatternID].[All]" dimensionUniqueName="[BridgeSpeciality]" displayFolder="" count="0" unbalanced="0" hidden="1"/>
    <cacheHierarchy uniqueName="[BridgeSpeciality].[SpecialityID]" caption="SpecialityID" attribute="1" defaultMemberUniqueName="[BridgeSpeciality].[SpecialityID].[All]" allUniqueName="[BridgeSpeciality].[SpecialityID].[All]" dimensionUniqueName="[BridgeSpeciality]" displayFolder="" count="0" unbalanced="0" hidden="1"/>
    <cacheHierarchy uniqueName="[BridgeTags].[PatternID]" caption="PatternID" attribute="1" defaultMemberUniqueName="[BridgeTags].[PatternID].[All]" allUniqueName="[BridgeTags].[PatternID].[All]" dimensionUniqueName="[BridgeTags]" displayFolder="" count="0" unbalanced="0" hidden="1"/>
    <cacheHierarchy uniqueName="[BridgeTags].[TagKey]" caption="TagKey" attribute="1" defaultMemberUniqueName="[BridgeTags].[TagKey].[All]" allUniqueName="[BridgeTags].[TagKey].[All]" dimensionUniqueName="[BridgeTags]" displayFolder="" count="0" unbalanced="0" hidden="1"/>
    <cacheHierarchy uniqueName="[BridgeUserRoles].[RoleID]" caption="RoleID" attribute="1" defaultMemberUniqueName="[BridgeUserRoles].[RoleID].[All]" allUniqueName="[BridgeUserRoles].[RoleID].[All]" dimensionUniqueName="[BridgeUserRoles]" displayFolder="" count="0" unbalanced="0" hidden="1"/>
    <cacheHierarchy uniqueName="[BridgeUserRoles].[UserID]" caption="UserID" attribute="1" defaultMemberUniqueName="[BridgeUserRoles].[UserID].[All]" allUniqueName="[BridgeUserRoles].[UserID].[All]" dimensionUniqueName="[BridgeUserRoles]" displayFolder="" count="0" unbalanced="0" hidden="1"/>
    <cacheHierarchy uniqueName="[Dim Account].[Company_Code_Unified]" caption="Company_Code_Unified" attribute="1" defaultMemberUniqueName="[Dim Account].[Company_Code_Unified].[All]" allUniqueName="[Dim Account].[Company_Code_Unified].[All]" dimensionUniqueName="[Dim Account]" displayFolder="" count="0" unbalanced="0" hidden="1"/>
    <cacheHierarchy uniqueName="[Dim Account].[Company_Key]" caption="Company_Key" attribute="1" defaultMemberUniqueName="[Dim Account].[Company_Key].[All]" allUniqueName="[Dim Account].[Company_Key].[All]" dimensionUniqueName="[Dim Account]" displayFolder="" count="0" unbalanced="0" hidden="1"/>
    <cacheHierarchy uniqueName="[Dim Account].[net Volume Account]" caption="net Volume Account" attribute="1" defaultMemberUniqueName="[Dim Account].[net Volume Account].[All]" allUniqueName="[Dim Account].[net Volume Account].[All]" dimensionUniqueName="[Dim Account]" displayFolder="" count="0" unbalanced="0" hidden="1"/>
    <cacheHierarchy uniqueName="[Dim Account].[Organization_Key]" caption="Organization_Key" attribute="1" defaultMemberUniqueName="[Dim Account].[Organization_Key].[All]" allUniqueName="[Dim Account].[Organization_Key].[All]" dimensionUniqueName="[Dim Account]" displayFolder="" count="0" unbalanced="0" hidden="1"/>
    <cacheHierarchy uniqueName="[Dim Account - Sub].[Area]" caption="Area" attribute="1" defaultMemberUniqueName="[Dim Account - Sub].[Area].[All]" allUniqueName="[Dim Account - Sub].[Area].[All]" dimensionUniqueName="[Dim Account - Sub]" displayFolder="" count="0" unbalanced="0" hidden="1"/>
    <cacheHierarchy uniqueName="[Dim Account - Sub].[CommunityAccounts]" caption="CommunityAccounts" attribute="1" defaultMemberUniqueName="[Dim Account - Sub].[CommunityAccounts].[All]" allUniqueName="[Dim Account - Sub].[CommunityAccounts].[All]" dimensionUniqueName="[Dim Account - Sub]" displayFolder="" count="0" unbalanced="0" hidden="1"/>
    <cacheHierarchy uniqueName="[Dim Account - Sub].[Organization_Key]" caption="Organization_Key" attribute="1" defaultMemberUniqueName="[Dim Account - Sub].[Organization_Key].[All]" allUniqueName="[Dim Account - Sub].[Organization_Key].[All]" dimensionUniqueName="[Dim Account - Sub]" displayFolder="" count="0" unbalanced="0" hidden="1"/>
    <cacheHierarchy uniqueName="[Dim Account Status].[ID]" caption="ID" attribute="1" defaultMemberUniqueName="[Dim Account Status].[ID].[All]" allUniqueName="[Dim Account Status].[ID].[All]" dimensionUniqueName="[Dim Account Status]" displayFolder="" count="0" unbalanced="0" hidden="1"/>
    <cacheHierarchy uniqueName="[Dim Achievement For].[Achievement For]" caption="Achievement For" attribute="1" defaultMemberUniqueName="[Dim Achievement For].[Achievement For].[All]" allUniqueName="[Dim Achievement For].[Achievement For].[All]" dimensionUniqueName="[Dim Achievement For]" displayFolder="" count="0" unbalanced="0" hidden="1"/>
    <cacheHierarchy uniqueName="[Dim Achievement For].[ID]" caption="ID" attribute="1" defaultMemberUniqueName="[Dim Achievement For].[ID].[All]" allUniqueName="[Dim Achievement For].[ID].[All]" dimensionUniqueName="[Dim Achievement For]" displayFolder="" count="0" unbalanced="0" hidden="1"/>
    <cacheHierarchy uniqueName="[Dim Activity Priority].[CampaignActivity_Priority]" caption="CampaignActivity_Priority" attribute="1" defaultMemberUniqueName="[Dim Activity Priority].[CampaignActivity_Priority].[All]" allUniqueName="[Dim Activity Priority].[CampaignActivity_Priority].[All]" dimensionUniqueName="[Dim Activity Priority]" displayFolder="" count="0" unbalanced="0" hidden="1"/>
    <cacheHierarchy uniqueName="[Dim Activity Priority].[ID]" caption="ID" attribute="1" defaultMemberUniqueName="[Dim Activity Priority].[ID].[All]" allUniqueName="[Dim Activity Priority].[ID].[All]" dimensionUniqueName="[Dim Activity Priority]" displayFolder="" count="0" unbalanced="0" hidden="1"/>
    <cacheHierarchy uniqueName="[Dim Admin - Lab Rad].[Admin Email]" caption="Admin Email" attribute="1" defaultMemberUniqueName="[Dim Admin - Lab Rad].[Admin Email].[All]" allUniqueName="[Dim Admin - Lab Rad].[Admin Email].[All]" dimensionUniqueName="[Dim Admin - Lab Rad]" displayFolder="" count="0" unbalanced="0" hidden="1"/>
    <cacheHierarchy uniqueName="[Dim Admin - Lab Rad].[Admin Full Name]" caption="Admin Full Name" attribute="1" defaultMemberUniqueName="[Dim Admin - Lab Rad].[Admin Full Name].[All]" allUniqueName="[Dim Admin - Lab Rad].[Admin Full Name].[All]" dimensionUniqueName="[Dim Admin - Lab Rad]" displayFolder="" count="0" unbalanced="0" hidden="1"/>
    <cacheHierarchy uniqueName="[Dim Admin - Lab Rad].[Admin Key]" caption="Admin Key" attribute="1" defaultMemberUniqueName="[Dim Admin - Lab Rad].[Admin Key].[All]" allUniqueName="[Dim Admin - Lab Rad].[Admin Key].[All]" dimensionUniqueName="[Dim Admin - Lab Rad]" displayFolder="" count="0" unbalanced="0" hidden="1"/>
    <cacheHierarchy uniqueName="[Dim Admin - Lab Rad].[Admin User Name]" caption="Admin User Name" attribute="1" defaultMemberUniqueName="[Dim Admin - Lab Rad].[Admin User Name].[All]" allUniqueName="[Dim Admin - Lab Rad].[Admin User Name].[All]" dimensionUniqueName="[Dim Admin - Lab Rad]" displayFolder="" count="0" unbalanced="0" hidden="1"/>
    <cacheHierarchy uniqueName="[Dim Admission Reason].[REASON]" caption="REASON" attribute="1" defaultMemberUniqueName="[Dim Admission Reason].[REASON].[All]" allUniqueName="[Dim Admission Reason].[REASON].[All]" dimensionUniqueName="[Dim Admission Reason]" displayFolder="" count="0" unbalanced="0" hidden="1"/>
    <cacheHierarchy uniqueName="[Dim Admission Reason].[REASON_CODE]" caption="REASON_CODE" attribute="1" defaultMemberUniqueName="[Dim Admission Reason].[REASON_CODE].[All]" allUniqueName="[Dim Admission Reason].[REASON_CODE].[All]" dimensionUniqueName="[Dim Admission Reason]" displayFolder="" count="0" unbalanced="0" hidden="1"/>
    <cacheHierarchy uniqueName="[Dim Admission Status].[ID]" caption="ID" attribute="1" defaultMemberUniqueName="[Dim Admission Status].[ID].[All]" allUniqueName="[Dim Admission Status].[ID].[All]" dimensionUniqueName="[Dim Admission Status]" displayFolder="" count="0" unbalanced="0" hidden="1"/>
    <cacheHierarchy uniqueName="[Dim Admission Status].[Status]" caption="Status" attribute="1" defaultMemberUniqueName="[Dim Admission Status].[Status].[All]" allUniqueName="[Dim Admission Status].[Status].[All]" dimensionUniqueName="[Dim Admission Status]" displayFolder="" count="0" unbalanced="0" hidden="1"/>
    <cacheHierarchy uniqueName="[Dim Anesthetization Doctor].[Degree Name]" caption="Degree Name" attribute="1" defaultMemberUniqueName="[Dim Anesthetization Doctor].[Degree Name].[All]" allUniqueName="[Dim Anesthetization Doctor].[Degree Name].[All]" dimensionUniqueName="[Dim Anesthetization Doctor]" displayFolder="" count="0" unbalanced="0" hidden="1"/>
    <cacheHierarchy uniqueName="[Dim Anesthetization Doctor].[Doctor Name]" caption="Doctor Name" attribute="1" defaultMemberUniqueName="[Dim Anesthetization Doctor].[Doctor Name].[All]" allUniqueName="[Dim Anesthetization Doctor].[Doctor Name].[All]" dimensionUniqueName="[Dim Anesthetization Doctor]" displayFolder="" count="0" unbalanced="0" hidden="1"/>
    <cacheHierarchy uniqueName="[Dim Anesthetization Doctor].[Doctor Type]" caption="Doctor Type" attribute="1" defaultMemberUniqueName="[Dim Anesthetization Doctor].[Doctor Type].[All]" allUniqueName="[Dim Anesthetization Doctor].[Doctor Type].[All]" dimensionUniqueName="[Dim Anesthetization Doctor]" displayFolder="" count="0" unbalanced="0" hidden="1"/>
    <cacheHierarchy uniqueName="[Dim Anesthetization Doctor].[Hiring Date]" caption="Hiring Date" attribute="1" defaultMemberUniqueName="[Dim Anesthetization Doctor].[Hiring Date].[All]" allUniqueName="[Dim Anesthetization Doctor].[Hiring Date].[All]" dimensionUniqueName="[Dim Anesthetization Doctor]" displayFolder="" count="0" unbalanced="0" hidden="1"/>
    <cacheHierarchy uniqueName="[Dim Anesthetization Doctor].[Salary]" caption="Salary" attribute="1" defaultMemberUniqueName="[Dim Anesthetization Doctor].[Salary].[All]" allUniqueName="[Dim Anesthetization Doctor].[Salary].[All]" dimensionUniqueName="[Dim Anesthetization Doctor]" displayFolder="" count="0" unbalanced="0" hidden="1"/>
    <cacheHierarchy uniqueName="[Dim Anesthetization Doctor].[Shift]" caption="Shift" attribute="1" defaultMemberUniqueName="[Dim Anesthetization Doctor].[Shift].[All]" allUniqueName="[Dim Anesthetization Doctor].[Shift].[All]" dimensionUniqueName="[Dim Anesthetization Doctor]" displayFolder="" count="0" unbalanced="0" hidden="1"/>
    <cacheHierarchy uniqueName="[Dim Anesthetization Doctor].[Specialty]" caption="Specialty" attribute="1" defaultMemberUniqueName="[Dim Anesthetization Doctor].[Specialty].[All]" allUniqueName="[Dim Anesthetization Doctor].[Specialty].[All]" dimensionUniqueName="[Dim Anesthetization Doctor]" displayFolder="" count="0" unbalanced="0" hidden="1"/>
    <cacheHierarchy uniqueName="[Dim Anesthetization Doctor].[Specialty Hierarchy]" caption="Specialty Hierarchy" defaultMemberUniqueName="[Dim Anesthetization Doctor].[Specialty Hierarchy].[All]" allUniqueName="[Dim Anesthetization Doctor].[Specialty Hierarchy].[All]" dimensionUniqueName="[Dim Anesthetization Doctor]" displayFolder="" count="0" unbalanced="0" hidden="1"/>
    <cacheHierarchy uniqueName="[Dim Anesthetization Doctor].[Specialty key]" caption="Specialty key" attribute="1" defaultMemberUniqueName="[Dim Anesthetization Doctor].[Specialty key].[All]" allUniqueName="[Dim Anesthetization Doctor].[Specialty key].[All]" dimensionUniqueName="[Dim Anesthetization Doctor]" displayFolder="" count="0" unbalanced="0" hidden="1"/>
    <cacheHierarchy uniqueName="[Dim Anesthetization Doctor].[Specialty Name]" caption="Specialty Name" attribute="1" defaultMemberUniqueName="[Dim Anesthetization Doctor].[Specialty Name].[All]" allUniqueName="[Dim Anesthetization Doctor].[Specialty Name].[All]" dimensionUniqueName="[Dim Anesthetization Doctor]" displayFolder="" count="0" unbalanced="0" hidden="1"/>
    <cacheHierarchy uniqueName="[Dim Anesthetization Doctor].[Specialty Type]" caption="Specialty Type" attribute="1" defaultMemberUniqueName="[Dim Anesthetization Doctor].[Specialty Type].[All]" allUniqueName="[Dim Anesthetization Doctor].[Specialty Type].[All]" dimensionUniqueName="[Dim Anesthetization Doctor]" displayFolder="" count="0" unbalanced="0" hidden="1"/>
    <cacheHierarchy uniqueName="[Dim Anesthetization Doctor].[Staff Key]" caption="Staff Key" attribute="1" defaultMemberUniqueName="[Dim Anesthetization Doctor].[Staff Key].[All]" allUniqueName="[Dim Anesthetization Doctor].[Staff Key].[All]" dimensionUniqueName="[Dim Anesthetization Doctor]" displayFolder="" count="0" unbalanced="0" hidden="1"/>
    <cacheHierarchy uniqueName="[Dim Anesthetization Doctor].[Termination Date]" caption="Termination Date" attribute="1" defaultMemberUniqueName="[Dim Anesthetization Doctor].[Termination Date].[All]" allUniqueName="[Dim Anesthetization Doctor].[Termination Date].[All]" dimensionUniqueName="[Dim Anesthetization Doctor]" displayFolder="" count="0" unbalanced="0" hidden="1"/>
    <cacheHierarchy uniqueName="[Dim Anesthetization Doctor].[Unified Specialty Hierarchy]" caption="Unified Specialty Hierarchy" defaultMemberUniqueName="[Dim Anesthetization Doctor].[Unified Specialty Hierarchy].[All]" allUniqueName="[Dim Anesthetization Doctor].[Unified Specialty Hierarchy].[All]" dimensionUniqueName="[Dim Anesthetization Doctor]" displayFolder="" count="0" unbalanced="0" hidden="1"/>
    <cacheHierarchy uniqueName="[Dim Area].[Area Name]" caption="Area Name" attribute="1" defaultMemberUniqueName="[Dim Area].[Area Name].[All]" allUniqueName="[Dim Area].[Area Name].[All]" dimensionUniqueName="[Dim Area]" displayFolder="" count="0" unbalanced="0" hidden="1"/>
    <cacheHierarchy uniqueName="[Dim Area].[AreaID]" caption="AreaID" attribute="1" defaultMemberUniqueName="[Dim Area].[AreaID].[All]" allUniqueName="[Dim Area].[AreaID].[All]" dimensionUniqueName="[Dim Area]" displayFolder="" count="0" unbalanced="0" hidden="1"/>
    <cacheHierarchy uniqueName="[Dim Avaya Agents].[Agent Name]" caption="Agent Name" attribute="1" defaultMemberUniqueName="[Dim Avaya Agents].[Agent Name].[All]" allUniqueName="[Dim Avaya Agents].[Agent Name].[All]" dimensionUniqueName="[Dim Avaya Agents]" displayFolder="" count="0" unbalanced="0" hidden="1"/>
    <cacheHierarchy uniqueName="[Dim Avaya Agents].[Agent_ID]" caption="Agent_ID" attribute="1" defaultMemberUniqueName="[Dim Avaya Agents].[Agent_ID].[All]" allUniqueName="[Dim Avaya Agents].[Agent_ID].[All]" dimensionUniqueName="[Dim Avaya Agents]" displayFolder="" count="0" unbalanced="0" hidden="1"/>
    <cacheHierarchy uniqueName="[Dim Avaya Agents].[Split Name]" caption="Split Name" attribute="1" defaultMemberUniqueName="[Dim Avaya Agents].[Split Name].[All]" allUniqueName="[Dim Avaya Agents].[Split Name].[All]" dimensionUniqueName="[Dim Avaya Agents]" displayFolder="" count="0" unbalanced="0" hidden="1"/>
    <cacheHierarchy uniqueName="[Dim Avaya Business Units].[BU_ID]" caption="BU_ID" attribute="1" defaultMemberUniqueName="[Dim Avaya Business Units].[BU_ID].[All]" allUniqueName="[Dim Avaya Business Units].[BU_ID].[All]" dimensionUniqueName="[Dim Avaya Business Units]" displayFolder="" count="0" unbalanced="0" hidden="1"/>
    <cacheHierarchy uniqueName="[Dim Avaya Business Units].[Business Unit Name]" caption="Business Unit Name" attribute="1" defaultMemberUniqueName="[Dim Avaya Business Units].[Business Unit Name].[All]" allUniqueName="[Dim Avaya Business Units].[Business Unit Name].[All]" dimensionUniqueName="[Dim Avaya Business Units]" displayFolder="" count="0" unbalanced="0" hidden="1"/>
    <cacheHierarchy uniqueName="[Dim Avaya Call Priority Type].[CallPriority_Id]" caption="CallPriority_Id" attribute="1" defaultMemberUniqueName="[Dim Avaya Call Priority Type].[CallPriority_Id].[All]" allUniqueName="[Dim Avaya Call Priority Type].[CallPriority_Id].[All]" dimensionUniqueName="[Dim Avaya Call Priority Type]" displayFolder="" count="0" unbalanced="0" hidden="1"/>
    <cacheHierarchy uniqueName="[Dim Avaya Call Priority Type].[Type]" caption="Type" attribute="1" defaultMemberUniqueName="[Dim Avaya Call Priority Type].[Type].[All]" allUniqueName="[Dim Avaya Call Priority Type].[Type].[All]" dimensionUniqueName="[Dim Avaya Call Priority Type]" displayFolder="" count="0" unbalanced="0" hidden="1"/>
    <cacheHierarchy uniqueName="[Dim Avaya Call Release Status].[CallRelease_ID]" caption="CallRelease_ID" attribute="1" defaultMemberUniqueName="[Dim Avaya Call Release Status].[CallRelease_ID].[All]" allUniqueName="[Dim Avaya Call Release Status].[CallRelease_ID].[All]" dimensionUniqueName="[Dim Avaya Call Release Status]" displayFolder="" count="0" unbalanced="0" hidden="1"/>
    <cacheHierarchy uniqueName="[Dim Avaya Call Release Status].[Status]" caption="Status" attribute="1" defaultMemberUniqueName="[Dim Avaya Call Release Status].[Status].[All]" allUniqueName="[Dim Avaya Call Release Status].[Status].[All]" dimensionUniqueName="[Dim Avaya Call Release Status]" displayFolder="" count="0" unbalanced="0" hidden="1"/>
    <cacheHierarchy uniqueName="[Dim Avaya Call Type].[CallType_Id]" caption="CallType_Id" attribute="1" defaultMemberUniqueName="[Dim Avaya Call Type].[CallType_Id].[All]" allUniqueName="[Dim Avaya Call Type].[CallType_Id].[All]" dimensionUniqueName="[Dim Avaya Call Type]" displayFolder="" count="0" unbalanced="0" hidden="1"/>
    <cacheHierarchy uniqueName="[Dim Avaya Call Type].[Type]" caption="Type" attribute="1" defaultMemberUniqueName="[Dim Avaya Call Type].[Type].[All]" allUniqueName="[Dim Avaya Call Type].[Type].[All]" dimensionUniqueName="[Dim Avaya Call Type]" displayFolder="" count="0" unbalanced="0" hidden="1"/>
    <cacheHierarchy uniqueName="[Dim Avaya First VDN].[VDN Name]" caption="VDN Name" attribute="1" defaultMemberUniqueName="[Dim Avaya First VDN].[VDN Name].[All]" allUniqueName="[Dim Avaya First VDN].[VDN Name].[All]" dimensionUniqueName="[Dim Avaya First VDN]" displayFolder="" count="0" unbalanced="0" hidden="1"/>
    <cacheHierarchy uniqueName="[Dim Avaya First VDN].[VDN_ID]" caption="VDN_ID" attribute="1" defaultMemberUniqueName="[Dim Avaya First VDN].[VDN_ID].[All]" allUniqueName="[Dim Avaya First VDN].[VDN_ID].[All]" dimensionUniqueName="[Dim Avaya First VDN]" displayFolder="" count="0" unbalanced="0" hidden="1"/>
    <cacheHierarchy uniqueName="[Dim Avaya Group Call Status].[GroupCall_ID]" caption="GroupCall_ID" attribute="1" defaultMemberUniqueName="[Dim Avaya Group Call Status].[GroupCall_ID].[All]" allUniqueName="[Dim Avaya Group Call Status].[GroupCall_ID].[All]" dimensionUniqueName="[Dim Avaya Group Call Status]" displayFolder="" count="0" unbalanced="0" hidden="1"/>
    <cacheHierarchy uniqueName="[Dim Avaya Group Call Status].[Status]" caption="Status" attribute="1" defaultMemberUniqueName="[Dim Avaya Group Call Status].[Status].[All]" allUniqueName="[Dim Avaya Group Call Status].[Status].[All]" dimensionUniqueName="[Dim Avaya Group Call Status]" displayFolder="" count="0" unbalanced="0" hidden="1"/>
    <cacheHierarchy uniqueName="[Dim Avaya Last VDN].[VDN Name]" caption="VDN Name" attribute="1" defaultMemberUniqueName="[Dim Avaya Last VDN].[VDN Name].[All]" allUniqueName="[Dim Avaya Last VDN].[VDN Name].[All]" dimensionUniqueName="[Dim Avaya Last VDN]" displayFolder="" count="0" unbalanced="0" hidden="1"/>
    <cacheHierarchy uniqueName="[Dim Avaya Last VDN].[VDN_ID]" caption="VDN_ID" attribute="1" defaultMemberUniqueName="[Dim Avaya Last VDN].[VDN_ID].[All]" allUniqueName="[Dim Avaya Last VDN].[VDN_ID].[All]" dimensionUniqueName="[Dim Avaya Last VDN]" displayFolder="" count="0" unbalanced="0" hidden="1"/>
    <cacheHierarchy uniqueName="[Dim Avaya Phone Call].[caller]" caption="caller" attribute="1" defaultMemberUniqueName="[Dim Avaya Phone Call].[caller].[All]" allUniqueName="[Dim Avaya Phone Call].[caller].[All]" dimensionUniqueName="[Dim Avaya Phone Call]" displayFolder="" count="0" unbalanced="0" hidden="1"/>
    <cacheHierarchy uniqueName="[Dim Avaya Phone Call].[callid]" caption="callid" attribute="1" defaultMemberUniqueName="[Dim Avaya Phone Call].[callid].[All]" allUniqueName="[Dim Avaya Phone Call].[callid].[All]" dimensionUniqueName="[Dim Avaya Phone Call]" displayFolder="" count="0" unbalanced="0" hidden="1"/>
    <cacheHierarchy uniqueName="[Dim Avaya Phone Call].[PhoneCall_ID]" caption="PhoneCall_ID" attribute="1" defaultMemberUniqueName="[Dim Avaya Phone Call].[PhoneCall_ID].[All]" allUniqueName="[Dim Avaya Phone Call].[PhoneCall_ID].[All]" dimensionUniqueName="[Dim Avaya Phone Call]" displayFolder="" count="0" unbalanced="0" hidden="1"/>
    <cacheHierarchy uniqueName="[Dim Avaya Phone Call].[reciever]" caption="reciever" attribute="1" defaultMemberUniqueName="[Dim Avaya Phone Call].[reciever].[All]" allUniqueName="[Dim Avaya Phone Call].[reciever].[All]" dimensionUniqueName="[Dim Avaya Phone Call]" displayFolder="" count="0" unbalanced="0" hidden="1"/>
    <cacheHierarchy uniqueName="[Dim Avaya Phone Call].[transfere_Status]" caption="transfere_Status" attribute="1" defaultMemberUniqueName="[Dim Avaya Phone Call].[transfere_Status].[All]" allUniqueName="[Dim Avaya Phone Call].[transfere_Status].[All]" dimensionUniqueName="[Dim Avaya Phone Call]" displayFolder="" count="0" unbalanced="0" hidden="1"/>
    <cacheHierarchy uniqueName="[Dim Avaya Phone Call].[ucid]" caption="ucid" attribute="1" defaultMemberUniqueName="[Dim Avaya Phone Call].[ucid].[All]" allUniqueName="[Dim Avaya Phone Call].[ucid].[All]" dimensionUniqueName="[Dim Avaya Phone Call]" displayFolder="" count="0" unbalanced="0" hidden="1"/>
    <cacheHierarchy uniqueName="[Dim Avaya Second VDN].[VDN Name]" caption="VDN Name" attribute="1" defaultMemberUniqueName="[Dim Avaya Second VDN].[VDN Name].[All]" allUniqueName="[Dim Avaya Second VDN].[VDN Name].[All]" dimensionUniqueName="[Dim Avaya Second VDN]" displayFolder="" count="0" unbalanced="0" hidden="1"/>
    <cacheHierarchy uniqueName="[Dim Avaya Second VDN].[VDN_ID]" caption="VDN_ID" attribute="1" defaultMemberUniqueName="[Dim Avaya Second VDN].[VDN_ID].[All]" allUniqueName="[Dim Avaya Second VDN].[VDN_ID].[All]" dimensionUniqueName="[Dim Avaya Second VDN]" displayFolder="" count="0" unbalanced="0" hidden="1"/>
    <cacheHierarchy uniqueName="[Dim Avaya Third VDN].[VDN Name]" caption="VDN Name" attribute="1" defaultMemberUniqueName="[Dim Avaya Third VDN].[VDN Name].[All]" allUniqueName="[Dim Avaya Third VDN].[VDN Name].[All]" dimensionUniqueName="[Dim Avaya Third VDN]" displayFolder="" count="0" unbalanced="0" hidden="1"/>
    <cacheHierarchy uniqueName="[Dim Avaya Third VDN].[VDN_ID]" caption="VDN_ID" attribute="1" defaultMemberUniqueName="[Dim Avaya Third VDN].[VDN_ID].[All]" allUniqueName="[Dim Avaya Third VDN].[VDN_ID].[All]" dimensionUniqueName="[Dim Avaya Third VDN]" displayFolder="" count="0" unbalanced="0" hidden="1"/>
    <cacheHierarchy uniqueName="[Dim Avaya Transfer Details].[Transfer Date]" caption="Transfer Date" attribute="1" defaultMemberUniqueName="[Dim Avaya Transfer Details].[Transfer Date].[All]" allUniqueName="[Dim Avaya Transfer Details].[Transfer Date].[All]" dimensionUniqueName="[Dim Avaya Transfer Details]" displayFolder="" count="0" unbalanced="0" hidden="1"/>
    <cacheHierarchy uniqueName="[Dim Avaya Transfer Details].[Transfer Number]" caption="Transfer Number" attribute="1" defaultMemberUniqueName="[Dim Avaya Transfer Details].[Transfer Number].[All]" allUniqueName="[Dim Avaya Transfer Details].[Transfer Number].[All]" dimensionUniqueName="[Dim Avaya Transfer Details]" displayFolder="" count="0" unbalanced="0" hidden="1"/>
    <cacheHierarchy uniqueName="[Dim Avaya Transfer Details].[Transfer Time]" caption="Transfer Time" attribute="1" defaultMemberUniqueName="[Dim Avaya Transfer Details].[Transfer Time].[All]" allUniqueName="[Dim Avaya Transfer Details].[Transfer Time].[All]" dimensionUniqueName="[Dim Avaya Transfer Details]" displayFolder="" count="0" unbalanced="0" hidden="1"/>
    <cacheHierarchy uniqueName="[Dim Avaya Transfer Details].[transfer_ID]" caption="transfer_ID" attribute="1" defaultMemberUniqueName="[Dim Avaya Transfer Details].[transfer_ID].[All]" allUniqueName="[Dim Avaya Transfer Details].[transfer_ID].[All]" dimensionUniqueName="[Dim Avaya Transfer Details]" displayFolder="" count="0" unbalanced="0" hidden="1"/>
    <cacheHierarchy uniqueName="[Dim Avaya Trunk].[Trunk Name]" caption="Trunk Name" attribute="1" defaultMemberUniqueName="[Dim Avaya Trunk].[Trunk Name].[All]" allUniqueName="[Dim Avaya Trunk].[Trunk Name].[All]" dimensionUniqueName="[Dim Avaya Trunk]" displayFolder="" count="0" unbalanced="0" hidden="1"/>
    <cacheHierarchy uniqueName="[Dim Avaya Trunk].[Trunk_ID]" caption="Trunk_ID" attribute="1" defaultMemberUniqueName="[Dim Avaya Trunk].[Trunk_ID].[All]" allUniqueName="[Dim Avaya Trunk].[Trunk_ID].[All]" dimensionUniqueName="[Dim Avaya Trunk]" displayFolder="" count="0" unbalanced="0" hidden="1"/>
    <cacheHierarchy uniqueName="[Dim BaseLine].[BaselineDescription]" caption="BaselineDescription" attribute="1" defaultMemberUniqueName="[Dim BaseLine].[BaselineDescription].[All]" allUniqueName="[Dim BaseLine].[BaselineDescription].[All]" dimensionUniqueName="[Dim BaseLine]" displayFolder="" count="0" unbalanced="0" hidden="1"/>
    <cacheHierarchy uniqueName="[Dim BaseLine].[Baselinekey]" caption="Baselinekey" attribute="1" defaultMemberUniqueName="[Dim BaseLine].[Baselinekey].[All]" allUniqueName="[Dim BaseLine].[Baselinekey].[All]" dimensionUniqueName="[Dim BaseLine]" displayFolder="" count="0" unbalanced="0" hidden="1"/>
    <cacheHierarchy uniqueName="[Dim BaseLine].[Type]" caption="Type" attribute="1" defaultMemberUniqueName="[Dim BaseLine].[Type].[All]" allUniqueName="[Dim BaseLine].[Type].[All]" dimensionUniqueName="[Dim BaseLine]" displayFolder="" count="0" unbalanced="0" hidden="1"/>
    <cacheHierarchy uniqueName="[Dim BI Solutions].[BI Solution]" caption="BI Solution" attribute="1" defaultMemberUniqueName="[Dim BI Solutions].[BI Solution].[All]" allUniqueName="[Dim BI Solutions].[BI Solution].[All]" dimensionUniqueName="[Dim BI Solutions]" displayFolder="" count="0" unbalanced="0" hidden="1"/>
    <cacheHierarchy uniqueName="[Dim BI Solutions].[Server IP]" caption="Server IP" attribute="1" defaultMemberUniqueName="[Dim BI Solutions].[Server IP].[All]" allUniqueName="[Dim BI Solutions].[Server IP].[All]" dimensionUniqueName="[Dim BI Solutions]" displayFolder="" count="0" unbalanced="0" hidden="1"/>
    <cacheHierarchy uniqueName="[Dim BI Solutions].[Server Location]" caption="Server Location" attribute="1" defaultMemberUniqueName="[Dim BI Solutions].[Server Location].[All]" allUniqueName="[Dim BI Solutions].[Server Location].[All]" dimensionUniqueName="[Dim BI Solutions]" displayFolder="" count="0" unbalanced="0" hidden="1"/>
    <cacheHierarchy uniqueName="[Dim BI Solutions].[Server Name]" caption="Server Name" attribute="1" defaultMemberUniqueName="[Dim BI Solutions].[Server Name].[All]" allUniqueName="[Dim BI Solutions].[Server Name].[All]" dimensionUniqueName="[Dim BI Solutions]" displayFolder="" count="0" unbalanced="0" hidden="1"/>
    <cacheHierarchy uniqueName="[Dim BI Solutions].[Servers Hierarchy]" caption="Servers Hierarchy" defaultMemberUniqueName="[Dim BI Solutions].[Servers Hierarchy].[All]" allUniqueName="[Dim BI Solutions].[Servers Hierarchy].[All]" dimensionUniqueName="[Dim BI Solutions]" displayFolder="" count="0" unbalanced="0" hidden="1"/>
    <cacheHierarchy uniqueName="[Dim BI Solutions].[TBLKey]" caption="TBLKey" attribute="1" defaultMemberUniqueName="[Dim BI Solutions].[TBLKey].[All]" allUniqueName="[Dim BI Solutions].[TBLKey].[All]" dimensionUniqueName="[Dim BI Solutions]" displayFolder="" count="0" unbalanced="0" hidden="1"/>
    <cacheHierarchy uniqueName="[Dim BI Users].[Active User]" caption="Active User" attribute="1" defaultMemberUniqueName="[Dim BI Users].[Active User].[All]" allUniqueName="[Dim BI Users].[Active User].[All]" dimensionUniqueName="[Dim BI Users]" displayFolder="" count="0" unbalanced="0" hidden="1"/>
    <cacheHierarchy uniqueName="[Dim BI Users].[BI Team]" caption="BI Team" attribute="1" defaultMemberUniqueName="[Dim BI Users].[BI Team].[All]" allUniqueName="[Dim BI Users].[BI Team].[All]" dimensionUniqueName="[Dim BI Users]" displayFolder="" count="0" unbalanced="0" hidden="1"/>
    <cacheHierarchy uniqueName="[Dim BI Users].[Department]" caption="Department" attribute="1" defaultMemberUniqueName="[Dim BI Users].[Department].[All]" allUniqueName="[Dim BI Users].[Department].[All]" dimensionUniqueName="[Dim BI Users]" displayFolder="" count="0" unbalanced="0" hidden="1"/>
    <cacheHierarchy uniqueName="[Dim BI Users].[Employee Name]" caption="Employee Name" attribute="1" defaultMemberUniqueName="[Dim BI Users].[Employee Name].[All]" allUniqueName="[Dim BI Users].[Employee Name].[All]" dimensionUniqueName="[Dim BI Users]" displayFolder="" count="0" unbalanced="0" hidden="1"/>
    <cacheHierarchy uniqueName="[Dim BI Users].[Employee Title]" caption="Employee Title" attribute="1" defaultMemberUniqueName="[Dim BI Users].[Employee Title].[All]" allUniqueName="[Dim BI Users].[Employee Title].[All]" dimensionUniqueName="[Dim BI Users]" displayFolder="" count="0" unbalanced="0" hidden="1"/>
    <cacheHierarchy uniqueName="[Dim BI Users].[FirstName]" caption="FirstName" attribute="1" defaultMemberUniqueName="[Dim BI Users].[FirstName].[All]" allUniqueName="[Dim BI Users].[FirstName].[All]" dimensionUniqueName="[Dim BI Users]" displayFolder="" count="0" unbalanced="0" hidden="1"/>
    <cacheHierarchy uniqueName="[Dim BI Users].[Manager Name]" caption="Manager Name" attribute="1" defaultMemberUniqueName="[Dim BI Users].[Manager Name].[All]" allUniqueName="[Dim BI Users].[Manager Name].[All]" dimensionUniqueName="[Dim BI Users]" displayFolder="" count="0" unbalanced="0" hidden="1"/>
    <cacheHierarchy uniqueName="[Dim BI Users].[SurName]" caption="SurName" attribute="1" defaultMemberUniqueName="[Dim BI Users].[SurName].[All]" allUniqueName="[Dim BI Users].[SurName].[All]" dimensionUniqueName="[Dim BI Users]" displayFolder="" count="0" unbalanced="0" hidden="1"/>
    <cacheHierarchy uniqueName="[Dim BI Users].[User Name]" caption="User Name" attribute="1" defaultMemberUniqueName="[Dim BI Users].[User Name].[All]" allUniqueName="[Dim BI Users].[User Name].[All]" dimensionUniqueName="[Dim BI Users]" displayFolder="" count="0" unbalanced="0" hidden="1"/>
    <cacheHierarchy uniqueName="[Dim BI Users].[Users Hierarchy]" caption="Users Hierarchy" defaultMemberUniqueName="[Dim BI Users].[Users Hierarchy].[All]" allUniqueName="[Dim BI Users].[Users Hierarchy].[All]" dimensionUniqueName="[Dim BI Users]" displayFolder="" count="0" unbalanced="0" hidden="1"/>
    <cacheHierarchy uniqueName="[Dim Booking Lead].[Booking Lead name]" caption="Booking Lead name" attribute="1" defaultMemberUniqueName="[Dim Booking Lead].[Booking Lead name].[All]" allUniqueName="[Dim Booking Lead].[Booking Lead name].[All]" dimensionUniqueName="[Dim Booking Lead]" displayFolder="" count="0" unbalanced="0" hidden="1"/>
    <cacheHierarchy uniqueName="[Dim Booking Lead].[How_To_know]" caption="How_To_know" attribute="1" defaultMemberUniqueName="[Dim Booking Lead].[How_To_know].[All]" allUniqueName="[Dim Booking Lead].[How_To_know].[All]" dimensionUniqueName="[Dim Booking Lead]" displayFolder="" count="0" unbalanced="0" hidden="1"/>
    <cacheHierarchy uniqueName="[Dim Booking Lead].[Patient email]" caption="Patient email" attribute="1" defaultMemberUniqueName="[Dim Booking Lead].[Patient email].[All]" allUniqueName="[Dim Booking Lead].[Patient email].[All]" dimensionUniqueName="[Dim Booking Lead]" displayFolder="" count="0" unbalanced="0" hidden="1"/>
    <cacheHierarchy uniqueName="[Dim Booking Lead].[Patient Phone]" caption="Patient Phone" attribute="1" defaultMemberUniqueName="[Dim Booking Lead].[Patient Phone].[All]" allUniqueName="[Dim Booking Lead].[Patient Phone].[All]" dimensionUniqueName="[Dim Booking Lead]" displayFolder="" count="0" unbalanced="0" hidden="1"/>
    <cacheHierarchy uniqueName="[Dim Booking Lead].[Payment Type]" caption="Payment Type" attribute="1" defaultMemberUniqueName="[Dim Booking Lead].[Payment Type].[All]" allUniqueName="[Dim Booking Lead].[Payment Type].[All]" dimensionUniqueName="[Dim Booking Lead]" displayFolder="" count="0" unbalanced="0" hidden="1"/>
    <cacheHierarchy uniqueName="[Dim Booking Lead].[Request_ID]" caption="Request_ID" attribute="1" defaultMemberUniqueName="[Dim Booking Lead].[Request_ID].[All]" allUniqueName="[Dim Booking Lead].[Request_ID].[All]" dimensionUniqueName="[Dim Booking Lead]" displayFolder="" count="0" unbalanced="0" hidden="1"/>
    <cacheHierarchy uniqueName="[Dim Booking Lead].[System ID]" caption="System ID" attribute="1" defaultMemberUniqueName="[Dim Booking Lead].[System ID].[All]" allUniqueName="[Dim Booking Lead].[System ID].[All]" dimensionUniqueName="[Dim Booking Lead]" displayFolder="" count="0" unbalanced="0" hidden="1"/>
    <cacheHierarchy uniqueName="[Dim Booking Status].[Booking Status]" caption="Booking Status" attribute="1" defaultMemberUniqueName="[Dim Booking Status].[Booking Status].[All]" allUniqueName="[Dim Booking Status].[Booking Status].[All]" dimensionUniqueName="[Dim Booking Status]" displayFolder="" count="0" unbalanced="0" hidden="1"/>
    <cacheHierarchy uniqueName="[Dim Booking Status].[Booking Status (AR)]" caption="Booking Status (AR)" attribute="1" defaultMemberUniqueName="[Dim Booking Status].[Booking Status (AR)].[All]" allUniqueName="[Dim Booking Status].[Booking Status (AR)].[All]" dimensionUniqueName="[Dim Booking Status]" displayFolder="" count="0" unbalanced="0" hidden="1"/>
    <cacheHierarchy uniqueName="[Dim Booking Status].[BookingStatusKey]" caption="BookingStatusKey" attribute="1" defaultMemberUniqueName="[Dim Booking Status].[BookingStatusKey].[All]" allUniqueName="[Dim Booking Status].[BookingStatusKey].[All]" dimensionUniqueName="[Dim Booking Status]" displayFolder="" count="0" unbalanced="0" hidden="1"/>
    <cacheHierarchy uniqueName="[Dim Booking Types].[Appointment Classification]" caption="Appointment Classification" attribute="1" defaultMemberUniqueName="[Dim Booking Types].[Appointment Classification].[All]" allUniqueName="[Dim Booking Types].[Appointment Classification].[All]" dimensionUniqueName="[Dim Booking Types]" displayFolder="" count="0" unbalanced="0" hidden="1"/>
    <cacheHierarchy uniqueName="[Dim Booking Types].[BookingKey]" caption="BookingKey" attribute="1" defaultMemberUniqueName="[Dim Booking Types].[BookingKey].[All]" allUniqueName="[Dim Booking Types].[BookingKey].[All]" dimensionUniqueName="[Dim Booking Types]" displayFolder="" count="0" unbalanced="0" hidden="1"/>
    <cacheHierarchy uniqueName="[Dim Booking Types].[Payment Type]" caption="Payment Type" attribute="1" defaultMemberUniqueName="[Dim Booking Types].[Payment Type].[All]" allUniqueName="[Dim Booking Types].[Payment Type].[All]" dimensionUniqueName="[Dim Booking Types]" displayFolder="" count="0" unbalanced="0" hidden="1"/>
    <cacheHierarchy uniqueName="[Dim Booking Types].[Physician Dependent]" caption="Physician Dependent" attribute="1" defaultMemberUniqueName="[Dim Booking Types].[Physician Dependent].[All]" allUniqueName="[Dim Booking Types].[Physician Dependent].[All]" dimensionUniqueName="[Dim Booking Types]" displayFolder="" count="0" unbalanced="0" hidden="1"/>
    <cacheHierarchy uniqueName="[Dim Business Source].[Source Of Business]" caption="Source Of Business" attribute="1" defaultMemberUniqueName="[Dim Business Source].[Source Of Business].[All]" allUniqueName="[Dim Business Source].[Source Of Business].[All]" dimensionUniqueName="[Dim Business Source]" displayFolder="" count="0" unbalanced="0" hidden="1"/>
    <cacheHierarchy uniqueName="[Dim Business Source].[Uniquekey]" caption="Uniquekey" attribute="1" defaultMemberUniqueName="[Dim Business Source].[Uniquekey].[All]" allUniqueName="[Dim Business Source].[Uniquekey].[All]" dimensionUniqueName="[Dim Business Source]" displayFolder="" count="0" unbalanced="0" hidden="1"/>
    <cacheHierarchy uniqueName="[Dim Business Sources].[BusinessSourceKey]" caption="BusinessSourceKey" attribute="1" defaultMemberUniqueName="[Dim Business Sources].[BusinessSourceKey].[All]" allUniqueName="[Dim Business Sources].[BusinessSourceKey].[All]" dimensionUniqueName="[Dim Business Sources]" displayFolder="" count="0" unbalanced="0" hidden="1"/>
    <cacheHierarchy uniqueName="[Dim Business Sources].[Source Of Business (AR)]" caption="Source Of Business (AR)" attribute="1" defaultMemberUniqueName="[Dim Business Sources].[Source Of Business (AR)].[All]" allUniqueName="[Dim Business Sources].[Source Of Business (AR)].[All]" dimensionUniqueName="[Dim Business Sources]" displayFolder="" count="0" unbalanced="0" hidden="1"/>
    <cacheHierarchy uniqueName="[Dim Business Sources].[Source Of Business (EN)]" caption="Source Of Business (EN)" attribute="1" defaultMemberUniqueName="[Dim Business Sources].[Source Of Business (EN)].[All]" allUniqueName="[Dim Business Sources].[Source Of Business (EN)].[All]" dimensionUniqueName="[Dim Business Sources]" displayFolder="" count="0" unbalanced="0" hidden="1"/>
    <cacheHierarchy uniqueName="[Dim Business Unit].[Business Unit Unified Name]" caption="Business Unit Unified Name" attribute="1" defaultMemberUniqueName="[Dim Business Unit].[Business Unit Unified Name].[All]" allUniqueName="[Dim Business Unit].[Business Unit Unified Name].[All]" dimensionUniqueName="[Dim Business Unit]" displayFolder="" count="0" unbalanced="0" hidden="1"/>
    <cacheHierarchy uniqueName="[Dim Business Unit].[CountryKey]" caption="CountryKey" attribute="1" defaultMemberUniqueName="[Dim Business Unit].[CountryKey].[All]" allUniqueName="[Dim Business Unit].[CountryKey].[All]" dimensionUniqueName="[Dim Business Unit]" displayFolder="" count="0" unbalanced="0" hidden="1"/>
    <cacheHierarchy uniqueName="[Dim Business Unit].[MainCurrencyKey]" caption="MainCurrencyKey" attribute="1" defaultMemberUniqueName="[Dim Business Unit].[MainCurrencyKey].[All]" allUniqueName="[Dim Business Unit].[MainCurrencyKey].[All]" dimensionUniqueName="[Dim Business Unit]" displayFolder="" count="0" unbalanced="0" hidden="1"/>
    <cacheHierarchy uniqueName="[Dim Business Unit].[OrganizationTypeKey]" caption="OrganizationTypeKey" attribute="1" defaultMemberUniqueName="[Dim Business Unit].[OrganizationTypeKey].[All]" allUniqueName="[Dim Business Unit].[OrganizationTypeKey].[All]" dimensionUniqueName="[Dim Business Unit]" displayFolder="" count="0" unbalanced="0" hidden="1"/>
    <cacheHierarchy uniqueName="[Dim Call Center Agent].[Agent_ID]" caption="Agent_ID" attribute="1" defaultMemberUniqueName="[Dim Call Center Agent].[Agent_ID].[All]" allUniqueName="[Dim Call Center Agent].[Agent_ID].[All]" dimensionUniqueName="[Dim Call Center Agent]" displayFolder="" count="0" unbalanced="0" hidden="1"/>
    <cacheHierarchy uniqueName="[Dim Call Center Agent].[Call Center Agent]" caption="Call Center Agent" attribute="1" defaultMemberUniqueName="[Dim Call Center Agent].[Call Center Agent].[All]" allUniqueName="[Dim Call Center Agent].[Call Center Agent].[All]" dimensionUniqueName="[Dim Call Center Agent]" displayFolder="" count="0" unbalanced="0" hidden="1"/>
    <cacheHierarchy uniqueName="[Dim Call Center Agent].[CreatedOn]" caption="CreatedOn" attribute="1" defaultMemberUniqueName="[Dim Call Center Agent].[CreatedOn].[All]" allUniqueName="[Dim Call Center Agent].[CreatedOn].[All]" dimensionUniqueName="[Dim Call Center Agent]" displayFolder="" count="0" unbalanced="0" hidden="1"/>
    <cacheHierarchy uniqueName="[Dim Call Center Agent].[DomainName]" caption="DomainName" attribute="1" defaultMemberUniqueName="[Dim Call Center Agent].[DomainName].[All]" allUniqueName="[Dim Call Center Agent].[DomainName].[All]" dimensionUniqueName="[Dim Call Center Agent]" displayFolder="" count="0" unbalanced="0" hidden="1"/>
    <cacheHierarchy uniqueName="[Dim Call Center Agent].[InternalEMailAddress]" caption="InternalEMailAddress" attribute="1" defaultMemberUniqueName="[Dim Call Center Agent].[InternalEMailAddress].[All]" allUniqueName="[Dim Call Center Agent].[InternalEMailAddress].[All]" dimensionUniqueName="[Dim Call Center Agent]" displayFolder="" count="0" unbalanced="0" hidden="1"/>
    <cacheHierarchy uniqueName="[Dim Call Center Agent].[Title]" caption="Title" attribute="1" defaultMemberUniqueName="[Dim Call Center Agent].[Title].[All]" allUniqueName="[Dim Call Center Agent].[Title].[All]" dimensionUniqueName="[Dim Call Center Agent]" displayFolder="" count="0" unbalanced="0" hidden="1"/>
    <cacheHierarchy uniqueName="[Dim Campaign].[Age_Range]" caption="Age_Range" attribute="1" defaultMemberUniqueName="[Dim Campaign].[Age_Range].[All]" allUniqueName="[Dim Campaign].[Age_Range].[All]" dimensionUniqueName="[Dim Campaign]" displayFolder="" count="0" unbalanced="0" hidden="1"/>
    <cacheHierarchy uniqueName="[Dim Campaign].[Campaign_Code]" caption="Campaign_Code" attribute="1" defaultMemberUniqueName="[Dim Campaign].[Campaign_Code].[All]" allUniqueName="[Dim Campaign].[Campaign_Code].[All]" dimensionUniqueName="[Dim Campaign]" displayFolder="" count="0" unbalanced="0" hidden="1"/>
    <cacheHierarchy uniqueName="[Dim Campaign].[Campaign_CreationDate]" caption="Campaign_CreationDate" attribute="1" defaultMemberUniqueName="[Dim Campaign].[Campaign_CreationDate].[All]" allUniqueName="[Dim Campaign].[Campaign_CreationDate].[All]" dimensionUniqueName="[Dim Campaign]" displayFolder="" count="0" unbalanced="0" hidden="1"/>
    <cacheHierarchy uniqueName="[Dim Campaign].[Campaign_CreationTime]" caption="Campaign_CreationTime" attribute="1" defaultMemberUniqueName="[Dim Campaign].[Campaign_CreationTime].[All]" allUniqueName="[Dim Campaign].[Campaign_CreationTime].[All]" dimensionUniqueName="[Dim Campaign]" displayFolder="" count="0" unbalanced="0" hidden="1"/>
    <cacheHierarchy uniqueName="[Dim Campaign].[Campaign_ID]" caption="Campaign_ID" attribute="1" defaultMemberUniqueName="[Dim Campaign].[Campaign_ID].[All]" allUniqueName="[Dim Campaign].[Campaign_ID].[All]" dimensionUniqueName="[Dim Campaign]" displayFolder="" count="0" unbalanced="0" hidden="1"/>
    <cacheHierarchy uniqueName="[Dim Campaign].[Campaign_Name]" caption="Campaign_Name" attribute="1" defaultMemberUniqueName="[Dim Campaign].[Campaign_Name].[All]" allUniqueName="[Dim Campaign].[Campaign_Name].[All]" dimensionUniqueName="[Dim Campaign]" displayFolder="" count="0" unbalanced="0" hidden="1"/>
    <cacheHierarchy uniqueName="[Dim Campaign].[Campaign_TypeCode]" caption="Campaign_TypeCode" attribute="1" defaultMemberUniqueName="[Dim Campaign].[Campaign_TypeCode].[All]" allUniqueName="[Dim Campaign].[Campaign_TypeCode].[All]" dimensionUniqueName="[Dim Campaign]" displayFolder="" count="0" unbalanced="0" hidden="1"/>
    <cacheHierarchy uniqueName="[Dim Campaign].[Campaign_TypeName]" caption="Campaign_TypeName" attribute="1" defaultMemberUniqueName="[Dim Campaign].[Campaign_TypeName].[All]" allUniqueName="[Dim Campaign].[Campaign_TypeName].[All]" dimensionUniqueName="[Dim Campaign]" displayFolder="" count="0" unbalanced="0" hidden="1"/>
    <cacheHierarchy uniqueName="[Dim Campaign].[CampaignDescription]" caption="CampaignDescription" attribute="1" defaultMemberUniqueName="[Dim Campaign].[CampaignDescription].[All]" allUniqueName="[Dim Campaign].[CampaignDescription].[All]" dimensionUniqueName="[Dim Campaign]" displayFolder="" count="0" unbalanced="0" hidden="1"/>
    <cacheHierarchy uniqueName="[Dim Campaign].[City]" caption="City" attribute="1" defaultMemberUniqueName="[Dim Campaign].[City].[All]" allUniqueName="[Dim Campaign].[City].[All]" dimensionUniqueName="[Dim Campaign]" displayFolder="" count="0" unbalanced="0" hidden="1"/>
    <cacheHierarchy uniqueName="[Dim Campaign].[CreatedBy_Name]" caption="CreatedBy_Name" attribute="1" defaultMemberUniqueName="[Dim Campaign].[CreatedBy_Name].[All]" allUniqueName="[Dim Campaign].[CreatedBy_Name].[All]" dimensionUniqueName="[Dim Campaign]" displayFolder="" count="0" unbalanced="0" hidden="1"/>
    <cacheHierarchy uniqueName="[Dim Campaign].[Doctor]" caption="Doctor" attribute="1" defaultMemberUniqueName="[Dim Campaign].[Doctor].[All]" allUniqueName="[Dim Campaign].[Doctor].[All]" dimensionUniqueName="[Dim Campaign]" displayFolder="" count="0" unbalanced="0" hidden="1"/>
    <cacheHierarchy uniqueName="[Dim Campaign].[Financial_Type]" caption="Financial_Type" attribute="1" defaultMemberUniqueName="[Dim Campaign].[Financial_Type].[All]" allUniqueName="[Dim Campaign].[Financial_Type].[All]" dimensionUniqueName="[Dim Campaign]" displayFolder="" count="0" unbalanced="0" hidden="1"/>
    <cacheHierarchy uniqueName="[Dim Campaign].[Gender]" caption="Gender" attribute="1" defaultMemberUniqueName="[Dim Campaign].[Gender].[All]" allUniqueName="[Dim Campaign].[Gender].[All]" dimensionUniqueName="[Dim Campaign]" displayFolder="" count="0" unbalanced="0" hidden="1"/>
    <cacheHierarchy uniqueName="[Dim Campaign].[Job_Title]" caption="Job_Title" attribute="1" defaultMemberUniqueName="[Dim Campaign].[Job_Title].[All]" allUniqueName="[Dim Campaign].[Job_Title].[All]" dimensionUniqueName="[Dim Campaign]" displayFolder="" count="0" unbalanced="0" hidden="1"/>
    <cacheHierarchy uniqueName="[Dim Campaign].[ModifiedBy_Name]" caption="ModifiedBy_Name" attribute="1" defaultMemberUniqueName="[Dim Campaign].[ModifiedBy_Name].[All]" allUniqueName="[Dim Campaign].[ModifiedBy_Name].[All]" dimensionUniqueName="[Dim Campaign]" displayFolder="" count="0" unbalanced="0" hidden="1"/>
    <cacheHierarchy uniqueName="[Dim Campaign].[Nationality]" caption="Nationality" attribute="1" defaultMemberUniqueName="[Dim Campaign].[Nationality].[All]" allUniqueName="[Dim Campaign].[Nationality].[All]" dimensionUniqueName="[Dim Campaign]" displayFolder="" count="0" unbalanced="0" hidden="1"/>
    <cacheHierarchy uniqueName="[Dim Campaign].[Province]" caption="Province" attribute="1" defaultMemberUniqueName="[Dim Campaign].[Province].[All]" allUniqueName="[Dim Campaign].[Province].[All]" dimensionUniqueName="[Dim Campaign]" displayFolder="" count="0" unbalanced="0" hidden="1"/>
    <cacheHierarchy uniqueName="[Dim Campaign].[Social_Status]" caption="Social_Status" attribute="1" defaultMemberUniqueName="[Dim Campaign].[Social_Status].[All]" allUniqueName="[Dim Campaign].[Social_Status].[All]" dimensionUniqueName="[Dim Campaign]" displayFolder="" count="0" unbalanced="0" hidden="1"/>
    <cacheHierarchy uniqueName="[Dim Campaign].[Source Of Data]" caption="Source Of Data" attribute="1" defaultMemberUniqueName="[Dim Campaign].[Source Of Data].[All]" allUniqueName="[Dim Campaign].[Source Of Data].[All]" dimensionUniqueName="[Dim Campaign]" displayFolder="" count="0" unbalanced="0" hidden="1"/>
    <cacheHierarchy uniqueName="[Dim Campaign].[Specialty]" caption="Specialty" attribute="1" defaultMemberUniqueName="[Dim Campaign].[Specialty].[All]" allUniqueName="[Dim Campaign].[Specialty].[All]" dimensionUniqueName="[Dim Campaign]" displayFolder="" count="0" unbalanced="0" hidden="1"/>
    <cacheHierarchy uniqueName="[Dim Cancel Reasons].[AppointmentCancelReasonKey]" caption="AppointmentCancelReasonKey" attribute="1" defaultMemberUniqueName="[Dim Cancel Reasons].[AppointmentCancelReasonKey].[All]" allUniqueName="[Dim Cancel Reasons].[AppointmentCancelReasonKey].[All]" dimensionUniqueName="[Dim Cancel Reasons]" displayFolder="" count="0" unbalanced="0" hidden="1"/>
    <cacheHierarchy uniqueName="[Dim Cancel Reasons].[Cancel Reason (AR)]" caption="Cancel Reason (AR)" attribute="1" defaultMemberUniqueName="[Dim Cancel Reasons].[Cancel Reason (AR)].[All]" allUniqueName="[Dim Cancel Reasons].[Cancel Reason (AR)].[All]" dimensionUniqueName="[Dim Cancel Reasons]" displayFolder="" count="0" unbalanced="0" hidden="1"/>
    <cacheHierarchy uniqueName="[Dim Cancel Reasons].[Cancel Reason (EN)]" caption="Cancel Reason (EN)" attribute="1" defaultMemberUniqueName="[Dim Cancel Reasons].[Cancel Reason (EN)].[All]" allUniqueName="[Dim Cancel Reasons].[Cancel Reason (EN)].[All]" dimensionUniqueName="[Dim Cancel Reasons]" displayFolder="" count="0" unbalanced="0" hidden="1"/>
    <cacheHierarchy uniqueName="[Dim Cancellation And Modification Type].[ID]" caption="ID" attribute="1" defaultMemberUniqueName="[Dim Cancellation And Modification Type].[ID].[All]" allUniqueName="[Dim Cancellation And Modification Type].[ID].[All]" dimensionUniqueName="[Dim Cancellation And Modification Type]" displayFolder="" count="0" unbalanced="0" hidden="1"/>
    <cacheHierarchy uniqueName="[Dim Cancellation And Modification Type].[Type]" caption="Type" attribute="1" defaultMemberUniqueName="[Dim Cancellation And Modification Type].[Type].[All]" allUniqueName="[Dim Cancellation And Modification Type].[Type].[All]" dimensionUniqueName="[Dim Cancellation And Modification Type]" displayFolder="" count="0" unbalanced="0" hidden="1"/>
    <cacheHierarchy uniqueName="[Dim Cancellation Reasons].[Cancellation Reason]" caption="Cancellation Reason" attribute="1" defaultMemberUniqueName="[Dim Cancellation Reasons].[Cancellation Reason].[All]" allUniqueName="[Dim Cancellation Reasons].[Cancellation Reason].[All]" dimensionUniqueName="[Dim Cancellation Reasons]" displayFolder="" count="0" unbalanced="0" hidden="1"/>
    <cacheHierarchy uniqueName="[Dim Cancellation Reasons].[ID]" caption="ID" attribute="1" defaultMemberUniqueName="[Dim Cancellation Reasons].[ID].[All]" allUniqueName="[Dim Cancellation Reasons].[ID].[All]" dimensionUniqueName="[Dim Cancellation Reasons]" displayFolder="" count="0" unbalanced="0" hidden="1"/>
    <cacheHierarchy uniqueName="[Dim Capacity Status].[Capacity Status]" caption="Capacity Status" attribute="1" defaultMemberUniqueName="[Dim Capacity Status].[Capacity Status].[All]" allUniqueName="[Dim Capacity Status].[Capacity Status].[All]" dimensionUniqueName="[Dim Capacity Status]" displayFolder="" count="0" unbalanced="0" hidden="1"/>
    <cacheHierarchy uniqueName="[Dim Capacity Status].[SpaceStatusKey]" caption="SpaceStatusKey" attribute="1" defaultMemberUniqueName="[Dim Capacity Status].[SpaceStatusKey].[All]" allUniqueName="[Dim Capacity Status].[SpaceStatusKey].[All]" dimensionUniqueName="[Dim Capacity Status]" displayFolder="" count="0" unbalanced="0" hidden="1"/>
    <cacheHierarchy uniqueName="[Dim Categories].[Cat_ID]" caption="Cat_ID" attribute="1" defaultMemberUniqueName="[Dim Categories].[Cat_ID].[All]" allUniqueName="[Dim Categories].[Cat_ID].[All]" dimensionUniqueName="[Dim Categories]" displayFolder="" count="0" unbalanced="0" hidden="1"/>
    <cacheHierarchy uniqueName="[Dim Categories].[Category]" caption="Category" attribute="1" defaultMemberUniqueName="[Dim Categories].[Category].[All]" allUniqueName="[Dim Categories].[Category].[All]" dimensionUniqueName="[Dim Categories]" displayFolder="" count="0" unbalanced="0" hidden="1"/>
    <cacheHierarchy uniqueName="[Dim Categories].[Category Hierarchy]" caption="Category Hierarchy" defaultMemberUniqueName="[Dim Categories].[Category Hierarchy].[All]" allUniqueName="[Dim Categories].[Category Hierarchy].[All]" dimensionUniqueName="[Dim Categories]" displayFolder="" count="0" unbalanced="0" hidden="1"/>
    <cacheHierarchy uniqueName="[Dim Categories].[CategoryID]" caption="CategoryID" attribute="1" defaultMemberUniqueName="[Dim Categories].[CategoryID].[All]" allUniqueName="[Dim Categories].[CategoryID].[All]" dimensionUniqueName="[Dim Categories]" displayFolder="" count="0" unbalanced="0" hidden="1"/>
    <cacheHierarchy uniqueName="[Dim Categories].[SubCategory]" caption="SubCategory" attribute="1" defaultMemberUniqueName="[Dim Categories].[SubCategory].[All]" allUniqueName="[Dim Categories].[SubCategory].[All]" dimensionUniqueName="[Dim Categories]" displayFolder="" count="0" unbalanced="0" hidden="1"/>
    <cacheHierarchy uniqueName="[Dim Categories].[SubCategoryID]" caption="SubCategoryID" attribute="1" defaultMemberUniqueName="[Dim Categories].[SubCategoryID].[All]" allUniqueName="[Dim Categories].[SubCategoryID].[All]" dimensionUniqueName="[Dim Categories]" displayFolder="" count="0" unbalanced="0" hidden="1"/>
    <cacheHierarchy uniqueName="[Dim Clinic Apologies].[EffectKey]" caption="EffectKey" attribute="1" defaultMemberUniqueName="[Dim Clinic Apologies].[EffectKey].[All]" allUniqueName="[Dim Clinic Apologies].[EffectKey].[All]" dimensionUniqueName="[Dim Clinic Apologies]" displayFolder="" count="0" unbalanced="0" hidden="1"/>
    <cacheHierarchy uniqueName="[Dim Clinic Apologies].[Is Effected Clinic]" caption="Is Effected Clinic" attribute="1" defaultMemberUniqueName="[Dim Clinic Apologies].[Is Effected Clinic].[All]" allUniqueName="[Dim Clinic Apologies].[Is Effected Clinic].[All]" dimensionUniqueName="[Dim Clinic Apologies]" displayFolder="" count="0" unbalanced="0" hidden="1"/>
    <cacheHierarchy uniqueName="[Dim Clinic Status].[Clinic Ending Type]" caption="Clinic Ending Type" attribute="1" defaultMemberUniqueName="[Dim Clinic Status].[Clinic Ending Type].[All]" allUniqueName="[Dim Clinic Status].[Clinic Ending Type].[All]" dimensionUniqueName="[Dim Clinic Status]" displayFolder="" count="0" unbalanced="0" hidden="1"/>
    <cacheHierarchy uniqueName="[Dim Clinic Status].[Clinic Over Booking]" caption="Clinic Over Booking" attribute="1" defaultMemberUniqueName="[Dim Clinic Status].[Clinic Over Booking].[All]" allUniqueName="[Dim Clinic Status].[Clinic Over Booking].[All]" dimensionUniqueName="[Dim Clinic Status]" displayFolder="" count="0" unbalanced="0" hidden="1"/>
    <cacheHierarchy uniqueName="[Dim Clinic Status].[Clinic Type Name]" caption="Clinic Type Name" attribute="1" defaultMemberUniqueName="[Dim Clinic Status].[Clinic Type Name].[All]" allUniqueName="[Dim Clinic Status].[Clinic Type Name].[All]" dimensionUniqueName="[Dim Clinic Status]" displayFolder="" count="0" unbalanced="0" hidden="1"/>
    <cacheHierarchy uniqueName="[Dim Clinic Status].[PatternKey]" caption="PatternKey" attribute="1" defaultMemberUniqueName="[Dim Clinic Status].[PatternKey].[All]" allUniqueName="[Dim Clinic Status].[PatternKey].[All]" dimensionUniqueName="[Dim Clinic Status]" displayFolder="" count="0" unbalanced="0" hidden="1"/>
    <cacheHierarchy uniqueName="[Dim Clinic Status].[Queueing Model]" caption="Queueing Model" attribute="1" defaultMemberUniqueName="[Dim Clinic Status].[Queueing Model].[All]" allUniqueName="[Dim Clinic Status].[Queueing Model].[All]" dimensionUniqueName="[Dim Clinic Status]" displayFolder="" count="0" unbalanced="0" hidden="1"/>
    <cacheHierarchy uniqueName="[Dim Clinic Tags].[Tag Name (AR)]" caption="Tag Name (AR)" attribute="1" defaultMemberUniqueName="[Dim Clinic Tags].[Tag Name (AR)].[All]" allUniqueName="[Dim Clinic Tags].[Tag Name (AR)].[All]" dimensionUniqueName="[Dim Clinic Tags]" displayFolder="" count="0" unbalanced="0" hidden="1"/>
    <cacheHierarchy uniqueName="[Dim Clinic Tags].[Tag Name (EN)]" caption="Tag Name (EN)" attribute="1" defaultMemberUniqueName="[Dim Clinic Tags].[Tag Name (EN)].[All]" allUniqueName="[Dim Clinic Tags].[Tag Name (EN)].[All]" dimensionUniqueName="[Dim Clinic Tags]" displayFolder="" count="0" unbalanced="0" hidden="1"/>
    <cacheHierarchy uniqueName="[Dim Clinic Tags].[TagKey]" caption="TagKey" attribute="1" defaultMemberUniqueName="[Dim Clinic Tags].[TagKey].[All]" allUniqueName="[Dim Clinic Tags].[TagKey].[All]" dimensionUniqueName="[Dim Clinic Tags]" displayFolder="" count="0" unbalanced="0" hidden="1"/>
    <cacheHierarchy uniqueName="[Dim Closed By - Doctor].[Degree Name]" caption="Degree Name" attribute="1" defaultMemberUniqueName="[Dim Closed By - Doctor].[Degree Name].[All]" allUniqueName="[Dim Closed By - Doctor].[Degree Name].[All]" dimensionUniqueName="[Dim Closed By - Doctor]" displayFolder="" count="0" unbalanced="0" hidden="1"/>
    <cacheHierarchy uniqueName="[Dim Closed By - Doctor].[Doctor Name]" caption="Doctor Name" attribute="1" defaultMemberUniqueName="[Dim Closed By - Doctor].[Doctor Name].[All]" allUniqueName="[Dim Closed By - Doctor].[Doctor Name].[All]" dimensionUniqueName="[Dim Closed By - Doctor]" displayFolder="" count="0" unbalanced="0" hidden="1"/>
    <cacheHierarchy uniqueName="[Dim Closed By - Doctor].[Doctor Type]" caption="Doctor Type" attribute="1" defaultMemberUniqueName="[Dim Closed By - Doctor].[Doctor Type].[All]" allUniqueName="[Dim Closed By - Doctor].[Doctor Type].[All]" dimensionUniqueName="[Dim Closed By - Doctor]" displayFolder="" count="0" unbalanced="0" hidden="1"/>
    <cacheHierarchy uniqueName="[Dim Closed By - Doctor].[Hiring Date]" caption="Hiring Date" attribute="1" defaultMemberUniqueName="[Dim Closed By - Doctor].[Hiring Date].[All]" allUniqueName="[Dim Closed By - Doctor].[Hiring Date].[All]" dimensionUniqueName="[Dim Closed By - Doctor]" displayFolder="" count="0" unbalanced="0" hidden="1"/>
    <cacheHierarchy uniqueName="[Dim Closed By - Doctor].[Salary]" caption="Salary" attribute="1" defaultMemberUniqueName="[Dim Closed By - Doctor].[Salary].[All]" allUniqueName="[Dim Closed By - Doctor].[Salary].[All]" dimensionUniqueName="[Dim Closed By - Doctor]" displayFolder="" count="0" unbalanced="0" hidden="1"/>
    <cacheHierarchy uniqueName="[Dim Closed By - Doctor].[Shift]" caption="Shift" attribute="1" defaultMemberUniqueName="[Dim Closed By - Doctor].[Shift].[All]" allUniqueName="[Dim Closed By - Doctor].[Shift].[All]" dimensionUniqueName="[Dim Closed By - Doctor]" displayFolder="" count="0" unbalanced="0" hidden="1"/>
    <cacheHierarchy uniqueName="[Dim Closed By - Doctor].[Specialty]" caption="Specialty" attribute="1" defaultMemberUniqueName="[Dim Closed By - Doctor].[Specialty].[All]" allUniqueName="[Dim Closed By - Doctor].[Specialty].[All]" dimensionUniqueName="[Dim Closed By - Doctor]" displayFolder="" count="0" unbalanced="0" hidden="1"/>
    <cacheHierarchy uniqueName="[Dim Closed By - Doctor].[Specialty Hierarchy]" caption="Specialty Hierarchy" defaultMemberUniqueName="[Dim Closed By - Doctor].[Specialty Hierarchy].[All]" allUniqueName="[Dim Closed By - Doctor].[Specialty Hierarchy].[All]" dimensionUniqueName="[Dim Closed By - Doctor]" displayFolder="" count="0" unbalanced="0" hidden="1"/>
    <cacheHierarchy uniqueName="[Dim Closed By - Doctor].[Specialty key]" caption="Specialty key" attribute="1" defaultMemberUniqueName="[Dim Closed By - Doctor].[Specialty key].[All]" allUniqueName="[Dim Closed By - Doctor].[Specialty key].[All]" dimensionUniqueName="[Dim Closed By - Doctor]" displayFolder="" count="0" unbalanced="0" hidden="1"/>
    <cacheHierarchy uniqueName="[Dim Closed By - Doctor].[Specialty Name]" caption="Specialty Name" attribute="1" defaultMemberUniqueName="[Dim Closed By - Doctor].[Specialty Name].[All]" allUniqueName="[Dim Closed By - Doctor].[Specialty Name].[All]" dimensionUniqueName="[Dim Closed By - Doctor]" displayFolder="" count="0" unbalanced="0" hidden="1"/>
    <cacheHierarchy uniqueName="[Dim Closed By - Doctor].[Specialty Type]" caption="Specialty Type" attribute="1" defaultMemberUniqueName="[Dim Closed By - Doctor].[Specialty Type].[All]" allUniqueName="[Dim Closed By - Doctor].[Specialty Type].[All]" dimensionUniqueName="[Dim Closed By - Doctor]" displayFolder="" count="0" unbalanced="0" hidden="1"/>
    <cacheHierarchy uniqueName="[Dim Closed By - Doctor].[Staff Key]" caption="Staff Key" attribute="1" defaultMemberUniqueName="[Dim Closed By - Doctor].[Staff Key].[All]" allUniqueName="[Dim Closed By - Doctor].[Staff Key].[All]" dimensionUniqueName="[Dim Closed By - Doctor]" displayFolder="" count="0" unbalanced="0" hidden="1"/>
    <cacheHierarchy uniqueName="[Dim Closed By - Doctor].[Termination Date]" caption="Termination Date" attribute="1" defaultMemberUniqueName="[Dim Closed By - Doctor].[Termination Date].[All]" allUniqueName="[Dim Closed By - Doctor].[Termination Date].[All]" dimensionUniqueName="[Dim Closed By - Doctor]" displayFolder="" count="0" unbalanced="0" hidden="1"/>
    <cacheHierarchy uniqueName="[Dim Closed By - Doctor].[Unified Specialty Hierarchy]" caption="Unified Specialty Hierarchy" defaultMemberUniqueName="[Dim Closed By - Doctor].[Unified Specialty Hierarchy].[All]" allUniqueName="[Dim Closed By - Doctor].[Unified Specialty Hierarchy].[All]" dimensionUniqueName="[Dim Closed By - Doctor]" displayFolder="" count="0" unbalanced="0" hidden="1"/>
    <cacheHierarchy uniqueName="[Dim Closed By - Nurse].[Degree Name]" caption="Degree Name" attribute="1" defaultMemberUniqueName="[Dim Closed By - Nurse].[Degree Name].[All]" allUniqueName="[Dim Closed By - Nurse].[Degree Name].[All]" dimensionUniqueName="[Dim Closed By - Nurse]" displayFolder="" count="0" unbalanced="0" hidden="1"/>
    <cacheHierarchy uniqueName="[Dim Closed By - Nurse].[Doctor Name]" caption="Doctor Name" attribute="1" defaultMemberUniqueName="[Dim Closed By - Nurse].[Doctor Name].[All]" allUniqueName="[Dim Closed By - Nurse].[Doctor Name].[All]" dimensionUniqueName="[Dim Closed By - Nurse]" displayFolder="" count="0" unbalanced="0" hidden="1"/>
    <cacheHierarchy uniqueName="[Dim Closed By - Nurse].[Doctor Type]" caption="Doctor Type" attribute="1" defaultMemberUniqueName="[Dim Closed By - Nurse].[Doctor Type].[All]" allUniqueName="[Dim Closed By - Nurse].[Doctor Type].[All]" dimensionUniqueName="[Dim Closed By - Nurse]" displayFolder="" count="0" unbalanced="0" hidden="1"/>
    <cacheHierarchy uniqueName="[Dim Closed By - Nurse].[Hiring Date]" caption="Hiring Date" attribute="1" defaultMemberUniqueName="[Dim Closed By - Nurse].[Hiring Date].[All]" allUniqueName="[Dim Closed By - Nurse].[Hiring Date].[All]" dimensionUniqueName="[Dim Closed By - Nurse]" displayFolder="" count="0" unbalanced="0" hidden="1"/>
    <cacheHierarchy uniqueName="[Dim Closed By - Nurse].[Salary]" caption="Salary" attribute="1" defaultMemberUniqueName="[Dim Closed By - Nurse].[Salary].[All]" allUniqueName="[Dim Closed By - Nurse].[Salary].[All]" dimensionUniqueName="[Dim Closed By - Nurse]" displayFolder="" count="0" unbalanced="0" hidden="1"/>
    <cacheHierarchy uniqueName="[Dim Closed By - Nurse].[Shift]" caption="Shift" attribute="1" defaultMemberUniqueName="[Dim Closed By - Nurse].[Shift].[All]" allUniqueName="[Dim Closed By - Nurse].[Shift].[All]" dimensionUniqueName="[Dim Closed By - Nurse]" displayFolder="" count="0" unbalanced="0" hidden="1"/>
    <cacheHierarchy uniqueName="[Dim Closed By - Nurse].[Specialty]" caption="Specialty" attribute="1" defaultMemberUniqueName="[Dim Closed By - Nurse].[Specialty].[All]" allUniqueName="[Dim Closed By - Nurse].[Specialty].[All]" dimensionUniqueName="[Dim Closed By - Nurse]" displayFolder="" count="0" unbalanced="0" hidden="1"/>
    <cacheHierarchy uniqueName="[Dim Closed By - Nurse].[Specialty Hierarchy]" caption="Specialty Hierarchy" defaultMemberUniqueName="[Dim Closed By - Nurse].[Specialty Hierarchy].[All]" allUniqueName="[Dim Closed By - Nurse].[Specialty Hierarchy].[All]" dimensionUniqueName="[Dim Closed By - Nurse]" displayFolder="" count="0" unbalanced="0" hidden="1"/>
    <cacheHierarchy uniqueName="[Dim Closed By - Nurse].[Specialty key]" caption="Specialty key" attribute="1" defaultMemberUniqueName="[Dim Closed By - Nurse].[Specialty key].[All]" allUniqueName="[Dim Closed By - Nurse].[Specialty key].[All]" dimensionUniqueName="[Dim Closed By - Nurse]" displayFolder="" count="0" unbalanced="0" hidden="1"/>
    <cacheHierarchy uniqueName="[Dim Closed By - Nurse].[Specialty Name]" caption="Specialty Name" attribute="1" defaultMemberUniqueName="[Dim Closed By - Nurse].[Specialty Name].[All]" allUniqueName="[Dim Closed By - Nurse].[Specialty Name].[All]" dimensionUniqueName="[Dim Closed By - Nurse]" displayFolder="" count="0" unbalanced="0" hidden="1"/>
    <cacheHierarchy uniqueName="[Dim Closed By - Nurse].[Specialty Type]" caption="Specialty Type" attribute="1" defaultMemberUniqueName="[Dim Closed By - Nurse].[Specialty Type].[All]" allUniqueName="[Dim Closed By - Nurse].[Specialty Type].[All]" dimensionUniqueName="[Dim Closed By - Nurse]" displayFolder="" count="0" unbalanced="0" hidden="1"/>
    <cacheHierarchy uniqueName="[Dim Closed By - Nurse].[Staff Key]" caption="Staff Key" attribute="1" defaultMemberUniqueName="[Dim Closed By - Nurse].[Staff Key].[All]" allUniqueName="[Dim Closed By - Nurse].[Staff Key].[All]" dimensionUniqueName="[Dim Closed By - Nurse]" displayFolder="" count="0" unbalanced="0" hidden="1"/>
    <cacheHierarchy uniqueName="[Dim Closed By - Nurse].[Termination Date]" caption="Termination Date" attribute="1" defaultMemberUniqueName="[Dim Closed By - Nurse].[Termination Date].[All]" allUniqueName="[Dim Closed By - Nurse].[Termination Date].[All]" dimensionUniqueName="[Dim Closed By - Nurse]" displayFolder="" count="0" unbalanced="0" hidden="1"/>
    <cacheHierarchy uniqueName="[Dim Closed By - Nurse].[Unified Specialty Hierarchy]" caption="Unified Specialty Hierarchy" defaultMemberUniqueName="[Dim Closed By - Nurse].[Unified Specialty Hierarchy].[All]" allUniqueName="[Dim Closed By - Nurse].[Unified Specialty Hierarchy].[All]" dimensionUniqueName="[Dim Closed By - Nurse]" displayFolder="" count="0" unbalanced="0" hidden="1"/>
    <cacheHierarchy uniqueName="[Dim Collector - Lab Rad].[Code]" caption="Code" attribute="1" defaultMemberUniqueName="[Dim Collector - Lab Rad].[Code].[All]" allUniqueName="[Dim Collector - Lab Rad].[Code].[All]" dimensionUniqueName="[Dim Collector - Lab Rad]" displayFolder="" count="0" unbalanced="0" hidden="1"/>
    <cacheHierarchy uniqueName="[Dim Collector - Lab Rad].[Collector Arabic Name]" caption="Collector Arabic Name" attribute="1" defaultMemberUniqueName="[Dim Collector - Lab Rad].[Collector Arabic Name].[All]" allUniqueName="[Dim Collector - Lab Rad].[Collector Arabic Name].[All]" dimensionUniqueName="[Dim Collector - Lab Rad]" displayFolder="" count="0" unbalanced="0" hidden="1"/>
    <cacheHierarchy uniqueName="[Dim Collector - Lab Rad].[Collector Birthdate]" caption="Collector Birthdate" attribute="1" defaultMemberUniqueName="[Dim Collector - Lab Rad].[Collector Birthdate].[All]" allUniqueName="[Dim Collector - Lab Rad].[Collector Birthdate].[All]" dimensionUniqueName="[Dim Collector - Lab Rad]" displayFolder="" count="0" unbalanced="0" hidden="1"/>
    <cacheHierarchy uniqueName="[Dim Collector - Lab Rad].[Collector City]" caption="Collector City" attribute="1" defaultMemberUniqueName="[Dim Collector - Lab Rad].[Collector City].[All]" allUniqueName="[Dim Collector - Lab Rad].[Collector City].[All]" dimensionUniqueName="[Dim Collector - Lab Rad]" displayFolder="" count="0" unbalanced="0" hidden="1"/>
    <cacheHierarchy uniqueName="[Dim Collector - Lab Rad].[Collector Country]" caption="Collector Country" attribute="1" defaultMemberUniqueName="[Dim Collector - Lab Rad].[Collector Country].[All]" allUniqueName="[Dim Collector - Lab Rad].[Collector Country].[All]" dimensionUniqueName="[Dim Collector - Lab Rad]" displayFolder="" count="0" unbalanced="0" hidden="1"/>
    <cacheHierarchy uniqueName="[Dim Collector - Lab Rad].[Collector English Name]" caption="Collector English Name" attribute="1" defaultMemberUniqueName="[Dim Collector - Lab Rad].[Collector English Name].[All]" allUniqueName="[Dim Collector - Lab Rad].[Collector English Name].[All]" dimensionUniqueName="[Dim Collector - Lab Rad]" displayFolder="" count="0" unbalanced="0" hidden="1"/>
    <cacheHierarchy uniqueName="[Dim Collector - Lab Rad].[Collector Gender]" caption="Collector Gender" attribute="1" defaultMemberUniqueName="[Dim Collector - Lab Rad].[Collector Gender].[All]" allUniqueName="[Dim Collector - Lab Rad].[Collector Gender].[All]" dimensionUniqueName="[Dim Collector - Lab Rad]" displayFolder="" count="0" unbalanced="0" hidden="1"/>
    <cacheHierarchy uniqueName="[Dim Collector - Lab Rad].[Collector Job Title Arabic]" caption="Collector Job Title Arabic" attribute="1" defaultMemberUniqueName="[Dim Collector - Lab Rad].[Collector Job Title Arabic].[All]" allUniqueName="[Dim Collector - Lab Rad].[Collector Job Title Arabic].[All]" dimensionUniqueName="[Dim Collector - Lab Rad]" displayFolder="" count="0" unbalanced="0" hidden="1"/>
    <cacheHierarchy uniqueName="[Dim Collector - Lab Rad].[Collector Job Title English]" caption="Collector Job Title English" attribute="1" defaultMemberUniqueName="[Dim Collector - Lab Rad].[Collector Job Title English].[All]" allUniqueName="[Dim Collector - Lab Rad].[Collector Job Title English].[All]" dimensionUniqueName="[Dim Collector - Lab Rad]" displayFolder="" count="0" unbalanced="0" hidden="1"/>
    <cacheHierarchy uniqueName="[Dim Collector - Lab Rad].[Collector Key]" caption="Collector Key" attribute="1" defaultMemberUniqueName="[Dim Collector - Lab Rad].[Collector Key].[All]" allUniqueName="[Dim Collector - Lab Rad].[Collector Key].[All]" dimensionUniqueName="[Dim Collector - Lab Rad]" displayFolder="" count="0" unbalanced="0" hidden="1"/>
    <cacheHierarchy uniqueName="[Dim Collector - Lab Rad].[Collector Main Phone Number]" caption="Collector Main Phone Number" attribute="1" defaultMemberUniqueName="[Dim Collector - Lab Rad].[Collector Main Phone Number].[All]" allUniqueName="[Dim Collector - Lab Rad].[Collector Main Phone Number].[All]" dimensionUniqueName="[Dim Collector - Lab Rad]" displayFolder="" count="0" unbalanced="0" hidden="1"/>
    <cacheHierarchy uniqueName="[Dim Collector - Lab Rad].[Collector Marital Status]" caption="Collector Marital Status" attribute="1" defaultMemberUniqueName="[Dim Collector - Lab Rad].[Collector Marital Status].[All]" allUniqueName="[Dim Collector - Lab Rad].[Collector Marital Status].[All]" dimensionUniqueName="[Dim Collector - Lab Rad]" displayFolder="" count="0" unbalanced="0" hidden="1"/>
    <cacheHierarchy uniqueName="[Dim Collector - Lab Rad].[Collector Region]" caption="Collector Region" attribute="1" defaultMemberUniqueName="[Dim Collector - Lab Rad].[Collector Region].[All]" allUniqueName="[Dim Collector - Lab Rad].[Collector Region].[All]" dimensionUniqueName="[Dim Collector - Lab Rad]" displayFolder="" count="0" unbalanced="0" hidden="1"/>
    <cacheHierarchy uniqueName="[Dim Collector - Lab Rad].[Collector Religion]" caption="Collector Religion" attribute="1" defaultMemberUniqueName="[Dim Collector - Lab Rad].[Collector Religion].[All]" allUniqueName="[Dim Collector - Lab Rad].[Collector Religion].[All]" dimensionUniqueName="[Dim Collector - Lab Rad]" displayFolder="" count="0" unbalanced="0" hidden="1"/>
    <cacheHierarchy uniqueName="[Dim Collector - Lab Rad].[Collector Street]" caption="Collector Street" attribute="1" defaultMemberUniqueName="[Dim Collector - Lab Rad].[Collector Street].[All]" allUniqueName="[Dim Collector - Lab Rad].[Collector Street].[All]" dimensionUniqueName="[Dim Collector - Lab Rad]" displayFolder="" count="0" unbalanced="0" hidden="1"/>
    <cacheHierarchy uniqueName="[Dim Collector - Lab Rad].[Collector Termination Date]" caption="Collector Termination Date" attribute="1" defaultMemberUniqueName="[Dim Collector - Lab Rad].[Collector Termination Date].[All]" allUniqueName="[Dim Collector - Lab Rad].[Collector Termination Date].[All]" dimensionUniqueName="[Dim Collector - Lab Rad]" displayFolder="" count="0" unbalanced="0" hidden="1"/>
    <cacheHierarchy uniqueName="[Dim Confirmed By - Staff].[Degree Name]" caption="Degree Name" attribute="1" defaultMemberUniqueName="[Dim Confirmed By - Staff].[Degree Name].[All]" allUniqueName="[Dim Confirmed By - Staff].[Degree Name].[All]" dimensionUniqueName="[Dim Confirmed By - Staff]" displayFolder="" count="0" unbalanced="0" hidden="1"/>
    <cacheHierarchy uniqueName="[Dim Confirmed By - Staff].[Doctor Name]" caption="Doctor Name" attribute="1" defaultMemberUniqueName="[Dim Confirmed By - Staff].[Doctor Name].[All]" allUniqueName="[Dim Confirmed By - Staff].[Doctor Name].[All]" dimensionUniqueName="[Dim Confirmed By - Staff]" displayFolder="" count="0" unbalanced="0" hidden="1"/>
    <cacheHierarchy uniqueName="[Dim Confirmed By - Staff].[Doctor Type]" caption="Doctor Type" attribute="1" defaultMemberUniqueName="[Dim Confirmed By - Staff].[Doctor Type].[All]" allUniqueName="[Dim Confirmed By - Staff].[Doctor Type].[All]" dimensionUniqueName="[Dim Confirmed By - Staff]" displayFolder="" count="0" unbalanced="0" hidden="1"/>
    <cacheHierarchy uniqueName="[Dim Confirmed By - Staff].[Hiring Date]" caption="Hiring Date" attribute="1" defaultMemberUniqueName="[Dim Confirmed By - Staff].[Hiring Date].[All]" allUniqueName="[Dim Confirmed By - Staff].[Hiring Date].[All]" dimensionUniqueName="[Dim Confirmed By - Staff]" displayFolder="" count="0" unbalanced="0" hidden="1"/>
    <cacheHierarchy uniqueName="[Dim Confirmed By - Staff].[Salary]" caption="Salary" attribute="1" defaultMemberUniqueName="[Dim Confirmed By - Staff].[Salary].[All]" allUniqueName="[Dim Confirmed By - Staff].[Salary].[All]" dimensionUniqueName="[Dim Confirmed By - Staff]" displayFolder="" count="0" unbalanced="0" hidden="1"/>
    <cacheHierarchy uniqueName="[Dim Confirmed By - Staff].[Shift]" caption="Shift" attribute="1" defaultMemberUniqueName="[Dim Confirmed By - Staff].[Shift].[All]" allUniqueName="[Dim Confirmed By - Staff].[Shift].[All]" dimensionUniqueName="[Dim Confirmed By - Staff]" displayFolder="" count="0" unbalanced="0" hidden="1"/>
    <cacheHierarchy uniqueName="[Dim Confirmed By - Staff].[Specialty]" caption="Specialty" attribute="1" defaultMemberUniqueName="[Dim Confirmed By - Staff].[Specialty].[All]" allUniqueName="[Dim Confirmed By - Staff].[Specialty].[All]" dimensionUniqueName="[Dim Confirmed By - Staff]" displayFolder="" count="0" unbalanced="0" hidden="1"/>
    <cacheHierarchy uniqueName="[Dim Confirmed By - Staff].[Specialty Hierarchy]" caption="Specialty Hierarchy" defaultMemberUniqueName="[Dim Confirmed By - Staff].[Specialty Hierarchy].[All]" allUniqueName="[Dim Confirmed By - Staff].[Specialty Hierarchy].[All]" dimensionUniqueName="[Dim Confirmed By - Staff]" displayFolder="" count="0" unbalanced="0" hidden="1"/>
    <cacheHierarchy uniqueName="[Dim Confirmed By - Staff].[Specialty key]" caption="Specialty key" attribute="1" defaultMemberUniqueName="[Dim Confirmed By - Staff].[Specialty key].[All]" allUniqueName="[Dim Confirmed By - Staff].[Specialty key].[All]" dimensionUniqueName="[Dim Confirmed By - Staff]" displayFolder="" count="0" unbalanced="0" hidden="1"/>
    <cacheHierarchy uniqueName="[Dim Confirmed By - Staff].[Specialty Name]" caption="Specialty Name" attribute="1" defaultMemberUniqueName="[Dim Confirmed By - Staff].[Specialty Name].[All]" allUniqueName="[Dim Confirmed By - Staff].[Specialty Name].[All]" dimensionUniqueName="[Dim Confirmed By - Staff]" displayFolder="" count="0" unbalanced="0" hidden="1"/>
    <cacheHierarchy uniqueName="[Dim Confirmed By - Staff].[Specialty Type]" caption="Specialty Type" attribute="1" defaultMemberUniqueName="[Dim Confirmed By - Staff].[Specialty Type].[All]" allUniqueName="[Dim Confirmed By - Staff].[Specialty Type].[All]" dimensionUniqueName="[Dim Confirmed By - Staff]" displayFolder="" count="0" unbalanced="0" hidden="1"/>
    <cacheHierarchy uniqueName="[Dim Confirmed By - Staff].[Staff Key]" caption="Staff Key" attribute="1" defaultMemberUniqueName="[Dim Confirmed By - Staff].[Staff Key].[All]" allUniqueName="[Dim Confirmed By - Staff].[Staff Key].[All]" dimensionUniqueName="[Dim Confirmed By - Staff]" displayFolder="" count="0" unbalanced="0" hidden="1"/>
    <cacheHierarchy uniqueName="[Dim Confirmed By - Staff].[Termination Date]" caption="Termination Date" attribute="1" defaultMemberUniqueName="[Dim Confirmed By - Staff].[Termination Date].[All]" allUniqueName="[Dim Confirmed By - Staff].[Termination Date].[All]" dimensionUniqueName="[Dim Confirmed By - Staff]" displayFolder="" count="0" unbalanced="0" hidden="1"/>
    <cacheHierarchy uniqueName="[Dim Confirmed By - Staff].[Unified Specialty Hierarchy]" caption="Unified Specialty Hierarchy" defaultMemberUniqueName="[Dim Confirmed By - Staff].[Unified Specialty Hierarchy].[All]" allUniqueName="[Dim Confirmed By - Staff].[Unified Specialty Hierarchy].[All]" dimensionUniqueName="[Dim Confirmed By - Staff]" displayFolder="" count="0" unbalanced="0" hidden="1"/>
    <cacheHierarchy uniqueName="[Dim Converted Episode].[Converted]" caption="Converted" attribute="1" defaultMemberUniqueName="[Dim Converted Episode].[Converted].[All]" allUniqueName="[Dim Converted Episode].[Converted].[All]" dimensionUniqueName="[Dim Converted Episode]" displayFolder="" count="0" unbalanced="0" hidden="1"/>
    <cacheHierarchy uniqueName="[Dim Converted Episode].[FlagKey]" caption="FlagKey" attribute="1" defaultMemberUniqueName="[Dim Converted Episode].[FlagKey].[All]" allUniqueName="[Dim Converted Episode].[FlagKey].[All]" dimensionUniqueName="[Dim Converted Episode]" displayFolder="" count="0" unbalanced="0" hidden="1"/>
    <cacheHierarchy uniqueName="[Dim Creation Date - Modification Cancellation].[Custom Week]" caption="Custom Week" attribute="1" time="1" defaultMemberUniqueName="[Dim Creation Date - Modification Cancellation].[Custom Week].[All]" allUniqueName="[Dim Creation Date - Modification Cancellation].[Custom Week].[All]" dimensionUniqueName="[Dim Creation Date - Modification Cancellation]" displayFolder="" count="0" unbalanced="0" hidden="1"/>
    <cacheHierarchy uniqueName="[Dim Creation Date - Modification Cancellation].[Date]" caption="Date" attribute="1" time="1" defaultMemberUniqueName="[Dim Creation Date - Modification Cancellation].[Date].[All]" allUniqueName="[Dim Creation Date - Modification Cancellation].[Date].[All]" dimensionUniqueName="[Dim Creation Date - Modification Cancellation]" displayFolder="" count="0" unbalanced="0" hidden="1"/>
    <cacheHierarchy uniqueName="[Dim Creation Date - Modification Cancellation].[DateHierarchy]" caption="DateHierarchy" time="1" defaultMemberUniqueName="[Dim Creation Date - Modification Cancellation].[DateHierarchy].[All]" allUniqueName="[Dim Creation Date - Modification Cancellation].[DateHierarchy].[All]" dimensionUniqueName="[Dim Creation Date - Modification Cancellation]" displayFolder="" count="0" unbalanced="0" hidden="1"/>
    <cacheHierarchy uniqueName="[Dim Creation Date - Modification Cancellation].[DateKey]" caption="DateKey" attribute="1" time="1" defaultMemberUniqueName="[Dim Creation Date - Modification Cancellation].[DateKey].[All]" allUniqueName="[Dim Creation Date - Modification Cancellation].[DateKey].[All]" dimensionUniqueName="[Dim Creation Date - Modification Cancellation]" displayFolder="" count="0" unbalanced="0" hidden="1"/>
    <cacheHierarchy uniqueName="[Dim Creation Date - Modification Cancellation].[DateOld]" caption="DateOld" attribute="1" time="1" defaultMemberUniqueName="[Dim Creation Date - Modification Cancellation].[DateOld].[All]" allUniqueName="[Dim Creation Date - Modification Cancellation].[DateOld].[All]" dimensionUniqueName="[Dim Creation Date - Modification Cancellation]" displayFolder="" count="0" unbalanced="0" hidden="1"/>
    <cacheHierarchy uniqueName="[Dim Creation Date - Modification Cancellation].[Day Name]" caption="Day Name" attribute="1" time="1" defaultMemberUniqueName="[Dim Creation Date - Modification Cancellation].[Day Name].[All]" allUniqueName="[Dim Creation Date - Modification Cancellation].[Day Name].[All]" dimensionUniqueName="[Dim Creation Date - Modification Cancellation]" displayFolder="" count="0" unbalanced="0" hidden="1"/>
    <cacheHierarchy uniqueName="[Dim Creation Date - Modification Cancellation].[Day Of Month]" caption="Day Of Month" attribute="1" time="1" defaultMemberUniqueName="[Dim Creation Date - Modification Cancellation].[Day Of Month].[All]" allUniqueName="[Dim Creation Date - Modification Cancellation].[Day Of Month].[All]" dimensionUniqueName="[Dim Creation Date - Modification Cancellation]" displayFolder="" count="0" unbalanced="0" hidden="1"/>
    <cacheHierarchy uniqueName="[Dim Creation Date - Modification Cancellation].[Day of Week]" caption="Day of Week" attribute="1" time="1" defaultMemberUniqueName="[Dim Creation Date - Modification Cancellation].[Day of Week].[All]" allUniqueName="[Dim Creation Date - Modification Cancellation].[Day of Week].[All]" dimensionUniqueName="[Dim Creation Date - Modification Cancellation]" displayFolder="" count="0" unbalanced="0" hidden="1"/>
    <cacheHierarchy uniqueName="[Dim Creation Date - Modification Cancellation].[Day of Year]" caption="Day of Year" attribute="1" time="1" defaultMemberUniqueName="[Dim Creation Date - Modification Cancellation].[Day of Year].[All]" allUniqueName="[Dim Creation Date - Modification Cancellation].[Day of Year].[All]" dimensionUniqueName="[Dim Creation Date - Modification Cancellation]" displayFolder="" count="0" unbalanced="0" hidden="1"/>
    <cacheHierarchy uniqueName="[Dim Creation Date - Modification Cancellation].[DayKey]" caption="DayKey" attribute="1" time="1" defaultMemberUniqueName="[Dim Creation Date - Modification Cancellation].[DayKey].[All]" allUniqueName="[Dim Creation Date - Modification Cancellation].[DayKey].[All]" dimensionUniqueName="[Dim Creation Date - Modification Cancellation]" displayFolder="" count="0" unbalanced="0" hidden="1"/>
    <cacheHierarchy uniqueName="[Dim Creation Date - Modification Cancellation].[DayKey2]" caption="DayKey2" attribute="1" time="1" defaultMemberUniqueName="[Dim Creation Date - Modification Cancellation].[DayKey2].[All]" allUniqueName="[Dim Creation Date - Modification Cancellation].[DayKey2].[All]" dimensionUniqueName="[Dim Creation Date - Modification Cancellation]" displayFolder="" count="0" unbalanced="0" hidden="1"/>
    <cacheHierarchy uniqueName="[Dim Creation Date - Modification Cancellation].[DayofMonthKey]" caption="DayofMonthKey" attribute="1" time="1" defaultMemberUniqueName="[Dim Creation Date - Modification Cancellation].[DayofMonthKey].[All]" allUniqueName="[Dim Creation Date - Modification Cancellation].[DayofMonthKey].[All]" dimensionUniqueName="[Dim Creation Date - Modification Cancellation]" displayFolder="" count="0" unbalanced="0" hidden="1"/>
    <cacheHierarchy uniqueName="[Dim Creation Date - Modification Cancellation].[DayofWeekKey]" caption="DayofWeekKey" attribute="1" time="1" defaultMemberUniqueName="[Dim Creation Date - Modification Cancellation].[DayofWeekKey].[All]" allUniqueName="[Dim Creation Date - Modification Cancellation].[DayofWeekKey].[All]" dimensionUniqueName="[Dim Creation Date - Modification Cancellation]" displayFolder="" count="0" unbalanced="0" hidden="1"/>
    <cacheHierarchy uniqueName="[Dim Creation Date - Modification Cancellation].[DayofYearKey]" caption="DayofYearKey" attribute="1" time="1" defaultMemberUniqueName="[Dim Creation Date - Modification Cancellation].[DayofYearKey].[All]" allUniqueName="[Dim Creation Date - Modification Cancellation].[DayofYearKey].[All]" dimensionUniqueName="[Dim Creation Date - Modification Cancellation]" displayFolder="" count="0" unbalanced="0" hidden="1"/>
    <cacheHierarchy uniqueName="[Dim Creation Date - Modification Cancellation].[FormattedDate]" caption="FormattedDate" attribute="1" time="1" defaultMemberUniqueName="[Dim Creation Date - Modification Cancellation].[FormattedDate].[All]" allUniqueName="[Dim Creation Date - Modification Cancellation].[FormattedDate].[All]" dimensionUniqueName="[Dim Creation Date - Modification Cancellation]" displayFolder="" count="0" unbalanced="0" hidden="1"/>
    <cacheHierarchy uniqueName="[Dim Creation Date - Modification Cancellation].[Half Year Name]" caption="Half Year Name" attribute="1" time="1" defaultMemberUniqueName="[Dim Creation Date - Modification Cancellation].[Half Year Name].[All]" allUniqueName="[Dim Creation Date - Modification Cancellation].[Half Year Name].[All]" dimensionUniqueName="[Dim Creation Date - Modification Cancellation]" displayFolder="" count="0" unbalanced="0" hidden="1"/>
    <cacheHierarchy uniqueName="[Dim Creation Date - Modification Cancellation].[Hijri Date]" caption="Hijri Date" attribute="1" time="1" defaultMemberUniqueName="[Dim Creation Date - Modification Cancellation].[Hijri Date].[All]" allUniqueName="[Dim Creation Date - Modification Cancellation].[Hijri Date].[All]" dimensionUniqueName="[Dim Creation Date - Modification Cancellation]" displayFolder="" count="0" unbalanced="0" hidden="1"/>
    <cacheHierarchy uniqueName="[Dim Creation Date - Modification Cancellation].[Hijri Month]" caption="Hijri Month" attribute="1" time="1" defaultMemberUniqueName="[Dim Creation Date - Modification Cancellation].[Hijri Month].[All]" allUniqueName="[Dim Creation Date - Modification Cancellation].[Hijri Month].[All]" dimensionUniqueName="[Dim Creation Date - Modification Cancellation]" displayFolder="" count="0" unbalanced="0" hidden="1"/>
    <cacheHierarchy uniqueName="[Dim Creation Date - Modification Cancellation].[Hijri Quarter]" caption="Hijri Quarter" attribute="1" time="1" defaultMemberUniqueName="[Dim Creation Date - Modification Cancellation].[Hijri Quarter].[All]" allUniqueName="[Dim Creation Date - Modification Cancellation].[Hijri Quarter].[All]" dimensionUniqueName="[Dim Creation Date - Modification Cancellation]" displayFolder="" count="0" unbalanced="0" hidden="1"/>
    <cacheHierarchy uniqueName="[Dim Creation Date - Modification Cancellation].[Hijri Semester]" caption="Hijri Semester" attribute="1" time="1" defaultMemberUniqueName="[Dim Creation Date - Modification Cancellation].[Hijri Semester].[All]" allUniqueName="[Dim Creation Date - Modification Cancellation].[Hijri Semester].[All]" dimensionUniqueName="[Dim Creation Date - Modification Cancellation]" displayFolder="" count="0" unbalanced="0" hidden="1"/>
    <cacheHierarchy uniqueName="[Dim Creation Date - Modification Cancellation].[Hijri Year]" caption="Hijri Year" attribute="1" time="1" defaultMemberUniqueName="[Dim Creation Date - Modification Cancellation].[Hijri Year].[All]" allUniqueName="[Dim Creation Date - Modification Cancellation].[Hijri Year].[All]" dimensionUniqueName="[Dim Creation Date - Modification Cancellation]" displayFolder="" count="0" unbalanced="0" hidden="1"/>
    <cacheHierarchy uniqueName="[Dim Creation Date - Modification Cancellation].[HijriDateHierarchy]" caption="HijriDateHierarchy" time="1" defaultMemberUniqueName="[Dim Creation Date - Modification Cancellation].[HijriDateHierarchy].[All]" allUniqueName="[Dim Creation Date - Modification Cancellation].[HijriDateHierarchy].[All]" dimensionUniqueName="[Dim Creation Date - Modification Cancellation]" displayFolder="" count="0" unbalanced="0" hidden="1"/>
    <cacheHierarchy uniqueName="[Dim Creation Date - Modification Cancellation].[HijriDayKey]" caption="HijriDayKey" attribute="1" time="1" defaultMemberUniqueName="[Dim Creation Date - Modification Cancellation].[HijriDayKey].[All]" allUniqueName="[Dim Creation Date - Modification Cancellation].[HijriDayKey].[All]" dimensionUniqueName="[Dim Creation Date - Modification Cancellation]" displayFolder="" count="0" unbalanced="0" hidden="1"/>
    <cacheHierarchy uniqueName="[Dim Creation Date - Modification Cancellation].[HijriMonthKey]" caption="HijriMonthKey" attribute="1" time="1" defaultMemberUniqueName="[Dim Creation Date - Modification Cancellation].[HijriMonthKey].[All]" allUniqueName="[Dim Creation Date - Modification Cancellation].[HijriMonthKey].[All]" dimensionUniqueName="[Dim Creation Date - Modification Cancellation]" displayFolder="" count="0" unbalanced="0" hidden="1"/>
    <cacheHierarchy uniqueName="[Dim Creation Date - Modification Cancellation].[HijriQuarterKey]" caption="HijriQuarterKey" attribute="1" time="1" defaultMemberUniqueName="[Dim Creation Date - Modification Cancellation].[HijriQuarterKey].[All]" allUniqueName="[Dim Creation Date - Modification Cancellation].[HijriQuarterKey].[All]" dimensionUniqueName="[Dim Creation Date - Modification Cancellation]" displayFolder="" count="0" unbalanced="0" hidden="1"/>
    <cacheHierarchy uniqueName="[Dim Creation Date - Modification Cancellation].[HijriSemesterKey]" caption="HijriSemesterKey" attribute="1" time="1" defaultMemberUniqueName="[Dim Creation Date - Modification Cancellation].[HijriSemesterKey].[All]" allUniqueName="[Dim Creation Date - Modification Cancellation].[HijriSemesterKey].[All]" dimensionUniqueName="[Dim Creation Date - Modification Cancellation]" displayFolder="" count="0" unbalanced="0" hidden="1"/>
    <cacheHierarchy uniqueName="[Dim Creation Date - Modification Cancellation].[Month Name]" caption="Month Name" attribute="1" time="1" defaultMemberUniqueName="[Dim Creation Date - Modification Cancellation].[Month Name].[All]" allUniqueName="[Dim Creation Date - Modification Cancellation].[Month Name].[All]" dimensionUniqueName="[Dim Creation Date - Modification Cancellation]" displayFolder="" count="0" unbalanced="0" hidden="1"/>
    <cacheHierarchy uniqueName="[Dim Creation Date - Modification Cancellation].[Month Of Year]" caption="Month Of Year" attribute="1" time="1" defaultMemberUniqueName="[Dim Creation Date - Modification Cancellation].[Month Of Year].[All]" allUniqueName="[Dim Creation Date - Modification Cancellation].[Month Of Year].[All]" dimensionUniqueName="[Dim Creation Date - Modification Cancellation]" displayFolder="" count="0" unbalanced="0" hidden="1"/>
    <cacheHierarchy uniqueName="[Dim Creation Date - Modification Cancellation].[MonthKey]" caption="MonthKey" attribute="1" time="1" defaultMemberUniqueName="[Dim Creation Date - Modification Cancellation].[MonthKey].[All]" allUniqueName="[Dim Creation Date - Modification Cancellation].[MonthKey].[All]" dimensionUniqueName="[Dim Creation Date - Modification Cancellation]" displayFolder="" count="0" unbalanced="0" hidden="1"/>
    <cacheHierarchy uniqueName="[Dim Creation Date - Modification Cancellation].[MonthNameKey]" caption="MonthNameKey" attribute="1" time="1" defaultMemberUniqueName="[Dim Creation Date - Modification Cancellation].[MonthNameKey].[All]" allUniqueName="[Dim Creation Date - Modification Cancellation].[MonthNameKey].[All]" dimensionUniqueName="[Dim Creation Date - Modification Cancellation]" displayFolder="" count="0" unbalanced="0" hidden="1"/>
    <cacheHierarchy uniqueName="[Dim Creation Date - Modification Cancellation].[MonthOverTime]" caption="MonthOverTime" attribute="1" time="1" defaultMemberUniqueName="[Dim Creation Date - Modification Cancellation].[MonthOverTime].[All]" allUniqueName="[Dim Creation Date - Modification Cancellation].[MonthOverTime].[All]" dimensionUniqueName="[Dim Creation Date - Modification Cancellation]" displayFolder="" count="0" unbalanced="0" hidden="1"/>
    <cacheHierarchy uniqueName="[Dim Creation Date - Modification Cancellation].[PK_Date]" caption="PK_Date" attribute="1" time="1" keyAttribute="1" defaultMemberUniqueName="[Dim Creation Date - Modification Cancellation].[PK_Date].[All]" allUniqueName="[Dim Creation Date - Modification Cancellation].[PK_Date].[All]" dimensionUniqueName="[Dim Creation Date - Modification Cancellation]" displayFolder="" count="0" memberValueDatatype="7" unbalanced="0" hidden="1"/>
    <cacheHierarchy uniqueName="[Dim Creation Date - Modification Cancellation].[Quarter Name]" caption="Quarter Name" attribute="1" time="1" defaultMemberUniqueName="[Dim Creation Date - Modification Cancellation].[Quarter Name].[All]" allUniqueName="[Dim Creation Date - Modification Cancellation].[Quarter Name].[All]" dimensionUniqueName="[Dim Creation Date - Modification Cancellation]" displayFolder="" count="0" unbalanced="0" hidden="1"/>
    <cacheHierarchy uniqueName="[Dim Creation Date - Modification Cancellation].[Quarter Of Year]" caption="Quarter Of Year" attribute="1" time="1" defaultMemberUniqueName="[Dim Creation Date - Modification Cancellation].[Quarter Of Year].[All]" allUniqueName="[Dim Creation Date - Modification Cancellation].[Quarter Of Year].[All]" dimensionUniqueName="[Dim Creation Date - Modification Cancellation]" displayFolder="" count="0" unbalanced="0" hidden="1"/>
    <cacheHierarchy uniqueName="[Dim Creation Date - Modification Cancellation].[QuarterKey]" caption="QuarterKey" attribute="1" time="1" defaultMemberUniqueName="[Dim Creation Date - Modification Cancellation].[QuarterKey].[All]" allUniqueName="[Dim Creation Date - Modification Cancellation].[QuarterKey].[All]" dimensionUniqueName="[Dim Creation Date - Modification Cancellation]" displayFolder="" count="0" unbalanced="0" hidden="1"/>
    <cacheHierarchy uniqueName="[Dim Creation Date - Modification Cancellation].[Semester Of Year]" caption="Semester Of Year" attribute="1" time="1" defaultMemberUniqueName="[Dim Creation Date - Modification Cancellation].[Semester Of Year].[All]" allUniqueName="[Dim Creation Date - Modification Cancellation].[Semester Of Year].[All]" dimensionUniqueName="[Dim Creation Date - Modification Cancellation]" displayFolder="" count="0" unbalanced="0" hidden="1"/>
    <cacheHierarchy uniqueName="[Dim Creation Date - Modification Cancellation].[SemesterKey]" caption="SemesterKey" attribute="1" time="1" defaultMemberUniqueName="[Dim Creation Date - Modification Cancellation].[SemesterKey].[All]" allUniqueName="[Dim Creation Date - Modification Cancellation].[SemesterKey].[All]" dimensionUniqueName="[Dim Creation Date - Modification Cancellation]" displayFolder="" count="0" unbalanced="0" hidden="1"/>
    <cacheHierarchy uniqueName="[Dim Creation Date - Modification Cancellation].[SemesterNameKey]" caption="SemesterNameKey" attribute="1" time="1" defaultMemberUniqueName="[Dim Creation Date - Modification Cancellation].[SemesterNameKey].[All]" allUniqueName="[Dim Creation Date - Modification Cancellation].[SemesterNameKey].[All]" dimensionUniqueName="[Dim Creation Date - Modification Cancellation]" displayFolder="" count="0" unbalanced="0" hidden="1"/>
    <cacheHierarchy uniqueName="[Dim Creation Date - Modification Cancellation].[Week]" caption="Week" attribute="1" time="1" defaultMemberUniqueName="[Dim Creation Date - Modification Cancellation].[Week].[All]" allUniqueName="[Dim Creation Date - Modification Cancellation].[Week].[All]" dimensionUniqueName="[Dim Creation Date - Modification Cancellation]" displayFolder="" count="0" unbalanced="0" hidden="1"/>
    <cacheHierarchy uniqueName="[Dim Creation Date - Modification Cancellation].[Week Of Year]" caption="Week Of Year" attribute="1" time="1" defaultMemberUniqueName="[Dim Creation Date - Modification Cancellation].[Week Of Year].[All]" allUniqueName="[Dim Creation Date - Modification Cancellation].[Week Of Year].[All]" dimensionUniqueName="[Dim Creation Date - Modification Cancellation]" displayFolder="" count="0" unbalanced="0" hidden="1"/>
    <cacheHierarchy uniqueName="[Dim Creation Date - Modification Cancellation].[WeekKey]" caption="WeekKey" attribute="1" time="1" defaultMemberUniqueName="[Dim Creation Date - Modification Cancellation].[WeekKey].[All]" allUniqueName="[Dim Creation Date - Modification Cancellation].[WeekKey].[All]" dimensionUniqueName="[Dim Creation Date - Modification Cancellation]" displayFolder="" count="0" unbalanced="0" hidden="1"/>
    <cacheHierarchy uniqueName="[Dim Creation Date - Modification Cancellation].[WeeksHierarchy]" caption="WeeksHierarchy" time="1" defaultMemberUniqueName="[Dim Creation Date - Modification Cancellation].[WeeksHierarchy].[All]" allUniqueName="[Dim Creation Date - Modification Cancellation].[WeeksHierarchy].[All]" dimensionUniqueName="[Dim Creation Date - Modification Cancellation]" displayFolder="" count="0" unbalanced="0" hidden="1"/>
    <cacheHierarchy uniqueName="[Dim Creation Date - Modification Cancellation].[Year Name]" caption="Year Name" attribute="1" time="1" defaultMemberUniqueName="[Dim Creation Date - Modification Cancellation].[Year Name].[All]" allUniqueName="[Dim Creation Date - Modification Cancellation].[Year Name].[All]" dimensionUniqueName="[Dim Creation Date - Modification Cancellation]" displayFolder="" count="0" unbalanced="0" hidden="1"/>
    <cacheHierarchy uniqueName="[Dim Creation Date - Modification Cancellation].[YearMonthKey]" caption="YearMonthKey" attribute="1" time="1" defaultMemberUniqueName="[Dim Creation Date - Modification Cancellation].[YearMonthKey].[All]" allUniqueName="[Dim Creation Date - Modification Cancellation].[YearMonthKey].[All]" dimensionUniqueName="[Dim Creation Date - Modification Cancellation]" displayFolder="" count="0" unbalanced="0" hidden="1"/>
    <cacheHierarchy uniqueName="[Dim Creation Time - Modification Cancellation].[DayTimeBucket]" caption="DayTimeBucket" attribute="1" defaultMemberUniqueName="[Dim Creation Time - Modification Cancellation].[DayTimeBucket].[All]" allUniqueName="[Dim Creation Time - Modification Cancellation].[DayTimeBucket].[All]" dimensionUniqueName="[Dim Creation Time - Modification Cancellation]" displayFolder="" count="0" unbalanced="0" hidden="1"/>
    <cacheHierarchy uniqueName="[Dim Creation Time - Modification Cancellation].[DayTimeBucketGroupKey]" caption="DayTimeBucketGroupKey" attribute="1" defaultMemberUniqueName="[Dim Creation Time - Modification Cancellation].[DayTimeBucketGroupKey].[All]" allUniqueName="[Dim Creation Time - Modification Cancellation].[DayTimeBucketGroupKey].[All]" dimensionUniqueName="[Dim Creation Time - Modification Cancellation]" displayFolder="" count="0" unbalanced="0" hidden="1"/>
    <cacheHierarchy uniqueName="[Dim Creation Time - Modification Cancellation].[Hour24]" caption="Hour24" attribute="1" defaultMemberUniqueName="[Dim Creation Time - Modification Cancellation].[Hour24].[All]" allUniqueName="[Dim Creation Time - Modification Cancellation].[Hour24].[All]" dimensionUniqueName="[Dim Creation Time - Modification Cancellation]" displayFolder="" count="0" unbalanced="0" hidden="1"/>
    <cacheHierarchy uniqueName="[Dim Creation Time - Modification Cancellation].[HourlyBucket]" caption="HourlyBucket" attribute="1" defaultMemberUniqueName="[Dim Creation Time - Modification Cancellation].[HourlyBucket].[All]" allUniqueName="[Dim Creation Time - Modification Cancellation].[HourlyBucket].[All]" dimensionUniqueName="[Dim Creation Time - Modification Cancellation]" displayFolder="" count="0" unbalanced="0" hidden="1"/>
    <cacheHierarchy uniqueName="[Dim Creation Time - Modification Cancellation].[MinuteNumber]" caption="MinuteNumber" attribute="1" defaultMemberUniqueName="[Dim Creation Time - Modification Cancellation].[MinuteNumber].[All]" allUniqueName="[Dim Creation Time - Modification Cancellation].[MinuteNumber].[All]" dimensionUniqueName="[Dim Creation Time - Modification Cancellation]" displayFolder="" count="0" unbalanced="0" hidden="1"/>
    <cacheHierarchy uniqueName="[Dim Creation Time - Modification Cancellation].[SecondNumber]" caption="SecondNumber" attribute="1" defaultMemberUniqueName="[Dim Creation Time - Modification Cancellation].[SecondNumber].[All]" allUniqueName="[Dim Creation Time - Modification Cancellation].[SecondNumber].[All]" dimensionUniqueName="[Dim Creation Time - Modification Cancellation]" displayFolder="" count="0" unbalanced="0" hidden="1"/>
    <cacheHierarchy uniqueName="[Dim Creation Time - Modification Cancellation].[Time]" caption="Time" attribute="1" defaultMemberUniqueName="[Dim Creation Time - Modification Cancellation].[Time].[All]" allUniqueName="[Dim Creation Time - Modification Cancellation].[Time].[All]" dimensionUniqueName="[Dim Creation Time - Modification Cancellation]" displayFolder="" count="0" unbalanced="0" hidden="1"/>
    <cacheHierarchy uniqueName="[Dim Creation Time - Modification Cancellation].[TimeAltKey]" caption="TimeAltKey" attribute="1" defaultMemberUniqueName="[Dim Creation Time - Modification Cancellation].[TimeAltKey].[All]" allUniqueName="[Dim Creation Time - Modification Cancellation].[TimeAltKey].[All]" dimensionUniqueName="[Dim Creation Time - Modification Cancellation]" displayFolder="" count="0" unbalanced="0" hidden="1"/>
    <cacheHierarchy uniqueName="[Dim Creation Time - Modification Cancellation].[TimeInSecond]" caption="TimeInSecond" attribute="1" defaultMemberUniqueName="[Dim Creation Time - Modification Cancellation].[TimeInSecond].[All]" allUniqueName="[Dim Creation Time - Modification Cancellation].[TimeInSecond].[All]" dimensionUniqueName="[Dim Creation Time - Modification Cancellation]" displayFolder="" count="0" unbalanced="0" hidden="1"/>
    <cacheHierarchy uniqueName="[Dim Creation Time - Modification Cancellation].[TimeKey]" caption="TimeKey" attribute="1" defaultMemberUniqueName="[Dim Creation Time - Modification Cancellation].[TimeKey].[All]" allUniqueName="[Dim Creation Time - Modification Cancellation].[TimeKey].[All]" dimensionUniqueName="[Dim Creation Time - Modification Cancellation]" displayFolder="" count="0" unbalanced="0" hidden="1"/>
    <cacheHierarchy uniqueName="[Dim Currency].[Currency Short Name]" caption="Currency Short Name" attribute="1" defaultMemberUniqueName="[Dim Currency].[Currency Short Name].[All]" allUniqueName="[Dim Currency].[Currency Short Name].[All]" dimensionUniqueName="[Dim Currency]" displayFolder="" count="0" unbalanced="0" hidden="1"/>
    <cacheHierarchy uniqueName="[Dim Currency].[CurrencyKey]" caption="CurrencyKey" attribute="1" defaultMemberUniqueName="[Dim Currency].[CurrencyKey].[All]" allUniqueName="[Dim Currency].[CurrencyKey].[All]" dimensionUniqueName="[Dim Currency]" displayFolder="" count="0" unbalanced="0" hidden="1"/>
    <cacheHierarchy uniqueName="[Dim currency Bridge].[Currency Name]" caption="Currency Name" attribute="1" defaultMemberUniqueName="[Dim currency Bridge].[Currency Name].[All]" allUniqueName="[Dim currency Bridge].[Currency Name].[All]" dimensionUniqueName="[Dim currency Bridge]" displayFolder="" count="0" unbalanced="0" hidden="1"/>
    <cacheHierarchy uniqueName="[Dim currency Bridge].[Currency Short Name]" caption="Currency Short Name" attribute="1" defaultMemberUniqueName="[Dim currency Bridge].[Currency Short Name].[All]" allUniqueName="[Dim currency Bridge].[Currency Short Name].[All]" dimensionUniqueName="[Dim currency Bridge]" displayFolder="" count="0" unbalanced="0" hidden="1"/>
    <cacheHierarchy uniqueName="[Dim currency Bridge].[CurrencyKey]" caption="CurrencyKey" attribute="1" defaultMemberUniqueName="[Dim currency Bridge].[CurrencyKey].[All]" allUniqueName="[Dim currency Bridge].[CurrencyKey].[All]" dimensionUniqueName="[Dim currency Bridge]" displayFolder="" count="0" unbalanced="0" hidden="1"/>
    <cacheHierarchy uniqueName="[Dim Dashboards].[CreatedDate]" caption="CreatedDate" attribute="1" defaultMemberUniqueName="[Dim Dashboards].[CreatedDate].[All]" allUniqueName="[Dim Dashboards].[CreatedDate].[All]" dimensionUniqueName="[Dim Dashboards]" displayFolder="" count="0" unbalanced="0" hidden="1"/>
    <cacheHierarchy uniqueName="[Dim Dashboards].[Dashboard Deleted]" caption="Dashboard Deleted" attribute="1" defaultMemberUniqueName="[Dim Dashboards].[Dashboard Deleted].[All]" allUniqueName="[Dim Dashboards].[Dashboard Deleted].[All]" dimensionUniqueName="[Dim Dashboards]" displayFolder="" count="0" unbalanced="0" hidden="1"/>
    <cacheHierarchy uniqueName="[Dim Dashboards].[Dashboard Name]" caption="Dashboard Name" attribute="1" defaultMemberUniqueName="[Dim Dashboards].[Dashboard Name].[All]" allUniqueName="[Dim Dashboards].[Dashboard Name].[All]" dimensionUniqueName="[Dim Dashboards]" displayFolder="" count="0" unbalanced="0" hidden="1"/>
    <cacheHierarchy uniqueName="[Dim Dashboards].[Dashboard Size]" caption="Dashboard Size" attribute="1" defaultMemberUniqueName="[Dim Dashboards].[Dashboard Size].[All]" allUniqueName="[Dim Dashboards].[Dashboard Size].[All]" dimensionUniqueName="[Dim Dashboards]" displayFolder="" count="0" unbalanced="0" hidden="1"/>
    <cacheHierarchy uniqueName="[Dim Dashboards].[Dashboard Source]" caption="Dashboard Source" attribute="1" defaultMemberUniqueName="[Dim Dashboards].[Dashboard Source].[All]" allUniqueName="[Dim Dashboards].[Dashboard Source].[All]" dimensionUniqueName="[Dim Dashboards]" displayFolder="" count="0" unbalanced="0" hidden="1"/>
    <cacheHierarchy uniqueName="[Dim Dashboards].[Dashboard URL Path]" caption="Dashboard URL Path" attribute="1" defaultMemberUniqueName="[Dim Dashboards].[Dashboard URL Path].[All]" allUniqueName="[Dim Dashboards].[Dashboard URL Path].[All]" dimensionUniqueName="[Dim Dashboards]" displayFolder="" count="0" unbalanced="0" hidden="1"/>
    <cacheHierarchy uniqueName="[Dim Dashboards].[DashboardKey]" caption="DashboardKey" attribute="1" defaultMemberUniqueName="[Dim Dashboards].[DashboardKey].[All]" allUniqueName="[Dim Dashboards].[DashboardKey].[All]" dimensionUniqueName="[Dim Dashboards]" displayFolder="" count="0" unbalanced="0" hidden="1"/>
    <cacheHierarchy uniqueName="[Dim Dashboards].[ModifiedDate]" caption="ModifiedDate" attribute="1" defaultMemberUniqueName="[Dim Dashboards].[ModifiedDate].[All]" allUniqueName="[Dim Dashboards].[ModifiedDate].[All]" dimensionUniqueName="[Dim Dashboards]" displayFolder="" count="0" unbalanced="0" hidden="1"/>
    <cacheHierarchy uniqueName="[Dim Date - Admin Date].[Custom Week]" caption="Custom Week" attribute="1" time="1" defaultMemberUniqueName="[Dim Date - Admin Date].[Custom Week].[All]" allUniqueName="[Dim Date - Admin Date].[Custom Week].[All]" dimensionUniqueName="[Dim Date - Admin Date]" displayFolder="" count="0" unbalanced="0" hidden="1"/>
    <cacheHierarchy uniqueName="[Dim Date - Admin Date].[Date]" caption="Date" attribute="1" time="1" defaultMemberUniqueName="[Dim Date - Admin Date].[Date].[All]" allUniqueName="[Dim Date - Admin Date].[Date].[All]" dimensionUniqueName="[Dim Date - Admin Date]" displayFolder="" count="0" unbalanced="0" hidden="1"/>
    <cacheHierarchy uniqueName="[Dim Date - Admin Date].[DateHierarchy]" caption="DateHierarchy" time="1" defaultMemberUniqueName="[Dim Date - Admin Date].[DateHierarchy].[All]" allUniqueName="[Dim Date - Admin Date].[DateHierarchy].[All]" dimensionUniqueName="[Dim Date - Admin Date]" displayFolder="" count="0" unbalanced="0" hidden="1"/>
    <cacheHierarchy uniqueName="[Dim Date - Admin Date].[DateKey]" caption="DateKey" attribute="1" time="1" defaultMemberUniqueName="[Dim Date - Admin Date].[DateKey].[All]" allUniqueName="[Dim Date - Admin Date].[DateKey].[All]" dimensionUniqueName="[Dim Date - Admin Date]" displayFolder="" count="0" unbalanced="0" hidden="1"/>
    <cacheHierarchy uniqueName="[Dim Date - Admin Date].[DateOld]" caption="DateOld" attribute="1" time="1" defaultMemberUniqueName="[Dim Date - Admin Date].[DateOld].[All]" allUniqueName="[Dim Date - Admin Date].[DateOld].[All]" dimensionUniqueName="[Dim Date - Admin Date]" displayFolder="" count="0" unbalanced="0" hidden="1"/>
    <cacheHierarchy uniqueName="[Dim Date - Admin Date].[Day Name]" caption="Day Name" attribute="1" time="1" defaultMemberUniqueName="[Dim Date - Admin Date].[Day Name].[All]" allUniqueName="[Dim Date - Admin Date].[Day Name].[All]" dimensionUniqueName="[Dim Date - Admin Date]" displayFolder="" count="0" unbalanced="0" hidden="1"/>
    <cacheHierarchy uniqueName="[Dim Date - Admin Date].[Day Of Month]" caption="Day Of Month" attribute="1" time="1" defaultMemberUniqueName="[Dim Date - Admin Date].[Day Of Month].[All]" allUniqueName="[Dim Date - Admin Date].[Day Of Month].[All]" dimensionUniqueName="[Dim Date - Admin Date]" displayFolder="" count="0" unbalanced="0" hidden="1"/>
    <cacheHierarchy uniqueName="[Dim Date - Admin Date].[Day of Week]" caption="Day of Week" attribute="1" time="1" defaultMemberUniqueName="[Dim Date - Admin Date].[Day of Week].[All]" allUniqueName="[Dim Date - Admin Date].[Day of Week].[All]" dimensionUniqueName="[Dim Date - Admin Date]" displayFolder="" count="0" unbalanced="0" hidden="1"/>
    <cacheHierarchy uniqueName="[Dim Date - Admin Date].[Day of Year]" caption="Day of Year" attribute="1" time="1" defaultMemberUniqueName="[Dim Date - Admin Date].[Day of Year].[All]" allUniqueName="[Dim Date - Admin Date].[Day of Year].[All]" dimensionUniqueName="[Dim Date - Admin Date]" displayFolder="" count="0" unbalanced="0" hidden="1"/>
    <cacheHierarchy uniqueName="[Dim Date - Admin Date].[DayKey]" caption="DayKey" attribute="1" time="1" defaultMemberUniqueName="[Dim Date - Admin Date].[DayKey].[All]" allUniqueName="[Dim Date - Admin Date].[DayKey].[All]" dimensionUniqueName="[Dim Date - Admin Date]" displayFolder="" count="0" unbalanced="0" hidden="1"/>
    <cacheHierarchy uniqueName="[Dim Date - Admin Date].[DayKey2]" caption="DayKey2" attribute="1" time="1" defaultMemberUniqueName="[Dim Date - Admin Date].[DayKey2].[All]" allUniqueName="[Dim Date - Admin Date].[DayKey2].[All]" dimensionUniqueName="[Dim Date - Admin Date]" displayFolder="" count="0" unbalanced="0" hidden="1"/>
    <cacheHierarchy uniqueName="[Dim Date - Admin Date].[DayofMonthKey]" caption="DayofMonthKey" attribute="1" time="1" defaultMemberUniqueName="[Dim Date - Admin Date].[DayofMonthKey].[All]" allUniqueName="[Dim Date - Admin Date].[DayofMonthKey].[All]" dimensionUniqueName="[Dim Date - Admin Date]" displayFolder="" count="0" unbalanced="0" hidden="1"/>
    <cacheHierarchy uniqueName="[Dim Date - Admin Date].[DayofWeekKey]" caption="DayofWeekKey" attribute="1" time="1" defaultMemberUniqueName="[Dim Date - Admin Date].[DayofWeekKey].[All]" allUniqueName="[Dim Date - Admin Date].[DayofWeekKey].[All]" dimensionUniqueName="[Dim Date - Admin Date]" displayFolder="" count="0" unbalanced="0" hidden="1"/>
    <cacheHierarchy uniqueName="[Dim Date - Admin Date].[DayofYearKey]" caption="DayofYearKey" attribute="1" time="1" defaultMemberUniqueName="[Dim Date - Admin Date].[DayofYearKey].[All]" allUniqueName="[Dim Date - Admin Date].[DayofYearKey].[All]" dimensionUniqueName="[Dim Date - Admin Date]" displayFolder="" count="0" unbalanced="0" hidden="1"/>
    <cacheHierarchy uniqueName="[Dim Date - Admin Date].[FormattedDate]" caption="FormattedDate" attribute="1" time="1" defaultMemberUniqueName="[Dim Date - Admin Date].[FormattedDate].[All]" allUniqueName="[Dim Date - Admin Date].[FormattedDate].[All]" dimensionUniqueName="[Dim Date - Admin Date]" displayFolder="" count="0" unbalanced="0" hidden="1"/>
    <cacheHierarchy uniqueName="[Dim Date - Admin Date].[Half Year Name]" caption="Half Year Name" attribute="1" time="1" defaultMemberUniqueName="[Dim Date - Admin Date].[Half Year Name].[All]" allUniqueName="[Dim Date - Admin Date].[Half Year Name].[All]" dimensionUniqueName="[Dim Date - Admin Date]" displayFolder="" count="0" unbalanced="0" hidden="1"/>
    <cacheHierarchy uniqueName="[Dim Date - Admin Date].[Hijri Date]" caption="Hijri Date" attribute="1" time="1" defaultMemberUniqueName="[Dim Date - Admin Date].[Hijri Date].[All]" allUniqueName="[Dim Date - Admin Date].[Hijri Date].[All]" dimensionUniqueName="[Dim Date - Admin Date]" displayFolder="" count="0" unbalanced="0" hidden="1"/>
    <cacheHierarchy uniqueName="[Dim Date - Admin Date].[Hijri Month]" caption="Hijri Month" attribute="1" time="1" defaultMemberUniqueName="[Dim Date - Admin Date].[Hijri Month].[All]" allUniqueName="[Dim Date - Admin Date].[Hijri Month].[All]" dimensionUniqueName="[Dim Date - Admin Date]" displayFolder="" count="0" unbalanced="0" hidden="1"/>
    <cacheHierarchy uniqueName="[Dim Date - Admin Date].[Hijri Quarter]" caption="Hijri Quarter" attribute="1" time="1" defaultMemberUniqueName="[Dim Date - Admin Date].[Hijri Quarter].[All]" allUniqueName="[Dim Date - Admin Date].[Hijri Quarter].[All]" dimensionUniqueName="[Dim Date - Admin Date]" displayFolder="" count="0" unbalanced="0" hidden="1"/>
    <cacheHierarchy uniqueName="[Dim Date - Admin Date].[Hijri Semester]" caption="Hijri Semester" attribute="1" time="1" defaultMemberUniqueName="[Dim Date - Admin Date].[Hijri Semester].[All]" allUniqueName="[Dim Date - Admin Date].[Hijri Semester].[All]" dimensionUniqueName="[Dim Date - Admin Date]" displayFolder="" count="0" unbalanced="0" hidden="1"/>
    <cacheHierarchy uniqueName="[Dim Date - Admin Date].[Hijri Year]" caption="Hijri Year" attribute="1" time="1" defaultMemberUniqueName="[Dim Date - Admin Date].[Hijri Year].[All]" allUniqueName="[Dim Date - Admin Date].[Hijri Year].[All]" dimensionUniqueName="[Dim Date - Admin Date]" displayFolder="" count="0" unbalanced="0" hidden="1"/>
    <cacheHierarchy uniqueName="[Dim Date - Admin Date].[HijriDateHierarchy]" caption="HijriDateHierarchy" time="1" defaultMemberUniqueName="[Dim Date - Admin Date].[HijriDateHierarchy].[All]" allUniqueName="[Dim Date - Admin Date].[HijriDateHierarchy].[All]" dimensionUniqueName="[Dim Date - Admin Date]" displayFolder="" count="0" unbalanced="0" hidden="1"/>
    <cacheHierarchy uniqueName="[Dim Date - Admin Date].[HijriDayKey]" caption="HijriDayKey" attribute="1" time="1" defaultMemberUniqueName="[Dim Date - Admin Date].[HijriDayKey].[All]" allUniqueName="[Dim Date - Admin Date].[HijriDayKey].[All]" dimensionUniqueName="[Dim Date - Admin Date]" displayFolder="" count="0" unbalanced="0" hidden="1"/>
    <cacheHierarchy uniqueName="[Dim Date - Admin Date].[HijriMonthKey]" caption="HijriMonthKey" attribute="1" time="1" defaultMemberUniqueName="[Dim Date - Admin Date].[HijriMonthKey].[All]" allUniqueName="[Dim Date - Admin Date].[HijriMonthKey].[All]" dimensionUniqueName="[Dim Date - Admin Date]" displayFolder="" count="0" unbalanced="0" hidden="1"/>
    <cacheHierarchy uniqueName="[Dim Date - Admin Date].[HijriQuarterKey]" caption="HijriQuarterKey" attribute="1" time="1" defaultMemberUniqueName="[Dim Date - Admin Date].[HijriQuarterKey].[All]" allUniqueName="[Dim Date - Admin Date].[HijriQuarterKey].[All]" dimensionUniqueName="[Dim Date - Admin Date]" displayFolder="" count="0" unbalanced="0" hidden="1"/>
    <cacheHierarchy uniqueName="[Dim Date - Admin Date].[HijriSemesterKey]" caption="HijriSemesterKey" attribute="1" time="1" defaultMemberUniqueName="[Dim Date - Admin Date].[HijriSemesterKey].[All]" allUniqueName="[Dim Date - Admin Date].[HijriSemesterKey].[All]" dimensionUniqueName="[Dim Date - Admin Date]" displayFolder="" count="0" unbalanced="0" hidden="1"/>
    <cacheHierarchy uniqueName="[Dim Date - Admin Date].[Month Name]" caption="Month Name" attribute="1" time="1" defaultMemberUniqueName="[Dim Date - Admin Date].[Month Name].[All]" allUniqueName="[Dim Date - Admin Date].[Month Name].[All]" dimensionUniqueName="[Dim Date - Admin Date]" displayFolder="" count="0" unbalanced="0" hidden="1"/>
    <cacheHierarchy uniqueName="[Dim Date - Admin Date].[Month Of Year]" caption="Month Of Year" attribute="1" time="1" defaultMemberUniqueName="[Dim Date - Admin Date].[Month Of Year].[All]" allUniqueName="[Dim Date - Admin Date].[Month Of Year].[All]" dimensionUniqueName="[Dim Date - Admin Date]" displayFolder="" count="0" unbalanced="0" hidden="1"/>
    <cacheHierarchy uniqueName="[Dim Date - Admin Date].[MonthKey]" caption="MonthKey" attribute="1" time="1" defaultMemberUniqueName="[Dim Date - Admin Date].[MonthKey].[All]" allUniqueName="[Dim Date - Admin Date].[MonthKey].[All]" dimensionUniqueName="[Dim Date - Admin Date]" displayFolder="" count="0" unbalanced="0" hidden="1"/>
    <cacheHierarchy uniqueName="[Dim Date - Admin Date].[MonthNameKey]" caption="MonthNameKey" attribute="1" time="1" defaultMemberUniqueName="[Dim Date - Admin Date].[MonthNameKey].[All]" allUniqueName="[Dim Date - Admin Date].[MonthNameKey].[All]" dimensionUniqueName="[Dim Date - Admin Date]" displayFolder="" count="0" unbalanced="0" hidden="1"/>
    <cacheHierarchy uniqueName="[Dim Date - Admin Date].[MonthOverTime]" caption="MonthOverTime" attribute="1" time="1" defaultMemberUniqueName="[Dim Date - Admin Date].[MonthOverTime].[All]" allUniqueName="[Dim Date - Admin Date].[MonthOverTime].[All]" dimensionUniqueName="[Dim Date - Admin Date]" displayFolder="" count="0" unbalanced="0" hidden="1"/>
    <cacheHierarchy uniqueName="[Dim Date - Admin Date].[PK_Date]" caption="PK_Date" attribute="1" time="1" keyAttribute="1" defaultMemberUniqueName="[Dim Date - Admin Date].[PK_Date].[All]" allUniqueName="[Dim Date - Admin Date].[PK_Date].[All]" dimensionUniqueName="[Dim Date - Admin Date]" displayFolder="" count="0" memberValueDatatype="7" unbalanced="0" hidden="1"/>
    <cacheHierarchy uniqueName="[Dim Date - Admin Date].[Quarter Name]" caption="Quarter Name" attribute="1" time="1" defaultMemberUniqueName="[Dim Date - Admin Date].[Quarter Name].[All]" allUniqueName="[Dim Date - Admin Date].[Quarter Name].[All]" dimensionUniqueName="[Dim Date - Admin Date]" displayFolder="" count="0" unbalanced="0" hidden="1"/>
    <cacheHierarchy uniqueName="[Dim Date - Admin Date].[Quarter Of Year]" caption="Quarter Of Year" attribute="1" time="1" defaultMemberUniqueName="[Dim Date - Admin Date].[Quarter Of Year].[All]" allUniqueName="[Dim Date - Admin Date].[Quarter Of Year].[All]" dimensionUniqueName="[Dim Date - Admin Date]" displayFolder="" count="0" unbalanced="0" hidden="1"/>
    <cacheHierarchy uniqueName="[Dim Date - Admin Date].[QuarterKey]" caption="QuarterKey" attribute="1" time="1" defaultMemberUniqueName="[Dim Date - Admin Date].[QuarterKey].[All]" allUniqueName="[Dim Date - Admin Date].[QuarterKey].[All]" dimensionUniqueName="[Dim Date - Admin Date]" displayFolder="" count="0" unbalanced="0" hidden="1"/>
    <cacheHierarchy uniqueName="[Dim Date - Admin Date].[Semester Of Year]" caption="Semester Of Year" attribute="1" time="1" defaultMemberUniqueName="[Dim Date - Admin Date].[Semester Of Year].[All]" allUniqueName="[Dim Date - Admin Date].[Semester Of Year].[All]" dimensionUniqueName="[Dim Date - Admin Date]" displayFolder="" count="0" unbalanced="0" hidden="1"/>
    <cacheHierarchy uniqueName="[Dim Date - Admin Date].[SemesterKey]" caption="SemesterKey" attribute="1" time="1" defaultMemberUniqueName="[Dim Date - Admin Date].[SemesterKey].[All]" allUniqueName="[Dim Date - Admin Date].[SemesterKey].[All]" dimensionUniqueName="[Dim Date - Admin Date]" displayFolder="" count="0" unbalanced="0" hidden="1"/>
    <cacheHierarchy uniqueName="[Dim Date - Admin Date].[SemesterNameKey]" caption="SemesterNameKey" attribute="1" time="1" defaultMemberUniqueName="[Dim Date - Admin Date].[SemesterNameKey].[All]" allUniqueName="[Dim Date - Admin Date].[SemesterNameKey].[All]" dimensionUniqueName="[Dim Date - Admin Date]" displayFolder="" count="0" unbalanced="0" hidden="1"/>
    <cacheHierarchy uniqueName="[Dim Date - Admin Date].[Week]" caption="Week" attribute="1" time="1" defaultMemberUniqueName="[Dim Date - Admin Date].[Week].[All]" allUniqueName="[Dim Date - Admin Date].[Week].[All]" dimensionUniqueName="[Dim Date - Admin Date]" displayFolder="" count="0" unbalanced="0" hidden="1"/>
    <cacheHierarchy uniqueName="[Dim Date - Admin Date].[Week Of Year]" caption="Week Of Year" attribute="1" time="1" defaultMemberUniqueName="[Dim Date - Admin Date].[Week Of Year].[All]" allUniqueName="[Dim Date - Admin Date].[Week Of Year].[All]" dimensionUniqueName="[Dim Date - Admin Date]" displayFolder="" count="0" unbalanced="0" hidden="1"/>
    <cacheHierarchy uniqueName="[Dim Date - Admin Date].[WeekKey]" caption="WeekKey" attribute="1" time="1" defaultMemberUniqueName="[Dim Date - Admin Date].[WeekKey].[All]" allUniqueName="[Dim Date - Admin Date].[WeekKey].[All]" dimensionUniqueName="[Dim Date - Admin Date]" displayFolder="" count="0" unbalanced="0" hidden="1"/>
    <cacheHierarchy uniqueName="[Dim Date - Admin Date].[WeeksHierarchy]" caption="WeeksHierarchy" time="1" defaultMemberUniqueName="[Dim Date - Admin Date].[WeeksHierarchy].[All]" allUniqueName="[Dim Date - Admin Date].[WeeksHierarchy].[All]" dimensionUniqueName="[Dim Date - Admin Date]" displayFolder="" count="0" unbalanced="0" hidden="1"/>
    <cacheHierarchy uniqueName="[Dim Date - Admin Date].[Year Name]" caption="Year Name" attribute="1" time="1" defaultMemberUniqueName="[Dim Date - Admin Date].[Year Name].[All]" allUniqueName="[Dim Date - Admin Date].[Year Name].[All]" dimensionUniqueName="[Dim Date - Admin Date]" displayFolder="" count="0" unbalanced="0" hidden="1"/>
    <cacheHierarchy uniqueName="[Dim Date - Admin Date].[YearMonthKey]" caption="YearMonthKey" attribute="1" time="1" defaultMemberUniqueName="[Dim Date - Admin Date].[YearMonthKey].[All]" allUniqueName="[Dim Date - Admin Date].[YearMonthKey].[All]" dimensionUniqueName="[Dim Date - Admin Date]" displayFolder="" count="0" unbalanced="0" hidden="1"/>
    <cacheHierarchy uniqueName="[Dim Date - Admin Time].[DayTimeBucket]" caption="DayTimeBucket" attribute="1" defaultMemberUniqueName="[Dim Date - Admin Time].[DayTimeBucket].[All]" allUniqueName="[Dim Date - Admin Time].[DayTimeBucket].[All]" dimensionUniqueName="[Dim Date - Admin Time]" displayFolder="" count="0" unbalanced="0" hidden="1"/>
    <cacheHierarchy uniqueName="[Dim Date - Admin Time].[DayTimeBucketGroupKey]" caption="DayTimeBucketGroupKey" attribute="1" defaultMemberUniqueName="[Dim Date - Admin Time].[DayTimeBucketGroupKey].[All]" allUniqueName="[Dim Date - Admin Time].[DayTimeBucketGroupKey].[All]" dimensionUniqueName="[Dim Date - Admin Time]" displayFolder="" count="0" unbalanced="0" hidden="1"/>
    <cacheHierarchy uniqueName="[Dim Date - Admin Time].[Hour30]" caption="Hour30" attribute="1" defaultMemberUniqueName="[Dim Date - Admin Time].[Hour30].[All]" allUniqueName="[Dim Date - Admin Time].[Hour30].[All]" dimensionUniqueName="[Dim Date - Admin Time]" displayFolder="" count="0" unbalanced="0" hidden="1"/>
    <cacheHierarchy uniqueName="[Dim Date - Admin Time].[HourlyBucket]" caption="HourlyBucket" attribute="1" defaultMemberUniqueName="[Dim Date - Admin Time].[HourlyBucket].[All]" allUniqueName="[Dim Date - Admin Time].[HourlyBucket].[All]" dimensionUniqueName="[Dim Date - Admin Time]" displayFolder="" count="0" unbalanced="0" hidden="1"/>
    <cacheHierarchy uniqueName="[Dim Date - Admin Time].[MinuteNumber]" caption="MinuteNumber" attribute="1" defaultMemberUniqueName="[Dim Date - Admin Time].[MinuteNumber].[All]" allUniqueName="[Dim Date - Admin Time].[MinuteNumber].[All]" dimensionUniqueName="[Dim Date - Admin Time]" displayFolder="" count="0" unbalanced="0" hidden="1"/>
    <cacheHierarchy uniqueName="[Dim Date - Admin Time].[SecondNumber]" caption="SecondNumber" attribute="1" defaultMemberUniqueName="[Dim Date - Admin Time].[SecondNumber].[All]" allUniqueName="[Dim Date - Admin Time].[SecondNumber].[All]" dimensionUniqueName="[Dim Date - Admin Time]" displayFolder="" count="0" unbalanced="0" hidden="1"/>
    <cacheHierarchy uniqueName="[Dim Date - Admin Time].[Time]" caption="Time" attribute="1" defaultMemberUniqueName="[Dim Date - Admin Time].[Time].[All]" allUniqueName="[Dim Date - Admin Time].[Time].[All]" dimensionUniqueName="[Dim Date - Admin Time]" displayFolder="" count="0" unbalanced="0" hidden="1"/>
    <cacheHierarchy uniqueName="[Dim Date - Admin Time].[TimeAltKey]" caption="TimeAltKey" attribute="1" defaultMemberUniqueName="[Dim Date - Admin Time].[TimeAltKey].[All]" allUniqueName="[Dim Date - Admin Time].[TimeAltKey].[All]" dimensionUniqueName="[Dim Date - Admin Time]" displayFolder="" count="0" unbalanced="0" hidden="1"/>
    <cacheHierarchy uniqueName="[Dim Date - Admin Time].[TimeInSecond]" caption="TimeInSecond" attribute="1" defaultMemberUniqueName="[Dim Date - Admin Time].[TimeInSecond].[All]" allUniqueName="[Dim Date - Admin Time].[TimeInSecond].[All]" dimensionUniqueName="[Dim Date - Admin Time]" displayFolder="" count="0" unbalanced="0" hidden="1"/>
    <cacheHierarchy uniqueName="[Dim Date - Admin Time].[TimeKey]" caption="TimeKey" attribute="1" defaultMemberUniqueName="[Dim Date - Admin Time].[TimeKey].[All]" allUniqueName="[Dim Date - Admin Time].[TimeKey].[All]" dimensionUniqueName="[Dim Date - Admin Time]" displayFolder="" count="0" unbalanced="0" hidden="1"/>
    <cacheHierarchy uniqueName="[Dim Date - Admit Date].[Custom Week]" caption="Custom Week" attribute="1" time="1" defaultMemberUniqueName="[Dim Date - Admit Date].[Custom Week].[All]" allUniqueName="[Dim Date - Admit Date].[Custom Week].[All]" dimensionUniqueName="[Dim Date - Admit Date]" displayFolder="" count="0" unbalanced="0" hidden="1"/>
    <cacheHierarchy uniqueName="[Dim Date - Admit Date].[Date]" caption="Date" attribute="1" time="1" defaultMemberUniqueName="[Dim Date - Admit Date].[Date].[All]" allUniqueName="[Dim Date - Admit Date].[Date].[All]" dimensionUniqueName="[Dim Date - Admit Date]" displayFolder="" count="0" unbalanced="0" hidden="1"/>
    <cacheHierarchy uniqueName="[Dim Date - Admit Date].[DateHierarchy]" caption="DateHierarchy" time="1" defaultMemberUniqueName="[Dim Date - Admit Date].[DateHierarchy].[All]" allUniqueName="[Dim Date - Admit Date].[DateHierarchy].[All]" dimensionUniqueName="[Dim Date - Admit Date]" displayFolder="" count="0" unbalanced="0" hidden="1"/>
    <cacheHierarchy uniqueName="[Dim Date - Admit Date].[DateKey]" caption="DateKey" attribute="1" time="1" defaultMemberUniqueName="[Dim Date - Admit Date].[DateKey].[All]" allUniqueName="[Dim Date - Admit Date].[DateKey].[All]" dimensionUniqueName="[Dim Date - Admit Date]" displayFolder="" count="0" unbalanced="0" hidden="1"/>
    <cacheHierarchy uniqueName="[Dim Date - Admit Date].[DateOld]" caption="DateOld" attribute="1" time="1" defaultMemberUniqueName="[Dim Date - Admit Date].[DateOld].[All]" allUniqueName="[Dim Date - Admit Date].[DateOld].[All]" dimensionUniqueName="[Dim Date - Admit Date]" displayFolder="" count="0" unbalanced="0" hidden="1"/>
    <cacheHierarchy uniqueName="[Dim Date - Admit Date].[Day Name]" caption="Day Name" attribute="1" time="1" defaultMemberUniqueName="[Dim Date - Admit Date].[Day Name].[All]" allUniqueName="[Dim Date - Admit Date].[Day Name].[All]" dimensionUniqueName="[Dim Date - Admit Date]" displayFolder="" count="0" unbalanced="0" hidden="1"/>
    <cacheHierarchy uniqueName="[Dim Date - Admit Date].[Day Of Month]" caption="Day Of Month" attribute="1" time="1" defaultMemberUniqueName="[Dim Date - Admit Date].[Day Of Month].[All]" allUniqueName="[Dim Date - Admit Date].[Day Of Month].[All]" dimensionUniqueName="[Dim Date - Admit Date]" displayFolder="" count="0" unbalanced="0" hidden="1"/>
    <cacheHierarchy uniqueName="[Dim Date - Admit Date].[Day of Week]" caption="Day of Week" attribute="1" time="1" defaultMemberUniqueName="[Dim Date - Admit Date].[Day of Week].[All]" allUniqueName="[Dim Date - Admit Date].[Day of Week].[All]" dimensionUniqueName="[Dim Date - Admit Date]" displayFolder="" count="0" unbalanced="0" hidden="1"/>
    <cacheHierarchy uniqueName="[Dim Date - Admit Date].[Day of Year]" caption="Day of Year" attribute="1" time="1" defaultMemberUniqueName="[Dim Date - Admit Date].[Day of Year].[All]" allUniqueName="[Dim Date - Admit Date].[Day of Year].[All]" dimensionUniqueName="[Dim Date - Admit Date]" displayFolder="" count="0" unbalanced="0" hidden="1"/>
    <cacheHierarchy uniqueName="[Dim Date - Admit Date].[DayKey]" caption="DayKey" attribute="1" time="1" defaultMemberUniqueName="[Dim Date - Admit Date].[DayKey].[All]" allUniqueName="[Dim Date - Admit Date].[DayKey].[All]" dimensionUniqueName="[Dim Date - Admit Date]" displayFolder="" count="0" unbalanced="0" hidden="1"/>
    <cacheHierarchy uniqueName="[Dim Date - Admit Date].[DayKey2]" caption="DayKey2" attribute="1" time="1" defaultMemberUniqueName="[Dim Date - Admit Date].[DayKey2].[All]" allUniqueName="[Dim Date - Admit Date].[DayKey2].[All]" dimensionUniqueName="[Dim Date - Admit Date]" displayFolder="" count="0" unbalanced="0" hidden="1"/>
    <cacheHierarchy uniqueName="[Dim Date - Admit Date].[DayofMonthKey]" caption="DayofMonthKey" attribute="1" time="1" defaultMemberUniqueName="[Dim Date - Admit Date].[DayofMonthKey].[All]" allUniqueName="[Dim Date - Admit Date].[DayofMonthKey].[All]" dimensionUniqueName="[Dim Date - Admit Date]" displayFolder="" count="0" unbalanced="0" hidden="1"/>
    <cacheHierarchy uniqueName="[Dim Date - Admit Date].[DayofWeekKey]" caption="DayofWeekKey" attribute="1" time="1" defaultMemberUniqueName="[Dim Date - Admit Date].[DayofWeekKey].[All]" allUniqueName="[Dim Date - Admit Date].[DayofWeekKey].[All]" dimensionUniqueName="[Dim Date - Admit Date]" displayFolder="" count="0" unbalanced="0" hidden="1"/>
    <cacheHierarchy uniqueName="[Dim Date - Admit Date].[DayofYearKey]" caption="DayofYearKey" attribute="1" time="1" defaultMemberUniqueName="[Dim Date - Admit Date].[DayofYearKey].[All]" allUniqueName="[Dim Date - Admit Date].[DayofYearKey].[All]" dimensionUniqueName="[Dim Date - Admit Date]" displayFolder="" count="0" unbalanced="0" hidden="1"/>
    <cacheHierarchy uniqueName="[Dim Date - Admit Date].[FormattedDate]" caption="FormattedDate" attribute="1" time="1" defaultMemberUniqueName="[Dim Date - Admit Date].[FormattedDate].[All]" allUniqueName="[Dim Date - Admit Date].[FormattedDate].[All]" dimensionUniqueName="[Dim Date - Admit Date]" displayFolder="" count="0" unbalanced="0" hidden="1"/>
    <cacheHierarchy uniqueName="[Dim Date - Admit Date].[Half Year Name]" caption="Half Year Name" attribute="1" time="1" defaultMemberUniqueName="[Dim Date - Admit Date].[Half Year Name].[All]" allUniqueName="[Dim Date - Admit Date].[Half Year Name].[All]" dimensionUniqueName="[Dim Date - Admit Date]" displayFolder="" count="0" unbalanced="0" hidden="1"/>
    <cacheHierarchy uniqueName="[Dim Date - Admit Date].[Hijri Date]" caption="Hijri Date" attribute="1" time="1" defaultMemberUniqueName="[Dim Date - Admit Date].[Hijri Date].[All]" allUniqueName="[Dim Date - Admit Date].[Hijri Date].[All]" dimensionUniqueName="[Dim Date - Admit Date]" displayFolder="" count="0" unbalanced="0" hidden="1"/>
    <cacheHierarchy uniqueName="[Dim Date - Admit Date].[Hijri Month]" caption="Hijri Month" attribute="1" time="1" defaultMemberUniqueName="[Dim Date - Admit Date].[Hijri Month].[All]" allUniqueName="[Dim Date - Admit Date].[Hijri Month].[All]" dimensionUniqueName="[Dim Date - Admit Date]" displayFolder="" count="0" unbalanced="0" hidden="1"/>
    <cacheHierarchy uniqueName="[Dim Date - Admit Date].[Hijri Quarter]" caption="Hijri Quarter" attribute="1" time="1" defaultMemberUniqueName="[Dim Date - Admit Date].[Hijri Quarter].[All]" allUniqueName="[Dim Date - Admit Date].[Hijri Quarter].[All]" dimensionUniqueName="[Dim Date - Admit Date]" displayFolder="" count="0" unbalanced="0" hidden="1"/>
    <cacheHierarchy uniqueName="[Dim Date - Admit Date].[Hijri Semester]" caption="Hijri Semester" attribute="1" time="1" defaultMemberUniqueName="[Dim Date - Admit Date].[Hijri Semester].[All]" allUniqueName="[Dim Date - Admit Date].[Hijri Semester].[All]" dimensionUniqueName="[Dim Date - Admit Date]" displayFolder="" count="0" unbalanced="0" hidden="1"/>
    <cacheHierarchy uniqueName="[Dim Date - Admit Date].[Hijri Year]" caption="Hijri Year" attribute="1" time="1" defaultMemberUniqueName="[Dim Date - Admit Date].[Hijri Year].[All]" allUniqueName="[Dim Date - Admit Date].[Hijri Year].[All]" dimensionUniqueName="[Dim Date - Admit Date]" displayFolder="" count="0" unbalanced="0" hidden="1"/>
    <cacheHierarchy uniqueName="[Dim Date - Admit Date].[HijriDateHierarchy]" caption="HijriDateHierarchy" time="1" defaultMemberUniqueName="[Dim Date - Admit Date].[HijriDateHierarchy].[All]" allUniqueName="[Dim Date - Admit Date].[HijriDateHierarchy].[All]" dimensionUniqueName="[Dim Date - Admit Date]" displayFolder="" count="0" unbalanced="0" hidden="1"/>
    <cacheHierarchy uniqueName="[Dim Date - Admit Date].[HijriDayKey]" caption="HijriDayKey" attribute="1" time="1" defaultMemberUniqueName="[Dim Date - Admit Date].[HijriDayKey].[All]" allUniqueName="[Dim Date - Admit Date].[HijriDayKey].[All]" dimensionUniqueName="[Dim Date - Admit Date]" displayFolder="" count="0" unbalanced="0" hidden="1"/>
    <cacheHierarchy uniqueName="[Dim Date - Admit Date].[HijriMonthKey]" caption="HijriMonthKey" attribute="1" time="1" defaultMemberUniqueName="[Dim Date - Admit Date].[HijriMonthKey].[All]" allUniqueName="[Dim Date - Admit Date].[HijriMonthKey].[All]" dimensionUniqueName="[Dim Date - Admit Date]" displayFolder="" count="0" unbalanced="0" hidden="1"/>
    <cacheHierarchy uniqueName="[Dim Date - Admit Date].[HijriQuarterKey]" caption="HijriQuarterKey" attribute="1" time="1" defaultMemberUniqueName="[Dim Date - Admit Date].[HijriQuarterKey].[All]" allUniqueName="[Dim Date - Admit Date].[HijriQuarterKey].[All]" dimensionUniqueName="[Dim Date - Admit Date]" displayFolder="" count="0" unbalanced="0" hidden="1"/>
    <cacheHierarchy uniqueName="[Dim Date - Admit Date].[HijriSemesterKey]" caption="HijriSemesterKey" attribute="1" time="1" defaultMemberUniqueName="[Dim Date - Admit Date].[HijriSemesterKey].[All]" allUniqueName="[Dim Date - Admit Date].[HijriSemesterKey].[All]" dimensionUniqueName="[Dim Date - Admit Date]" displayFolder="" count="0" unbalanced="0" hidden="1"/>
    <cacheHierarchy uniqueName="[Dim Date - Admit Date].[Month Name]" caption="Month Name" attribute="1" time="1" defaultMemberUniqueName="[Dim Date - Admit Date].[Month Name].[All]" allUniqueName="[Dim Date - Admit Date].[Month Name].[All]" dimensionUniqueName="[Dim Date - Admit Date]" displayFolder="" count="0" unbalanced="0" hidden="1"/>
    <cacheHierarchy uniqueName="[Dim Date - Admit Date].[Month Of Year]" caption="Month Of Year" attribute="1" time="1" defaultMemberUniqueName="[Dim Date - Admit Date].[Month Of Year].[All]" allUniqueName="[Dim Date - Admit Date].[Month Of Year].[All]" dimensionUniqueName="[Dim Date - Admit Date]" displayFolder="" count="0" unbalanced="0" hidden="1"/>
    <cacheHierarchy uniqueName="[Dim Date - Admit Date].[MonthKey]" caption="MonthKey" attribute="1" time="1" defaultMemberUniqueName="[Dim Date - Admit Date].[MonthKey].[All]" allUniqueName="[Dim Date - Admit Date].[MonthKey].[All]" dimensionUniqueName="[Dim Date - Admit Date]" displayFolder="" count="0" unbalanced="0" hidden="1"/>
    <cacheHierarchy uniqueName="[Dim Date - Admit Date].[MonthNameKey]" caption="MonthNameKey" attribute="1" time="1" defaultMemberUniqueName="[Dim Date - Admit Date].[MonthNameKey].[All]" allUniqueName="[Dim Date - Admit Date].[MonthNameKey].[All]" dimensionUniqueName="[Dim Date - Admit Date]" displayFolder="" count="0" unbalanced="0" hidden="1"/>
    <cacheHierarchy uniqueName="[Dim Date - Admit Date].[MonthOverTime]" caption="MonthOverTime" attribute="1" time="1" defaultMemberUniqueName="[Dim Date - Admit Date].[MonthOverTime].[All]" allUniqueName="[Dim Date - Admit Date].[MonthOverTime].[All]" dimensionUniqueName="[Dim Date - Admit Date]" displayFolder="" count="0" unbalanced="0" hidden="1"/>
    <cacheHierarchy uniqueName="[Dim Date - Admit Date].[PK_Date]" caption="PK_Date" attribute="1" time="1" keyAttribute="1" defaultMemberUniqueName="[Dim Date - Admit Date].[PK_Date].[All]" allUniqueName="[Dim Date - Admit Date].[PK_Date].[All]" dimensionUniqueName="[Dim Date - Admit Date]" displayFolder="" count="0" memberValueDatatype="7" unbalanced="0" hidden="1"/>
    <cacheHierarchy uniqueName="[Dim Date - Admit Date].[Quarter Name]" caption="Quarter Name" attribute="1" time="1" defaultMemberUniqueName="[Dim Date - Admit Date].[Quarter Name].[All]" allUniqueName="[Dim Date - Admit Date].[Quarter Name].[All]" dimensionUniqueName="[Dim Date - Admit Date]" displayFolder="" count="0" unbalanced="0" hidden="1"/>
    <cacheHierarchy uniqueName="[Dim Date - Admit Date].[Quarter Of Year]" caption="Quarter Of Year" attribute="1" time="1" defaultMemberUniqueName="[Dim Date - Admit Date].[Quarter Of Year].[All]" allUniqueName="[Dim Date - Admit Date].[Quarter Of Year].[All]" dimensionUniqueName="[Dim Date - Admit Date]" displayFolder="" count="0" unbalanced="0" hidden="1"/>
    <cacheHierarchy uniqueName="[Dim Date - Admit Date].[QuarterKey]" caption="QuarterKey" attribute="1" time="1" defaultMemberUniqueName="[Dim Date - Admit Date].[QuarterKey].[All]" allUniqueName="[Dim Date - Admit Date].[QuarterKey].[All]" dimensionUniqueName="[Dim Date - Admit Date]" displayFolder="" count="0" unbalanced="0" hidden="1"/>
    <cacheHierarchy uniqueName="[Dim Date - Admit Date].[Semester Of Year]" caption="Semester Of Year" attribute="1" time="1" defaultMemberUniqueName="[Dim Date - Admit Date].[Semester Of Year].[All]" allUniqueName="[Dim Date - Admit Date].[Semester Of Year].[All]" dimensionUniqueName="[Dim Date - Admit Date]" displayFolder="" count="0" unbalanced="0" hidden="1"/>
    <cacheHierarchy uniqueName="[Dim Date - Admit Date].[SemesterKey]" caption="SemesterKey" attribute="1" time="1" defaultMemberUniqueName="[Dim Date - Admit Date].[SemesterKey].[All]" allUniqueName="[Dim Date - Admit Date].[SemesterKey].[All]" dimensionUniqueName="[Dim Date - Admit Date]" displayFolder="" count="0" unbalanced="0" hidden="1"/>
    <cacheHierarchy uniqueName="[Dim Date - Admit Date].[SemesterNameKey]" caption="SemesterNameKey" attribute="1" time="1" defaultMemberUniqueName="[Dim Date - Admit Date].[SemesterNameKey].[All]" allUniqueName="[Dim Date - Admit Date].[SemesterNameKey].[All]" dimensionUniqueName="[Dim Date - Admit Date]" displayFolder="" count="0" unbalanced="0" hidden="1"/>
    <cacheHierarchy uniqueName="[Dim Date - Admit Date].[Week]" caption="Week" attribute="1" time="1" defaultMemberUniqueName="[Dim Date - Admit Date].[Week].[All]" allUniqueName="[Dim Date - Admit Date].[Week].[All]" dimensionUniqueName="[Dim Date - Admit Date]" displayFolder="" count="0" unbalanced="0" hidden="1"/>
    <cacheHierarchy uniqueName="[Dim Date - Admit Date].[Week Of Year]" caption="Week Of Year" attribute="1" time="1" defaultMemberUniqueName="[Dim Date - Admit Date].[Week Of Year].[All]" allUniqueName="[Dim Date - Admit Date].[Week Of Year].[All]" dimensionUniqueName="[Dim Date - Admit Date]" displayFolder="" count="0" unbalanced="0" hidden="1"/>
    <cacheHierarchy uniqueName="[Dim Date - Admit Date].[WeekKey]" caption="WeekKey" attribute="1" time="1" defaultMemberUniqueName="[Dim Date - Admit Date].[WeekKey].[All]" allUniqueName="[Dim Date - Admit Date].[WeekKey].[All]" dimensionUniqueName="[Dim Date - Admit Date]" displayFolder="" count="0" unbalanced="0" hidden="1"/>
    <cacheHierarchy uniqueName="[Dim Date - Admit Date].[WeeksHierarchy]" caption="WeeksHierarchy" time="1" defaultMemberUniqueName="[Dim Date - Admit Date].[WeeksHierarchy].[All]" allUniqueName="[Dim Date - Admit Date].[WeeksHierarchy].[All]" dimensionUniqueName="[Dim Date - Admit Date]" displayFolder="" count="0" unbalanced="0" hidden="1"/>
    <cacheHierarchy uniqueName="[Dim Date - Admit Date].[Year Name]" caption="Year Name" attribute="1" time="1" defaultMemberUniqueName="[Dim Date - Admit Date].[Year Name].[All]" allUniqueName="[Dim Date - Admit Date].[Year Name].[All]" dimensionUniqueName="[Dim Date - Admit Date]" displayFolder="" count="0" unbalanced="0" hidden="1"/>
    <cacheHierarchy uniqueName="[Dim Date - Admit Date].[YearMonthKey]" caption="YearMonthKey" attribute="1" time="1" defaultMemberUniqueName="[Dim Date - Admit Date].[YearMonthKey].[All]" allUniqueName="[Dim Date - Admit Date].[YearMonthKey].[All]" dimensionUniqueName="[Dim Date - Admit Date]" displayFolder="" count="0" unbalanced="0" hidden="1"/>
    <cacheHierarchy uniqueName="[Dim Date - Apology Request Date].[Custom Week]" caption="Custom Week" attribute="1" time="1" defaultMemberUniqueName="[Dim Date - Apology Request Date].[Custom Week].[All]" allUniqueName="[Dim Date - Apology Request Date].[Custom Week].[All]" dimensionUniqueName="[Dim Date - Apology Request Date]" displayFolder="" count="0" unbalanced="0" hidden="1"/>
    <cacheHierarchy uniqueName="[Dim Date - Apology Request Date].[Date]" caption="Date" attribute="1" time="1" defaultMemberUniqueName="[Dim Date - Apology Request Date].[Date].[All]" allUniqueName="[Dim Date - Apology Request Date].[Date].[All]" dimensionUniqueName="[Dim Date - Apology Request Date]" displayFolder="" count="0" unbalanced="0" hidden="1"/>
    <cacheHierarchy uniqueName="[Dim Date - Apology Request Date].[DateHierarchy]" caption="DateHierarchy" time="1" defaultMemberUniqueName="[Dim Date - Apology Request Date].[DateHierarchy].[All]" allUniqueName="[Dim Date - Apology Request Date].[DateHierarchy].[All]" dimensionUniqueName="[Dim Date - Apology Request Date]" displayFolder="" count="0" unbalanced="0" hidden="1"/>
    <cacheHierarchy uniqueName="[Dim Date - Apology Request Date].[DateKey]" caption="DateKey" attribute="1" time="1" defaultMemberUniqueName="[Dim Date - Apology Request Date].[DateKey].[All]" allUniqueName="[Dim Date - Apology Request Date].[DateKey].[All]" dimensionUniqueName="[Dim Date - Apology Request Date]" displayFolder="" count="0" unbalanced="0" hidden="1"/>
    <cacheHierarchy uniqueName="[Dim Date - Apology Request Date].[DateOld]" caption="DateOld" attribute="1" time="1" defaultMemberUniqueName="[Dim Date - Apology Request Date].[DateOld].[All]" allUniqueName="[Dim Date - Apology Request Date].[DateOld].[All]" dimensionUniqueName="[Dim Date - Apology Request Date]" displayFolder="" count="0" unbalanced="0" hidden="1"/>
    <cacheHierarchy uniqueName="[Dim Date - Apology Request Date].[Day Name]" caption="Day Name" attribute="1" time="1" defaultMemberUniqueName="[Dim Date - Apology Request Date].[Day Name].[All]" allUniqueName="[Dim Date - Apology Request Date].[Day Name].[All]" dimensionUniqueName="[Dim Date - Apology Request Date]" displayFolder="" count="0" unbalanced="0" hidden="1"/>
    <cacheHierarchy uniqueName="[Dim Date - Apology Request Date].[Day Of Month]" caption="Day Of Month" attribute="1" time="1" defaultMemberUniqueName="[Dim Date - Apology Request Date].[Day Of Month].[All]" allUniqueName="[Dim Date - Apology Request Date].[Day Of Month].[All]" dimensionUniqueName="[Dim Date - Apology Request Date]" displayFolder="" count="0" unbalanced="0" hidden="1"/>
    <cacheHierarchy uniqueName="[Dim Date - Apology Request Date].[Day of Week]" caption="Day of Week" attribute="1" time="1" defaultMemberUniqueName="[Dim Date - Apology Request Date].[Day of Week].[All]" allUniqueName="[Dim Date - Apology Request Date].[Day of Week].[All]" dimensionUniqueName="[Dim Date - Apology Request Date]" displayFolder="" count="0" unbalanced="0" hidden="1"/>
    <cacheHierarchy uniqueName="[Dim Date - Apology Request Date].[Day of Year]" caption="Day of Year" attribute="1" time="1" defaultMemberUniqueName="[Dim Date - Apology Request Date].[Day of Year].[All]" allUniqueName="[Dim Date - Apology Request Date].[Day of Year].[All]" dimensionUniqueName="[Dim Date - Apology Request Date]" displayFolder="" count="0" unbalanced="0" hidden="1"/>
    <cacheHierarchy uniqueName="[Dim Date - Apology Request Date].[DayKey]" caption="DayKey" attribute="1" time="1" defaultMemberUniqueName="[Dim Date - Apology Request Date].[DayKey].[All]" allUniqueName="[Dim Date - Apology Request Date].[DayKey].[All]" dimensionUniqueName="[Dim Date - Apology Request Date]" displayFolder="" count="0" unbalanced="0" hidden="1"/>
    <cacheHierarchy uniqueName="[Dim Date - Apology Request Date].[DayKey2]" caption="DayKey2" attribute="1" time="1" defaultMemberUniqueName="[Dim Date - Apology Request Date].[DayKey2].[All]" allUniqueName="[Dim Date - Apology Request Date].[DayKey2].[All]" dimensionUniqueName="[Dim Date - Apology Request Date]" displayFolder="" count="0" unbalanced="0" hidden="1"/>
    <cacheHierarchy uniqueName="[Dim Date - Apology Request Date].[DayofMonthKey]" caption="DayofMonthKey" attribute="1" time="1" defaultMemberUniqueName="[Dim Date - Apology Request Date].[DayofMonthKey].[All]" allUniqueName="[Dim Date - Apology Request Date].[DayofMonthKey].[All]" dimensionUniqueName="[Dim Date - Apology Request Date]" displayFolder="" count="0" unbalanced="0" hidden="1"/>
    <cacheHierarchy uniqueName="[Dim Date - Apology Request Date].[DayofWeekKey]" caption="DayofWeekKey" attribute="1" time="1" defaultMemberUniqueName="[Dim Date - Apology Request Date].[DayofWeekKey].[All]" allUniqueName="[Dim Date - Apology Request Date].[DayofWeekKey].[All]" dimensionUniqueName="[Dim Date - Apology Request Date]" displayFolder="" count="0" unbalanced="0" hidden="1"/>
    <cacheHierarchy uniqueName="[Dim Date - Apology Request Date].[DayofYearKey]" caption="DayofYearKey" attribute="1" time="1" defaultMemberUniqueName="[Dim Date - Apology Request Date].[DayofYearKey].[All]" allUniqueName="[Dim Date - Apology Request Date].[DayofYearKey].[All]" dimensionUniqueName="[Dim Date - Apology Request Date]" displayFolder="" count="0" unbalanced="0" hidden="1"/>
    <cacheHierarchy uniqueName="[Dim Date - Apology Request Date].[FormattedDate]" caption="FormattedDate" attribute="1" time="1" defaultMemberUniqueName="[Dim Date - Apology Request Date].[FormattedDate].[All]" allUniqueName="[Dim Date - Apology Request Date].[FormattedDate].[All]" dimensionUniqueName="[Dim Date - Apology Request Date]" displayFolder="" count="0" unbalanced="0" hidden="1"/>
    <cacheHierarchy uniqueName="[Dim Date - Apology Request Date].[FormattedDateHierarchy]" caption="FormattedDateHierarchy" time="1" defaultMemberUniqueName="[Dim Date - Apology Request Date].[FormattedDateHierarchy].[All]" allUniqueName="[Dim Date - Apology Request Date].[FormattedDateHierarchy].[All]" dimensionUniqueName="[Dim Date - Apology Request Date]" displayFolder="" count="0" unbalanced="0" hidden="1"/>
    <cacheHierarchy uniqueName="[Dim Date - Apology Request Date].[Half Year Name]" caption="Half Year Name" attribute="1" time="1" defaultMemberUniqueName="[Dim Date - Apology Request Date].[Half Year Name].[All]" allUniqueName="[Dim Date - Apology Request Date].[Half Year Name].[All]" dimensionUniqueName="[Dim Date - Apology Request Date]" displayFolder="" count="0" unbalanced="0" hidden="1"/>
    <cacheHierarchy uniqueName="[Dim Date - Apology Request Date].[Hijri Date]" caption="Hijri Date" attribute="1" time="1" defaultMemberUniqueName="[Dim Date - Apology Request Date].[Hijri Date].[All]" allUniqueName="[Dim Date - Apology Request Date].[Hijri Date].[All]" dimensionUniqueName="[Dim Date - Apology Request Date]" displayFolder="" count="0" unbalanced="0" hidden="1"/>
    <cacheHierarchy uniqueName="[Dim Date - Apology Request Date].[Hijri Month]" caption="Hijri Month" attribute="1" time="1" defaultMemberUniqueName="[Dim Date - Apology Request Date].[Hijri Month].[All]" allUniqueName="[Dim Date - Apology Request Date].[Hijri Month].[All]" dimensionUniqueName="[Dim Date - Apology Request Date]" displayFolder="" count="0" unbalanced="0" hidden="1"/>
    <cacheHierarchy uniqueName="[Dim Date - Apology Request Date].[Hijri Quarter]" caption="Hijri Quarter" attribute="1" time="1" defaultMemberUniqueName="[Dim Date - Apology Request Date].[Hijri Quarter].[All]" allUniqueName="[Dim Date - Apology Request Date].[Hijri Quarter].[All]" dimensionUniqueName="[Dim Date - Apology Request Date]" displayFolder="" count="0" unbalanced="0" hidden="1"/>
    <cacheHierarchy uniqueName="[Dim Date - Apology Request Date].[Hijri Semester]" caption="Hijri Semester" attribute="1" time="1" defaultMemberUniqueName="[Dim Date - Apology Request Date].[Hijri Semester].[All]" allUniqueName="[Dim Date - Apology Request Date].[Hijri Semester].[All]" dimensionUniqueName="[Dim Date - Apology Request Date]" displayFolder="" count="0" unbalanced="0" hidden="1"/>
    <cacheHierarchy uniqueName="[Dim Date - Apology Request Date].[Hijri Year]" caption="Hijri Year" attribute="1" time="1" defaultMemberUniqueName="[Dim Date - Apology Request Date].[Hijri Year].[All]" allUniqueName="[Dim Date - Apology Request Date].[Hijri Year].[All]" dimensionUniqueName="[Dim Date - Apology Request Date]" displayFolder="" count="0" unbalanced="0" hidden="1"/>
    <cacheHierarchy uniqueName="[Dim Date - Apology Request Date].[HijriDateHierarchy]" caption="HijriDateHierarchy" time="1" defaultMemberUniqueName="[Dim Date - Apology Request Date].[HijriDateHierarchy].[All]" allUniqueName="[Dim Date - Apology Request Date].[HijriDateHierarchy].[All]" dimensionUniqueName="[Dim Date - Apology Request Date]" displayFolder="" count="0" unbalanced="0" hidden="1"/>
    <cacheHierarchy uniqueName="[Dim Date - Apology Request Date].[HijriDayKey]" caption="HijriDayKey" attribute="1" time="1" defaultMemberUniqueName="[Dim Date - Apology Request Date].[HijriDayKey].[All]" allUniqueName="[Dim Date - Apology Request Date].[HijriDayKey].[All]" dimensionUniqueName="[Dim Date - Apology Request Date]" displayFolder="" count="0" unbalanced="0" hidden="1"/>
    <cacheHierarchy uniqueName="[Dim Date - Apology Request Date].[HijriMonthKey]" caption="HijriMonthKey" attribute="1" time="1" defaultMemberUniqueName="[Dim Date - Apology Request Date].[HijriMonthKey].[All]" allUniqueName="[Dim Date - Apology Request Date].[HijriMonthKey].[All]" dimensionUniqueName="[Dim Date - Apology Request Date]" displayFolder="" count="0" unbalanced="0" hidden="1"/>
    <cacheHierarchy uniqueName="[Dim Date - Apology Request Date].[HijriQuarterKey]" caption="HijriQuarterKey" attribute="1" time="1" defaultMemberUniqueName="[Dim Date - Apology Request Date].[HijriQuarterKey].[All]" allUniqueName="[Dim Date - Apology Request Date].[HijriQuarterKey].[All]" dimensionUniqueName="[Dim Date - Apology Request Date]" displayFolder="" count="0" unbalanced="0" hidden="1"/>
    <cacheHierarchy uniqueName="[Dim Date - Apology Request Date].[HijriSemesterKey]" caption="HijriSemesterKey" attribute="1" time="1" defaultMemberUniqueName="[Dim Date - Apology Request Date].[HijriSemesterKey].[All]" allUniqueName="[Dim Date - Apology Request Date].[HijriSemesterKey].[All]" dimensionUniqueName="[Dim Date - Apology Request Date]" displayFolder="" count="0" unbalanced="0" hidden="1"/>
    <cacheHierarchy uniqueName="[Dim Date - Apology Request Date].[Month Name]" caption="Month Name" attribute="1" time="1" defaultMemberUniqueName="[Dim Date - Apology Request Date].[Month Name].[All]" allUniqueName="[Dim Date - Apology Request Date].[Month Name].[All]" dimensionUniqueName="[Dim Date - Apology Request Date]" displayFolder="" count="0" unbalanced="0" hidden="1"/>
    <cacheHierarchy uniqueName="[Dim Date - Apology Request Date].[Month Of Year]" caption="Month Of Year" attribute="1" time="1" defaultMemberUniqueName="[Dim Date - Apology Request Date].[Month Of Year].[All]" allUniqueName="[Dim Date - Apology Request Date].[Month Of Year].[All]" dimensionUniqueName="[Dim Date - Apology Request Date]" displayFolder="" count="0" unbalanced="0" hidden="1"/>
    <cacheHierarchy uniqueName="[Dim Date - Apology Request Date].[MonthKey]" caption="MonthKey" attribute="1" time="1" defaultMemberUniqueName="[Dim Date - Apology Request Date].[MonthKey].[All]" allUniqueName="[Dim Date - Apology Request Date].[MonthKey].[All]" dimensionUniqueName="[Dim Date - Apology Request Date]" displayFolder="" count="0" unbalanced="0" hidden="1"/>
    <cacheHierarchy uniqueName="[Dim Date - Apology Request Date].[MonthNameKey]" caption="MonthNameKey" attribute="1" time="1" defaultMemberUniqueName="[Dim Date - Apology Request Date].[MonthNameKey].[All]" allUniqueName="[Dim Date - Apology Request Date].[MonthNameKey].[All]" dimensionUniqueName="[Dim Date - Apology Request Date]" displayFolder="" count="0" unbalanced="0" hidden="1"/>
    <cacheHierarchy uniqueName="[Dim Date - Apology Request Date].[MonthOverTime]" caption="MonthOverTime" attribute="1" time="1" defaultMemberUniqueName="[Dim Date - Apology Request Date].[MonthOverTime].[All]" allUniqueName="[Dim Date - Apology Request Date].[MonthOverTime].[All]" dimensionUniqueName="[Dim Date - Apology Request Date]" displayFolder="" count="0" unbalanced="0" hidden="1"/>
    <cacheHierarchy uniqueName="[Dim Date - Apology Request Date].[PK_Date]" caption="PK_Date" attribute="1" time="1" keyAttribute="1" defaultMemberUniqueName="[Dim Date - Apology Request Date].[PK_Date].[All]" allUniqueName="[Dim Date - Apology Request Date].[PK_Date].[All]" dimensionUniqueName="[Dim Date - Apology Request Date]" displayFolder="" count="0" memberValueDatatype="7" unbalanced="0" hidden="1"/>
    <cacheHierarchy uniqueName="[Dim Date - Apology Request Date].[Quarter Name]" caption="Quarter Name" attribute="1" time="1" defaultMemberUniqueName="[Dim Date - Apology Request Date].[Quarter Name].[All]" allUniqueName="[Dim Date - Apology Request Date].[Quarter Name].[All]" dimensionUniqueName="[Dim Date - Apology Request Date]" displayFolder="" count="0" unbalanced="0" hidden="1"/>
    <cacheHierarchy uniqueName="[Dim Date - Apology Request Date].[Quarter Of Year]" caption="Quarter Of Year" attribute="1" time="1" defaultMemberUniqueName="[Dim Date - Apology Request Date].[Quarter Of Year].[All]" allUniqueName="[Dim Date - Apology Request Date].[Quarter Of Year].[All]" dimensionUniqueName="[Dim Date - Apology Request Date]" displayFolder="" count="0" unbalanced="0" hidden="1"/>
    <cacheHierarchy uniqueName="[Dim Date - Apology Request Date].[QuarterKey]" caption="QuarterKey" attribute="1" time="1" defaultMemberUniqueName="[Dim Date - Apology Request Date].[QuarterKey].[All]" allUniqueName="[Dim Date - Apology Request Date].[QuarterKey].[All]" dimensionUniqueName="[Dim Date - Apology Request Date]" displayFolder="" count="0" unbalanced="0" hidden="1"/>
    <cacheHierarchy uniqueName="[Dim Date - Apology Request Date].[Semester Of Year]" caption="Semester Of Year" attribute="1" time="1" defaultMemberUniqueName="[Dim Date - Apology Request Date].[Semester Of Year].[All]" allUniqueName="[Dim Date - Apology Request Date].[Semester Of Year].[All]" dimensionUniqueName="[Dim Date - Apology Request Date]" displayFolder="" count="0" unbalanced="0" hidden="1"/>
    <cacheHierarchy uniqueName="[Dim Date - Apology Request Date].[SemesterKey]" caption="SemesterKey" attribute="1" time="1" defaultMemberUniqueName="[Dim Date - Apology Request Date].[SemesterKey].[All]" allUniqueName="[Dim Date - Apology Request Date].[SemesterKey].[All]" dimensionUniqueName="[Dim Date - Apology Request Date]" displayFolder="" count="0" unbalanced="0" hidden="1"/>
    <cacheHierarchy uniqueName="[Dim Date - Apology Request Date].[SemesterNameKey]" caption="SemesterNameKey" attribute="1" time="1" defaultMemberUniqueName="[Dim Date - Apology Request Date].[SemesterNameKey].[All]" allUniqueName="[Dim Date - Apology Request Date].[SemesterNameKey].[All]" dimensionUniqueName="[Dim Date - Apology Request Date]" displayFolder="" count="0" unbalanced="0" hidden="1"/>
    <cacheHierarchy uniqueName="[Dim Date - Apology Request Date].[Week]" caption="Week" attribute="1" time="1" defaultMemberUniqueName="[Dim Date - Apology Request Date].[Week].[All]" allUniqueName="[Dim Date - Apology Request Date].[Week].[All]" dimensionUniqueName="[Dim Date - Apology Request Date]" displayFolder="" count="0" unbalanced="0" hidden="1"/>
    <cacheHierarchy uniqueName="[Dim Date - Apology Request Date].[Week Of Year]" caption="Week Of Year" attribute="1" time="1" defaultMemberUniqueName="[Dim Date - Apology Request Date].[Week Of Year].[All]" allUniqueName="[Dim Date - Apology Request Date].[Week Of Year].[All]" dimensionUniqueName="[Dim Date - Apology Request Date]" displayFolder="" count="0" unbalanced="0" hidden="1"/>
    <cacheHierarchy uniqueName="[Dim Date - Apology Request Date].[WeekKey]" caption="WeekKey" attribute="1" time="1" defaultMemberUniqueName="[Dim Date - Apology Request Date].[WeekKey].[All]" allUniqueName="[Dim Date - Apology Request Date].[WeekKey].[All]" dimensionUniqueName="[Dim Date - Apology Request Date]" displayFolder="" count="0" unbalanced="0" hidden="1"/>
    <cacheHierarchy uniqueName="[Dim Date - Apology Request Date].[WeeksHierarchy]" caption="WeeksHierarchy" time="1" defaultMemberUniqueName="[Dim Date - Apology Request Date].[WeeksHierarchy].[All]" allUniqueName="[Dim Date - Apology Request Date].[WeeksHierarchy].[All]" dimensionUniqueName="[Dim Date - Apology Request Date]" displayFolder="" count="0" unbalanced="0" hidden="1"/>
    <cacheHierarchy uniqueName="[Dim Date - Apology Request Date].[Year Name]" caption="Year Name" attribute="1" time="1" defaultMemberUniqueName="[Dim Date - Apology Request Date].[Year Name].[All]" allUniqueName="[Dim Date - Apology Request Date].[Year Name].[All]" dimensionUniqueName="[Dim Date - Apology Request Date]" displayFolder="" count="0" unbalanced="0" hidden="1"/>
    <cacheHierarchy uniqueName="[Dim Date - Arrive Date].[Custom Week]" caption="Custom Week" attribute="1" time="1" defaultMemberUniqueName="[Dim Date - Arrive Date].[Custom Week].[All]" allUniqueName="[Dim Date - Arrive Date].[Custom Week].[All]" dimensionUniqueName="[Dim Date - Arrive Date]" displayFolder="" count="0" unbalanced="0" hidden="1"/>
    <cacheHierarchy uniqueName="[Dim Date - Arrive Date].[Date]" caption="Date" attribute="1" time="1" defaultMemberUniqueName="[Dim Date - Arrive Date].[Date].[All]" allUniqueName="[Dim Date - Arrive Date].[Date].[All]" dimensionUniqueName="[Dim Date - Arrive Date]" displayFolder="" count="0" unbalanced="0" hidden="1"/>
    <cacheHierarchy uniqueName="[Dim Date - Arrive Date].[DateHierarchy]" caption="DateHierarchy" time="1" defaultMemberUniqueName="[Dim Date - Arrive Date].[DateHierarchy].[All]" allUniqueName="[Dim Date - Arrive Date].[DateHierarchy].[All]" dimensionUniqueName="[Dim Date - Arrive Date]" displayFolder="" count="0" unbalanced="0" hidden="1"/>
    <cacheHierarchy uniqueName="[Dim Date - Arrive Date].[DateKey]" caption="DateKey" attribute="1" time="1" defaultMemberUniqueName="[Dim Date - Arrive Date].[DateKey].[All]" allUniqueName="[Dim Date - Arrive Date].[DateKey].[All]" dimensionUniqueName="[Dim Date - Arrive Date]" displayFolder="" count="0" unbalanced="0" hidden="1"/>
    <cacheHierarchy uniqueName="[Dim Date - Arrive Date].[DateOld]" caption="DateOld" attribute="1" time="1" defaultMemberUniqueName="[Dim Date - Arrive Date].[DateOld].[All]" allUniqueName="[Dim Date - Arrive Date].[DateOld].[All]" dimensionUniqueName="[Dim Date - Arrive Date]" displayFolder="" count="0" unbalanced="0" hidden="1"/>
    <cacheHierarchy uniqueName="[Dim Date - Arrive Date].[Day Name]" caption="Day Name" attribute="1" time="1" defaultMemberUniqueName="[Dim Date - Arrive Date].[Day Name].[All]" allUniqueName="[Dim Date - Arrive Date].[Day Name].[All]" dimensionUniqueName="[Dim Date - Arrive Date]" displayFolder="" count="0" unbalanced="0" hidden="1"/>
    <cacheHierarchy uniqueName="[Dim Date - Arrive Date].[Day Of Month]" caption="Day Of Month" attribute="1" time="1" defaultMemberUniqueName="[Dim Date - Arrive Date].[Day Of Month].[All]" allUniqueName="[Dim Date - Arrive Date].[Day Of Month].[All]" dimensionUniqueName="[Dim Date - Arrive Date]" displayFolder="" count="0" unbalanced="0" hidden="1"/>
    <cacheHierarchy uniqueName="[Dim Date - Arrive Date].[Day of Week]" caption="Day of Week" attribute="1" time="1" defaultMemberUniqueName="[Dim Date - Arrive Date].[Day of Week].[All]" allUniqueName="[Dim Date - Arrive Date].[Day of Week].[All]" dimensionUniqueName="[Dim Date - Arrive Date]" displayFolder="" count="0" unbalanced="0" hidden="1"/>
    <cacheHierarchy uniqueName="[Dim Date - Arrive Date].[Day of Year]" caption="Day of Year" attribute="1" time="1" defaultMemberUniqueName="[Dim Date - Arrive Date].[Day of Year].[All]" allUniqueName="[Dim Date - Arrive Date].[Day of Year].[All]" dimensionUniqueName="[Dim Date - Arrive Date]" displayFolder="" count="0" unbalanced="0" hidden="1"/>
    <cacheHierarchy uniqueName="[Dim Date - Arrive Date].[DayKey]" caption="DayKey" attribute="1" time="1" defaultMemberUniqueName="[Dim Date - Arrive Date].[DayKey].[All]" allUniqueName="[Dim Date - Arrive Date].[DayKey].[All]" dimensionUniqueName="[Dim Date - Arrive Date]" displayFolder="" count="0" unbalanced="0" hidden="1"/>
    <cacheHierarchy uniqueName="[Dim Date - Arrive Date].[DayKey2]" caption="DayKey2" attribute="1" time="1" defaultMemberUniqueName="[Dim Date - Arrive Date].[DayKey2].[All]" allUniqueName="[Dim Date - Arrive Date].[DayKey2].[All]" dimensionUniqueName="[Dim Date - Arrive Date]" displayFolder="" count="0" unbalanced="0" hidden="1"/>
    <cacheHierarchy uniqueName="[Dim Date - Arrive Date].[DayofMonthKey]" caption="DayofMonthKey" attribute="1" time="1" defaultMemberUniqueName="[Dim Date - Arrive Date].[DayofMonthKey].[All]" allUniqueName="[Dim Date - Arrive Date].[DayofMonthKey].[All]" dimensionUniqueName="[Dim Date - Arrive Date]" displayFolder="" count="0" unbalanced="0" hidden="1"/>
    <cacheHierarchy uniqueName="[Dim Date - Arrive Date].[DayofWeekKey]" caption="DayofWeekKey" attribute="1" time="1" defaultMemberUniqueName="[Dim Date - Arrive Date].[DayofWeekKey].[All]" allUniqueName="[Dim Date - Arrive Date].[DayofWeekKey].[All]" dimensionUniqueName="[Dim Date - Arrive Date]" displayFolder="" count="0" unbalanced="0" hidden="1"/>
    <cacheHierarchy uniqueName="[Dim Date - Arrive Date].[DayofYearKey]" caption="DayofYearKey" attribute="1" time="1" defaultMemberUniqueName="[Dim Date - Arrive Date].[DayofYearKey].[All]" allUniqueName="[Dim Date - Arrive Date].[DayofYearKey].[All]" dimensionUniqueName="[Dim Date - Arrive Date]" displayFolder="" count="0" unbalanced="0" hidden="1"/>
    <cacheHierarchy uniqueName="[Dim Date - Arrive Date].[FormattedDate]" caption="FormattedDate" attribute="1" time="1" defaultMemberUniqueName="[Dim Date - Arrive Date].[FormattedDate].[All]" allUniqueName="[Dim Date - Arrive Date].[FormattedDate].[All]" dimensionUniqueName="[Dim Date - Arrive Date]" displayFolder="" count="0" unbalanced="0" hidden="1"/>
    <cacheHierarchy uniqueName="[Dim Date - Arrive Date].[Half Year Name]" caption="Half Year Name" attribute="1" time="1" defaultMemberUniqueName="[Dim Date - Arrive Date].[Half Year Name].[All]" allUniqueName="[Dim Date - Arrive Date].[Half Year Name].[All]" dimensionUniqueName="[Dim Date - Arrive Date]" displayFolder="" count="0" unbalanced="0" hidden="1"/>
    <cacheHierarchy uniqueName="[Dim Date - Arrive Date].[Hijri Date]" caption="Hijri Date" attribute="1" time="1" defaultMemberUniqueName="[Dim Date - Arrive Date].[Hijri Date].[All]" allUniqueName="[Dim Date - Arrive Date].[Hijri Date].[All]" dimensionUniqueName="[Dim Date - Arrive Date]" displayFolder="" count="0" unbalanced="0" hidden="1"/>
    <cacheHierarchy uniqueName="[Dim Date - Arrive Date].[Hijri Month]" caption="Hijri Month" attribute="1" time="1" defaultMemberUniqueName="[Dim Date - Arrive Date].[Hijri Month].[All]" allUniqueName="[Dim Date - Arrive Date].[Hijri Month].[All]" dimensionUniqueName="[Dim Date - Arrive Date]" displayFolder="" count="0" unbalanced="0" hidden="1"/>
    <cacheHierarchy uniqueName="[Dim Date - Arrive Date].[Hijri Quarter]" caption="Hijri Quarter" attribute="1" time="1" defaultMemberUniqueName="[Dim Date - Arrive Date].[Hijri Quarter].[All]" allUniqueName="[Dim Date - Arrive Date].[Hijri Quarter].[All]" dimensionUniqueName="[Dim Date - Arrive Date]" displayFolder="" count="0" unbalanced="0" hidden="1"/>
    <cacheHierarchy uniqueName="[Dim Date - Arrive Date].[Hijri Semester]" caption="Hijri Semester" attribute="1" time="1" defaultMemberUniqueName="[Dim Date - Arrive Date].[Hijri Semester].[All]" allUniqueName="[Dim Date - Arrive Date].[Hijri Semester].[All]" dimensionUniqueName="[Dim Date - Arrive Date]" displayFolder="" count="0" unbalanced="0" hidden="1"/>
    <cacheHierarchy uniqueName="[Dim Date - Arrive Date].[Hijri Year]" caption="Hijri Year" attribute="1" time="1" defaultMemberUniqueName="[Dim Date - Arrive Date].[Hijri Year].[All]" allUniqueName="[Dim Date - Arrive Date].[Hijri Year].[All]" dimensionUniqueName="[Dim Date - Arrive Date]" displayFolder="" count="0" unbalanced="0" hidden="1"/>
    <cacheHierarchy uniqueName="[Dim Date - Arrive Date].[HijriDateHierarchy]" caption="HijriDateHierarchy" time="1" defaultMemberUniqueName="[Dim Date - Arrive Date].[HijriDateHierarchy].[All]" allUniqueName="[Dim Date - Arrive Date].[HijriDateHierarchy].[All]" dimensionUniqueName="[Dim Date - Arrive Date]" displayFolder="" count="0" unbalanced="0" hidden="1"/>
    <cacheHierarchy uniqueName="[Dim Date - Arrive Date].[HijriDayKey]" caption="HijriDayKey" attribute="1" time="1" defaultMemberUniqueName="[Dim Date - Arrive Date].[HijriDayKey].[All]" allUniqueName="[Dim Date - Arrive Date].[HijriDayKey].[All]" dimensionUniqueName="[Dim Date - Arrive Date]" displayFolder="" count="0" unbalanced="0" hidden="1"/>
    <cacheHierarchy uniqueName="[Dim Date - Arrive Date].[HijriMonthKey]" caption="HijriMonthKey" attribute="1" time="1" defaultMemberUniqueName="[Dim Date - Arrive Date].[HijriMonthKey].[All]" allUniqueName="[Dim Date - Arrive Date].[HijriMonthKey].[All]" dimensionUniqueName="[Dim Date - Arrive Date]" displayFolder="" count="0" unbalanced="0" hidden="1"/>
    <cacheHierarchy uniqueName="[Dim Date - Arrive Date].[HijriQuarterKey]" caption="HijriQuarterKey" attribute="1" time="1" defaultMemberUniqueName="[Dim Date - Arrive Date].[HijriQuarterKey].[All]" allUniqueName="[Dim Date - Arrive Date].[HijriQuarterKey].[All]" dimensionUniqueName="[Dim Date - Arrive Date]" displayFolder="" count="0" unbalanced="0" hidden="1"/>
    <cacheHierarchy uniqueName="[Dim Date - Arrive Date].[HijriSemesterKey]" caption="HijriSemesterKey" attribute="1" time="1" defaultMemberUniqueName="[Dim Date - Arrive Date].[HijriSemesterKey].[All]" allUniqueName="[Dim Date - Arrive Date].[HijriSemesterKey].[All]" dimensionUniqueName="[Dim Date - Arrive Date]" displayFolder="" count="0" unbalanced="0" hidden="1"/>
    <cacheHierarchy uniqueName="[Dim Date - Arrive Date].[Month Name]" caption="Month Name" attribute="1" time="1" defaultMemberUniqueName="[Dim Date - Arrive Date].[Month Name].[All]" allUniqueName="[Dim Date - Arrive Date].[Month Name].[All]" dimensionUniqueName="[Dim Date - Arrive Date]" displayFolder="" count="0" unbalanced="0" hidden="1"/>
    <cacheHierarchy uniqueName="[Dim Date - Arrive Date].[Month Of Year]" caption="Month Of Year" attribute="1" time="1" defaultMemberUniqueName="[Dim Date - Arrive Date].[Month Of Year].[All]" allUniqueName="[Dim Date - Arrive Date].[Month Of Year].[All]" dimensionUniqueName="[Dim Date - Arrive Date]" displayFolder="" count="0" unbalanced="0" hidden="1"/>
    <cacheHierarchy uniqueName="[Dim Date - Arrive Date].[MonthKey]" caption="MonthKey" attribute="1" time="1" defaultMemberUniqueName="[Dim Date - Arrive Date].[MonthKey].[All]" allUniqueName="[Dim Date - Arrive Date].[MonthKey].[All]" dimensionUniqueName="[Dim Date - Arrive Date]" displayFolder="" count="0" unbalanced="0" hidden="1"/>
    <cacheHierarchy uniqueName="[Dim Date - Arrive Date].[MonthNameKey]" caption="MonthNameKey" attribute="1" time="1" defaultMemberUniqueName="[Dim Date - Arrive Date].[MonthNameKey].[All]" allUniqueName="[Dim Date - Arrive Date].[MonthNameKey].[All]" dimensionUniqueName="[Dim Date - Arrive Date]" displayFolder="" count="0" unbalanced="0" hidden="1"/>
    <cacheHierarchy uniqueName="[Dim Date - Arrive Date].[MonthOverTime]" caption="MonthOverTime" attribute="1" time="1" defaultMemberUniqueName="[Dim Date - Arrive Date].[MonthOverTime].[All]" allUniqueName="[Dim Date - Arrive Date].[MonthOverTime].[All]" dimensionUniqueName="[Dim Date - Arrive Date]" displayFolder="" count="0" unbalanced="0" hidden="1"/>
    <cacheHierarchy uniqueName="[Dim Date - Arrive Date].[PK_Date]" caption="PK_Date" attribute="1" time="1" keyAttribute="1" defaultMemberUniqueName="[Dim Date - Arrive Date].[PK_Date].[All]" allUniqueName="[Dim Date - Arrive Date].[PK_Date].[All]" dimensionUniqueName="[Dim Date - Arrive Date]" displayFolder="" count="0" memberValueDatatype="7" unbalanced="0" hidden="1"/>
    <cacheHierarchy uniqueName="[Dim Date - Arrive Date].[Quarter Name]" caption="Quarter Name" attribute="1" time="1" defaultMemberUniqueName="[Dim Date - Arrive Date].[Quarter Name].[All]" allUniqueName="[Dim Date - Arrive Date].[Quarter Name].[All]" dimensionUniqueName="[Dim Date - Arrive Date]" displayFolder="" count="0" unbalanced="0" hidden="1"/>
    <cacheHierarchy uniqueName="[Dim Date - Arrive Date].[Quarter Of Year]" caption="Quarter Of Year" attribute="1" time="1" defaultMemberUniqueName="[Dim Date - Arrive Date].[Quarter Of Year].[All]" allUniqueName="[Dim Date - Arrive Date].[Quarter Of Year].[All]" dimensionUniqueName="[Dim Date - Arrive Date]" displayFolder="" count="0" unbalanced="0" hidden="1"/>
    <cacheHierarchy uniqueName="[Dim Date - Arrive Date].[QuarterKey]" caption="QuarterKey" attribute="1" time="1" defaultMemberUniqueName="[Dim Date - Arrive Date].[QuarterKey].[All]" allUniqueName="[Dim Date - Arrive Date].[QuarterKey].[All]" dimensionUniqueName="[Dim Date - Arrive Date]" displayFolder="" count="0" unbalanced="0" hidden="1"/>
    <cacheHierarchy uniqueName="[Dim Date - Arrive Date].[Semester Of Year]" caption="Semester Of Year" attribute="1" time="1" defaultMemberUniqueName="[Dim Date - Arrive Date].[Semester Of Year].[All]" allUniqueName="[Dim Date - Arrive Date].[Semester Of Year].[All]" dimensionUniqueName="[Dim Date - Arrive Date]" displayFolder="" count="0" unbalanced="0" hidden="1"/>
    <cacheHierarchy uniqueName="[Dim Date - Arrive Date].[SemesterKey]" caption="SemesterKey" attribute="1" time="1" defaultMemberUniqueName="[Dim Date - Arrive Date].[SemesterKey].[All]" allUniqueName="[Dim Date - Arrive Date].[SemesterKey].[All]" dimensionUniqueName="[Dim Date - Arrive Date]" displayFolder="" count="0" unbalanced="0" hidden="1"/>
    <cacheHierarchy uniqueName="[Dim Date - Arrive Date].[SemesterNameKey]" caption="SemesterNameKey" attribute="1" time="1" defaultMemberUniqueName="[Dim Date - Arrive Date].[SemesterNameKey].[All]" allUniqueName="[Dim Date - Arrive Date].[SemesterNameKey].[All]" dimensionUniqueName="[Dim Date - Arrive Date]" displayFolder="" count="0" unbalanced="0" hidden="1"/>
    <cacheHierarchy uniqueName="[Dim Date - Arrive Date].[Week]" caption="Week" attribute="1" time="1" defaultMemberUniqueName="[Dim Date - Arrive Date].[Week].[All]" allUniqueName="[Dim Date - Arrive Date].[Week].[All]" dimensionUniqueName="[Dim Date - Arrive Date]" displayFolder="" count="0" unbalanced="0" hidden="1"/>
    <cacheHierarchy uniqueName="[Dim Date - Arrive Date].[Week Of Year]" caption="Week Of Year" attribute="1" time="1" defaultMemberUniqueName="[Dim Date - Arrive Date].[Week Of Year].[All]" allUniqueName="[Dim Date - Arrive Date].[Week Of Year].[All]" dimensionUniqueName="[Dim Date - Arrive Date]" displayFolder="" count="0" unbalanced="0" hidden="1"/>
    <cacheHierarchy uniqueName="[Dim Date - Arrive Date].[WeekKey]" caption="WeekKey" attribute="1" time="1" defaultMemberUniqueName="[Dim Date - Arrive Date].[WeekKey].[All]" allUniqueName="[Dim Date - Arrive Date].[WeekKey].[All]" dimensionUniqueName="[Dim Date - Arrive Date]" displayFolder="" count="0" unbalanced="0" hidden="1"/>
    <cacheHierarchy uniqueName="[Dim Date - Arrive Date].[WeeksHierarchy]" caption="WeeksHierarchy" time="1" defaultMemberUniqueName="[Dim Date - Arrive Date].[WeeksHierarchy].[All]" allUniqueName="[Dim Date - Arrive Date].[WeeksHierarchy].[All]" dimensionUniqueName="[Dim Date - Arrive Date]" displayFolder="" count="0" unbalanced="0" hidden="1"/>
    <cacheHierarchy uniqueName="[Dim Date - Arrive Date].[Year Name]" caption="Year Name" attribute="1" time="1" defaultMemberUniqueName="[Dim Date - Arrive Date].[Year Name].[All]" allUniqueName="[Dim Date - Arrive Date].[Year Name].[All]" dimensionUniqueName="[Dim Date - Arrive Date]" displayFolder="" count="0" unbalanced="0" hidden="1"/>
    <cacheHierarchy uniqueName="[Dim Date - Arrive Date].[YearMonthKey]" caption="YearMonthKey" attribute="1" time="1" defaultMemberUniqueName="[Dim Date - Arrive Date].[YearMonthKey].[All]" allUniqueName="[Dim Date - Arrive Date].[YearMonthKey].[All]" dimensionUniqueName="[Dim Date - Arrive Date]" displayFolder="" count="0" unbalanced="0" hidden="1"/>
    <cacheHierarchy uniqueName="[Dim Date - Arrived Time].[DayTimeBucket]" caption="DayTimeBucket" attribute="1" defaultMemberUniqueName="[Dim Date - Arrived Time].[DayTimeBucket].[All]" allUniqueName="[Dim Date - Arrived Time].[DayTimeBucket].[All]" dimensionUniqueName="[Dim Date - Arrived Time]" displayFolder="" count="0" unbalanced="0" hidden="1"/>
    <cacheHierarchy uniqueName="[Dim Date - Arrived Time].[DayTimeBucketGroupKey]" caption="DayTimeBucketGroupKey" attribute="1" defaultMemberUniqueName="[Dim Date - Arrived Time].[DayTimeBucketGroupKey].[All]" allUniqueName="[Dim Date - Arrived Time].[DayTimeBucketGroupKey].[All]" dimensionUniqueName="[Dim Date - Arrived Time]" displayFolder="" count="0" unbalanced="0" hidden="1"/>
    <cacheHierarchy uniqueName="[Dim Date - Arrived Time].[Hour24]" caption="Hour24" attribute="1" defaultMemberUniqueName="[Dim Date - Arrived Time].[Hour24].[All]" allUniqueName="[Dim Date - Arrived Time].[Hour24].[All]" dimensionUniqueName="[Dim Date - Arrived Time]" displayFolder="" count="0" unbalanced="0" hidden="1"/>
    <cacheHierarchy uniqueName="[Dim Date - Arrived Time].[HourlyBucket]" caption="HourlyBucket" attribute="1" defaultMemberUniqueName="[Dim Date - Arrived Time].[HourlyBucket].[All]" allUniqueName="[Dim Date - Arrived Time].[HourlyBucket].[All]" dimensionUniqueName="[Dim Date - Arrived Time]" displayFolder="" count="0" unbalanced="0" hidden="1"/>
    <cacheHierarchy uniqueName="[Dim Date - Arrived Time].[MinuteNumber]" caption="MinuteNumber" attribute="1" defaultMemberUniqueName="[Dim Date - Arrived Time].[MinuteNumber].[All]" allUniqueName="[Dim Date - Arrived Time].[MinuteNumber].[All]" dimensionUniqueName="[Dim Date - Arrived Time]" displayFolder="" count="0" unbalanced="0" hidden="1"/>
    <cacheHierarchy uniqueName="[Dim Date - Arrived Time].[SecondNumber]" caption="SecondNumber" attribute="1" defaultMemberUniqueName="[Dim Date - Arrived Time].[SecondNumber].[All]" allUniqueName="[Dim Date - Arrived Time].[SecondNumber].[All]" dimensionUniqueName="[Dim Date - Arrived Time]" displayFolder="" count="0" unbalanced="0" hidden="1"/>
    <cacheHierarchy uniqueName="[Dim Date - Arrived Time].[Time]" caption="Time" attribute="1" defaultMemberUniqueName="[Dim Date - Arrived Time].[Time].[All]" allUniqueName="[Dim Date - Arrived Time].[Time].[All]" dimensionUniqueName="[Dim Date - Arrived Time]" displayFolder="" count="0" unbalanced="0" hidden="1"/>
    <cacheHierarchy uniqueName="[Dim Date - Arrived Time].[TimeAltKey]" caption="TimeAltKey" attribute="1" defaultMemberUniqueName="[Dim Date - Arrived Time].[TimeAltKey].[All]" allUniqueName="[Dim Date - Arrived Time].[TimeAltKey].[All]" dimensionUniqueName="[Dim Date - Arrived Time]" displayFolder="" count="0" unbalanced="0" hidden="1"/>
    <cacheHierarchy uniqueName="[Dim Date - Arrived Time].[TimeInSecond]" caption="TimeInSecond" attribute="1" defaultMemberUniqueName="[Dim Date - Arrived Time].[TimeInSecond].[All]" allUniqueName="[Dim Date - Arrived Time].[TimeInSecond].[All]" dimensionUniqueName="[Dim Date - Arrived Time]" displayFolder="" count="0" unbalanced="0" hidden="1"/>
    <cacheHierarchy uniqueName="[Dim Date - Arrived Time].[TimeKey]" caption="TimeKey" attribute="1" defaultMemberUniqueName="[Dim Date - Arrived Time].[TimeKey].[All]" allUniqueName="[Dim Date - Arrived Time].[TimeKey].[All]" dimensionUniqueName="[Dim Date - Arrived Time]" displayFolder="" count="0" unbalanced="0" hidden="1"/>
    <cacheHierarchy uniqueName="[Dim Date - Booking Date].[Custom Week]" caption="Custom Week" attribute="1" time="1" defaultMemberUniqueName="[Dim Date - Booking Date].[Custom Week].[All]" allUniqueName="[Dim Date - Booking Date].[Custom Week].[All]" dimensionUniqueName="[Dim Date - Booking Date]" displayFolder="" count="0" unbalanced="0" hidden="1"/>
    <cacheHierarchy uniqueName="[Dim Date - Booking Date].[Date]" caption="Date" attribute="1" time="1" defaultMemberUniqueName="[Dim Date - Booking Date].[Date].[All]" allUniqueName="[Dim Date - Booking Date].[Date].[All]" dimensionUniqueName="[Dim Date - Booking Date]" displayFolder="" count="0" unbalanced="0" hidden="1"/>
    <cacheHierarchy uniqueName="[Dim Date - Booking Date].[DateHierarchy]" caption="DateHierarchy" time="1" defaultMemberUniqueName="[Dim Date - Booking Date].[DateHierarchy].[All]" allUniqueName="[Dim Date - Booking Date].[DateHierarchy].[All]" dimensionUniqueName="[Dim Date - Booking Date]" displayFolder="" count="0" unbalanced="0" hidden="1"/>
    <cacheHierarchy uniqueName="[Dim Date - Booking Date].[DateKey]" caption="DateKey" attribute="1" time="1" defaultMemberUniqueName="[Dim Date - Booking Date].[DateKey].[All]" allUniqueName="[Dim Date - Booking Date].[DateKey].[All]" dimensionUniqueName="[Dim Date - Booking Date]" displayFolder="" count="0" unbalanced="0" hidden="1"/>
    <cacheHierarchy uniqueName="[Dim Date - Booking Date].[DateOld]" caption="DateOld" attribute="1" time="1" defaultMemberUniqueName="[Dim Date - Booking Date].[DateOld].[All]" allUniqueName="[Dim Date - Booking Date].[DateOld].[All]" dimensionUniqueName="[Dim Date - Booking Date]" displayFolder="" count="0" unbalanced="0" hidden="1"/>
    <cacheHierarchy uniqueName="[Dim Date - Booking Date].[Day Name]" caption="Day Name" attribute="1" time="1" defaultMemberUniqueName="[Dim Date - Booking Date].[Day Name].[All]" allUniqueName="[Dim Date - Booking Date].[Day Name].[All]" dimensionUniqueName="[Dim Date - Booking Date]" displayFolder="" count="0" unbalanced="0" hidden="1"/>
    <cacheHierarchy uniqueName="[Dim Date - Booking Date].[Day Of Month]" caption="Day Of Month" attribute="1" time="1" defaultMemberUniqueName="[Dim Date - Booking Date].[Day Of Month].[All]" allUniqueName="[Dim Date - Booking Date].[Day Of Month].[All]" dimensionUniqueName="[Dim Date - Booking Date]" displayFolder="" count="0" unbalanced="0" hidden="1"/>
    <cacheHierarchy uniqueName="[Dim Date - Booking Date].[Day of Week]" caption="Day of Week" attribute="1" time="1" defaultMemberUniqueName="[Dim Date - Booking Date].[Day of Week].[All]" allUniqueName="[Dim Date - Booking Date].[Day of Week].[All]" dimensionUniqueName="[Dim Date - Booking Date]" displayFolder="" count="0" unbalanced="0" hidden="1"/>
    <cacheHierarchy uniqueName="[Dim Date - Booking Date].[Day of Year]" caption="Day of Year" attribute="1" time="1" defaultMemberUniqueName="[Dim Date - Booking Date].[Day of Year].[All]" allUniqueName="[Dim Date - Booking Date].[Day of Year].[All]" dimensionUniqueName="[Dim Date - Booking Date]" displayFolder="" count="0" unbalanced="0" hidden="1"/>
    <cacheHierarchy uniqueName="[Dim Date - Booking Date].[DayKey]" caption="DayKey" attribute="1" time="1" defaultMemberUniqueName="[Dim Date - Booking Date].[DayKey].[All]" allUniqueName="[Dim Date - Booking Date].[DayKey].[All]" dimensionUniqueName="[Dim Date - Booking Date]" displayFolder="" count="0" unbalanced="0" hidden="1"/>
    <cacheHierarchy uniqueName="[Dim Date - Booking Date].[DayKey2]" caption="DayKey2" attribute="1" time="1" defaultMemberUniqueName="[Dim Date - Booking Date].[DayKey2].[All]" allUniqueName="[Dim Date - Booking Date].[DayKey2].[All]" dimensionUniqueName="[Dim Date - Booking Date]" displayFolder="" count="0" unbalanced="0" hidden="1"/>
    <cacheHierarchy uniqueName="[Dim Date - Booking Date].[DayofMonthKey]" caption="DayofMonthKey" attribute="1" time="1" defaultMemberUniqueName="[Dim Date - Booking Date].[DayofMonthKey].[All]" allUniqueName="[Dim Date - Booking Date].[DayofMonthKey].[All]" dimensionUniqueName="[Dim Date - Booking Date]" displayFolder="" count="0" unbalanced="0" hidden="1"/>
    <cacheHierarchy uniqueName="[Dim Date - Booking Date].[DayofWeekKey]" caption="DayofWeekKey" attribute="1" time="1" defaultMemberUniqueName="[Dim Date - Booking Date].[DayofWeekKey].[All]" allUniqueName="[Dim Date - Booking Date].[DayofWeekKey].[All]" dimensionUniqueName="[Dim Date - Booking Date]" displayFolder="" count="0" unbalanced="0" hidden="1"/>
    <cacheHierarchy uniqueName="[Dim Date - Booking Date].[DayofYearKey]" caption="DayofYearKey" attribute="1" time="1" defaultMemberUniqueName="[Dim Date - Booking Date].[DayofYearKey].[All]" allUniqueName="[Dim Date - Booking Date].[DayofYearKey].[All]" dimensionUniqueName="[Dim Date - Booking Date]" displayFolder="" count="0" unbalanced="0" hidden="1"/>
    <cacheHierarchy uniqueName="[Dim Date - Booking Date].[FormattedDate]" caption="FormattedDate" attribute="1" time="1" defaultMemberUniqueName="[Dim Date - Booking Date].[FormattedDate].[All]" allUniqueName="[Dim Date - Booking Date].[FormattedDate].[All]" dimensionUniqueName="[Dim Date - Booking Date]" displayFolder="" count="0" unbalanced="0" hidden="1"/>
    <cacheHierarchy uniqueName="[Dim Date - Booking Date].[Half Year Name]" caption="Half Year Name" attribute="1" time="1" defaultMemberUniqueName="[Dim Date - Booking Date].[Half Year Name].[All]" allUniqueName="[Dim Date - Booking Date].[Half Year Name].[All]" dimensionUniqueName="[Dim Date - Booking Date]" displayFolder="" count="0" unbalanced="0" hidden="1"/>
    <cacheHierarchy uniqueName="[Dim Date - Booking Date].[Hijri Date]" caption="Hijri Date" attribute="1" time="1" defaultMemberUniqueName="[Dim Date - Booking Date].[Hijri Date].[All]" allUniqueName="[Dim Date - Booking Date].[Hijri Date].[All]" dimensionUniqueName="[Dim Date - Booking Date]" displayFolder="" count="0" unbalanced="0" hidden="1"/>
    <cacheHierarchy uniqueName="[Dim Date - Booking Date].[Hijri Month]" caption="Hijri Month" attribute="1" time="1" defaultMemberUniqueName="[Dim Date - Booking Date].[Hijri Month].[All]" allUniqueName="[Dim Date - Booking Date].[Hijri Month].[All]" dimensionUniqueName="[Dim Date - Booking Date]" displayFolder="" count="0" unbalanced="0" hidden="1"/>
    <cacheHierarchy uniqueName="[Dim Date - Booking Date].[Hijri Quarter]" caption="Hijri Quarter" attribute="1" time="1" defaultMemberUniqueName="[Dim Date - Booking Date].[Hijri Quarter].[All]" allUniqueName="[Dim Date - Booking Date].[Hijri Quarter].[All]" dimensionUniqueName="[Dim Date - Booking Date]" displayFolder="" count="0" unbalanced="0" hidden="1"/>
    <cacheHierarchy uniqueName="[Dim Date - Booking Date].[Hijri Semester]" caption="Hijri Semester" attribute="1" time="1" defaultMemberUniqueName="[Dim Date - Booking Date].[Hijri Semester].[All]" allUniqueName="[Dim Date - Booking Date].[Hijri Semester].[All]" dimensionUniqueName="[Dim Date - Booking Date]" displayFolder="" count="0" unbalanced="0" hidden="1"/>
    <cacheHierarchy uniqueName="[Dim Date - Booking Date].[Hijri Year]" caption="Hijri Year" attribute="1" time="1" defaultMemberUniqueName="[Dim Date - Booking Date].[Hijri Year].[All]" allUniqueName="[Dim Date - Booking Date].[Hijri Year].[All]" dimensionUniqueName="[Dim Date - Booking Date]" displayFolder="" count="0" unbalanced="0" hidden="1"/>
    <cacheHierarchy uniqueName="[Dim Date - Booking Date].[HijriDateHierarchy]" caption="HijriDateHierarchy" time="1" defaultMemberUniqueName="[Dim Date - Booking Date].[HijriDateHierarchy].[All]" allUniqueName="[Dim Date - Booking Date].[HijriDateHierarchy].[All]" dimensionUniqueName="[Dim Date - Booking Date]" displayFolder="" count="0" unbalanced="0" hidden="1"/>
    <cacheHierarchy uniqueName="[Dim Date - Booking Date].[HijriDayKey]" caption="HijriDayKey" attribute="1" time="1" defaultMemberUniqueName="[Dim Date - Booking Date].[HijriDayKey].[All]" allUniqueName="[Dim Date - Booking Date].[HijriDayKey].[All]" dimensionUniqueName="[Dim Date - Booking Date]" displayFolder="" count="0" unbalanced="0" hidden="1"/>
    <cacheHierarchy uniqueName="[Dim Date - Booking Date].[HijriMonthKey]" caption="HijriMonthKey" attribute="1" time="1" defaultMemberUniqueName="[Dim Date - Booking Date].[HijriMonthKey].[All]" allUniqueName="[Dim Date - Booking Date].[HijriMonthKey].[All]" dimensionUniqueName="[Dim Date - Booking Date]" displayFolder="" count="0" unbalanced="0" hidden="1"/>
    <cacheHierarchy uniqueName="[Dim Date - Booking Date].[HijriQuarterKey]" caption="HijriQuarterKey" attribute="1" time="1" defaultMemberUniqueName="[Dim Date - Booking Date].[HijriQuarterKey].[All]" allUniqueName="[Dim Date - Booking Date].[HijriQuarterKey].[All]" dimensionUniqueName="[Dim Date - Booking Date]" displayFolder="" count="0" unbalanced="0" hidden="1"/>
    <cacheHierarchy uniqueName="[Dim Date - Booking Date].[HijriSemesterKey]" caption="HijriSemesterKey" attribute="1" time="1" defaultMemberUniqueName="[Dim Date - Booking Date].[HijriSemesterKey].[All]" allUniqueName="[Dim Date - Booking Date].[HijriSemesterKey].[All]" dimensionUniqueName="[Dim Date - Booking Date]" displayFolder="" count="0" unbalanced="0" hidden="1"/>
    <cacheHierarchy uniqueName="[Dim Date - Booking Date].[Month Name]" caption="Month Name" attribute="1" time="1" defaultMemberUniqueName="[Dim Date - Booking Date].[Month Name].[All]" allUniqueName="[Dim Date - Booking Date].[Month Name].[All]" dimensionUniqueName="[Dim Date - Booking Date]" displayFolder="" count="0" unbalanced="0" hidden="1"/>
    <cacheHierarchy uniqueName="[Dim Date - Booking Date].[Month Of Year]" caption="Month Of Year" attribute="1" time="1" defaultMemberUniqueName="[Dim Date - Booking Date].[Month Of Year].[All]" allUniqueName="[Dim Date - Booking Date].[Month Of Year].[All]" dimensionUniqueName="[Dim Date - Booking Date]" displayFolder="" count="0" unbalanced="0" hidden="1"/>
    <cacheHierarchy uniqueName="[Dim Date - Booking Date].[MonthKey]" caption="MonthKey" attribute="1" time="1" defaultMemberUniqueName="[Dim Date - Booking Date].[MonthKey].[All]" allUniqueName="[Dim Date - Booking Date].[MonthKey].[All]" dimensionUniqueName="[Dim Date - Booking Date]" displayFolder="" count="0" unbalanced="0" hidden="1"/>
    <cacheHierarchy uniqueName="[Dim Date - Booking Date].[MonthNameKey]" caption="MonthNameKey" attribute="1" time="1" defaultMemberUniqueName="[Dim Date - Booking Date].[MonthNameKey].[All]" allUniqueName="[Dim Date - Booking Date].[MonthNameKey].[All]" dimensionUniqueName="[Dim Date - Booking Date]" displayFolder="" count="0" unbalanced="0" hidden="1"/>
    <cacheHierarchy uniqueName="[Dim Date - Booking Date].[MonthOverTime]" caption="MonthOverTime" attribute="1" time="1" defaultMemberUniqueName="[Dim Date - Booking Date].[MonthOverTime].[All]" allUniqueName="[Dim Date - Booking Date].[MonthOverTime].[All]" dimensionUniqueName="[Dim Date - Booking Date]" displayFolder="" count="0" unbalanced="0" hidden="1"/>
    <cacheHierarchy uniqueName="[Dim Date - Booking Date].[PK_Date]" caption="PK_Date" attribute="1" time="1" keyAttribute="1" defaultMemberUniqueName="[Dim Date - Booking Date].[PK_Date].[All]" allUniqueName="[Dim Date - Booking Date].[PK_Date].[All]" dimensionUniqueName="[Dim Date - Booking Date]" displayFolder="" count="0" memberValueDatatype="7" unbalanced="0" hidden="1"/>
    <cacheHierarchy uniqueName="[Dim Date - Booking Date].[Quarter Name]" caption="Quarter Name" attribute="1" time="1" defaultMemberUniqueName="[Dim Date - Booking Date].[Quarter Name].[All]" allUniqueName="[Dim Date - Booking Date].[Quarter Name].[All]" dimensionUniqueName="[Dim Date - Booking Date]" displayFolder="" count="0" unbalanced="0" hidden="1"/>
    <cacheHierarchy uniqueName="[Dim Date - Booking Date].[Quarter Of Year]" caption="Quarter Of Year" attribute="1" time="1" defaultMemberUniqueName="[Dim Date - Booking Date].[Quarter Of Year].[All]" allUniqueName="[Dim Date - Booking Date].[Quarter Of Year].[All]" dimensionUniqueName="[Dim Date - Booking Date]" displayFolder="" count="0" unbalanced="0" hidden="1"/>
    <cacheHierarchy uniqueName="[Dim Date - Booking Date].[QuarterKey]" caption="QuarterKey" attribute="1" time="1" defaultMemberUniqueName="[Dim Date - Booking Date].[QuarterKey].[All]" allUniqueName="[Dim Date - Booking Date].[QuarterKey].[All]" dimensionUniqueName="[Dim Date - Booking Date]" displayFolder="" count="0" unbalanced="0" hidden="1"/>
    <cacheHierarchy uniqueName="[Dim Date - Booking Date].[Semester Of Year]" caption="Semester Of Year" attribute="1" time="1" defaultMemberUniqueName="[Dim Date - Booking Date].[Semester Of Year].[All]" allUniqueName="[Dim Date - Booking Date].[Semester Of Year].[All]" dimensionUniqueName="[Dim Date - Booking Date]" displayFolder="" count="0" unbalanced="0" hidden="1"/>
    <cacheHierarchy uniqueName="[Dim Date - Booking Date].[SemesterKey]" caption="SemesterKey" attribute="1" time="1" defaultMemberUniqueName="[Dim Date - Booking Date].[SemesterKey].[All]" allUniqueName="[Dim Date - Booking Date].[SemesterKey].[All]" dimensionUniqueName="[Dim Date - Booking Date]" displayFolder="" count="0" unbalanced="0" hidden="1"/>
    <cacheHierarchy uniqueName="[Dim Date - Booking Date].[SemesterNameKey]" caption="SemesterNameKey" attribute="1" time="1" defaultMemberUniqueName="[Dim Date - Booking Date].[SemesterNameKey].[All]" allUniqueName="[Dim Date - Booking Date].[SemesterNameKey].[All]" dimensionUniqueName="[Dim Date - Booking Date]" displayFolder="" count="0" unbalanced="0" hidden="1"/>
    <cacheHierarchy uniqueName="[Dim Date - Booking Date].[Week]" caption="Week" attribute="1" time="1" defaultMemberUniqueName="[Dim Date - Booking Date].[Week].[All]" allUniqueName="[Dim Date - Booking Date].[Week].[All]" dimensionUniqueName="[Dim Date - Booking Date]" displayFolder="" count="0" unbalanced="0" hidden="1"/>
    <cacheHierarchy uniqueName="[Dim Date - Booking Date].[Week Of Year]" caption="Week Of Year" attribute="1" time="1" defaultMemberUniqueName="[Dim Date - Booking Date].[Week Of Year].[All]" allUniqueName="[Dim Date - Booking Date].[Week Of Year].[All]" dimensionUniqueName="[Dim Date - Booking Date]" displayFolder="" count="0" unbalanced="0" hidden="1"/>
    <cacheHierarchy uniqueName="[Dim Date - Booking Date].[WeekKey]" caption="WeekKey" attribute="1" time="1" defaultMemberUniqueName="[Dim Date - Booking Date].[WeekKey].[All]" allUniqueName="[Dim Date - Booking Date].[WeekKey].[All]" dimensionUniqueName="[Dim Date - Booking Date]" displayFolder="" count="0" unbalanced="0" hidden="1"/>
    <cacheHierarchy uniqueName="[Dim Date - Booking Date].[WeeksHierarchy]" caption="WeeksHierarchy" time="1" defaultMemberUniqueName="[Dim Date - Booking Date].[WeeksHierarchy].[All]" allUniqueName="[Dim Date - Booking Date].[WeeksHierarchy].[All]" dimensionUniqueName="[Dim Date - Booking Date]" displayFolder="" count="0" unbalanced="0" hidden="1"/>
    <cacheHierarchy uniqueName="[Dim Date - Booking Date].[Year Name]" caption="Year Name" attribute="1" time="1" defaultMemberUniqueName="[Dim Date - Booking Date].[Year Name].[All]" allUniqueName="[Dim Date - Booking Date].[Year Name].[All]" dimensionUniqueName="[Dim Date - Booking Date]" displayFolder="" count="0" unbalanced="0" hidden="1"/>
    <cacheHierarchy uniqueName="[Dim Date - Booking Date].[YearMonthKey]" caption="YearMonthKey" attribute="1" time="1" defaultMemberUniqueName="[Dim Date - Booking Date].[YearMonthKey].[All]" allUniqueName="[Dim Date - Booking Date].[YearMonthKey].[All]" dimensionUniqueName="[Dim Date - Booking Date]" displayFolder="" count="0" unbalanced="0" hidden="1"/>
    <cacheHierarchy uniqueName="[Dim Date - Booking Time].[DayTimeBucket]" caption="DayTimeBucket" attribute="1" defaultMemberUniqueName="[Dim Date - Booking Time].[DayTimeBucket].[All]" allUniqueName="[Dim Date - Booking Time].[DayTimeBucket].[All]" dimensionUniqueName="[Dim Date - Booking Time]" displayFolder="" count="0" unbalanced="0" hidden="1"/>
    <cacheHierarchy uniqueName="[Dim Date - Booking Time].[DayTimeBucketGroupKey]" caption="DayTimeBucketGroupKey" attribute="1" defaultMemberUniqueName="[Dim Date - Booking Time].[DayTimeBucketGroupKey].[All]" allUniqueName="[Dim Date - Booking Time].[DayTimeBucketGroupKey].[All]" dimensionUniqueName="[Dim Date - Booking Time]" displayFolder="" count="0" unbalanced="0" hidden="1"/>
    <cacheHierarchy uniqueName="[Dim Date - Booking Time].[Hour24]" caption="Hour24" attribute="1" defaultMemberUniqueName="[Dim Date - Booking Time].[Hour24].[All]" allUniqueName="[Dim Date - Booking Time].[Hour24].[All]" dimensionUniqueName="[Dim Date - Booking Time]" displayFolder="" count="0" unbalanced="0" hidden="1"/>
    <cacheHierarchy uniqueName="[Dim Date - Booking Time].[HourlyBucket]" caption="HourlyBucket" attribute="1" defaultMemberUniqueName="[Dim Date - Booking Time].[HourlyBucket].[All]" allUniqueName="[Dim Date - Booking Time].[HourlyBucket].[All]" dimensionUniqueName="[Dim Date - Booking Time]" displayFolder="" count="0" unbalanced="0" hidden="1"/>
    <cacheHierarchy uniqueName="[Dim Date - Booking Time].[MinuteNumber]" caption="MinuteNumber" attribute="1" defaultMemberUniqueName="[Dim Date - Booking Time].[MinuteNumber].[All]" allUniqueName="[Dim Date - Booking Time].[MinuteNumber].[All]" dimensionUniqueName="[Dim Date - Booking Time]" displayFolder="" count="0" unbalanced="0" hidden="1"/>
    <cacheHierarchy uniqueName="[Dim Date - Booking Time].[SecondNumber]" caption="SecondNumber" attribute="1" defaultMemberUniqueName="[Dim Date - Booking Time].[SecondNumber].[All]" allUniqueName="[Dim Date - Booking Time].[SecondNumber].[All]" dimensionUniqueName="[Dim Date - Booking Time]" displayFolder="" count="0" unbalanced="0" hidden="1"/>
    <cacheHierarchy uniqueName="[Dim Date - Booking Time].[Time]" caption="Time" attribute="1" defaultMemberUniqueName="[Dim Date - Booking Time].[Time].[All]" allUniqueName="[Dim Date - Booking Time].[Time].[All]" dimensionUniqueName="[Dim Date - Booking Time]" displayFolder="" count="0" unbalanced="0" hidden="1"/>
    <cacheHierarchy uniqueName="[Dim Date - Booking Time].[TimeAltKey]" caption="TimeAltKey" attribute="1" defaultMemberUniqueName="[Dim Date - Booking Time].[TimeAltKey].[All]" allUniqueName="[Dim Date - Booking Time].[TimeAltKey].[All]" dimensionUniqueName="[Dim Date - Booking Time]" displayFolder="" count="0" unbalanced="0" hidden="1"/>
    <cacheHierarchy uniqueName="[Dim Date - Booking Time].[TimeInSecond]" caption="TimeInSecond" attribute="1" defaultMemberUniqueName="[Dim Date - Booking Time].[TimeInSecond].[All]" allUniqueName="[Dim Date - Booking Time].[TimeInSecond].[All]" dimensionUniqueName="[Dim Date - Booking Time]" displayFolder="" count="0" unbalanced="0" hidden="1"/>
    <cacheHierarchy uniqueName="[Dim Date - Booking Time].[TimeKey]" caption="TimeKey" attribute="1" defaultMemberUniqueName="[Dim Date - Booking Time].[TimeKey].[All]" allUniqueName="[Dim Date - Booking Time].[TimeKey].[All]" dimensionUniqueName="[Dim Date - Booking Time]" displayFolder="" count="0" unbalanced="0" hidden="1"/>
    <cacheHierarchy uniqueName="[Dim Date - Cancel Date].[Custom Week]" caption="Custom Week" attribute="1" time="1" defaultMemberUniqueName="[Dim Date - Cancel Date].[Custom Week].[All]" allUniqueName="[Dim Date - Cancel Date].[Custom Week].[All]" dimensionUniqueName="[Dim Date - Cancel Date]" displayFolder="" count="0" unbalanced="0" hidden="1"/>
    <cacheHierarchy uniqueName="[Dim Date - Cancel Date].[Date]" caption="Date" attribute="1" time="1" defaultMemberUniqueName="[Dim Date - Cancel Date].[Date].[All]" allUniqueName="[Dim Date - Cancel Date].[Date].[All]" dimensionUniqueName="[Dim Date - Cancel Date]" displayFolder="" count="0" unbalanced="0" hidden="1"/>
    <cacheHierarchy uniqueName="[Dim Date - Cancel Date].[DateHierarchy]" caption="DateHierarchy" time="1" defaultMemberUniqueName="[Dim Date - Cancel Date].[DateHierarchy].[All]" allUniqueName="[Dim Date - Cancel Date].[DateHierarchy].[All]" dimensionUniqueName="[Dim Date - Cancel Date]" displayFolder="" count="0" unbalanced="0" hidden="1"/>
    <cacheHierarchy uniqueName="[Dim Date - Cancel Date].[DateKey]" caption="DateKey" attribute="1" time="1" defaultMemberUniqueName="[Dim Date - Cancel Date].[DateKey].[All]" allUniqueName="[Dim Date - Cancel Date].[DateKey].[All]" dimensionUniqueName="[Dim Date - Cancel Date]" displayFolder="" count="0" unbalanced="0" hidden="1"/>
    <cacheHierarchy uniqueName="[Dim Date - Cancel Date].[DateOld]" caption="DateOld" attribute="1" time="1" defaultMemberUniqueName="[Dim Date - Cancel Date].[DateOld].[All]" allUniqueName="[Dim Date - Cancel Date].[DateOld].[All]" dimensionUniqueName="[Dim Date - Cancel Date]" displayFolder="" count="0" unbalanced="0" hidden="1"/>
    <cacheHierarchy uniqueName="[Dim Date - Cancel Date].[Day Name]" caption="Day Name" attribute="1" time="1" defaultMemberUniqueName="[Dim Date - Cancel Date].[Day Name].[All]" allUniqueName="[Dim Date - Cancel Date].[Day Name].[All]" dimensionUniqueName="[Dim Date - Cancel Date]" displayFolder="" count="0" unbalanced="0" hidden="1"/>
    <cacheHierarchy uniqueName="[Dim Date - Cancel Date].[Day Of Month]" caption="Day Of Month" attribute="1" time="1" defaultMemberUniqueName="[Dim Date - Cancel Date].[Day Of Month].[All]" allUniqueName="[Dim Date - Cancel Date].[Day Of Month].[All]" dimensionUniqueName="[Dim Date - Cancel Date]" displayFolder="" count="0" unbalanced="0" hidden="1"/>
    <cacheHierarchy uniqueName="[Dim Date - Cancel Date].[Day of Week]" caption="Day of Week" attribute="1" time="1" defaultMemberUniqueName="[Dim Date - Cancel Date].[Day of Week].[All]" allUniqueName="[Dim Date - Cancel Date].[Day of Week].[All]" dimensionUniqueName="[Dim Date - Cancel Date]" displayFolder="" count="0" unbalanced="0" hidden="1"/>
    <cacheHierarchy uniqueName="[Dim Date - Cancel Date].[Day of Year]" caption="Day of Year" attribute="1" time="1" defaultMemberUniqueName="[Dim Date - Cancel Date].[Day of Year].[All]" allUniqueName="[Dim Date - Cancel Date].[Day of Year].[All]" dimensionUniqueName="[Dim Date - Cancel Date]" displayFolder="" count="0" unbalanced="0" hidden="1"/>
    <cacheHierarchy uniqueName="[Dim Date - Cancel Date].[DayKey]" caption="DayKey" attribute="1" time="1" defaultMemberUniqueName="[Dim Date - Cancel Date].[DayKey].[All]" allUniqueName="[Dim Date - Cancel Date].[DayKey].[All]" dimensionUniqueName="[Dim Date - Cancel Date]" displayFolder="" count="0" unbalanced="0" hidden="1"/>
    <cacheHierarchy uniqueName="[Dim Date - Cancel Date].[DayKey2]" caption="DayKey2" attribute="1" time="1" defaultMemberUniqueName="[Dim Date - Cancel Date].[DayKey2].[All]" allUniqueName="[Dim Date - Cancel Date].[DayKey2].[All]" dimensionUniqueName="[Dim Date - Cancel Date]" displayFolder="" count="0" unbalanced="0" hidden="1"/>
    <cacheHierarchy uniqueName="[Dim Date - Cancel Date].[DayofMonthKey]" caption="DayofMonthKey" attribute="1" time="1" defaultMemberUniqueName="[Dim Date - Cancel Date].[DayofMonthKey].[All]" allUniqueName="[Dim Date - Cancel Date].[DayofMonthKey].[All]" dimensionUniqueName="[Dim Date - Cancel Date]" displayFolder="" count="0" unbalanced="0" hidden="1"/>
    <cacheHierarchy uniqueName="[Dim Date - Cancel Date].[DayofWeekKey]" caption="DayofWeekKey" attribute="1" time="1" defaultMemberUniqueName="[Dim Date - Cancel Date].[DayofWeekKey].[All]" allUniqueName="[Dim Date - Cancel Date].[DayofWeekKey].[All]" dimensionUniqueName="[Dim Date - Cancel Date]" displayFolder="" count="0" unbalanced="0" hidden="1"/>
    <cacheHierarchy uniqueName="[Dim Date - Cancel Date].[DayofYearKey]" caption="DayofYearKey" attribute="1" time="1" defaultMemberUniqueName="[Dim Date - Cancel Date].[DayofYearKey].[All]" allUniqueName="[Dim Date - Cancel Date].[DayofYearKey].[All]" dimensionUniqueName="[Dim Date - Cancel Date]" displayFolder="" count="0" unbalanced="0" hidden="1"/>
    <cacheHierarchy uniqueName="[Dim Date - Cancel Date].[FormattedDate]" caption="FormattedDate" attribute="1" time="1" defaultMemberUniqueName="[Dim Date - Cancel Date].[FormattedDate].[All]" allUniqueName="[Dim Date - Cancel Date].[FormattedDate].[All]" dimensionUniqueName="[Dim Date - Cancel Date]" displayFolder="" count="0" unbalanced="0" hidden="1"/>
    <cacheHierarchy uniqueName="[Dim Date - Cancel Date].[Half Year Name]" caption="Half Year Name" attribute="1" time="1" defaultMemberUniqueName="[Dim Date - Cancel Date].[Half Year Name].[All]" allUniqueName="[Dim Date - Cancel Date].[Half Year Name].[All]" dimensionUniqueName="[Dim Date - Cancel Date]" displayFolder="" count="0" unbalanced="0" hidden="1"/>
    <cacheHierarchy uniqueName="[Dim Date - Cancel Date].[Hijri Date]" caption="Hijri Date" attribute="1" time="1" defaultMemberUniqueName="[Dim Date - Cancel Date].[Hijri Date].[All]" allUniqueName="[Dim Date - Cancel Date].[Hijri Date].[All]" dimensionUniqueName="[Dim Date - Cancel Date]" displayFolder="" count="0" unbalanced="0" hidden="1"/>
    <cacheHierarchy uniqueName="[Dim Date - Cancel Date].[Hijri Month]" caption="Hijri Month" attribute="1" time="1" defaultMemberUniqueName="[Dim Date - Cancel Date].[Hijri Month].[All]" allUniqueName="[Dim Date - Cancel Date].[Hijri Month].[All]" dimensionUniqueName="[Dim Date - Cancel Date]" displayFolder="" count="0" unbalanced="0" hidden="1"/>
    <cacheHierarchy uniqueName="[Dim Date - Cancel Date].[Hijri Quarter]" caption="Hijri Quarter" attribute="1" time="1" defaultMemberUniqueName="[Dim Date - Cancel Date].[Hijri Quarter].[All]" allUniqueName="[Dim Date - Cancel Date].[Hijri Quarter].[All]" dimensionUniqueName="[Dim Date - Cancel Date]" displayFolder="" count="0" unbalanced="0" hidden="1"/>
    <cacheHierarchy uniqueName="[Dim Date - Cancel Date].[Hijri Semester]" caption="Hijri Semester" attribute="1" time="1" defaultMemberUniqueName="[Dim Date - Cancel Date].[Hijri Semester].[All]" allUniqueName="[Dim Date - Cancel Date].[Hijri Semester].[All]" dimensionUniqueName="[Dim Date - Cancel Date]" displayFolder="" count="0" unbalanced="0" hidden="1"/>
    <cacheHierarchy uniqueName="[Dim Date - Cancel Date].[Hijri Year]" caption="Hijri Year" attribute="1" time="1" defaultMemberUniqueName="[Dim Date - Cancel Date].[Hijri Year].[All]" allUniqueName="[Dim Date - Cancel Date].[Hijri Year].[All]" dimensionUniqueName="[Dim Date - Cancel Date]" displayFolder="" count="0" unbalanced="0" hidden="1"/>
    <cacheHierarchy uniqueName="[Dim Date - Cancel Date].[HijriDateHierarchy]" caption="HijriDateHierarchy" time="1" defaultMemberUniqueName="[Dim Date - Cancel Date].[HijriDateHierarchy].[All]" allUniqueName="[Dim Date - Cancel Date].[HijriDateHierarchy].[All]" dimensionUniqueName="[Dim Date - Cancel Date]" displayFolder="" count="0" unbalanced="0" hidden="1"/>
    <cacheHierarchy uniqueName="[Dim Date - Cancel Date].[HijriDayKey]" caption="HijriDayKey" attribute="1" time="1" defaultMemberUniqueName="[Dim Date - Cancel Date].[HijriDayKey].[All]" allUniqueName="[Dim Date - Cancel Date].[HijriDayKey].[All]" dimensionUniqueName="[Dim Date - Cancel Date]" displayFolder="" count="0" unbalanced="0" hidden="1"/>
    <cacheHierarchy uniqueName="[Dim Date - Cancel Date].[HijriMonthKey]" caption="HijriMonthKey" attribute="1" time="1" defaultMemberUniqueName="[Dim Date - Cancel Date].[HijriMonthKey].[All]" allUniqueName="[Dim Date - Cancel Date].[HijriMonthKey].[All]" dimensionUniqueName="[Dim Date - Cancel Date]" displayFolder="" count="0" unbalanced="0" hidden="1"/>
    <cacheHierarchy uniqueName="[Dim Date - Cancel Date].[HijriQuarterKey]" caption="HijriQuarterKey" attribute="1" time="1" defaultMemberUniqueName="[Dim Date - Cancel Date].[HijriQuarterKey].[All]" allUniqueName="[Dim Date - Cancel Date].[HijriQuarterKey].[All]" dimensionUniqueName="[Dim Date - Cancel Date]" displayFolder="" count="0" unbalanced="0" hidden="1"/>
    <cacheHierarchy uniqueName="[Dim Date - Cancel Date].[HijriSemesterKey]" caption="HijriSemesterKey" attribute="1" time="1" defaultMemberUniqueName="[Dim Date - Cancel Date].[HijriSemesterKey].[All]" allUniqueName="[Dim Date - Cancel Date].[HijriSemesterKey].[All]" dimensionUniqueName="[Dim Date - Cancel Date]" displayFolder="" count="0" unbalanced="0" hidden="1"/>
    <cacheHierarchy uniqueName="[Dim Date - Cancel Date].[Month Name]" caption="Month Name" attribute="1" time="1" defaultMemberUniqueName="[Dim Date - Cancel Date].[Month Name].[All]" allUniqueName="[Dim Date - Cancel Date].[Month Name].[All]" dimensionUniqueName="[Dim Date - Cancel Date]" displayFolder="" count="0" unbalanced="0" hidden="1"/>
    <cacheHierarchy uniqueName="[Dim Date - Cancel Date].[Month Of Year]" caption="Month Of Year" attribute="1" time="1" defaultMemberUniqueName="[Dim Date - Cancel Date].[Month Of Year].[All]" allUniqueName="[Dim Date - Cancel Date].[Month Of Year].[All]" dimensionUniqueName="[Dim Date - Cancel Date]" displayFolder="" count="0" unbalanced="0" hidden="1"/>
    <cacheHierarchy uniqueName="[Dim Date - Cancel Date].[MonthKey]" caption="MonthKey" attribute="1" time="1" defaultMemberUniqueName="[Dim Date - Cancel Date].[MonthKey].[All]" allUniqueName="[Dim Date - Cancel Date].[MonthKey].[All]" dimensionUniqueName="[Dim Date - Cancel Date]" displayFolder="" count="0" unbalanced="0" hidden="1"/>
    <cacheHierarchy uniqueName="[Dim Date - Cancel Date].[MonthNameKey]" caption="MonthNameKey" attribute="1" time="1" defaultMemberUniqueName="[Dim Date - Cancel Date].[MonthNameKey].[All]" allUniqueName="[Dim Date - Cancel Date].[MonthNameKey].[All]" dimensionUniqueName="[Dim Date - Cancel Date]" displayFolder="" count="0" unbalanced="0" hidden="1"/>
    <cacheHierarchy uniqueName="[Dim Date - Cancel Date].[MonthOverTime]" caption="MonthOverTime" attribute="1" time="1" defaultMemberUniqueName="[Dim Date - Cancel Date].[MonthOverTime].[All]" allUniqueName="[Dim Date - Cancel Date].[MonthOverTime].[All]" dimensionUniqueName="[Dim Date - Cancel Date]" displayFolder="" count="0" unbalanced="0" hidden="1"/>
    <cacheHierarchy uniqueName="[Dim Date - Cancel Date].[PK_Date]" caption="PK_Date" attribute="1" time="1" keyAttribute="1" defaultMemberUniqueName="[Dim Date - Cancel Date].[PK_Date].[All]" allUniqueName="[Dim Date - Cancel Date].[PK_Date].[All]" dimensionUniqueName="[Dim Date - Cancel Date]" displayFolder="" count="0" memberValueDatatype="7" unbalanced="0" hidden="1"/>
    <cacheHierarchy uniqueName="[Dim Date - Cancel Date].[Quarter Name]" caption="Quarter Name" attribute="1" time="1" defaultMemberUniqueName="[Dim Date - Cancel Date].[Quarter Name].[All]" allUniqueName="[Dim Date - Cancel Date].[Quarter Name].[All]" dimensionUniqueName="[Dim Date - Cancel Date]" displayFolder="" count="0" unbalanced="0" hidden="1"/>
    <cacheHierarchy uniqueName="[Dim Date - Cancel Date].[Quarter Of Year]" caption="Quarter Of Year" attribute="1" time="1" defaultMemberUniqueName="[Dim Date - Cancel Date].[Quarter Of Year].[All]" allUniqueName="[Dim Date - Cancel Date].[Quarter Of Year].[All]" dimensionUniqueName="[Dim Date - Cancel Date]" displayFolder="" count="0" unbalanced="0" hidden="1"/>
    <cacheHierarchy uniqueName="[Dim Date - Cancel Date].[QuarterKey]" caption="QuarterKey" attribute="1" time="1" defaultMemberUniqueName="[Dim Date - Cancel Date].[QuarterKey].[All]" allUniqueName="[Dim Date - Cancel Date].[QuarterKey].[All]" dimensionUniqueName="[Dim Date - Cancel Date]" displayFolder="" count="0" unbalanced="0" hidden="1"/>
    <cacheHierarchy uniqueName="[Dim Date - Cancel Date].[Semester Of Year]" caption="Semester Of Year" attribute="1" time="1" defaultMemberUniqueName="[Dim Date - Cancel Date].[Semester Of Year].[All]" allUniqueName="[Dim Date - Cancel Date].[Semester Of Year].[All]" dimensionUniqueName="[Dim Date - Cancel Date]" displayFolder="" count="0" unbalanced="0" hidden="1"/>
    <cacheHierarchy uniqueName="[Dim Date - Cancel Date].[SemesterKey]" caption="SemesterKey" attribute="1" time="1" defaultMemberUniqueName="[Dim Date - Cancel Date].[SemesterKey].[All]" allUniqueName="[Dim Date - Cancel Date].[SemesterKey].[All]" dimensionUniqueName="[Dim Date - Cancel Date]" displayFolder="" count="0" unbalanced="0" hidden="1"/>
    <cacheHierarchy uniqueName="[Dim Date - Cancel Date].[SemesterNameKey]" caption="SemesterNameKey" attribute="1" time="1" defaultMemberUniqueName="[Dim Date - Cancel Date].[SemesterNameKey].[All]" allUniqueName="[Dim Date - Cancel Date].[SemesterNameKey].[All]" dimensionUniqueName="[Dim Date - Cancel Date]" displayFolder="" count="0" unbalanced="0" hidden="1"/>
    <cacheHierarchy uniqueName="[Dim Date - Cancel Date].[Week]" caption="Week" attribute="1" time="1" defaultMemberUniqueName="[Dim Date - Cancel Date].[Week].[All]" allUniqueName="[Dim Date - Cancel Date].[Week].[All]" dimensionUniqueName="[Dim Date - Cancel Date]" displayFolder="" count="0" unbalanced="0" hidden="1"/>
    <cacheHierarchy uniqueName="[Dim Date - Cancel Date].[Week Of Year]" caption="Week Of Year" attribute="1" time="1" defaultMemberUniqueName="[Dim Date - Cancel Date].[Week Of Year].[All]" allUniqueName="[Dim Date - Cancel Date].[Week Of Year].[All]" dimensionUniqueName="[Dim Date - Cancel Date]" displayFolder="" count="0" unbalanced="0" hidden="1"/>
    <cacheHierarchy uniqueName="[Dim Date - Cancel Date].[WeekKey]" caption="WeekKey" attribute="1" time="1" defaultMemberUniqueName="[Dim Date - Cancel Date].[WeekKey].[All]" allUniqueName="[Dim Date - Cancel Date].[WeekKey].[All]" dimensionUniqueName="[Dim Date - Cancel Date]" displayFolder="" count="0" unbalanced="0" hidden="1"/>
    <cacheHierarchy uniqueName="[Dim Date - Cancel Date].[WeeksHierarchy]" caption="WeeksHierarchy" time="1" defaultMemberUniqueName="[Dim Date - Cancel Date].[WeeksHierarchy].[All]" allUniqueName="[Dim Date - Cancel Date].[WeeksHierarchy].[All]" dimensionUniqueName="[Dim Date - Cancel Date]" displayFolder="" count="0" unbalanced="0" hidden="1"/>
    <cacheHierarchy uniqueName="[Dim Date - Cancel Date].[Year Name]" caption="Year Name" attribute="1" time="1" defaultMemberUniqueName="[Dim Date - Cancel Date].[Year Name].[All]" allUniqueName="[Dim Date - Cancel Date].[Year Name].[All]" dimensionUniqueName="[Dim Date - Cancel Date]" displayFolder="" count="0" unbalanced="0" hidden="1"/>
    <cacheHierarchy uniqueName="[Dim Date - Cancel Date].[YearMonthKey]" caption="YearMonthKey" attribute="1" time="1" defaultMemberUniqueName="[Dim Date - Cancel Date].[YearMonthKey].[All]" allUniqueName="[Dim Date - Cancel Date].[YearMonthKey].[All]" dimensionUniqueName="[Dim Date - Cancel Date]" displayFolder="" count="0" unbalanced="0" hidden="1"/>
    <cacheHierarchy uniqueName="[Dim Date - Cancel Time].[DayTimeBucket]" caption="DayTimeBucket" attribute="1" defaultMemberUniqueName="[Dim Date - Cancel Time].[DayTimeBucket].[All]" allUniqueName="[Dim Date - Cancel Time].[DayTimeBucket].[All]" dimensionUniqueName="[Dim Date - Cancel Time]" displayFolder="" count="0" unbalanced="0" hidden="1"/>
    <cacheHierarchy uniqueName="[Dim Date - Cancel Time].[DayTimeBucketGroupKey]" caption="DayTimeBucketGroupKey" attribute="1" defaultMemberUniqueName="[Dim Date - Cancel Time].[DayTimeBucketGroupKey].[All]" allUniqueName="[Dim Date - Cancel Time].[DayTimeBucketGroupKey].[All]" dimensionUniqueName="[Dim Date - Cancel Time]" displayFolder="" count="0" unbalanced="0" hidden="1"/>
    <cacheHierarchy uniqueName="[Dim Date - Cancel Time].[Hour24]" caption="Hour24" attribute="1" defaultMemberUniqueName="[Dim Date - Cancel Time].[Hour24].[All]" allUniqueName="[Dim Date - Cancel Time].[Hour24].[All]" dimensionUniqueName="[Dim Date - Cancel Time]" displayFolder="" count="0" unbalanced="0" hidden="1"/>
    <cacheHierarchy uniqueName="[Dim Date - Cancel Time].[HourlyBucket]" caption="HourlyBucket" attribute="1" defaultMemberUniqueName="[Dim Date - Cancel Time].[HourlyBucket].[All]" allUniqueName="[Dim Date - Cancel Time].[HourlyBucket].[All]" dimensionUniqueName="[Dim Date - Cancel Time]" displayFolder="" count="0" unbalanced="0" hidden="1"/>
    <cacheHierarchy uniqueName="[Dim Date - Cancel Time].[MinuteNumber]" caption="MinuteNumber" attribute="1" defaultMemberUniqueName="[Dim Date - Cancel Time].[MinuteNumber].[All]" allUniqueName="[Dim Date - Cancel Time].[MinuteNumber].[All]" dimensionUniqueName="[Dim Date - Cancel Time]" displayFolder="" count="0" unbalanced="0" hidden="1"/>
    <cacheHierarchy uniqueName="[Dim Date - Cancel Time].[SecondNumber]" caption="SecondNumber" attribute="1" defaultMemberUniqueName="[Dim Date - Cancel Time].[SecondNumber].[All]" allUniqueName="[Dim Date - Cancel Time].[SecondNumber].[All]" dimensionUniqueName="[Dim Date - Cancel Time]" displayFolder="" count="0" unbalanced="0" hidden="1"/>
    <cacheHierarchy uniqueName="[Dim Date - Cancel Time].[Time]" caption="Time" attribute="1" defaultMemberUniqueName="[Dim Date - Cancel Time].[Time].[All]" allUniqueName="[Dim Date - Cancel Time].[Time].[All]" dimensionUniqueName="[Dim Date - Cancel Time]" displayFolder="" count="0" unbalanced="0" hidden="1"/>
    <cacheHierarchy uniqueName="[Dim Date - Cancel Time].[TimeAltKey]" caption="TimeAltKey" attribute="1" defaultMemberUniqueName="[Dim Date - Cancel Time].[TimeAltKey].[All]" allUniqueName="[Dim Date - Cancel Time].[TimeAltKey].[All]" dimensionUniqueName="[Dim Date - Cancel Time]" displayFolder="" count="0" unbalanced="0" hidden="1"/>
    <cacheHierarchy uniqueName="[Dim Date - Cancel Time].[TimeInSecond]" caption="TimeInSecond" attribute="1" defaultMemberUniqueName="[Dim Date - Cancel Time].[TimeInSecond].[All]" allUniqueName="[Dim Date - Cancel Time].[TimeInSecond].[All]" dimensionUniqueName="[Dim Date - Cancel Time]" displayFolder="" count="0" unbalanced="0" hidden="1"/>
    <cacheHierarchy uniqueName="[Dim Date - Cancel Time].[TimeKey]" caption="TimeKey" attribute="1" defaultMemberUniqueName="[Dim Date - Cancel Time].[TimeKey].[All]" allUniqueName="[Dim Date - Cancel Time].[TimeKey].[All]" dimensionUniqueName="[Dim Date - Cancel Time]" displayFolder="" count="0" unbalanced="0" hidden="1"/>
    <cacheHierarchy uniqueName="[Dim Date - Clinic Date].[Custom Week]" caption="Custom Week" attribute="1" time="1" defaultMemberUniqueName="[Dim Date - Clinic Date].[Custom Week].[All]" allUniqueName="[Dim Date - Clinic Date].[Custom Week].[All]" dimensionUniqueName="[Dim Date - Clinic Date]" displayFolder="" count="0" unbalanced="0" hidden="1"/>
    <cacheHierarchy uniqueName="[Dim Date - Clinic Date].[Date]" caption="Date" attribute="1" time="1" defaultMemberUniqueName="[Dim Date - Clinic Date].[Date].[All]" allUniqueName="[Dim Date - Clinic Date].[Date].[All]" dimensionUniqueName="[Dim Date - Clinic Date]" displayFolder="" count="0" unbalanced="0" hidden="1"/>
    <cacheHierarchy uniqueName="[Dim Date - Clinic Date].[DateHierarchy]" caption="DateHierarchy" time="1" defaultMemberUniqueName="[Dim Date - Clinic Date].[DateHierarchy].[All]" allUniqueName="[Dim Date - Clinic Date].[DateHierarchy].[All]" dimensionUniqueName="[Dim Date - Clinic Date]" displayFolder="" count="0" unbalanced="0" hidden="1"/>
    <cacheHierarchy uniqueName="[Dim Date - Clinic Date].[DateKey]" caption="DateKey" attribute="1" time="1" defaultMemberUniqueName="[Dim Date - Clinic Date].[DateKey].[All]" allUniqueName="[Dim Date - Clinic Date].[DateKey].[All]" dimensionUniqueName="[Dim Date - Clinic Date]" displayFolder="" count="0" unbalanced="0" hidden="1"/>
    <cacheHierarchy uniqueName="[Dim Date - Clinic Date].[DateOld]" caption="DateOld" attribute="1" time="1" defaultMemberUniqueName="[Dim Date - Clinic Date].[DateOld].[All]" allUniqueName="[Dim Date - Clinic Date].[DateOld].[All]" dimensionUniqueName="[Dim Date - Clinic Date]" displayFolder="" count="0" unbalanced="0" hidden="1"/>
    <cacheHierarchy uniqueName="[Dim Date - Clinic Date].[Day Name]" caption="Day Name" attribute="1" time="1" defaultMemberUniqueName="[Dim Date - Clinic Date].[Day Name].[All]" allUniqueName="[Dim Date - Clinic Date].[Day Name].[All]" dimensionUniqueName="[Dim Date - Clinic Date]" displayFolder="" count="0" unbalanced="0" hidden="1"/>
    <cacheHierarchy uniqueName="[Dim Date - Clinic Date].[Day Of Month]" caption="Day Of Month" attribute="1" time="1" defaultMemberUniqueName="[Dim Date - Clinic Date].[Day Of Month].[All]" allUniqueName="[Dim Date - Clinic Date].[Day Of Month].[All]" dimensionUniqueName="[Dim Date - Clinic Date]" displayFolder="" count="0" unbalanced="0" hidden="1"/>
    <cacheHierarchy uniqueName="[Dim Date - Clinic Date].[Day of Week]" caption="Day of Week" attribute="1" time="1" defaultMemberUniqueName="[Dim Date - Clinic Date].[Day of Week].[All]" allUniqueName="[Dim Date - Clinic Date].[Day of Week].[All]" dimensionUniqueName="[Dim Date - Clinic Date]" displayFolder="" count="0" unbalanced="0" hidden="1"/>
    <cacheHierarchy uniqueName="[Dim Date - Clinic Date].[Day of Year]" caption="Day of Year" attribute="1" time="1" defaultMemberUniqueName="[Dim Date - Clinic Date].[Day of Year].[All]" allUniqueName="[Dim Date - Clinic Date].[Day of Year].[All]" dimensionUniqueName="[Dim Date - Clinic Date]" displayFolder="" count="0" unbalanced="0" hidden="1"/>
    <cacheHierarchy uniqueName="[Dim Date - Clinic Date].[DayKey]" caption="DayKey" attribute="1" time="1" defaultMemberUniqueName="[Dim Date - Clinic Date].[DayKey].[All]" allUniqueName="[Dim Date - Clinic Date].[DayKey].[All]" dimensionUniqueName="[Dim Date - Clinic Date]" displayFolder="" count="0" unbalanced="0" hidden="1"/>
    <cacheHierarchy uniqueName="[Dim Date - Clinic Date].[DayKey2]" caption="DayKey2" attribute="1" time="1" defaultMemberUniqueName="[Dim Date - Clinic Date].[DayKey2].[All]" allUniqueName="[Dim Date - Clinic Date].[DayKey2].[All]" dimensionUniqueName="[Dim Date - Clinic Date]" displayFolder="" count="0" unbalanced="0" hidden="1"/>
    <cacheHierarchy uniqueName="[Dim Date - Clinic Date].[DayofMonthKey]" caption="DayofMonthKey" attribute="1" time="1" defaultMemberUniqueName="[Dim Date - Clinic Date].[DayofMonthKey].[All]" allUniqueName="[Dim Date - Clinic Date].[DayofMonthKey].[All]" dimensionUniqueName="[Dim Date - Clinic Date]" displayFolder="" count="0" unbalanced="0" hidden="1"/>
    <cacheHierarchy uniqueName="[Dim Date - Clinic Date].[DayofWeekKey]" caption="DayofWeekKey" attribute="1" time="1" defaultMemberUniqueName="[Dim Date - Clinic Date].[DayofWeekKey].[All]" allUniqueName="[Dim Date - Clinic Date].[DayofWeekKey].[All]" dimensionUniqueName="[Dim Date - Clinic Date]" displayFolder="" count="0" unbalanced="0" hidden="1"/>
    <cacheHierarchy uniqueName="[Dim Date - Clinic Date].[DayofYearKey]" caption="DayofYearKey" attribute="1" time="1" defaultMemberUniqueName="[Dim Date - Clinic Date].[DayofYearKey].[All]" allUniqueName="[Dim Date - Clinic Date].[DayofYearKey].[All]" dimensionUniqueName="[Dim Date - Clinic Date]" displayFolder="" count="0" unbalanced="0" hidden="1"/>
    <cacheHierarchy uniqueName="[Dim Date - Clinic Date].[FormattedDate]" caption="FormattedDate" attribute="1" time="1" defaultMemberUniqueName="[Dim Date - Clinic Date].[FormattedDate].[All]" allUniqueName="[Dim Date - Clinic Date].[FormattedDate].[All]" dimensionUniqueName="[Dim Date - Clinic Date]" displayFolder="" count="0" unbalanced="0" hidden="1"/>
    <cacheHierarchy uniqueName="[Dim Date - Clinic Date].[FormattedDateHierarchy]" caption="FormattedDateHierarchy" time="1" defaultMemberUniqueName="[Dim Date - Clinic Date].[FormattedDateHierarchy].[All]" allUniqueName="[Dim Date - Clinic Date].[FormattedDateHierarchy].[All]" dimensionUniqueName="[Dim Date - Clinic Date]" displayFolder="" count="0" unbalanced="0" hidden="1"/>
    <cacheHierarchy uniqueName="[Dim Date - Clinic Date].[Half Year Name]" caption="Half Year Name" attribute="1" time="1" defaultMemberUniqueName="[Dim Date - Clinic Date].[Half Year Name].[All]" allUniqueName="[Dim Date - Clinic Date].[Half Year Name].[All]" dimensionUniqueName="[Dim Date - Clinic Date]" displayFolder="" count="0" unbalanced="0" hidden="1"/>
    <cacheHierarchy uniqueName="[Dim Date - Clinic Date].[Hijri Date]" caption="Hijri Date" attribute="1" time="1" defaultMemberUniqueName="[Dim Date - Clinic Date].[Hijri Date].[All]" allUniqueName="[Dim Date - Clinic Date].[Hijri Date].[All]" dimensionUniqueName="[Dim Date - Clinic Date]" displayFolder="" count="0" unbalanced="0" hidden="1"/>
    <cacheHierarchy uniqueName="[Dim Date - Clinic Date].[Hijri Month]" caption="Hijri Month" attribute="1" time="1" defaultMemberUniqueName="[Dim Date - Clinic Date].[Hijri Month].[All]" allUniqueName="[Dim Date - Clinic Date].[Hijri Month].[All]" dimensionUniqueName="[Dim Date - Clinic Date]" displayFolder="" count="0" unbalanced="0" hidden="1"/>
    <cacheHierarchy uniqueName="[Dim Date - Clinic Date].[Hijri Quarter]" caption="Hijri Quarter" attribute="1" time="1" defaultMemberUniqueName="[Dim Date - Clinic Date].[Hijri Quarter].[All]" allUniqueName="[Dim Date - Clinic Date].[Hijri Quarter].[All]" dimensionUniqueName="[Dim Date - Clinic Date]" displayFolder="" count="0" unbalanced="0" hidden="1"/>
    <cacheHierarchy uniqueName="[Dim Date - Clinic Date].[Hijri Semester]" caption="Hijri Semester" attribute="1" time="1" defaultMemberUniqueName="[Dim Date - Clinic Date].[Hijri Semester].[All]" allUniqueName="[Dim Date - Clinic Date].[Hijri Semester].[All]" dimensionUniqueName="[Dim Date - Clinic Date]" displayFolder="" count="0" unbalanced="0" hidden="1"/>
    <cacheHierarchy uniqueName="[Dim Date - Clinic Date].[Hijri Year]" caption="Hijri Year" attribute="1" time="1" defaultMemberUniqueName="[Dim Date - Clinic Date].[Hijri Year].[All]" allUniqueName="[Dim Date - Clinic Date].[Hijri Year].[All]" dimensionUniqueName="[Dim Date - Clinic Date]" displayFolder="" count="0" unbalanced="0" hidden="1"/>
    <cacheHierarchy uniqueName="[Dim Date - Clinic Date].[HijriDateHierarchy]" caption="HijriDateHierarchy" time="1" defaultMemberUniqueName="[Dim Date - Clinic Date].[HijriDateHierarchy].[All]" allUniqueName="[Dim Date - Clinic Date].[HijriDateHierarchy].[All]" dimensionUniqueName="[Dim Date - Clinic Date]" displayFolder="" count="0" unbalanced="0" hidden="1"/>
    <cacheHierarchy uniqueName="[Dim Date - Clinic Date].[HijriDayKey]" caption="HijriDayKey" attribute="1" time="1" defaultMemberUniqueName="[Dim Date - Clinic Date].[HijriDayKey].[All]" allUniqueName="[Dim Date - Clinic Date].[HijriDayKey].[All]" dimensionUniqueName="[Dim Date - Clinic Date]" displayFolder="" count="0" unbalanced="0" hidden="1"/>
    <cacheHierarchy uniqueName="[Dim Date - Clinic Date].[HijriMonthKey]" caption="HijriMonthKey" attribute="1" time="1" defaultMemberUniqueName="[Dim Date - Clinic Date].[HijriMonthKey].[All]" allUniqueName="[Dim Date - Clinic Date].[HijriMonthKey].[All]" dimensionUniqueName="[Dim Date - Clinic Date]" displayFolder="" count="0" unbalanced="0" hidden="1"/>
    <cacheHierarchy uniqueName="[Dim Date - Clinic Date].[HijriQuarterKey]" caption="HijriQuarterKey" attribute="1" time="1" defaultMemberUniqueName="[Dim Date - Clinic Date].[HijriQuarterKey].[All]" allUniqueName="[Dim Date - Clinic Date].[HijriQuarterKey].[All]" dimensionUniqueName="[Dim Date - Clinic Date]" displayFolder="" count="0" unbalanced="0" hidden="1"/>
    <cacheHierarchy uniqueName="[Dim Date - Clinic Date].[HijriSemesterKey]" caption="HijriSemesterKey" attribute="1" time="1" defaultMemberUniqueName="[Dim Date - Clinic Date].[HijriSemesterKey].[All]" allUniqueName="[Dim Date - Clinic Date].[HijriSemesterKey].[All]" dimensionUniqueName="[Dim Date - Clinic Date]" displayFolder="" count="0" unbalanced="0" hidden="1"/>
    <cacheHierarchy uniqueName="[Dim Date - Clinic Date].[Month Name]" caption="Month Name" attribute="1" time="1" defaultMemberUniqueName="[Dim Date - Clinic Date].[Month Name].[All]" allUniqueName="[Dim Date - Clinic Date].[Month Name].[All]" dimensionUniqueName="[Dim Date - Clinic Date]" displayFolder="" count="0" unbalanced="0" hidden="1"/>
    <cacheHierarchy uniqueName="[Dim Date - Clinic Date].[Month Of Year]" caption="Month Of Year" attribute="1" time="1" defaultMemberUniqueName="[Dim Date - Clinic Date].[Month Of Year].[All]" allUniqueName="[Dim Date - Clinic Date].[Month Of Year].[All]" dimensionUniqueName="[Dim Date - Clinic Date]" displayFolder="" count="0" unbalanced="0" hidden="1"/>
    <cacheHierarchy uniqueName="[Dim Date - Clinic Date].[MonthKey]" caption="MonthKey" attribute="1" time="1" defaultMemberUniqueName="[Dim Date - Clinic Date].[MonthKey].[All]" allUniqueName="[Dim Date - Clinic Date].[MonthKey].[All]" dimensionUniqueName="[Dim Date - Clinic Date]" displayFolder="" count="0" unbalanced="0" hidden="1"/>
    <cacheHierarchy uniqueName="[Dim Date - Clinic Date].[MonthNameKey]" caption="MonthNameKey" attribute="1" time="1" defaultMemberUniqueName="[Dim Date - Clinic Date].[MonthNameKey].[All]" allUniqueName="[Dim Date - Clinic Date].[MonthNameKey].[All]" dimensionUniqueName="[Dim Date - Clinic Date]" displayFolder="" count="0" unbalanced="0" hidden="1"/>
    <cacheHierarchy uniqueName="[Dim Date - Clinic Date].[MonthOverTime]" caption="MonthOverTime" attribute="1" time="1" defaultMemberUniqueName="[Dim Date - Clinic Date].[MonthOverTime].[All]" allUniqueName="[Dim Date - Clinic Date].[MonthOverTime].[All]" dimensionUniqueName="[Dim Date - Clinic Date]" displayFolder="" count="0" unbalanced="0" hidden="1"/>
    <cacheHierarchy uniqueName="[Dim Date - Clinic Date].[PK_Date]" caption="PK_Date" attribute="1" time="1" keyAttribute="1" defaultMemberUniqueName="[Dim Date - Clinic Date].[PK_Date].[All]" allUniqueName="[Dim Date - Clinic Date].[PK_Date].[All]" dimensionUniqueName="[Dim Date - Clinic Date]" displayFolder="" count="0" memberValueDatatype="7" unbalanced="0" hidden="1"/>
    <cacheHierarchy uniqueName="[Dim Date - Clinic Date].[Quarter Name]" caption="Quarter Name" attribute="1" time="1" defaultMemberUniqueName="[Dim Date - Clinic Date].[Quarter Name].[All]" allUniqueName="[Dim Date - Clinic Date].[Quarter Name].[All]" dimensionUniqueName="[Dim Date - Clinic Date]" displayFolder="" count="0" unbalanced="0" hidden="1"/>
    <cacheHierarchy uniqueName="[Dim Date - Clinic Date].[Quarter Of Year]" caption="Quarter Of Year" attribute="1" time="1" defaultMemberUniqueName="[Dim Date - Clinic Date].[Quarter Of Year].[All]" allUniqueName="[Dim Date - Clinic Date].[Quarter Of Year].[All]" dimensionUniqueName="[Dim Date - Clinic Date]" displayFolder="" count="0" unbalanced="0" hidden="1"/>
    <cacheHierarchy uniqueName="[Dim Date - Clinic Date].[QuarterKey]" caption="QuarterKey" attribute="1" time="1" defaultMemberUniqueName="[Dim Date - Clinic Date].[QuarterKey].[All]" allUniqueName="[Dim Date - Clinic Date].[QuarterKey].[All]" dimensionUniqueName="[Dim Date - Clinic Date]" displayFolder="" count="0" unbalanced="0" hidden="1"/>
    <cacheHierarchy uniqueName="[Dim Date - Clinic Date].[Semester Of Year]" caption="Semester Of Year" attribute="1" time="1" defaultMemberUniqueName="[Dim Date - Clinic Date].[Semester Of Year].[All]" allUniqueName="[Dim Date - Clinic Date].[Semester Of Year].[All]" dimensionUniqueName="[Dim Date - Clinic Date]" displayFolder="" count="0" unbalanced="0" hidden="1"/>
    <cacheHierarchy uniqueName="[Dim Date - Clinic Date].[SemesterKey]" caption="SemesterKey" attribute="1" time="1" defaultMemberUniqueName="[Dim Date - Clinic Date].[SemesterKey].[All]" allUniqueName="[Dim Date - Clinic Date].[SemesterKey].[All]" dimensionUniqueName="[Dim Date - Clinic Date]" displayFolder="" count="0" unbalanced="0" hidden="1"/>
    <cacheHierarchy uniqueName="[Dim Date - Clinic Date].[SemesterNameKey]" caption="SemesterNameKey" attribute="1" time="1" defaultMemberUniqueName="[Dim Date - Clinic Date].[SemesterNameKey].[All]" allUniqueName="[Dim Date - Clinic Date].[SemesterNameKey].[All]" dimensionUniqueName="[Dim Date - Clinic Date]" displayFolder="" count="0" unbalanced="0" hidden="1"/>
    <cacheHierarchy uniqueName="[Dim Date - Clinic Date].[Week]" caption="Week" attribute="1" time="1" defaultMemberUniqueName="[Dim Date - Clinic Date].[Week].[All]" allUniqueName="[Dim Date - Clinic Date].[Week].[All]" dimensionUniqueName="[Dim Date - Clinic Date]" displayFolder="" count="0" unbalanced="0" hidden="1"/>
    <cacheHierarchy uniqueName="[Dim Date - Clinic Date].[Week Of Year]" caption="Week Of Year" attribute="1" time="1" defaultMemberUniqueName="[Dim Date - Clinic Date].[Week Of Year].[All]" allUniqueName="[Dim Date - Clinic Date].[Week Of Year].[All]" dimensionUniqueName="[Dim Date - Clinic Date]" displayFolder="" count="0" unbalanced="0" hidden="1"/>
    <cacheHierarchy uniqueName="[Dim Date - Clinic Date].[WeekKey]" caption="WeekKey" attribute="1" time="1" defaultMemberUniqueName="[Dim Date - Clinic Date].[WeekKey].[All]" allUniqueName="[Dim Date - Clinic Date].[WeekKey].[All]" dimensionUniqueName="[Dim Date - Clinic Date]" displayFolder="" count="0" unbalanced="0" hidden="1"/>
    <cacheHierarchy uniqueName="[Dim Date - Clinic Date].[WeeksHierarchy]" caption="WeeksHierarchy" time="1" defaultMemberUniqueName="[Dim Date - Clinic Date].[WeeksHierarchy].[All]" allUniqueName="[Dim Date - Clinic Date].[WeeksHierarchy].[All]" dimensionUniqueName="[Dim Date - Clinic Date]" displayFolder="" count="0" unbalanced="0" hidden="1"/>
    <cacheHierarchy uniqueName="[Dim Date - Clinic Date].[Year Name]" caption="Year Name" attribute="1" time="1" defaultMemberUniqueName="[Dim Date - Clinic Date].[Year Name].[All]" allUniqueName="[Dim Date - Clinic Date].[Year Name].[All]" dimensionUniqueName="[Dim Date - Clinic Date]" displayFolder="" count="0" unbalanced="0" hidden="1"/>
    <cacheHierarchy uniqueName="[Dim Date - Clinics  Booking].[Custom Week]" caption="Custom Week" attribute="1" time="1" defaultMemberUniqueName="[Dim Date - Clinics  Booking].[Custom Week].[All]" allUniqueName="[Dim Date - Clinics  Booking].[Custom Week].[All]" dimensionUniqueName="[Dim Date - Clinics  Booking]" displayFolder="" count="0" unbalanced="0" hidden="1"/>
    <cacheHierarchy uniqueName="[Dim Date - Clinics  Booking].[Date]" caption="Date" attribute="1" time="1" defaultMemberUniqueName="[Dim Date - Clinics  Booking].[Date].[All]" allUniqueName="[Dim Date - Clinics  Booking].[Date].[All]" dimensionUniqueName="[Dim Date - Clinics  Booking]" displayFolder="" count="0" unbalanced="0" hidden="1"/>
    <cacheHierarchy uniqueName="[Dim Date - Clinics  Booking].[DateHierarchy]" caption="DateHierarchy" time="1" defaultMemberUniqueName="[Dim Date - Clinics  Booking].[DateHierarchy].[All]" allUniqueName="[Dim Date - Clinics  Booking].[DateHierarchy].[All]" dimensionUniqueName="[Dim Date - Clinics  Booking]" displayFolder="" count="0" unbalanced="0" hidden="1"/>
    <cacheHierarchy uniqueName="[Dim Date - Clinics  Booking].[DateKey]" caption="DateKey" attribute="1" time="1" defaultMemberUniqueName="[Dim Date - Clinics  Booking].[DateKey].[All]" allUniqueName="[Dim Date - Clinics  Booking].[DateKey].[All]" dimensionUniqueName="[Dim Date - Clinics  Booking]" displayFolder="" count="0" unbalanced="0" hidden="1"/>
    <cacheHierarchy uniqueName="[Dim Date - Clinics  Booking].[DateOld]" caption="DateOld" attribute="1" time="1" defaultMemberUniqueName="[Dim Date - Clinics  Booking].[DateOld].[All]" allUniqueName="[Dim Date - Clinics  Booking].[DateOld].[All]" dimensionUniqueName="[Dim Date - Clinics  Booking]" displayFolder="" count="0" unbalanced="0" hidden="1"/>
    <cacheHierarchy uniqueName="[Dim Date - Clinics  Booking].[Day Name]" caption="Day Name" attribute="1" time="1" defaultMemberUniqueName="[Dim Date - Clinics  Booking].[Day Name].[All]" allUniqueName="[Dim Date - Clinics  Booking].[Day Name].[All]" dimensionUniqueName="[Dim Date - Clinics  Booking]" displayFolder="" count="0" unbalanced="0" hidden="1"/>
    <cacheHierarchy uniqueName="[Dim Date - Clinics  Booking].[Day Of Month]" caption="Day Of Month" attribute="1" time="1" defaultMemberUniqueName="[Dim Date - Clinics  Booking].[Day Of Month].[All]" allUniqueName="[Dim Date - Clinics  Booking].[Day Of Month].[All]" dimensionUniqueName="[Dim Date - Clinics  Booking]" displayFolder="" count="0" unbalanced="0" hidden="1"/>
    <cacheHierarchy uniqueName="[Dim Date - Clinics  Booking].[Day of Week]" caption="Day of Week" attribute="1" time="1" defaultMemberUniqueName="[Dim Date - Clinics  Booking].[Day of Week].[All]" allUniqueName="[Dim Date - Clinics  Booking].[Day of Week].[All]" dimensionUniqueName="[Dim Date - Clinics  Booking]" displayFolder="" count="0" unbalanced="0" hidden="1"/>
    <cacheHierarchy uniqueName="[Dim Date - Clinics  Booking].[Day of Year]" caption="Day of Year" attribute="1" time="1" defaultMemberUniqueName="[Dim Date - Clinics  Booking].[Day of Year].[All]" allUniqueName="[Dim Date - Clinics  Booking].[Day of Year].[All]" dimensionUniqueName="[Dim Date - Clinics  Booking]" displayFolder="" count="0" unbalanced="0" hidden="1"/>
    <cacheHierarchy uniqueName="[Dim Date - Clinics  Booking].[DayKey]" caption="DayKey" attribute="1" time="1" defaultMemberUniqueName="[Dim Date - Clinics  Booking].[DayKey].[All]" allUniqueName="[Dim Date - Clinics  Booking].[DayKey].[All]" dimensionUniqueName="[Dim Date - Clinics  Booking]" displayFolder="" count="0" unbalanced="0" hidden="1"/>
    <cacheHierarchy uniqueName="[Dim Date - Clinics  Booking].[DayKey2]" caption="DayKey2" attribute="1" time="1" defaultMemberUniqueName="[Dim Date - Clinics  Booking].[DayKey2].[All]" allUniqueName="[Dim Date - Clinics  Booking].[DayKey2].[All]" dimensionUniqueName="[Dim Date - Clinics  Booking]" displayFolder="" count="0" unbalanced="0" hidden="1"/>
    <cacheHierarchy uniqueName="[Dim Date - Clinics  Booking].[DayofMonthKey]" caption="DayofMonthKey" attribute="1" time="1" defaultMemberUniqueName="[Dim Date - Clinics  Booking].[DayofMonthKey].[All]" allUniqueName="[Dim Date - Clinics  Booking].[DayofMonthKey].[All]" dimensionUniqueName="[Dim Date - Clinics  Booking]" displayFolder="" count="0" unbalanced="0" hidden="1"/>
    <cacheHierarchy uniqueName="[Dim Date - Clinics  Booking].[DayofWeekKey]" caption="DayofWeekKey" attribute="1" time="1" defaultMemberUniqueName="[Dim Date - Clinics  Booking].[DayofWeekKey].[All]" allUniqueName="[Dim Date - Clinics  Booking].[DayofWeekKey].[All]" dimensionUniqueName="[Dim Date - Clinics  Booking]" displayFolder="" count="0" unbalanced="0" hidden="1"/>
    <cacheHierarchy uniqueName="[Dim Date - Clinics  Booking].[DayofYearKey]" caption="DayofYearKey" attribute="1" time="1" defaultMemberUniqueName="[Dim Date - Clinics  Booking].[DayofYearKey].[All]" allUniqueName="[Dim Date - Clinics  Booking].[DayofYearKey].[All]" dimensionUniqueName="[Dim Date - Clinics  Booking]" displayFolder="" count="0" unbalanced="0" hidden="1"/>
    <cacheHierarchy uniqueName="[Dim Date - Clinics  Booking].[FormattedDate]" caption="FormattedDate" attribute="1" time="1" defaultMemberUniqueName="[Dim Date - Clinics  Booking].[FormattedDate].[All]" allUniqueName="[Dim Date - Clinics  Booking].[FormattedDate].[All]" dimensionUniqueName="[Dim Date - Clinics  Booking]" displayFolder="" count="0" unbalanced="0" hidden="1"/>
    <cacheHierarchy uniqueName="[Dim Date - Clinics  Booking].[Half Year Name]" caption="Half Year Name" attribute="1" time="1" defaultMemberUniqueName="[Dim Date - Clinics  Booking].[Half Year Name].[All]" allUniqueName="[Dim Date - Clinics  Booking].[Half Year Name].[All]" dimensionUniqueName="[Dim Date - Clinics  Booking]" displayFolder="" count="0" unbalanced="0" hidden="1"/>
    <cacheHierarchy uniqueName="[Dim Date - Clinics  Booking].[Hijri Date]" caption="Hijri Date" attribute="1" time="1" defaultMemberUniqueName="[Dim Date - Clinics  Booking].[Hijri Date].[All]" allUniqueName="[Dim Date - Clinics  Booking].[Hijri Date].[All]" dimensionUniqueName="[Dim Date - Clinics  Booking]" displayFolder="" count="0" unbalanced="0" hidden="1"/>
    <cacheHierarchy uniqueName="[Dim Date - Clinics  Booking].[Hijri Month]" caption="Hijri Month" attribute="1" time="1" defaultMemberUniqueName="[Dim Date - Clinics  Booking].[Hijri Month].[All]" allUniqueName="[Dim Date - Clinics  Booking].[Hijri Month].[All]" dimensionUniqueName="[Dim Date - Clinics  Booking]" displayFolder="" count="0" unbalanced="0" hidden="1"/>
    <cacheHierarchy uniqueName="[Dim Date - Clinics  Booking].[Hijri Quarter]" caption="Hijri Quarter" attribute="1" time="1" defaultMemberUniqueName="[Dim Date - Clinics  Booking].[Hijri Quarter].[All]" allUniqueName="[Dim Date - Clinics  Booking].[Hijri Quarter].[All]" dimensionUniqueName="[Dim Date - Clinics  Booking]" displayFolder="" count="0" unbalanced="0" hidden="1"/>
    <cacheHierarchy uniqueName="[Dim Date - Clinics  Booking].[Hijri Semester]" caption="Hijri Semester" attribute="1" time="1" defaultMemberUniqueName="[Dim Date - Clinics  Booking].[Hijri Semester].[All]" allUniqueName="[Dim Date - Clinics  Booking].[Hijri Semester].[All]" dimensionUniqueName="[Dim Date - Clinics  Booking]" displayFolder="" count="0" unbalanced="0" hidden="1"/>
    <cacheHierarchy uniqueName="[Dim Date - Clinics  Booking].[Hijri Year]" caption="Hijri Year" attribute="1" time="1" defaultMemberUniqueName="[Dim Date - Clinics  Booking].[Hijri Year].[All]" allUniqueName="[Dim Date - Clinics  Booking].[Hijri Year].[All]" dimensionUniqueName="[Dim Date - Clinics  Booking]" displayFolder="" count="0" unbalanced="0" hidden="1"/>
    <cacheHierarchy uniqueName="[Dim Date - Clinics  Booking].[HijriDateHierarchy]" caption="HijriDateHierarchy" time="1" defaultMemberUniqueName="[Dim Date - Clinics  Booking].[HijriDateHierarchy].[All]" allUniqueName="[Dim Date - Clinics  Booking].[HijriDateHierarchy].[All]" dimensionUniqueName="[Dim Date - Clinics  Booking]" displayFolder="" count="0" unbalanced="0" hidden="1"/>
    <cacheHierarchy uniqueName="[Dim Date - Clinics  Booking].[HijriDayKey]" caption="HijriDayKey" attribute="1" time="1" defaultMemberUniqueName="[Dim Date - Clinics  Booking].[HijriDayKey].[All]" allUniqueName="[Dim Date - Clinics  Booking].[HijriDayKey].[All]" dimensionUniqueName="[Dim Date - Clinics  Booking]" displayFolder="" count="0" unbalanced="0" hidden="1"/>
    <cacheHierarchy uniqueName="[Dim Date - Clinics  Booking].[HijriMonthKey]" caption="HijriMonthKey" attribute="1" time="1" defaultMemberUniqueName="[Dim Date - Clinics  Booking].[HijriMonthKey].[All]" allUniqueName="[Dim Date - Clinics  Booking].[HijriMonthKey].[All]" dimensionUniqueName="[Dim Date - Clinics  Booking]" displayFolder="" count="0" unbalanced="0" hidden="1"/>
    <cacheHierarchy uniqueName="[Dim Date - Clinics  Booking].[HijriQuarterKey]" caption="HijriQuarterKey" attribute="1" time="1" defaultMemberUniqueName="[Dim Date - Clinics  Booking].[HijriQuarterKey].[All]" allUniqueName="[Dim Date - Clinics  Booking].[HijriQuarterKey].[All]" dimensionUniqueName="[Dim Date - Clinics  Booking]" displayFolder="" count="0" unbalanced="0" hidden="1"/>
    <cacheHierarchy uniqueName="[Dim Date - Clinics  Booking].[HijriSemesterKey]" caption="HijriSemesterKey" attribute="1" time="1" defaultMemberUniqueName="[Dim Date - Clinics  Booking].[HijriSemesterKey].[All]" allUniqueName="[Dim Date - Clinics  Booking].[HijriSemesterKey].[All]" dimensionUniqueName="[Dim Date - Clinics  Booking]" displayFolder="" count="0" unbalanced="0" hidden="1"/>
    <cacheHierarchy uniqueName="[Dim Date - Clinics  Booking].[Month Name]" caption="Month Name" attribute="1" time="1" defaultMemberUniqueName="[Dim Date - Clinics  Booking].[Month Name].[All]" allUniqueName="[Dim Date - Clinics  Booking].[Month Name].[All]" dimensionUniqueName="[Dim Date - Clinics  Booking]" displayFolder="" count="0" unbalanced="0" hidden="1"/>
    <cacheHierarchy uniqueName="[Dim Date - Clinics  Booking].[Month Of Year]" caption="Month Of Year" attribute="1" time="1" defaultMemberUniqueName="[Dim Date - Clinics  Booking].[Month Of Year].[All]" allUniqueName="[Dim Date - Clinics  Booking].[Month Of Year].[All]" dimensionUniqueName="[Dim Date - Clinics  Booking]" displayFolder="" count="0" unbalanced="0" hidden="1"/>
    <cacheHierarchy uniqueName="[Dim Date - Clinics  Booking].[MonthKey]" caption="MonthKey" attribute="1" time="1" defaultMemberUniqueName="[Dim Date - Clinics  Booking].[MonthKey].[All]" allUniqueName="[Dim Date - Clinics  Booking].[MonthKey].[All]" dimensionUniqueName="[Dim Date - Clinics  Booking]" displayFolder="" count="0" unbalanced="0" hidden="1"/>
    <cacheHierarchy uniqueName="[Dim Date - Clinics  Booking].[MonthNameKey]" caption="MonthNameKey" attribute="1" time="1" defaultMemberUniqueName="[Dim Date - Clinics  Booking].[MonthNameKey].[All]" allUniqueName="[Dim Date - Clinics  Booking].[MonthNameKey].[All]" dimensionUniqueName="[Dim Date - Clinics  Booking]" displayFolder="" count="0" unbalanced="0" hidden="1"/>
    <cacheHierarchy uniqueName="[Dim Date - Clinics  Booking].[MonthOverTime]" caption="MonthOverTime" attribute="1" time="1" defaultMemberUniqueName="[Dim Date - Clinics  Booking].[MonthOverTime].[All]" allUniqueName="[Dim Date - Clinics  Booking].[MonthOverTime].[All]" dimensionUniqueName="[Dim Date - Clinics  Booking]" displayFolder="" count="0" unbalanced="0" hidden="1"/>
    <cacheHierarchy uniqueName="[Dim Date - Clinics  Booking].[PK_Date]" caption="PK_Date" attribute="1" time="1" keyAttribute="1" defaultMemberUniqueName="[Dim Date - Clinics  Booking].[PK_Date].[All]" allUniqueName="[Dim Date - Clinics  Booking].[PK_Date].[All]" dimensionUniqueName="[Dim Date - Clinics  Booking]" displayFolder="" count="0" memberValueDatatype="7" unbalanced="0" hidden="1"/>
    <cacheHierarchy uniqueName="[Dim Date - Clinics  Booking].[Quarter Name]" caption="Quarter Name" attribute="1" time="1" defaultMemberUniqueName="[Dim Date - Clinics  Booking].[Quarter Name].[All]" allUniqueName="[Dim Date - Clinics  Booking].[Quarter Name].[All]" dimensionUniqueName="[Dim Date - Clinics  Booking]" displayFolder="" count="0" unbalanced="0" hidden="1"/>
    <cacheHierarchy uniqueName="[Dim Date - Clinics  Booking].[Quarter Of Year]" caption="Quarter Of Year" attribute="1" time="1" defaultMemberUniqueName="[Dim Date - Clinics  Booking].[Quarter Of Year].[All]" allUniqueName="[Dim Date - Clinics  Booking].[Quarter Of Year].[All]" dimensionUniqueName="[Dim Date - Clinics  Booking]" displayFolder="" count="0" unbalanced="0" hidden="1"/>
    <cacheHierarchy uniqueName="[Dim Date - Clinics  Booking].[QuarterKey]" caption="QuarterKey" attribute="1" time="1" defaultMemberUniqueName="[Dim Date - Clinics  Booking].[QuarterKey].[All]" allUniqueName="[Dim Date - Clinics  Booking].[QuarterKey].[All]" dimensionUniqueName="[Dim Date - Clinics  Booking]" displayFolder="" count="0" unbalanced="0" hidden="1"/>
    <cacheHierarchy uniqueName="[Dim Date - Clinics  Booking].[Semester Of Year]" caption="Semester Of Year" attribute="1" time="1" defaultMemberUniqueName="[Dim Date - Clinics  Booking].[Semester Of Year].[All]" allUniqueName="[Dim Date - Clinics  Booking].[Semester Of Year].[All]" dimensionUniqueName="[Dim Date - Clinics  Booking]" displayFolder="" count="0" unbalanced="0" hidden="1"/>
    <cacheHierarchy uniqueName="[Dim Date - Clinics  Booking].[SemesterKey]" caption="SemesterKey" attribute="1" time="1" defaultMemberUniqueName="[Dim Date - Clinics  Booking].[SemesterKey].[All]" allUniqueName="[Dim Date - Clinics  Booking].[SemesterKey].[All]" dimensionUniqueName="[Dim Date - Clinics  Booking]" displayFolder="" count="0" unbalanced="0" hidden="1"/>
    <cacheHierarchy uniqueName="[Dim Date - Clinics  Booking].[SemesterNameKey]" caption="SemesterNameKey" attribute="1" time="1" defaultMemberUniqueName="[Dim Date - Clinics  Booking].[SemesterNameKey].[All]" allUniqueName="[Dim Date - Clinics  Booking].[SemesterNameKey].[All]" dimensionUniqueName="[Dim Date - Clinics  Booking]" displayFolder="" count="0" unbalanced="0" hidden="1"/>
    <cacheHierarchy uniqueName="[Dim Date - Clinics  Booking].[Week]" caption="Week" attribute="1" time="1" defaultMemberUniqueName="[Dim Date - Clinics  Booking].[Week].[All]" allUniqueName="[Dim Date - Clinics  Booking].[Week].[All]" dimensionUniqueName="[Dim Date - Clinics  Booking]" displayFolder="" count="0" unbalanced="0" hidden="1"/>
    <cacheHierarchy uniqueName="[Dim Date - Clinics  Booking].[Week Of Year]" caption="Week Of Year" attribute="1" time="1" defaultMemberUniqueName="[Dim Date - Clinics  Booking].[Week Of Year].[All]" allUniqueName="[Dim Date - Clinics  Booking].[Week Of Year].[All]" dimensionUniqueName="[Dim Date - Clinics  Booking]" displayFolder="" count="0" unbalanced="0" hidden="1"/>
    <cacheHierarchy uniqueName="[Dim Date - Clinics  Booking].[WeekHierarchy]" caption="WeekHierarchy" time="1" defaultMemberUniqueName="[Dim Date - Clinics  Booking].[WeekHierarchy].[All]" allUniqueName="[Dim Date - Clinics  Booking].[WeekHierarchy].[All]" dimensionUniqueName="[Dim Date - Clinics  Booking]" displayFolder="" count="0" unbalanced="0" hidden="1"/>
    <cacheHierarchy uniqueName="[Dim Date - Clinics  Booking].[WeekKey]" caption="WeekKey" attribute="1" time="1" defaultMemberUniqueName="[Dim Date - Clinics  Booking].[WeekKey].[All]" allUniqueName="[Dim Date - Clinics  Booking].[WeekKey].[All]" dimensionUniqueName="[Dim Date - Clinics  Booking]" displayFolder="" count="0" unbalanced="0" hidden="1"/>
    <cacheHierarchy uniqueName="[Dim Date - Clinics  Booking].[Year Name]" caption="Year Name" attribute="1" time="1" defaultMemberUniqueName="[Dim Date - Clinics  Booking].[Year Name].[All]" allUniqueName="[Dim Date - Clinics  Booking].[Year Name].[All]" dimensionUniqueName="[Dim Date - Clinics  Booking]" displayFolder="" count="0" unbalanced="0" hidden="1"/>
    <cacheHierarchy uniqueName="[Dim Date - Clinics  Booking].[YearMonthKey]" caption="YearMonthKey" attribute="1" time="1" defaultMemberUniqueName="[Dim Date - Clinics  Booking].[YearMonthKey].[All]" allUniqueName="[Dim Date - Clinics  Booking].[YearMonthKey].[All]" dimensionUniqueName="[Dim Date - Clinics  Booking]" displayFolder="" count="0" unbalanced="0" hidden="1"/>
    <cacheHierarchy uniqueName="[Dim Date - Collected Date].[Custom Week]" caption="Custom Week" attribute="1" time="1" defaultMemberUniqueName="[Dim Date - Collected Date].[Custom Week].[All]" allUniqueName="[Dim Date - Collected Date].[Custom Week].[All]" dimensionUniqueName="[Dim Date - Collected Date]" displayFolder="" count="0" unbalanced="0" hidden="1"/>
    <cacheHierarchy uniqueName="[Dim Date - Collected Date].[Date]" caption="Date" attribute="1" time="1" defaultMemberUniqueName="[Dim Date - Collected Date].[Date].[All]" allUniqueName="[Dim Date - Collected Date].[Date].[All]" dimensionUniqueName="[Dim Date - Collected Date]" displayFolder="" count="0" unbalanced="0" hidden="1"/>
    <cacheHierarchy uniqueName="[Dim Date - Collected Date].[DateHierarchy]" caption="DateHierarchy" time="1" defaultMemberUniqueName="[Dim Date - Collected Date].[DateHierarchy].[All]" allUniqueName="[Dim Date - Collected Date].[DateHierarchy].[All]" dimensionUniqueName="[Dim Date - Collected Date]" displayFolder="" count="0" unbalanced="0" hidden="1"/>
    <cacheHierarchy uniqueName="[Dim Date - Collected Date].[DateKey]" caption="DateKey" attribute="1" time="1" defaultMemberUniqueName="[Dim Date - Collected Date].[DateKey].[All]" allUniqueName="[Dim Date - Collected Date].[DateKey].[All]" dimensionUniqueName="[Dim Date - Collected Date]" displayFolder="" count="0" unbalanced="0" hidden="1"/>
    <cacheHierarchy uniqueName="[Dim Date - Collected Date].[DateOld]" caption="DateOld" attribute="1" time="1" defaultMemberUniqueName="[Dim Date - Collected Date].[DateOld].[All]" allUniqueName="[Dim Date - Collected Date].[DateOld].[All]" dimensionUniqueName="[Dim Date - Collected Date]" displayFolder="" count="0" unbalanced="0" hidden="1"/>
    <cacheHierarchy uniqueName="[Dim Date - Collected Date].[Day Name]" caption="Day Name" attribute="1" time="1" defaultMemberUniqueName="[Dim Date - Collected Date].[Day Name].[All]" allUniqueName="[Dim Date - Collected Date].[Day Name].[All]" dimensionUniqueName="[Dim Date - Collected Date]" displayFolder="" count="0" unbalanced="0" hidden="1"/>
    <cacheHierarchy uniqueName="[Dim Date - Collected Date].[Day Of Month]" caption="Day Of Month" attribute="1" time="1" defaultMemberUniqueName="[Dim Date - Collected Date].[Day Of Month].[All]" allUniqueName="[Dim Date - Collected Date].[Day Of Month].[All]" dimensionUniqueName="[Dim Date - Collected Date]" displayFolder="" count="0" unbalanced="0" hidden="1"/>
    <cacheHierarchy uniqueName="[Dim Date - Collected Date].[Day of Week]" caption="Day of Week" attribute="1" time="1" defaultMemberUniqueName="[Dim Date - Collected Date].[Day of Week].[All]" allUniqueName="[Dim Date - Collected Date].[Day of Week].[All]" dimensionUniqueName="[Dim Date - Collected Date]" displayFolder="" count="0" unbalanced="0" hidden="1"/>
    <cacheHierarchy uniqueName="[Dim Date - Collected Date].[Day of Year]" caption="Day of Year" attribute="1" time="1" defaultMemberUniqueName="[Dim Date - Collected Date].[Day of Year].[All]" allUniqueName="[Dim Date - Collected Date].[Day of Year].[All]" dimensionUniqueName="[Dim Date - Collected Date]" displayFolder="" count="0" unbalanced="0" hidden="1"/>
    <cacheHierarchy uniqueName="[Dim Date - Collected Date].[DayKey]" caption="DayKey" attribute="1" time="1" defaultMemberUniqueName="[Dim Date - Collected Date].[DayKey].[All]" allUniqueName="[Dim Date - Collected Date].[DayKey].[All]" dimensionUniqueName="[Dim Date - Collected Date]" displayFolder="" count="0" unbalanced="0" hidden="1"/>
    <cacheHierarchy uniqueName="[Dim Date - Collected Date].[DayKey2]" caption="DayKey2" attribute="1" time="1" defaultMemberUniqueName="[Dim Date - Collected Date].[DayKey2].[All]" allUniqueName="[Dim Date - Collected Date].[DayKey2].[All]" dimensionUniqueName="[Dim Date - Collected Date]" displayFolder="" count="0" unbalanced="0" hidden="1"/>
    <cacheHierarchy uniqueName="[Dim Date - Collected Date].[DayofMonthKey]" caption="DayofMonthKey" attribute="1" time="1" defaultMemberUniqueName="[Dim Date - Collected Date].[DayofMonthKey].[All]" allUniqueName="[Dim Date - Collected Date].[DayofMonthKey].[All]" dimensionUniqueName="[Dim Date - Collected Date]" displayFolder="" count="0" unbalanced="0" hidden="1"/>
    <cacheHierarchy uniqueName="[Dim Date - Collected Date].[DayofWeekKey]" caption="DayofWeekKey" attribute="1" time="1" defaultMemberUniqueName="[Dim Date - Collected Date].[DayofWeekKey].[All]" allUniqueName="[Dim Date - Collected Date].[DayofWeekKey].[All]" dimensionUniqueName="[Dim Date - Collected Date]" displayFolder="" count="0" unbalanced="0" hidden="1"/>
    <cacheHierarchy uniqueName="[Dim Date - Collected Date].[DayofYearKey]" caption="DayofYearKey" attribute="1" time="1" defaultMemberUniqueName="[Dim Date - Collected Date].[DayofYearKey].[All]" allUniqueName="[Dim Date - Collected Date].[DayofYearKey].[All]" dimensionUniqueName="[Dim Date - Collected Date]" displayFolder="" count="0" unbalanced="0" hidden="1"/>
    <cacheHierarchy uniqueName="[Dim Date - Collected Date].[FormattedDate]" caption="FormattedDate" attribute="1" time="1" defaultMemberUniqueName="[Dim Date - Collected Date].[FormattedDate].[All]" allUniqueName="[Dim Date - Collected Date].[FormattedDate].[All]" dimensionUniqueName="[Dim Date - Collected Date]" displayFolder="" count="0" unbalanced="0" hidden="1"/>
    <cacheHierarchy uniqueName="[Dim Date - Collected Date].[Half Year Name]" caption="Half Year Name" attribute="1" time="1" defaultMemberUniqueName="[Dim Date - Collected Date].[Half Year Name].[All]" allUniqueName="[Dim Date - Collected Date].[Half Year Name].[All]" dimensionUniqueName="[Dim Date - Collected Date]" displayFolder="" count="0" unbalanced="0" hidden="1"/>
    <cacheHierarchy uniqueName="[Dim Date - Collected Date].[Hijri Date]" caption="Hijri Date" attribute="1" time="1" defaultMemberUniqueName="[Dim Date - Collected Date].[Hijri Date].[All]" allUniqueName="[Dim Date - Collected Date].[Hijri Date].[All]" dimensionUniqueName="[Dim Date - Collected Date]" displayFolder="" count="0" unbalanced="0" hidden="1"/>
    <cacheHierarchy uniqueName="[Dim Date - Collected Date].[Hijri Month]" caption="Hijri Month" attribute="1" time="1" defaultMemberUniqueName="[Dim Date - Collected Date].[Hijri Month].[All]" allUniqueName="[Dim Date - Collected Date].[Hijri Month].[All]" dimensionUniqueName="[Dim Date - Collected Date]" displayFolder="" count="0" unbalanced="0" hidden="1"/>
    <cacheHierarchy uniqueName="[Dim Date - Collected Date].[Hijri Quarter]" caption="Hijri Quarter" attribute="1" time="1" defaultMemberUniqueName="[Dim Date - Collected Date].[Hijri Quarter].[All]" allUniqueName="[Dim Date - Collected Date].[Hijri Quarter].[All]" dimensionUniqueName="[Dim Date - Collected Date]" displayFolder="" count="0" unbalanced="0" hidden="1"/>
    <cacheHierarchy uniqueName="[Dim Date - Collected Date].[Hijri Semester]" caption="Hijri Semester" attribute="1" time="1" defaultMemberUniqueName="[Dim Date - Collected Date].[Hijri Semester].[All]" allUniqueName="[Dim Date - Collected Date].[Hijri Semester].[All]" dimensionUniqueName="[Dim Date - Collected Date]" displayFolder="" count="0" unbalanced="0" hidden="1"/>
    <cacheHierarchy uniqueName="[Dim Date - Collected Date].[Hijri Year]" caption="Hijri Year" attribute="1" time="1" defaultMemberUniqueName="[Dim Date - Collected Date].[Hijri Year].[All]" allUniqueName="[Dim Date - Collected Date].[Hijri Year].[All]" dimensionUniqueName="[Dim Date - Collected Date]" displayFolder="" count="0" unbalanced="0" hidden="1"/>
    <cacheHierarchy uniqueName="[Dim Date - Collected Date].[HijriDateHierarchy]" caption="HijriDateHierarchy" time="1" defaultMemberUniqueName="[Dim Date - Collected Date].[HijriDateHierarchy].[All]" allUniqueName="[Dim Date - Collected Date].[HijriDateHierarchy].[All]" dimensionUniqueName="[Dim Date - Collected Date]" displayFolder="" count="0" unbalanced="0" hidden="1"/>
    <cacheHierarchy uniqueName="[Dim Date - Collected Date].[HijriDayKey]" caption="HijriDayKey" attribute="1" time="1" defaultMemberUniqueName="[Dim Date - Collected Date].[HijriDayKey].[All]" allUniqueName="[Dim Date - Collected Date].[HijriDayKey].[All]" dimensionUniqueName="[Dim Date - Collected Date]" displayFolder="" count="0" unbalanced="0" hidden="1"/>
    <cacheHierarchy uniqueName="[Dim Date - Collected Date].[HijriMonthKey]" caption="HijriMonthKey" attribute="1" time="1" defaultMemberUniqueName="[Dim Date - Collected Date].[HijriMonthKey].[All]" allUniqueName="[Dim Date - Collected Date].[HijriMonthKey].[All]" dimensionUniqueName="[Dim Date - Collected Date]" displayFolder="" count="0" unbalanced="0" hidden="1"/>
    <cacheHierarchy uniqueName="[Dim Date - Collected Date].[HijriQuarterKey]" caption="HijriQuarterKey" attribute="1" time="1" defaultMemberUniqueName="[Dim Date - Collected Date].[HijriQuarterKey].[All]" allUniqueName="[Dim Date - Collected Date].[HijriQuarterKey].[All]" dimensionUniqueName="[Dim Date - Collected Date]" displayFolder="" count="0" unbalanced="0" hidden="1"/>
    <cacheHierarchy uniqueName="[Dim Date - Collected Date].[HijriSemesterKey]" caption="HijriSemesterKey" attribute="1" time="1" defaultMemberUniqueName="[Dim Date - Collected Date].[HijriSemesterKey].[All]" allUniqueName="[Dim Date - Collected Date].[HijriSemesterKey].[All]" dimensionUniqueName="[Dim Date - Collected Date]" displayFolder="" count="0" unbalanced="0" hidden="1"/>
    <cacheHierarchy uniqueName="[Dim Date - Collected Date].[Month Name]" caption="Month Name" attribute="1" time="1" defaultMemberUniqueName="[Dim Date - Collected Date].[Month Name].[All]" allUniqueName="[Dim Date - Collected Date].[Month Name].[All]" dimensionUniqueName="[Dim Date - Collected Date]" displayFolder="" count="0" unbalanced="0" hidden="1"/>
    <cacheHierarchy uniqueName="[Dim Date - Collected Date].[Month Of Year]" caption="Month Of Year" attribute="1" time="1" defaultMemberUniqueName="[Dim Date - Collected Date].[Month Of Year].[All]" allUniqueName="[Dim Date - Collected Date].[Month Of Year].[All]" dimensionUniqueName="[Dim Date - Collected Date]" displayFolder="" count="0" unbalanced="0" hidden="1"/>
    <cacheHierarchy uniqueName="[Dim Date - Collected Date].[MonthKey]" caption="MonthKey" attribute="1" time="1" defaultMemberUniqueName="[Dim Date - Collected Date].[MonthKey].[All]" allUniqueName="[Dim Date - Collected Date].[MonthKey].[All]" dimensionUniqueName="[Dim Date - Collected Date]" displayFolder="" count="0" unbalanced="0" hidden="1"/>
    <cacheHierarchy uniqueName="[Dim Date - Collected Date].[MonthNameKey]" caption="MonthNameKey" attribute="1" time="1" defaultMemberUniqueName="[Dim Date - Collected Date].[MonthNameKey].[All]" allUniqueName="[Dim Date - Collected Date].[MonthNameKey].[All]" dimensionUniqueName="[Dim Date - Collected Date]" displayFolder="" count="0" unbalanced="0" hidden="1"/>
    <cacheHierarchy uniqueName="[Dim Date - Collected Date].[MonthOverTime]" caption="MonthOverTime" attribute="1" time="1" defaultMemberUniqueName="[Dim Date - Collected Date].[MonthOverTime].[All]" allUniqueName="[Dim Date - Collected Date].[MonthOverTime].[All]" dimensionUniqueName="[Dim Date - Collected Date]" displayFolder="" count="0" unbalanced="0" hidden="1"/>
    <cacheHierarchy uniqueName="[Dim Date - Collected Date].[PK_Date]" caption="PK_Date" attribute="1" time="1" keyAttribute="1" defaultMemberUniqueName="[Dim Date - Collected Date].[PK_Date].[All]" allUniqueName="[Dim Date - Collected Date].[PK_Date].[All]" dimensionUniqueName="[Dim Date - Collected Date]" displayFolder="" count="0" memberValueDatatype="7" unbalanced="0" hidden="1"/>
    <cacheHierarchy uniqueName="[Dim Date - Collected Date].[Quarter Name]" caption="Quarter Name" attribute="1" time="1" defaultMemberUniqueName="[Dim Date - Collected Date].[Quarter Name].[All]" allUniqueName="[Dim Date - Collected Date].[Quarter Name].[All]" dimensionUniqueName="[Dim Date - Collected Date]" displayFolder="" count="0" unbalanced="0" hidden="1"/>
    <cacheHierarchy uniqueName="[Dim Date - Collected Date].[Quarter Of Year]" caption="Quarter Of Year" attribute="1" time="1" defaultMemberUniqueName="[Dim Date - Collected Date].[Quarter Of Year].[All]" allUniqueName="[Dim Date - Collected Date].[Quarter Of Year].[All]" dimensionUniqueName="[Dim Date - Collected Date]" displayFolder="" count="0" unbalanced="0" hidden="1"/>
    <cacheHierarchy uniqueName="[Dim Date - Collected Date].[QuarterKey]" caption="QuarterKey" attribute="1" time="1" defaultMemberUniqueName="[Dim Date - Collected Date].[QuarterKey].[All]" allUniqueName="[Dim Date - Collected Date].[QuarterKey].[All]" dimensionUniqueName="[Dim Date - Collected Date]" displayFolder="" count="0" unbalanced="0" hidden="1"/>
    <cacheHierarchy uniqueName="[Dim Date - Collected Date].[Semester Of Year]" caption="Semester Of Year" attribute="1" time="1" defaultMemberUniqueName="[Dim Date - Collected Date].[Semester Of Year].[All]" allUniqueName="[Dim Date - Collected Date].[Semester Of Year].[All]" dimensionUniqueName="[Dim Date - Collected Date]" displayFolder="" count="0" unbalanced="0" hidden="1"/>
    <cacheHierarchy uniqueName="[Dim Date - Collected Date].[SemesterKey]" caption="SemesterKey" attribute="1" time="1" defaultMemberUniqueName="[Dim Date - Collected Date].[SemesterKey].[All]" allUniqueName="[Dim Date - Collected Date].[SemesterKey].[All]" dimensionUniqueName="[Dim Date - Collected Date]" displayFolder="" count="0" unbalanced="0" hidden="1"/>
    <cacheHierarchy uniqueName="[Dim Date - Collected Date].[SemesterNameKey]" caption="SemesterNameKey" attribute="1" time="1" defaultMemberUniqueName="[Dim Date - Collected Date].[SemesterNameKey].[All]" allUniqueName="[Dim Date - Collected Date].[SemesterNameKey].[All]" dimensionUniqueName="[Dim Date - Collected Date]" displayFolder="" count="0" unbalanced="0" hidden="1"/>
    <cacheHierarchy uniqueName="[Dim Date - Collected Date].[Week]" caption="Week" attribute="1" time="1" defaultMemberUniqueName="[Dim Date - Collected Date].[Week].[All]" allUniqueName="[Dim Date - Collected Date].[Week].[All]" dimensionUniqueName="[Dim Date - Collected Date]" displayFolder="" count="0" unbalanced="0" hidden="1"/>
    <cacheHierarchy uniqueName="[Dim Date - Collected Date].[Week Of Year]" caption="Week Of Year" attribute="1" time="1" defaultMemberUniqueName="[Dim Date - Collected Date].[Week Of Year].[All]" allUniqueName="[Dim Date - Collected Date].[Week Of Year].[All]" dimensionUniqueName="[Dim Date - Collected Date]" displayFolder="" count="0" unbalanced="0" hidden="1"/>
    <cacheHierarchy uniqueName="[Dim Date - Collected Date].[WeekKey]" caption="WeekKey" attribute="1" time="1" defaultMemberUniqueName="[Dim Date - Collected Date].[WeekKey].[All]" allUniqueName="[Dim Date - Collected Date].[WeekKey].[All]" dimensionUniqueName="[Dim Date - Collected Date]" displayFolder="" count="0" unbalanced="0" hidden="1"/>
    <cacheHierarchy uniqueName="[Dim Date - Collected Date].[WeeksHierarchy]" caption="WeeksHierarchy" time="1" defaultMemberUniqueName="[Dim Date - Collected Date].[WeeksHierarchy].[All]" allUniqueName="[Dim Date - Collected Date].[WeeksHierarchy].[All]" dimensionUniqueName="[Dim Date - Collected Date]" displayFolder="" count="0" unbalanced="0" hidden="1"/>
    <cacheHierarchy uniqueName="[Dim Date - Collected Date].[Year Name]" caption="Year Name" attribute="1" time="1" defaultMemberUniqueName="[Dim Date - Collected Date].[Year Name].[All]" allUniqueName="[Dim Date - Collected Date].[Year Name].[All]" dimensionUniqueName="[Dim Date - Collected Date]" displayFolder="" count="0" unbalanced="0" hidden="1"/>
    <cacheHierarchy uniqueName="[Dim Date - Collected Date].[YearMonthKey]" caption="YearMonthKey" attribute="1" time="1" defaultMemberUniqueName="[Dim Date - Collected Date].[YearMonthKey].[All]" allUniqueName="[Dim Date - Collected Date].[YearMonthKey].[All]" dimensionUniqueName="[Dim Date - Collected Date]" displayFolder="" count="0" unbalanced="0" hidden="1"/>
    <cacheHierarchy uniqueName="[Dim Date - Collected Time].[DayTimeBucket]" caption="DayTimeBucket" attribute="1" defaultMemberUniqueName="[Dim Date - Collected Time].[DayTimeBucket].[All]" allUniqueName="[Dim Date - Collected Time].[DayTimeBucket].[All]" dimensionUniqueName="[Dim Date - Collected Time]" displayFolder="" count="0" unbalanced="0" hidden="1"/>
    <cacheHierarchy uniqueName="[Dim Date - Collected Time].[DayTimeBucketGroupKey]" caption="DayTimeBucketGroupKey" attribute="1" defaultMemberUniqueName="[Dim Date - Collected Time].[DayTimeBucketGroupKey].[All]" allUniqueName="[Dim Date - Collected Time].[DayTimeBucketGroupKey].[All]" dimensionUniqueName="[Dim Date - Collected Time]" displayFolder="" count="0" unbalanced="0" hidden="1"/>
    <cacheHierarchy uniqueName="[Dim Date - Collected Time].[Hour30]" caption="Hour30" attribute="1" defaultMemberUniqueName="[Dim Date - Collected Time].[Hour30].[All]" allUniqueName="[Dim Date - Collected Time].[Hour30].[All]" dimensionUniqueName="[Dim Date - Collected Time]" displayFolder="" count="0" unbalanced="0" hidden="1"/>
    <cacheHierarchy uniqueName="[Dim Date - Collected Time].[HourlyBucket]" caption="HourlyBucket" attribute="1" defaultMemberUniqueName="[Dim Date - Collected Time].[HourlyBucket].[All]" allUniqueName="[Dim Date - Collected Time].[HourlyBucket].[All]" dimensionUniqueName="[Dim Date - Collected Time]" displayFolder="" count="0" unbalanced="0" hidden="1"/>
    <cacheHierarchy uniqueName="[Dim Date - Collected Time].[MinuteNumber]" caption="MinuteNumber" attribute="1" defaultMemberUniqueName="[Dim Date - Collected Time].[MinuteNumber].[All]" allUniqueName="[Dim Date - Collected Time].[MinuteNumber].[All]" dimensionUniqueName="[Dim Date - Collected Time]" displayFolder="" count="0" unbalanced="0" hidden="1"/>
    <cacheHierarchy uniqueName="[Dim Date - Collected Time].[SecondNumber]" caption="SecondNumber" attribute="1" defaultMemberUniqueName="[Dim Date - Collected Time].[SecondNumber].[All]" allUniqueName="[Dim Date - Collected Time].[SecondNumber].[All]" dimensionUniqueName="[Dim Date - Collected Time]" displayFolder="" count="0" unbalanced="0" hidden="1"/>
    <cacheHierarchy uniqueName="[Dim Date - Collected Time].[Time]" caption="Time" attribute="1" defaultMemberUniqueName="[Dim Date - Collected Time].[Time].[All]" allUniqueName="[Dim Date - Collected Time].[Time].[All]" dimensionUniqueName="[Dim Date - Collected Time]" displayFolder="" count="0" unbalanced="0" hidden="1"/>
    <cacheHierarchy uniqueName="[Dim Date - Collected Time].[TimeAltKey]" caption="TimeAltKey" attribute="1" defaultMemberUniqueName="[Dim Date - Collected Time].[TimeAltKey].[All]" allUniqueName="[Dim Date - Collected Time].[TimeAltKey].[All]" dimensionUniqueName="[Dim Date - Collected Time]" displayFolder="" count="0" unbalanced="0" hidden="1"/>
    <cacheHierarchy uniqueName="[Dim Date - Collected Time].[TimeInSecond]" caption="TimeInSecond" attribute="1" defaultMemberUniqueName="[Dim Date - Collected Time].[TimeInSecond].[All]" allUniqueName="[Dim Date - Collected Time].[TimeInSecond].[All]" dimensionUniqueName="[Dim Date - Collected Time]" displayFolder="" count="0" unbalanced="0" hidden="1"/>
    <cacheHierarchy uniqueName="[Dim Date - Collected Time].[TimeKey]" caption="TimeKey" attribute="1" defaultMemberUniqueName="[Dim Date - Collected Time].[TimeKey].[All]" allUniqueName="[Dim Date - Collected Time].[TimeKey].[All]" dimensionUniqueName="[Dim Date - Collected Time]" displayFolder="" count="0" unbalanced="0" hidden="1"/>
    <cacheHierarchy uniqueName="[Dim Date - Complete Date].[Custom Week]" caption="Custom Week" attribute="1" time="1" defaultMemberUniqueName="[Dim Date - Complete Date].[Custom Week].[All]" allUniqueName="[Dim Date - Complete Date].[Custom Week].[All]" dimensionUniqueName="[Dim Date - Complete Date]" displayFolder="" count="0" unbalanced="0" hidden="1"/>
    <cacheHierarchy uniqueName="[Dim Date - Complete Date].[Date]" caption="Date" attribute="1" time="1" defaultMemberUniqueName="[Dim Date - Complete Date].[Date].[All]" allUniqueName="[Dim Date - Complete Date].[Date].[All]" dimensionUniqueName="[Dim Date - Complete Date]" displayFolder="" count="0" unbalanced="0" hidden="1"/>
    <cacheHierarchy uniqueName="[Dim Date - Complete Date].[DateHierarchy]" caption="DateHierarchy" time="1" defaultMemberUniqueName="[Dim Date - Complete Date].[DateHierarchy].[All]" allUniqueName="[Dim Date - Complete Date].[DateHierarchy].[All]" dimensionUniqueName="[Dim Date - Complete Date]" displayFolder="" count="0" unbalanced="0" hidden="1"/>
    <cacheHierarchy uniqueName="[Dim Date - Complete Date].[DateKey]" caption="DateKey" attribute="1" time="1" defaultMemberUniqueName="[Dim Date - Complete Date].[DateKey].[All]" allUniqueName="[Dim Date - Complete Date].[DateKey].[All]" dimensionUniqueName="[Dim Date - Complete Date]" displayFolder="" count="0" unbalanced="0" hidden="1"/>
    <cacheHierarchy uniqueName="[Dim Date - Complete Date].[DateOld]" caption="DateOld" attribute="1" time="1" defaultMemberUniqueName="[Dim Date - Complete Date].[DateOld].[All]" allUniqueName="[Dim Date - Complete Date].[DateOld].[All]" dimensionUniqueName="[Dim Date - Complete Date]" displayFolder="" count="0" unbalanced="0" hidden="1"/>
    <cacheHierarchy uniqueName="[Dim Date - Complete Date].[Day Name]" caption="Day Name" attribute="1" time="1" defaultMemberUniqueName="[Dim Date - Complete Date].[Day Name].[All]" allUniqueName="[Dim Date - Complete Date].[Day Name].[All]" dimensionUniqueName="[Dim Date - Complete Date]" displayFolder="" count="0" unbalanced="0" hidden="1"/>
    <cacheHierarchy uniqueName="[Dim Date - Complete Date].[Day Of Month]" caption="Day Of Month" attribute="1" time="1" defaultMemberUniqueName="[Dim Date - Complete Date].[Day Of Month].[All]" allUniqueName="[Dim Date - Complete Date].[Day Of Month].[All]" dimensionUniqueName="[Dim Date - Complete Date]" displayFolder="" count="0" unbalanced="0" hidden="1"/>
    <cacheHierarchy uniqueName="[Dim Date - Complete Date].[Day of Week]" caption="Day of Week" attribute="1" time="1" defaultMemberUniqueName="[Dim Date - Complete Date].[Day of Week].[All]" allUniqueName="[Dim Date - Complete Date].[Day of Week].[All]" dimensionUniqueName="[Dim Date - Complete Date]" displayFolder="" count="0" unbalanced="0" hidden="1"/>
    <cacheHierarchy uniqueName="[Dim Date - Complete Date].[Day of Year]" caption="Day of Year" attribute="1" time="1" defaultMemberUniqueName="[Dim Date - Complete Date].[Day of Year].[All]" allUniqueName="[Dim Date - Complete Date].[Day of Year].[All]" dimensionUniqueName="[Dim Date - Complete Date]" displayFolder="" count="0" unbalanced="0" hidden="1"/>
    <cacheHierarchy uniqueName="[Dim Date - Complete Date].[DayKey]" caption="DayKey" attribute="1" time="1" defaultMemberUniqueName="[Dim Date - Complete Date].[DayKey].[All]" allUniqueName="[Dim Date - Complete Date].[DayKey].[All]" dimensionUniqueName="[Dim Date - Complete Date]" displayFolder="" count="0" unbalanced="0" hidden="1"/>
    <cacheHierarchy uniqueName="[Dim Date - Complete Date].[DayKey2]" caption="DayKey2" attribute="1" time="1" defaultMemberUniqueName="[Dim Date - Complete Date].[DayKey2].[All]" allUniqueName="[Dim Date - Complete Date].[DayKey2].[All]" dimensionUniqueName="[Dim Date - Complete Date]" displayFolder="" count="0" unbalanced="0" hidden="1"/>
    <cacheHierarchy uniqueName="[Dim Date - Complete Date].[DayofMonthKey]" caption="DayofMonthKey" attribute="1" time="1" defaultMemberUniqueName="[Dim Date - Complete Date].[DayofMonthKey].[All]" allUniqueName="[Dim Date - Complete Date].[DayofMonthKey].[All]" dimensionUniqueName="[Dim Date - Complete Date]" displayFolder="" count="0" unbalanced="0" hidden="1"/>
    <cacheHierarchy uniqueName="[Dim Date - Complete Date].[DayofWeekKey]" caption="DayofWeekKey" attribute="1" time="1" defaultMemberUniqueName="[Dim Date - Complete Date].[DayofWeekKey].[All]" allUniqueName="[Dim Date - Complete Date].[DayofWeekKey].[All]" dimensionUniqueName="[Dim Date - Complete Date]" displayFolder="" count="0" unbalanced="0" hidden="1"/>
    <cacheHierarchy uniqueName="[Dim Date - Complete Date].[DayofYearKey]" caption="DayofYearKey" attribute="1" time="1" defaultMemberUniqueName="[Dim Date - Complete Date].[DayofYearKey].[All]" allUniqueName="[Dim Date - Complete Date].[DayofYearKey].[All]" dimensionUniqueName="[Dim Date - Complete Date]" displayFolder="" count="0" unbalanced="0" hidden="1"/>
    <cacheHierarchy uniqueName="[Dim Date - Complete Date].[FormattedDate]" caption="FormattedDate" attribute="1" time="1" defaultMemberUniqueName="[Dim Date - Complete Date].[FormattedDate].[All]" allUniqueName="[Dim Date - Complete Date].[FormattedDate].[All]" dimensionUniqueName="[Dim Date - Complete Date]" displayFolder="" count="0" unbalanced="0" hidden="1"/>
    <cacheHierarchy uniqueName="[Dim Date - Complete Date].[Half Year Name]" caption="Half Year Name" attribute="1" time="1" defaultMemberUniqueName="[Dim Date - Complete Date].[Half Year Name].[All]" allUniqueName="[Dim Date - Complete Date].[Half Year Name].[All]" dimensionUniqueName="[Dim Date - Complete Date]" displayFolder="" count="0" unbalanced="0" hidden="1"/>
    <cacheHierarchy uniqueName="[Dim Date - Complete Date].[Hijri Date]" caption="Hijri Date" attribute="1" time="1" defaultMemberUniqueName="[Dim Date - Complete Date].[Hijri Date].[All]" allUniqueName="[Dim Date - Complete Date].[Hijri Date].[All]" dimensionUniqueName="[Dim Date - Complete Date]" displayFolder="" count="0" unbalanced="0" hidden="1"/>
    <cacheHierarchy uniqueName="[Dim Date - Complete Date].[Hijri Month]" caption="Hijri Month" attribute="1" time="1" defaultMemberUniqueName="[Dim Date - Complete Date].[Hijri Month].[All]" allUniqueName="[Dim Date - Complete Date].[Hijri Month].[All]" dimensionUniqueName="[Dim Date - Complete Date]" displayFolder="" count="0" unbalanced="0" hidden="1"/>
    <cacheHierarchy uniqueName="[Dim Date - Complete Date].[Hijri Quarter]" caption="Hijri Quarter" attribute="1" time="1" defaultMemberUniqueName="[Dim Date - Complete Date].[Hijri Quarter].[All]" allUniqueName="[Dim Date - Complete Date].[Hijri Quarter].[All]" dimensionUniqueName="[Dim Date - Complete Date]" displayFolder="" count="0" unbalanced="0" hidden="1"/>
    <cacheHierarchy uniqueName="[Dim Date - Complete Date].[Hijri Semester]" caption="Hijri Semester" attribute="1" time="1" defaultMemberUniqueName="[Dim Date - Complete Date].[Hijri Semester].[All]" allUniqueName="[Dim Date - Complete Date].[Hijri Semester].[All]" dimensionUniqueName="[Dim Date - Complete Date]" displayFolder="" count="0" unbalanced="0" hidden="1"/>
    <cacheHierarchy uniqueName="[Dim Date - Complete Date].[Hijri Year]" caption="Hijri Year" attribute="1" time="1" defaultMemberUniqueName="[Dim Date - Complete Date].[Hijri Year].[All]" allUniqueName="[Dim Date - Complete Date].[Hijri Year].[All]" dimensionUniqueName="[Dim Date - Complete Date]" displayFolder="" count="0" unbalanced="0" hidden="1"/>
    <cacheHierarchy uniqueName="[Dim Date - Complete Date].[HijriDateHierarchy]" caption="HijriDateHierarchy" time="1" defaultMemberUniqueName="[Dim Date - Complete Date].[HijriDateHierarchy].[All]" allUniqueName="[Dim Date - Complete Date].[HijriDateHierarchy].[All]" dimensionUniqueName="[Dim Date - Complete Date]" displayFolder="" count="0" unbalanced="0" hidden="1"/>
    <cacheHierarchy uniqueName="[Dim Date - Complete Date].[HijriDayKey]" caption="HijriDayKey" attribute="1" time="1" defaultMemberUniqueName="[Dim Date - Complete Date].[HijriDayKey].[All]" allUniqueName="[Dim Date - Complete Date].[HijriDayKey].[All]" dimensionUniqueName="[Dim Date - Complete Date]" displayFolder="" count="0" unbalanced="0" hidden="1"/>
    <cacheHierarchy uniqueName="[Dim Date - Complete Date].[HijriMonthKey]" caption="HijriMonthKey" attribute="1" time="1" defaultMemberUniqueName="[Dim Date - Complete Date].[HijriMonthKey].[All]" allUniqueName="[Dim Date - Complete Date].[HijriMonthKey].[All]" dimensionUniqueName="[Dim Date - Complete Date]" displayFolder="" count="0" unbalanced="0" hidden="1"/>
    <cacheHierarchy uniqueName="[Dim Date - Complete Date].[HijriQuarterKey]" caption="HijriQuarterKey" attribute="1" time="1" defaultMemberUniqueName="[Dim Date - Complete Date].[HijriQuarterKey].[All]" allUniqueName="[Dim Date - Complete Date].[HijriQuarterKey].[All]" dimensionUniqueName="[Dim Date - Complete Date]" displayFolder="" count="0" unbalanced="0" hidden="1"/>
    <cacheHierarchy uniqueName="[Dim Date - Complete Date].[HijriSemesterKey]" caption="HijriSemesterKey" attribute="1" time="1" defaultMemberUniqueName="[Dim Date - Complete Date].[HijriSemesterKey].[All]" allUniqueName="[Dim Date - Complete Date].[HijriSemesterKey].[All]" dimensionUniqueName="[Dim Date - Complete Date]" displayFolder="" count="0" unbalanced="0" hidden="1"/>
    <cacheHierarchy uniqueName="[Dim Date - Complete Date].[Month Name]" caption="Month Name" attribute="1" time="1" defaultMemberUniqueName="[Dim Date - Complete Date].[Month Name].[All]" allUniqueName="[Dim Date - Complete Date].[Month Name].[All]" dimensionUniqueName="[Dim Date - Complete Date]" displayFolder="" count="0" unbalanced="0" hidden="1"/>
    <cacheHierarchy uniqueName="[Dim Date - Complete Date].[Month Of Year]" caption="Month Of Year" attribute="1" time="1" defaultMemberUniqueName="[Dim Date - Complete Date].[Month Of Year].[All]" allUniqueName="[Dim Date - Complete Date].[Month Of Year].[All]" dimensionUniqueName="[Dim Date - Complete Date]" displayFolder="" count="0" unbalanced="0" hidden="1"/>
    <cacheHierarchy uniqueName="[Dim Date - Complete Date].[MonthKey]" caption="MonthKey" attribute="1" time="1" defaultMemberUniqueName="[Dim Date - Complete Date].[MonthKey].[All]" allUniqueName="[Dim Date - Complete Date].[MonthKey].[All]" dimensionUniqueName="[Dim Date - Complete Date]" displayFolder="" count="0" unbalanced="0" hidden="1"/>
    <cacheHierarchy uniqueName="[Dim Date - Complete Date].[MonthNameKey]" caption="MonthNameKey" attribute="1" time="1" defaultMemberUniqueName="[Dim Date - Complete Date].[MonthNameKey].[All]" allUniqueName="[Dim Date - Complete Date].[MonthNameKey].[All]" dimensionUniqueName="[Dim Date - Complete Date]" displayFolder="" count="0" unbalanced="0" hidden="1"/>
    <cacheHierarchy uniqueName="[Dim Date - Complete Date].[MonthOverTime]" caption="MonthOverTime" attribute="1" time="1" defaultMemberUniqueName="[Dim Date - Complete Date].[MonthOverTime].[All]" allUniqueName="[Dim Date - Complete Date].[MonthOverTime].[All]" dimensionUniqueName="[Dim Date - Complete Date]" displayFolder="" count="0" unbalanced="0" hidden="1"/>
    <cacheHierarchy uniqueName="[Dim Date - Complete Date].[PK_Date]" caption="PK_Date" attribute="1" time="1" keyAttribute="1" defaultMemberUniqueName="[Dim Date - Complete Date].[PK_Date].[All]" allUniqueName="[Dim Date - Complete Date].[PK_Date].[All]" dimensionUniqueName="[Dim Date - Complete Date]" displayFolder="" count="0" memberValueDatatype="7" unbalanced="0" hidden="1"/>
    <cacheHierarchy uniqueName="[Dim Date - Complete Date].[Quarter Name]" caption="Quarter Name" attribute="1" time="1" defaultMemberUniqueName="[Dim Date - Complete Date].[Quarter Name].[All]" allUniqueName="[Dim Date - Complete Date].[Quarter Name].[All]" dimensionUniqueName="[Dim Date - Complete Date]" displayFolder="" count="0" unbalanced="0" hidden="1"/>
    <cacheHierarchy uniqueName="[Dim Date - Complete Date].[Quarter Of Year]" caption="Quarter Of Year" attribute="1" time="1" defaultMemberUniqueName="[Dim Date - Complete Date].[Quarter Of Year].[All]" allUniqueName="[Dim Date - Complete Date].[Quarter Of Year].[All]" dimensionUniqueName="[Dim Date - Complete Date]" displayFolder="" count="0" unbalanced="0" hidden="1"/>
    <cacheHierarchy uniqueName="[Dim Date - Complete Date].[QuarterKey]" caption="QuarterKey" attribute="1" time="1" defaultMemberUniqueName="[Dim Date - Complete Date].[QuarterKey].[All]" allUniqueName="[Dim Date - Complete Date].[QuarterKey].[All]" dimensionUniqueName="[Dim Date - Complete Date]" displayFolder="" count="0" unbalanced="0" hidden="1"/>
    <cacheHierarchy uniqueName="[Dim Date - Complete Date].[Semester Of Year]" caption="Semester Of Year" attribute="1" time="1" defaultMemberUniqueName="[Dim Date - Complete Date].[Semester Of Year].[All]" allUniqueName="[Dim Date - Complete Date].[Semester Of Year].[All]" dimensionUniqueName="[Dim Date - Complete Date]" displayFolder="" count="0" unbalanced="0" hidden="1"/>
    <cacheHierarchy uniqueName="[Dim Date - Complete Date].[SemesterKey]" caption="SemesterKey" attribute="1" time="1" defaultMemberUniqueName="[Dim Date - Complete Date].[SemesterKey].[All]" allUniqueName="[Dim Date - Complete Date].[SemesterKey].[All]" dimensionUniqueName="[Dim Date - Complete Date]" displayFolder="" count="0" unbalanced="0" hidden="1"/>
    <cacheHierarchy uniqueName="[Dim Date - Complete Date].[SemesterNameKey]" caption="SemesterNameKey" attribute="1" time="1" defaultMemberUniqueName="[Dim Date - Complete Date].[SemesterNameKey].[All]" allUniqueName="[Dim Date - Complete Date].[SemesterNameKey].[All]" dimensionUniqueName="[Dim Date - Complete Date]" displayFolder="" count="0" unbalanced="0" hidden="1"/>
    <cacheHierarchy uniqueName="[Dim Date - Complete Date].[Week]" caption="Week" attribute="1" time="1" defaultMemberUniqueName="[Dim Date - Complete Date].[Week].[All]" allUniqueName="[Dim Date - Complete Date].[Week].[All]" dimensionUniqueName="[Dim Date - Complete Date]" displayFolder="" count="0" unbalanced="0" hidden="1"/>
    <cacheHierarchy uniqueName="[Dim Date - Complete Date].[Week Of Year]" caption="Week Of Year" attribute="1" time="1" defaultMemberUniqueName="[Dim Date - Complete Date].[Week Of Year].[All]" allUniqueName="[Dim Date - Complete Date].[Week Of Year].[All]" dimensionUniqueName="[Dim Date - Complete Date]" displayFolder="" count="0" unbalanced="0" hidden="1"/>
    <cacheHierarchy uniqueName="[Dim Date - Complete Date].[WeekKey]" caption="WeekKey" attribute="1" time="1" defaultMemberUniqueName="[Dim Date - Complete Date].[WeekKey].[All]" allUniqueName="[Dim Date - Complete Date].[WeekKey].[All]" dimensionUniqueName="[Dim Date - Complete Date]" displayFolder="" count="0" unbalanced="0" hidden="1"/>
    <cacheHierarchy uniqueName="[Dim Date - Complete Date].[WeeksHierarchy]" caption="WeeksHierarchy" time="1" defaultMemberUniqueName="[Dim Date - Complete Date].[WeeksHierarchy].[All]" allUniqueName="[Dim Date - Complete Date].[WeeksHierarchy].[All]" dimensionUniqueName="[Dim Date - Complete Date]" displayFolder="" count="0" unbalanced="0" hidden="1"/>
    <cacheHierarchy uniqueName="[Dim Date - Complete Date].[Year Name]" caption="Year Name" attribute="1" time="1" defaultMemberUniqueName="[Dim Date - Complete Date].[Year Name].[All]" allUniqueName="[Dim Date - Complete Date].[Year Name].[All]" dimensionUniqueName="[Dim Date - Complete Date]" displayFolder="" count="0" unbalanced="0" hidden="1"/>
    <cacheHierarchy uniqueName="[Dim Date - Complete Date].[YearMonthKey]" caption="YearMonthKey" attribute="1" time="1" defaultMemberUniqueName="[Dim Date - Complete Date].[YearMonthKey].[All]" allUniqueName="[Dim Date - Complete Date].[YearMonthKey].[All]" dimensionUniqueName="[Dim Date - Complete Date]" displayFolder="" count="0" unbalanced="0" hidden="1"/>
    <cacheHierarchy uniqueName="[Dim Date - Complete Time].[DayTimeBucket]" caption="DayTimeBucket" attribute="1" defaultMemberUniqueName="[Dim Date - Complete Time].[DayTimeBucket].[All]" allUniqueName="[Dim Date - Complete Time].[DayTimeBucket].[All]" dimensionUniqueName="[Dim Date - Complete Time]" displayFolder="" count="0" unbalanced="0" hidden="1"/>
    <cacheHierarchy uniqueName="[Dim Date - Complete Time].[DayTimeBucketGroupKey]" caption="DayTimeBucketGroupKey" attribute="1" defaultMemberUniqueName="[Dim Date - Complete Time].[DayTimeBucketGroupKey].[All]" allUniqueName="[Dim Date - Complete Time].[DayTimeBucketGroupKey].[All]" dimensionUniqueName="[Dim Date - Complete Time]" displayFolder="" count="0" unbalanced="0" hidden="1"/>
    <cacheHierarchy uniqueName="[Dim Date - Complete Time].[Hour24]" caption="Hour24" attribute="1" defaultMemberUniqueName="[Dim Date - Complete Time].[Hour24].[All]" allUniqueName="[Dim Date - Complete Time].[Hour24].[All]" dimensionUniqueName="[Dim Date - Complete Time]" displayFolder="" count="0" unbalanced="0" hidden="1"/>
    <cacheHierarchy uniqueName="[Dim Date - Complete Time].[HourlyBucket]" caption="HourlyBucket" attribute="1" defaultMemberUniqueName="[Dim Date - Complete Time].[HourlyBucket].[All]" allUniqueName="[Dim Date - Complete Time].[HourlyBucket].[All]" dimensionUniqueName="[Dim Date - Complete Time]" displayFolder="" count="0" unbalanced="0" hidden="1"/>
    <cacheHierarchy uniqueName="[Dim Date - Complete Time].[MinuteNumber]" caption="MinuteNumber" attribute="1" defaultMemberUniqueName="[Dim Date - Complete Time].[MinuteNumber].[All]" allUniqueName="[Dim Date - Complete Time].[MinuteNumber].[All]" dimensionUniqueName="[Dim Date - Complete Time]" displayFolder="" count="0" unbalanced="0" hidden="1"/>
    <cacheHierarchy uniqueName="[Dim Date - Complete Time].[SecondNumber]" caption="SecondNumber" attribute="1" defaultMemberUniqueName="[Dim Date - Complete Time].[SecondNumber].[All]" allUniqueName="[Dim Date - Complete Time].[SecondNumber].[All]" dimensionUniqueName="[Dim Date - Complete Time]" displayFolder="" count="0" unbalanced="0" hidden="1"/>
    <cacheHierarchy uniqueName="[Dim Date - Complete Time].[Time]" caption="Time" attribute="1" defaultMemberUniqueName="[Dim Date - Complete Time].[Time].[All]" allUniqueName="[Dim Date - Complete Time].[Time].[All]" dimensionUniqueName="[Dim Date - Complete Time]" displayFolder="" count="0" unbalanced="0" hidden="1"/>
    <cacheHierarchy uniqueName="[Dim Date - Complete Time].[TimeAltKey]" caption="TimeAltKey" attribute="1" defaultMemberUniqueName="[Dim Date - Complete Time].[TimeAltKey].[All]" allUniqueName="[Dim Date - Complete Time].[TimeAltKey].[All]" dimensionUniqueName="[Dim Date - Complete Time]" displayFolder="" count="0" unbalanced="0" hidden="1"/>
    <cacheHierarchy uniqueName="[Dim Date - Complete Time].[TimeInSecond]" caption="TimeInSecond" attribute="1" defaultMemberUniqueName="[Dim Date - Complete Time].[TimeInSecond].[All]" allUniqueName="[Dim Date - Complete Time].[TimeInSecond].[All]" dimensionUniqueName="[Dim Date - Complete Time]" displayFolder="" count="0" unbalanced="0" hidden="1"/>
    <cacheHierarchy uniqueName="[Dim Date - Complete Time].[TimeKey]" caption="TimeKey" attribute="1" defaultMemberUniqueName="[Dim Date - Complete Time].[TimeKey].[All]" allUniqueName="[Dim Date - Complete Time].[TimeKey].[All]" dimensionUniqueName="[Dim Date - Complete Time]" displayFolder="" count="0" unbalanced="0" hidden="1"/>
    <cacheHierarchy uniqueName="[Dim Date - Creation Date].[Custom Week]" caption="Custom Week" attribute="1" time="1" defaultMemberUniqueName="[Dim Date - Creation Date].[Custom Week].[All]" allUniqueName="[Dim Date - Creation Date].[Custom Week].[All]" dimensionUniqueName="[Dim Date - Creation Date]" displayFolder="" count="0" unbalanced="0" hidden="1"/>
    <cacheHierarchy uniqueName="[Dim Date - Creation Date].[Date]" caption="Date" attribute="1" time="1" defaultMemberUniqueName="[Dim Date - Creation Date].[Date].[All]" allUniqueName="[Dim Date - Creation Date].[Date].[All]" dimensionUniqueName="[Dim Date - Creation Date]" displayFolder="" count="0" unbalanced="0" hidden="1"/>
    <cacheHierarchy uniqueName="[Dim Date - Creation Date].[DateHierarchy]" caption="DateHierarchy" time="1" defaultMemberUniqueName="[Dim Date - Creation Date].[DateHierarchy].[All]" allUniqueName="[Dim Date - Creation Date].[DateHierarchy].[All]" dimensionUniqueName="[Dim Date - Creation Date]" displayFolder="" count="0" unbalanced="0" hidden="1"/>
    <cacheHierarchy uniqueName="[Dim Date - Creation Date].[DateKey]" caption="DateKey" attribute="1" time="1" defaultMemberUniqueName="[Dim Date - Creation Date].[DateKey].[All]" allUniqueName="[Dim Date - Creation Date].[DateKey].[All]" dimensionUniqueName="[Dim Date - Creation Date]" displayFolder="" count="0" unbalanced="0" hidden="1"/>
    <cacheHierarchy uniqueName="[Dim Date - Creation Date].[DateOld]" caption="DateOld" attribute="1" time="1" defaultMemberUniqueName="[Dim Date - Creation Date].[DateOld].[All]" allUniqueName="[Dim Date - Creation Date].[DateOld].[All]" dimensionUniqueName="[Dim Date - Creation Date]" displayFolder="" count="0" unbalanced="0" hidden="1"/>
    <cacheHierarchy uniqueName="[Dim Date - Creation Date].[Day Name]" caption="Day Name" attribute="1" time="1" defaultMemberUniqueName="[Dim Date - Creation Date].[Day Name].[All]" allUniqueName="[Dim Date - Creation Date].[Day Name].[All]" dimensionUniqueName="[Dim Date - Creation Date]" displayFolder="" count="0" unbalanced="0" hidden="1"/>
    <cacheHierarchy uniqueName="[Dim Date - Creation Date].[Day Of Month]" caption="Day Of Month" attribute="1" time="1" defaultMemberUniqueName="[Dim Date - Creation Date].[Day Of Month].[All]" allUniqueName="[Dim Date - Creation Date].[Day Of Month].[All]" dimensionUniqueName="[Dim Date - Creation Date]" displayFolder="" count="0" unbalanced="0" hidden="1"/>
    <cacheHierarchy uniqueName="[Dim Date - Creation Date].[Day of Week]" caption="Day of Week" attribute="1" time="1" defaultMemberUniqueName="[Dim Date - Creation Date].[Day of Week].[All]" allUniqueName="[Dim Date - Creation Date].[Day of Week].[All]" dimensionUniqueName="[Dim Date - Creation Date]" displayFolder="" count="0" unbalanced="0" hidden="1"/>
    <cacheHierarchy uniqueName="[Dim Date - Creation Date].[Day of Year]" caption="Day of Year" attribute="1" time="1" defaultMemberUniqueName="[Dim Date - Creation Date].[Day of Year].[All]" allUniqueName="[Dim Date - Creation Date].[Day of Year].[All]" dimensionUniqueName="[Dim Date - Creation Date]" displayFolder="" count="0" unbalanced="0" hidden="1"/>
    <cacheHierarchy uniqueName="[Dim Date - Creation Date].[DayKey]" caption="DayKey" attribute="1" time="1" defaultMemberUniqueName="[Dim Date - Creation Date].[DayKey].[All]" allUniqueName="[Dim Date - Creation Date].[DayKey].[All]" dimensionUniqueName="[Dim Date - Creation Date]" displayFolder="" count="0" unbalanced="0" hidden="1"/>
    <cacheHierarchy uniqueName="[Dim Date - Creation Date].[DayKey2]" caption="DayKey2" attribute="1" time="1" defaultMemberUniqueName="[Dim Date - Creation Date].[DayKey2].[All]" allUniqueName="[Dim Date - Creation Date].[DayKey2].[All]" dimensionUniqueName="[Dim Date - Creation Date]" displayFolder="" count="0" unbalanced="0" hidden="1"/>
    <cacheHierarchy uniqueName="[Dim Date - Creation Date].[DayofMonthKey]" caption="DayofMonthKey" attribute="1" time="1" defaultMemberUniqueName="[Dim Date - Creation Date].[DayofMonthKey].[All]" allUniqueName="[Dim Date - Creation Date].[DayofMonthKey].[All]" dimensionUniqueName="[Dim Date - Creation Date]" displayFolder="" count="0" unbalanced="0" hidden="1"/>
    <cacheHierarchy uniqueName="[Dim Date - Creation Date].[DayofWeekKey]" caption="DayofWeekKey" attribute="1" time="1" defaultMemberUniqueName="[Dim Date - Creation Date].[DayofWeekKey].[All]" allUniqueName="[Dim Date - Creation Date].[DayofWeekKey].[All]" dimensionUniqueName="[Dim Date - Creation Date]" displayFolder="" count="0" unbalanced="0" hidden="1"/>
    <cacheHierarchy uniqueName="[Dim Date - Creation Date].[DayofYearKey]" caption="DayofYearKey" attribute="1" time="1" defaultMemberUniqueName="[Dim Date - Creation Date].[DayofYearKey].[All]" allUniqueName="[Dim Date - Creation Date].[DayofYearKey].[All]" dimensionUniqueName="[Dim Date - Creation Date]" displayFolder="" count="0" unbalanced="0" hidden="1"/>
    <cacheHierarchy uniqueName="[Dim Date - Creation Date].[FormattedDate]" caption="FormattedDate" attribute="1" time="1" defaultMemberUniqueName="[Dim Date - Creation Date].[FormattedDate].[All]" allUniqueName="[Dim Date - Creation Date].[FormattedDate].[All]" dimensionUniqueName="[Dim Date - Creation Date]" displayFolder="" count="0" unbalanced="0" hidden="1"/>
    <cacheHierarchy uniqueName="[Dim Date - Creation Date].[Half Year Name]" caption="Half Year Name" attribute="1" time="1" defaultMemberUniqueName="[Dim Date - Creation Date].[Half Year Name].[All]" allUniqueName="[Dim Date - Creation Date].[Half Year Name].[All]" dimensionUniqueName="[Dim Date - Creation Date]" displayFolder="" count="0" unbalanced="0" hidden="1"/>
    <cacheHierarchy uniqueName="[Dim Date - Creation Date].[Hijri Date]" caption="Hijri Date" attribute="1" time="1" defaultMemberUniqueName="[Dim Date - Creation Date].[Hijri Date].[All]" allUniqueName="[Dim Date - Creation Date].[Hijri Date].[All]" dimensionUniqueName="[Dim Date - Creation Date]" displayFolder="" count="0" unbalanced="0" hidden="1"/>
    <cacheHierarchy uniqueName="[Dim Date - Creation Date].[Hijri Month]" caption="Hijri Month" attribute="1" time="1" defaultMemberUniqueName="[Dim Date - Creation Date].[Hijri Month].[All]" allUniqueName="[Dim Date - Creation Date].[Hijri Month].[All]" dimensionUniqueName="[Dim Date - Creation Date]" displayFolder="" count="0" unbalanced="0" hidden="1"/>
    <cacheHierarchy uniqueName="[Dim Date - Creation Date].[Hijri Quarter]" caption="Hijri Quarter" attribute="1" time="1" defaultMemberUniqueName="[Dim Date - Creation Date].[Hijri Quarter].[All]" allUniqueName="[Dim Date - Creation Date].[Hijri Quarter].[All]" dimensionUniqueName="[Dim Date - Creation Date]" displayFolder="" count="0" unbalanced="0" hidden="1"/>
    <cacheHierarchy uniqueName="[Dim Date - Creation Date].[Hijri Semester]" caption="Hijri Semester" attribute="1" time="1" defaultMemberUniqueName="[Dim Date - Creation Date].[Hijri Semester].[All]" allUniqueName="[Dim Date - Creation Date].[Hijri Semester].[All]" dimensionUniqueName="[Dim Date - Creation Date]" displayFolder="" count="0" unbalanced="0" hidden="1"/>
    <cacheHierarchy uniqueName="[Dim Date - Creation Date].[Hijri Year]" caption="Hijri Year" attribute="1" time="1" defaultMemberUniqueName="[Dim Date - Creation Date].[Hijri Year].[All]" allUniqueName="[Dim Date - Creation Date].[Hijri Year].[All]" dimensionUniqueName="[Dim Date - Creation Date]" displayFolder="" count="0" unbalanced="0" hidden="1"/>
    <cacheHierarchy uniqueName="[Dim Date - Creation Date].[HijriDateHierarchy]" caption="HijriDateHierarchy" time="1" defaultMemberUniqueName="[Dim Date - Creation Date].[HijriDateHierarchy].[All]" allUniqueName="[Dim Date - Creation Date].[HijriDateHierarchy].[All]" dimensionUniqueName="[Dim Date - Creation Date]" displayFolder="" count="0" unbalanced="0" hidden="1"/>
    <cacheHierarchy uniqueName="[Dim Date - Creation Date].[HijriDayKey]" caption="HijriDayKey" attribute="1" time="1" defaultMemberUniqueName="[Dim Date - Creation Date].[HijriDayKey].[All]" allUniqueName="[Dim Date - Creation Date].[HijriDayKey].[All]" dimensionUniqueName="[Dim Date - Creation Date]" displayFolder="" count="0" unbalanced="0" hidden="1"/>
    <cacheHierarchy uniqueName="[Dim Date - Creation Date].[HijriMonthKey]" caption="HijriMonthKey" attribute="1" time="1" defaultMemberUniqueName="[Dim Date - Creation Date].[HijriMonthKey].[All]" allUniqueName="[Dim Date - Creation Date].[HijriMonthKey].[All]" dimensionUniqueName="[Dim Date - Creation Date]" displayFolder="" count="0" unbalanced="0" hidden="1"/>
    <cacheHierarchy uniqueName="[Dim Date - Creation Date].[HijriQuarterKey]" caption="HijriQuarterKey" attribute="1" time="1" defaultMemberUniqueName="[Dim Date - Creation Date].[HijriQuarterKey].[All]" allUniqueName="[Dim Date - Creation Date].[HijriQuarterKey].[All]" dimensionUniqueName="[Dim Date - Creation Date]" displayFolder="" count="0" unbalanced="0" hidden="1"/>
    <cacheHierarchy uniqueName="[Dim Date - Creation Date].[HijriSemesterKey]" caption="HijriSemesterKey" attribute="1" time="1" defaultMemberUniqueName="[Dim Date - Creation Date].[HijriSemesterKey].[All]" allUniqueName="[Dim Date - Creation Date].[HijriSemesterKey].[All]" dimensionUniqueName="[Dim Date - Creation Date]" displayFolder="" count="0" unbalanced="0" hidden="1"/>
    <cacheHierarchy uniqueName="[Dim Date - Creation Date].[Month Name]" caption="Month Name" attribute="1" time="1" defaultMemberUniqueName="[Dim Date - Creation Date].[Month Name].[All]" allUniqueName="[Dim Date - Creation Date].[Month Name].[All]" dimensionUniqueName="[Dim Date - Creation Date]" displayFolder="" count="0" unbalanced="0" hidden="1"/>
    <cacheHierarchy uniqueName="[Dim Date - Creation Date].[Month Of Year]" caption="Month Of Year" attribute="1" time="1" defaultMemberUniqueName="[Dim Date - Creation Date].[Month Of Year].[All]" allUniqueName="[Dim Date - Creation Date].[Month Of Year].[All]" dimensionUniqueName="[Dim Date - Creation Date]" displayFolder="" count="0" unbalanced="0" hidden="1"/>
    <cacheHierarchy uniqueName="[Dim Date - Creation Date].[MonthKey]" caption="MonthKey" attribute="1" time="1" defaultMemberUniqueName="[Dim Date - Creation Date].[MonthKey].[All]" allUniqueName="[Dim Date - Creation Date].[MonthKey].[All]" dimensionUniqueName="[Dim Date - Creation Date]" displayFolder="" count="0" unbalanced="0" hidden="1"/>
    <cacheHierarchy uniqueName="[Dim Date - Creation Date].[MonthNameKey]" caption="MonthNameKey" attribute="1" time="1" defaultMemberUniqueName="[Dim Date - Creation Date].[MonthNameKey].[All]" allUniqueName="[Dim Date - Creation Date].[MonthNameKey].[All]" dimensionUniqueName="[Dim Date - Creation Date]" displayFolder="" count="0" unbalanced="0" hidden="1"/>
    <cacheHierarchy uniqueName="[Dim Date - Creation Date].[MonthOverTime]" caption="MonthOverTime" attribute="1" time="1" defaultMemberUniqueName="[Dim Date - Creation Date].[MonthOverTime].[All]" allUniqueName="[Dim Date - Creation Date].[MonthOverTime].[All]" dimensionUniqueName="[Dim Date - Creation Date]" displayFolder="" count="0" unbalanced="0" hidden="1"/>
    <cacheHierarchy uniqueName="[Dim Date - Creation Date].[PK_Date]" caption="PK_Date" attribute="1" time="1" keyAttribute="1" defaultMemberUniqueName="[Dim Date - Creation Date].[PK_Date].[All]" allUniqueName="[Dim Date - Creation Date].[PK_Date].[All]" dimensionUniqueName="[Dim Date - Creation Date]" displayFolder="" count="0" memberValueDatatype="7" unbalanced="0" hidden="1"/>
    <cacheHierarchy uniqueName="[Dim Date - Creation Date].[Quarter Name]" caption="Quarter Name" attribute="1" time="1" defaultMemberUniqueName="[Dim Date - Creation Date].[Quarter Name].[All]" allUniqueName="[Dim Date - Creation Date].[Quarter Name].[All]" dimensionUniqueName="[Dim Date - Creation Date]" displayFolder="" count="0" unbalanced="0" hidden="1"/>
    <cacheHierarchy uniqueName="[Dim Date - Creation Date].[Quarter Of Year]" caption="Quarter Of Year" attribute="1" time="1" defaultMemberUniqueName="[Dim Date - Creation Date].[Quarter Of Year].[All]" allUniqueName="[Dim Date - Creation Date].[Quarter Of Year].[All]" dimensionUniqueName="[Dim Date - Creation Date]" displayFolder="" count="0" unbalanced="0" hidden="1"/>
    <cacheHierarchy uniqueName="[Dim Date - Creation Date].[QuarterKey]" caption="QuarterKey" attribute="1" time="1" defaultMemberUniqueName="[Dim Date - Creation Date].[QuarterKey].[All]" allUniqueName="[Dim Date - Creation Date].[QuarterKey].[All]" dimensionUniqueName="[Dim Date - Creation Date]" displayFolder="" count="0" unbalanced="0" hidden="1"/>
    <cacheHierarchy uniqueName="[Dim Date - Creation Date].[Semester Of Year]" caption="Semester Of Year" attribute="1" time="1" defaultMemberUniqueName="[Dim Date - Creation Date].[Semester Of Year].[All]" allUniqueName="[Dim Date - Creation Date].[Semester Of Year].[All]" dimensionUniqueName="[Dim Date - Creation Date]" displayFolder="" count="0" unbalanced="0" hidden="1"/>
    <cacheHierarchy uniqueName="[Dim Date - Creation Date].[SemesterKey]" caption="SemesterKey" attribute="1" time="1" defaultMemberUniqueName="[Dim Date - Creation Date].[SemesterKey].[All]" allUniqueName="[Dim Date - Creation Date].[SemesterKey].[All]" dimensionUniqueName="[Dim Date - Creation Date]" displayFolder="" count="0" unbalanced="0" hidden="1"/>
    <cacheHierarchy uniqueName="[Dim Date - Creation Date].[SemesterNameKey]" caption="SemesterNameKey" attribute="1" time="1" defaultMemberUniqueName="[Dim Date - Creation Date].[SemesterNameKey].[All]" allUniqueName="[Dim Date - Creation Date].[SemesterNameKey].[All]" dimensionUniqueName="[Dim Date - Creation Date]" displayFolder="" count="0" unbalanced="0" hidden="1"/>
    <cacheHierarchy uniqueName="[Dim Date - Creation Date].[Week]" caption="Week" attribute="1" time="1" defaultMemberUniqueName="[Dim Date - Creation Date].[Week].[All]" allUniqueName="[Dim Date - Creation Date].[Week].[All]" dimensionUniqueName="[Dim Date - Creation Date]" displayFolder="" count="0" unbalanced="0" hidden="1"/>
    <cacheHierarchy uniqueName="[Dim Date - Creation Date].[Week Of Year]" caption="Week Of Year" attribute="1" time="1" defaultMemberUniqueName="[Dim Date - Creation Date].[Week Of Year].[All]" allUniqueName="[Dim Date - Creation Date].[Week Of Year].[All]" dimensionUniqueName="[Dim Date - Creation Date]" displayFolder="" count="0" unbalanced="0" hidden="1"/>
    <cacheHierarchy uniqueName="[Dim Date - Creation Date].[WeekKey]" caption="WeekKey" attribute="1" time="1" defaultMemberUniqueName="[Dim Date - Creation Date].[WeekKey].[All]" allUniqueName="[Dim Date - Creation Date].[WeekKey].[All]" dimensionUniqueName="[Dim Date - Creation Date]" displayFolder="" count="0" unbalanced="0" hidden="1"/>
    <cacheHierarchy uniqueName="[Dim Date - Creation Date].[WeeksHierarchy]" caption="WeeksHierarchy" time="1" defaultMemberUniqueName="[Dim Date - Creation Date].[WeeksHierarchy].[All]" allUniqueName="[Dim Date - Creation Date].[WeeksHierarchy].[All]" dimensionUniqueName="[Dim Date - Creation Date]" displayFolder="" count="0" unbalanced="0" hidden="1"/>
    <cacheHierarchy uniqueName="[Dim Date - Creation Date].[Year Name]" caption="Year Name" attribute="1" time="1" defaultMemberUniqueName="[Dim Date - Creation Date].[Year Name].[All]" allUniqueName="[Dim Date - Creation Date].[Year Name].[All]" dimensionUniqueName="[Dim Date - Creation Date]" displayFolder="" count="0" unbalanced="0" hidden="1"/>
    <cacheHierarchy uniqueName="[Dim Date - Creation Date].[YearMonthKey]" caption="YearMonthKey" attribute="1" time="1" defaultMemberUniqueName="[Dim Date - Creation Date].[YearMonthKey].[All]" allUniqueName="[Dim Date - Creation Date].[YearMonthKey].[All]" dimensionUniqueName="[Dim Date - Creation Date]" displayFolder="" count="0" unbalanced="0" hidden="1"/>
    <cacheHierarchy uniqueName="[Dim Date - Creation Time].[DayTimeBucket]" caption="DayTimeBucket" attribute="1" defaultMemberUniqueName="[Dim Date - Creation Time].[DayTimeBucket].[All]" allUniqueName="[Dim Date - Creation Time].[DayTimeBucket].[All]" dimensionUniqueName="[Dim Date - Creation Time]" displayFolder="" count="0" unbalanced="0" hidden="1"/>
    <cacheHierarchy uniqueName="[Dim Date - Creation Time].[DayTimeBucketGroupKey]" caption="DayTimeBucketGroupKey" attribute="1" defaultMemberUniqueName="[Dim Date - Creation Time].[DayTimeBucketGroupKey].[All]" allUniqueName="[Dim Date - Creation Time].[DayTimeBucketGroupKey].[All]" dimensionUniqueName="[Dim Date - Creation Time]" displayFolder="" count="0" unbalanced="0" hidden="1"/>
    <cacheHierarchy uniqueName="[Dim Date - Creation Time].[Hour30]" caption="Hour30" attribute="1" defaultMemberUniqueName="[Dim Date - Creation Time].[Hour30].[All]" allUniqueName="[Dim Date - Creation Time].[Hour30].[All]" dimensionUniqueName="[Dim Date - Creation Time]" displayFolder="" count="0" unbalanced="0" hidden="1"/>
    <cacheHierarchy uniqueName="[Dim Date - Creation Time].[HourlyBucket]" caption="HourlyBucket" attribute="1" defaultMemberUniqueName="[Dim Date - Creation Time].[HourlyBucket].[All]" allUniqueName="[Dim Date - Creation Time].[HourlyBucket].[All]" dimensionUniqueName="[Dim Date - Creation Time]" displayFolder="" count="0" unbalanced="0" hidden="1"/>
    <cacheHierarchy uniqueName="[Dim Date - Creation Time].[MinuteNumber]" caption="MinuteNumber" attribute="1" defaultMemberUniqueName="[Dim Date - Creation Time].[MinuteNumber].[All]" allUniqueName="[Dim Date - Creation Time].[MinuteNumber].[All]" dimensionUniqueName="[Dim Date - Creation Time]" displayFolder="" count="0" unbalanced="0" hidden="1"/>
    <cacheHierarchy uniqueName="[Dim Date - Creation Time].[SecondNumber]" caption="SecondNumber" attribute="1" defaultMemberUniqueName="[Dim Date - Creation Time].[SecondNumber].[All]" allUniqueName="[Dim Date - Creation Time].[SecondNumber].[All]" dimensionUniqueName="[Dim Date - Creation Time]" displayFolder="" count="0" unbalanced="0" hidden="1"/>
    <cacheHierarchy uniqueName="[Dim Date - Creation Time].[Time]" caption="Time" attribute="1" defaultMemberUniqueName="[Dim Date - Creation Time].[Time].[All]" allUniqueName="[Dim Date - Creation Time].[Time].[All]" dimensionUniqueName="[Dim Date - Creation Time]" displayFolder="" count="0" unbalanced="0" hidden="1"/>
    <cacheHierarchy uniqueName="[Dim Date - Creation Time].[TimeAltKey]" caption="TimeAltKey" attribute="1" defaultMemberUniqueName="[Dim Date - Creation Time].[TimeAltKey].[All]" allUniqueName="[Dim Date - Creation Time].[TimeAltKey].[All]" dimensionUniqueName="[Dim Date - Creation Time]" displayFolder="" count="0" unbalanced="0" hidden="1"/>
    <cacheHierarchy uniqueName="[Dim Date - Creation Time].[TimeInSecond]" caption="TimeInSecond" attribute="1" defaultMemberUniqueName="[Dim Date - Creation Time].[TimeInSecond].[All]" allUniqueName="[Dim Date - Creation Time].[TimeInSecond].[All]" dimensionUniqueName="[Dim Date - Creation Time]" displayFolder="" count="0" unbalanced="0" hidden="1"/>
    <cacheHierarchy uniqueName="[Dim Date - Creation Time].[TimeKey]" caption="TimeKey" attribute="1" defaultMemberUniqueName="[Dim Date - Creation Time].[TimeKey].[All]" allUniqueName="[Dim Date - Creation Time].[TimeKey].[All]" dimensionUniqueName="[Dim Date - Creation Time]" displayFolder="" count="0" unbalanced="0" hidden="1"/>
    <cacheHierarchy uniqueName="[Dim Date - Discharge Date].[Custom Week]" caption="Custom Week" attribute="1" time="1" defaultMemberUniqueName="[Dim Date - Discharge Date].[Custom Week].[All]" allUniqueName="[Dim Date - Discharge Date].[Custom Week].[All]" dimensionUniqueName="[Dim Date - Discharge Date]" displayFolder="" count="0" unbalanced="0" hidden="1"/>
    <cacheHierarchy uniqueName="[Dim Date - Discharge Date].[Date]" caption="Date" attribute="1" time="1" defaultMemberUniqueName="[Dim Date - Discharge Date].[Date].[All]" allUniqueName="[Dim Date - Discharge Date].[Date].[All]" dimensionUniqueName="[Dim Date - Discharge Date]" displayFolder="" count="0" unbalanced="0" hidden="1"/>
    <cacheHierarchy uniqueName="[Dim Date - Discharge Date].[DateHierarchy]" caption="DateHierarchy" time="1" defaultMemberUniqueName="[Dim Date - Discharge Date].[DateHierarchy].[All]" allUniqueName="[Dim Date - Discharge Date].[DateHierarchy].[All]" dimensionUniqueName="[Dim Date - Discharge Date]" displayFolder="" count="0" unbalanced="0" hidden="1"/>
    <cacheHierarchy uniqueName="[Dim Date - Discharge Date].[DateKey]" caption="DateKey" attribute="1" time="1" defaultMemberUniqueName="[Dim Date - Discharge Date].[DateKey].[All]" allUniqueName="[Dim Date - Discharge Date].[DateKey].[All]" dimensionUniqueName="[Dim Date - Discharge Date]" displayFolder="" count="0" unbalanced="0" hidden="1"/>
    <cacheHierarchy uniqueName="[Dim Date - Discharge Date].[DateOld]" caption="DateOld" attribute="1" time="1" defaultMemberUniqueName="[Dim Date - Discharge Date].[DateOld].[All]" allUniqueName="[Dim Date - Discharge Date].[DateOld].[All]" dimensionUniqueName="[Dim Date - Discharge Date]" displayFolder="" count="0" unbalanced="0" hidden="1"/>
    <cacheHierarchy uniqueName="[Dim Date - Discharge Date].[Day Name]" caption="Day Name" attribute="1" time="1" defaultMemberUniqueName="[Dim Date - Discharge Date].[Day Name].[All]" allUniqueName="[Dim Date - Discharge Date].[Day Name].[All]" dimensionUniqueName="[Dim Date - Discharge Date]" displayFolder="" count="0" unbalanced="0" hidden="1"/>
    <cacheHierarchy uniqueName="[Dim Date - Discharge Date].[Day Of Month]" caption="Day Of Month" attribute="1" time="1" defaultMemberUniqueName="[Dim Date - Discharge Date].[Day Of Month].[All]" allUniqueName="[Dim Date - Discharge Date].[Day Of Month].[All]" dimensionUniqueName="[Dim Date - Discharge Date]" displayFolder="" count="0" unbalanced="0" hidden="1"/>
    <cacheHierarchy uniqueName="[Dim Date - Discharge Date].[Day of Week]" caption="Day of Week" attribute="1" time="1" defaultMemberUniqueName="[Dim Date - Discharge Date].[Day of Week].[All]" allUniqueName="[Dim Date - Discharge Date].[Day of Week].[All]" dimensionUniqueName="[Dim Date - Discharge Date]" displayFolder="" count="0" unbalanced="0" hidden="1"/>
    <cacheHierarchy uniqueName="[Dim Date - Discharge Date].[Day of Year]" caption="Day of Year" attribute="1" time="1" defaultMemberUniqueName="[Dim Date - Discharge Date].[Day of Year].[All]" allUniqueName="[Dim Date - Discharge Date].[Day of Year].[All]" dimensionUniqueName="[Dim Date - Discharge Date]" displayFolder="" count="0" unbalanced="0" hidden="1"/>
    <cacheHierarchy uniqueName="[Dim Date - Discharge Date].[DayKey]" caption="DayKey" attribute="1" time="1" defaultMemberUniqueName="[Dim Date - Discharge Date].[DayKey].[All]" allUniqueName="[Dim Date - Discharge Date].[DayKey].[All]" dimensionUniqueName="[Dim Date - Discharge Date]" displayFolder="" count="0" unbalanced="0" hidden="1"/>
    <cacheHierarchy uniqueName="[Dim Date - Discharge Date].[DayKey2]" caption="DayKey2" attribute="1" time="1" defaultMemberUniqueName="[Dim Date - Discharge Date].[DayKey2].[All]" allUniqueName="[Dim Date - Discharge Date].[DayKey2].[All]" dimensionUniqueName="[Dim Date - Discharge Date]" displayFolder="" count="0" unbalanced="0" hidden="1"/>
    <cacheHierarchy uniqueName="[Dim Date - Discharge Date].[DayofMonthKey]" caption="DayofMonthKey" attribute="1" time="1" defaultMemberUniqueName="[Dim Date - Discharge Date].[DayofMonthKey].[All]" allUniqueName="[Dim Date - Discharge Date].[DayofMonthKey].[All]" dimensionUniqueName="[Dim Date - Discharge Date]" displayFolder="" count="0" unbalanced="0" hidden="1"/>
    <cacheHierarchy uniqueName="[Dim Date - Discharge Date].[DayofWeekKey]" caption="DayofWeekKey" attribute="1" time="1" defaultMemberUniqueName="[Dim Date - Discharge Date].[DayofWeekKey].[All]" allUniqueName="[Dim Date - Discharge Date].[DayofWeekKey].[All]" dimensionUniqueName="[Dim Date - Discharge Date]" displayFolder="" count="0" unbalanced="0" hidden="1"/>
    <cacheHierarchy uniqueName="[Dim Date - Discharge Date].[DayofYearKey]" caption="DayofYearKey" attribute="1" time="1" defaultMemberUniqueName="[Dim Date - Discharge Date].[DayofYearKey].[All]" allUniqueName="[Dim Date - Discharge Date].[DayofYearKey].[All]" dimensionUniqueName="[Dim Date - Discharge Date]" displayFolder="" count="0" unbalanced="0" hidden="1"/>
    <cacheHierarchy uniqueName="[Dim Date - Discharge Date].[FormattedDate]" caption="FormattedDate" attribute="1" time="1" defaultMemberUniqueName="[Dim Date - Discharge Date].[FormattedDate].[All]" allUniqueName="[Dim Date - Discharge Date].[FormattedDate].[All]" dimensionUniqueName="[Dim Date - Discharge Date]" displayFolder="" count="0" unbalanced="0" hidden="1"/>
    <cacheHierarchy uniqueName="[Dim Date - Discharge Date].[Half Year Name]" caption="Half Year Name" attribute="1" time="1" defaultMemberUniqueName="[Dim Date - Discharge Date].[Half Year Name].[All]" allUniqueName="[Dim Date - Discharge Date].[Half Year Name].[All]" dimensionUniqueName="[Dim Date - Discharge Date]" displayFolder="" count="0" unbalanced="0" hidden="1"/>
    <cacheHierarchy uniqueName="[Dim Date - Discharge Date].[Hijri Date]" caption="Hijri Date" attribute="1" time="1" defaultMemberUniqueName="[Dim Date - Discharge Date].[Hijri Date].[All]" allUniqueName="[Dim Date - Discharge Date].[Hijri Date].[All]" dimensionUniqueName="[Dim Date - Discharge Date]" displayFolder="" count="0" unbalanced="0" hidden="1"/>
    <cacheHierarchy uniqueName="[Dim Date - Discharge Date].[Hijri Month]" caption="Hijri Month" attribute="1" time="1" defaultMemberUniqueName="[Dim Date - Discharge Date].[Hijri Month].[All]" allUniqueName="[Dim Date - Discharge Date].[Hijri Month].[All]" dimensionUniqueName="[Dim Date - Discharge Date]" displayFolder="" count="0" unbalanced="0" hidden="1"/>
    <cacheHierarchy uniqueName="[Dim Date - Discharge Date].[Hijri Quarter]" caption="Hijri Quarter" attribute="1" time="1" defaultMemberUniqueName="[Dim Date - Discharge Date].[Hijri Quarter].[All]" allUniqueName="[Dim Date - Discharge Date].[Hijri Quarter].[All]" dimensionUniqueName="[Dim Date - Discharge Date]" displayFolder="" count="0" unbalanced="0" hidden="1"/>
    <cacheHierarchy uniqueName="[Dim Date - Discharge Date].[Hijri Semester]" caption="Hijri Semester" attribute="1" time="1" defaultMemberUniqueName="[Dim Date - Discharge Date].[Hijri Semester].[All]" allUniqueName="[Dim Date - Discharge Date].[Hijri Semester].[All]" dimensionUniqueName="[Dim Date - Discharge Date]" displayFolder="" count="0" unbalanced="0" hidden="1"/>
    <cacheHierarchy uniqueName="[Dim Date - Discharge Date].[Hijri Year]" caption="Hijri Year" attribute="1" time="1" defaultMemberUniqueName="[Dim Date - Discharge Date].[Hijri Year].[All]" allUniqueName="[Dim Date - Discharge Date].[Hijri Year].[All]" dimensionUniqueName="[Dim Date - Discharge Date]" displayFolder="" count="0" unbalanced="0" hidden="1"/>
    <cacheHierarchy uniqueName="[Dim Date - Discharge Date].[HijriDateHierarchy]" caption="HijriDateHierarchy" time="1" defaultMemberUniqueName="[Dim Date - Discharge Date].[HijriDateHierarchy].[All]" allUniqueName="[Dim Date - Discharge Date].[HijriDateHierarchy].[All]" dimensionUniqueName="[Dim Date - Discharge Date]" displayFolder="" count="0" unbalanced="0" hidden="1"/>
    <cacheHierarchy uniqueName="[Dim Date - Discharge Date].[HijriDayKey]" caption="HijriDayKey" attribute="1" time="1" defaultMemberUniqueName="[Dim Date - Discharge Date].[HijriDayKey].[All]" allUniqueName="[Dim Date - Discharge Date].[HijriDayKey].[All]" dimensionUniqueName="[Dim Date - Discharge Date]" displayFolder="" count="0" unbalanced="0" hidden="1"/>
    <cacheHierarchy uniqueName="[Dim Date - Discharge Date].[HijriMonthKey]" caption="HijriMonthKey" attribute="1" time="1" defaultMemberUniqueName="[Dim Date - Discharge Date].[HijriMonthKey].[All]" allUniqueName="[Dim Date - Discharge Date].[HijriMonthKey].[All]" dimensionUniqueName="[Dim Date - Discharge Date]" displayFolder="" count="0" unbalanced="0" hidden="1"/>
    <cacheHierarchy uniqueName="[Dim Date - Discharge Date].[HijriQuarterKey]" caption="HijriQuarterKey" attribute="1" time="1" defaultMemberUniqueName="[Dim Date - Discharge Date].[HijriQuarterKey].[All]" allUniqueName="[Dim Date - Discharge Date].[HijriQuarterKey].[All]" dimensionUniqueName="[Dim Date - Discharge Date]" displayFolder="" count="0" unbalanced="0" hidden="1"/>
    <cacheHierarchy uniqueName="[Dim Date - Discharge Date].[HijriSemesterKey]" caption="HijriSemesterKey" attribute="1" time="1" defaultMemberUniqueName="[Dim Date - Discharge Date].[HijriSemesterKey].[All]" allUniqueName="[Dim Date - Discharge Date].[HijriSemesterKey].[All]" dimensionUniqueName="[Dim Date - Discharge Date]" displayFolder="" count="0" unbalanced="0" hidden="1"/>
    <cacheHierarchy uniqueName="[Dim Date - Discharge Date].[Month Name]" caption="Month Name" attribute="1" time="1" defaultMemberUniqueName="[Dim Date - Discharge Date].[Month Name].[All]" allUniqueName="[Dim Date - Discharge Date].[Month Name].[All]" dimensionUniqueName="[Dim Date - Discharge Date]" displayFolder="" count="0" unbalanced="0" hidden="1"/>
    <cacheHierarchy uniqueName="[Dim Date - Discharge Date].[Month Of Year]" caption="Month Of Year" attribute="1" time="1" defaultMemberUniqueName="[Dim Date - Discharge Date].[Month Of Year].[All]" allUniqueName="[Dim Date - Discharge Date].[Month Of Year].[All]" dimensionUniqueName="[Dim Date - Discharge Date]" displayFolder="" count="0" unbalanced="0" hidden="1"/>
    <cacheHierarchy uniqueName="[Dim Date - Discharge Date].[MonthKey]" caption="MonthKey" attribute="1" time="1" defaultMemberUniqueName="[Dim Date - Discharge Date].[MonthKey].[All]" allUniqueName="[Dim Date - Discharge Date].[MonthKey].[All]" dimensionUniqueName="[Dim Date - Discharge Date]" displayFolder="" count="0" unbalanced="0" hidden="1"/>
    <cacheHierarchy uniqueName="[Dim Date - Discharge Date].[MonthNameKey]" caption="MonthNameKey" attribute="1" time="1" defaultMemberUniqueName="[Dim Date - Discharge Date].[MonthNameKey].[All]" allUniqueName="[Dim Date - Discharge Date].[MonthNameKey].[All]" dimensionUniqueName="[Dim Date - Discharge Date]" displayFolder="" count="0" unbalanced="0" hidden="1"/>
    <cacheHierarchy uniqueName="[Dim Date - Discharge Date].[MonthOverTime]" caption="MonthOverTime" attribute="1" time="1" defaultMemberUniqueName="[Dim Date - Discharge Date].[MonthOverTime].[All]" allUniqueName="[Dim Date - Discharge Date].[MonthOverTime].[All]" dimensionUniqueName="[Dim Date - Discharge Date]" displayFolder="" count="0" unbalanced="0" hidden="1"/>
    <cacheHierarchy uniqueName="[Dim Date - Discharge Date].[PK_Date]" caption="PK_Date" attribute="1" time="1" keyAttribute="1" defaultMemberUniqueName="[Dim Date - Discharge Date].[PK_Date].[All]" allUniqueName="[Dim Date - Discharge Date].[PK_Date].[All]" dimensionUniqueName="[Dim Date - Discharge Date]" displayFolder="" count="0" memberValueDatatype="7" unbalanced="0" hidden="1"/>
    <cacheHierarchy uniqueName="[Dim Date - Discharge Date].[Quarter Name]" caption="Quarter Name" attribute="1" time="1" defaultMemberUniqueName="[Dim Date - Discharge Date].[Quarter Name].[All]" allUniqueName="[Dim Date - Discharge Date].[Quarter Name].[All]" dimensionUniqueName="[Dim Date - Discharge Date]" displayFolder="" count="0" unbalanced="0" hidden="1"/>
    <cacheHierarchy uniqueName="[Dim Date - Discharge Date].[Quarter Of Year]" caption="Quarter Of Year" attribute="1" time="1" defaultMemberUniqueName="[Dim Date - Discharge Date].[Quarter Of Year].[All]" allUniqueName="[Dim Date - Discharge Date].[Quarter Of Year].[All]" dimensionUniqueName="[Dim Date - Discharge Date]" displayFolder="" count="0" unbalanced="0" hidden="1"/>
    <cacheHierarchy uniqueName="[Dim Date - Discharge Date].[QuarterKey]" caption="QuarterKey" attribute="1" time="1" defaultMemberUniqueName="[Dim Date - Discharge Date].[QuarterKey].[All]" allUniqueName="[Dim Date - Discharge Date].[QuarterKey].[All]" dimensionUniqueName="[Dim Date - Discharge Date]" displayFolder="" count="0" unbalanced="0" hidden="1"/>
    <cacheHierarchy uniqueName="[Dim Date - Discharge Date].[Semester Of Year]" caption="Semester Of Year" attribute="1" time="1" defaultMemberUniqueName="[Dim Date - Discharge Date].[Semester Of Year].[All]" allUniqueName="[Dim Date - Discharge Date].[Semester Of Year].[All]" dimensionUniqueName="[Dim Date - Discharge Date]" displayFolder="" count="0" unbalanced="0" hidden="1"/>
    <cacheHierarchy uniqueName="[Dim Date - Discharge Date].[SemesterKey]" caption="SemesterKey" attribute="1" time="1" defaultMemberUniqueName="[Dim Date - Discharge Date].[SemesterKey].[All]" allUniqueName="[Dim Date - Discharge Date].[SemesterKey].[All]" dimensionUniqueName="[Dim Date - Discharge Date]" displayFolder="" count="0" unbalanced="0" hidden="1"/>
    <cacheHierarchy uniqueName="[Dim Date - Discharge Date].[SemesterNameKey]" caption="SemesterNameKey" attribute="1" time="1" defaultMemberUniqueName="[Dim Date - Discharge Date].[SemesterNameKey].[All]" allUniqueName="[Dim Date - Discharge Date].[SemesterNameKey].[All]" dimensionUniqueName="[Dim Date - Discharge Date]" displayFolder="" count="0" unbalanced="0" hidden="1"/>
    <cacheHierarchy uniqueName="[Dim Date - Discharge Date].[Week]" caption="Week" attribute="1" time="1" defaultMemberUniqueName="[Dim Date - Discharge Date].[Week].[All]" allUniqueName="[Dim Date - Discharge Date].[Week].[All]" dimensionUniqueName="[Dim Date - Discharge Date]" displayFolder="" count="0" unbalanced="0" hidden="1"/>
    <cacheHierarchy uniqueName="[Dim Date - Discharge Date].[Week Of Year]" caption="Week Of Year" attribute="1" time="1" defaultMemberUniqueName="[Dim Date - Discharge Date].[Week Of Year].[All]" allUniqueName="[Dim Date - Discharge Date].[Week Of Year].[All]" dimensionUniqueName="[Dim Date - Discharge Date]" displayFolder="" count="0" unbalanced="0" hidden="1"/>
    <cacheHierarchy uniqueName="[Dim Date - Discharge Date].[WeekKey]" caption="WeekKey" attribute="1" time="1" defaultMemberUniqueName="[Dim Date - Discharge Date].[WeekKey].[All]" allUniqueName="[Dim Date - Discharge Date].[WeekKey].[All]" dimensionUniqueName="[Dim Date - Discharge Date]" displayFolder="" count="0" unbalanced="0" hidden="1"/>
    <cacheHierarchy uniqueName="[Dim Date - Discharge Date].[WeeksHierarchy]" caption="WeeksHierarchy" time="1" defaultMemberUniqueName="[Dim Date - Discharge Date].[WeeksHierarchy].[All]" allUniqueName="[Dim Date - Discharge Date].[WeeksHierarchy].[All]" dimensionUniqueName="[Dim Date - Discharge Date]" displayFolder="" count="0" unbalanced="0" hidden="1"/>
    <cacheHierarchy uniqueName="[Dim Date - Discharge Date].[Year Name]" caption="Year Name" attribute="1" time="1" defaultMemberUniqueName="[Dim Date - Discharge Date].[Year Name].[All]" allUniqueName="[Dim Date - Discharge Date].[Year Name].[All]" dimensionUniqueName="[Dim Date - Discharge Date]" displayFolder="" count="0" unbalanced="0" hidden="1"/>
    <cacheHierarchy uniqueName="[Dim Date - Discharge Date].[YearMonthKey]" caption="YearMonthKey" attribute="1" time="1" defaultMemberUniqueName="[Dim Date - Discharge Date].[YearMonthKey].[All]" allUniqueName="[Dim Date - Discharge Date].[YearMonthKey].[All]" dimensionUniqueName="[Dim Date - Discharge Date]" displayFolder="" count="0" unbalanced="0" hidden="1"/>
    <cacheHierarchy uniqueName="[Dim Date - Discharge Time].[DayTimeBucket]" caption="DayTimeBucket" attribute="1" defaultMemberUniqueName="[Dim Date - Discharge Time].[DayTimeBucket].[All]" allUniqueName="[Dim Date - Discharge Time].[DayTimeBucket].[All]" dimensionUniqueName="[Dim Date - Discharge Time]" displayFolder="" count="0" unbalanced="0" hidden="1"/>
    <cacheHierarchy uniqueName="[Dim Date - Discharge Time].[DayTimeBucketGroupKey]" caption="DayTimeBucketGroupKey" attribute="1" defaultMemberUniqueName="[Dim Date - Discharge Time].[DayTimeBucketGroupKey].[All]" allUniqueName="[Dim Date - Discharge Time].[DayTimeBucketGroupKey].[All]" dimensionUniqueName="[Dim Date - Discharge Time]" displayFolder="" count="0" unbalanced="0" hidden="1"/>
    <cacheHierarchy uniqueName="[Dim Date - Discharge Time].[Hour24]" caption="Hour24" attribute="1" defaultMemberUniqueName="[Dim Date - Discharge Time].[Hour24].[All]" allUniqueName="[Dim Date - Discharge Time].[Hour24].[All]" dimensionUniqueName="[Dim Date - Discharge Time]" displayFolder="" count="0" unbalanced="0" hidden="1"/>
    <cacheHierarchy uniqueName="[Dim Date - Discharge Time].[HourlyBucket]" caption="HourlyBucket" attribute="1" defaultMemberUniqueName="[Dim Date - Discharge Time].[HourlyBucket].[All]" allUniqueName="[Dim Date - Discharge Time].[HourlyBucket].[All]" dimensionUniqueName="[Dim Date - Discharge Time]" displayFolder="" count="0" unbalanced="0" hidden="1"/>
    <cacheHierarchy uniqueName="[Dim Date - Discharge Time].[MinuteNumber]" caption="MinuteNumber" attribute="1" defaultMemberUniqueName="[Dim Date - Discharge Time].[MinuteNumber].[All]" allUniqueName="[Dim Date - Discharge Time].[MinuteNumber].[All]" dimensionUniqueName="[Dim Date - Discharge Time]" displayFolder="" count="0" unbalanced="0" hidden="1"/>
    <cacheHierarchy uniqueName="[Dim Date - Discharge Time].[SecondNumber]" caption="SecondNumber" attribute="1" defaultMemberUniqueName="[Dim Date - Discharge Time].[SecondNumber].[All]" allUniqueName="[Dim Date - Discharge Time].[SecondNumber].[All]" dimensionUniqueName="[Dim Date - Discharge Time]" displayFolder="" count="0" unbalanced="0" hidden="1"/>
    <cacheHierarchy uniqueName="[Dim Date - Discharge Time].[Time]" caption="Time" attribute="1" defaultMemberUniqueName="[Dim Date - Discharge Time].[Time].[All]" allUniqueName="[Dim Date - Discharge Time].[Time].[All]" dimensionUniqueName="[Dim Date - Discharge Time]" displayFolder="" count="0" unbalanced="0" hidden="1"/>
    <cacheHierarchy uniqueName="[Dim Date - Discharge Time].[TimeAltKey]" caption="TimeAltKey" attribute="1" defaultMemberUniqueName="[Dim Date - Discharge Time].[TimeAltKey].[All]" allUniqueName="[Dim Date - Discharge Time].[TimeAltKey].[All]" dimensionUniqueName="[Dim Date - Discharge Time]" displayFolder="" count="0" unbalanced="0" hidden="1"/>
    <cacheHierarchy uniqueName="[Dim Date - Discharge Time].[TimeInSecond]" caption="TimeInSecond" attribute="1" defaultMemberUniqueName="[Dim Date - Discharge Time].[TimeInSecond].[All]" allUniqueName="[Dim Date - Discharge Time].[TimeInSecond].[All]" dimensionUniqueName="[Dim Date - Discharge Time]" displayFolder="" count="0" unbalanced="0" hidden="1"/>
    <cacheHierarchy uniqueName="[Dim Date - Discharge Time].[TimeKey]" caption="TimeKey" attribute="1" defaultMemberUniqueName="[Dim Date - Discharge Time].[TimeKey].[All]" allUniqueName="[Dim Date - Discharge Time].[TimeKey].[All]" dimensionUniqueName="[Dim Date - Discharge Time]" displayFolder="" count="0" unbalanced="0" hidden="1"/>
    <cacheHierarchy uniqueName="[Dim Date - End Date].[DateKey]" caption="DateKey" attribute="1" time="1" defaultMemberUniqueName="[Dim Date - End Date].[DateKey].[All]" allUniqueName="[Dim Date - End Date].[DateKey].[All]" dimensionUniqueName="[Dim Date - End Date]" displayFolder="" count="0" unbalanced="0" hidden="1"/>
    <cacheHierarchy uniqueName="[Dim Date - End Date].[DateOld]" caption="DateOld" attribute="1" time="1" defaultMemberUniqueName="[Dim Date - End Date].[DateOld].[All]" allUniqueName="[Dim Date - End Date].[DateOld].[All]" dimensionUniqueName="[Dim Date - End Date]" displayFolder="" count="0" unbalanced="0" hidden="1"/>
    <cacheHierarchy uniqueName="[Dim Date - End Date].[DayKey]" caption="DayKey" attribute="1" time="1" defaultMemberUniqueName="[Dim Date - End Date].[DayKey].[All]" allUniqueName="[Dim Date - End Date].[DayKey].[All]" dimensionUniqueName="[Dim Date - End Date]" displayFolder="" count="0" unbalanced="0" hidden="1"/>
    <cacheHierarchy uniqueName="[Dim Date - End Date].[DayKey2]" caption="DayKey2" attribute="1" time="1" defaultMemberUniqueName="[Dim Date - End Date].[DayKey2].[All]" allUniqueName="[Dim Date - End Date].[DayKey2].[All]" dimensionUniqueName="[Dim Date - End Date]" displayFolder="" count="0" unbalanced="0" hidden="1"/>
    <cacheHierarchy uniqueName="[Dim Date - End Date].[DayofMonthKey]" caption="DayofMonthKey" attribute="1" time="1" defaultMemberUniqueName="[Dim Date - End Date].[DayofMonthKey].[All]" allUniqueName="[Dim Date - End Date].[DayofMonthKey].[All]" dimensionUniqueName="[Dim Date - End Date]" displayFolder="" count="0" unbalanced="0" hidden="1"/>
    <cacheHierarchy uniqueName="[Dim Date - End Date].[DayofWeekKey]" caption="DayofWeekKey" attribute="1" time="1" defaultMemberUniqueName="[Dim Date - End Date].[DayofWeekKey].[All]" allUniqueName="[Dim Date - End Date].[DayofWeekKey].[All]" dimensionUniqueName="[Dim Date - End Date]" displayFolder="" count="0" unbalanced="0" hidden="1"/>
    <cacheHierarchy uniqueName="[Dim Date - End Date].[DayofYearKey]" caption="DayofYearKey" attribute="1" time="1" defaultMemberUniqueName="[Dim Date - End Date].[DayofYearKey].[All]" allUniqueName="[Dim Date - End Date].[DayofYearKey].[All]" dimensionUniqueName="[Dim Date - End Date]" displayFolder="" count="0" unbalanced="0" hidden="1"/>
    <cacheHierarchy uniqueName="[Dim Date - End Date].[HijriDayKey]" caption="HijriDayKey" attribute="1" time="1" defaultMemberUniqueName="[Dim Date - End Date].[HijriDayKey].[All]" allUniqueName="[Dim Date - End Date].[HijriDayKey].[All]" dimensionUniqueName="[Dim Date - End Date]" displayFolder="" count="0" unbalanced="0" hidden="1"/>
    <cacheHierarchy uniqueName="[Dim Date - End Date].[HijriMonthKey]" caption="HijriMonthKey" attribute="1" time="1" defaultMemberUniqueName="[Dim Date - End Date].[HijriMonthKey].[All]" allUniqueName="[Dim Date - End Date].[HijriMonthKey].[All]" dimensionUniqueName="[Dim Date - End Date]" displayFolder="" count="0" unbalanced="0" hidden="1"/>
    <cacheHierarchy uniqueName="[Dim Date - End Date].[HijriQuarterKey]" caption="HijriQuarterKey" attribute="1" time="1" defaultMemberUniqueName="[Dim Date - End Date].[HijriQuarterKey].[All]" allUniqueName="[Dim Date - End Date].[HijriQuarterKey].[All]" dimensionUniqueName="[Dim Date - End Date]" displayFolder="" count="0" unbalanced="0" hidden="1"/>
    <cacheHierarchy uniqueName="[Dim Date - End Date].[HijriSemesterKey]" caption="HijriSemesterKey" attribute="1" time="1" defaultMemberUniqueName="[Dim Date - End Date].[HijriSemesterKey].[All]" allUniqueName="[Dim Date - End Date].[HijriSemesterKey].[All]" dimensionUniqueName="[Dim Date - End Date]" displayFolder="" count="0" unbalanced="0" hidden="1"/>
    <cacheHierarchy uniqueName="[Dim Date - End Date].[MonthKey]" caption="MonthKey" attribute="1" time="1" defaultMemberUniqueName="[Dim Date - End Date].[MonthKey].[All]" allUniqueName="[Dim Date - End Date].[MonthKey].[All]" dimensionUniqueName="[Dim Date - End Date]" displayFolder="" count="0" unbalanced="0" hidden="1"/>
    <cacheHierarchy uniqueName="[Dim Date - End Date].[MonthNameKey]" caption="MonthNameKey" attribute="1" time="1" defaultMemberUniqueName="[Dim Date - End Date].[MonthNameKey].[All]" allUniqueName="[Dim Date - End Date].[MonthNameKey].[All]" dimensionUniqueName="[Dim Date - End Date]" displayFolder="" count="0" unbalanced="0" hidden="1"/>
    <cacheHierarchy uniqueName="[Dim Date - End Date].[PK_Date]" caption="PK_Date" attribute="1" time="1" keyAttribute="1" defaultMemberUniqueName="[Dim Date - End Date].[PK_Date].[All]" allUniqueName="[Dim Date - End Date].[PK_Date].[All]" dimensionUniqueName="[Dim Date - End Date]" displayFolder="" count="0" memberValueDatatype="7" unbalanced="0" hidden="1"/>
    <cacheHierarchy uniqueName="[Dim Date - End Date].[QuarterKey]" caption="QuarterKey" attribute="1" time="1" defaultMemberUniqueName="[Dim Date - End Date].[QuarterKey].[All]" allUniqueName="[Dim Date - End Date].[QuarterKey].[All]" dimensionUniqueName="[Dim Date - End Date]" displayFolder="" count="0" unbalanced="0" hidden="1"/>
    <cacheHierarchy uniqueName="[Dim Date - End Date].[SemesterKey]" caption="SemesterKey" attribute="1" time="1" defaultMemberUniqueName="[Dim Date - End Date].[SemesterKey].[All]" allUniqueName="[Dim Date - End Date].[SemesterKey].[All]" dimensionUniqueName="[Dim Date - End Date]" displayFolder="" count="0" unbalanced="0" hidden="1"/>
    <cacheHierarchy uniqueName="[Dim Date - End Date].[WeekKey]" caption="WeekKey" attribute="1" time="1" defaultMemberUniqueName="[Dim Date - End Date].[WeekKey].[All]" allUniqueName="[Dim Date - End Date].[WeekKey].[All]" dimensionUniqueName="[Dim Date - End Date]" displayFolder="" count="0" unbalanced="0" hidden="1"/>
    <cacheHierarchy uniqueName="[Dim Date - End Date].[YearMonthKey]" caption="YearMonthKey" attribute="1" time="1" defaultMemberUniqueName="[Dim Date - End Date].[YearMonthKey].[All]" allUniqueName="[Dim Date - End Date].[YearMonthKey].[All]" dimensionUniqueName="[Dim Date - End Date]" displayFolder="" count="0" unbalanced="0" hidden="1"/>
    <cacheHierarchy uniqueName="[Dim Date - End Time].[DayTimeBucket]" caption="DayTimeBucket" attribute="1" defaultMemberUniqueName="[Dim Date - End Time].[DayTimeBucket].[All]" allUniqueName="[Dim Date - End Time].[DayTimeBucket].[All]" dimensionUniqueName="[Dim Date - End Time]" displayFolder="" count="0" unbalanced="0" hidden="1"/>
    <cacheHierarchy uniqueName="[Dim Date - End Time].[DayTimeBucketGroupKey]" caption="DayTimeBucketGroupKey" attribute="1" defaultMemberUniqueName="[Dim Date - End Time].[DayTimeBucketGroupKey].[All]" allUniqueName="[Dim Date - End Time].[DayTimeBucketGroupKey].[All]" dimensionUniqueName="[Dim Date - End Time]" displayFolder="" count="0" unbalanced="0" hidden="1"/>
    <cacheHierarchy uniqueName="[Dim Date - End Time].[Hour30]" caption="Hour30" attribute="1" defaultMemberUniqueName="[Dim Date - End Time].[Hour30].[All]" allUniqueName="[Dim Date - End Time].[Hour30].[All]" dimensionUniqueName="[Dim Date - End Time]" displayFolder="" count="0" unbalanced="0" hidden="1"/>
    <cacheHierarchy uniqueName="[Dim Date - End Time].[HourlyBucket]" caption="HourlyBucket" attribute="1" defaultMemberUniqueName="[Dim Date - End Time].[HourlyBucket].[All]" allUniqueName="[Dim Date - End Time].[HourlyBucket].[All]" dimensionUniqueName="[Dim Date - End Time]" displayFolder="" count="0" unbalanced="0" hidden="1"/>
    <cacheHierarchy uniqueName="[Dim Date - End Time].[MinuteNumber]" caption="MinuteNumber" attribute="1" defaultMemberUniqueName="[Dim Date - End Time].[MinuteNumber].[All]" allUniqueName="[Dim Date - End Time].[MinuteNumber].[All]" dimensionUniqueName="[Dim Date - End Time]" displayFolder="" count="0" unbalanced="0" hidden="1"/>
    <cacheHierarchy uniqueName="[Dim Date - End Time].[SecondNumber]" caption="SecondNumber" attribute="1" defaultMemberUniqueName="[Dim Date - End Time].[SecondNumber].[All]" allUniqueName="[Dim Date - End Time].[SecondNumber].[All]" dimensionUniqueName="[Dim Date - End Time]" displayFolder="" count="0" unbalanced="0" hidden="1"/>
    <cacheHierarchy uniqueName="[Dim Date - End Time].[Time]" caption="Time" attribute="1" defaultMemberUniqueName="[Dim Date - End Time].[Time].[All]" allUniqueName="[Dim Date - End Time].[Time].[All]" dimensionUniqueName="[Dim Date - End Time]" displayFolder="" count="0" unbalanced="0" hidden="1"/>
    <cacheHierarchy uniqueName="[Dim Date - End Time].[TimeAltKey]" caption="TimeAltKey" attribute="1" defaultMemberUniqueName="[Dim Date - End Time].[TimeAltKey].[All]" allUniqueName="[Dim Date - End Time].[TimeAltKey].[All]" dimensionUniqueName="[Dim Date - End Time]" displayFolder="" count="0" unbalanced="0" hidden="1"/>
    <cacheHierarchy uniqueName="[Dim Date - End Time].[TimeInSecond]" caption="TimeInSecond" attribute="1" defaultMemberUniqueName="[Dim Date - End Time].[TimeInSecond].[All]" allUniqueName="[Dim Date - End Time].[TimeInSecond].[All]" dimensionUniqueName="[Dim Date - End Time]" displayFolder="" count="0" unbalanced="0" hidden="1"/>
    <cacheHierarchy uniqueName="[Dim Date - End Time].[TimeKey]" caption="TimeKey" attribute="1" defaultMemberUniqueName="[Dim Date - End Time].[TimeKey].[All]" allUniqueName="[Dim Date - End Time].[TimeKey].[All]" dimensionUniqueName="[Dim Date - End Time]" displayFolder="" count="0" unbalanced="0" hidden="1"/>
    <cacheHierarchy uniqueName="[Dim Date - Estimated Discharge Date].[Custom Week]" caption="Custom Week" attribute="1" time="1" defaultMemberUniqueName="[Dim Date - Estimated Discharge Date].[Custom Week].[All]" allUniqueName="[Dim Date - Estimated Discharge Date].[Custom Week].[All]" dimensionUniqueName="[Dim Date - Estimated Discharge Date]" displayFolder="" count="0" unbalanced="0" hidden="1"/>
    <cacheHierarchy uniqueName="[Dim Date - Estimated Discharge Date].[Date]" caption="Date" attribute="1" time="1" defaultMemberUniqueName="[Dim Date - Estimated Discharge Date].[Date].[All]" allUniqueName="[Dim Date - Estimated Discharge Date].[Date].[All]" dimensionUniqueName="[Dim Date - Estimated Discharge Date]" displayFolder="" count="0" unbalanced="0" hidden="1"/>
    <cacheHierarchy uniqueName="[Dim Date - Estimated Discharge Date].[DateHierarchy]" caption="DateHierarchy" time="1" defaultMemberUniqueName="[Dim Date - Estimated Discharge Date].[DateHierarchy].[All]" allUniqueName="[Dim Date - Estimated Discharge Date].[DateHierarchy].[All]" dimensionUniqueName="[Dim Date - Estimated Discharge Date]" displayFolder="" count="0" unbalanced="0" hidden="1"/>
    <cacheHierarchy uniqueName="[Dim Date - Estimated Discharge Date].[DateKey]" caption="DateKey" attribute="1" time="1" defaultMemberUniqueName="[Dim Date - Estimated Discharge Date].[DateKey].[All]" allUniqueName="[Dim Date - Estimated Discharge Date].[DateKey].[All]" dimensionUniqueName="[Dim Date - Estimated Discharge Date]" displayFolder="" count="0" unbalanced="0" hidden="1"/>
    <cacheHierarchy uniqueName="[Dim Date - Estimated Discharge Date].[DateOld]" caption="DateOld" attribute="1" time="1" defaultMemberUniqueName="[Dim Date - Estimated Discharge Date].[DateOld].[All]" allUniqueName="[Dim Date - Estimated Discharge Date].[DateOld].[All]" dimensionUniqueName="[Dim Date - Estimated Discharge Date]" displayFolder="" count="0" unbalanced="0" hidden="1"/>
    <cacheHierarchy uniqueName="[Dim Date - Estimated Discharge Date].[Day Name]" caption="Day Name" attribute="1" time="1" defaultMemberUniqueName="[Dim Date - Estimated Discharge Date].[Day Name].[All]" allUniqueName="[Dim Date - Estimated Discharge Date].[Day Name].[All]" dimensionUniqueName="[Dim Date - Estimated Discharge Date]" displayFolder="" count="0" unbalanced="0" hidden="1"/>
    <cacheHierarchy uniqueName="[Dim Date - Estimated Discharge Date].[Day Of Month]" caption="Day Of Month" attribute="1" time="1" defaultMemberUniqueName="[Dim Date - Estimated Discharge Date].[Day Of Month].[All]" allUniqueName="[Dim Date - Estimated Discharge Date].[Day Of Month].[All]" dimensionUniqueName="[Dim Date - Estimated Discharge Date]" displayFolder="" count="0" unbalanced="0" hidden="1"/>
    <cacheHierarchy uniqueName="[Dim Date - Estimated Discharge Date].[Day of Week]" caption="Day of Week" attribute="1" time="1" defaultMemberUniqueName="[Dim Date - Estimated Discharge Date].[Day of Week].[All]" allUniqueName="[Dim Date - Estimated Discharge Date].[Day of Week].[All]" dimensionUniqueName="[Dim Date - Estimated Discharge Date]" displayFolder="" count="0" unbalanced="0" hidden="1"/>
    <cacheHierarchy uniqueName="[Dim Date - Estimated Discharge Date].[Day of Year]" caption="Day of Year" attribute="1" time="1" defaultMemberUniqueName="[Dim Date - Estimated Discharge Date].[Day of Year].[All]" allUniqueName="[Dim Date - Estimated Discharge Date].[Day of Year].[All]" dimensionUniqueName="[Dim Date - Estimated Discharge Date]" displayFolder="" count="0" unbalanced="0" hidden="1"/>
    <cacheHierarchy uniqueName="[Dim Date - Estimated Discharge Date].[DayKey]" caption="DayKey" attribute="1" time="1" defaultMemberUniqueName="[Dim Date - Estimated Discharge Date].[DayKey].[All]" allUniqueName="[Dim Date - Estimated Discharge Date].[DayKey].[All]" dimensionUniqueName="[Dim Date - Estimated Discharge Date]" displayFolder="" count="0" unbalanced="0" hidden="1"/>
    <cacheHierarchy uniqueName="[Dim Date - Estimated Discharge Date].[DayKey2]" caption="DayKey2" attribute="1" time="1" defaultMemberUniqueName="[Dim Date - Estimated Discharge Date].[DayKey2].[All]" allUniqueName="[Dim Date - Estimated Discharge Date].[DayKey2].[All]" dimensionUniqueName="[Dim Date - Estimated Discharge Date]" displayFolder="" count="0" unbalanced="0" hidden="1"/>
    <cacheHierarchy uniqueName="[Dim Date - Estimated Discharge Date].[DayofMonthKey]" caption="DayofMonthKey" attribute="1" time="1" defaultMemberUniqueName="[Dim Date - Estimated Discharge Date].[DayofMonthKey].[All]" allUniqueName="[Dim Date - Estimated Discharge Date].[DayofMonthKey].[All]" dimensionUniqueName="[Dim Date - Estimated Discharge Date]" displayFolder="" count="0" unbalanced="0" hidden="1"/>
    <cacheHierarchy uniqueName="[Dim Date - Estimated Discharge Date].[DayofWeekKey]" caption="DayofWeekKey" attribute="1" time="1" defaultMemberUniqueName="[Dim Date - Estimated Discharge Date].[DayofWeekKey].[All]" allUniqueName="[Dim Date - Estimated Discharge Date].[DayofWeekKey].[All]" dimensionUniqueName="[Dim Date - Estimated Discharge Date]" displayFolder="" count="0" unbalanced="0" hidden="1"/>
    <cacheHierarchy uniqueName="[Dim Date - Estimated Discharge Date].[DayofYearKey]" caption="DayofYearKey" attribute="1" time="1" defaultMemberUniqueName="[Dim Date - Estimated Discharge Date].[DayofYearKey].[All]" allUniqueName="[Dim Date - Estimated Discharge Date].[DayofYearKey].[All]" dimensionUniqueName="[Dim Date - Estimated Discharge Date]" displayFolder="" count="0" unbalanced="0" hidden="1"/>
    <cacheHierarchy uniqueName="[Dim Date - Estimated Discharge Date].[FormattedDate]" caption="FormattedDate" attribute="1" time="1" defaultMemberUniqueName="[Dim Date - Estimated Discharge Date].[FormattedDate].[All]" allUniqueName="[Dim Date - Estimated Discharge Date].[FormattedDate].[All]" dimensionUniqueName="[Dim Date - Estimated Discharge Date]" displayFolder="" count="0" unbalanced="0" hidden="1"/>
    <cacheHierarchy uniqueName="[Dim Date - Estimated Discharge Date].[Half Year Name]" caption="Half Year Name" attribute="1" time="1" defaultMemberUniqueName="[Dim Date - Estimated Discharge Date].[Half Year Name].[All]" allUniqueName="[Dim Date - Estimated Discharge Date].[Half Year Name].[All]" dimensionUniqueName="[Dim Date - Estimated Discharge Date]" displayFolder="" count="0" unbalanced="0" hidden="1"/>
    <cacheHierarchy uniqueName="[Dim Date - Estimated Discharge Date].[Hijri Date]" caption="Hijri Date" attribute="1" time="1" defaultMemberUniqueName="[Dim Date - Estimated Discharge Date].[Hijri Date].[All]" allUniqueName="[Dim Date - Estimated Discharge Date].[Hijri Date].[All]" dimensionUniqueName="[Dim Date - Estimated Discharge Date]" displayFolder="" count="0" unbalanced="0" hidden="1"/>
    <cacheHierarchy uniqueName="[Dim Date - Estimated Discharge Date].[Hijri Month]" caption="Hijri Month" attribute="1" time="1" defaultMemberUniqueName="[Dim Date - Estimated Discharge Date].[Hijri Month].[All]" allUniqueName="[Dim Date - Estimated Discharge Date].[Hijri Month].[All]" dimensionUniqueName="[Dim Date - Estimated Discharge Date]" displayFolder="" count="0" unbalanced="0" hidden="1"/>
    <cacheHierarchy uniqueName="[Dim Date - Estimated Discharge Date].[Hijri Quarter]" caption="Hijri Quarter" attribute="1" time="1" defaultMemberUniqueName="[Dim Date - Estimated Discharge Date].[Hijri Quarter].[All]" allUniqueName="[Dim Date - Estimated Discharge Date].[Hijri Quarter].[All]" dimensionUniqueName="[Dim Date - Estimated Discharge Date]" displayFolder="" count="0" unbalanced="0" hidden="1"/>
    <cacheHierarchy uniqueName="[Dim Date - Estimated Discharge Date].[Hijri Semester]" caption="Hijri Semester" attribute="1" time="1" defaultMemberUniqueName="[Dim Date - Estimated Discharge Date].[Hijri Semester].[All]" allUniqueName="[Dim Date - Estimated Discharge Date].[Hijri Semester].[All]" dimensionUniqueName="[Dim Date - Estimated Discharge Date]" displayFolder="" count="0" unbalanced="0" hidden="1"/>
    <cacheHierarchy uniqueName="[Dim Date - Estimated Discharge Date].[Hijri Year]" caption="Hijri Year" attribute="1" time="1" defaultMemberUniqueName="[Dim Date - Estimated Discharge Date].[Hijri Year].[All]" allUniqueName="[Dim Date - Estimated Discharge Date].[Hijri Year].[All]" dimensionUniqueName="[Dim Date - Estimated Discharge Date]" displayFolder="" count="0" unbalanced="0" hidden="1"/>
    <cacheHierarchy uniqueName="[Dim Date - Estimated Discharge Date].[HijriDateHierarchy]" caption="HijriDateHierarchy" time="1" defaultMemberUniqueName="[Dim Date - Estimated Discharge Date].[HijriDateHierarchy].[All]" allUniqueName="[Dim Date - Estimated Discharge Date].[HijriDateHierarchy].[All]" dimensionUniqueName="[Dim Date - Estimated Discharge Date]" displayFolder="" count="0" unbalanced="0" hidden="1"/>
    <cacheHierarchy uniqueName="[Dim Date - Estimated Discharge Date].[HijriDayKey]" caption="HijriDayKey" attribute="1" time="1" defaultMemberUniqueName="[Dim Date - Estimated Discharge Date].[HijriDayKey].[All]" allUniqueName="[Dim Date - Estimated Discharge Date].[HijriDayKey].[All]" dimensionUniqueName="[Dim Date - Estimated Discharge Date]" displayFolder="" count="0" unbalanced="0" hidden="1"/>
    <cacheHierarchy uniqueName="[Dim Date - Estimated Discharge Date].[HijriMonthKey]" caption="HijriMonthKey" attribute="1" time="1" defaultMemberUniqueName="[Dim Date - Estimated Discharge Date].[HijriMonthKey].[All]" allUniqueName="[Dim Date - Estimated Discharge Date].[HijriMonthKey].[All]" dimensionUniqueName="[Dim Date - Estimated Discharge Date]" displayFolder="" count="0" unbalanced="0" hidden="1"/>
    <cacheHierarchy uniqueName="[Dim Date - Estimated Discharge Date].[HijriQuarterKey]" caption="HijriQuarterKey" attribute="1" time="1" defaultMemberUniqueName="[Dim Date - Estimated Discharge Date].[HijriQuarterKey].[All]" allUniqueName="[Dim Date - Estimated Discharge Date].[HijriQuarterKey].[All]" dimensionUniqueName="[Dim Date - Estimated Discharge Date]" displayFolder="" count="0" unbalanced="0" hidden="1"/>
    <cacheHierarchy uniqueName="[Dim Date - Estimated Discharge Date].[HijriSemesterKey]" caption="HijriSemesterKey" attribute="1" time="1" defaultMemberUniqueName="[Dim Date - Estimated Discharge Date].[HijriSemesterKey].[All]" allUniqueName="[Dim Date - Estimated Discharge Date].[HijriSemesterKey].[All]" dimensionUniqueName="[Dim Date - Estimated Discharge Date]" displayFolder="" count="0" unbalanced="0" hidden="1"/>
    <cacheHierarchy uniqueName="[Dim Date - Estimated Discharge Date].[Month Name]" caption="Month Name" attribute="1" time="1" defaultMemberUniqueName="[Dim Date - Estimated Discharge Date].[Month Name].[All]" allUniqueName="[Dim Date - Estimated Discharge Date].[Month Name].[All]" dimensionUniqueName="[Dim Date - Estimated Discharge Date]" displayFolder="" count="0" unbalanced="0" hidden="1"/>
    <cacheHierarchy uniqueName="[Dim Date - Estimated Discharge Date].[Month Of Year]" caption="Month Of Year" attribute="1" time="1" defaultMemberUniqueName="[Dim Date - Estimated Discharge Date].[Month Of Year].[All]" allUniqueName="[Dim Date - Estimated Discharge Date].[Month Of Year].[All]" dimensionUniqueName="[Dim Date - Estimated Discharge Date]" displayFolder="" count="0" unbalanced="0" hidden="1"/>
    <cacheHierarchy uniqueName="[Dim Date - Estimated Discharge Date].[MonthKey]" caption="MonthKey" attribute="1" time="1" defaultMemberUniqueName="[Dim Date - Estimated Discharge Date].[MonthKey].[All]" allUniqueName="[Dim Date - Estimated Discharge Date].[MonthKey].[All]" dimensionUniqueName="[Dim Date - Estimated Discharge Date]" displayFolder="" count="0" unbalanced="0" hidden="1"/>
    <cacheHierarchy uniqueName="[Dim Date - Estimated Discharge Date].[MonthNameKey]" caption="MonthNameKey" attribute="1" time="1" defaultMemberUniqueName="[Dim Date - Estimated Discharge Date].[MonthNameKey].[All]" allUniqueName="[Dim Date - Estimated Discharge Date].[MonthNameKey].[All]" dimensionUniqueName="[Dim Date - Estimated Discharge Date]" displayFolder="" count="0" unbalanced="0" hidden="1"/>
    <cacheHierarchy uniqueName="[Dim Date - Estimated Discharge Date].[MonthOverTime]" caption="MonthOverTime" attribute="1" time="1" defaultMemberUniqueName="[Dim Date - Estimated Discharge Date].[MonthOverTime].[All]" allUniqueName="[Dim Date - Estimated Discharge Date].[MonthOverTime].[All]" dimensionUniqueName="[Dim Date - Estimated Discharge Date]" displayFolder="" count="0" unbalanced="0" hidden="1"/>
    <cacheHierarchy uniqueName="[Dim Date - Estimated Discharge Date].[PK_Date]" caption="PK_Date" attribute="1" time="1" keyAttribute="1" defaultMemberUniqueName="[Dim Date - Estimated Discharge Date].[PK_Date].[All]" allUniqueName="[Dim Date - Estimated Discharge Date].[PK_Date].[All]" dimensionUniqueName="[Dim Date - Estimated Discharge Date]" displayFolder="" count="0" memberValueDatatype="7" unbalanced="0" hidden="1"/>
    <cacheHierarchy uniqueName="[Dim Date - Estimated Discharge Date].[Quarter Name]" caption="Quarter Name" attribute="1" time="1" defaultMemberUniqueName="[Dim Date - Estimated Discharge Date].[Quarter Name].[All]" allUniqueName="[Dim Date - Estimated Discharge Date].[Quarter Name].[All]" dimensionUniqueName="[Dim Date - Estimated Discharge Date]" displayFolder="" count="0" unbalanced="0" hidden="1"/>
    <cacheHierarchy uniqueName="[Dim Date - Estimated Discharge Date].[Quarter Of Year]" caption="Quarter Of Year" attribute="1" time="1" defaultMemberUniqueName="[Dim Date - Estimated Discharge Date].[Quarter Of Year].[All]" allUniqueName="[Dim Date - Estimated Discharge Date].[Quarter Of Year].[All]" dimensionUniqueName="[Dim Date - Estimated Discharge Date]" displayFolder="" count="0" unbalanced="0" hidden="1"/>
    <cacheHierarchy uniqueName="[Dim Date - Estimated Discharge Date].[QuarterKey]" caption="QuarterKey" attribute="1" time="1" defaultMemberUniqueName="[Dim Date - Estimated Discharge Date].[QuarterKey].[All]" allUniqueName="[Dim Date - Estimated Discharge Date].[QuarterKey].[All]" dimensionUniqueName="[Dim Date - Estimated Discharge Date]" displayFolder="" count="0" unbalanced="0" hidden="1"/>
    <cacheHierarchy uniqueName="[Dim Date - Estimated Discharge Date].[Semester Of Year]" caption="Semester Of Year" attribute="1" time="1" defaultMemberUniqueName="[Dim Date - Estimated Discharge Date].[Semester Of Year].[All]" allUniqueName="[Dim Date - Estimated Discharge Date].[Semester Of Year].[All]" dimensionUniqueName="[Dim Date - Estimated Discharge Date]" displayFolder="" count="0" unbalanced="0" hidden="1"/>
    <cacheHierarchy uniqueName="[Dim Date - Estimated Discharge Date].[SemesterKey]" caption="SemesterKey" attribute="1" time="1" defaultMemberUniqueName="[Dim Date - Estimated Discharge Date].[SemesterKey].[All]" allUniqueName="[Dim Date - Estimated Discharge Date].[SemesterKey].[All]" dimensionUniqueName="[Dim Date - Estimated Discharge Date]" displayFolder="" count="0" unbalanced="0" hidden="1"/>
    <cacheHierarchy uniqueName="[Dim Date - Estimated Discharge Date].[SemesterNameKey]" caption="SemesterNameKey" attribute="1" time="1" defaultMemberUniqueName="[Dim Date - Estimated Discharge Date].[SemesterNameKey].[All]" allUniqueName="[Dim Date - Estimated Discharge Date].[SemesterNameKey].[All]" dimensionUniqueName="[Dim Date - Estimated Discharge Date]" displayFolder="" count="0" unbalanced="0" hidden="1"/>
    <cacheHierarchy uniqueName="[Dim Date - Estimated Discharge Date].[Week]" caption="Week" attribute="1" time="1" defaultMemberUniqueName="[Dim Date - Estimated Discharge Date].[Week].[All]" allUniqueName="[Dim Date - Estimated Discharge Date].[Week].[All]" dimensionUniqueName="[Dim Date - Estimated Discharge Date]" displayFolder="" count="0" unbalanced="0" hidden="1"/>
    <cacheHierarchy uniqueName="[Dim Date - Estimated Discharge Date].[Week Of Year]" caption="Week Of Year" attribute="1" time="1" defaultMemberUniqueName="[Dim Date - Estimated Discharge Date].[Week Of Year].[All]" allUniqueName="[Dim Date - Estimated Discharge Date].[Week Of Year].[All]" dimensionUniqueName="[Dim Date - Estimated Discharge Date]" displayFolder="" count="0" unbalanced="0" hidden="1"/>
    <cacheHierarchy uniqueName="[Dim Date - Estimated Discharge Date].[WeekKey]" caption="WeekKey" attribute="1" time="1" defaultMemberUniqueName="[Dim Date - Estimated Discharge Date].[WeekKey].[All]" allUniqueName="[Dim Date - Estimated Discharge Date].[WeekKey].[All]" dimensionUniqueName="[Dim Date - Estimated Discharge Date]" displayFolder="" count="0" unbalanced="0" hidden="1"/>
    <cacheHierarchy uniqueName="[Dim Date - Estimated Discharge Date].[WeeksHierarchy]" caption="WeeksHierarchy" time="1" defaultMemberUniqueName="[Dim Date - Estimated Discharge Date].[WeeksHierarchy].[All]" allUniqueName="[Dim Date - Estimated Discharge Date].[WeeksHierarchy].[All]" dimensionUniqueName="[Dim Date - Estimated Discharge Date]" displayFolder="" count="0" unbalanced="0" hidden="1"/>
    <cacheHierarchy uniqueName="[Dim Date - Estimated Discharge Date].[Year Name]" caption="Year Name" attribute="1" time="1" defaultMemberUniqueName="[Dim Date - Estimated Discharge Date].[Year Name].[All]" allUniqueName="[Dim Date - Estimated Discharge Date].[Year Name].[All]" dimensionUniqueName="[Dim Date - Estimated Discharge Date]" displayFolder="" count="0" unbalanced="0" hidden="1"/>
    <cacheHierarchy uniqueName="[Dim Date - Estimated Discharge Date].[YearMonthKey]" caption="YearMonthKey" attribute="1" time="1" defaultMemberUniqueName="[Dim Date - Estimated Discharge Date].[YearMonthKey].[All]" allUniqueName="[Dim Date - Estimated Discharge Date].[YearMonthKey].[All]" dimensionUniqueName="[Dim Date - Estimated Discharge Date]" displayFolder="" count="0" unbalanced="0" hidden="1"/>
    <cacheHierarchy uniqueName="[Dim Date - Follow up].[Custom Week]" caption="Custom Week" attribute="1" time="1" defaultMemberUniqueName="[Dim Date - Follow up].[Custom Week].[All]" allUniqueName="[Dim Date - Follow up].[Custom Week].[All]" dimensionUniqueName="[Dim Date - Follow up]" displayFolder="" count="0" unbalanced="0" hidden="1"/>
    <cacheHierarchy uniqueName="[Dim Date - Follow up].[Date]" caption="Date" attribute="1" time="1" defaultMemberUniqueName="[Dim Date - Follow up].[Date].[All]" allUniqueName="[Dim Date - Follow up].[Date].[All]" dimensionUniqueName="[Dim Date - Follow up]" displayFolder="" count="0" unbalanced="0" hidden="1"/>
    <cacheHierarchy uniqueName="[Dim Date - Follow up].[DateHierarchy]" caption="DateHierarchy" time="1" defaultMemberUniqueName="[Dim Date - Follow up].[DateHierarchy].[All]" allUniqueName="[Dim Date - Follow up].[DateHierarchy].[All]" dimensionUniqueName="[Dim Date - Follow up]" displayFolder="" count="0" unbalanced="0" hidden="1"/>
    <cacheHierarchy uniqueName="[Dim Date - Follow up].[DateKey]" caption="DateKey" attribute="1" time="1" defaultMemberUniqueName="[Dim Date - Follow up].[DateKey].[All]" allUniqueName="[Dim Date - Follow up].[DateKey].[All]" dimensionUniqueName="[Dim Date - Follow up]" displayFolder="" count="0" unbalanced="0" hidden="1"/>
    <cacheHierarchy uniqueName="[Dim Date - Follow up].[DateOld]" caption="DateOld" attribute="1" time="1" defaultMemberUniqueName="[Dim Date - Follow up].[DateOld].[All]" allUniqueName="[Dim Date - Follow up].[DateOld].[All]" dimensionUniqueName="[Dim Date - Follow up]" displayFolder="" count="0" unbalanced="0" hidden="1"/>
    <cacheHierarchy uniqueName="[Dim Date - Follow up].[Day Name]" caption="Day Name" attribute="1" time="1" defaultMemberUniqueName="[Dim Date - Follow up].[Day Name].[All]" allUniqueName="[Dim Date - Follow up].[Day Name].[All]" dimensionUniqueName="[Dim Date - Follow up]" displayFolder="" count="0" unbalanced="0" hidden="1"/>
    <cacheHierarchy uniqueName="[Dim Date - Follow up].[Day Of Month]" caption="Day Of Month" attribute="1" time="1" defaultMemberUniqueName="[Dim Date - Follow up].[Day Of Month].[All]" allUniqueName="[Dim Date - Follow up].[Day Of Month].[All]" dimensionUniqueName="[Dim Date - Follow up]" displayFolder="" count="0" unbalanced="0" hidden="1"/>
    <cacheHierarchy uniqueName="[Dim Date - Follow up].[Day of Week]" caption="Day of Week" attribute="1" time="1" defaultMemberUniqueName="[Dim Date - Follow up].[Day of Week].[All]" allUniqueName="[Dim Date - Follow up].[Day of Week].[All]" dimensionUniqueName="[Dim Date - Follow up]" displayFolder="" count="0" unbalanced="0" hidden="1"/>
    <cacheHierarchy uniqueName="[Dim Date - Follow up].[Day of Year]" caption="Day of Year" attribute="1" time="1" defaultMemberUniqueName="[Dim Date - Follow up].[Day of Year].[All]" allUniqueName="[Dim Date - Follow up].[Day of Year].[All]" dimensionUniqueName="[Dim Date - Follow up]" displayFolder="" count="0" unbalanced="0" hidden="1"/>
    <cacheHierarchy uniqueName="[Dim Date - Follow up].[DayKey]" caption="DayKey" attribute="1" time="1" defaultMemberUniqueName="[Dim Date - Follow up].[DayKey].[All]" allUniqueName="[Dim Date - Follow up].[DayKey].[All]" dimensionUniqueName="[Dim Date - Follow up]" displayFolder="" count="0" unbalanced="0" hidden="1"/>
    <cacheHierarchy uniqueName="[Dim Date - Follow up].[DayKey2]" caption="DayKey2" attribute="1" time="1" defaultMemberUniqueName="[Dim Date - Follow up].[DayKey2].[All]" allUniqueName="[Dim Date - Follow up].[DayKey2].[All]" dimensionUniqueName="[Dim Date - Follow up]" displayFolder="" count="0" unbalanced="0" hidden="1"/>
    <cacheHierarchy uniqueName="[Dim Date - Follow up].[DayofMonthKey]" caption="DayofMonthKey" attribute="1" time="1" defaultMemberUniqueName="[Dim Date - Follow up].[DayofMonthKey].[All]" allUniqueName="[Dim Date - Follow up].[DayofMonthKey].[All]" dimensionUniqueName="[Dim Date - Follow up]" displayFolder="" count="0" unbalanced="0" hidden="1"/>
    <cacheHierarchy uniqueName="[Dim Date - Follow up].[DayofWeekKey]" caption="DayofWeekKey" attribute="1" time="1" defaultMemberUniqueName="[Dim Date - Follow up].[DayofWeekKey].[All]" allUniqueName="[Dim Date - Follow up].[DayofWeekKey].[All]" dimensionUniqueName="[Dim Date - Follow up]" displayFolder="" count="0" unbalanced="0" hidden="1"/>
    <cacheHierarchy uniqueName="[Dim Date - Follow up].[DayofYearKey]" caption="DayofYearKey" attribute="1" time="1" defaultMemberUniqueName="[Dim Date - Follow up].[DayofYearKey].[All]" allUniqueName="[Dim Date - Follow up].[DayofYearKey].[All]" dimensionUniqueName="[Dim Date - Follow up]" displayFolder="" count="0" unbalanced="0" hidden="1"/>
    <cacheHierarchy uniqueName="[Dim Date - Follow up].[FormattedDate]" caption="FormattedDate" attribute="1" time="1" defaultMemberUniqueName="[Dim Date - Follow up].[FormattedDate].[All]" allUniqueName="[Dim Date - Follow up].[FormattedDate].[All]" dimensionUniqueName="[Dim Date - Follow up]" displayFolder="" count="0" unbalanced="0" hidden="1"/>
    <cacheHierarchy uniqueName="[Dim Date - Follow up].[Half Year Name]" caption="Half Year Name" attribute="1" time="1" defaultMemberUniqueName="[Dim Date - Follow up].[Half Year Name].[All]" allUniqueName="[Dim Date - Follow up].[Half Year Name].[All]" dimensionUniqueName="[Dim Date - Follow up]" displayFolder="" count="0" unbalanced="0" hidden="1"/>
    <cacheHierarchy uniqueName="[Dim Date - Follow up].[Hijri Date]" caption="Hijri Date" attribute="1" time="1" defaultMemberUniqueName="[Dim Date - Follow up].[Hijri Date].[All]" allUniqueName="[Dim Date - Follow up].[Hijri Date].[All]" dimensionUniqueName="[Dim Date - Follow up]" displayFolder="" count="0" unbalanced="0" hidden="1"/>
    <cacheHierarchy uniqueName="[Dim Date - Follow up].[Hijri Month]" caption="Hijri Month" attribute="1" time="1" defaultMemberUniqueName="[Dim Date - Follow up].[Hijri Month].[All]" allUniqueName="[Dim Date - Follow up].[Hijri Month].[All]" dimensionUniqueName="[Dim Date - Follow up]" displayFolder="" count="0" unbalanced="0" hidden="1"/>
    <cacheHierarchy uniqueName="[Dim Date - Follow up].[Hijri Quarter]" caption="Hijri Quarter" attribute="1" time="1" defaultMemberUniqueName="[Dim Date - Follow up].[Hijri Quarter].[All]" allUniqueName="[Dim Date - Follow up].[Hijri Quarter].[All]" dimensionUniqueName="[Dim Date - Follow up]" displayFolder="" count="0" unbalanced="0" hidden="1"/>
    <cacheHierarchy uniqueName="[Dim Date - Follow up].[Hijri Semester]" caption="Hijri Semester" attribute="1" time="1" defaultMemberUniqueName="[Dim Date - Follow up].[Hijri Semester].[All]" allUniqueName="[Dim Date - Follow up].[Hijri Semester].[All]" dimensionUniqueName="[Dim Date - Follow up]" displayFolder="" count="0" unbalanced="0" hidden="1"/>
    <cacheHierarchy uniqueName="[Dim Date - Follow up].[Hijri Year]" caption="Hijri Year" attribute="1" time="1" defaultMemberUniqueName="[Dim Date - Follow up].[Hijri Year].[All]" allUniqueName="[Dim Date - Follow up].[Hijri Year].[All]" dimensionUniqueName="[Dim Date - Follow up]" displayFolder="" count="0" unbalanced="0" hidden="1"/>
    <cacheHierarchy uniqueName="[Dim Date - Follow up].[HijriDateHierarchy]" caption="HijriDateHierarchy" time="1" defaultMemberUniqueName="[Dim Date - Follow up].[HijriDateHierarchy].[All]" allUniqueName="[Dim Date - Follow up].[HijriDateHierarchy].[All]" dimensionUniqueName="[Dim Date - Follow up]" displayFolder="" count="0" unbalanced="0" hidden="1"/>
    <cacheHierarchy uniqueName="[Dim Date - Follow up].[HijriDayKey]" caption="HijriDayKey" attribute="1" time="1" defaultMemberUniqueName="[Dim Date - Follow up].[HijriDayKey].[All]" allUniqueName="[Dim Date - Follow up].[HijriDayKey].[All]" dimensionUniqueName="[Dim Date - Follow up]" displayFolder="" count="0" unbalanced="0" hidden="1"/>
    <cacheHierarchy uniqueName="[Dim Date - Follow up].[HijriMonthKey]" caption="HijriMonthKey" attribute="1" time="1" defaultMemberUniqueName="[Dim Date - Follow up].[HijriMonthKey].[All]" allUniqueName="[Dim Date - Follow up].[HijriMonthKey].[All]" dimensionUniqueName="[Dim Date - Follow up]" displayFolder="" count="0" unbalanced="0" hidden="1"/>
    <cacheHierarchy uniqueName="[Dim Date - Follow up].[HijriQuarterKey]" caption="HijriQuarterKey" attribute="1" time="1" defaultMemberUniqueName="[Dim Date - Follow up].[HijriQuarterKey].[All]" allUniqueName="[Dim Date - Follow up].[HijriQuarterKey].[All]" dimensionUniqueName="[Dim Date - Follow up]" displayFolder="" count="0" unbalanced="0" hidden="1"/>
    <cacheHierarchy uniqueName="[Dim Date - Follow up].[HijriSemesterKey]" caption="HijriSemesterKey" attribute="1" time="1" defaultMemberUniqueName="[Dim Date - Follow up].[HijriSemesterKey].[All]" allUniqueName="[Dim Date - Follow up].[HijriSemesterKey].[All]" dimensionUniqueName="[Dim Date - Follow up]" displayFolder="" count="0" unbalanced="0" hidden="1"/>
    <cacheHierarchy uniqueName="[Dim Date - Follow up].[Month Name]" caption="Month Name" attribute="1" time="1" defaultMemberUniqueName="[Dim Date - Follow up].[Month Name].[All]" allUniqueName="[Dim Date - Follow up].[Month Name].[All]" dimensionUniqueName="[Dim Date - Follow up]" displayFolder="" count="0" unbalanced="0" hidden="1"/>
    <cacheHierarchy uniqueName="[Dim Date - Follow up].[Month Of Year]" caption="Month Of Year" attribute="1" time="1" defaultMemberUniqueName="[Dim Date - Follow up].[Month Of Year].[All]" allUniqueName="[Dim Date - Follow up].[Month Of Year].[All]" dimensionUniqueName="[Dim Date - Follow up]" displayFolder="" count="0" unbalanced="0" hidden="1"/>
    <cacheHierarchy uniqueName="[Dim Date - Follow up].[MonthKey]" caption="MonthKey" attribute="1" time="1" defaultMemberUniqueName="[Dim Date - Follow up].[MonthKey].[All]" allUniqueName="[Dim Date - Follow up].[MonthKey].[All]" dimensionUniqueName="[Dim Date - Follow up]" displayFolder="" count="0" unbalanced="0" hidden="1"/>
    <cacheHierarchy uniqueName="[Dim Date - Follow up].[MonthNameKey]" caption="MonthNameKey" attribute="1" time="1" defaultMemberUniqueName="[Dim Date - Follow up].[MonthNameKey].[All]" allUniqueName="[Dim Date - Follow up].[MonthNameKey].[All]" dimensionUniqueName="[Dim Date - Follow up]" displayFolder="" count="0" unbalanced="0" hidden="1"/>
    <cacheHierarchy uniqueName="[Dim Date - Follow up].[MonthOverTime]" caption="MonthOverTime" attribute="1" time="1" defaultMemberUniqueName="[Dim Date - Follow up].[MonthOverTime].[All]" allUniqueName="[Dim Date - Follow up].[MonthOverTime].[All]" dimensionUniqueName="[Dim Date - Follow up]" displayFolder="" count="0" unbalanced="0" hidden="1"/>
    <cacheHierarchy uniqueName="[Dim Date - Follow up].[PK_Date]" caption="PK_Date" attribute="1" time="1" keyAttribute="1" defaultMemberUniqueName="[Dim Date - Follow up].[PK_Date].[All]" allUniqueName="[Dim Date - Follow up].[PK_Date].[All]" dimensionUniqueName="[Dim Date - Follow up]" displayFolder="" count="0" memberValueDatatype="7" unbalanced="0" hidden="1"/>
    <cacheHierarchy uniqueName="[Dim Date - Follow up].[Quarter Name]" caption="Quarter Name" attribute="1" time="1" defaultMemberUniqueName="[Dim Date - Follow up].[Quarter Name].[All]" allUniqueName="[Dim Date - Follow up].[Quarter Name].[All]" dimensionUniqueName="[Dim Date - Follow up]" displayFolder="" count="0" unbalanced="0" hidden="1"/>
    <cacheHierarchy uniqueName="[Dim Date - Follow up].[Quarter Of Year]" caption="Quarter Of Year" attribute="1" time="1" defaultMemberUniqueName="[Dim Date - Follow up].[Quarter Of Year].[All]" allUniqueName="[Dim Date - Follow up].[Quarter Of Year].[All]" dimensionUniqueName="[Dim Date - Follow up]" displayFolder="" count="0" unbalanced="0" hidden="1"/>
    <cacheHierarchy uniqueName="[Dim Date - Follow up].[QuarterKey]" caption="QuarterKey" attribute="1" time="1" defaultMemberUniqueName="[Dim Date - Follow up].[QuarterKey].[All]" allUniqueName="[Dim Date - Follow up].[QuarterKey].[All]" dimensionUniqueName="[Dim Date - Follow up]" displayFolder="" count="0" unbalanced="0" hidden="1"/>
    <cacheHierarchy uniqueName="[Dim Date - Follow up].[Semester Of Year]" caption="Semester Of Year" attribute="1" time="1" defaultMemberUniqueName="[Dim Date - Follow up].[Semester Of Year].[All]" allUniqueName="[Dim Date - Follow up].[Semester Of Year].[All]" dimensionUniqueName="[Dim Date - Follow up]" displayFolder="" count="0" unbalanced="0" hidden="1"/>
    <cacheHierarchy uniqueName="[Dim Date - Follow up].[SemesterKey]" caption="SemesterKey" attribute="1" time="1" defaultMemberUniqueName="[Dim Date - Follow up].[SemesterKey].[All]" allUniqueName="[Dim Date - Follow up].[SemesterKey].[All]" dimensionUniqueName="[Dim Date - Follow up]" displayFolder="" count="0" unbalanced="0" hidden="1"/>
    <cacheHierarchy uniqueName="[Dim Date - Follow up].[SemesterNameKey]" caption="SemesterNameKey" attribute="1" time="1" defaultMemberUniqueName="[Dim Date - Follow up].[SemesterNameKey].[All]" allUniqueName="[Dim Date - Follow up].[SemesterNameKey].[All]" dimensionUniqueName="[Dim Date - Follow up]" displayFolder="" count="0" unbalanced="0" hidden="1"/>
    <cacheHierarchy uniqueName="[Dim Date - Follow up].[Week]" caption="Week" attribute="1" time="1" defaultMemberUniqueName="[Dim Date - Follow up].[Week].[All]" allUniqueName="[Dim Date - Follow up].[Week].[All]" dimensionUniqueName="[Dim Date - Follow up]" displayFolder="" count="0" unbalanced="0" hidden="1"/>
    <cacheHierarchy uniqueName="[Dim Date - Follow up].[Week Of Year]" caption="Week Of Year" attribute="1" time="1" defaultMemberUniqueName="[Dim Date - Follow up].[Week Of Year].[All]" allUniqueName="[Dim Date - Follow up].[Week Of Year].[All]" dimensionUniqueName="[Dim Date - Follow up]" displayFolder="" count="0" unbalanced="0" hidden="1"/>
    <cacheHierarchy uniqueName="[Dim Date - Follow up].[WeekKey]" caption="WeekKey" attribute="1" time="1" defaultMemberUniqueName="[Dim Date - Follow up].[WeekKey].[All]" allUniqueName="[Dim Date - Follow up].[WeekKey].[All]" dimensionUniqueName="[Dim Date - Follow up]" displayFolder="" count="0" unbalanced="0" hidden="1"/>
    <cacheHierarchy uniqueName="[Dim Date - Follow up].[WeeksHierarchy]" caption="WeeksHierarchy" time="1" defaultMemberUniqueName="[Dim Date - Follow up].[WeeksHierarchy].[All]" allUniqueName="[Dim Date - Follow up].[WeeksHierarchy].[All]" dimensionUniqueName="[Dim Date - Follow up]" displayFolder="" count="0" unbalanced="0" hidden="1"/>
    <cacheHierarchy uniqueName="[Dim Date - Follow up].[Year Name]" caption="Year Name" attribute="1" time="1" defaultMemberUniqueName="[Dim Date - Follow up].[Year Name].[All]" allUniqueName="[Dim Date - Follow up].[Year Name].[All]" dimensionUniqueName="[Dim Date - Follow up]" displayFolder="" count="0" unbalanced="0" hidden="1"/>
    <cacheHierarchy uniqueName="[Dim Date - Follow up].[YearMonthKey]" caption="YearMonthKey" attribute="1" time="1" defaultMemberUniqueName="[Dim Date - Follow up].[YearMonthKey].[All]" allUniqueName="[Dim Date - Follow up].[YearMonthKey].[All]" dimensionUniqueName="[Dim Date - Follow up]" displayFolder="" count="0" unbalanced="0" hidden="1"/>
    <cacheHierarchy uniqueName="[Dim Date - OR Planned Start Time].[DayTimeBucket]" caption="DayTimeBucket" attribute="1" defaultMemberUniqueName="[Dim Date - OR Planned Start Time].[DayTimeBucket].[All]" allUniqueName="[Dim Date - OR Planned Start Time].[DayTimeBucket].[All]" dimensionUniqueName="[Dim Date - OR Planned Start Time]" displayFolder="" count="0" unbalanced="0" hidden="1"/>
    <cacheHierarchy uniqueName="[Dim Date - OR Planned Start Time].[DayTimeBucketGroupKey]" caption="DayTimeBucketGroupKey" attribute="1" defaultMemberUniqueName="[Dim Date - OR Planned Start Time].[DayTimeBucketGroupKey].[All]" allUniqueName="[Dim Date - OR Planned Start Time].[DayTimeBucketGroupKey].[All]" dimensionUniqueName="[Dim Date - OR Planned Start Time]" displayFolder="" count="0" unbalanced="0" hidden="1"/>
    <cacheHierarchy uniqueName="[Dim Date - OR Planned Start Time].[Hour30]" caption="Hour30" attribute="1" defaultMemberUniqueName="[Dim Date - OR Planned Start Time].[Hour30].[All]" allUniqueName="[Dim Date - OR Planned Start Time].[Hour30].[All]" dimensionUniqueName="[Dim Date - OR Planned Start Time]" displayFolder="" count="0" unbalanced="0" hidden="1"/>
    <cacheHierarchy uniqueName="[Dim Date - OR Planned Start Time].[HourlyBucket]" caption="HourlyBucket" attribute="1" defaultMemberUniqueName="[Dim Date - OR Planned Start Time].[HourlyBucket].[All]" allUniqueName="[Dim Date - OR Planned Start Time].[HourlyBucket].[All]" dimensionUniqueName="[Dim Date - OR Planned Start Time]" displayFolder="" count="0" unbalanced="0" hidden="1"/>
    <cacheHierarchy uniqueName="[Dim Date - OR Planned Start Time].[MinuteNumber]" caption="MinuteNumber" attribute="1" defaultMemberUniqueName="[Dim Date - OR Planned Start Time].[MinuteNumber].[All]" allUniqueName="[Dim Date - OR Planned Start Time].[MinuteNumber].[All]" dimensionUniqueName="[Dim Date - OR Planned Start Time]" displayFolder="" count="0" unbalanced="0" hidden="1"/>
    <cacheHierarchy uniqueName="[Dim Date - OR Planned Start Time].[SecondNumber]" caption="SecondNumber" attribute="1" defaultMemberUniqueName="[Dim Date - OR Planned Start Time].[SecondNumber].[All]" allUniqueName="[Dim Date - OR Planned Start Time].[SecondNumber].[All]" dimensionUniqueName="[Dim Date - OR Planned Start Time]" displayFolder="" count="0" unbalanced="0" hidden="1"/>
    <cacheHierarchy uniqueName="[Dim Date - OR Planned Start Time].[Time]" caption="Time" attribute="1" defaultMemberUniqueName="[Dim Date - OR Planned Start Time].[Time].[All]" allUniqueName="[Dim Date - OR Planned Start Time].[Time].[All]" dimensionUniqueName="[Dim Date - OR Planned Start Time]" displayFolder="" count="0" unbalanced="0" hidden="1"/>
    <cacheHierarchy uniqueName="[Dim Date - OR Planned Start Time].[TimeAltKey]" caption="TimeAltKey" attribute="1" defaultMemberUniqueName="[Dim Date - OR Planned Start Time].[TimeAltKey].[All]" allUniqueName="[Dim Date - OR Planned Start Time].[TimeAltKey].[All]" dimensionUniqueName="[Dim Date - OR Planned Start Time]" displayFolder="" count="0" unbalanced="0" hidden="1"/>
    <cacheHierarchy uniqueName="[Dim Date - OR Planned Start Time].[TimeInSecond]" caption="TimeInSecond" attribute="1" defaultMemberUniqueName="[Dim Date - OR Planned Start Time].[TimeInSecond].[All]" allUniqueName="[Dim Date - OR Planned Start Time].[TimeInSecond].[All]" dimensionUniqueName="[Dim Date - OR Planned Start Time]" displayFolder="" count="0" unbalanced="0" hidden="1"/>
    <cacheHierarchy uniqueName="[Dim Date - OR Planned Start Time].[TimeKey]" caption="TimeKey" attribute="1" defaultMemberUniqueName="[Dim Date - OR Planned Start Time].[TimeKey].[All]" allUniqueName="[Dim Date - OR Planned Start Time].[TimeKey].[All]" dimensionUniqueName="[Dim Date - OR Planned Start Time]" displayFolder="" count="0" unbalanced="0" hidden="1"/>
    <cacheHierarchy uniqueName="[Dim Date - Order Date].[Custom Week]" caption="Custom Week" attribute="1" time="1" defaultMemberUniqueName="[Dim Date - Order Date].[Custom Week].[All]" allUniqueName="[Dim Date - Order Date].[Custom Week].[All]" dimensionUniqueName="[Dim Date - Order Date]" displayFolder="" count="0" unbalanced="0" hidden="1"/>
    <cacheHierarchy uniqueName="[Dim Date - Order Date].[Date]" caption="Date" attribute="1" time="1" defaultMemberUniqueName="[Dim Date - Order Date].[Date].[All]" allUniqueName="[Dim Date - Order Date].[Date].[All]" dimensionUniqueName="[Dim Date - Order Date]" displayFolder="" count="0" unbalanced="0" hidden="1"/>
    <cacheHierarchy uniqueName="[Dim Date - Order Date].[DateHierarchy]" caption="DateHierarchy" time="1" defaultMemberUniqueName="[Dim Date - Order Date].[DateHierarchy].[All]" allUniqueName="[Dim Date - Order Date].[DateHierarchy].[All]" dimensionUniqueName="[Dim Date - Order Date]" displayFolder="" count="0" unbalanced="0" hidden="1"/>
    <cacheHierarchy uniqueName="[Dim Date - Order Date].[DateKey]" caption="DateKey" attribute="1" time="1" defaultMemberUniqueName="[Dim Date - Order Date].[DateKey].[All]" allUniqueName="[Dim Date - Order Date].[DateKey].[All]" dimensionUniqueName="[Dim Date - Order Date]" displayFolder="" count="0" unbalanced="0" hidden="1"/>
    <cacheHierarchy uniqueName="[Dim Date - Order Date].[DateOld]" caption="DateOld" attribute="1" time="1" defaultMemberUniqueName="[Dim Date - Order Date].[DateOld].[All]" allUniqueName="[Dim Date - Order Date].[DateOld].[All]" dimensionUniqueName="[Dim Date - Order Date]" displayFolder="" count="0" unbalanced="0" hidden="1"/>
    <cacheHierarchy uniqueName="[Dim Date - Order Date].[Day Name]" caption="Day Name" attribute="1" time="1" defaultMemberUniqueName="[Dim Date - Order Date].[Day Name].[All]" allUniqueName="[Dim Date - Order Date].[Day Name].[All]" dimensionUniqueName="[Dim Date - Order Date]" displayFolder="" count="0" unbalanced="0" hidden="1"/>
    <cacheHierarchy uniqueName="[Dim Date - Order Date].[Day Of Month]" caption="Day Of Month" attribute="1" time="1" defaultMemberUniqueName="[Dim Date - Order Date].[Day Of Month].[All]" allUniqueName="[Dim Date - Order Date].[Day Of Month].[All]" dimensionUniqueName="[Dim Date - Order Date]" displayFolder="" count="0" unbalanced="0" hidden="1"/>
    <cacheHierarchy uniqueName="[Dim Date - Order Date].[Day of Week]" caption="Day of Week" attribute="1" time="1" defaultMemberUniqueName="[Dim Date - Order Date].[Day of Week].[All]" allUniqueName="[Dim Date - Order Date].[Day of Week].[All]" dimensionUniqueName="[Dim Date - Order Date]" displayFolder="" count="0" unbalanced="0" hidden="1"/>
    <cacheHierarchy uniqueName="[Dim Date - Order Date].[Day of Year]" caption="Day of Year" attribute="1" time="1" defaultMemberUniqueName="[Dim Date - Order Date].[Day of Year].[All]" allUniqueName="[Dim Date - Order Date].[Day of Year].[All]" dimensionUniqueName="[Dim Date - Order Date]" displayFolder="" count="0" unbalanced="0" hidden="1"/>
    <cacheHierarchy uniqueName="[Dim Date - Order Date].[DayKey]" caption="DayKey" attribute="1" time="1" defaultMemberUniqueName="[Dim Date - Order Date].[DayKey].[All]" allUniqueName="[Dim Date - Order Date].[DayKey].[All]" dimensionUniqueName="[Dim Date - Order Date]" displayFolder="" count="0" unbalanced="0" hidden="1"/>
    <cacheHierarchy uniqueName="[Dim Date - Order Date].[DayKey2]" caption="DayKey2" attribute="1" time="1" defaultMemberUniqueName="[Dim Date - Order Date].[DayKey2].[All]" allUniqueName="[Dim Date - Order Date].[DayKey2].[All]" dimensionUniqueName="[Dim Date - Order Date]" displayFolder="" count="0" unbalanced="0" hidden="1"/>
    <cacheHierarchy uniqueName="[Dim Date - Order Date].[DayofMonthKey]" caption="DayofMonthKey" attribute="1" time="1" defaultMemberUniqueName="[Dim Date - Order Date].[DayofMonthKey].[All]" allUniqueName="[Dim Date - Order Date].[DayofMonthKey].[All]" dimensionUniqueName="[Dim Date - Order Date]" displayFolder="" count="0" unbalanced="0" hidden="1"/>
    <cacheHierarchy uniqueName="[Dim Date - Order Date].[DayofWeekKey]" caption="DayofWeekKey" attribute="1" time="1" defaultMemberUniqueName="[Dim Date - Order Date].[DayofWeekKey].[All]" allUniqueName="[Dim Date - Order Date].[DayofWeekKey].[All]" dimensionUniqueName="[Dim Date - Order Date]" displayFolder="" count="0" unbalanced="0" hidden="1"/>
    <cacheHierarchy uniqueName="[Dim Date - Order Date].[DayofYearKey]" caption="DayofYearKey" attribute="1" time="1" defaultMemberUniqueName="[Dim Date - Order Date].[DayofYearKey].[All]" allUniqueName="[Dim Date - Order Date].[DayofYearKey].[All]" dimensionUniqueName="[Dim Date - Order Date]" displayFolder="" count="0" unbalanced="0" hidden="1"/>
    <cacheHierarchy uniqueName="[Dim Date - Order Date].[FormattedDate]" caption="FormattedDate" attribute="1" time="1" defaultMemberUniqueName="[Dim Date - Order Date].[FormattedDate].[All]" allUniqueName="[Dim Date - Order Date].[FormattedDate].[All]" dimensionUniqueName="[Dim Date - Order Date]" displayFolder="" count="0" unbalanced="0" hidden="1"/>
    <cacheHierarchy uniqueName="[Dim Date - Order Date].[Half Year Name]" caption="Half Year Name" attribute="1" time="1" defaultMemberUniqueName="[Dim Date - Order Date].[Half Year Name].[All]" allUniqueName="[Dim Date - Order Date].[Half Year Name].[All]" dimensionUniqueName="[Dim Date - Order Date]" displayFolder="" count="0" unbalanced="0" hidden="1"/>
    <cacheHierarchy uniqueName="[Dim Date - Order Date].[Hijri Date]" caption="Hijri Date" attribute="1" time="1" defaultMemberUniqueName="[Dim Date - Order Date].[Hijri Date].[All]" allUniqueName="[Dim Date - Order Date].[Hijri Date].[All]" dimensionUniqueName="[Dim Date - Order Date]" displayFolder="" count="0" unbalanced="0" hidden="1"/>
    <cacheHierarchy uniqueName="[Dim Date - Order Date].[Hijri Month]" caption="Hijri Month" attribute="1" time="1" defaultMemberUniqueName="[Dim Date - Order Date].[Hijri Month].[All]" allUniqueName="[Dim Date - Order Date].[Hijri Month].[All]" dimensionUniqueName="[Dim Date - Order Date]" displayFolder="" count="0" unbalanced="0" hidden="1"/>
    <cacheHierarchy uniqueName="[Dim Date - Order Date].[Hijri Quarter]" caption="Hijri Quarter" attribute="1" time="1" defaultMemberUniqueName="[Dim Date - Order Date].[Hijri Quarter].[All]" allUniqueName="[Dim Date - Order Date].[Hijri Quarter].[All]" dimensionUniqueName="[Dim Date - Order Date]" displayFolder="" count="0" unbalanced="0" hidden="1"/>
    <cacheHierarchy uniqueName="[Dim Date - Order Date].[Hijri Semester]" caption="Hijri Semester" attribute="1" time="1" defaultMemberUniqueName="[Dim Date - Order Date].[Hijri Semester].[All]" allUniqueName="[Dim Date - Order Date].[Hijri Semester].[All]" dimensionUniqueName="[Dim Date - Order Date]" displayFolder="" count="0" unbalanced="0" hidden="1"/>
    <cacheHierarchy uniqueName="[Dim Date - Order Date].[Hijri Year]" caption="Hijri Year" attribute="1" time="1" defaultMemberUniqueName="[Dim Date - Order Date].[Hijri Year].[All]" allUniqueName="[Dim Date - Order Date].[Hijri Year].[All]" dimensionUniqueName="[Dim Date - Order Date]" displayFolder="" count="0" unbalanced="0" hidden="1"/>
    <cacheHierarchy uniqueName="[Dim Date - Order Date].[HijriDateHierarchy]" caption="HijriDateHierarchy" time="1" defaultMemberUniqueName="[Dim Date - Order Date].[HijriDateHierarchy].[All]" allUniqueName="[Dim Date - Order Date].[HijriDateHierarchy].[All]" dimensionUniqueName="[Dim Date - Order Date]" displayFolder="" count="0" unbalanced="0" hidden="1"/>
    <cacheHierarchy uniqueName="[Dim Date - Order Date].[HijriDayKey]" caption="HijriDayKey" attribute="1" time="1" defaultMemberUniqueName="[Dim Date - Order Date].[HijriDayKey].[All]" allUniqueName="[Dim Date - Order Date].[HijriDayKey].[All]" dimensionUniqueName="[Dim Date - Order Date]" displayFolder="" count="0" unbalanced="0" hidden="1"/>
    <cacheHierarchy uniqueName="[Dim Date - Order Date].[HijriMonthKey]" caption="HijriMonthKey" attribute="1" time="1" defaultMemberUniqueName="[Dim Date - Order Date].[HijriMonthKey].[All]" allUniqueName="[Dim Date - Order Date].[HijriMonthKey].[All]" dimensionUniqueName="[Dim Date - Order Date]" displayFolder="" count="0" unbalanced="0" hidden="1"/>
    <cacheHierarchy uniqueName="[Dim Date - Order Date].[HijriQuarterKey]" caption="HijriQuarterKey" attribute="1" time="1" defaultMemberUniqueName="[Dim Date - Order Date].[HijriQuarterKey].[All]" allUniqueName="[Dim Date - Order Date].[HijriQuarterKey].[All]" dimensionUniqueName="[Dim Date - Order Date]" displayFolder="" count="0" unbalanced="0" hidden="1"/>
    <cacheHierarchy uniqueName="[Dim Date - Order Date].[HijriSemesterKey]" caption="HijriSemesterKey" attribute="1" time="1" defaultMemberUniqueName="[Dim Date - Order Date].[HijriSemesterKey].[All]" allUniqueName="[Dim Date - Order Date].[HijriSemesterKey].[All]" dimensionUniqueName="[Dim Date - Order Date]" displayFolder="" count="0" unbalanced="0" hidden="1"/>
    <cacheHierarchy uniqueName="[Dim Date - Order Date].[Month Name]" caption="Month Name" attribute="1" time="1" defaultMemberUniqueName="[Dim Date - Order Date].[Month Name].[All]" allUniqueName="[Dim Date - Order Date].[Month Name].[All]" dimensionUniqueName="[Dim Date - Order Date]" displayFolder="" count="0" unbalanced="0" hidden="1"/>
    <cacheHierarchy uniqueName="[Dim Date - Order Date].[Month Of Year]" caption="Month Of Year" attribute="1" time="1" defaultMemberUniqueName="[Dim Date - Order Date].[Month Of Year].[All]" allUniqueName="[Dim Date - Order Date].[Month Of Year].[All]" dimensionUniqueName="[Dim Date - Order Date]" displayFolder="" count="0" unbalanced="0" hidden="1"/>
    <cacheHierarchy uniqueName="[Dim Date - Order Date].[MonthKey]" caption="MonthKey" attribute="1" time="1" defaultMemberUniqueName="[Dim Date - Order Date].[MonthKey].[All]" allUniqueName="[Dim Date - Order Date].[MonthKey].[All]" dimensionUniqueName="[Dim Date - Order Date]" displayFolder="" count="0" unbalanced="0" hidden="1"/>
    <cacheHierarchy uniqueName="[Dim Date - Order Date].[MonthNameKey]" caption="MonthNameKey" attribute="1" time="1" defaultMemberUniqueName="[Dim Date - Order Date].[MonthNameKey].[All]" allUniqueName="[Dim Date - Order Date].[MonthNameKey].[All]" dimensionUniqueName="[Dim Date - Order Date]" displayFolder="" count="0" unbalanced="0" hidden="1"/>
    <cacheHierarchy uniqueName="[Dim Date - Order Date].[MonthOverTime]" caption="MonthOverTime" attribute="1" time="1" defaultMemberUniqueName="[Dim Date - Order Date].[MonthOverTime].[All]" allUniqueName="[Dim Date - Order Date].[MonthOverTime].[All]" dimensionUniqueName="[Dim Date - Order Date]" displayFolder="" count="0" unbalanced="0" hidden="1"/>
    <cacheHierarchy uniqueName="[Dim Date - Order Date].[PK_Date]" caption="PK_Date" attribute="1" time="1" keyAttribute="1" defaultMemberUniqueName="[Dim Date - Order Date].[PK_Date].[All]" allUniqueName="[Dim Date - Order Date].[PK_Date].[All]" dimensionUniqueName="[Dim Date - Order Date]" displayFolder="" count="0" memberValueDatatype="7" unbalanced="0" hidden="1"/>
    <cacheHierarchy uniqueName="[Dim Date - Order Date].[Quarter Name]" caption="Quarter Name" attribute="1" time="1" defaultMemberUniqueName="[Dim Date - Order Date].[Quarter Name].[All]" allUniqueName="[Dim Date - Order Date].[Quarter Name].[All]" dimensionUniqueName="[Dim Date - Order Date]" displayFolder="" count="0" unbalanced="0" hidden="1"/>
    <cacheHierarchy uniqueName="[Dim Date - Order Date].[Quarter Of Year]" caption="Quarter Of Year" attribute="1" time="1" defaultMemberUniqueName="[Dim Date - Order Date].[Quarter Of Year].[All]" allUniqueName="[Dim Date - Order Date].[Quarter Of Year].[All]" dimensionUniqueName="[Dim Date - Order Date]" displayFolder="" count="0" unbalanced="0" hidden="1"/>
    <cacheHierarchy uniqueName="[Dim Date - Order Date].[QuarterKey]" caption="QuarterKey" attribute="1" time="1" defaultMemberUniqueName="[Dim Date - Order Date].[QuarterKey].[All]" allUniqueName="[Dim Date - Order Date].[QuarterKey].[All]" dimensionUniqueName="[Dim Date - Order Date]" displayFolder="" count="0" unbalanced="0" hidden="1"/>
    <cacheHierarchy uniqueName="[Dim Date - Order Date].[Semester Of Year]" caption="Semester Of Year" attribute="1" time="1" defaultMemberUniqueName="[Dim Date - Order Date].[Semester Of Year].[All]" allUniqueName="[Dim Date - Order Date].[Semester Of Year].[All]" dimensionUniqueName="[Dim Date - Order Date]" displayFolder="" count="0" unbalanced="0" hidden="1"/>
    <cacheHierarchy uniqueName="[Dim Date - Order Date].[SemesterKey]" caption="SemesterKey" attribute="1" time="1" defaultMemberUniqueName="[Dim Date - Order Date].[SemesterKey].[All]" allUniqueName="[Dim Date - Order Date].[SemesterKey].[All]" dimensionUniqueName="[Dim Date - Order Date]" displayFolder="" count="0" unbalanced="0" hidden="1"/>
    <cacheHierarchy uniqueName="[Dim Date - Order Date].[SemesterNameKey]" caption="SemesterNameKey" attribute="1" time="1" defaultMemberUniqueName="[Dim Date - Order Date].[SemesterNameKey].[All]" allUniqueName="[Dim Date - Order Date].[SemesterNameKey].[All]" dimensionUniqueName="[Dim Date - Order Date]" displayFolder="" count="0" unbalanced="0" hidden="1"/>
    <cacheHierarchy uniqueName="[Dim Date - Order Date].[Week]" caption="Week" attribute="1" time="1" defaultMemberUniqueName="[Dim Date - Order Date].[Week].[All]" allUniqueName="[Dim Date - Order Date].[Week].[All]" dimensionUniqueName="[Dim Date - Order Date]" displayFolder="" count="0" unbalanced="0" hidden="1"/>
    <cacheHierarchy uniqueName="[Dim Date - Order Date].[Week Of Year]" caption="Week Of Year" attribute="1" time="1" defaultMemberUniqueName="[Dim Date - Order Date].[Week Of Year].[All]" allUniqueName="[Dim Date - Order Date].[Week Of Year].[All]" dimensionUniqueName="[Dim Date - Order Date]" displayFolder="" count="0" unbalanced="0" hidden="1"/>
    <cacheHierarchy uniqueName="[Dim Date - Order Date].[WeekKey]" caption="WeekKey" attribute="1" time="1" defaultMemberUniqueName="[Dim Date - Order Date].[WeekKey].[All]" allUniqueName="[Dim Date - Order Date].[WeekKey].[All]" dimensionUniqueName="[Dim Date - Order Date]" displayFolder="" count="0" unbalanced="0" hidden="1"/>
    <cacheHierarchy uniqueName="[Dim Date - Order Date].[WeeksHierarchy]" caption="WeeksHierarchy" time="1" defaultMemberUniqueName="[Dim Date - Order Date].[WeeksHierarchy].[All]" allUniqueName="[Dim Date - Order Date].[WeeksHierarchy].[All]" dimensionUniqueName="[Dim Date - Order Date]" displayFolder="" count="0" unbalanced="0" hidden="1"/>
    <cacheHierarchy uniqueName="[Dim Date - Order Date].[Year Name]" caption="Year Name" attribute="1" time="1" defaultMemberUniqueName="[Dim Date - Order Date].[Year Name].[All]" allUniqueName="[Dim Date - Order Date].[Year Name].[All]" dimensionUniqueName="[Dim Date - Order Date]" displayFolder="" count="0" unbalanced="0" hidden="1"/>
    <cacheHierarchy uniqueName="[Dim Date - Order Date].[YearMonthKey]" caption="YearMonthKey" attribute="1" time="1" defaultMemberUniqueName="[Dim Date - Order Date].[YearMonthKey].[All]" allUniqueName="[Dim Date - Order Date].[YearMonthKey].[All]" dimensionUniqueName="[Dim Date - Order Date]" displayFolder="" count="0" unbalanced="0" hidden="1"/>
    <cacheHierarchy uniqueName="[Dim Date - Order Time].[DayTimeBucket]" caption="DayTimeBucket" attribute="1" defaultMemberUniqueName="[Dim Date - Order Time].[DayTimeBucket].[All]" allUniqueName="[Dim Date - Order Time].[DayTimeBucket].[All]" dimensionUniqueName="[Dim Date - Order Time]" displayFolder="" count="0" unbalanced="0" hidden="1"/>
    <cacheHierarchy uniqueName="[Dim Date - Order Time].[DayTimeBucketGroupKey]" caption="DayTimeBucketGroupKey" attribute="1" defaultMemberUniqueName="[Dim Date - Order Time].[DayTimeBucketGroupKey].[All]" allUniqueName="[Dim Date - Order Time].[DayTimeBucketGroupKey].[All]" dimensionUniqueName="[Dim Date - Order Time]" displayFolder="" count="0" unbalanced="0" hidden="1"/>
    <cacheHierarchy uniqueName="[Dim Date - Order Time].[Hour24]" caption="Hour24" attribute="1" defaultMemberUniqueName="[Dim Date - Order Time].[Hour24].[All]" allUniqueName="[Dim Date - Order Time].[Hour24].[All]" dimensionUniqueName="[Dim Date - Order Time]" displayFolder="" count="0" unbalanced="0" hidden="1"/>
    <cacheHierarchy uniqueName="[Dim Date - Order Time].[HourlyBucket]" caption="HourlyBucket" attribute="1" defaultMemberUniqueName="[Dim Date - Order Time].[HourlyBucket].[All]" allUniqueName="[Dim Date - Order Time].[HourlyBucket].[All]" dimensionUniqueName="[Dim Date - Order Time]" displayFolder="" count="0" unbalanced="0" hidden="1"/>
    <cacheHierarchy uniqueName="[Dim Date - Order Time].[MinuteNumber]" caption="MinuteNumber" attribute="1" defaultMemberUniqueName="[Dim Date - Order Time].[MinuteNumber].[All]" allUniqueName="[Dim Date - Order Time].[MinuteNumber].[All]" dimensionUniqueName="[Dim Date - Order Time]" displayFolder="" count="0" unbalanced="0" hidden="1"/>
    <cacheHierarchy uniqueName="[Dim Date - Order Time].[SecondNumber]" caption="SecondNumber" attribute="1" defaultMemberUniqueName="[Dim Date - Order Time].[SecondNumber].[All]" allUniqueName="[Dim Date - Order Time].[SecondNumber].[All]" dimensionUniqueName="[Dim Date - Order Time]" displayFolder="" count="0" unbalanced="0" hidden="1"/>
    <cacheHierarchy uniqueName="[Dim Date - Order Time].[Time]" caption="Time" attribute="1" defaultMemberUniqueName="[Dim Date - Order Time].[Time].[All]" allUniqueName="[Dim Date - Order Time].[Time].[All]" dimensionUniqueName="[Dim Date - Order Time]" displayFolder="" count="0" unbalanced="0" hidden="1"/>
    <cacheHierarchy uniqueName="[Dim Date - Order Time].[TimeAltKey]" caption="TimeAltKey" attribute="1" defaultMemberUniqueName="[Dim Date - Order Time].[TimeAltKey].[All]" allUniqueName="[Dim Date - Order Time].[TimeAltKey].[All]" dimensionUniqueName="[Dim Date - Order Time]" displayFolder="" count="0" unbalanced="0" hidden="1"/>
    <cacheHierarchy uniqueName="[Dim Date - Order Time].[TimeInSecond]" caption="TimeInSecond" attribute="1" defaultMemberUniqueName="[Dim Date - Order Time].[TimeInSecond].[All]" allUniqueName="[Dim Date - Order Time].[TimeInSecond].[All]" dimensionUniqueName="[Dim Date - Order Time]" displayFolder="" count="0" unbalanced="0" hidden="1"/>
    <cacheHierarchy uniqueName="[Dim Date - Order Time].[TimeKey]" caption="TimeKey" attribute="1" defaultMemberUniqueName="[Dim Date - Order Time].[TimeKey].[All]" allUniqueName="[Dim Date - Order Time].[TimeKey].[All]" dimensionUniqueName="[Dim Date - Order Time]" displayFolder="" count="0" unbalanced="0" hidden="1"/>
    <cacheHierarchy uniqueName="[Dim Date - Performed Date].[Custom Week]" caption="Custom Week" attribute="1" time="1" defaultMemberUniqueName="[Dim Date - Performed Date].[Custom Week].[All]" allUniqueName="[Dim Date - Performed Date].[Custom Week].[All]" dimensionUniqueName="[Dim Date - Performed Date]" displayFolder="" count="0" unbalanced="0" hidden="1"/>
    <cacheHierarchy uniqueName="[Dim Date - Performed Date].[Date]" caption="Date" attribute="1" time="1" defaultMemberUniqueName="[Dim Date - Performed Date].[Date].[All]" allUniqueName="[Dim Date - Performed Date].[Date].[All]" dimensionUniqueName="[Dim Date - Performed Date]" displayFolder="" count="0" unbalanced="0" hidden="1"/>
    <cacheHierarchy uniqueName="[Dim Date - Performed Date].[DateHierarchy]" caption="DateHierarchy" time="1" defaultMemberUniqueName="[Dim Date - Performed Date].[DateHierarchy].[All]" allUniqueName="[Dim Date - Performed Date].[DateHierarchy].[All]" dimensionUniqueName="[Dim Date - Performed Date]" displayFolder="" count="0" unbalanced="0" hidden="1"/>
    <cacheHierarchy uniqueName="[Dim Date - Performed Date].[DateKey]" caption="DateKey" attribute="1" time="1" defaultMemberUniqueName="[Dim Date - Performed Date].[DateKey].[All]" allUniqueName="[Dim Date - Performed Date].[DateKey].[All]" dimensionUniqueName="[Dim Date - Performed Date]" displayFolder="" count="0" unbalanced="0" hidden="1"/>
    <cacheHierarchy uniqueName="[Dim Date - Performed Date].[DateOld]" caption="DateOld" attribute="1" time="1" defaultMemberUniqueName="[Dim Date - Performed Date].[DateOld].[All]" allUniqueName="[Dim Date - Performed Date].[DateOld].[All]" dimensionUniqueName="[Dim Date - Performed Date]" displayFolder="" count="0" unbalanced="0" hidden="1"/>
    <cacheHierarchy uniqueName="[Dim Date - Performed Date].[Day Name]" caption="Day Name" attribute="1" time="1" defaultMemberUniqueName="[Dim Date - Performed Date].[Day Name].[All]" allUniqueName="[Dim Date - Performed Date].[Day Name].[All]" dimensionUniqueName="[Dim Date - Performed Date]" displayFolder="" count="0" unbalanced="0" hidden="1"/>
    <cacheHierarchy uniqueName="[Dim Date - Performed Date].[Day Of Month]" caption="Day Of Month" attribute="1" time="1" defaultMemberUniqueName="[Dim Date - Performed Date].[Day Of Month].[All]" allUniqueName="[Dim Date - Performed Date].[Day Of Month].[All]" dimensionUniqueName="[Dim Date - Performed Date]" displayFolder="" count="0" unbalanced="0" hidden="1"/>
    <cacheHierarchy uniqueName="[Dim Date - Performed Date].[Day of Week]" caption="Day of Week" attribute="1" time="1" defaultMemberUniqueName="[Dim Date - Performed Date].[Day of Week].[All]" allUniqueName="[Dim Date - Performed Date].[Day of Week].[All]" dimensionUniqueName="[Dim Date - Performed Date]" displayFolder="" count="0" unbalanced="0" hidden="1"/>
    <cacheHierarchy uniqueName="[Dim Date - Performed Date].[Day of Year]" caption="Day of Year" attribute="1" time="1" defaultMemberUniqueName="[Dim Date - Performed Date].[Day of Year].[All]" allUniqueName="[Dim Date - Performed Date].[Day of Year].[All]" dimensionUniqueName="[Dim Date - Performed Date]" displayFolder="" count="0" unbalanced="0" hidden="1"/>
    <cacheHierarchy uniqueName="[Dim Date - Performed Date].[DayKey]" caption="DayKey" attribute="1" time="1" defaultMemberUniqueName="[Dim Date - Performed Date].[DayKey].[All]" allUniqueName="[Dim Date - Performed Date].[DayKey].[All]" dimensionUniqueName="[Dim Date - Performed Date]" displayFolder="" count="0" unbalanced="0" hidden="1"/>
    <cacheHierarchy uniqueName="[Dim Date - Performed Date].[DayKey2]" caption="DayKey2" attribute="1" time="1" defaultMemberUniqueName="[Dim Date - Performed Date].[DayKey2].[All]" allUniqueName="[Dim Date - Performed Date].[DayKey2].[All]" dimensionUniqueName="[Dim Date - Performed Date]" displayFolder="" count="0" unbalanced="0" hidden="1"/>
    <cacheHierarchy uniqueName="[Dim Date - Performed Date].[DayofMonthKey]" caption="DayofMonthKey" attribute="1" time="1" defaultMemberUniqueName="[Dim Date - Performed Date].[DayofMonthKey].[All]" allUniqueName="[Dim Date - Performed Date].[DayofMonthKey].[All]" dimensionUniqueName="[Dim Date - Performed Date]" displayFolder="" count="0" unbalanced="0" hidden="1"/>
    <cacheHierarchy uniqueName="[Dim Date - Performed Date].[DayofWeekKey]" caption="DayofWeekKey" attribute="1" time="1" defaultMemberUniqueName="[Dim Date - Performed Date].[DayofWeekKey].[All]" allUniqueName="[Dim Date - Performed Date].[DayofWeekKey].[All]" dimensionUniqueName="[Dim Date - Performed Date]" displayFolder="" count="0" unbalanced="0" hidden="1"/>
    <cacheHierarchy uniqueName="[Dim Date - Performed Date].[DayofYearKey]" caption="DayofYearKey" attribute="1" time="1" defaultMemberUniqueName="[Dim Date - Performed Date].[DayofYearKey].[All]" allUniqueName="[Dim Date - Performed Date].[DayofYearKey].[All]" dimensionUniqueName="[Dim Date - Performed Date]" displayFolder="" count="0" unbalanced="0" hidden="1"/>
    <cacheHierarchy uniqueName="[Dim Date - Performed Date].[FormattedDate]" caption="FormattedDate" attribute="1" time="1" defaultMemberUniqueName="[Dim Date - Performed Date].[FormattedDate].[All]" allUniqueName="[Dim Date - Performed Date].[FormattedDate].[All]" dimensionUniqueName="[Dim Date - Performed Date]" displayFolder="" count="0" unbalanced="0" hidden="1"/>
    <cacheHierarchy uniqueName="[Dim Date - Performed Date].[Half Year Name]" caption="Half Year Name" attribute="1" time="1" defaultMemberUniqueName="[Dim Date - Performed Date].[Half Year Name].[All]" allUniqueName="[Dim Date - Performed Date].[Half Year Name].[All]" dimensionUniqueName="[Dim Date - Performed Date]" displayFolder="" count="0" unbalanced="0" hidden="1"/>
    <cacheHierarchy uniqueName="[Dim Date - Performed Date].[Hijri Date]" caption="Hijri Date" attribute="1" time="1" defaultMemberUniqueName="[Dim Date - Performed Date].[Hijri Date].[All]" allUniqueName="[Dim Date - Performed Date].[Hijri Date].[All]" dimensionUniqueName="[Dim Date - Performed Date]" displayFolder="" count="0" unbalanced="0" hidden="1"/>
    <cacheHierarchy uniqueName="[Dim Date - Performed Date].[Hijri Month]" caption="Hijri Month" attribute="1" time="1" defaultMemberUniqueName="[Dim Date - Performed Date].[Hijri Month].[All]" allUniqueName="[Dim Date - Performed Date].[Hijri Month].[All]" dimensionUniqueName="[Dim Date - Performed Date]" displayFolder="" count="0" unbalanced="0" hidden="1"/>
    <cacheHierarchy uniqueName="[Dim Date - Performed Date].[Hijri Quarter]" caption="Hijri Quarter" attribute="1" time="1" defaultMemberUniqueName="[Dim Date - Performed Date].[Hijri Quarter].[All]" allUniqueName="[Dim Date - Performed Date].[Hijri Quarter].[All]" dimensionUniqueName="[Dim Date - Performed Date]" displayFolder="" count="0" unbalanced="0" hidden="1"/>
    <cacheHierarchy uniqueName="[Dim Date - Performed Date].[Hijri Semester]" caption="Hijri Semester" attribute="1" time="1" defaultMemberUniqueName="[Dim Date - Performed Date].[Hijri Semester].[All]" allUniqueName="[Dim Date - Performed Date].[Hijri Semester].[All]" dimensionUniqueName="[Dim Date - Performed Date]" displayFolder="" count="0" unbalanced="0" hidden="1"/>
    <cacheHierarchy uniqueName="[Dim Date - Performed Date].[Hijri Year]" caption="Hijri Year" attribute="1" time="1" defaultMemberUniqueName="[Dim Date - Performed Date].[Hijri Year].[All]" allUniqueName="[Dim Date - Performed Date].[Hijri Year].[All]" dimensionUniqueName="[Dim Date - Performed Date]" displayFolder="" count="0" unbalanced="0" hidden="1"/>
    <cacheHierarchy uniqueName="[Dim Date - Performed Date].[HijriDateHierarchy]" caption="HijriDateHierarchy" time="1" defaultMemberUniqueName="[Dim Date - Performed Date].[HijriDateHierarchy].[All]" allUniqueName="[Dim Date - Performed Date].[HijriDateHierarchy].[All]" dimensionUniqueName="[Dim Date - Performed Date]" displayFolder="" count="0" unbalanced="0" hidden="1"/>
    <cacheHierarchy uniqueName="[Dim Date - Performed Date].[HijriDayKey]" caption="HijriDayKey" attribute="1" time="1" defaultMemberUniqueName="[Dim Date - Performed Date].[HijriDayKey].[All]" allUniqueName="[Dim Date - Performed Date].[HijriDayKey].[All]" dimensionUniqueName="[Dim Date - Performed Date]" displayFolder="" count="0" unbalanced="0" hidden="1"/>
    <cacheHierarchy uniqueName="[Dim Date - Performed Date].[HijriMonthKey]" caption="HijriMonthKey" attribute="1" time="1" defaultMemberUniqueName="[Dim Date - Performed Date].[HijriMonthKey].[All]" allUniqueName="[Dim Date - Performed Date].[HijriMonthKey].[All]" dimensionUniqueName="[Dim Date - Performed Date]" displayFolder="" count="0" unbalanced="0" hidden="1"/>
    <cacheHierarchy uniqueName="[Dim Date - Performed Date].[HijriQuarterKey]" caption="HijriQuarterKey" attribute="1" time="1" defaultMemberUniqueName="[Dim Date - Performed Date].[HijriQuarterKey].[All]" allUniqueName="[Dim Date - Performed Date].[HijriQuarterKey].[All]" dimensionUniqueName="[Dim Date - Performed Date]" displayFolder="" count="0" unbalanced="0" hidden="1"/>
    <cacheHierarchy uniqueName="[Dim Date - Performed Date].[HijriSemesterKey]" caption="HijriSemesterKey" attribute="1" time="1" defaultMemberUniqueName="[Dim Date - Performed Date].[HijriSemesterKey].[All]" allUniqueName="[Dim Date - Performed Date].[HijriSemesterKey].[All]" dimensionUniqueName="[Dim Date - Performed Date]" displayFolder="" count="0" unbalanced="0" hidden="1"/>
    <cacheHierarchy uniqueName="[Dim Date - Performed Date].[Month Name]" caption="Month Name" attribute="1" time="1" defaultMemberUniqueName="[Dim Date - Performed Date].[Month Name].[All]" allUniqueName="[Dim Date - Performed Date].[Month Name].[All]" dimensionUniqueName="[Dim Date - Performed Date]" displayFolder="" count="0" unbalanced="0" hidden="1"/>
    <cacheHierarchy uniqueName="[Dim Date - Performed Date].[Month Of Year]" caption="Month Of Year" attribute="1" time="1" defaultMemberUniqueName="[Dim Date - Performed Date].[Month Of Year].[All]" allUniqueName="[Dim Date - Performed Date].[Month Of Year].[All]" dimensionUniqueName="[Dim Date - Performed Date]" displayFolder="" count="0" unbalanced="0" hidden="1"/>
    <cacheHierarchy uniqueName="[Dim Date - Performed Date].[MonthKey]" caption="MonthKey" attribute="1" time="1" defaultMemberUniqueName="[Dim Date - Performed Date].[MonthKey].[All]" allUniqueName="[Dim Date - Performed Date].[MonthKey].[All]" dimensionUniqueName="[Dim Date - Performed Date]" displayFolder="" count="0" unbalanced="0" hidden="1"/>
    <cacheHierarchy uniqueName="[Dim Date - Performed Date].[MonthNameKey]" caption="MonthNameKey" attribute="1" time="1" defaultMemberUniqueName="[Dim Date - Performed Date].[MonthNameKey].[All]" allUniqueName="[Dim Date - Performed Date].[MonthNameKey].[All]" dimensionUniqueName="[Dim Date - Performed Date]" displayFolder="" count="0" unbalanced="0" hidden="1"/>
    <cacheHierarchy uniqueName="[Dim Date - Performed Date].[MonthOverTime]" caption="MonthOverTime" attribute="1" time="1" defaultMemberUniqueName="[Dim Date - Performed Date].[MonthOverTime].[All]" allUniqueName="[Dim Date - Performed Date].[MonthOverTime].[All]" dimensionUniqueName="[Dim Date - Performed Date]" displayFolder="" count="0" unbalanced="0" hidden="1"/>
    <cacheHierarchy uniqueName="[Dim Date - Performed Date].[PK_Date]" caption="PK_Date" attribute="1" time="1" keyAttribute="1" defaultMemberUniqueName="[Dim Date - Performed Date].[PK_Date].[All]" allUniqueName="[Dim Date - Performed Date].[PK_Date].[All]" dimensionUniqueName="[Dim Date - Performed Date]" displayFolder="" count="0" memberValueDatatype="7" unbalanced="0" hidden="1"/>
    <cacheHierarchy uniqueName="[Dim Date - Performed Date].[Quarter Name]" caption="Quarter Name" attribute="1" time="1" defaultMemberUniqueName="[Dim Date - Performed Date].[Quarter Name].[All]" allUniqueName="[Dim Date - Performed Date].[Quarter Name].[All]" dimensionUniqueName="[Dim Date - Performed Date]" displayFolder="" count="0" unbalanced="0" hidden="1"/>
    <cacheHierarchy uniqueName="[Dim Date - Performed Date].[Quarter Of Year]" caption="Quarter Of Year" attribute="1" time="1" defaultMemberUniqueName="[Dim Date - Performed Date].[Quarter Of Year].[All]" allUniqueName="[Dim Date - Performed Date].[Quarter Of Year].[All]" dimensionUniqueName="[Dim Date - Performed Date]" displayFolder="" count="0" unbalanced="0" hidden="1"/>
    <cacheHierarchy uniqueName="[Dim Date - Performed Date].[QuarterKey]" caption="QuarterKey" attribute="1" time="1" defaultMemberUniqueName="[Dim Date - Performed Date].[QuarterKey].[All]" allUniqueName="[Dim Date - Performed Date].[QuarterKey].[All]" dimensionUniqueName="[Dim Date - Performed Date]" displayFolder="" count="0" unbalanced="0" hidden="1"/>
    <cacheHierarchy uniqueName="[Dim Date - Performed Date].[Semester Of Year]" caption="Semester Of Year" attribute="1" time="1" defaultMemberUniqueName="[Dim Date - Performed Date].[Semester Of Year].[All]" allUniqueName="[Dim Date - Performed Date].[Semester Of Year].[All]" dimensionUniqueName="[Dim Date - Performed Date]" displayFolder="" count="0" unbalanced="0" hidden="1"/>
    <cacheHierarchy uniqueName="[Dim Date - Performed Date].[SemesterKey]" caption="SemesterKey" attribute="1" time="1" defaultMemberUniqueName="[Dim Date - Performed Date].[SemesterKey].[All]" allUniqueName="[Dim Date - Performed Date].[SemesterKey].[All]" dimensionUniqueName="[Dim Date - Performed Date]" displayFolder="" count="0" unbalanced="0" hidden="1"/>
    <cacheHierarchy uniqueName="[Dim Date - Performed Date].[SemesterNameKey]" caption="SemesterNameKey" attribute="1" time="1" defaultMemberUniqueName="[Dim Date - Performed Date].[SemesterNameKey].[All]" allUniqueName="[Dim Date - Performed Date].[SemesterNameKey].[All]" dimensionUniqueName="[Dim Date - Performed Date]" displayFolder="" count="0" unbalanced="0" hidden="1"/>
    <cacheHierarchy uniqueName="[Dim Date - Performed Date].[Week]" caption="Week" attribute="1" time="1" defaultMemberUniqueName="[Dim Date - Performed Date].[Week].[All]" allUniqueName="[Dim Date - Performed Date].[Week].[All]" dimensionUniqueName="[Dim Date - Performed Date]" displayFolder="" count="0" unbalanced="0" hidden="1"/>
    <cacheHierarchy uniqueName="[Dim Date - Performed Date].[Week Of Year]" caption="Week Of Year" attribute="1" time="1" defaultMemberUniqueName="[Dim Date - Performed Date].[Week Of Year].[All]" allUniqueName="[Dim Date - Performed Date].[Week Of Year].[All]" dimensionUniqueName="[Dim Date - Performed Date]" displayFolder="" count="0" unbalanced="0" hidden="1"/>
    <cacheHierarchy uniqueName="[Dim Date - Performed Date].[WeekKey]" caption="WeekKey" attribute="1" time="1" defaultMemberUniqueName="[Dim Date - Performed Date].[WeekKey].[All]" allUniqueName="[Dim Date - Performed Date].[WeekKey].[All]" dimensionUniqueName="[Dim Date - Performed Date]" displayFolder="" count="0" unbalanced="0" hidden="1"/>
    <cacheHierarchy uniqueName="[Dim Date - Performed Date].[WeeksHierarchy]" caption="WeeksHierarchy" time="1" defaultMemberUniqueName="[Dim Date - Performed Date].[WeeksHierarchy].[All]" allUniqueName="[Dim Date - Performed Date].[WeeksHierarchy].[All]" dimensionUniqueName="[Dim Date - Performed Date]" displayFolder="" count="0" unbalanced="0" hidden="1"/>
    <cacheHierarchy uniqueName="[Dim Date - Performed Date].[Year Name]" caption="Year Name" attribute="1" time="1" defaultMemberUniqueName="[Dim Date - Performed Date].[Year Name].[All]" allUniqueName="[Dim Date - Performed Date].[Year Name].[All]" dimensionUniqueName="[Dim Date - Performed Date]" displayFolder="" count="0" unbalanced="0" hidden="1"/>
    <cacheHierarchy uniqueName="[Dim Date - Performed Date].[YearMonthKey]" caption="YearMonthKey" attribute="1" time="1" defaultMemberUniqueName="[Dim Date - Performed Date].[YearMonthKey].[All]" allUniqueName="[Dim Date - Performed Date].[YearMonthKey].[All]" dimensionUniqueName="[Dim Date - Performed Date]" displayFolder="" count="0" unbalanced="0" hidden="1"/>
    <cacheHierarchy uniqueName="[Dim Date - Performed Time].[DayTimeBucket]" caption="DayTimeBucket" attribute="1" defaultMemberUniqueName="[Dim Date - Performed Time].[DayTimeBucket].[All]" allUniqueName="[Dim Date - Performed Time].[DayTimeBucket].[All]" dimensionUniqueName="[Dim Date - Performed Time]" displayFolder="" count="0" unbalanced="0" hidden="1"/>
    <cacheHierarchy uniqueName="[Dim Date - Performed Time].[DayTimeBucketGroupKey]" caption="DayTimeBucketGroupKey" attribute="1" defaultMemberUniqueName="[Dim Date - Performed Time].[DayTimeBucketGroupKey].[All]" allUniqueName="[Dim Date - Performed Time].[DayTimeBucketGroupKey].[All]" dimensionUniqueName="[Dim Date - Performed Time]" displayFolder="" count="0" unbalanced="0" hidden="1"/>
    <cacheHierarchy uniqueName="[Dim Date - Performed Time].[Hour30]" caption="Hour30" attribute="1" defaultMemberUniqueName="[Dim Date - Performed Time].[Hour30].[All]" allUniqueName="[Dim Date - Performed Time].[Hour30].[All]" dimensionUniqueName="[Dim Date - Performed Time]" displayFolder="" count="0" unbalanced="0" hidden="1"/>
    <cacheHierarchy uniqueName="[Dim Date - Performed Time].[HourlyBucket]" caption="HourlyBucket" attribute="1" defaultMemberUniqueName="[Dim Date - Performed Time].[HourlyBucket].[All]" allUniqueName="[Dim Date - Performed Time].[HourlyBucket].[All]" dimensionUniqueName="[Dim Date - Performed Time]" displayFolder="" count="0" unbalanced="0" hidden="1"/>
    <cacheHierarchy uniqueName="[Dim Date - Performed Time].[MinuteNumber]" caption="MinuteNumber" attribute="1" defaultMemberUniqueName="[Dim Date - Performed Time].[MinuteNumber].[All]" allUniqueName="[Dim Date - Performed Time].[MinuteNumber].[All]" dimensionUniqueName="[Dim Date - Performed Time]" displayFolder="" count="0" unbalanced="0" hidden="1"/>
    <cacheHierarchy uniqueName="[Dim Date - Performed Time].[SecondNumber]" caption="SecondNumber" attribute="1" defaultMemberUniqueName="[Dim Date - Performed Time].[SecondNumber].[All]" allUniqueName="[Dim Date - Performed Time].[SecondNumber].[All]" dimensionUniqueName="[Dim Date - Performed Time]" displayFolder="" count="0" unbalanced="0" hidden="1"/>
    <cacheHierarchy uniqueName="[Dim Date - Performed Time].[Time]" caption="Time" attribute="1" defaultMemberUniqueName="[Dim Date - Performed Time].[Time].[All]" allUniqueName="[Dim Date - Performed Time].[Time].[All]" dimensionUniqueName="[Dim Date - Performed Time]" displayFolder="" count="0" unbalanced="0" hidden="1"/>
    <cacheHierarchy uniqueName="[Dim Date - Performed Time].[TimeAltKey]" caption="TimeAltKey" attribute="1" defaultMemberUniqueName="[Dim Date - Performed Time].[TimeAltKey].[All]" allUniqueName="[Dim Date - Performed Time].[TimeAltKey].[All]" dimensionUniqueName="[Dim Date - Performed Time]" displayFolder="" count="0" unbalanced="0" hidden="1"/>
    <cacheHierarchy uniqueName="[Dim Date - Performed Time].[TimeInSecond]" caption="TimeInSecond" attribute="1" defaultMemberUniqueName="[Dim Date - Performed Time].[TimeInSecond].[All]" allUniqueName="[Dim Date - Performed Time].[TimeInSecond].[All]" dimensionUniqueName="[Dim Date - Performed Time]" displayFolder="" count="0" unbalanced="0" hidden="1"/>
    <cacheHierarchy uniqueName="[Dim Date - Performed Time].[TimeKey]" caption="TimeKey" attribute="1" defaultMemberUniqueName="[Dim Date - Performed Time].[TimeKey].[All]" allUniqueName="[Dim Date - Performed Time].[TimeKey].[All]" dimensionUniqueName="[Dim Date - Performed Time]" displayFolder="" count="0" unbalanced="0" hidden="1"/>
    <cacheHierarchy uniqueName="[Dim Date - Planned Date].[Custom Week]" caption="Custom Week" attribute="1" time="1" defaultMemberUniqueName="[Dim Date - Planned Date].[Custom Week].[All]" allUniqueName="[Dim Date - Planned Date].[Custom Week].[All]" dimensionUniqueName="[Dim Date - Planned Date]" displayFolder="" count="0" unbalanced="0" hidden="1"/>
    <cacheHierarchy uniqueName="[Dim Date - Planned Date].[Date]" caption="Date" attribute="1" time="1" defaultMemberUniqueName="[Dim Date - Planned Date].[Date].[All]" allUniqueName="[Dim Date - Planned Date].[Date].[All]" dimensionUniqueName="[Dim Date - Planned Date]" displayFolder="" count="0" unbalanced="0" hidden="1"/>
    <cacheHierarchy uniqueName="[Dim Date - Planned Date].[DateHierarchy]" caption="DateHierarchy" time="1" defaultMemberUniqueName="[Dim Date - Planned Date].[DateHierarchy].[All]" allUniqueName="[Dim Date - Planned Date].[DateHierarchy].[All]" dimensionUniqueName="[Dim Date - Planned Date]" displayFolder="" count="0" unbalanced="0" hidden="1"/>
    <cacheHierarchy uniqueName="[Dim Date - Planned Date].[DateKey]" caption="DateKey" attribute="1" time="1" defaultMemberUniqueName="[Dim Date - Planned Date].[DateKey].[All]" allUniqueName="[Dim Date - Planned Date].[DateKey].[All]" dimensionUniqueName="[Dim Date - Planned Date]" displayFolder="" count="0" unbalanced="0" hidden="1"/>
    <cacheHierarchy uniqueName="[Dim Date - Planned Date].[DateOld]" caption="DateOld" attribute="1" time="1" defaultMemberUniqueName="[Dim Date - Planned Date].[DateOld].[All]" allUniqueName="[Dim Date - Planned Date].[DateOld].[All]" dimensionUniqueName="[Dim Date - Planned Date]" displayFolder="" count="0" unbalanced="0" hidden="1"/>
    <cacheHierarchy uniqueName="[Dim Date - Planned Date].[Day Name]" caption="Day Name" attribute="1" time="1" defaultMemberUniqueName="[Dim Date - Planned Date].[Day Name].[All]" allUniqueName="[Dim Date - Planned Date].[Day Name].[All]" dimensionUniqueName="[Dim Date - Planned Date]" displayFolder="" count="0" unbalanced="0" hidden="1"/>
    <cacheHierarchy uniqueName="[Dim Date - Planned Date].[Day Of Month]" caption="Day Of Month" attribute="1" time="1" defaultMemberUniqueName="[Dim Date - Planned Date].[Day Of Month].[All]" allUniqueName="[Dim Date - Planned Date].[Day Of Month].[All]" dimensionUniqueName="[Dim Date - Planned Date]" displayFolder="" count="0" unbalanced="0" hidden="1"/>
    <cacheHierarchy uniqueName="[Dim Date - Planned Date].[Day of Week]" caption="Day of Week" attribute="1" time="1" defaultMemberUniqueName="[Dim Date - Planned Date].[Day of Week].[All]" allUniqueName="[Dim Date - Planned Date].[Day of Week].[All]" dimensionUniqueName="[Dim Date - Planned Date]" displayFolder="" count="0" unbalanced="0" hidden="1"/>
    <cacheHierarchy uniqueName="[Dim Date - Planned Date].[Day of Year]" caption="Day of Year" attribute="1" time="1" defaultMemberUniqueName="[Dim Date - Planned Date].[Day of Year].[All]" allUniqueName="[Dim Date - Planned Date].[Day of Year].[All]" dimensionUniqueName="[Dim Date - Planned Date]" displayFolder="" count="0" unbalanced="0" hidden="1"/>
    <cacheHierarchy uniqueName="[Dim Date - Planned Date].[DayKey]" caption="DayKey" attribute="1" time="1" defaultMemberUniqueName="[Dim Date - Planned Date].[DayKey].[All]" allUniqueName="[Dim Date - Planned Date].[DayKey].[All]" dimensionUniqueName="[Dim Date - Planned Date]" displayFolder="" count="0" unbalanced="0" hidden="1"/>
    <cacheHierarchy uniqueName="[Dim Date - Planned Date].[DayKey2]" caption="DayKey2" attribute="1" time="1" defaultMemberUniqueName="[Dim Date - Planned Date].[DayKey2].[All]" allUniqueName="[Dim Date - Planned Date].[DayKey2].[All]" dimensionUniqueName="[Dim Date - Planned Date]" displayFolder="" count="0" unbalanced="0" hidden="1"/>
    <cacheHierarchy uniqueName="[Dim Date - Planned Date].[DayofMonthKey]" caption="DayofMonthKey" attribute="1" time="1" defaultMemberUniqueName="[Dim Date - Planned Date].[DayofMonthKey].[All]" allUniqueName="[Dim Date - Planned Date].[DayofMonthKey].[All]" dimensionUniqueName="[Dim Date - Planned Date]" displayFolder="" count="0" unbalanced="0" hidden="1"/>
    <cacheHierarchy uniqueName="[Dim Date - Planned Date].[DayofWeekKey]" caption="DayofWeekKey" attribute="1" time="1" defaultMemberUniqueName="[Dim Date - Planned Date].[DayofWeekKey].[All]" allUniqueName="[Dim Date - Planned Date].[DayofWeekKey].[All]" dimensionUniqueName="[Dim Date - Planned Date]" displayFolder="" count="0" unbalanced="0" hidden="1"/>
    <cacheHierarchy uniqueName="[Dim Date - Planned Date].[DayofYearKey]" caption="DayofYearKey" attribute="1" time="1" defaultMemberUniqueName="[Dim Date - Planned Date].[DayofYearKey].[All]" allUniqueName="[Dim Date - Planned Date].[DayofYearKey].[All]" dimensionUniqueName="[Dim Date - Planned Date]" displayFolder="" count="0" unbalanced="0" hidden="1"/>
    <cacheHierarchy uniqueName="[Dim Date - Planned Date].[FormattedDate]" caption="FormattedDate" attribute="1" time="1" defaultMemberUniqueName="[Dim Date - Planned Date].[FormattedDate].[All]" allUniqueName="[Dim Date - Planned Date].[FormattedDate].[All]" dimensionUniqueName="[Dim Date - Planned Date]" displayFolder="" count="0" unbalanced="0" hidden="1"/>
    <cacheHierarchy uniqueName="[Dim Date - Planned Date].[Half Year Name]" caption="Half Year Name" attribute="1" time="1" defaultMemberUniqueName="[Dim Date - Planned Date].[Half Year Name].[All]" allUniqueName="[Dim Date - Planned Date].[Half Year Name].[All]" dimensionUniqueName="[Dim Date - Planned Date]" displayFolder="" count="0" unbalanced="0" hidden="1"/>
    <cacheHierarchy uniqueName="[Dim Date - Planned Date].[Hijri Date]" caption="Hijri Date" attribute="1" time="1" defaultMemberUniqueName="[Dim Date - Planned Date].[Hijri Date].[All]" allUniqueName="[Dim Date - Planned Date].[Hijri Date].[All]" dimensionUniqueName="[Dim Date - Planned Date]" displayFolder="" count="0" unbalanced="0" hidden="1"/>
    <cacheHierarchy uniqueName="[Dim Date - Planned Date].[Hijri Month]" caption="Hijri Month" attribute="1" time="1" defaultMemberUniqueName="[Dim Date - Planned Date].[Hijri Month].[All]" allUniqueName="[Dim Date - Planned Date].[Hijri Month].[All]" dimensionUniqueName="[Dim Date - Planned Date]" displayFolder="" count="0" unbalanced="0" hidden="1"/>
    <cacheHierarchy uniqueName="[Dim Date - Planned Date].[Hijri Quarter]" caption="Hijri Quarter" attribute="1" time="1" defaultMemberUniqueName="[Dim Date - Planned Date].[Hijri Quarter].[All]" allUniqueName="[Dim Date - Planned Date].[Hijri Quarter].[All]" dimensionUniqueName="[Dim Date - Planned Date]" displayFolder="" count="0" unbalanced="0" hidden="1"/>
    <cacheHierarchy uniqueName="[Dim Date - Planned Date].[Hijri Semester]" caption="Hijri Semester" attribute="1" time="1" defaultMemberUniqueName="[Dim Date - Planned Date].[Hijri Semester].[All]" allUniqueName="[Dim Date - Planned Date].[Hijri Semester].[All]" dimensionUniqueName="[Dim Date - Planned Date]" displayFolder="" count="0" unbalanced="0" hidden="1"/>
    <cacheHierarchy uniqueName="[Dim Date - Planned Date].[Hijri Year]" caption="Hijri Year" attribute="1" time="1" defaultMemberUniqueName="[Dim Date - Planned Date].[Hijri Year].[All]" allUniqueName="[Dim Date - Planned Date].[Hijri Year].[All]" dimensionUniqueName="[Dim Date - Planned Date]" displayFolder="" count="0" unbalanced="0" hidden="1"/>
    <cacheHierarchy uniqueName="[Dim Date - Planned Date].[HijriDateHierarchy]" caption="HijriDateHierarchy" time="1" defaultMemberUniqueName="[Dim Date - Planned Date].[HijriDateHierarchy].[All]" allUniqueName="[Dim Date - Planned Date].[HijriDateHierarchy].[All]" dimensionUniqueName="[Dim Date - Planned Date]" displayFolder="" count="0" unbalanced="0" hidden="1"/>
    <cacheHierarchy uniqueName="[Dim Date - Planned Date].[HijriDayKey]" caption="HijriDayKey" attribute="1" time="1" defaultMemberUniqueName="[Dim Date - Planned Date].[HijriDayKey].[All]" allUniqueName="[Dim Date - Planned Date].[HijriDayKey].[All]" dimensionUniqueName="[Dim Date - Planned Date]" displayFolder="" count="0" unbalanced="0" hidden="1"/>
    <cacheHierarchy uniqueName="[Dim Date - Planned Date].[HijriMonthKey]" caption="HijriMonthKey" attribute="1" time="1" defaultMemberUniqueName="[Dim Date - Planned Date].[HijriMonthKey].[All]" allUniqueName="[Dim Date - Planned Date].[HijriMonthKey].[All]" dimensionUniqueName="[Dim Date - Planned Date]" displayFolder="" count="0" unbalanced="0" hidden="1"/>
    <cacheHierarchy uniqueName="[Dim Date - Planned Date].[HijriQuarterKey]" caption="HijriQuarterKey" attribute="1" time="1" defaultMemberUniqueName="[Dim Date - Planned Date].[HijriQuarterKey].[All]" allUniqueName="[Dim Date - Planned Date].[HijriQuarterKey].[All]" dimensionUniqueName="[Dim Date - Planned Date]" displayFolder="" count="0" unbalanced="0" hidden="1"/>
    <cacheHierarchy uniqueName="[Dim Date - Planned Date].[HijriSemesterKey]" caption="HijriSemesterKey" attribute="1" time="1" defaultMemberUniqueName="[Dim Date - Planned Date].[HijriSemesterKey].[All]" allUniqueName="[Dim Date - Planned Date].[HijriSemesterKey].[All]" dimensionUniqueName="[Dim Date - Planned Date]" displayFolder="" count="0" unbalanced="0" hidden="1"/>
    <cacheHierarchy uniqueName="[Dim Date - Planned Date].[Month Name]" caption="Month Name" attribute="1" time="1" defaultMemberUniqueName="[Dim Date - Planned Date].[Month Name].[All]" allUniqueName="[Dim Date - Planned Date].[Month Name].[All]" dimensionUniqueName="[Dim Date - Planned Date]" displayFolder="" count="0" unbalanced="0" hidden="1"/>
    <cacheHierarchy uniqueName="[Dim Date - Planned Date].[Month Of Year]" caption="Month Of Year" attribute="1" time="1" defaultMemberUniqueName="[Dim Date - Planned Date].[Month Of Year].[All]" allUniqueName="[Dim Date - Planned Date].[Month Of Year].[All]" dimensionUniqueName="[Dim Date - Planned Date]" displayFolder="" count="0" unbalanced="0" hidden="1"/>
    <cacheHierarchy uniqueName="[Dim Date - Planned Date].[MonthKey]" caption="MonthKey" attribute="1" time="1" defaultMemberUniqueName="[Dim Date - Planned Date].[MonthKey].[All]" allUniqueName="[Dim Date - Planned Date].[MonthKey].[All]" dimensionUniqueName="[Dim Date - Planned Date]" displayFolder="" count="0" unbalanced="0" hidden="1"/>
    <cacheHierarchy uniqueName="[Dim Date - Planned Date].[MonthNameKey]" caption="MonthNameKey" attribute="1" time="1" defaultMemberUniqueName="[Dim Date - Planned Date].[MonthNameKey].[All]" allUniqueName="[Dim Date - Planned Date].[MonthNameKey].[All]" dimensionUniqueName="[Dim Date - Planned Date]" displayFolder="" count="0" unbalanced="0" hidden="1"/>
    <cacheHierarchy uniqueName="[Dim Date - Planned Date].[MonthOverTime]" caption="MonthOverTime" attribute="1" time="1" defaultMemberUniqueName="[Dim Date - Planned Date].[MonthOverTime].[All]" allUniqueName="[Dim Date - Planned Date].[MonthOverTime].[All]" dimensionUniqueName="[Dim Date - Planned Date]" displayFolder="" count="0" unbalanced="0" hidden="1"/>
    <cacheHierarchy uniqueName="[Dim Date - Planned Date].[PK_Date]" caption="PK_Date" attribute="1" time="1" keyAttribute="1" defaultMemberUniqueName="[Dim Date - Planned Date].[PK_Date].[All]" allUniqueName="[Dim Date - Planned Date].[PK_Date].[All]" dimensionUniqueName="[Dim Date - Planned Date]" displayFolder="" count="0" memberValueDatatype="7" unbalanced="0" hidden="1"/>
    <cacheHierarchy uniqueName="[Dim Date - Planned Date].[Quarter Name]" caption="Quarter Name" attribute="1" time="1" defaultMemberUniqueName="[Dim Date - Planned Date].[Quarter Name].[All]" allUniqueName="[Dim Date - Planned Date].[Quarter Name].[All]" dimensionUniqueName="[Dim Date - Planned Date]" displayFolder="" count="0" unbalanced="0" hidden="1"/>
    <cacheHierarchy uniqueName="[Dim Date - Planned Date].[Quarter Of Year]" caption="Quarter Of Year" attribute="1" time="1" defaultMemberUniqueName="[Dim Date - Planned Date].[Quarter Of Year].[All]" allUniqueName="[Dim Date - Planned Date].[Quarter Of Year].[All]" dimensionUniqueName="[Dim Date - Planned Date]" displayFolder="" count="0" unbalanced="0" hidden="1"/>
    <cacheHierarchy uniqueName="[Dim Date - Planned Date].[QuarterKey]" caption="QuarterKey" attribute="1" time="1" defaultMemberUniqueName="[Dim Date - Planned Date].[QuarterKey].[All]" allUniqueName="[Dim Date - Planned Date].[QuarterKey].[All]" dimensionUniqueName="[Dim Date - Planned Date]" displayFolder="" count="0" unbalanced="0" hidden="1"/>
    <cacheHierarchy uniqueName="[Dim Date - Planned Date].[Semester Of Year]" caption="Semester Of Year" attribute="1" time="1" defaultMemberUniqueName="[Dim Date - Planned Date].[Semester Of Year].[All]" allUniqueName="[Dim Date - Planned Date].[Semester Of Year].[All]" dimensionUniqueName="[Dim Date - Planned Date]" displayFolder="" count="0" unbalanced="0" hidden="1"/>
    <cacheHierarchy uniqueName="[Dim Date - Planned Date].[SemesterKey]" caption="SemesterKey" attribute="1" time="1" defaultMemberUniqueName="[Dim Date - Planned Date].[SemesterKey].[All]" allUniqueName="[Dim Date - Planned Date].[SemesterKey].[All]" dimensionUniqueName="[Dim Date - Planned Date]" displayFolder="" count="0" unbalanced="0" hidden="1"/>
    <cacheHierarchy uniqueName="[Dim Date - Planned Date].[SemesterNameKey]" caption="SemesterNameKey" attribute="1" time="1" defaultMemberUniqueName="[Dim Date - Planned Date].[SemesterNameKey].[All]" allUniqueName="[Dim Date - Planned Date].[SemesterNameKey].[All]" dimensionUniqueName="[Dim Date - Planned Date]" displayFolder="" count="0" unbalanced="0" hidden="1"/>
    <cacheHierarchy uniqueName="[Dim Date - Planned Date].[Week]" caption="Week" attribute="1" time="1" defaultMemberUniqueName="[Dim Date - Planned Date].[Week].[All]" allUniqueName="[Dim Date - Planned Date].[Week].[All]" dimensionUniqueName="[Dim Date - Planned Date]" displayFolder="" count="0" unbalanced="0" hidden="1"/>
    <cacheHierarchy uniqueName="[Dim Date - Planned Date].[Week Of Year]" caption="Week Of Year" attribute="1" time="1" defaultMemberUniqueName="[Dim Date - Planned Date].[Week Of Year].[All]" allUniqueName="[Dim Date - Planned Date].[Week Of Year].[All]" dimensionUniqueName="[Dim Date - Planned Date]" displayFolder="" count="0" unbalanced="0" hidden="1"/>
    <cacheHierarchy uniqueName="[Dim Date - Planned Date].[WeekKey]" caption="WeekKey" attribute="1" time="1" defaultMemberUniqueName="[Dim Date - Planned Date].[WeekKey].[All]" allUniqueName="[Dim Date - Planned Date].[WeekKey].[All]" dimensionUniqueName="[Dim Date - Planned Date]" displayFolder="" count="0" unbalanced="0" hidden="1"/>
    <cacheHierarchy uniqueName="[Dim Date - Planned Date].[WeeksHierarchy]" caption="WeeksHierarchy" time="1" defaultMemberUniqueName="[Dim Date - Planned Date].[WeeksHierarchy].[All]" allUniqueName="[Dim Date - Planned Date].[WeeksHierarchy].[All]" dimensionUniqueName="[Dim Date - Planned Date]" displayFolder="" count="0" unbalanced="0" hidden="1"/>
    <cacheHierarchy uniqueName="[Dim Date - Planned Date].[Year Name]" caption="Year Name" attribute="1" time="1" defaultMemberUniqueName="[Dim Date - Planned Date].[Year Name].[All]" allUniqueName="[Dim Date - Planned Date].[Year Name].[All]" dimensionUniqueName="[Dim Date - Planned Date]" displayFolder="" count="0" unbalanced="0" hidden="1"/>
    <cacheHierarchy uniqueName="[Dim Date - Planned Date].[YearMonthKey]" caption="YearMonthKey" attribute="1" time="1" defaultMemberUniqueName="[Dim Date - Planned Date].[YearMonthKey].[All]" allUniqueName="[Dim Date - Planned Date].[YearMonthKey].[All]" dimensionUniqueName="[Dim Date - Planned Date]" displayFolder="" count="0" unbalanced="0" hidden="1"/>
    <cacheHierarchy uniqueName="[Dim Date - Preg. End Date].[Custom Week]" caption="Custom Week" attribute="1" time="1" defaultMemberUniqueName="[Dim Date - Preg. End Date].[Custom Week].[All]" allUniqueName="[Dim Date - Preg. End Date].[Custom Week].[All]" dimensionUniqueName="[Dim Date - Preg. End Date]" displayFolder="" count="0" unbalanced="0" hidden="1"/>
    <cacheHierarchy uniqueName="[Dim Date - Preg. End Date].[Date]" caption="Date" attribute="1" time="1" defaultMemberUniqueName="[Dim Date - Preg. End Date].[Date].[All]" allUniqueName="[Dim Date - Preg. End Date].[Date].[All]" dimensionUniqueName="[Dim Date - Preg. End Date]" displayFolder="" count="0" unbalanced="0" hidden="1"/>
    <cacheHierarchy uniqueName="[Dim Date - Preg. End Date].[DateHierarchy]" caption="DateHierarchy" time="1" defaultMemberUniqueName="[Dim Date - Preg. End Date].[DateHierarchy].[All]" allUniqueName="[Dim Date - Preg. End Date].[DateHierarchy].[All]" dimensionUniqueName="[Dim Date - Preg. End Date]" displayFolder="" count="0" unbalanced="0" hidden="1"/>
    <cacheHierarchy uniqueName="[Dim Date - Preg. End Date].[DateKey]" caption="DateKey" attribute="1" time="1" defaultMemberUniqueName="[Dim Date - Preg. End Date].[DateKey].[All]" allUniqueName="[Dim Date - Preg. End Date].[DateKey].[All]" dimensionUniqueName="[Dim Date - Preg. End Date]" displayFolder="" count="0" unbalanced="0" hidden="1"/>
    <cacheHierarchy uniqueName="[Dim Date - Preg. End Date].[DateOld]" caption="DateOld" attribute="1" time="1" defaultMemberUniqueName="[Dim Date - Preg. End Date].[DateOld].[All]" allUniqueName="[Dim Date - Preg. End Date].[DateOld].[All]" dimensionUniqueName="[Dim Date - Preg. End Date]" displayFolder="" count="0" unbalanced="0" hidden="1"/>
    <cacheHierarchy uniqueName="[Dim Date - Preg. End Date].[Day Name]" caption="Day Name" attribute="1" time="1" defaultMemberUniqueName="[Dim Date - Preg. End Date].[Day Name].[All]" allUniqueName="[Dim Date - Preg. End Date].[Day Name].[All]" dimensionUniqueName="[Dim Date - Preg. End Date]" displayFolder="" count="0" unbalanced="0" hidden="1"/>
    <cacheHierarchy uniqueName="[Dim Date - Preg. End Date].[Day Of Month]" caption="Day Of Month" attribute="1" time="1" defaultMemberUniqueName="[Dim Date - Preg. End Date].[Day Of Month].[All]" allUniqueName="[Dim Date - Preg. End Date].[Day Of Month].[All]" dimensionUniqueName="[Dim Date - Preg. End Date]" displayFolder="" count="0" unbalanced="0" hidden="1"/>
    <cacheHierarchy uniqueName="[Dim Date - Preg. End Date].[Day of Week]" caption="Day of Week" attribute="1" time="1" defaultMemberUniqueName="[Dim Date - Preg. End Date].[Day of Week].[All]" allUniqueName="[Dim Date - Preg. End Date].[Day of Week].[All]" dimensionUniqueName="[Dim Date - Preg. End Date]" displayFolder="" count="0" unbalanced="0" hidden="1"/>
    <cacheHierarchy uniqueName="[Dim Date - Preg. End Date].[Day of Year]" caption="Day of Year" attribute="1" time="1" defaultMemberUniqueName="[Dim Date - Preg. End Date].[Day of Year].[All]" allUniqueName="[Dim Date - Preg. End Date].[Day of Year].[All]" dimensionUniqueName="[Dim Date - Preg. End Date]" displayFolder="" count="0" unbalanced="0" hidden="1"/>
    <cacheHierarchy uniqueName="[Dim Date - Preg. End Date].[DayKey]" caption="DayKey" attribute="1" time="1" defaultMemberUniqueName="[Dim Date - Preg. End Date].[DayKey].[All]" allUniqueName="[Dim Date - Preg. End Date].[DayKey].[All]" dimensionUniqueName="[Dim Date - Preg. End Date]" displayFolder="" count="0" unbalanced="0" hidden="1"/>
    <cacheHierarchy uniqueName="[Dim Date - Preg. End Date].[DayKey2]" caption="DayKey2" attribute="1" time="1" defaultMemberUniqueName="[Dim Date - Preg. End Date].[DayKey2].[All]" allUniqueName="[Dim Date - Preg. End Date].[DayKey2].[All]" dimensionUniqueName="[Dim Date - Preg. End Date]" displayFolder="" count="0" unbalanced="0" hidden="1"/>
    <cacheHierarchy uniqueName="[Dim Date - Preg. End Date].[DayofMonthKey]" caption="DayofMonthKey" attribute="1" time="1" defaultMemberUniqueName="[Dim Date - Preg. End Date].[DayofMonthKey].[All]" allUniqueName="[Dim Date - Preg. End Date].[DayofMonthKey].[All]" dimensionUniqueName="[Dim Date - Preg. End Date]" displayFolder="" count="0" unbalanced="0" hidden="1"/>
    <cacheHierarchy uniqueName="[Dim Date - Preg. End Date].[DayofWeekKey]" caption="DayofWeekKey" attribute="1" time="1" defaultMemberUniqueName="[Dim Date - Preg. End Date].[DayofWeekKey].[All]" allUniqueName="[Dim Date - Preg. End Date].[DayofWeekKey].[All]" dimensionUniqueName="[Dim Date - Preg. End Date]" displayFolder="" count="0" unbalanced="0" hidden="1"/>
    <cacheHierarchy uniqueName="[Dim Date - Preg. End Date].[DayofYearKey]" caption="DayofYearKey" attribute="1" time="1" defaultMemberUniqueName="[Dim Date - Preg. End Date].[DayofYearKey].[All]" allUniqueName="[Dim Date - Preg. End Date].[DayofYearKey].[All]" dimensionUniqueName="[Dim Date - Preg. End Date]" displayFolder="" count="0" unbalanced="0" hidden="1"/>
    <cacheHierarchy uniqueName="[Dim Date - Preg. End Date].[FormattedDate]" caption="FormattedDate" attribute="1" time="1" defaultMemberUniqueName="[Dim Date - Preg. End Date].[FormattedDate].[All]" allUniqueName="[Dim Date - Preg. End Date].[FormattedDate].[All]" dimensionUniqueName="[Dim Date - Preg. End Date]" displayFolder="" count="0" unbalanced="0" hidden="1"/>
    <cacheHierarchy uniqueName="[Dim Date - Preg. End Date].[Half Year Name]" caption="Half Year Name" attribute="1" time="1" defaultMemberUniqueName="[Dim Date - Preg. End Date].[Half Year Name].[All]" allUniqueName="[Dim Date - Preg. End Date].[Half Year Name].[All]" dimensionUniqueName="[Dim Date - Preg. End Date]" displayFolder="" count="0" unbalanced="0" hidden="1"/>
    <cacheHierarchy uniqueName="[Dim Date - Preg. End Date].[Hijri Date]" caption="Hijri Date" attribute="1" time="1" defaultMemberUniqueName="[Dim Date - Preg. End Date].[Hijri Date].[All]" allUniqueName="[Dim Date - Preg. End Date].[Hijri Date].[All]" dimensionUniqueName="[Dim Date - Preg. End Date]" displayFolder="" count="0" unbalanced="0" hidden="1"/>
    <cacheHierarchy uniqueName="[Dim Date - Preg. End Date].[Hijri Month]" caption="Hijri Month" attribute="1" time="1" defaultMemberUniqueName="[Dim Date - Preg. End Date].[Hijri Month].[All]" allUniqueName="[Dim Date - Preg. End Date].[Hijri Month].[All]" dimensionUniqueName="[Dim Date - Preg. End Date]" displayFolder="" count="0" unbalanced="0" hidden="1"/>
    <cacheHierarchy uniqueName="[Dim Date - Preg. End Date].[Hijri Quarter]" caption="Hijri Quarter" attribute="1" time="1" defaultMemberUniqueName="[Dim Date - Preg. End Date].[Hijri Quarter].[All]" allUniqueName="[Dim Date - Preg. End Date].[Hijri Quarter].[All]" dimensionUniqueName="[Dim Date - Preg. End Date]" displayFolder="" count="0" unbalanced="0" hidden="1"/>
    <cacheHierarchy uniqueName="[Dim Date - Preg. End Date].[Hijri Semester]" caption="Hijri Semester" attribute="1" time="1" defaultMemberUniqueName="[Dim Date - Preg. End Date].[Hijri Semester].[All]" allUniqueName="[Dim Date - Preg. End Date].[Hijri Semester].[All]" dimensionUniqueName="[Dim Date - Preg. End Date]" displayFolder="" count="0" unbalanced="0" hidden="1"/>
    <cacheHierarchy uniqueName="[Dim Date - Preg. End Date].[Hijri Year]" caption="Hijri Year" attribute="1" time="1" defaultMemberUniqueName="[Dim Date - Preg. End Date].[Hijri Year].[All]" allUniqueName="[Dim Date - Preg. End Date].[Hijri Year].[All]" dimensionUniqueName="[Dim Date - Preg. End Date]" displayFolder="" count="0" unbalanced="0" hidden="1"/>
    <cacheHierarchy uniqueName="[Dim Date - Preg. End Date].[HijriDateHierarchy]" caption="HijriDateHierarchy" time="1" defaultMemberUniqueName="[Dim Date - Preg. End Date].[HijriDateHierarchy].[All]" allUniqueName="[Dim Date - Preg. End Date].[HijriDateHierarchy].[All]" dimensionUniqueName="[Dim Date - Preg. End Date]" displayFolder="" count="0" unbalanced="0" hidden="1"/>
    <cacheHierarchy uniqueName="[Dim Date - Preg. End Date].[HijriDayKey]" caption="HijriDayKey" attribute="1" time="1" defaultMemberUniqueName="[Dim Date - Preg. End Date].[HijriDayKey].[All]" allUniqueName="[Dim Date - Preg. End Date].[HijriDayKey].[All]" dimensionUniqueName="[Dim Date - Preg. End Date]" displayFolder="" count="0" unbalanced="0" hidden="1"/>
    <cacheHierarchy uniqueName="[Dim Date - Preg. End Date].[HijriMonthKey]" caption="HijriMonthKey" attribute="1" time="1" defaultMemberUniqueName="[Dim Date - Preg. End Date].[HijriMonthKey].[All]" allUniqueName="[Dim Date - Preg. End Date].[HijriMonthKey].[All]" dimensionUniqueName="[Dim Date - Preg. End Date]" displayFolder="" count="0" unbalanced="0" hidden="1"/>
    <cacheHierarchy uniqueName="[Dim Date - Preg. End Date].[HijriQuarterKey]" caption="HijriQuarterKey" attribute="1" time="1" defaultMemberUniqueName="[Dim Date - Preg. End Date].[HijriQuarterKey].[All]" allUniqueName="[Dim Date - Preg. End Date].[HijriQuarterKey].[All]" dimensionUniqueName="[Dim Date - Preg. End Date]" displayFolder="" count="0" unbalanced="0" hidden="1"/>
    <cacheHierarchy uniqueName="[Dim Date - Preg. End Date].[HijriSemesterKey]" caption="HijriSemesterKey" attribute="1" time="1" defaultMemberUniqueName="[Dim Date - Preg. End Date].[HijriSemesterKey].[All]" allUniqueName="[Dim Date - Preg. End Date].[HijriSemesterKey].[All]" dimensionUniqueName="[Dim Date - Preg. End Date]" displayFolder="" count="0" unbalanced="0" hidden="1"/>
    <cacheHierarchy uniqueName="[Dim Date - Preg. End Date].[Month Name]" caption="Month Name" attribute="1" time="1" defaultMemberUniqueName="[Dim Date - Preg. End Date].[Month Name].[All]" allUniqueName="[Dim Date - Preg. End Date].[Month Name].[All]" dimensionUniqueName="[Dim Date - Preg. End Date]" displayFolder="" count="0" unbalanced="0" hidden="1"/>
    <cacheHierarchy uniqueName="[Dim Date - Preg. End Date].[Month Of Year]" caption="Month Of Year" attribute="1" time="1" defaultMemberUniqueName="[Dim Date - Preg. End Date].[Month Of Year].[All]" allUniqueName="[Dim Date - Preg. End Date].[Month Of Year].[All]" dimensionUniqueName="[Dim Date - Preg. End Date]" displayFolder="" count="0" unbalanced="0" hidden="1"/>
    <cacheHierarchy uniqueName="[Dim Date - Preg. End Date].[MonthKey]" caption="MonthKey" attribute="1" time="1" defaultMemberUniqueName="[Dim Date - Preg. End Date].[MonthKey].[All]" allUniqueName="[Dim Date - Preg. End Date].[MonthKey].[All]" dimensionUniqueName="[Dim Date - Preg. End Date]" displayFolder="" count="0" unbalanced="0" hidden="1"/>
    <cacheHierarchy uniqueName="[Dim Date - Preg. End Date].[MonthNameKey]" caption="MonthNameKey" attribute="1" time="1" defaultMemberUniqueName="[Dim Date - Preg. End Date].[MonthNameKey].[All]" allUniqueName="[Dim Date - Preg. End Date].[MonthNameKey].[All]" dimensionUniqueName="[Dim Date - Preg. End Date]" displayFolder="" count="0" unbalanced="0" hidden="1"/>
    <cacheHierarchy uniqueName="[Dim Date - Preg. End Date].[MonthOverTime]" caption="MonthOverTime" attribute="1" time="1" defaultMemberUniqueName="[Dim Date - Preg. End Date].[MonthOverTime].[All]" allUniqueName="[Dim Date - Preg. End Date].[MonthOverTime].[All]" dimensionUniqueName="[Dim Date - Preg. End Date]" displayFolder="" count="0" unbalanced="0" hidden="1"/>
    <cacheHierarchy uniqueName="[Dim Date - Preg. End Date].[PK_Date]" caption="PK_Date" attribute="1" time="1" keyAttribute="1" defaultMemberUniqueName="[Dim Date - Preg. End Date].[PK_Date].[All]" allUniqueName="[Dim Date - Preg. End Date].[PK_Date].[All]" dimensionUniqueName="[Dim Date - Preg. End Date]" displayFolder="" count="0" memberValueDatatype="7" unbalanced="0" hidden="1"/>
    <cacheHierarchy uniqueName="[Dim Date - Preg. End Date].[Quarter Name]" caption="Quarter Name" attribute="1" time="1" defaultMemberUniqueName="[Dim Date - Preg. End Date].[Quarter Name].[All]" allUniqueName="[Dim Date - Preg. End Date].[Quarter Name].[All]" dimensionUniqueName="[Dim Date - Preg. End Date]" displayFolder="" count="0" unbalanced="0" hidden="1"/>
    <cacheHierarchy uniqueName="[Dim Date - Preg. End Date].[Quarter Of Year]" caption="Quarter Of Year" attribute="1" time="1" defaultMemberUniqueName="[Dim Date - Preg. End Date].[Quarter Of Year].[All]" allUniqueName="[Dim Date - Preg. End Date].[Quarter Of Year].[All]" dimensionUniqueName="[Dim Date - Preg. End Date]" displayFolder="" count="0" unbalanced="0" hidden="1"/>
    <cacheHierarchy uniqueName="[Dim Date - Preg. End Date].[QuarterKey]" caption="QuarterKey" attribute="1" time="1" defaultMemberUniqueName="[Dim Date - Preg. End Date].[QuarterKey].[All]" allUniqueName="[Dim Date - Preg. End Date].[QuarterKey].[All]" dimensionUniqueName="[Dim Date - Preg. End Date]" displayFolder="" count="0" unbalanced="0" hidden="1"/>
    <cacheHierarchy uniqueName="[Dim Date - Preg. End Date].[Semester Of Year]" caption="Semester Of Year" attribute="1" time="1" defaultMemberUniqueName="[Dim Date - Preg. End Date].[Semester Of Year].[All]" allUniqueName="[Dim Date - Preg. End Date].[Semester Of Year].[All]" dimensionUniqueName="[Dim Date - Preg. End Date]" displayFolder="" count="0" unbalanced="0" hidden="1"/>
    <cacheHierarchy uniqueName="[Dim Date - Preg. End Date].[SemesterKey]" caption="SemesterKey" attribute="1" time="1" defaultMemberUniqueName="[Dim Date - Preg. End Date].[SemesterKey].[All]" allUniqueName="[Dim Date - Preg. End Date].[SemesterKey].[All]" dimensionUniqueName="[Dim Date - Preg. End Date]" displayFolder="" count="0" unbalanced="0" hidden="1"/>
    <cacheHierarchy uniqueName="[Dim Date - Preg. End Date].[SemesterNameKey]" caption="SemesterNameKey" attribute="1" time="1" defaultMemberUniqueName="[Dim Date - Preg. End Date].[SemesterNameKey].[All]" allUniqueName="[Dim Date - Preg. End Date].[SemesterNameKey].[All]" dimensionUniqueName="[Dim Date - Preg. End Date]" displayFolder="" count="0" unbalanced="0" hidden="1"/>
    <cacheHierarchy uniqueName="[Dim Date - Preg. End Date].[Week]" caption="Week" attribute="1" time="1" defaultMemberUniqueName="[Dim Date - Preg. End Date].[Week].[All]" allUniqueName="[Dim Date - Preg. End Date].[Week].[All]" dimensionUniqueName="[Dim Date - Preg. End Date]" displayFolder="" count="0" unbalanced="0" hidden="1"/>
    <cacheHierarchy uniqueName="[Dim Date - Preg. End Date].[Week Of Year]" caption="Week Of Year" attribute="1" time="1" defaultMemberUniqueName="[Dim Date - Preg. End Date].[Week Of Year].[All]" allUniqueName="[Dim Date - Preg. End Date].[Week Of Year].[All]" dimensionUniqueName="[Dim Date - Preg. End Date]" displayFolder="" count="0" unbalanced="0" hidden="1"/>
    <cacheHierarchy uniqueName="[Dim Date - Preg. End Date].[WeekKey]" caption="WeekKey" attribute="1" time="1" defaultMemberUniqueName="[Dim Date - Preg. End Date].[WeekKey].[All]" allUniqueName="[Dim Date - Preg. End Date].[WeekKey].[All]" dimensionUniqueName="[Dim Date - Preg. End Date]" displayFolder="" count="0" unbalanced="0" hidden="1"/>
    <cacheHierarchy uniqueName="[Dim Date - Preg. End Date].[WeeksHierarchy]" caption="WeeksHierarchy" time="1" defaultMemberUniqueName="[Dim Date - Preg. End Date].[WeeksHierarchy].[All]" allUniqueName="[Dim Date - Preg. End Date].[WeeksHierarchy].[All]" dimensionUniqueName="[Dim Date - Preg. End Date]" displayFolder="" count="0" unbalanced="0" hidden="1"/>
    <cacheHierarchy uniqueName="[Dim Date - Preg. End Date].[Year Name]" caption="Year Name" attribute="1" time="1" defaultMemberUniqueName="[Dim Date - Preg. End Date].[Year Name].[All]" allUniqueName="[Dim Date - Preg. End Date].[Year Name].[All]" dimensionUniqueName="[Dim Date - Preg. End Date]" displayFolder="" count="0" unbalanced="0" hidden="1"/>
    <cacheHierarchy uniqueName="[Dim Date - Preg. End Date].[YearMonthKey]" caption="YearMonthKey" attribute="1" time="1" defaultMemberUniqueName="[Dim Date - Preg. End Date].[YearMonthKey].[All]" allUniqueName="[Dim Date - Preg. End Date].[YearMonthKey].[All]" dimensionUniqueName="[Dim Date - Preg. End Date]" displayFolder="" count="0" unbalanced="0" hidden="1"/>
    <cacheHierarchy uniqueName="[Dim Date - Preg. Start Date].[Custom Week]" caption="Custom Week" attribute="1" time="1" defaultMemberUniqueName="[Dim Date - Preg. Start Date].[Custom Week].[All]" allUniqueName="[Dim Date - Preg. Start Date].[Custom Week].[All]" dimensionUniqueName="[Dim Date - Preg. Start Date]" displayFolder="" count="0" unbalanced="0" hidden="1"/>
    <cacheHierarchy uniqueName="[Dim Date - Preg. Start Date].[Date]" caption="Date" attribute="1" time="1" defaultMemberUniqueName="[Dim Date - Preg. Start Date].[Date].[All]" allUniqueName="[Dim Date - Preg. Start Date].[Date].[All]" dimensionUniqueName="[Dim Date - Preg. Start Date]" displayFolder="" count="0" unbalanced="0" hidden="1"/>
    <cacheHierarchy uniqueName="[Dim Date - Preg. Start Date].[DateHierarchy]" caption="DateHierarchy" time="1" defaultMemberUniqueName="[Dim Date - Preg. Start Date].[DateHierarchy].[All]" allUniqueName="[Dim Date - Preg. Start Date].[DateHierarchy].[All]" dimensionUniqueName="[Dim Date - Preg. Start Date]" displayFolder="" count="0" unbalanced="0" hidden="1"/>
    <cacheHierarchy uniqueName="[Dim Date - Preg. Start Date].[DateKey]" caption="DateKey" attribute="1" time="1" defaultMemberUniqueName="[Dim Date - Preg. Start Date].[DateKey].[All]" allUniqueName="[Dim Date - Preg. Start Date].[DateKey].[All]" dimensionUniqueName="[Dim Date - Preg. Start Date]" displayFolder="" count="0" unbalanced="0" hidden="1"/>
    <cacheHierarchy uniqueName="[Dim Date - Preg. Start Date].[DateOld]" caption="DateOld" attribute="1" time="1" defaultMemberUniqueName="[Dim Date - Preg. Start Date].[DateOld].[All]" allUniqueName="[Dim Date - Preg. Start Date].[DateOld].[All]" dimensionUniqueName="[Dim Date - Preg. Start Date]" displayFolder="" count="0" unbalanced="0" hidden="1"/>
    <cacheHierarchy uniqueName="[Dim Date - Preg. Start Date].[Day Name]" caption="Day Name" attribute="1" time="1" defaultMemberUniqueName="[Dim Date - Preg. Start Date].[Day Name].[All]" allUniqueName="[Dim Date - Preg. Start Date].[Day Name].[All]" dimensionUniqueName="[Dim Date - Preg. Start Date]" displayFolder="" count="0" unbalanced="0" hidden="1"/>
    <cacheHierarchy uniqueName="[Dim Date - Preg. Start Date].[Day Of Month]" caption="Day Of Month" attribute="1" time="1" defaultMemberUniqueName="[Dim Date - Preg. Start Date].[Day Of Month].[All]" allUniqueName="[Dim Date - Preg. Start Date].[Day Of Month].[All]" dimensionUniqueName="[Dim Date - Preg. Start Date]" displayFolder="" count="0" unbalanced="0" hidden="1"/>
    <cacheHierarchy uniqueName="[Dim Date - Preg. Start Date].[Day of Week]" caption="Day of Week" attribute="1" time="1" defaultMemberUniqueName="[Dim Date - Preg. Start Date].[Day of Week].[All]" allUniqueName="[Dim Date - Preg. Start Date].[Day of Week].[All]" dimensionUniqueName="[Dim Date - Preg. Start Date]" displayFolder="" count="0" unbalanced="0" hidden="1"/>
    <cacheHierarchy uniqueName="[Dim Date - Preg. Start Date].[Day of Year]" caption="Day of Year" attribute="1" time="1" defaultMemberUniqueName="[Dim Date - Preg. Start Date].[Day of Year].[All]" allUniqueName="[Dim Date - Preg. Start Date].[Day of Year].[All]" dimensionUniqueName="[Dim Date - Preg. Start Date]" displayFolder="" count="0" unbalanced="0" hidden="1"/>
    <cacheHierarchy uniqueName="[Dim Date - Preg. Start Date].[DayKey]" caption="DayKey" attribute="1" time="1" defaultMemberUniqueName="[Dim Date - Preg. Start Date].[DayKey].[All]" allUniqueName="[Dim Date - Preg. Start Date].[DayKey].[All]" dimensionUniqueName="[Dim Date - Preg. Start Date]" displayFolder="" count="0" unbalanced="0" hidden="1"/>
    <cacheHierarchy uniqueName="[Dim Date - Preg. Start Date].[DayKey2]" caption="DayKey2" attribute="1" time="1" defaultMemberUniqueName="[Dim Date - Preg. Start Date].[DayKey2].[All]" allUniqueName="[Dim Date - Preg. Start Date].[DayKey2].[All]" dimensionUniqueName="[Dim Date - Preg. Start Date]" displayFolder="" count="0" unbalanced="0" hidden="1"/>
    <cacheHierarchy uniqueName="[Dim Date - Preg. Start Date].[DayofMonthKey]" caption="DayofMonthKey" attribute="1" time="1" defaultMemberUniqueName="[Dim Date - Preg. Start Date].[DayofMonthKey].[All]" allUniqueName="[Dim Date - Preg. Start Date].[DayofMonthKey].[All]" dimensionUniqueName="[Dim Date - Preg. Start Date]" displayFolder="" count="0" unbalanced="0" hidden="1"/>
    <cacheHierarchy uniqueName="[Dim Date - Preg. Start Date].[DayofWeekKey]" caption="DayofWeekKey" attribute="1" time="1" defaultMemberUniqueName="[Dim Date - Preg. Start Date].[DayofWeekKey].[All]" allUniqueName="[Dim Date - Preg. Start Date].[DayofWeekKey].[All]" dimensionUniqueName="[Dim Date - Preg. Start Date]" displayFolder="" count="0" unbalanced="0" hidden="1"/>
    <cacheHierarchy uniqueName="[Dim Date - Preg. Start Date].[DayofYearKey]" caption="DayofYearKey" attribute="1" time="1" defaultMemberUniqueName="[Dim Date - Preg. Start Date].[DayofYearKey].[All]" allUniqueName="[Dim Date - Preg. Start Date].[DayofYearKey].[All]" dimensionUniqueName="[Dim Date - Preg. Start Date]" displayFolder="" count="0" unbalanced="0" hidden="1"/>
    <cacheHierarchy uniqueName="[Dim Date - Preg. Start Date].[FormattedDate]" caption="FormattedDate" attribute="1" time="1" defaultMemberUniqueName="[Dim Date - Preg. Start Date].[FormattedDate].[All]" allUniqueName="[Dim Date - Preg. Start Date].[FormattedDate].[All]" dimensionUniqueName="[Dim Date - Preg. Start Date]" displayFolder="" count="0" unbalanced="0" hidden="1"/>
    <cacheHierarchy uniqueName="[Dim Date - Preg. Start Date].[Half Year Name]" caption="Half Year Name" attribute="1" time="1" defaultMemberUniqueName="[Dim Date - Preg. Start Date].[Half Year Name].[All]" allUniqueName="[Dim Date - Preg. Start Date].[Half Year Name].[All]" dimensionUniqueName="[Dim Date - Preg. Start Date]" displayFolder="" count="0" unbalanced="0" hidden="1"/>
    <cacheHierarchy uniqueName="[Dim Date - Preg. Start Date].[Hijri Date]" caption="Hijri Date" attribute="1" time="1" defaultMemberUniqueName="[Dim Date - Preg. Start Date].[Hijri Date].[All]" allUniqueName="[Dim Date - Preg. Start Date].[Hijri Date].[All]" dimensionUniqueName="[Dim Date - Preg. Start Date]" displayFolder="" count="0" unbalanced="0" hidden="1"/>
    <cacheHierarchy uniqueName="[Dim Date - Preg. Start Date].[Hijri Month]" caption="Hijri Month" attribute="1" time="1" defaultMemberUniqueName="[Dim Date - Preg. Start Date].[Hijri Month].[All]" allUniqueName="[Dim Date - Preg. Start Date].[Hijri Month].[All]" dimensionUniqueName="[Dim Date - Preg. Start Date]" displayFolder="" count="0" unbalanced="0" hidden="1"/>
    <cacheHierarchy uniqueName="[Dim Date - Preg. Start Date].[Hijri Quarter]" caption="Hijri Quarter" attribute="1" time="1" defaultMemberUniqueName="[Dim Date - Preg. Start Date].[Hijri Quarter].[All]" allUniqueName="[Dim Date - Preg. Start Date].[Hijri Quarter].[All]" dimensionUniqueName="[Dim Date - Preg. Start Date]" displayFolder="" count="0" unbalanced="0" hidden="1"/>
    <cacheHierarchy uniqueName="[Dim Date - Preg. Start Date].[Hijri Semester]" caption="Hijri Semester" attribute="1" time="1" defaultMemberUniqueName="[Dim Date - Preg. Start Date].[Hijri Semester].[All]" allUniqueName="[Dim Date - Preg. Start Date].[Hijri Semester].[All]" dimensionUniqueName="[Dim Date - Preg. Start Date]" displayFolder="" count="0" unbalanced="0" hidden="1"/>
    <cacheHierarchy uniqueName="[Dim Date - Preg. Start Date].[Hijri Year]" caption="Hijri Year" attribute="1" time="1" defaultMemberUniqueName="[Dim Date - Preg. Start Date].[Hijri Year].[All]" allUniqueName="[Dim Date - Preg. Start Date].[Hijri Year].[All]" dimensionUniqueName="[Dim Date - Preg. Start Date]" displayFolder="" count="0" unbalanced="0" hidden="1"/>
    <cacheHierarchy uniqueName="[Dim Date - Preg. Start Date].[HijriDateHierarchy]" caption="HijriDateHierarchy" time="1" defaultMemberUniqueName="[Dim Date - Preg. Start Date].[HijriDateHierarchy].[All]" allUniqueName="[Dim Date - Preg. Start Date].[HijriDateHierarchy].[All]" dimensionUniqueName="[Dim Date - Preg. Start Date]" displayFolder="" count="0" unbalanced="0" hidden="1"/>
    <cacheHierarchy uniqueName="[Dim Date - Preg. Start Date].[HijriDayKey]" caption="HijriDayKey" attribute="1" time="1" defaultMemberUniqueName="[Dim Date - Preg. Start Date].[HijriDayKey].[All]" allUniqueName="[Dim Date - Preg. Start Date].[HijriDayKey].[All]" dimensionUniqueName="[Dim Date - Preg. Start Date]" displayFolder="" count="0" unbalanced="0" hidden="1"/>
    <cacheHierarchy uniqueName="[Dim Date - Preg. Start Date].[HijriMonthKey]" caption="HijriMonthKey" attribute="1" time="1" defaultMemberUniqueName="[Dim Date - Preg. Start Date].[HijriMonthKey].[All]" allUniqueName="[Dim Date - Preg. Start Date].[HijriMonthKey].[All]" dimensionUniqueName="[Dim Date - Preg. Start Date]" displayFolder="" count="0" unbalanced="0" hidden="1"/>
    <cacheHierarchy uniqueName="[Dim Date - Preg. Start Date].[HijriQuarterKey]" caption="HijriQuarterKey" attribute="1" time="1" defaultMemberUniqueName="[Dim Date - Preg. Start Date].[HijriQuarterKey].[All]" allUniqueName="[Dim Date - Preg. Start Date].[HijriQuarterKey].[All]" dimensionUniqueName="[Dim Date - Preg. Start Date]" displayFolder="" count="0" unbalanced="0" hidden="1"/>
    <cacheHierarchy uniqueName="[Dim Date - Preg. Start Date].[HijriSemesterKey]" caption="HijriSemesterKey" attribute="1" time="1" defaultMemberUniqueName="[Dim Date - Preg. Start Date].[HijriSemesterKey].[All]" allUniqueName="[Dim Date - Preg. Start Date].[HijriSemesterKey].[All]" dimensionUniqueName="[Dim Date - Preg. Start Date]" displayFolder="" count="0" unbalanced="0" hidden="1"/>
    <cacheHierarchy uniqueName="[Dim Date - Preg. Start Date].[Month Name]" caption="Month Name" attribute="1" time="1" defaultMemberUniqueName="[Dim Date - Preg. Start Date].[Month Name].[All]" allUniqueName="[Dim Date - Preg. Start Date].[Month Name].[All]" dimensionUniqueName="[Dim Date - Preg. Start Date]" displayFolder="" count="0" unbalanced="0" hidden="1"/>
    <cacheHierarchy uniqueName="[Dim Date - Preg. Start Date].[Month Of Year]" caption="Month Of Year" attribute="1" time="1" defaultMemberUniqueName="[Dim Date - Preg. Start Date].[Month Of Year].[All]" allUniqueName="[Dim Date - Preg. Start Date].[Month Of Year].[All]" dimensionUniqueName="[Dim Date - Preg. Start Date]" displayFolder="" count="0" unbalanced="0" hidden="1"/>
    <cacheHierarchy uniqueName="[Dim Date - Preg. Start Date].[MonthKey]" caption="MonthKey" attribute="1" time="1" defaultMemberUniqueName="[Dim Date - Preg. Start Date].[MonthKey].[All]" allUniqueName="[Dim Date - Preg. Start Date].[MonthKey].[All]" dimensionUniqueName="[Dim Date - Preg. Start Date]" displayFolder="" count="0" unbalanced="0" hidden="1"/>
    <cacheHierarchy uniqueName="[Dim Date - Preg. Start Date].[MonthNameKey]" caption="MonthNameKey" attribute="1" time="1" defaultMemberUniqueName="[Dim Date - Preg. Start Date].[MonthNameKey].[All]" allUniqueName="[Dim Date - Preg. Start Date].[MonthNameKey].[All]" dimensionUniqueName="[Dim Date - Preg. Start Date]" displayFolder="" count="0" unbalanced="0" hidden="1"/>
    <cacheHierarchy uniqueName="[Dim Date - Preg. Start Date].[MonthOverTime]" caption="MonthOverTime" attribute="1" time="1" defaultMemberUniqueName="[Dim Date - Preg. Start Date].[MonthOverTime].[All]" allUniqueName="[Dim Date - Preg. Start Date].[MonthOverTime].[All]" dimensionUniqueName="[Dim Date - Preg. Start Date]" displayFolder="" count="0" unbalanced="0" hidden="1"/>
    <cacheHierarchy uniqueName="[Dim Date - Preg. Start Date].[PK_Date]" caption="PK_Date" attribute="1" time="1" keyAttribute="1" defaultMemberUniqueName="[Dim Date - Preg. Start Date].[PK_Date].[All]" allUniqueName="[Dim Date - Preg. Start Date].[PK_Date].[All]" dimensionUniqueName="[Dim Date - Preg. Start Date]" displayFolder="" count="0" memberValueDatatype="7" unbalanced="0" hidden="1"/>
    <cacheHierarchy uniqueName="[Dim Date - Preg. Start Date].[Quarter Name]" caption="Quarter Name" attribute="1" time="1" defaultMemberUniqueName="[Dim Date - Preg. Start Date].[Quarter Name].[All]" allUniqueName="[Dim Date - Preg. Start Date].[Quarter Name].[All]" dimensionUniqueName="[Dim Date - Preg. Start Date]" displayFolder="" count="0" unbalanced="0" hidden="1"/>
    <cacheHierarchy uniqueName="[Dim Date - Preg. Start Date].[Quarter Of Year]" caption="Quarter Of Year" attribute="1" time="1" defaultMemberUniqueName="[Dim Date - Preg. Start Date].[Quarter Of Year].[All]" allUniqueName="[Dim Date - Preg. Start Date].[Quarter Of Year].[All]" dimensionUniqueName="[Dim Date - Preg. Start Date]" displayFolder="" count="0" unbalanced="0" hidden="1"/>
    <cacheHierarchy uniqueName="[Dim Date - Preg. Start Date].[QuarterKey]" caption="QuarterKey" attribute="1" time="1" defaultMemberUniqueName="[Dim Date - Preg. Start Date].[QuarterKey].[All]" allUniqueName="[Dim Date - Preg. Start Date].[QuarterKey].[All]" dimensionUniqueName="[Dim Date - Preg. Start Date]" displayFolder="" count="0" unbalanced="0" hidden="1"/>
    <cacheHierarchy uniqueName="[Dim Date - Preg. Start Date].[Semester Of Year]" caption="Semester Of Year" attribute="1" time="1" defaultMemberUniqueName="[Dim Date - Preg. Start Date].[Semester Of Year].[All]" allUniqueName="[Dim Date - Preg. Start Date].[Semester Of Year].[All]" dimensionUniqueName="[Dim Date - Preg. Start Date]" displayFolder="" count="0" unbalanced="0" hidden="1"/>
    <cacheHierarchy uniqueName="[Dim Date - Preg. Start Date].[SemesterKey]" caption="SemesterKey" attribute="1" time="1" defaultMemberUniqueName="[Dim Date - Preg. Start Date].[SemesterKey].[All]" allUniqueName="[Dim Date - Preg. Start Date].[SemesterKey].[All]" dimensionUniqueName="[Dim Date - Preg. Start Date]" displayFolder="" count="0" unbalanced="0" hidden="1"/>
    <cacheHierarchy uniqueName="[Dim Date - Preg. Start Date].[SemesterNameKey]" caption="SemesterNameKey" attribute="1" time="1" defaultMemberUniqueName="[Dim Date - Preg. Start Date].[SemesterNameKey].[All]" allUniqueName="[Dim Date - Preg. Start Date].[SemesterNameKey].[All]" dimensionUniqueName="[Dim Date - Preg. Start Date]" displayFolder="" count="0" unbalanced="0" hidden="1"/>
    <cacheHierarchy uniqueName="[Dim Date - Preg. Start Date].[Week]" caption="Week" attribute="1" time="1" defaultMemberUniqueName="[Dim Date - Preg. Start Date].[Week].[All]" allUniqueName="[Dim Date - Preg. Start Date].[Week].[All]" dimensionUniqueName="[Dim Date - Preg. Start Date]" displayFolder="" count="0" unbalanced="0" hidden="1"/>
    <cacheHierarchy uniqueName="[Dim Date - Preg. Start Date].[Week Of Year]" caption="Week Of Year" attribute="1" time="1" defaultMemberUniqueName="[Dim Date - Preg. Start Date].[Week Of Year].[All]" allUniqueName="[Dim Date - Preg. Start Date].[Week Of Year].[All]" dimensionUniqueName="[Dim Date - Preg. Start Date]" displayFolder="" count="0" unbalanced="0" hidden="1"/>
    <cacheHierarchy uniqueName="[Dim Date - Preg. Start Date].[WeekKey]" caption="WeekKey" attribute="1" time="1" defaultMemberUniqueName="[Dim Date - Preg. Start Date].[WeekKey].[All]" allUniqueName="[Dim Date - Preg. Start Date].[WeekKey].[All]" dimensionUniqueName="[Dim Date - Preg. Start Date]" displayFolder="" count="0" unbalanced="0" hidden="1"/>
    <cacheHierarchy uniqueName="[Dim Date - Preg. Start Date].[WeeksHierarchy]" caption="WeeksHierarchy" time="1" defaultMemberUniqueName="[Dim Date - Preg. Start Date].[WeeksHierarchy].[All]" allUniqueName="[Dim Date - Preg. Start Date].[WeeksHierarchy].[All]" dimensionUniqueName="[Dim Date - Preg. Start Date]" displayFolder="" count="0" unbalanced="0" hidden="1"/>
    <cacheHierarchy uniqueName="[Dim Date - Preg. Start Date].[Year Name]" caption="Year Name" attribute="1" time="1" defaultMemberUniqueName="[Dim Date - Preg. Start Date].[Year Name].[All]" allUniqueName="[Dim Date - Preg. Start Date].[Year Name].[All]" dimensionUniqueName="[Dim Date - Preg. Start Date]" displayFolder="" count="0" unbalanced="0" hidden="1"/>
    <cacheHierarchy uniqueName="[Dim Date - Preg. Start Date].[YearMonthKey]" caption="YearMonthKey" attribute="1" time="1" defaultMemberUniqueName="[Dim Date - Preg. Start Date].[YearMonthKey].[All]" allUniqueName="[Dim Date - Preg. Start Date].[YearMonthKey].[All]" dimensionUniqueName="[Dim Date - Preg. Start Date]" displayFolder="" count="0" unbalanced="0" hidden="1"/>
    <cacheHierarchy uniqueName="[Dim Date - Receive Date].[Custom Week]" caption="Custom Week" attribute="1" time="1" defaultMemberUniqueName="[Dim Date - Receive Date].[Custom Week].[All]" allUniqueName="[Dim Date - Receive Date].[Custom Week].[All]" dimensionUniqueName="[Dim Date - Receive Date]" displayFolder="" count="0" unbalanced="0" hidden="1"/>
    <cacheHierarchy uniqueName="[Dim Date - Receive Date].[Date]" caption="Date" attribute="1" time="1" defaultMemberUniqueName="[Dim Date - Receive Date].[Date].[All]" allUniqueName="[Dim Date - Receive Date].[Date].[All]" dimensionUniqueName="[Dim Date - Receive Date]" displayFolder="" count="0" unbalanced="0" hidden="1"/>
    <cacheHierarchy uniqueName="[Dim Date - Receive Date].[DateHierarchy]" caption="DateHierarchy" time="1" defaultMemberUniqueName="[Dim Date - Receive Date].[DateHierarchy].[All]" allUniqueName="[Dim Date - Receive Date].[DateHierarchy].[All]" dimensionUniqueName="[Dim Date - Receive Date]" displayFolder="" count="0" unbalanced="0" hidden="1"/>
    <cacheHierarchy uniqueName="[Dim Date - Receive Date].[DateKey]" caption="DateKey" attribute="1" time="1" defaultMemberUniqueName="[Dim Date - Receive Date].[DateKey].[All]" allUniqueName="[Dim Date - Receive Date].[DateKey].[All]" dimensionUniqueName="[Dim Date - Receive Date]" displayFolder="" count="0" unbalanced="0" hidden="1"/>
    <cacheHierarchy uniqueName="[Dim Date - Receive Date].[DateOld]" caption="DateOld" attribute="1" time="1" defaultMemberUniqueName="[Dim Date - Receive Date].[DateOld].[All]" allUniqueName="[Dim Date - Receive Date].[DateOld].[All]" dimensionUniqueName="[Dim Date - Receive Date]" displayFolder="" count="0" unbalanced="0" hidden="1"/>
    <cacheHierarchy uniqueName="[Dim Date - Receive Date].[Day Name]" caption="Day Name" attribute="1" time="1" defaultMemberUniqueName="[Dim Date - Receive Date].[Day Name].[All]" allUniqueName="[Dim Date - Receive Date].[Day Name].[All]" dimensionUniqueName="[Dim Date - Receive Date]" displayFolder="" count="0" unbalanced="0" hidden="1"/>
    <cacheHierarchy uniqueName="[Dim Date - Receive Date].[Day Of Month]" caption="Day Of Month" attribute="1" time="1" defaultMemberUniqueName="[Dim Date - Receive Date].[Day Of Month].[All]" allUniqueName="[Dim Date - Receive Date].[Day Of Month].[All]" dimensionUniqueName="[Dim Date - Receive Date]" displayFolder="" count="0" unbalanced="0" hidden="1"/>
    <cacheHierarchy uniqueName="[Dim Date - Receive Date].[Day of Week]" caption="Day of Week" attribute="1" time="1" defaultMemberUniqueName="[Dim Date - Receive Date].[Day of Week].[All]" allUniqueName="[Dim Date - Receive Date].[Day of Week].[All]" dimensionUniqueName="[Dim Date - Receive Date]" displayFolder="" count="0" unbalanced="0" hidden="1"/>
    <cacheHierarchy uniqueName="[Dim Date - Receive Date].[Day of Year]" caption="Day of Year" attribute="1" time="1" defaultMemberUniqueName="[Dim Date - Receive Date].[Day of Year].[All]" allUniqueName="[Dim Date - Receive Date].[Day of Year].[All]" dimensionUniqueName="[Dim Date - Receive Date]" displayFolder="" count="0" unbalanced="0" hidden="1"/>
    <cacheHierarchy uniqueName="[Dim Date - Receive Date].[DayKey]" caption="DayKey" attribute="1" time="1" defaultMemberUniqueName="[Dim Date - Receive Date].[DayKey].[All]" allUniqueName="[Dim Date - Receive Date].[DayKey].[All]" dimensionUniqueName="[Dim Date - Receive Date]" displayFolder="" count="0" unbalanced="0" hidden="1"/>
    <cacheHierarchy uniqueName="[Dim Date - Receive Date].[DayKey2]" caption="DayKey2" attribute="1" time="1" defaultMemberUniqueName="[Dim Date - Receive Date].[DayKey2].[All]" allUniqueName="[Dim Date - Receive Date].[DayKey2].[All]" dimensionUniqueName="[Dim Date - Receive Date]" displayFolder="" count="0" unbalanced="0" hidden="1"/>
    <cacheHierarchy uniqueName="[Dim Date - Receive Date].[DayofMonthKey]" caption="DayofMonthKey" attribute="1" time="1" defaultMemberUniqueName="[Dim Date - Receive Date].[DayofMonthKey].[All]" allUniqueName="[Dim Date - Receive Date].[DayofMonthKey].[All]" dimensionUniqueName="[Dim Date - Receive Date]" displayFolder="" count="0" unbalanced="0" hidden="1"/>
    <cacheHierarchy uniqueName="[Dim Date - Receive Date].[DayofWeekKey]" caption="DayofWeekKey" attribute="1" time="1" defaultMemberUniqueName="[Dim Date - Receive Date].[DayofWeekKey].[All]" allUniqueName="[Dim Date - Receive Date].[DayofWeekKey].[All]" dimensionUniqueName="[Dim Date - Receive Date]" displayFolder="" count="0" unbalanced="0" hidden="1"/>
    <cacheHierarchy uniqueName="[Dim Date - Receive Date].[DayofYearKey]" caption="DayofYearKey" attribute="1" time="1" defaultMemberUniqueName="[Dim Date - Receive Date].[DayofYearKey].[All]" allUniqueName="[Dim Date - Receive Date].[DayofYearKey].[All]" dimensionUniqueName="[Dim Date - Receive Date]" displayFolder="" count="0" unbalanced="0" hidden="1"/>
    <cacheHierarchy uniqueName="[Dim Date - Receive Date].[FormattedDate]" caption="FormattedDate" attribute="1" time="1" defaultMemberUniqueName="[Dim Date - Receive Date].[FormattedDate].[All]" allUniqueName="[Dim Date - Receive Date].[FormattedDate].[All]" dimensionUniqueName="[Dim Date - Receive Date]" displayFolder="" count="0" unbalanced="0" hidden="1"/>
    <cacheHierarchy uniqueName="[Dim Date - Receive Date].[Half Year Name]" caption="Half Year Name" attribute="1" time="1" defaultMemberUniqueName="[Dim Date - Receive Date].[Half Year Name].[All]" allUniqueName="[Dim Date - Receive Date].[Half Year Name].[All]" dimensionUniqueName="[Dim Date - Receive Date]" displayFolder="" count="0" unbalanced="0" hidden="1"/>
    <cacheHierarchy uniqueName="[Dim Date - Receive Date].[Hijri Date]" caption="Hijri Date" attribute="1" time="1" defaultMemberUniqueName="[Dim Date - Receive Date].[Hijri Date].[All]" allUniqueName="[Dim Date - Receive Date].[Hijri Date].[All]" dimensionUniqueName="[Dim Date - Receive Date]" displayFolder="" count="0" unbalanced="0" hidden="1"/>
    <cacheHierarchy uniqueName="[Dim Date - Receive Date].[Hijri Month]" caption="Hijri Month" attribute="1" time="1" defaultMemberUniqueName="[Dim Date - Receive Date].[Hijri Month].[All]" allUniqueName="[Dim Date - Receive Date].[Hijri Month].[All]" dimensionUniqueName="[Dim Date - Receive Date]" displayFolder="" count="0" unbalanced="0" hidden="1"/>
    <cacheHierarchy uniqueName="[Dim Date - Receive Date].[Hijri Quarter]" caption="Hijri Quarter" attribute="1" time="1" defaultMemberUniqueName="[Dim Date - Receive Date].[Hijri Quarter].[All]" allUniqueName="[Dim Date - Receive Date].[Hijri Quarter].[All]" dimensionUniqueName="[Dim Date - Receive Date]" displayFolder="" count="0" unbalanced="0" hidden="1"/>
    <cacheHierarchy uniqueName="[Dim Date - Receive Date].[Hijri Semester]" caption="Hijri Semester" attribute="1" time="1" defaultMemberUniqueName="[Dim Date - Receive Date].[Hijri Semester].[All]" allUniqueName="[Dim Date - Receive Date].[Hijri Semester].[All]" dimensionUniqueName="[Dim Date - Receive Date]" displayFolder="" count="0" unbalanced="0" hidden="1"/>
    <cacheHierarchy uniqueName="[Dim Date - Receive Date].[Hijri Year]" caption="Hijri Year" attribute="1" time="1" defaultMemberUniqueName="[Dim Date - Receive Date].[Hijri Year].[All]" allUniqueName="[Dim Date - Receive Date].[Hijri Year].[All]" dimensionUniqueName="[Dim Date - Receive Date]" displayFolder="" count="0" unbalanced="0" hidden="1"/>
    <cacheHierarchy uniqueName="[Dim Date - Receive Date].[HijriDateHierarchy]" caption="HijriDateHierarchy" time="1" defaultMemberUniqueName="[Dim Date - Receive Date].[HijriDateHierarchy].[All]" allUniqueName="[Dim Date - Receive Date].[HijriDateHierarchy].[All]" dimensionUniqueName="[Dim Date - Receive Date]" displayFolder="" count="0" unbalanced="0" hidden="1"/>
    <cacheHierarchy uniqueName="[Dim Date - Receive Date].[HijriDayKey]" caption="HijriDayKey" attribute="1" time="1" defaultMemberUniqueName="[Dim Date - Receive Date].[HijriDayKey].[All]" allUniqueName="[Dim Date - Receive Date].[HijriDayKey].[All]" dimensionUniqueName="[Dim Date - Receive Date]" displayFolder="" count="0" unbalanced="0" hidden="1"/>
    <cacheHierarchy uniqueName="[Dim Date - Receive Date].[HijriMonthKey]" caption="HijriMonthKey" attribute="1" time="1" defaultMemberUniqueName="[Dim Date - Receive Date].[HijriMonthKey].[All]" allUniqueName="[Dim Date - Receive Date].[HijriMonthKey].[All]" dimensionUniqueName="[Dim Date - Receive Date]" displayFolder="" count="0" unbalanced="0" hidden="1"/>
    <cacheHierarchy uniqueName="[Dim Date - Receive Date].[HijriQuarterKey]" caption="HijriQuarterKey" attribute="1" time="1" defaultMemberUniqueName="[Dim Date - Receive Date].[HijriQuarterKey].[All]" allUniqueName="[Dim Date - Receive Date].[HijriQuarterKey].[All]" dimensionUniqueName="[Dim Date - Receive Date]" displayFolder="" count="0" unbalanced="0" hidden="1"/>
    <cacheHierarchy uniqueName="[Dim Date - Receive Date].[HijriSemesterKey]" caption="HijriSemesterKey" attribute="1" time="1" defaultMemberUniqueName="[Dim Date - Receive Date].[HijriSemesterKey].[All]" allUniqueName="[Dim Date - Receive Date].[HijriSemesterKey].[All]" dimensionUniqueName="[Dim Date - Receive Date]" displayFolder="" count="0" unbalanced="0" hidden="1"/>
    <cacheHierarchy uniqueName="[Dim Date - Receive Date].[Month Name]" caption="Month Name" attribute="1" time="1" defaultMemberUniqueName="[Dim Date - Receive Date].[Month Name].[All]" allUniqueName="[Dim Date - Receive Date].[Month Name].[All]" dimensionUniqueName="[Dim Date - Receive Date]" displayFolder="" count="0" unbalanced="0" hidden="1"/>
    <cacheHierarchy uniqueName="[Dim Date - Receive Date].[Month Of Year]" caption="Month Of Year" attribute="1" time="1" defaultMemberUniqueName="[Dim Date - Receive Date].[Month Of Year].[All]" allUniqueName="[Dim Date - Receive Date].[Month Of Year].[All]" dimensionUniqueName="[Dim Date - Receive Date]" displayFolder="" count="0" unbalanced="0" hidden="1"/>
    <cacheHierarchy uniqueName="[Dim Date - Receive Date].[MonthKey]" caption="MonthKey" attribute="1" time="1" defaultMemberUniqueName="[Dim Date - Receive Date].[MonthKey].[All]" allUniqueName="[Dim Date - Receive Date].[MonthKey].[All]" dimensionUniqueName="[Dim Date - Receive Date]" displayFolder="" count="0" unbalanced="0" hidden="1"/>
    <cacheHierarchy uniqueName="[Dim Date - Receive Date].[MonthNameKey]" caption="MonthNameKey" attribute="1" time="1" defaultMemberUniqueName="[Dim Date - Receive Date].[MonthNameKey].[All]" allUniqueName="[Dim Date - Receive Date].[MonthNameKey].[All]" dimensionUniqueName="[Dim Date - Receive Date]" displayFolder="" count="0" unbalanced="0" hidden="1"/>
    <cacheHierarchy uniqueName="[Dim Date - Receive Date].[MonthOverTime]" caption="MonthOverTime" attribute="1" time="1" defaultMemberUniqueName="[Dim Date - Receive Date].[MonthOverTime].[All]" allUniqueName="[Dim Date - Receive Date].[MonthOverTime].[All]" dimensionUniqueName="[Dim Date - Receive Date]" displayFolder="" count="0" unbalanced="0" hidden="1"/>
    <cacheHierarchy uniqueName="[Dim Date - Receive Date].[PK_Date]" caption="PK_Date" attribute="1" time="1" keyAttribute="1" defaultMemberUniqueName="[Dim Date - Receive Date].[PK_Date].[All]" allUniqueName="[Dim Date - Receive Date].[PK_Date].[All]" dimensionUniqueName="[Dim Date - Receive Date]" displayFolder="" count="0" memberValueDatatype="7" unbalanced="0" hidden="1"/>
    <cacheHierarchy uniqueName="[Dim Date - Receive Date].[Quarter Name]" caption="Quarter Name" attribute="1" time="1" defaultMemberUniqueName="[Dim Date - Receive Date].[Quarter Name].[All]" allUniqueName="[Dim Date - Receive Date].[Quarter Name].[All]" dimensionUniqueName="[Dim Date - Receive Date]" displayFolder="" count="0" unbalanced="0" hidden="1"/>
    <cacheHierarchy uniqueName="[Dim Date - Receive Date].[Quarter Of Year]" caption="Quarter Of Year" attribute="1" time="1" defaultMemberUniqueName="[Dim Date - Receive Date].[Quarter Of Year].[All]" allUniqueName="[Dim Date - Receive Date].[Quarter Of Year].[All]" dimensionUniqueName="[Dim Date - Receive Date]" displayFolder="" count="0" unbalanced="0" hidden="1"/>
    <cacheHierarchy uniqueName="[Dim Date - Receive Date].[QuarterKey]" caption="QuarterKey" attribute="1" time="1" defaultMemberUniqueName="[Dim Date - Receive Date].[QuarterKey].[All]" allUniqueName="[Dim Date - Receive Date].[QuarterKey].[All]" dimensionUniqueName="[Dim Date - Receive Date]" displayFolder="" count="0" unbalanced="0" hidden="1"/>
    <cacheHierarchy uniqueName="[Dim Date - Receive Date].[Semester Of Year]" caption="Semester Of Year" attribute="1" time="1" defaultMemberUniqueName="[Dim Date - Receive Date].[Semester Of Year].[All]" allUniqueName="[Dim Date - Receive Date].[Semester Of Year].[All]" dimensionUniqueName="[Dim Date - Receive Date]" displayFolder="" count="0" unbalanced="0" hidden="1"/>
    <cacheHierarchy uniqueName="[Dim Date - Receive Date].[SemesterKey]" caption="SemesterKey" attribute="1" time="1" defaultMemberUniqueName="[Dim Date - Receive Date].[SemesterKey].[All]" allUniqueName="[Dim Date - Receive Date].[SemesterKey].[All]" dimensionUniqueName="[Dim Date - Receive Date]" displayFolder="" count="0" unbalanced="0" hidden="1"/>
    <cacheHierarchy uniqueName="[Dim Date - Receive Date].[SemesterNameKey]" caption="SemesterNameKey" attribute="1" time="1" defaultMemberUniqueName="[Dim Date - Receive Date].[SemesterNameKey].[All]" allUniqueName="[Dim Date - Receive Date].[SemesterNameKey].[All]" dimensionUniqueName="[Dim Date - Receive Date]" displayFolder="" count="0" unbalanced="0" hidden="1"/>
    <cacheHierarchy uniqueName="[Dim Date - Receive Date].[Week]" caption="Week" attribute="1" time="1" defaultMemberUniqueName="[Dim Date - Receive Date].[Week].[All]" allUniqueName="[Dim Date - Receive Date].[Week].[All]" dimensionUniqueName="[Dim Date - Receive Date]" displayFolder="" count="0" unbalanced="0" hidden="1"/>
    <cacheHierarchy uniqueName="[Dim Date - Receive Date].[Week Of Year]" caption="Week Of Year" attribute="1" time="1" defaultMemberUniqueName="[Dim Date - Receive Date].[Week Of Year].[All]" allUniqueName="[Dim Date - Receive Date].[Week Of Year].[All]" dimensionUniqueName="[Dim Date - Receive Date]" displayFolder="" count="0" unbalanced="0" hidden="1"/>
    <cacheHierarchy uniqueName="[Dim Date - Receive Date].[WeekKey]" caption="WeekKey" attribute="1" time="1" defaultMemberUniqueName="[Dim Date - Receive Date].[WeekKey].[All]" allUniqueName="[Dim Date - Receive Date].[WeekKey].[All]" dimensionUniqueName="[Dim Date - Receive Date]" displayFolder="" count="0" unbalanced="0" hidden="1"/>
    <cacheHierarchy uniqueName="[Dim Date - Receive Date].[WeeksHierarchy]" caption="WeeksHierarchy" time="1" defaultMemberUniqueName="[Dim Date - Receive Date].[WeeksHierarchy].[All]" allUniqueName="[Dim Date - Receive Date].[WeeksHierarchy].[All]" dimensionUniqueName="[Dim Date - Receive Date]" displayFolder="" count="0" unbalanced="0" hidden="1"/>
    <cacheHierarchy uniqueName="[Dim Date - Receive Date].[Year Name]" caption="Year Name" attribute="1" time="1" defaultMemberUniqueName="[Dim Date - Receive Date].[Year Name].[All]" allUniqueName="[Dim Date - Receive Date].[Year Name].[All]" dimensionUniqueName="[Dim Date - Receive Date]" displayFolder="" count="0" unbalanced="0" hidden="1"/>
    <cacheHierarchy uniqueName="[Dim Date - Receive Date].[YearMonthKey]" caption="YearMonthKey" attribute="1" time="1" defaultMemberUniqueName="[Dim Date - Receive Date].[YearMonthKey].[All]" allUniqueName="[Dim Date - Receive Date].[YearMonthKey].[All]" dimensionUniqueName="[Dim Date - Receive Date]" displayFolder="" count="0" unbalanced="0" hidden="1"/>
    <cacheHierarchy uniqueName="[Dim Date - Receive Time].[DayTimeBucket]" caption="DayTimeBucket" attribute="1" defaultMemberUniqueName="[Dim Date - Receive Time].[DayTimeBucket].[All]" allUniqueName="[Dim Date - Receive Time].[DayTimeBucket].[All]" dimensionUniqueName="[Dim Date - Receive Time]" displayFolder="" count="0" unbalanced="0" hidden="1"/>
    <cacheHierarchy uniqueName="[Dim Date - Receive Time].[DayTimeBucketGroupKey]" caption="DayTimeBucketGroupKey" attribute="1" defaultMemberUniqueName="[Dim Date - Receive Time].[DayTimeBucketGroupKey].[All]" allUniqueName="[Dim Date - Receive Time].[DayTimeBucketGroupKey].[All]" dimensionUniqueName="[Dim Date - Receive Time]" displayFolder="" count="0" unbalanced="0" hidden="1"/>
    <cacheHierarchy uniqueName="[Dim Date - Receive Time].[Hour24]" caption="Hour24" attribute="1" defaultMemberUniqueName="[Dim Date - Receive Time].[Hour24].[All]" allUniqueName="[Dim Date - Receive Time].[Hour24].[All]" dimensionUniqueName="[Dim Date - Receive Time]" displayFolder="" count="0" unbalanced="0" hidden="1"/>
    <cacheHierarchy uniqueName="[Dim Date - Receive Time].[HourlyBucket]" caption="HourlyBucket" attribute="1" defaultMemberUniqueName="[Dim Date - Receive Time].[HourlyBucket].[All]" allUniqueName="[Dim Date - Receive Time].[HourlyBucket].[All]" dimensionUniqueName="[Dim Date - Receive Time]" displayFolder="" count="0" unbalanced="0" hidden="1"/>
    <cacheHierarchy uniqueName="[Dim Date - Receive Time].[MinuteNumber]" caption="MinuteNumber" attribute="1" defaultMemberUniqueName="[Dim Date - Receive Time].[MinuteNumber].[All]" allUniqueName="[Dim Date - Receive Time].[MinuteNumber].[All]" dimensionUniqueName="[Dim Date - Receive Time]" displayFolder="" count="0" unbalanced="0" hidden="1"/>
    <cacheHierarchy uniqueName="[Dim Date - Receive Time].[SecondNumber]" caption="SecondNumber" attribute="1" defaultMemberUniqueName="[Dim Date - Receive Time].[SecondNumber].[All]" allUniqueName="[Dim Date - Receive Time].[SecondNumber].[All]" dimensionUniqueName="[Dim Date - Receive Time]" displayFolder="" count="0" unbalanced="0" hidden="1"/>
    <cacheHierarchy uniqueName="[Dim Date - Receive Time].[Time]" caption="Time" attribute="1" defaultMemberUniqueName="[Dim Date - Receive Time].[Time].[All]" allUniqueName="[Dim Date - Receive Time].[Time].[All]" dimensionUniqueName="[Dim Date - Receive Time]" displayFolder="" count="0" unbalanced="0" hidden="1"/>
    <cacheHierarchy uniqueName="[Dim Date - Receive Time].[TimeAltKey]" caption="TimeAltKey" attribute="1" defaultMemberUniqueName="[Dim Date - Receive Time].[TimeAltKey].[All]" allUniqueName="[Dim Date - Receive Time].[TimeAltKey].[All]" dimensionUniqueName="[Dim Date - Receive Time]" displayFolder="" count="0" unbalanced="0" hidden="1"/>
    <cacheHierarchy uniqueName="[Dim Date - Receive Time].[TimeInSecond]" caption="TimeInSecond" attribute="1" defaultMemberUniqueName="[Dim Date - Receive Time].[TimeInSecond].[All]" allUniqueName="[Dim Date - Receive Time].[TimeInSecond].[All]" dimensionUniqueName="[Dim Date - Receive Time]" displayFolder="" count="0" unbalanced="0" hidden="1"/>
    <cacheHierarchy uniqueName="[Dim Date - Receive Time].[TimeKey]" caption="TimeKey" attribute="1" defaultMemberUniqueName="[Dim Date - Receive Time].[TimeKey].[All]" allUniqueName="[Dim Date - Receive Time].[TimeKey].[All]" dimensionUniqueName="[Dim Date - Receive Time]" displayFolder="" count="0" unbalanced="0" hidden="1"/>
    <cacheHierarchy uniqueName="[Dim Date - Request Date].[Custom Week]" caption="Custom Week" attribute="1" time="1" defaultMemberUniqueName="[Dim Date - Request Date].[Custom Week].[All]" allUniqueName="[Dim Date - Request Date].[Custom Week].[All]" dimensionUniqueName="[Dim Date - Request Date]" displayFolder="" count="0" unbalanced="0" hidden="1"/>
    <cacheHierarchy uniqueName="[Dim Date - Request Date].[Date]" caption="Date" attribute="1" time="1" defaultMemberUniqueName="[Dim Date - Request Date].[Date].[All]" allUniqueName="[Dim Date - Request Date].[Date].[All]" dimensionUniqueName="[Dim Date - Request Date]" displayFolder="" count="0" unbalanced="0" hidden="1"/>
    <cacheHierarchy uniqueName="[Dim Date - Request Date].[DateHierarchy]" caption="DateHierarchy" time="1" defaultMemberUniqueName="[Dim Date - Request Date].[DateHierarchy].[All]" allUniqueName="[Dim Date - Request Date].[DateHierarchy].[All]" dimensionUniqueName="[Dim Date - Request Date]" displayFolder="" count="0" unbalanced="0" hidden="1"/>
    <cacheHierarchy uniqueName="[Dim Date - Request Date].[DateKey]" caption="DateKey" attribute="1" time="1" defaultMemberUniqueName="[Dim Date - Request Date].[DateKey].[All]" allUniqueName="[Dim Date - Request Date].[DateKey].[All]" dimensionUniqueName="[Dim Date - Request Date]" displayFolder="" count="0" unbalanced="0" hidden="1"/>
    <cacheHierarchy uniqueName="[Dim Date - Request Date].[DateOld]" caption="DateOld" attribute="1" time="1" defaultMemberUniqueName="[Dim Date - Request Date].[DateOld].[All]" allUniqueName="[Dim Date - Request Date].[DateOld].[All]" dimensionUniqueName="[Dim Date - Request Date]" displayFolder="" count="0" unbalanced="0" hidden="1"/>
    <cacheHierarchy uniqueName="[Dim Date - Request Date].[Day Name]" caption="Day Name" attribute="1" time="1" defaultMemberUniqueName="[Dim Date - Request Date].[Day Name].[All]" allUniqueName="[Dim Date - Request Date].[Day Name].[All]" dimensionUniqueName="[Dim Date - Request Date]" displayFolder="" count="0" unbalanced="0" hidden="1"/>
    <cacheHierarchy uniqueName="[Dim Date - Request Date].[Day Of Month]" caption="Day Of Month" attribute="1" time="1" defaultMemberUniqueName="[Dim Date - Request Date].[Day Of Month].[All]" allUniqueName="[Dim Date - Request Date].[Day Of Month].[All]" dimensionUniqueName="[Dim Date - Request Date]" displayFolder="" count="0" unbalanced="0" hidden="1"/>
    <cacheHierarchy uniqueName="[Dim Date - Request Date].[Day of Week]" caption="Day of Week" attribute="1" time="1" defaultMemberUniqueName="[Dim Date - Request Date].[Day of Week].[All]" allUniqueName="[Dim Date - Request Date].[Day of Week].[All]" dimensionUniqueName="[Dim Date - Request Date]" displayFolder="" count="0" unbalanced="0" hidden="1"/>
    <cacheHierarchy uniqueName="[Dim Date - Request Date].[Day of Year]" caption="Day of Year" attribute="1" time="1" defaultMemberUniqueName="[Dim Date - Request Date].[Day of Year].[All]" allUniqueName="[Dim Date - Request Date].[Day of Year].[All]" dimensionUniqueName="[Dim Date - Request Date]" displayFolder="" count="0" unbalanced="0" hidden="1"/>
    <cacheHierarchy uniqueName="[Dim Date - Request Date].[DayKey]" caption="DayKey" attribute="1" time="1" defaultMemberUniqueName="[Dim Date - Request Date].[DayKey].[All]" allUniqueName="[Dim Date - Request Date].[DayKey].[All]" dimensionUniqueName="[Dim Date - Request Date]" displayFolder="" count="0" unbalanced="0" hidden="1"/>
    <cacheHierarchy uniqueName="[Dim Date - Request Date].[DayKey2]" caption="DayKey2" attribute="1" time="1" defaultMemberUniqueName="[Dim Date - Request Date].[DayKey2].[All]" allUniqueName="[Dim Date - Request Date].[DayKey2].[All]" dimensionUniqueName="[Dim Date - Request Date]" displayFolder="" count="0" unbalanced="0" hidden="1"/>
    <cacheHierarchy uniqueName="[Dim Date - Request Date].[DayofMonthKey]" caption="DayofMonthKey" attribute="1" time="1" defaultMemberUniqueName="[Dim Date - Request Date].[DayofMonthKey].[All]" allUniqueName="[Dim Date - Request Date].[DayofMonthKey].[All]" dimensionUniqueName="[Dim Date - Request Date]" displayFolder="" count="0" unbalanced="0" hidden="1"/>
    <cacheHierarchy uniqueName="[Dim Date - Request Date].[DayofWeekKey]" caption="DayofWeekKey" attribute="1" time="1" defaultMemberUniqueName="[Dim Date - Request Date].[DayofWeekKey].[All]" allUniqueName="[Dim Date - Request Date].[DayofWeekKey].[All]" dimensionUniqueName="[Dim Date - Request Date]" displayFolder="" count="0" unbalanced="0" hidden="1"/>
    <cacheHierarchy uniqueName="[Dim Date - Request Date].[DayofYearKey]" caption="DayofYearKey" attribute="1" time="1" defaultMemberUniqueName="[Dim Date - Request Date].[DayofYearKey].[All]" allUniqueName="[Dim Date - Request Date].[DayofYearKey].[All]" dimensionUniqueName="[Dim Date - Request Date]" displayFolder="" count="0" unbalanced="0" hidden="1"/>
    <cacheHierarchy uniqueName="[Dim Date - Request Date].[FormattedDate]" caption="FormattedDate" attribute="1" time="1" defaultMemberUniqueName="[Dim Date - Request Date].[FormattedDate].[All]" allUniqueName="[Dim Date - Request Date].[FormattedDate].[All]" dimensionUniqueName="[Dim Date - Request Date]" displayFolder="" count="0" unbalanced="0" hidden="1"/>
    <cacheHierarchy uniqueName="[Dim Date - Request Date].[FormattedDateHierarchy]" caption="FormattedDateHierarchy" time="1" defaultMemberUniqueName="[Dim Date - Request Date].[FormattedDateHierarchy].[All]" allUniqueName="[Dim Date - Request Date].[FormattedDateHierarchy].[All]" dimensionUniqueName="[Dim Date - Request Date]" displayFolder="" count="0" unbalanced="0" hidden="1"/>
    <cacheHierarchy uniqueName="[Dim Date - Request Date].[Half Year Name]" caption="Half Year Name" attribute="1" time="1" defaultMemberUniqueName="[Dim Date - Request Date].[Half Year Name].[All]" allUniqueName="[Dim Date - Request Date].[Half Year Name].[All]" dimensionUniqueName="[Dim Date - Request Date]" displayFolder="" count="0" unbalanced="0" hidden="1"/>
    <cacheHierarchy uniqueName="[Dim Date - Request Date].[Hijri Date]" caption="Hijri Date" attribute="1" time="1" defaultMemberUniqueName="[Dim Date - Request Date].[Hijri Date].[All]" allUniqueName="[Dim Date - Request Date].[Hijri Date].[All]" dimensionUniqueName="[Dim Date - Request Date]" displayFolder="" count="0" unbalanced="0" hidden="1"/>
    <cacheHierarchy uniqueName="[Dim Date - Request Date].[Hijri Month]" caption="Hijri Month" attribute="1" time="1" defaultMemberUniqueName="[Dim Date - Request Date].[Hijri Month].[All]" allUniqueName="[Dim Date - Request Date].[Hijri Month].[All]" dimensionUniqueName="[Dim Date - Request Date]" displayFolder="" count="0" unbalanced="0" hidden="1"/>
    <cacheHierarchy uniqueName="[Dim Date - Request Date].[Hijri Quarter]" caption="Hijri Quarter" attribute="1" time="1" defaultMemberUniqueName="[Dim Date - Request Date].[Hijri Quarter].[All]" allUniqueName="[Dim Date - Request Date].[Hijri Quarter].[All]" dimensionUniqueName="[Dim Date - Request Date]" displayFolder="" count="0" unbalanced="0" hidden="1"/>
    <cacheHierarchy uniqueName="[Dim Date - Request Date].[Hijri Semester]" caption="Hijri Semester" attribute="1" time="1" defaultMemberUniqueName="[Dim Date - Request Date].[Hijri Semester].[All]" allUniqueName="[Dim Date - Request Date].[Hijri Semester].[All]" dimensionUniqueName="[Dim Date - Request Date]" displayFolder="" count="0" unbalanced="0" hidden="1"/>
    <cacheHierarchy uniqueName="[Dim Date - Request Date].[Hijri Year]" caption="Hijri Year" attribute="1" time="1" defaultMemberUniqueName="[Dim Date - Request Date].[Hijri Year].[All]" allUniqueName="[Dim Date - Request Date].[Hijri Year].[All]" dimensionUniqueName="[Dim Date - Request Date]" displayFolder="" count="0" unbalanced="0" hidden="1"/>
    <cacheHierarchy uniqueName="[Dim Date - Request Date].[HijriDateHierarchy]" caption="HijriDateHierarchy" time="1" defaultMemberUniqueName="[Dim Date - Request Date].[HijriDateHierarchy].[All]" allUniqueName="[Dim Date - Request Date].[HijriDateHierarchy].[All]" dimensionUniqueName="[Dim Date - Request Date]" displayFolder="" count="0" unbalanced="0" hidden="1"/>
    <cacheHierarchy uniqueName="[Dim Date - Request Date].[HijriDayKey]" caption="HijriDayKey" attribute="1" time="1" defaultMemberUniqueName="[Dim Date - Request Date].[HijriDayKey].[All]" allUniqueName="[Dim Date - Request Date].[HijriDayKey].[All]" dimensionUniqueName="[Dim Date - Request Date]" displayFolder="" count="0" unbalanced="0" hidden="1"/>
    <cacheHierarchy uniqueName="[Dim Date - Request Date].[HijriMonthKey]" caption="HijriMonthKey" attribute="1" time="1" defaultMemberUniqueName="[Dim Date - Request Date].[HijriMonthKey].[All]" allUniqueName="[Dim Date - Request Date].[HijriMonthKey].[All]" dimensionUniqueName="[Dim Date - Request Date]" displayFolder="" count="0" unbalanced="0" hidden="1"/>
    <cacheHierarchy uniqueName="[Dim Date - Request Date].[HijriQuarterKey]" caption="HijriQuarterKey" attribute="1" time="1" defaultMemberUniqueName="[Dim Date - Request Date].[HijriQuarterKey].[All]" allUniqueName="[Dim Date - Request Date].[HijriQuarterKey].[All]" dimensionUniqueName="[Dim Date - Request Date]" displayFolder="" count="0" unbalanced="0" hidden="1"/>
    <cacheHierarchy uniqueName="[Dim Date - Request Date].[HijriSemesterKey]" caption="HijriSemesterKey" attribute="1" time="1" defaultMemberUniqueName="[Dim Date - Request Date].[HijriSemesterKey].[All]" allUniqueName="[Dim Date - Request Date].[HijriSemesterKey].[All]" dimensionUniqueName="[Dim Date - Request Date]" displayFolder="" count="0" unbalanced="0" hidden="1"/>
    <cacheHierarchy uniqueName="[Dim Date - Request Date].[Month Name]" caption="Month Name" attribute="1" time="1" defaultMemberUniqueName="[Dim Date - Request Date].[Month Name].[All]" allUniqueName="[Dim Date - Request Date].[Month Name].[All]" dimensionUniqueName="[Dim Date - Request Date]" displayFolder="" count="0" unbalanced="0" hidden="1"/>
    <cacheHierarchy uniqueName="[Dim Date - Request Date].[Month Of Year]" caption="Month Of Year" attribute="1" time="1" defaultMemberUniqueName="[Dim Date - Request Date].[Month Of Year].[All]" allUniqueName="[Dim Date - Request Date].[Month Of Year].[All]" dimensionUniqueName="[Dim Date - Request Date]" displayFolder="" count="0" unbalanced="0" hidden="1"/>
    <cacheHierarchy uniqueName="[Dim Date - Request Date].[MonthKey]" caption="MonthKey" attribute="1" time="1" defaultMemberUniqueName="[Dim Date - Request Date].[MonthKey].[All]" allUniqueName="[Dim Date - Request Date].[MonthKey].[All]" dimensionUniqueName="[Dim Date - Request Date]" displayFolder="" count="0" unbalanced="0" hidden="1"/>
    <cacheHierarchy uniqueName="[Dim Date - Request Date].[MonthNameKey]" caption="MonthNameKey" attribute="1" time="1" defaultMemberUniqueName="[Dim Date - Request Date].[MonthNameKey].[All]" allUniqueName="[Dim Date - Request Date].[MonthNameKey].[All]" dimensionUniqueName="[Dim Date - Request Date]" displayFolder="" count="0" unbalanced="0" hidden="1"/>
    <cacheHierarchy uniqueName="[Dim Date - Request Date].[MonthOverTime]" caption="MonthOverTime" attribute="1" time="1" defaultMemberUniqueName="[Dim Date - Request Date].[MonthOverTime].[All]" allUniqueName="[Dim Date - Request Date].[MonthOverTime].[All]" dimensionUniqueName="[Dim Date - Request Date]" displayFolder="" count="0" unbalanced="0" hidden="1"/>
    <cacheHierarchy uniqueName="[Dim Date - Request Date].[PK_Date]" caption="PK_Date" attribute="1" time="1" keyAttribute="1" defaultMemberUniqueName="[Dim Date - Request Date].[PK_Date].[All]" allUniqueName="[Dim Date - Request Date].[PK_Date].[All]" dimensionUniqueName="[Dim Date - Request Date]" displayFolder="" count="0" memberValueDatatype="7" unbalanced="0" hidden="1"/>
    <cacheHierarchy uniqueName="[Dim Date - Request Date].[Quarter Name]" caption="Quarter Name" attribute="1" time="1" defaultMemberUniqueName="[Dim Date - Request Date].[Quarter Name].[All]" allUniqueName="[Dim Date - Request Date].[Quarter Name].[All]" dimensionUniqueName="[Dim Date - Request Date]" displayFolder="" count="0" unbalanced="0" hidden="1"/>
    <cacheHierarchy uniqueName="[Dim Date - Request Date].[Quarter Of Year]" caption="Quarter Of Year" attribute="1" time="1" defaultMemberUniqueName="[Dim Date - Request Date].[Quarter Of Year].[All]" allUniqueName="[Dim Date - Request Date].[Quarter Of Year].[All]" dimensionUniqueName="[Dim Date - Request Date]" displayFolder="" count="0" unbalanced="0" hidden="1"/>
    <cacheHierarchy uniqueName="[Dim Date - Request Date].[QuarterKey]" caption="QuarterKey" attribute="1" time="1" defaultMemberUniqueName="[Dim Date - Request Date].[QuarterKey].[All]" allUniqueName="[Dim Date - Request Date].[QuarterKey].[All]" dimensionUniqueName="[Dim Date - Request Date]" displayFolder="" count="0" unbalanced="0" hidden="1"/>
    <cacheHierarchy uniqueName="[Dim Date - Request Date].[Semester Of Year]" caption="Semester Of Year" attribute="1" time="1" defaultMemberUniqueName="[Dim Date - Request Date].[Semester Of Year].[All]" allUniqueName="[Dim Date - Request Date].[Semester Of Year].[All]" dimensionUniqueName="[Dim Date - Request Date]" displayFolder="" count="0" unbalanced="0" hidden="1"/>
    <cacheHierarchy uniqueName="[Dim Date - Request Date].[SemesterKey]" caption="SemesterKey" attribute="1" time="1" defaultMemberUniqueName="[Dim Date - Request Date].[SemesterKey].[All]" allUniqueName="[Dim Date - Request Date].[SemesterKey].[All]" dimensionUniqueName="[Dim Date - Request Date]" displayFolder="" count="0" unbalanced="0" hidden="1"/>
    <cacheHierarchy uniqueName="[Dim Date - Request Date].[SemesterNameKey]" caption="SemesterNameKey" attribute="1" time="1" defaultMemberUniqueName="[Dim Date - Request Date].[SemesterNameKey].[All]" allUniqueName="[Dim Date - Request Date].[SemesterNameKey].[All]" dimensionUniqueName="[Dim Date - Request Date]" displayFolder="" count="0" unbalanced="0" hidden="1"/>
    <cacheHierarchy uniqueName="[Dim Date - Request Date].[Week]" caption="Week" attribute="1" time="1" defaultMemberUniqueName="[Dim Date - Request Date].[Week].[All]" allUniqueName="[Dim Date - Request Date].[Week].[All]" dimensionUniqueName="[Dim Date - Request Date]" displayFolder="" count="0" unbalanced="0" hidden="1"/>
    <cacheHierarchy uniqueName="[Dim Date - Request Date].[Week Of Year]" caption="Week Of Year" attribute="1" time="1" defaultMemberUniqueName="[Dim Date - Request Date].[Week Of Year].[All]" allUniqueName="[Dim Date - Request Date].[Week Of Year].[All]" dimensionUniqueName="[Dim Date - Request Date]" displayFolder="" count="0" unbalanced="0" hidden="1"/>
    <cacheHierarchy uniqueName="[Dim Date - Request Date].[WeekKey]" caption="WeekKey" attribute="1" time="1" defaultMemberUniqueName="[Dim Date - Request Date].[WeekKey].[All]" allUniqueName="[Dim Date - Request Date].[WeekKey].[All]" dimensionUniqueName="[Dim Date - Request Date]" displayFolder="" count="0" unbalanced="0" hidden="1"/>
    <cacheHierarchy uniqueName="[Dim Date - Request Date].[WeeksHierarchy]" caption="WeeksHierarchy" time="1" defaultMemberUniqueName="[Dim Date - Request Date].[WeeksHierarchy].[All]" allUniqueName="[Dim Date - Request Date].[WeeksHierarchy].[All]" dimensionUniqueName="[Dim Date - Request Date]" displayFolder="" count="0" unbalanced="0" hidden="1"/>
    <cacheHierarchy uniqueName="[Dim Date - Request Date].[Year Name]" caption="Year Name" attribute="1" time="1" defaultMemberUniqueName="[Dim Date - Request Date].[Year Name].[All]" allUniqueName="[Dim Date - Request Date].[Year Name].[All]" dimensionUniqueName="[Dim Date - Request Date]" displayFolder="" count="0" unbalanced="0" hidden="1"/>
    <cacheHierarchy uniqueName="[Dim Date - Request Time].[DayTimeBucket]" caption="DayTimeBucket" attribute="1" defaultMemberUniqueName="[Dim Date - Request Time].[DayTimeBucket].[All]" allUniqueName="[Dim Date - Request Time].[DayTimeBucket].[All]" dimensionUniqueName="[Dim Date - Request Time]" displayFolder="" count="0" unbalanced="0" hidden="1"/>
    <cacheHierarchy uniqueName="[Dim Date - Request Time].[DayTimeBucketGroupKey]" caption="DayTimeBucketGroupKey" attribute="1" defaultMemberUniqueName="[Dim Date - Request Time].[DayTimeBucketGroupKey].[All]" allUniqueName="[Dim Date - Request Time].[DayTimeBucketGroupKey].[All]" dimensionUniqueName="[Dim Date - Request Time]" displayFolder="" count="0" unbalanced="0" hidden="1"/>
    <cacheHierarchy uniqueName="[Dim Date - Request Time].[Hour24]" caption="Hour24" attribute="1" defaultMemberUniqueName="[Dim Date - Request Time].[Hour24].[All]" allUniqueName="[Dim Date - Request Time].[Hour24].[All]" dimensionUniqueName="[Dim Date - Request Time]" displayFolder="" count="0" unbalanced="0" hidden="1"/>
    <cacheHierarchy uniqueName="[Dim Date - Request Time].[HourlyBucket]" caption="HourlyBucket" attribute="1" defaultMemberUniqueName="[Dim Date - Request Time].[HourlyBucket].[All]" allUniqueName="[Dim Date - Request Time].[HourlyBucket].[All]" dimensionUniqueName="[Dim Date - Request Time]" displayFolder="" count="0" unbalanced="0" hidden="1"/>
    <cacheHierarchy uniqueName="[Dim Date - Request Time].[MinuteNumber]" caption="MinuteNumber" attribute="1" defaultMemberUniqueName="[Dim Date - Request Time].[MinuteNumber].[All]" allUniqueName="[Dim Date - Request Time].[MinuteNumber].[All]" dimensionUniqueName="[Dim Date - Request Time]" displayFolder="" count="0" unbalanced="0" hidden="1"/>
    <cacheHierarchy uniqueName="[Dim Date - Request Time].[SecondNumber]" caption="SecondNumber" attribute="1" defaultMemberUniqueName="[Dim Date - Request Time].[SecondNumber].[All]" allUniqueName="[Dim Date - Request Time].[SecondNumber].[All]" dimensionUniqueName="[Dim Date - Request Time]" displayFolder="" count="0" unbalanced="0" hidden="1"/>
    <cacheHierarchy uniqueName="[Dim Date - Request Time].[Time]" caption="Time" attribute="1" defaultMemberUniqueName="[Dim Date - Request Time].[Time].[All]" allUniqueName="[Dim Date - Request Time].[Time].[All]" dimensionUniqueName="[Dim Date - Request Time]" displayFolder="" count="0" unbalanced="0" hidden="1"/>
    <cacheHierarchy uniqueName="[Dim Date - Request Time].[TimeAltKey]" caption="TimeAltKey" attribute="1" defaultMemberUniqueName="[Dim Date - Request Time].[TimeAltKey].[All]" allUniqueName="[Dim Date - Request Time].[TimeAltKey].[All]" dimensionUniqueName="[Dim Date - Request Time]" displayFolder="" count="0" unbalanced="0" hidden="1"/>
    <cacheHierarchy uniqueName="[Dim Date - Request Time].[TimeInSecond]" caption="TimeInSecond" attribute="1" defaultMemberUniqueName="[Dim Date - Request Time].[TimeInSecond].[All]" allUniqueName="[Dim Date - Request Time].[TimeInSecond].[All]" dimensionUniqueName="[Dim Date - Request Time]" displayFolder="" count="0" unbalanced="0" hidden="1"/>
    <cacheHierarchy uniqueName="[Dim Date - Request Time].[TimeKey]" caption="TimeKey" attribute="1" defaultMemberUniqueName="[Dim Date - Request Time].[TimeKey].[All]" allUniqueName="[Dim Date - Request Time].[TimeKey].[All]" dimensionUniqueName="[Dim Date - Request Time]" displayFolder="" count="0" unbalanced="0" hidden="1"/>
    <cacheHierarchy uniqueName="[Dim Date - Reviewed Date].[Custom Week]" caption="Custom Week" attribute="1" time="1" defaultMemberUniqueName="[Dim Date - Reviewed Date].[Custom Week].[All]" allUniqueName="[Dim Date - Reviewed Date].[Custom Week].[All]" dimensionUniqueName="[Dim Date - Reviewed Date]" displayFolder="" count="0" unbalanced="0" hidden="1"/>
    <cacheHierarchy uniqueName="[Dim Date - Reviewed Date].[Date]" caption="Date" attribute="1" time="1" defaultMemberUniqueName="[Dim Date - Reviewed Date].[Date].[All]" allUniqueName="[Dim Date - Reviewed Date].[Date].[All]" dimensionUniqueName="[Dim Date - Reviewed Date]" displayFolder="" count="0" unbalanced="0" hidden="1"/>
    <cacheHierarchy uniqueName="[Dim Date - Reviewed Date].[DateHierarchy]" caption="DateHierarchy" time="1" defaultMemberUniqueName="[Dim Date - Reviewed Date].[DateHierarchy].[All]" allUniqueName="[Dim Date - Reviewed Date].[DateHierarchy].[All]" dimensionUniqueName="[Dim Date - Reviewed Date]" displayFolder="" count="0" unbalanced="0" hidden="1"/>
    <cacheHierarchy uniqueName="[Dim Date - Reviewed Date].[DateKey]" caption="DateKey" attribute="1" time="1" defaultMemberUniqueName="[Dim Date - Reviewed Date].[DateKey].[All]" allUniqueName="[Dim Date - Reviewed Date].[DateKey].[All]" dimensionUniqueName="[Dim Date - Reviewed Date]" displayFolder="" count="0" unbalanced="0" hidden="1"/>
    <cacheHierarchy uniqueName="[Dim Date - Reviewed Date].[DateOld]" caption="DateOld" attribute="1" time="1" defaultMemberUniqueName="[Dim Date - Reviewed Date].[DateOld].[All]" allUniqueName="[Dim Date - Reviewed Date].[DateOld].[All]" dimensionUniqueName="[Dim Date - Reviewed Date]" displayFolder="" count="0" unbalanced="0" hidden="1"/>
    <cacheHierarchy uniqueName="[Dim Date - Reviewed Date].[Day Name]" caption="Day Name" attribute="1" time="1" defaultMemberUniqueName="[Dim Date - Reviewed Date].[Day Name].[All]" allUniqueName="[Dim Date - Reviewed Date].[Day Name].[All]" dimensionUniqueName="[Dim Date - Reviewed Date]" displayFolder="" count="0" unbalanced="0" hidden="1"/>
    <cacheHierarchy uniqueName="[Dim Date - Reviewed Date].[Day Of Month]" caption="Day Of Month" attribute="1" time="1" defaultMemberUniqueName="[Dim Date - Reviewed Date].[Day Of Month].[All]" allUniqueName="[Dim Date - Reviewed Date].[Day Of Month].[All]" dimensionUniqueName="[Dim Date - Reviewed Date]" displayFolder="" count="0" unbalanced="0" hidden="1"/>
    <cacheHierarchy uniqueName="[Dim Date - Reviewed Date].[Day of Week]" caption="Day of Week" attribute="1" time="1" defaultMemberUniqueName="[Dim Date - Reviewed Date].[Day of Week].[All]" allUniqueName="[Dim Date - Reviewed Date].[Day of Week].[All]" dimensionUniqueName="[Dim Date - Reviewed Date]" displayFolder="" count="0" unbalanced="0" hidden="1"/>
    <cacheHierarchy uniqueName="[Dim Date - Reviewed Date].[Day of Year]" caption="Day of Year" attribute="1" time="1" defaultMemberUniqueName="[Dim Date - Reviewed Date].[Day of Year].[All]" allUniqueName="[Dim Date - Reviewed Date].[Day of Year].[All]" dimensionUniqueName="[Dim Date - Reviewed Date]" displayFolder="" count="0" unbalanced="0" hidden="1"/>
    <cacheHierarchy uniqueName="[Dim Date - Reviewed Date].[DayKey]" caption="DayKey" attribute="1" time="1" defaultMemberUniqueName="[Dim Date - Reviewed Date].[DayKey].[All]" allUniqueName="[Dim Date - Reviewed Date].[DayKey].[All]" dimensionUniqueName="[Dim Date - Reviewed Date]" displayFolder="" count="0" unbalanced="0" hidden="1"/>
    <cacheHierarchy uniqueName="[Dim Date - Reviewed Date].[DayKey2]" caption="DayKey2" attribute="1" time="1" defaultMemberUniqueName="[Dim Date - Reviewed Date].[DayKey2].[All]" allUniqueName="[Dim Date - Reviewed Date].[DayKey2].[All]" dimensionUniqueName="[Dim Date - Reviewed Date]" displayFolder="" count="0" unbalanced="0" hidden="1"/>
    <cacheHierarchy uniqueName="[Dim Date - Reviewed Date].[DayofMonthKey]" caption="DayofMonthKey" attribute="1" time="1" defaultMemberUniqueName="[Dim Date - Reviewed Date].[DayofMonthKey].[All]" allUniqueName="[Dim Date - Reviewed Date].[DayofMonthKey].[All]" dimensionUniqueName="[Dim Date - Reviewed Date]" displayFolder="" count="0" unbalanced="0" hidden="1"/>
    <cacheHierarchy uniqueName="[Dim Date - Reviewed Date].[DayofWeekKey]" caption="DayofWeekKey" attribute="1" time="1" defaultMemberUniqueName="[Dim Date - Reviewed Date].[DayofWeekKey].[All]" allUniqueName="[Dim Date - Reviewed Date].[DayofWeekKey].[All]" dimensionUniqueName="[Dim Date - Reviewed Date]" displayFolder="" count="0" unbalanced="0" hidden="1"/>
    <cacheHierarchy uniqueName="[Dim Date - Reviewed Date].[DayofYearKey]" caption="DayofYearKey" attribute="1" time="1" defaultMemberUniqueName="[Dim Date - Reviewed Date].[DayofYearKey].[All]" allUniqueName="[Dim Date - Reviewed Date].[DayofYearKey].[All]" dimensionUniqueName="[Dim Date - Reviewed Date]" displayFolder="" count="0" unbalanced="0" hidden="1"/>
    <cacheHierarchy uniqueName="[Dim Date - Reviewed Date].[FormattedDate]" caption="FormattedDate" attribute="1" time="1" defaultMemberUniqueName="[Dim Date - Reviewed Date].[FormattedDate].[All]" allUniqueName="[Dim Date - Reviewed Date].[FormattedDate].[All]" dimensionUniqueName="[Dim Date - Reviewed Date]" displayFolder="" count="0" unbalanced="0" hidden="1"/>
    <cacheHierarchy uniqueName="[Dim Date - Reviewed Date].[Half Year Name]" caption="Half Year Name" attribute="1" time="1" defaultMemberUniqueName="[Dim Date - Reviewed Date].[Half Year Name].[All]" allUniqueName="[Dim Date - Reviewed Date].[Half Year Name].[All]" dimensionUniqueName="[Dim Date - Reviewed Date]" displayFolder="" count="0" unbalanced="0" hidden="1"/>
    <cacheHierarchy uniqueName="[Dim Date - Reviewed Date].[Hijri Date]" caption="Hijri Date" attribute="1" time="1" defaultMemberUniqueName="[Dim Date - Reviewed Date].[Hijri Date].[All]" allUniqueName="[Dim Date - Reviewed Date].[Hijri Date].[All]" dimensionUniqueName="[Dim Date - Reviewed Date]" displayFolder="" count="0" unbalanced="0" hidden="1"/>
    <cacheHierarchy uniqueName="[Dim Date - Reviewed Date].[Hijri Month]" caption="Hijri Month" attribute="1" time="1" defaultMemberUniqueName="[Dim Date - Reviewed Date].[Hijri Month].[All]" allUniqueName="[Dim Date - Reviewed Date].[Hijri Month].[All]" dimensionUniqueName="[Dim Date - Reviewed Date]" displayFolder="" count="0" unbalanced="0" hidden="1"/>
    <cacheHierarchy uniqueName="[Dim Date - Reviewed Date].[Hijri Quarter]" caption="Hijri Quarter" attribute="1" time="1" defaultMemberUniqueName="[Dim Date - Reviewed Date].[Hijri Quarter].[All]" allUniqueName="[Dim Date - Reviewed Date].[Hijri Quarter].[All]" dimensionUniqueName="[Dim Date - Reviewed Date]" displayFolder="" count="0" unbalanced="0" hidden="1"/>
    <cacheHierarchy uniqueName="[Dim Date - Reviewed Date].[Hijri Semester]" caption="Hijri Semester" attribute="1" time="1" defaultMemberUniqueName="[Dim Date - Reviewed Date].[Hijri Semester].[All]" allUniqueName="[Dim Date - Reviewed Date].[Hijri Semester].[All]" dimensionUniqueName="[Dim Date - Reviewed Date]" displayFolder="" count="0" unbalanced="0" hidden="1"/>
    <cacheHierarchy uniqueName="[Dim Date - Reviewed Date].[Hijri Year]" caption="Hijri Year" attribute="1" time="1" defaultMemberUniqueName="[Dim Date - Reviewed Date].[Hijri Year].[All]" allUniqueName="[Dim Date - Reviewed Date].[Hijri Year].[All]" dimensionUniqueName="[Dim Date - Reviewed Date]" displayFolder="" count="0" unbalanced="0" hidden="1"/>
    <cacheHierarchy uniqueName="[Dim Date - Reviewed Date].[HijriDateHierarchy]" caption="HijriDateHierarchy" time="1" defaultMemberUniqueName="[Dim Date - Reviewed Date].[HijriDateHierarchy].[All]" allUniqueName="[Dim Date - Reviewed Date].[HijriDateHierarchy].[All]" dimensionUniqueName="[Dim Date - Reviewed Date]" displayFolder="" count="0" unbalanced="0" hidden="1"/>
    <cacheHierarchy uniqueName="[Dim Date - Reviewed Date].[HijriDayKey]" caption="HijriDayKey" attribute="1" time="1" defaultMemberUniqueName="[Dim Date - Reviewed Date].[HijriDayKey].[All]" allUniqueName="[Dim Date - Reviewed Date].[HijriDayKey].[All]" dimensionUniqueName="[Dim Date - Reviewed Date]" displayFolder="" count="0" unbalanced="0" hidden="1"/>
    <cacheHierarchy uniqueName="[Dim Date - Reviewed Date].[HijriMonthKey]" caption="HijriMonthKey" attribute="1" time="1" defaultMemberUniqueName="[Dim Date - Reviewed Date].[HijriMonthKey].[All]" allUniqueName="[Dim Date - Reviewed Date].[HijriMonthKey].[All]" dimensionUniqueName="[Dim Date - Reviewed Date]" displayFolder="" count="0" unbalanced="0" hidden="1"/>
    <cacheHierarchy uniqueName="[Dim Date - Reviewed Date].[HijriQuarterKey]" caption="HijriQuarterKey" attribute="1" time="1" defaultMemberUniqueName="[Dim Date - Reviewed Date].[HijriQuarterKey].[All]" allUniqueName="[Dim Date - Reviewed Date].[HijriQuarterKey].[All]" dimensionUniqueName="[Dim Date - Reviewed Date]" displayFolder="" count="0" unbalanced="0" hidden="1"/>
    <cacheHierarchy uniqueName="[Dim Date - Reviewed Date].[HijriSemesterKey]" caption="HijriSemesterKey" attribute="1" time="1" defaultMemberUniqueName="[Dim Date - Reviewed Date].[HijriSemesterKey].[All]" allUniqueName="[Dim Date - Reviewed Date].[HijriSemesterKey].[All]" dimensionUniqueName="[Dim Date - Reviewed Date]" displayFolder="" count="0" unbalanced="0" hidden="1"/>
    <cacheHierarchy uniqueName="[Dim Date - Reviewed Date].[Month Name]" caption="Month Name" attribute="1" time="1" defaultMemberUniqueName="[Dim Date - Reviewed Date].[Month Name].[All]" allUniqueName="[Dim Date - Reviewed Date].[Month Name].[All]" dimensionUniqueName="[Dim Date - Reviewed Date]" displayFolder="" count="0" unbalanced="0" hidden="1"/>
    <cacheHierarchy uniqueName="[Dim Date - Reviewed Date].[Month Of Year]" caption="Month Of Year" attribute="1" time="1" defaultMemberUniqueName="[Dim Date - Reviewed Date].[Month Of Year].[All]" allUniqueName="[Dim Date - Reviewed Date].[Month Of Year].[All]" dimensionUniqueName="[Dim Date - Reviewed Date]" displayFolder="" count="0" unbalanced="0" hidden="1"/>
    <cacheHierarchy uniqueName="[Dim Date - Reviewed Date].[MonthKey]" caption="MonthKey" attribute="1" time="1" defaultMemberUniqueName="[Dim Date - Reviewed Date].[MonthKey].[All]" allUniqueName="[Dim Date - Reviewed Date].[MonthKey].[All]" dimensionUniqueName="[Dim Date - Reviewed Date]" displayFolder="" count="0" unbalanced="0" hidden="1"/>
    <cacheHierarchy uniqueName="[Dim Date - Reviewed Date].[MonthNameKey]" caption="MonthNameKey" attribute="1" time="1" defaultMemberUniqueName="[Dim Date - Reviewed Date].[MonthNameKey].[All]" allUniqueName="[Dim Date - Reviewed Date].[MonthNameKey].[All]" dimensionUniqueName="[Dim Date - Reviewed Date]" displayFolder="" count="0" unbalanced="0" hidden="1"/>
    <cacheHierarchy uniqueName="[Dim Date - Reviewed Date].[MonthOverTime]" caption="MonthOverTime" attribute="1" time="1" defaultMemberUniqueName="[Dim Date - Reviewed Date].[MonthOverTime].[All]" allUniqueName="[Dim Date - Reviewed Date].[MonthOverTime].[All]" dimensionUniqueName="[Dim Date - Reviewed Date]" displayFolder="" count="0" unbalanced="0" hidden="1"/>
    <cacheHierarchy uniqueName="[Dim Date - Reviewed Date].[PK_Date]" caption="PK_Date" attribute="1" time="1" keyAttribute="1" defaultMemberUniqueName="[Dim Date - Reviewed Date].[PK_Date].[All]" allUniqueName="[Dim Date - Reviewed Date].[PK_Date].[All]" dimensionUniqueName="[Dim Date - Reviewed Date]" displayFolder="" count="0" memberValueDatatype="7" unbalanced="0" hidden="1"/>
    <cacheHierarchy uniqueName="[Dim Date - Reviewed Date].[Quarter Name]" caption="Quarter Name" attribute="1" time="1" defaultMemberUniqueName="[Dim Date - Reviewed Date].[Quarter Name].[All]" allUniqueName="[Dim Date - Reviewed Date].[Quarter Name].[All]" dimensionUniqueName="[Dim Date - Reviewed Date]" displayFolder="" count="0" unbalanced="0" hidden="1"/>
    <cacheHierarchy uniqueName="[Dim Date - Reviewed Date].[Quarter Of Year]" caption="Quarter Of Year" attribute="1" time="1" defaultMemberUniqueName="[Dim Date - Reviewed Date].[Quarter Of Year].[All]" allUniqueName="[Dim Date - Reviewed Date].[Quarter Of Year].[All]" dimensionUniqueName="[Dim Date - Reviewed Date]" displayFolder="" count="0" unbalanced="0" hidden="1"/>
    <cacheHierarchy uniqueName="[Dim Date - Reviewed Date].[QuarterKey]" caption="QuarterKey" attribute="1" time="1" defaultMemberUniqueName="[Dim Date - Reviewed Date].[QuarterKey].[All]" allUniqueName="[Dim Date - Reviewed Date].[QuarterKey].[All]" dimensionUniqueName="[Dim Date - Reviewed Date]" displayFolder="" count="0" unbalanced="0" hidden="1"/>
    <cacheHierarchy uniqueName="[Dim Date - Reviewed Date].[Semester Of Year]" caption="Semester Of Year" attribute="1" time="1" defaultMemberUniqueName="[Dim Date - Reviewed Date].[Semester Of Year].[All]" allUniqueName="[Dim Date - Reviewed Date].[Semester Of Year].[All]" dimensionUniqueName="[Dim Date - Reviewed Date]" displayFolder="" count="0" unbalanced="0" hidden="1"/>
    <cacheHierarchy uniqueName="[Dim Date - Reviewed Date].[SemesterKey]" caption="SemesterKey" attribute="1" time="1" defaultMemberUniqueName="[Dim Date - Reviewed Date].[SemesterKey].[All]" allUniqueName="[Dim Date - Reviewed Date].[SemesterKey].[All]" dimensionUniqueName="[Dim Date - Reviewed Date]" displayFolder="" count="0" unbalanced="0" hidden="1"/>
    <cacheHierarchy uniqueName="[Dim Date - Reviewed Date].[SemesterNameKey]" caption="SemesterNameKey" attribute="1" time="1" defaultMemberUniqueName="[Dim Date - Reviewed Date].[SemesterNameKey].[All]" allUniqueName="[Dim Date - Reviewed Date].[SemesterNameKey].[All]" dimensionUniqueName="[Dim Date - Reviewed Date]" displayFolder="" count="0" unbalanced="0" hidden="1"/>
    <cacheHierarchy uniqueName="[Dim Date - Reviewed Date].[Week]" caption="Week" attribute="1" time="1" defaultMemberUniqueName="[Dim Date - Reviewed Date].[Week].[All]" allUniqueName="[Dim Date - Reviewed Date].[Week].[All]" dimensionUniqueName="[Dim Date - Reviewed Date]" displayFolder="" count="0" unbalanced="0" hidden="1"/>
    <cacheHierarchy uniqueName="[Dim Date - Reviewed Date].[Week Of Year]" caption="Week Of Year" attribute="1" time="1" defaultMemberUniqueName="[Dim Date - Reviewed Date].[Week Of Year].[All]" allUniqueName="[Dim Date - Reviewed Date].[Week Of Year].[All]" dimensionUniqueName="[Dim Date - Reviewed Date]" displayFolder="" count="0" unbalanced="0" hidden="1"/>
    <cacheHierarchy uniqueName="[Dim Date - Reviewed Date].[WeekKey]" caption="WeekKey" attribute="1" time="1" defaultMemberUniqueName="[Dim Date - Reviewed Date].[WeekKey].[All]" allUniqueName="[Dim Date - Reviewed Date].[WeekKey].[All]" dimensionUniqueName="[Dim Date - Reviewed Date]" displayFolder="" count="0" unbalanced="0" hidden="1"/>
    <cacheHierarchy uniqueName="[Dim Date - Reviewed Date].[WeeksHierarchy]" caption="WeeksHierarchy" time="1" defaultMemberUniqueName="[Dim Date - Reviewed Date].[WeeksHierarchy].[All]" allUniqueName="[Dim Date - Reviewed Date].[WeeksHierarchy].[All]" dimensionUniqueName="[Dim Date - Reviewed Date]" displayFolder="" count="0" unbalanced="0" hidden="1"/>
    <cacheHierarchy uniqueName="[Dim Date - Reviewed Date].[Year Name]" caption="Year Name" attribute="1" time="1" defaultMemberUniqueName="[Dim Date - Reviewed Date].[Year Name].[All]" allUniqueName="[Dim Date - Reviewed Date].[Year Name].[All]" dimensionUniqueName="[Dim Date - Reviewed Date]" displayFolder="" count="0" unbalanced="0" hidden="1"/>
    <cacheHierarchy uniqueName="[Dim Date - Reviewed Date].[YearMonthKey]" caption="YearMonthKey" attribute="1" time="1" defaultMemberUniqueName="[Dim Date - Reviewed Date].[YearMonthKey].[All]" allUniqueName="[Dim Date - Reviewed Date].[YearMonthKey].[All]" dimensionUniqueName="[Dim Date - Reviewed Date]" displayFolder="" count="0" unbalanced="0" hidden="1"/>
    <cacheHierarchy uniqueName="[Dim Date - Schedule Date].[Custom Week]" caption="Custom Week" attribute="1" time="1" defaultMemberUniqueName="[Dim Date - Schedule Date].[Custom Week].[All]" allUniqueName="[Dim Date - Schedule Date].[Custom Week].[All]" dimensionUniqueName="[Dim Date - Schedule Date]" displayFolder="" count="0" unbalanced="0" hidden="1"/>
    <cacheHierarchy uniqueName="[Dim Date - Schedule Date].[Date]" caption="Date" attribute="1" time="1" defaultMemberUniqueName="[Dim Date - Schedule Date].[Date].[All]" allUniqueName="[Dim Date - Schedule Date].[Date].[All]" dimensionUniqueName="[Dim Date - Schedule Date]" displayFolder="" count="0" unbalanced="0" hidden="1"/>
    <cacheHierarchy uniqueName="[Dim Date - Schedule Date].[DateHierarchy]" caption="DateHierarchy" time="1" defaultMemberUniqueName="[Dim Date - Schedule Date].[DateHierarchy].[All]" allUniqueName="[Dim Date - Schedule Date].[DateHierarchy].[All]" dimensionUniqueName="[Dim Date - Schedule Date]" displayFolder="" count="0" unbalanced="0" hidden="1"/>
    <cacheHierarchy uniqueName="[Dim Date - Schedule Date].[DateKey]" caption="DateKey" attribute="1" time="1" defaultMemberUniqueName="[Dim Date - Schedule Date].[DateKey].[All]" allUniqueName="[Dim Date - Schedule Date].[DateKey].[All]" dimensionUniqueName="[Dim Date - Schedule Date]" displayFolder="" count="0" unbalanced="0" hidden="1"/>
    <cacheHierarchy uniqueName="[Dim Date - Schedule Date].[DateOld]" caption="DateOld" attribute="1" time="1" defaultMemberUniqueName="[Dim Date - Schedule Date].[DateOld].[All]" allUniqueName="[Dim Date - Schedule Date].[DateOld].[All]" dimensionUniqueName="[Dim Date - Schedule Date]" displayFolder="" count="0" unbalanced="0" hidden="1"/>
    <cacheHierarchy uniqueName="[Dim Date - Schedule Date].[Day Name]" caption="Day Name" attribute="1" time="1" defaultMemberUniqueName="[Dim Date - Schedule Date].[Day Name].[All]" allUniqueName="[Dim Date - Schedule Date].[Day Name].[All]" dimensionUniqueName="[Dim Date - Schedule Date]" displayFolder="" count="0" unbalanced="0" hidden="1"/>
    <cacheHierarchy uniqueName="[Dim Date - Schedule Date].[Day Of Month]" caption="Day Of Month" attribute="1" time="1" defaultMemberUniqueName="[Dim Date - Schedule Date].[Day Of Month].[All]" allUniqueName="[Dim Date - Schedule Date].[Day Of Month].[All]" dimensionUniqueName="[Dim Date - Schedule Date]" displayFolder="" count="0" unbalanced="0" hidden="1"/>
    <cacheHierarchy uniqueName="[Dim Date - Schedule Date].[Day of Week]" caption="Day of Week" attribute="1" time="1" defaultMemberUniqueName="[Dim Date - Schedule Date].[Day of Week].[All]" allUniqueName="[Dim Date - Schedule Date].[Day of Week].[All]" dimensionUniqueName="[Dim Date - Schedule Date]" displayFolder="" count="0" unbalanced="0" hidden="1"/>
    <cacheHierarchy uniqueName="[Dim Date - Schedule Date].[Day of Year]" caption="Day of Year" attribute="1" time="1" defaultMemberUniqueName="[Dim Date - Schedule Date].[Day of Year].[All]" allUniqueName="[Dim Date - Schedule Date].[Day of Year].[All]" dimensionUniqueName="[Dim Date - Schedule Date]" displayFolder="" count="0" unbalanced="0" hidden="1"/>
    <cacheHierarchy uniqueName="[Dim Date - Schedule Date].[DayKey]" caption="DayKey" attribute="1" time="1" defaultMemberUniqueName="[Dim Date - Schedule Date].[DayKey].[All]" allUniqueName="[Dim Date - Schedule Date].[DayKey].[All]" dimensionUniqueName="[Dim Date - Schedule Date]" displayFolder="" count="0" unbalanced="0" hidden="1"/>
    <cacheHierarchy uniqueName="[Dim Date - Schedule Date].[DayKey2]" caption="DayKey2" attribute="1" time="1" defaultMemberUniqueName="[Dim Date - Schedule Date].[DayKey2].[All]" allUniqueName="[Dim Date - Schedule Date].[DayKey2].[All]" dimensionUniqueName="[Dim Date - Schedule Date]" displayFolder="" count="0" unbalanced="0" hidden="1"/>
    <cacheHierarchy uniqueName="[Dim Date - Schedule Date].[DayofMonthKey]" caption="DayofMonthKey" attribute="1" time="1" defaultMemberUniqueName="[Dim Date - Schedule Date].[DayofMonthKey].[All]" allUniqueName="[Dim Date - Schedule Date].[DayofMonthKey].[All]" dimensionUniqueName="[Dim Date - Schedule Date]" displayFolder="" count="0" unbalanced="0" hidden="1"/>
    <cacheHierarchy uniqueName="[Dim Date - Schedule Date].[DayofWeekKey]" caption="DayofWeekKey" attribute="1" time="1" defaultMemberUniqueName="[Dim Date - Schedule Date].[DayofWeekKey].[All]" allUniqueName="[Dim Date - Schedule Date].[DayofWeekKey].[All]" dimensionUniqueName="[Dim Date - Schedule Date]" displayFolder="" count="0" unbalanced="0" hidden="1"/>
    <cacheHierarchy uniqueName="[Dim Date - Schedule Date].[DayofYearKey]" caption="DayofYearKey" attribute="1" time="1" defaultMemberUniqueName="[Dim Date - Schedule Date].[DayofYearKey].[All]" allUniqueName="[Dim Date - Schedule Date].[DayofYearKey].[All]" dimensionUniqueName="[Dim Date - Schedule Date]" displayFolder="" count="0" unbalanced="0" hidden="1"/>
    <cacheHierarchy uniqueName="[Dim Date - Schedule Date].[FormattedDate]" caption="FormattedDate" attribute="1" time="1" defaultMemberUniqueName="[Dim Date - Schedule Date].[FormattedDate].[All]" allUniqueName="[Dim Date - Schedule Date].[FormattedDate].[All]" dimensionUniqueName="[Dim Date - Schedule Date]" displayFolder="" count="0" unbalanced="0" hidden="1"/>
    <cacheHierarchy uniqueName="[Dim Date - Schedule Date].[Half Year Name]" caption="Half Year Name" attribute="1" time="1" defaultMemberUniqueName="[Dim Date - Schedule Date].[Half Year Name].[All]" allUniqueName="[Dim Date - Schedule Date].[Half Year Name].[All]" dimensionUniqueName="[Dim Date - Schedule Date]" displayFolder="" count="0" unbalanced="0" hidden="1"/>
    <cacheHierarchy uniqueName="[Dim Date - Schedule Date].[Hijri Date]" caption="Hijri Date" attribute="1" time="1" defaultMemberUniqueName="[Dim Date - Schedule Date].[Hijri Date].[All]" allUniqueName="[Dim Date - Schedule Date].[Hijri Date].[All]" dimensionUniqueName="[Dim Date - Schedule Date]" displayFolder="" count="0" unbalanced="0" hidden="1"/>
    <cacheHierarchy uniqueName="[Dim Date - Schedule Date].[Hijri Month]" caption="Hijri Month" attribute="1" time="1" defaultMemberUniqueName="[Dim Date - Schedule Date].[Hijri Month].[All]" allUniqueName="[Dim Date - Schedule Date].[Hijri Month].[All]" dimensionUniqueName="[Dim Date - Schedule Date]" displayFolder="" count="0" unbalanced="0" hidden="1"/>
    <cacheHierarchy uniqueName="[Dim Date - Schedule Date].[Hijri Quarter]" caption="Hijri Quarter" attribute="1" time="1" defaultMemberUniqueName="[Dim Date - Schedule Date].[Hijri Quarter].[All]" allUniqueName="[Dim Date - Schedule Date].[Hijri Quarter].[All]" dimensionUniqueName="[Dim Date - Schedule Date]" displayFolder="" count="0" unbalanced="0" hidden="1"/>
    <cacheHierarchy uniqueName="[Dim Date - Schedule Date].[Hijri Semester]" caption="Hijri Semester" attribute="1" time="1" defaultMemberUniqueName="[Dim Date - Schedule Date].[Hijri Semester].[All]" allUniqueName="[Dim Date - Schedule Date].[Hijri Semester].[All]" dimensionUniqueName="[Dim Date - Schedule Date]" displayFolder="" count="0" unbalanced="0" hidden="1"/>
    <cacheHierarchy uniqueName="[Dim Date - Schedule Date].[Hijri Year]" caption="Hijri Year" attribute="1" time="1" defaultMemberUniqueName="[Dim Date - Schedule Date].[Hijri Year].[All]" allUniqueName="[Dim Date - Schedule Date].[Hijri Year].[All]" dimensionUniqueName="[Dim Date - Schedule Date]" displayFolder="" count="0" unbalanced="0" hidden="1"/>
    <cacheHierarchy uniqueName="[Dim Date - Schedule Date].[HijriDateHierarchy]" caption="HijriDateHierarchy" time="1" defaultMemberUniqueName="[Dim Date - Schedule Date].[HijriDateHierarchy].[All]" allUniqueName="[Dim Date - Schedule Date].[HijriDateHierarchy].[All]" dimensionUniqueName="[Dim Date - Schedule Date]" displayFolder="" count="0" unbalanced="0" hidden="1"/>
    <cacheHierarchy uniqueName="[Dim Date - Schedule Date].[HijriDayKey]" caption="HijriDayKey" attribute="1" time="1" defaultMemberUniqueName="[Dim Date - Schedule Date].[HijriDayKey].[All]" allUniqueName="[Dim Date - Schedule Date].[HijriDayKey].[All]" dimensionUniqueName="[Dim Date - Schedule Date]" displayFolder="" count="0" unbalanced="0" hidden="1"/>
    <cacheHierarchy uniqueName="[Dim Date - Schedule Date].[HijriMonthKey]" caption="HijriMonthKey" attribute="1" time="1" defaultMemberUniqueName="[Dim Date - Schedule Date].[HijriMonthKey].[All]" allUniqueName="[Dim Date - Schedule Date].[HijriMonthKey].[All]" dimensionUniqueName="[Dim Date - Schedule Date]" displayFolder="" count="0" unbalanced="0" hidden="1"/>
    <cacheHierarchy uniqueName="[Dim Date - Schedule Date].[HijriQuarterKey]" caption="HijriQuarterKey" attribute="1" time="1" defaultMemberUniqueName="[Dim Date - Schedule Date].[HijriQuarterKey].[All]" allUniqueName="[Dim Date - Schedule Date].[HijriQuarterKey].[All]" dimensionUniqueName="[Dim Date - Schedule Date]" displayFolder="" count="0" unbalanced="0" hidden="1"/>
    <cacheHierarchy uniqueName="[Dim Date - Schedule Date].[HijriSemesterKey]" caption="HijriSemesterKey" attribute="1" time="1" defaultMemberUniqueName="[Dim Date - Schedule Date].[HijriSemesterKey].[All]" allUniqueName="[Dim Date - Schedule Date].[HijriSemesterKey].[All]" dimensionUniqueName="[Dim Date - Schedule Date]" displayFolder="" count="0" unbalanced="0" hidden="1"/>
    <cacheHierarchy uniqueName="[Dim Date - Schedule Date].[Month Name]" caption="Month Name" attribute="1" time="1" defaultMemberUniqueName="[Dim Date - Schedule Date].[Month Name].[All]" allUniqueName="[Dim Date - Schedule Date].[Month Name].[All]" dimensionUniqueName="[Dim Date - Schedule Date]" displayFolder="" count="0" unbalanced="0" hidden="1"/>
    <cacheHierarchy uniqueName="[Dim Date - Schedule Date].[Month Of Year]" caption="Month Of Year" attribute="1" time="1" defaultMemberUniqueName="[Dim Date - Schedule Date].[Month Of Year].[All]" allUniqueName="[Dim Date - Schedule Date].[Month Of Year].[All]" dimensionUniqueName="[Dim Date - Schedule Date]" displayFolder="" count="0" unbalanced="0" hidden="1"/>
    <cacheHierarchy uniqueName="[Dim Date - Schedule Date].[MonthKey]" caption="MonthKey" attribute="1" time="1" defaultMemberUniqueName="[Dim Date - Schedule Date].[MonthKey].[All]" allUniqueName="[Dim Date - Schedule Date].[MonthKey].[All]" dimensionUniqueName="[Dim Date - Schedule Date]" displayFolder="" count="0" unbalanced="0" hidden="1"/>
    <cacheHierarchy uniqueName="[Dim Date - Schedule Date].[MonthNameKey]" caption="MonthNameKey" attribute="1" time="1" defaultMemberUniqueName="[Dim Date - Schedule Date].[MonthNameKey].[All]" allUniqueName="[Dim Date - Schedule Date].[MonthNameKey].[All]" dimensionUniqueName="[Dim Date - Schedule Date]" displayFolder="" count="0" unbalanced="0" hidden="1"/>
    <cacheHierarchy uniqueName="[Dim Date - Schedule Date].[MonthOverTime]" caption="MonthOverTime" attribute="1" time="1" defaultMemberUniqueName="[Dim Date - Schedule Date].[MonthOverTime].[All]" allUniqueName="[Dim Date - Schedule Date].[MonthOverTime].[All]" dimensionUniqueName="[Dim Date - Schedule Date]" displayFolder="" count="0" unbalanced="0" hidden="1"/>
    <cacheHierarchy uniqueName="[Dim Date - Schedule Date].[PK_Date]" caption="PK_Date" attribute="1" time="1" keyAttribute="1" defaultMemberUniqueName="[Dim Date - Schedule Date].[PK_Date].[All]" allUniqueName="[Dim Date - Schedule Date].[PK_Date].[All]" dimensionUniqueName="[Dim Date - Schedule Date]" displayFolder="" count="0" memberValueDatatype="7" unbalanced="0" hidden="1"/>
    <cacheHierarchy uniqueName="[Dim Date - Schedule Date].[Quarter Name]" caption="Quarter Name" attribute="1" time="1" defaultMemberUniqueName="[Dim Date - Schedule Date].[Quarter Name].[All]" allUniqueName="[Dim Date - Schedule Date].[Quarter Name].[All]" dimensionUniqueName="[Dim Date - Schedule Date]" displayFolder="" count="0" unbalanced="0" hidden="1"/>
    <cacheHierarchy uniqueName="[Dim Date - Schedule Date].[Quarter Of Year]" caption="Quarter Of Year" attribute="1" time="1" defaultMemberUniqueName="[Dim Date - Schedule Date].[Quarter Of Year].[All]" allUniqueName="[Dim Date - Schedule Date].[Quarter Of Year].[All]" dimensionUniqueName="[Dim Date - Schedule Date]" displayFolder="" count="0" unbalanced="0" hidden="1"/>
    <cacheHierarchy uniqueName="[Dim Date - Schedule Date].[QuarterKey]" caption="QuarterKey" attribute="1" time="1" defaultMemberUniqueName="[Dim Date - Schedule Date].[QuarterKey].[All]" allUniqueName="[Dim Date - Schedule Date].[QuarterKey].[All]" dimensionUniqueName="[Dim Date - Schedule Date]" displayFolder="" count="0" unbalanced="0" hidden="1"/>
    <cacheHierarchy uniqueName="[Dim Date - Schedule Date].[Semester Of Year]" caption="Semester Of Year" attribute="1" time="1" defaultMemberUniqueName="[Dim Date - Schedule Date].[Semester Of Year].[All]" allUniqueName="[Dim Date - Schedule Date].[Semester Of Year].[All]" dimensionUniqueName="[Dim Date - Schedule Date]" displayFolder="" count="0" unbalanced="0" hidden="1"/>
    <cacheHierarchy uniqueName="[Dim Date - Schedule Date].[SemesterKey]" caption="SemesterKey" attribute="1" time="1" defaultMemberUniqueName="[Dim Date - Schedule Date].[SemesterKey].[All]" allUniqueName="[Dim Date - Schedule Date].[SemesterKey].[All]" dimensionUniqueName="[Dim Date - Schedule Date]" displayFolder="" count="0" unbalanced="0" hidden="1"/>
    <cacheHierarchy uniqueName="[Dim Date - Schedule Date].[SemesterNameKey]" caption="SemesterNameKey" attribute="1" time="1" defaultMemberUniqueName="[Dim Date - Schedule Date].[SemesterNameKey].[All]" allUniqueName="[Dim Date - Schedule Date].[SemesterNameKey].[All]" dimensionUniqueName="[Dim Date - Schedule Date]" displayFolder="" count="0" unbalanced="0" hidden="1"/>
    <cacheHierarchy uniqueName="[Dim Date - Schedule Date].[Week]" caption="Week" attribute="1" time="1" defaultMemberUniqueName="[Dim Date - Schedule Date].[Week].[All]" allUniqueName="[Dim Date - Schedule Date].[Week].[All]" dimensionUniqueName="[Dim Date - Schedule Date]" displayFolder="" count="0" unbalanced="0" hidden="1"/>
    <cacheHierarchy uniqueName="[Dim Date - Schedule Date].[Week Of Year]" caption="Week Of Year" attribute="1" time="1" defaultMemberUniqueName="[Dim Date - Schedule Date].[Week Of Year].[All]" allUniqueName="[Dim Date - Schedule Date].[Week Of Year].[All]" dimensionUniqueName="[Dim Date - Schedule Date]" displayFolder="" count="0" unbalanced="0" hidden="1"/>
    <cacheHierarchy uniqueName="[Dim Date - Schedule Date].[WeekKey]" caption="WeekKey" attribute="1" time="1" defaultMemberUniqueName="[Dim Date - Schedule Date].[WeekKey].[All]" allUniqueName="[Dim Date - Schedule Date].[WeekKey].[All]" dimensionUniqueName="[Dim Date - Schedule Date]" displayFolder="" count="0" unbalanced="0" hidden="1"/>
    <cacheHierarchy uniqueName="[Dim Date - Schedule Date].[WeeksHierarchy]" caption="WeeksHierarchy" time="1" defaultMemberUniqueName="[Dim Date - Schedule Date].[WeeksHierarchy].[All]" allUniqueName="[Dim Date - Schedule Date].[WeeksHierarchy].[All]" dimensionUniqueName="[Dim Date - Schedule Date]" displayFolder="" count="0" unbalanced="0" hidden="1"/>
    <cacheHierarchy uniqueName="[Dim Date - Schedule Date].[Year Name]" caption="Year Name" attribute="1" time="1" defaultMemberUniqueName="[Dim Date - Schedule Date].[Year Name].[All]" allUniqueName="[Dim Date - Schedule Date].[Year Name].[All]" dimensionUniqueName="[Dim Date - Schedule Date]" displayFolder="" count="0" unbalanced="0" hidden="1"/>
    <cacheHierarchy uniqueName="[Dim Date - Schedule Date].[YearMonthKey]" caption="YearMonthKey" attribute="1" time="1" defaultMemberUniqueName="[Dim Date - Schedule Date].[YearMonthKey].[All]" allUniqueName="[Dim Date - Schedule Date].[YearMonthKey].[All]" dimensionUniqueName="[Dim Date - Schedule Date]" displayFolder="" count="0" unbalanced="0" hidden="1"/>
    <cacheHierarchy uniqueName="[Dim Date - Schedule Time].[DayTimeBucket]" caption="DayTimeBucket" attribute="1" defaultMemberUniqueName="[Dim Date - Schedule Time].[DayTimeBucket].[All]" allUniqueName="[Dim Date - Schedule Time].[DayTimeBucket].[All]" dimensionUniqueName="[Dim Date - Schedule Time]" displayFolder="" count="0" unbalanced="0" hidden="1"/>
    <cacheHierarchy uniqueName="[Dim Date - Schedule Time].[DayTimeBucketGroupKey]" caption="DayTimeBucketGroupKey" attribute="1" defaultMemberUniqueName="[Dim Date - Schedule Time].[DayTimeBucketGroupKey].[All]" allUniqueName="[Dim Date - Schedule Time].[DayTimeBucketGroupKey].[All]" dimensionUniqueName="[Dim Date - Schedule Time]" displayFolder="" count="0" unbalanced="0" hidden="1"/>
    <cacheHierarchy uniqueName="[Dim Date - Schedule Time].[Hour30]" caption="Hour30" attribute="1" defaultMemberUniqueName="[Dim Date - Schedule Time].[Hour30].[All]" allUniqueName="[Dim Date - Schedule Time].[Hour30].[All]" dimensionUniqueName="[Dim Date - Schedule Time]" displayFolder="" count="0" unbalanced="0" hidden="1"/>
    <cacheHierarchy uniqueName="[Dim Date - Schedule Time].[HourlyBucket]" caption="HourlyBucket" attribute="1" defaultMemberUniqueName="[Dim Date - Schedule Time].[HourlyBucket].[All]" allUniqueName="[Dim Date - Schedule Time].[HourlyBucket].[All]" dimensionUniqueName="[Dim Date - Schedule Time]" displayFolder="" count="0" unbalanced="0" hidden="1"/>
    <cacheHierarchy uniqueName="[Dim Date - Schedule Time].[MinuteNumber]" caption="MinuteNumber" attribute="1" defaultMemberUniqueName="[Dim Date - Schedule Time].[MinuteNumber].[All]" allUniqueName="[Dim Date - Schedule Time].[MinuteNumber].[All]" dimensionUniqueName="[Dim Date - Schedule Time]" displayFolder="" count="0" unbalanced="0" hidden="1"/>
    <cacheHierarchy uniqueName="[Dim Date - Schedule Time].[SecondNumber]" caption="SecondNumber" attribute="1" defaultMemberUniqueName="[Dim Date - Schedule Time].[SecondNumber].[All]" allUniqueName="[Dim Date - Schedule Time].[SecondNumber].[All]" dimensionUniqueName="[Dim Date - Schedule Time]" displayFolder="" count="0" unbalanced="0" hidden="1"/>
    <cacheHierarchy uniqueName="[Dim Date - Schedule Time].[Time]" caption="Time" attribute="1" defaultMemberUniqueName="[Dim Date - Schedule Time].[Time].[All]" allUniqueName="[Dim Date - Schedule Time].[Time].[All]" dimensionUniqueName="[Dim Date - Schedule Time]" displayFolder="" count="0" unbalanced="0" hidden="1"/>
    <cacheHierarchy uniqueName="[Dim Date - Schedule Time].[TimeAltKey]" caption="TimeAltKey" attribute="1" defaultMemberUniqueName="[Dim Date - Schedule Time].[TimeAltKey].[All]" allUniqueName="[Dim Date - Schedule Time].[TimeAltKey].[All]" dimensionUniqueName="[Dim Date - Schedule Time]" displayFolder="" count="0" unbalanced="0" hidden="1"/>
    <cacheHierarchy uniqueName="[Dim Date - Schedule Time].[TimeInSecond]" caption="TimeInSecond" attribute="1" defaultMemberUniqueName="[Dim Date - Schedule Time].[TimeInSecond].[All]" allUniqueName="[Dim Date - Schedule Time].[TimeInSecond].[All]" dimensionUniqueName="[Dim Date - Schedule Time]" displayFolder="" count="0" unbalanced="0" hidden="1"/>
    <cacheHierarchy uniqueName="[Dim Date - Schedule Time].[TimeKey]" caption="TimeKey" attribute="1" defaultMemberUniqueName="[Dim Date - Schedule Time].[TimeKey].[All]" allUniqueName="[Dim Date - Schedule Time].[TimeKey].[All]" dimensionUniqueName="[Dim Date - Schedule Time]" displayFolder="" count="0" unbalanced="0" hidden="1"/>
    <cacheHierarchy uniqueName="[Dim Date - Seen Date].[Custom Week]" caption="Custom Week" attribute="1" time="1" defaultMemberUniqueName="[Dim Date - Seen Date].[Custom Week].[All]" allUniqueName="[Dim Date - Seen Date].[Custom Week].[All]" dimensionUniqueName="[Dim Date - Seen Date]" displayFolder="" count="0" unbalanced="0" hidden="1"/>
    <cacheHierarchy uniqueName="[Dim Date - Seen Date].[Date]" caption="Date" attribute="1" time="1" defaultMemberUniqueName="[Dim Date - Seen Date].[Date].[All]" allUniqueName="[Dim Date - Seen Date].[Date].[All]" dimensionUniqueName="[Dim Date - Seen Date]" displayFolder="" count="0" unbalanced="0" hidden="1"/>
    <cacheHierarchy uniqueName="[Dim Date - Seen Date].[DateHierarchy]" caption="DateHierarchy" time="1" defaultMemberUniqueName="[Dim Date - Seen Date].[DateHierarchy].[All]" allUniqueName="[Dim Date - Seen Date].[DateHierarchy].[All]" dimensionUniqueName="[Dim Date - Seen Date]" displayFolder="" count="0" unbalanced="0" hidden="1"/>
    <cacheHierarchy uniqueName="[Dim Date - Seen Date].[DateKey]" caption="DateKey" attribute="1" time="1" defaultMemberUniqueName="[Dim Date - Seen Date].[DateKey].[All]" allUniqueName="[Dim Date - Seen Date].[DateKey].[All]" dimensionUniqueName="[Dim Date - Seen Date]" displayFolder="" count="0" unbalanced="0" hidden="1"/>
    <cacheHierarchy uniqueName="[Dim Date - Seen Date].[DateOld]" caption="DateOld" attribute="1" time="1" defaultMemberUniqueName="[Dim Date - Seen Date].[DateOld].[All]" allUniqueName="[Dim Date - Seen Date].[DateOld].[All]" dimensionUniqueName="[Dim Date - Seen Date]" displayFolder="" count="0" unbalanced="0" hidden="1"/>
    <cacheHierarchy uniqueName="[Dim Date - Seen Date].[Day Name]" caption="Day Name" attribute="1" time="1" defaultMemberUniqueName="[Dim Date - Seen Date].[Day Name].[All]" allUniqueName="[Dim Date - Seen Date].[Day Name].[All]" dimensionUniqueName="[Dim Date - Seen Date]" displayFolder="" count="0" unbalanced="0" hidden="1"/>
    <cacheHierarchy uniqueName="[Dim Date - Seen Date].[Day Of Month]" caption="Day Of Month" attribute="1" time="1" defaultMemberUniqueName="[Dim Date - Seen Date].[Day Of Month].[All]" allUniqueName="[Dim Date - Seen Date].[Day Of Month].[All]" dimensionUniqueName="[Dim Date - Seen Date]" displayFolder="" count="0" unbalanced="0" hidden="1"/>
    <cacheHierarchy uniqueName="[Dim Date - Seen Date].[Day of Week]" caption="Day of Week" attribute="1" time="1" defaultMemberUniqueName="[Dim Date - Seen Date].[Day of Week].[All]" allUniqueName="[Dim Date - Seen Date].[Day of Week].[All]" dimensionUniqueName="[Dim Date - Seen Date]" displayFolder="" count="0" unbalanced="0" hidden="1"/>
    <cacheHierarchy uniqueName="[Dim Date - Seen Date].[Day of Year]" caption="Day of Year" attribute="1" time="1" defaultMemberUniqueName="[Dim Date - Seen Date].[Day of Year].[All]" allUniqueName="[Dim Date - Seen Date].[Day of Year].[All]" dimensionUniqueName="[Dim Date - Seen Date]" displayFolder="" count="0" unbalanced="0" hidden="1"/>
    <cacheHierarchy uniqueName="[Dim Date - Seen Date].[DayKey]" caption="DayKey" attribute="1" time="1" defaultMemberUniqueName="[Dim Date - Seen Date].[DayKey].[All]" allUniqueName="[Dim Date - Seen Date].[DayKey].[All]" dimensionUniqueName="[Dim Date - Seen Date]" displayFolder="" count="0" unbalanced="0" hidden="1"/>
    <cacheHierarchy uniqueName="[Dim Date - Seen Date].[DayKey2]" caption="DayKey2" attribute="1" time="1" defaultMemberUniqueName="[Dim Date - Seen Date].[DayKey2].[All]" allUniqueName="[Dim Date - Seen Date].[DayKey2].[All]" dimensionUniqueName="[Dim Date - Seen Date]" displayFolder="" count="0" unbalanced="0" hidden="1"/>
    <cacheHierarchy uniqueName="[Dim Date - Seen Date].[DayofMonthKey]" caption="DayofMonthKey" attribute="1" time="1" defaultMemberUniqueName="[Dim Date - Seen Date].[DayofMonthKey].[All]" allUniqueName="[Dim Date - Seen Date].[DayofMonthKey].[All]" dimensionUniqueName="[Dim Date - Seen Date]" displayFolder="" count="0" unbalanced="0" hidden="1"/>
    <cacheHierarchy uniqueName="[Dim Date - Seen Date].[DayofWeekKey]" caption="DayofWeekKey" attribute="1" time="1" defaultMemberUniqueName="[Dim Date - Seen Date].[DayofWeekKey].[All]" allUniqueName="[Dim Date - Seen Date].[DayofWeekKey].[All]" dimensionUniqueName="[Dim Date - Seen Date]" displayFolder="" count="0" unbalanced="0" hidden="1"/>
    <cacheHierarchy uniqueName="[Dim Date - Seen Date].[DayofYearKey]" caption="DayofYearKey" attribute="1" time="1" defaultMemberUniqueName="[Dim Date - Seen Date].[DayofYearKey].[All]" allUniqueName="[Dim Date - Seen Date].[DayofYearKey].[All]" dimensionUniqueName="[Dim Date - Seen Date]" displayFolder="" count="0" unbalanced="0" hidden="1"/>
    <cacheHierarchy uniqueName="[Dim Date - Seen Date].[FormattedDate]" caption="FormattedDate" attribute="1" time="1" defaultMemberUniqueName="[Dim Date - Seen Date].[FormattedDate].[All]" allUniqueName="[Dim Date - Seen Date].[FormattedDate].[All]" dimensionUniqueName="[Dim Date - Seen Date]" displayFolder="" count="0" unbalanced="0" hidden="1"/>
    <cacheHierarchy uniqueName="[Dim Date - Seen Date].[Half Year Name]" caption="Half Year Name" attribute="1" time="1" defaultMemberUniqueName="[Dim Date - Seen Date].[Half Year Name].[All]" allUniqueName="[Dim Date - Seen Date].[Half Year Name].[All]" dimensionUniqueName="[Dim Date - Seen Date]" displayFolder="" count="0" unbalanced="0" hidden="1"/>
    <cacheHierarchy uniqueName="[Dim Date - Seen Date].[Hijri Date]" caption="Hijri Date" attribute="1" time="1" defaultMemberUniqueName="[Dim Date - Seen Date].[Hijri Date].[All]" allUniqueName="[Dim Date - Seen Date].[Hijri Date].[All]" dimensionUniqueName="[Dim Date - Seen Date]" displayFolder="" count="0" unbalanced="0" hidden="1"/>
    <cacheHierarchy uniqueName="[Dim Date - Seen Date].[Hijri Month]" caption="Hijri Month" attribute="1" time="1" defaultMemberUniqueName="[Dim Date - Seen Date].[Hijri Month].[All]" allUniqueName="[Dim Date - Seen Date].[Hijri Month].[All]" dimensionUniqueName="[Dim Date - Seen Date]" displayFolder="" count="0" unbalanced="0" hidden="1"/>
    <cacheHierarchy uniqueName="[Dim Date - Seen Date].[Hijri Quarter]" caption="Hijri Quarter" attribute="1" time="1" defaultMemberUniqueName="[Dim Date - Seen Date].[Hijri Quarter].[All]" allUniqueName="[Dim Date - Seen Date].[Hijri Quarter].[All]" dimensionUniqueName="[Dim Date - Seen Date]" displayFolder="" count="0" unbalanced="0" hidden="1"/>
    <cacheHierarchy uniqueName="[Dim Date - Seen Date].[Hijri Semester]" caption="Hijri Semester" attribute="1" time="1" defaultMemberUniqueName="[Dim Date - Seen Date].[Hijri Semester].[All]" allUniqueName="[Dim Date - Seen Date].[Hijri Semester].[All]" dimensionUniqueName="[Dim Date - Seen Date]" displayFolder="" count="0" unbalanced="0" hidden="1"/>
    <cacheHierarchy uniqueName="[Dim Date - Seen Date].[Hijri Year]" caption="Hijri Year" attribute="1" time="1" defaultMemberUniqueName="[Dim Date - Seen Date].[Hijri Year].[All]" allUniqueName="[Dim Date - Seen Date].[Hijri Year].[All]" dimensionUniqueName="[Dim Date - Seen Date]" displayFolder="" count="0" unbalanced="0" hidden="1"/>
    <cacheHierarchy uniqueName="[Dim Date - Seen Date].[HijriDateHierarchy]" caption="HijriDateHierarchy" time="1" defaultMemberUniqueName="[Dim Date - Seen Date].[HijriDateHierarchy].[All]" allUniqueName="[Dim Date - Seen Date].[HijriDateHierarchy].[All]" dimensionUniqueName="[Dim Date - Seen Date]" displayFolder="" count="0" unbalanced="0" hidden="1"/>
    <cacheHierarchy uniqueName="[Dim Date - Seen Date].[HijriDayKey]" caption="HijriDayKey" attribute="1" time="1" defaultMemberUniqueName="[Dim Date - Seen Date].[HijriDayKey].[All]" allUniqueName="[Dim Date - Seen Date].[HijriDayKey].[All]" dimensionUniqueName="[Dim Date - Seen Date]" displayFolder="" count="0" unbalanced="0" hidden="1"/>
    <cacheHierarchy uniqueName="[Dim Date - Seen Date].[HijriMonthKey]" caption="HijriMonthKey" attribute="1" time="1" defaultMemberUniqueName="[Dim Date - Seen Date].[HijriMonthKey].[All]" allUniqueName="[Dim Date - Seen Date].[HijriMonthKey].[All]" dimensionUniqueName="[Dim Date - Seen Date]" displayFolder="" count="0" unbalanced="0" hidden="1"/>
    <cacheHierarchy uniqueName="[Dim Date - Seen Date].[HijriQuarterKey]" caption="HijriQuarterKey" attribute="1" time="1" defaultMemberUniqueName="[Dim Date - Seen Date].[HijriQuarterKey].[All]" allUniqueName="[Dim Date - Seen Date].[HijriQuarterKey].[All]" dimensionUniqueName="[Dim Date - Seen Date]" displayFolder="" count="0" unbalanced="0" hidden="1"/>
    <cacheHierarchy uniqueName="[Dim Date - Seen Date].[HijriSemesterKey]" caption="HijriSemesterKey" attribute="1" time="1" defaultMemberUniqueName="[Dim Date - Seen Date].[HijriSemesterKey].[All]" allUniqueName="[Dim Date - Seen Date].[HijriSemesterKey].[All]" dimensionUniqueName="[Dim Date - Seen Date]" displayFolder="" count="0" unbalanced="0" hidden="1"/>
    <cacheHierarchy uniqueName="[Dim Date - Seen Date].[Month Name]" caption="Month Name" attribute="1" time="1" defaultMemberUniqueName="[Dim Date - Seen Date].[Month Name].[All]" allUniqueName="[Dim Date - Seen Date].[Month Name].[All]" dimensionUniqueName="[Dim Date - Seen Date]" displayFolder="" count="0" unbalanced="0" hidden="1"/>
    <cacheHierarchy uniqueName="[Dim Date - Seen Date].[Month Of Year]" caption="Month Of Year" attribute="1" time="1" defaultMemberUniqueName="[Dim Date - Seen Date].[Month Of Year].[All]" allUniqueName="[Dim Date - Seen Date].[Month Of Year].[All]" dimensionUniqueName="[Dim Date - Seen Date]" displayFolder="" count="0" unbalanced="0" hidden="1"/>
    <cacheHierarchy uniqueName="[Dim Date - Seen Date].[MonthKey]" caption="MonthKey" attribute="1" time="1" defaultMemberUniqueName="[Dim Date - Seen Date].[MonthKey].[All]" allUniqueName="[Dim Date - Seen Date].[MonthKey].[All]" dimensionUniqueName="[Dim Date - Seen Date]" displayFolder="" count="0" unbalanced="0" hidden="1"/>
    <cacheHierarchy uniqueName="[Dim Date - Seen Date].[MonthNameKey]" caption="MonthNameKey" attribute="1" time="1" defaultMemberUniqueName="[Dim Date - Seen Date].[MonthNameKey].[All]" allUniqueName="[Dim Date - Seen Date].[MonthNameKey].[All]" dimensionUniqueName="[Dim Date - Seen Date]" displayFolder="" count="0" unbalanced="0" hidden="1"/>
    <cacheHierarchy uniqueName="[Dim Date - Seen Date].[MonthOverTime]" caption="MonthOverTime" attribute="1" time="1" defaultMemberUniqueName="[Dim Date - Seen Date].[MonthOverTime].[All]" allUniqueName="[Dim Date - Seen Date].[MonthOverTime].[All]" dimensionUniqueName="[Dim Date - Seen Date]" displayFolder="" count="0" unbalanced="0" hidden="1"/>
    <cacheHierarchy uniqueName="[Dim Date - Seen Date].[PK_Date]" caption="PK_Date" attribute="1" time="1" keyAttribute="1" defaultMemberUniqueName="[Dim Date - Seen Date].[PK_Date].[All]" allUniqueName="[Dim Date - Seen Date].[PK_Date].[All]" dimensionUniqueName="[Dim Date - Seen Date]" displayFolder="" count="0" memberValueDatatype="7" unbalanced="0" hidden="1"/>
    <cacheHierarchy uniqueName="[Dim Date - Seen Date].[Quarter Name]" caption="Quarter Name" attribute="1" time="1" defaultMemberUniqueName="[Dim Date - Seen Date].[Quarter Name].[All]" allUniqueName="[Dim Date - Seen Date].[Quarter Name].[All]" dimensionUniqueName="[Dim Date - Seen Date]" displayFolder="" count="0" unbalanced="0" hidden="1"/>
    <cacheHierarchy uniqueName="[Dim Date - Seen Date].[Quarter Of Year]" caption="Quarter Of Year" attribute="1" time="1" defaultMemberUniqueName="[Dim Date - Seen Date].[Quarter Of Year].[All]" allUniqueName="[Dim Date - Seen Date].[Quarter Of Year].[All]" dimensionUniqueName="[Dim Date - Seen Date]" displayFolder="" count="0" unbalanced="0" hidden="1"/>
    <cacheHierarchy uniqueName="[Dim Date - Seen Date].[QuarterKey]" caption="QuarterKey" attribute="1" time="1" defaultMemberUniqueName="[Dim Date - Seen Date].[QuarterKey].[All]" allUniqueName="[Dim Date - Seen Date].[QuarterKey].[All]" dimensionUniqueName="[Dim Date - Seen Date]" displayFolder="" count="0" unbalanced="0" hidden="1"/>
    <cacheHierarchy uniqueName="[Dim Date - Seen Date].[Semester Of Year]" caption="Semester Of Year" attribute="1" time="1" defaultMemberUniqueName="[Dim Date - Seen Date].[Semester Of Year].[All]" allUniqueName="[Dim Date - Seen Date].[Semester Of Year].[All]" dimensionUniqueName="[Dim Date - Seen Date]" displayFolder="" count="0" unbalanced="0" hidden="1"/>
    <cacheHierarchy uniqueName="[Dim Date - Seen Date].[SemesterKey]" caption="SemesterKey" attribute="1" time="1" defaultMemberUniqueName="[Dim Date - Seen Date].[SemesterKey].[All]" allUniqueName="[Dim Date - Seen Date].[SemesterKey].[All]" dimensionUniqueName="[Dim Date - Seen Date]" displayFolder="" count="0" unbalanced="0" hidden="1"/>
    <cacheHierarchy uniqueName="[Dim Date - Seen Date].[SemesterNameKey]" caption="SemesterNameKey" attribute="1" time="1" defaultMemberUniqueName="[Dim Date - Seen Date].[SemesterNameKey].[All]" allUniqueName="[Dim Date - Seen Date].[SemesterNameKey].[All]" dimensionUniqueName="[Dim Date - Seen Date]" displayFolder="" count="0" unbalanced="0" hidden="1"/>
    <cacheHierarchy uniqueName="[Dim Date - Seen Date].[Week]" caption="Week" attribute="1" time="1" defaultMemberUniqueName="[Dim Date - Seen Date].[Week].[All]" allUniqueName="[Dim Date - Seen Date].[Week].[All]" dimensionUniqueName="[Dim Date - Seen Date]" displayFolder="" count="0" unbalanced="0" hidden="1"/>
    <cacheHierarchy uniqueName="[Dim Date - Seen Date].[Week Of Year]" caption="Week Of Year" attribute="1" time="1" defaultMemberUniqueName="[Dim Date - Seen Date].[Week Of Year].[All]" allUniqueName="[Dim Date - Seen Date].[Week Of Year].[All]" dimensionUniqueName="[Dim Date - Seen Date]" displayFolder="" count="0" unbalanced="0" hidden="1"/>
    <cacheHierarchy uniqueName="[Dim Date - Seen Date].[WeekKey]" caption="WeekKey" attribute="1" time="1" defaultMemberUniqueName="[Dim Date - Seen Date].[WeekKey].[All]" allUniqueName="[Dim Date - Seen Date].[WeekKey].[All]" dimensionUniqueName="[Dim Date - Seen Date]" displayFolder="" count="0" unbalanced="0" hidden="1"/>
    <cacheHierarchy uniqueName="[Dim Date - Seen Date].[WeeksHierarchy]" caption="WeeksHierarchy" time="1" defaultMemberUniqueName="[Dim Date - Seen Date].[WeeksHierarchy].[All]" allUniqueName="[Dim Date - Seen Date].[WeeksHierarchy].[All]" dimensionUniqueName="[Dim Date - Seen Date]" displayFolder="" count="0" unbalanced="0" hidden="1"/>
    <cacheHierarchy uniqueName="[Dim Date - Seen Date].[Year Name]" caption="Year Name" attribute="1" time="1" defaultMemberUniqueName="[Dim Date - Seen Date].[Year Name].[All]" allUniqueName="[Dim Date - Seen Date].[Year Name].[All]" dimensionUniqueName="[Dim Date - Seen Date]" displayFolder="" count="0" unbalanced="0" hidden="1"/>
    <cacheHierarchy uniqueName="[Dim Date - Seen Date].[YearMonthKey]" caption="YearMonthKey" attribute="1" time="1" defaultMemberUniqueName="[Dim Date - Seen Date].[YearMonthKey].[All]" allUniqueName="[Dim Date - Seen Date].[YearMonthKey].[All]" dimensionUniqueName="[Dim Date - Seen Date]" displayFolder="" count="0" unbalanced="0" hidden="1"/>
    <cacheHierarchy uniqueName="[Dim Date - Seen Time].[DayTimeBucket]" caption="DayTimeBucket" attribute="1" defaultMemberUniqueName="[Dim Date - Seen Time].[DayTimeBucket].[All]" allUniqueName="[Dim Date - Seen Time].[DayTimeBucket].[All]" dimensionUniqueName="[Dim Date - Seen Time]" displayFolder="" count="0" unbalanced="0" hidden="1"/>
    <cacheHierarchy uniqueName="[Dim Date - Seen Time].[DayTimeBucketGroupKey]" caption="DayTimeBucketGroupKey" attribute="1" defaultMemberUniqueName="[Dim Date - Seen Time].[DayTimeBucketGroupKey].[All]" allUniqueName="[Dim Date - Seen Time].[DayTimeBucketGroupKey].[All]" dimensionUniqueName="[Dim Date - Seen Time]" displayFolder="" count="0" unbalanced="0" hidden="1"/>
    <cacheHierarchy uniqueName="[Dim Date - Seen Time].[Hour24]" caption="Hour24" attribute="1" defaultMemberUniqueName="[Dim Date - Seen Time].[Hour24].[All]" allUniqueName="[Dim Date - Seen Time].[Hour24].[All]" dimensionUniqueName="[Dim Date - Seen Time]" displayFolder="" count="0" unbalanced="0" hidden="1"/>
    <cacheHierarchy uniqueName="[Dim Date - Seen Time].[HourlyBucket]" caption="HourlyBucket" attribute="1" defaultMemberUniqueName="[Dim Date - Seen Time].[HourlyBucket].[All]" allUniqueName="[Dim Date - Seen Time].[HourlyBucket].[All]" dimensionUniqueName="[Dim Date - Seen Time]" displayFolder="" count="0" unbalanced="0" hidden="1"/>
    <cacheHierarchy uniqueName="[Dim Date - Seen Time].[MinuteNumber]" caption="MinuteNumber" attribute="1" defaultMemberUniqueName="[Dim Date - Seen Time].[MinuteNumber].[All]" allUniqueName="[Dim Date - Seen Time].[MinuteNumber].[All]" dimensionUniqueName="[Dim Date - Seen Time]" displayFolder="" count="0" unbalanced="0" hidden="1"/>
    <cacheHierarchy uniqueName="[Dim Date - Seen Time].[SecondNumber]" caption="SecondNumber" attribute="1" defaultMemberUniqueName="[Dim Date - Seen Time].[SecondNumber].[All]" allUniqueName="[Dim Date - Seen Time].[SecondNumber].[All]" dimensionUniqueName="[Dim Date - Seen Time]" displayFolder="" count="0" unbalanced="0" hidden="1"/>
    <cacheHierarchy uniqueName="[Dim Date - Seen Time].[Time]" caption="Time" attribute="1" defaultMemberUniqueName="[Dim Date - Seen Time].[Time].[All]" allUniqueName="[Dim Date - Seen Time].[Time].[All]" dimensionUniqueName="[Dim Date - Seen Time]" displayFolder="" count="0" unbalanced="0" hidden="1"/>
    <cacheHierarchy uniqueName="[Dim Date - Seen Time].[TimeAltKey]" caption="TimeAltKey" attribute="1" defaultMemberUniqueName="[Dim Date - Seen Time].[TimeAltKey].[All]" allUniqueName="[Dim Date - Seen Time].[TimeAltKey].[All]" dimensionUniqueName="[Dim Date - Seen Time]" displayFolder="" count="0" unbalanced="0" hidden="1"/>
    <cacheHierarchy uniqueName="[Dim Date - Seen Time].[TimeInSecond]" caption="TimeInSecond" attribute="1" defaultMemberUniqueName="[Dim Date - Seen Time].[TimeInSecond].[All]" allUniqueName="[Dim Date - Seen Time].[TimeInSecond].[All]" dimensionUniqueName="[Dim Date - Seen Time]" displayFolder="" count="0" unbalanced="0" hidden="1"/>
    <cacheHierarchy uniqueName="[Dim Date - Seen Time].[TimeKey]" caption="TimeKey" attribute="1" defaultMemberUniqueName="[Dim Date - Seen Time].[TimeKey].[All]" allUniqueName="[Dim Date - Seen Time].[TimeKey].[All]" dimensionUniqueName="[Dim Date - Seen Time]" displayFolder="" count="0" unbalanced="0" hidden="1"/>
    <cacheHierarchy uniqueName="[Dim Date - Service Date].[DateKey]" caption="DateKey" attribute="1" time="1" defaultMemberUniqueName="[Dim Date - Service Date].[DateKey].[All]" allUniqueName="[Dim Date - Service Date].[DateKey].[All]" dimensionUniqueName="[Dim Date - Service Date]" displayFolder="" count="0" unbalanced="0" hidden="1"/>
    <cacheHierarchy uniqueName="[Dim Date - Service Date].[DateOld]" caption="DateOld" attribute="1" time="1" defaultMemberUniqueName="[Dim Date - Service Date].[DateOld].[All]" allUniqueName="[Dim Date - Service Date].[DateOld].[All]" dimensionUniqueName="[Dim Date - Service Date]" displayFolder="" count="0" unbalanced="0" hidden="1"/>
    <cacheHierarchy uniqueName="[Dim Date - Service Date].[DayKey]" caption="DayKey" attribute="1" time="1" defaultMemberUniqueName="[Dim Date - Service Date].[DayKey].[All]" allUniqueName="[Dim Date - Service Date].[DayKey].[All]" dimensionUniqueName="[Dim Date - Service Date]" displayFolder="" count="0" unbalanced="0" hidden="1"/>
    <cacheHierarchy uniqueName="[Dim Date - Service Date].[DayKey2]" caption="DayKey2" attribute="1" time="1" defaultMemberUniqueName="[Dim Date - Service Date].[DayKey2].[All]" allUniqueName="[Dim Date - Service Date].[DayKey2].[All]" dimensionUniqueName="[Dim Date - Service Date]" displayFolder="" count="0" unbalanced="0" hidden="1"/>
    <cacheHierarchy uniqueName="[Dim Date - Service Date].[DayofMonthKey]" caption="DayofMonthKey" attribute="1" time="1" defaultMemberUniqueName="[Dim Date - Service Date].[DayofMonthKey].[All]" allUniqueName="[Dim Date - Service Date].[DayofMonthKey].[All]" dimensionUniqueName="[Dim Date - Service Date]" displayFolder="" count="0" unbalanced="0" hidden="1"/>
    <cacheHierarchy uniqueName="[Dim Date - Service Date].[DayofWeekKey]" caption="DayofWeekKey" attribute="1" time="1" defaultMemberUniqueName="[Dim Date - Service Date].[DayofWeekKey].[All]" allUniqueName="[Dim Date - Service Date].[DayofWeekKey].[All]" dimensionUniqueName="[Dim Date - Service Date]" displayFolder="" count="0" unbalanced="0" hidden="1"/>
    <cacheHierarchy uniqueName="[Dim Date - Service Date].[DayofYearKey]" caption="DayofYearKey" attribute="1" time="1" defaultMemberUniqueName="[Dim Date - Service Date].[DayofYearKey].[All]" allUniqueName="[Dim Date - Service Date].[DayofYearKey].[All]" dimensionUniqueName="[Dim Date - Service Date]" displayFolder="" count="0" unbalanced="0" hidden="1"/>
    <cacheHierarchy uniqueName="[Dim Date - Service Date].[HijriDayKey]" caption="HijriDayKey" attribute="1" time="1" defaultMemberUniqueName="[Dim Date - Service Date].[HijriDayKey].[All]" allUniqueName="[Dim Date - Service Date].[HijriDayKey].[All]" dimensionUniqueName="[Dim Date - Service Date]" displayFolder="" count="0" unbalanced="0" hidden="1"/>
    <cacheHierarchy uniqueName="[Dim Date - Service Date].[HijriMonthKey]" caption="HijriMonthKey" attribute="1" time="1" defaultMemberUniqueName="[Dim Date - Service Date].[HijriMonthKey].[All]" allUniqueName="[Dim Date - Service Date].[HijriMonthKey].[All]" dimensionUniqueName="[Dim Date - Service Date]" displayFolder="" count="0" unbalanced="0" hidden="1"/>
    <cacheHierarchy uniqueName="[Dim Date - Service Date].[HijriQuarterKey]" caption="HijriQuarterKey" attribute="1" time="1" defaultMemberUniqueName="[Dim Date - Service Date].[HijriQuarterKey].[All]" allUniqueName="[Dim Date - Service Date].[HijriQuarterKey].[All]" dimensionUniqueName="[Dim Date - Service Date]" displayFolder="" count="0" unbalanced="0" hidden="1"/>
    <cacheHierarchy uniqueName="[Dim Date - Service Date].[HijriSemesterKey]" caption="HijriSemesterKey" attribute="1" time="1" defaultMemberUniqueName="[Dim Date - Service Date].[HijriSemesterKey].[All]" allUniqueName="[Dim Date - Service Date].[HijriSemesterKey].[All]" dimensionUniqueName="[Dim Date - Service Date]" displayFolder="" count="0" unbalanced="0" hidden="1"/>
    <cacheHierarchy uniqueName="[Dim Date - Service Date].[MonthKey]" caption="MonthKey" attribute="1" time="1" defaultMemberUniqueName="[Dim Date - Service Date].[MonthKey].[All]" allUniqueName="[Dim Date - Service Date].[MonthKey].[All]" dimensionUniqueName="[Dim Date - Service Date]" displayFolder="" count="0" unbalanced="0" hidden="1"/>
    <cacheHierarchy uniqueName="[Dim Date - Service Date].[MonthNameKey]" caption="MonthNameKey" attribute="1" time="1" defaultMemberUniqueName="[Dim Date - Service Date].[MonthNameKey].[All]" allUniqueName="[Dim Date - Service Date].[MonthNameKey].[All]" dimensionUniqueName="[Dim Date - Service Date]" displayFolder="" count="0" unbalanced="0" hidden="1"/>
    <cacheHierarchy uniqueName="[Dim Date - Service Date].[PK_Date]" caption="PK_Date" attribute="1" time="1" keyAttribute="1" defaultMemberUniqueName="[Dim Date - Service Date].[PK_Date].[All]" allUniqueName="[Dim Date - Service Date].[PK_Date].[All]" dimensionUniqueName="[Dim Date - Service Date]" displayFolder="" count="0" memberValueDatatype="7" unbalanced="0" hidden="1"/>
    <cacheHierarchy uniqueName="[Dim Date - Service Date].[QuarterKey]" caption="QuarterKey" attribute="1" time="1" defaultMemberUniqueName="[Dim Date - Service Date].[QuarterKey].[All]" allUniqueName="[Dim Date - Service Date].[QuarterKey].[All]" dimensionUniqueName="[Dim Date - Service Date]" displayFolder="" count="0" unbalanced="0" hidden="1"/>
    <cacheHierarchy uniqueName="[Dim Date - Service Date].[SemesterKey]" caption="SemesterKey" attribute="1" time="1" defaultMemberUniqueName="[Dim Date - Service Date].[SemesterKey].[All]" allUniqueName="[Dim Date - Service Date].[SemesterKey].[All]" dimensionUniqueName="[Dim Date - Service Date]" displayFolder="" count="0" unbalanced="0" hidden="1"/>
    <cacheHierarchy uniqueName="[Dim Date - Service Date].[SemesterNameKey]" caption="SemesterNameKey" attribute="1" time="1" defaultMemberUniqueName="[Dim Date - Service Date].[SemesterNameKey].[All]" allUniqueName="[Dim Date - Service Date].[SemesterNameKey].[All]" dimensionUniqueName="[Dim Date - Service Date]" displayFolder="" count="0" unbalanced="0" hidden="1"/>
    <cacheHierarchy uniqueName="[Dim Date - Service Date].[WeekKey]" caption="WeekKey" attribute="1" time="1" defaultMemberUniqueName="[Dim Date - Service Date].[WeekKey].[All]" allUniqueName="[Dim Date - Service Date].[WeekKey].[All]" dimensionUniqueName="[Dim Date - Service Date]" displayFolder="" count="0" unbalanced="0" hidden="1"/>
    <cacheHierarchy uniqueName="[Dim Date - Service Date].[YearMonthKey]" caption="YearMonthKey" attribute="1" time="1" defaultMemberUniqueName="[Dim Date - Service Date].[YearMonthKey].[All]" allUniqueName="[Dim Date - Service Date].[YearMonthKey].[All]" dimensionUniqueName="[Dim Date - Service Date]" displayFolder="" count="0" unbalanced="0" hidden="1"/>
    <cacheHierarchy uniqueName="[Dim Date - Service Time].[DayTimeBucket]" caption="DayTimeBucket" attribute="1" defaultMemberUniqueName="[Dim Date - Service Time].[DayTimeBucket].[All]" allUniqueName="[Dim Date - Service Time].[DayTimeBucket].[All]" dimensionUniqueName="[Dim Date - Service Time]" displayFolder="" count="0" unbalanced="0" hidden="1"/>
    <cacheHierarchy uniqueName="[Dim Date - Service Time].[DayTimeBucketGroupKey]" caption="DayTimeBucketGroupKey" attribute="1" defaultMemberUniqueName="[Dim Date - Service Time].[DayTimeBucketGroupKey].[All]" allUniqueName="[Dim Date - Service Time].[DayTimeBucketGroupKey].[All]" dimensionUniqueName="[Dim Date - Service Time]" displayFolder="" count="0" unbalanced="0" hidden="1"/>
    <cacheHierarchy uniqueName="[Dim Date - Service Time].[Hour24]" caption="Hour24" attribute="1" defaultMemberUniqueName="[Dim Date - Service Time].[Hour24].[All]" allUniqueName="[Dim Date - Service Time].[Hour24].[All]" dimensionUniqueName="[Dim Date - Service Time]" displayFolder="" count="0" unbalanced="0" hidden="1"/>
    <cacheHierarchy uniqueName="[Dim Date - Service Time].[HourlyBucket]" caption="HourlyBucket" attribute="1" defaultMemberUniqueName="[Dim Date - Service Time].[HourlyBucket].[All]" allUniqueName="[Dim Date - Service Time].[HourlyBucket].[All]" dimensionUniqueName="[Dim Date - Service Time]" displayFolder="" count="0" unbalanced="0" hidden="1"/>
    <cacheHierarchy uniqueName="[Dim Date - Service Time].[MinuteNumber]" caption="MinuteNumber" attribute="1" defaultMemberUniqueName="[Dim Date - Service Time].[MinuteNumber].[All]" allUniqueName="[Dim Date - Service Time].[MinuteNumber].[All]" dimensionUniqueName="[Dim Date - Service Time]" displayFolder="" count="0" unbalanced="0" hidden="1"/>
    <cacheHierarchy uniqueName="[Dim Date - Service Time].[SecondNumber]" caption="SecondNumber" attribute="1" defaultMemberUniqueName="[Dim Date - Service Time].[SecondNumber].[All]" allUniqueName="[Dim Date - Service Time].[SecondNumber].[All]" dimensionUniqueName="[Dim Date - Service Time]" displayFolder="" count="0" unbalanced="0" hidden="1"/>
    <cacheHierarchy uniqueName="[Dim Date - Service Time].[Time]" caption="Time" attribute="1" defaultMemberUniqueName="[Dim Date - Service Time].[Time].[All]" allUniqueName="[Dim Date - Service Time].[Time].[All]" dimensionUniqueName="[Dim Date - Service Time]" displayFolder="" count="0" unbalanced="0" hidden="1"/>
    <cacheHierarchy uniqueName="[Dim Date - Service Time].[TimeAltKey]" caption="TimeAltKey" attribute="1" defaultMemberUniqueName="[Dim Date - Service Time].[TimeAltKey].[All]" allUniqueName="[Dim Date - Service Time].[TimeAltKey].[All]" dimensionUniqueName="[Dim Date - Service Time]" displayFolder="" count="0" unbalanced="0" hidden="1"/>
    <cacheHierarchy uniqueName="[Dim Date - Service Time].[TimeInSecond]" caption="TimeInSecond" attribute="1" defaultMemberUniqueName="[Dim Date - Service Time].[TimeInSecond].[All]" allUniqueName="[Dim Date - Service Time].[TimeInSecond].[All]" dimensionUniqueName="[Dim Date - Service Time]" displayFolder="" count="0" unbalanced="0" hidden="1"/>
    <cacheHierarchy uniqueName="[Dim Date - Service Time].[TimeKey]" caption="TimeKey" attribute="1" defaultMemberUniqueName="[Dim Date - Service Time].[TimeKey].[All]" allUniqueName="[Dim Date - Service Time].[TimeKey].[All]" dimensionUniqueName="[Dim Date - Service Time]" displayFolder="" count="0" unbalanced="0" hidden="1"/>
    <cacheHierarchy uniqueName="[Dim Date - Start Date].[DateKey]" caption="DateKey" attribute="1" time="1" defaultMemberUniqueName="[Dim Date - Start Date].[DateKey].[All]" allUniqueName="[Dim Date - Start Date].[DateKey].[All]" dimensionUniqueName="[Dim Date - Start Date]" displayFolder="" count="0" unbalanced="0" hidden="1"/>
    <cacheHierarchy uniqueName="[Dim Date - Start Date].[DateOld]" caption="DateOld" attribute="1" time="1" defaultMemberUniqueName="[Dim Date - Start Date].[DateOld].[All]" allUniqueName="[Dim Date - Start Date].[DateOld].[All]" dimensionUniqueName="[Dim Date - Start Date]" displayFolder="" count="0" unbalanced="0" hidden="1"/>
    <cacheHierarchy uniqueName="[Dim Date - Start Date].[DayKey]" caption="DayKey" attribute="1" time="1" defaultMemberUniqueName="[Dim Date - Start Date].[DayKey].[All]" allUniqueName="[Dim Date - Start Date].[DayKey].[All]" dimensionUniqueName="[Dim Date - Start Date]" displayFolder="" count="0" unbalanced="0" hidden="1"/>
    <cacheHierarchy uniqueName="[Dim Date - Start Date].[DayKey2]" caption="DayKey2" attribute="1" time="1" defaultMemberUniqueName="[Dim Date - Start Date].[DayKey2].[All]" allUniqueName="[Dim Date - Start Date].[DayKey2].[All]" dimensionUniqueName="[Dim Date - Start Date]" displayFolder="" count="0" unbalanced="0" hidden="1"/>
    <cacheHierarchy uniqueName="[Dim Date - Start Date].[DayofMonthKey]" caption="DayofMonthKey" attribute="1" time="1" defaultMemberUniqueName="[Dim Date - Start Date].[DayofMonthKey].[All]" allUniqueName="[Dim Date - Start Date].[DayofMonthKey].[All]" dimensionUniqueName="[Dim Date - Start Date]" displayFolder="" count="0" unbalanced="0" hidden="1"/>
    <cacheHierarchy uniqueName="[Dim Date - Start Date].[DayofWeekKey]" caption="DayofWeekKey" attribute="1" time="1" defaultMemberUniqueName="[Dim Date - Start Date].[DayofWeekKey].[All]" allUniqueName="[Dim Date - Start Date].[DayofWeekKey].[All]" dimensionUniqueName="[Dim Date - Start Date]" displayFolder="" count="0" unbalanced="0" hidden="1"/>
    <cacheHierarchy uniqueName="[Dim Date - Start Date].[DayofYearKey]" caption="DayofYearKey" attribute="1" time="1" defaultMemberUniqueName="[Dim Date - Start Date].[DayofYearKey].[All]" allUniqueName="[Dim Date - Start Date].[DayofYearKey].[All]" dimensionUniqueName="[Dim Date - Start Date]" displayFolder="" count="0" unbalanced="0" hidden="1"/>
    <cacheHierarchy uniqueName="[Dim Date - Start Date].[HijriDayKey]" caption="HijriDayKey" attribute="1" time="1" defaultMemberUniqueName="[Dim Date - Start Date].[HijriDayKey].[All]" allUniqueName="[Dim Date - Start Date].[HijriDayKey].[All]" dimensionUniqueName="[Dim Date - Start Date]" displayFolder="" count="0" unbalanced="0" hidden="1"/>
    <cacheHierarchy uniqueName="[Dim Date - Start Date].[HijriMonthKey]" caption="HijriMonthKey" attribute="1" time="1" defaultMemberUniqueName="[Dim Date - Start Date].[HijriMonthKey].[All]" allUniqueName="[Dim Date - Start Date].[HijriMonthKey].[All]" dimensionUniqueName="[Dim Date - Start Date]" displayFolder="" count="0" unbalanced="0" hidden="1"/>
    <cacheHierarchy uniqueName="[Dim Date - Start Date].[HijriQuarterKey]" caption="HijriQuarterKey" attribute="1" time="1" defaultMemberUniqueName="[Dim Date - Start Date].[HijriQuarterKey].[All]" allUniqueName="[Dim Date - Start Date].[HijriQuarterKey].[All]" dimensionUniqueName="[Dim Date - Start Date]" displayFolder="" count="0" unbalanced="0" hidden="1"/>
    <cacheHierarchy uniqueName="[Dim Date - Start Date].[HijriSemesterKey]" caption="HijriSemesterKey" attribute="1" time="1" defaultMemberUniqueName="[Dim Date - Start Date].[HijriSemesterKey].[All]" allUniqueName="[Dim Date - Start Date].[HijriSemesterKey].[All]" dimensionUniqueName="[Dim Date - Start Date]" displayFolder="" count="0" unbalanced="0" hidden="1"/>
    <cacheHierarchy uniqueName="[Dim Date - Start Date].[MonthKey]" caption="MonthKey" attribute="1" time="1" defaultMemberUniqueName="[Dim Date - Start Date].[MonthKey].[All]" allUniqueName="[Dim Date - Start Date].[MonthKey].[All]" dimensionUniqueName="[Dim Date - Start Date]" displayFolder="" count="0" unbalanced="0" hidden="1"/>
    <cacheHierarchy uniqueName="[Dim Date - Start Date].[MonthNameKey]" caption="MonthNameKey" attribute="1" time="1" defaultMemberUniqueName="[Dim Date - Start Date].[MonthNameKey].[All]" allUniqueName="[Dim Date - Start Date].[MonthNameKey].[All]" dimensionUniqueName="[Dim Date - Start Date]" displayFolder="" count="0" unbalanced="0" hidden="1"/>
    <cacheHierarchy uniqueName="[Dim Date - Start Date].[PK_Date]" caption="PK_Date" attribute="1" time="1" keyAttribute="1" defaultMemberUniqueName="[Dim Date - Start Date].[PK_Date].[All]" allUniqueName="[Dim Date - Start Date].[PK_Date].[All]" dimensionUniqueName="[Dim Date - Start Date]" displayFolder="" count="0" memberValueDatatype="7" unbalanced="0" hidden="1"/>
    <cacheHierarchy uniqueName="[Dim Date - Start Date].[QuarterKey]" caption="QuarterKey" attribute="1" time="1" defaultMemberUniqueName="[Dim Date - Start Date].[QuarterKey].[All]" allUniqueName="[Dim Date - Start Date].[QuarterKey].[All]" dimensionUniqueName="[Dim Date - Start Date]" displayFolder="" count="0" unbalanced="0" hidden="1"/>
    <cacheHierarchy uniqueName="[Dim Date - Start Date].[SemesterKey]" caption="SemesterKey" attribute="1" time="1" defaultMemberUniqueName="[Dim Date - Start Date].[SemesterKey].[All]" allUniqueName="[Dim Date - Start Date].[SemesterKey].[All]" dimensionUniqueName="[Dim Date - Start Date]" displayFolder="" count="0" unbalanced="0" hidden="1"/>
    <cacheHierarchy uniqueName="[Dim Date - Start Date].[WeekKey]" caption="WeekKey" attribute="1" time="1" defaultMemberUniqueName="[Dim Date - Start Date].[WeekKey].[All]" allUniqueName="[Dim Date - Start Date].[WeekKey].[All]" dimensionUniqueName="[Dim Date - Start Date]" displayFolder="" count="0" unbalanced="0" hidden="1"/>
    <cacheHierarchy uniqueName="[Dim Date - Start Date].[YearMonthKey]" caption="YearMonthKey" attribute="1" time="1" defaultMemberUniqueName="[Dim Date - Start Date].[YearMonthKey].[All]" allUniqueName="[Dim Date - Start Date].[YearMonthKey].[All]" dimensionUniqueName="[Dim Date - Start Date]" displayFolder="" count="0" unbalanced="0" hidden="1"/>
    <cacheHierarchy uniqueName="[Dim Date - Start Time].[DayTimeBucket]" caption="DayTimeBucket" attribute="1" defaultMemberUniqueName="[Dim Date - Start Time].[DayTimeBucket].[All]" allUniqueName="[Dim Date - Start Time].[DayTimeBucket].[All]" dimensionUniqueName="[Dim Date - Start Time]" displayFolder="" count="0" unbalanced="0" hidden="1"/>
    <cacheHierarchy uniqueName="[Dim Date - Start Time].[DayTimeBucketGroupKey]" caption="DayTimeBucketGroupKey" attribute="1" defaultMemberUniqueName="[Dim Date - Start Time].[DayTimeBucketGroupKey].[All]" allUniqueName="[Dim Date - Start Time].[DayTimeBucketGroupKey].[All]" dimensionUniqueName="[Dim Date - Start Time]" displayFolder="" count="0" unbalanced="0" hidden="1"/>
    <cacheHierarchy uniqueName="[Dim Date - Start Time].[Hour30]" caption="Hour30" attribute="1" defaultMemberUniqueName="[Dim Date - Start Time].[Hour30].[All]" allUniqueName="[Dim Date - Start Time].[Hour30].[All]" dimensionUniqueName="[Dim Date - Start Time]" displayFolder="" count="0" unbalanced="0" hidden="1"/>
    <cacheHierarchy uniqueName="[Dim Date - Start Time].[HourlyBucket]" caption="HourlyBucket" attribute="1" defaultMemberUniqueName="[Dim Date - Start Time].[HourlyBucket].[All]" allUniqueName="[Dim Date - Start Time].[HourlyBucket].[All]" dimensionUniqueName="[Dim Date - Start Time]" displayFolder="" count="0" unbalanced="0" hidden="1"/>
    <cacheHierarchy uniqueName="[Dim Date - Start Time].[MinuteNumber]" caption="MinuteNumber" attribute="1" defaultMemberUniqueName="[Dim Date - Start Time].[MinuteNumber].[All]" allUniqueName="[Dim Date - Start Time].[MinuteNumber].[All]" dimensionUniqueName="[Dim Date - Start Time]" displayFolder="" count="0" unbalanced="0" hidden="1"/>
    <cacheHierarchy uniqueName="[Dim Date - Start Time].[SecondNumber]" caption="SecondNumber" attribute="1" defaultMemberUniqueName="[Dim Date - Start Time].[SecondNumber].[All]" allUniqueName="[Dim Date - Start Time].[SecondNumber].[All]" dimensionUniqueName="[Dim Date - Start Time]" displayFolder="" count="0" unbalanced="0" hidden="1"/>
    <cacheHierarchy uniqueName="[Dim Date - Start Time].[Time]" caption="Time" attribute="1" defaultMemberUniqueName="[Dim Date - Start Time].[Time].[All]" allUniqueName="[Dim Date - Start Time].[Time].[All]" dimensionUniqueName="[Dim Date - Start Time]" displayFolder="" count="0" unbalanced="0" hidden="1"/>
    <cacheHierarchy uniqueName="[Dim Date - Start Time].[TimeAltKey]" caption="TimeAltKey" attribute="1" defaultMemberUniqueName="[Dim Date - Start Time].[TimeAltKey].[All]" allUniqueName="[Dim Date - Start Time].[TimeAltKey].[All]" dimensionUniqueName="[Dim Date - Start Time]" displayFolder="" count="0" unbalanced="0" hidden="1"/>
    <cacheHierarchy uniqueName="[Dim Date - Start Time].[TimeInSecond]" caption="TimeInSecond" attribute="1" defaultMemberUniqueName="[Dim Date - Start Time].[TimeInSecond].[All]" allUniqueName="[Dim Date - Start Time].[TimeInSecond].[All]" dimensionUniqueName="[Dim Date - Start Time]" displayFolder="" count="0" unbalanced="0" hidden="1"/>
    <cacheHierarchy uniqueName="[Dim Date - Start Time].[TimeKey]" caption="TimeKey" attribute="1" defaultMemberUniqueName="[Dim Date - Start Time].[TimeKey].[All]" allUniqueName="[Dim Date - Start Time].[TimeKey].[All]" dimensionUniqueName="[Dim Date - Start Time]" displayFolder="" count="0" unbalanced="0" hidden="1"/>
    <cacheHierarchy uniqueName="[Dim Date - Visit Date].[Custom Week]" caption="Custom Week" attribute="1" defaultMemberUniqueName="[Dim Date - Visit Date].[Custom Week].[All]" allUniqueName="[Dim Date - Visit Date].[Custom Week].[All]" dimensionUniqueName="[Dim Date - Visit Date]" displayFolder="" count="0" unbalanced="0" hidden="1"/>
    <cacheHierarchy uniqueName="[Dim Date - Visit Date].[Date]" caption="Date" attribute="1" defaultMemberUniqueName="[Dim Date - Visit Date].[Date].[All]" allUniqueName="[Dim Date - Visit Date].[Date].[All]" dimensionUniqueName="[Dim Date - Visit Date]" displayFolder="" count="0" unbalanced="0" hidden="1"/>
    <cacheHierarchy uniqueName="[Dim Date - Visit Date].[DateHierarchy]" caption="DateHierarchy" defaultMemberUniqueName="[Dim Date - Visit Date].[DateHierarchy].[All]" allUniqueName="[Dim Date - Visit Date].[DateHierarchy].[All]" dimensionUniqueName="[Dim Date - Visit Date]" displayFolder="" count="0" unbalanced="0" hidden="1"/>
    <cacheHierarchy uniqueName="[Dim Date - Visit Date].[DateKey]" caption="DateKey" attribute="1" defaultMemberUniqueName="[Dim Date - Visit Date].[DateKey].[All]" allUniqueName="[Dim Date - Visit Date].[DateKey].[All]" dimensionUniqueName="[Dim Date - Visit Date]" displayFolder="" count="0" unbalanced="0" hidden="1"/>
    <cacheHierarchy uniqueName="[Dim Date - Visit Date].[DateOld]" caption="DateOld" attribute="1" defaultMemberUniqueName="[Dim Date - Visit Date].[DateOld].[All]" allUniqueName="[Dim Date - Visit Date].[DateOld].[All]" dimensionUniqueName="[Dim Date - Visit Date]" displayFolder="" count="0" unbalanced="0" hidden="1"/>
    <cacheHierarchy uniqueName="[Dim Date - Visit Date].[Day Name]" caption="Day Name" attribute="1" defaultMemberUniqueName="[Dim Date - Visit Date].[Day Name].[All]" allUniqueName="[Dim Date - Visit Date].[Day Name].[All]" dimensionUniqueName="[Dim Date - Visit Date]" displayFolder="" count="0" unbalanced="0" hidden="1"/>
    <cacheHierarchy uniqueName="[Dim Date - Visit Date].[Day Of Month]" caption="Day Of Month" attribute="1" defaultMemberUniqueName="[Dim Date - Visit Date].[Day Of Month].[All]" allUniqueName="[Dim Date - Visit Date].[Day Of Month].[All]" dimensionUniqueName="[Dim Date - Visit Date]" displayFolder="" count="0" unbalanced="0" hidden="1"/>
    <cacheHierarchy uniqueName="[Dim Date - Visit Date].[Day of Week]" caption="Day of Week" attribute="1" defaultMemberUniqueName="[Dim Date - Visit Date].[Day of Week].[All]" allUniqueName="[Dim Date - Visit Date].[Day of Week].[All]" dimensionUniqueName="[Dim Date - Visit Date]" displayFolder="" count="0" unbalanced="0" hidden="1"/>
    <cacheHierarchy uniqueName="[Dim Date - Visit Date].[Day of Year]" caption="Day of Year" attribute="1" defaultMemberUniqueName="[Dim Date - Visit Date].[Day of Year].[All]" allUniqueName="[Dim Date - Visit Date].[Day of Year].[All]" dimensionUniqueName="[Dim Date - Visit Date]" displayFolder="" count="0" unbalanced="0" hidden="1"/>
    <cacheHierarchy uniqueName="[Dim Date - Visit Date].[DayKey]" caption="DayKey" attribute="1" defaultMemberUniqueName="[Dim Date - Visit Date].[DayKey].[All]" allUniqueName="[Dim Date - Visit Date].[DayKey].[All]" dimensionUniqueName="[Dim Date - Visit Date]" displayFolder="" count="0" unbalanced="0" hidden="1"/>
    <cacheHierarchy uniqueName="[Dim Date - Visit Date].[DayKey2]" caption="DayKey2" attribute="1" defaultMemberUniqueName="[Dim Date - Visit Date].[DayKey2].[All]" allUniqueName="[Dim Date - Visit Date].[DayKey2].[All]" dimensionUniqueName="[Dim Date - Visit Date]" displayFolder="" count="0" unbalanced="0" hidden="1"/>
    <cacheHierarchy uniqueName="[Dim Date - Visit Date].[DayofMonthKey]" caption="DayofMonthKey" attribute="1" defaultMemberUniqueName="[Dim Date - Visit Date].[DayofMonthKey].[All]" allUniqueName="[Dim Date - Visit Date].[DayofMonthKey].[All]" dimensionUniqueName="[Dim Date - Visit Date]" displayFolder="" count="0" unbalanced="0" hidden="1"/>
    <cacheHierarchy uniqueName="[Dim Date - Visit Date].[DayofWeekKey]" caption="DayofWeekKey" attribute="1" defaultMemberUniqueName="[Dim Date - Visit Date].[DayofWeekKey].[All]" allUniqueName="[Dim Date - Visit Date].[DayofWeekKey].[All]" dimensionUniqueName="[Dim Date - Visit Date]" displayFolder="" count="0" unbalanced="0" hidden="1"/>
    <cacheHierarchy uniqueName="[Dim Date - Visit Date].[DayofYearKey]" caption="DayofYearKey" attribute="1" defaultMemberUniqueName="[Dim Date - Visit Date].[DayofYearKey].[All]" allUniqueName="[Dim Date - Visit Date].[DayofYearKey].[All]" dimensionUniqueName="[Dim Date - Visit Date]" displayFolder="" count="0" unbalanced="0" hidden="1"/>
    <cacheHierarchy uniqueName="[Dim Date - Visit Date].[FormattedDate]" caption="FormattedDate" attribute="1" defaultMemberUniqueName="[Dim Date - Visit Date].[FormattedDate].[All]" allUniqueName="[Dim Date - Visit Date].[FormattedDate].[All]" dimensionUniqueName="[Dim Date - Visit Date]" displayFolder="" count="0" unbalanced="0" hidden="1"/>
    <cacheHierarchy uniqueName="[Dim Date - Visit Date].[Half Year Name]" caption="Half Year Name" attribute="1" defaultMemberUniqueName="[Dim Date - Visit Date].[Half Year Name].[All]" allUniqueName="[Dim Date - Visit Date].[Half Year Name].[All]" dimensionUniqueName="[Dim Date - Visit Date]" displayFolder="" count="0" unbalanced="0" hidden="1"/>
    <cacheHierarchy uniqueName="[Dim Date - Visit Date].[Hijri Date]" caption="Hijri Date" attribute="1" defaultMemberUniqueName="[Dim Date - Visit Date].[Hijri Date].[All]" allUniqueName="[Dim Date - Visit Date].[Hijri Date].[All]" dimensionUniqueName="[Dim Date - Visit Date]" displayFolder="" count="0" unbalanced="0" hidden="1"/>
    <cacheHierarchy uniqueName="[Dim Date - Visit Date].[Hijri Month]" caption="Hijri Month" attribute="1" defaultMemberUniqueName="[Dim Date - Visit Date].[Hijri Month].[All]" allUniqueName="[Dim Date - Visit Date].[Hijri Month].[All]" dimensionUniqueName="[Dim Date - Visit Date]" displayFolder="" count="0" unbalanced="0" hidden="1"/>
    <cacheHierarchy uniqueName="[Dim Date - Visit Date].[Hijri Quarter]" caption="Hijri Quarter" attribute="1" defaultMemberUniqueName="[Dim Date - Visit Date].[Hijri Quarter].[All]" allUniqueName="[Dim Date - Visit Date].[Hijri Quarter].[All]" dimensionUniqueName="[Dim Date - Visit Date]" displayFolder="" count="0" unbalanced="0" hidden="1"/>
    <cacheHierarchy uniqueName="[Dim Date - Visit Date].[Hijri Semester]" caption="Hijri Semester" attribute="1" defaultMemberUniqueName="[Dim Date - Visit Date].[Hijri Semester].[All]" allUniqueName="[Dim Date - Visit Date].[Hijri Semester].[All]" dimensionUniqueName="[Dim Date - Visit Date]" displayFolder="" count="0" unbalanced="0" hidden="1"/>
    <cacheHierarchy uniqueName="[Dim Date - Visit Date].[Hijri Year]" caption="Hijri Year" attribute="1" defaultMemberUniqueName="[Dim Date - Visit Date].[Hijri Year].[All]" allUniqueName="[Dim Date - Visit Date].[Hijri Year].[All]" dimensionUniqueName="[Dim Date - Visit Date]" displayFolder="" count="0" unbalanced="0" hidden="1"/>
    <cacheHierarchy uniqueName="[Dim Date - Visit Date].[HijriDateHierarchy]" caption="HijriDateHierarchy" defaultMemberUniqueName="[Dim Date - Visit Date].[HijriDateHierarchy].[All]" allUniqueName="[Dim Date - Visit Date].[HijriDateHierarchy].[All]" dimensionUniqueName="[Dim Date - Visit Date]" displayFolder="" count="0" unbalanced="0" hidden="1"/>
    <cacheHierarchy uniqueName="[Dim Date - Visit Date].[HijriDayKey]" caption="HijriDayKey" attribute="1" defaultMemberUniqueName="[Dim Date - Visit Date].[HijriDayKey].[All]" allUniqueName="[Dim Date - Visit Date].[HijriDayKey].[All]" dimensionUniqueName="[Dim Date - Visit Date]" displayFolder="" count="0" unbalanced="0" hidden="1"/>
    <cacheHierarchy uniqueName="[Dim Date - Visit Date].[HijriMonthKey]" caption="HijriMonthKey" attribute="1" defaultMemberUniqueName="[Dim Date - Visit Date].[HijriMonthKey].[All]" allUniqueName="[Dim Date - Visit Date].[HijriMonthKey].[All]" dimensionUniqueName="[Dim Date - Visit Date]" displayFolder="" count="0" unbalanced="0" hidden="1"/>
    <cacheHierarchy uniqueName="[Dim Date - Visit Date].[HijriQuarterKey]" caption="HijriQuarterKey" attribute="1" defaultMemberUniqueName="[Dim Date - Visit Date].[HijriQuarterKey].[All]" allUniqueName="[Dim Date - Visit Date].[HijriQuarterKey].[All]" dimensionUniqueName="[Dim Date - Visit Date]" displayFolder="" count="0" unbalanced="0" hidden="1"/>
    <cacheHierarchy uniqueName="[Dim Date - Visit Date].[HijriSemesterKey]" caption="HijriSemesterKey" attribute="1" defaultMemberUniqueName="[Dim Date - Visit Date].[HijriSemesterKey].[All]" allUniqueName="[Dim Date - Visit Date].[HijriSemesterKey].[All]" dimensionUniqueName="[Dim Date - Visit Date]" displayFolder="" count="0" unbalanced="0" hidden="1"/>
    <cacheHierarchy uniqueName="[Dim Date - Visit Date].[Month Name]" caption="Month Name" attribute="1" defaultMemberUniqueName="[Dim Date - Visit Date].[Month Name].[All]" allUniqueName="[Dim Date - Visit Date].[Month Name].[All]" dimensionUniqueName="[Dim Date - Visit Date]" displayFolder="" count="0" unbalanced="0" hidden="1"/>
    <cacheHierarchy uniqueName="[Dim Date - Visit Date].[Month Of Year]" caption="Month Of Year" attribute="1" defaultMemberUniqueName="[Dim Date - Visit Date].[Month Of Year].[All]" allUniqueName="[Dim Date - Visit Date].[Month Of Year].[All]" dimensionUniqueName="[Dim Date - Visit Date]" displayFolder="" count="0" unbalanced="0" hidden="1"/>
    <cacheHierarchy uniqueName="[Dim Date - Visit Date].[MonthKey]" caption="MonthKey" attribute="1" defaultMemberUniqueName="[Dim Date - Visit Date].[MonthKey].[All]" allUniqueName="[Dim Date - Visit Date].[MonthKey].[All]" dimensionUniqueName="[Dim Date - Visit Date]" displayFolder="" count="0" unbalanced="0" hidden="1"/>
    <cacheHierarchy uniqueName="[Dim Date - Visit Date].[MonthNameKey]" caption="MonthNameKey" attribute="1" defaultMemberUniqueName="[Dim Date - Visit Date].[MonthNameKey].[All]" allUniqueName="[Dim Date - Visit Date].[MonthNameKey].[All]" dimensionUniqueName="[Dim Date - Visit Date]" displayFolder="" count="0" unbalanced="0" hidden="1"/>
    <cacheHierarchy uniqueName="[Dim Date - Visit Date].[MonthOverTime]" caption="MonthOverTime" attribute="1" defaultMemberUniqueName="[Dim Date - Visit Date].[MonthOverTime].[All]" allUniqueName="[Dim Date - Visit Date].[MonthOverTime].[All]" dimensionUniqueName="[Dim Date - Visit Date]" displayFolder="" count="0" unbalanced="0" hidden="1"/>
    <cacheHierarchy uniqueName="[Dim Date - Visit Date].[PK_Date]" caption="PK_Date" attribute="1" keyAttribute="1" defaultMemberUniqueName="[Dim Date - Visit Date].[PK_Date].[All]" allUniqueName="[Dim Date - Visit Date].[PK_Date].[All]" dimensionUniqueName="[Dim Date - Visit Date]" displayFolder="" count="0" unbalanced="0" hidden="1"/>
    <cacheHierarchy uniqueName="[Dim Date - Visit Date].[Quarter Name]" caption="Quarter Name" attribute="1" defaultMemberUniqueName="[Dim Date - Visit Date].[Quarter Name].[All]" allUniqueName="[Dim Date - Visit Date].[Quarter Name].[All]" dimensionUniqueName="[Dim Date - Visit Date]" displayFolder="" count="0" unbalanced="0" hidden="1"/>
    <cacheHierarchy uniqueName="[Dim Date - Visit Date].[Quarter Of Year]" caption="Quarter Of Year" attribute="1" defaultMemberUniqueName="[Dim Date - Visit Date].[Quarter Of Year].[All]" allUniqueName="[Dim Date - Visit Date].[Quarter Of Year].[All]" dimensionUniqueName="[Dim Date - Visit Date]" displayFolder="" count="0" unbalanced="0" hidden="1"/>
    <cacheHierarchy uniqueName="[Dim Date - Visit Date].[QuarterKey]" caption="QuarterKey" attribute="1" defaultMemberUniqueName="[Dim Date - Visit Date].[QuarterKey].[All]" allUniqueName="[Dim Date - Visit Date].[QuarterKey].[All]" dimensionUniqueName="[Dim Date - Visit Date]" displayFolder="" count="0" unbalanced="0" hidden="1"/>
    <cacheHierarchy uniqueName="[Dim Date - Visit Date].[Semester Of Year]" caption="Semester Of Year" attribute="1" defaultMemberUniqueName="[Dim Date - Visit Date].[Semester Of Year].[All]" allUniqueName="[Dim Date - Visit Date].[Semester Of Year].[All]" dimensionUniqueName="[Dim Date - Visit Date]" displayFolder="" count="0" unbalanced="0" hidden="1"/>
    <cacheHierarchy uniqueName="[Dim Date - Visit Date].[SemesterKey]" caption="SemesterKey" attribute="1" defaultMemberUniqueName="[Dim Date - Visit Date].[SemesterKey].[All]" allUniqueName="[Dim Date - Visit Date].[SemesterKey].[All]" dimensionUniqueName="[Dim Date - Visit Date]" displayFolder="" count="0" unbalanced="0" hidden="1"/>
    <cacheHierarchy uniqueName="[Dim Date - Visit Date].[SemesterNameKey]" caption="SemesterNameKey" attribute="1" defaultMemberUniqueName="[Dim Date - Visit Date].[SemesterNameKey].[All]" allUniqueName="[Dim Date - Visit Date].[SemesterNameKey].[All]" dimensionUniqueName="[Dim Date - Visit Date]" displayFolder="" count="0" unbalanced="0" hidden="1"/>
    <cacheHierarchy uniqueName="[Dim Date - Visit Date].[Week]" caption="Week" attribute="1" defaultMemberUniqueName="[Dim Date - Visit Date].[Week].[All]" allUniqueName="[Dim Date - Visit Date].[Week].[All]" dimensionUniqueName="[Dim Date - Visit Date]" displayFolder="" count="0" unbalanced="0" hidden="1"/>
    <cacheHierarchy uniqueName="[Dim Date - Visit Date].[Week Of Year]" caption="Week Of Year" attribute="1" defaultMemberUniqueName="[Dim Date - Visit Date].[Week Of Year].[All]" allUniqueName="[Dim Date - Visit Date].[Week Of Year].[All]" dimensionUniqueName="[Dim Date - Visit Date]" displayFolder="" count="0" unbalanced="0" hidden="1"/>
    <cacheHierarchy uniqueName="[Dim Date - Visit Date].[WeekHierarchy]" caption="WeekHierarchy" defaultMemberUniqueName="[Dim Date - Visit Date].[WeekHierarchy].[All]" allUniqueName="[Dim Date - Visit Date].[WeekHierarchy].[All]" dimensionUniqueName="[Dim Date - Visit Date]" displayFolder="" count="0" unbalanced="0" hidden="1"/>
    <cacheHierarchy uniqueName="[Dim Date - Visit Date].[WeekKey]" caption="WeekKey" attribute="1" defaultMemberUniqueName="[Dim Date - Visit Date].[WeekKey].[All]" allUniqueName="[Dim Date - Visit Date].[WeekKey].[All]" dimensionUniqueName="[Dim Date - Visit Date]" displayFolder="" count="0" unbalanced="0" hidden="1"/>
    <cacheHierarchy uniqueName="[Dim Date - Visit Date].[Year Name]" caption="Year Name" attribute="1" defaultMemberUniqueName="[Dim Date - Visit Date].[Year Name].[All]" allUniqueName="[Dim Date - Visit Date].[Year Name].[All]" dimensionUniqueName="[Dim Date - Visit Date]" displayFolder="" count="0" unbalanced="0" hidden="1"/>
    <cacheHierarchy uniqueName="[Dim Date - Visit Date].[YearMonthKey]" caption="YearMonthKey" attribute="1" defaultMemberUniqueName="[Dim Date - Visit Date].[YearMonthKey].[All]" allUniqueName="[Dim Date - Visit Date].[YearMonthKey].[All]" dimensionUniqueName="[Dim Date - Visit Date]" displayFolder="" count="0" unbalanced="0" hidden="1"/>
    <cacheHierarchy uniqueName="[Dim Diagnosis].[Diagnosis Classification]" caption="Diagnosis Classification" attribute="1" defaultMemberUniqueName="[Dim Diagnosis].[Diagnosis Classification].[All]" allUniqueName="[Dim Diagnosis].[Diagnosis Classification].[All]" dimensionUniqueName="[Dim Diagnosis]" displayFolder="" count="0" unbalanced="0" hidden="1"/>
    <cacheHierarchy uniqueName="[Dim Diagnosis].[Diagnosis_Key]" caption="Diagnosis_Key" attribute="1" defaultMemberUniqueName="[Dim Diagnosis].[Diagnosis_Key].[All]" allUniqueName="[Dim Diagnosis].[Diagnosis_Key].[All]" dimensionUniqueName="[Dim Diagnosis]" displayFolder="" count="0" unbalanced="0" hidden="1"/>
    <cacheHierarchy uniqueName="[Dim Diagnosis].[DiagnosisParent_Key]" caption="DiagnosisParent_Key" attribute="1" defaultMemberUniqueName="[Dim Diagnosis].[DiagnosisParent_Key].[All]" allUniqueName="[Dim Diagnosis].[DiagnosisParent_Key].[All]" dimensionUniqueName="[Dim Diagnosis]" displayFolder="" count="0" unbalanced="0" hidden="1"/>
    <cacheHierarchy uniqueName="[Dim Diagnosis].[Organization_Key]" caption="Organization_Key" attribute="1" defaultMemberUniqueName="[Dim Diagnosis].[Organization_Key].[All]" allUniqueName="[Dim Diagnosis].[Organization_Key].[All]" dimensionUniqueName="[Dim Diagnosis]" displayFolder="" count="0" unbalanced="0" hidden="1"/>
    <cacheHierarchy uniqueName="[Dim Discharge Management].[ID]" caption="ID" attribute="1" defaultMemberUniqueName="[Dim Discharge Management].[ID].[All]" allUniqueName="[Dim Discharge Management].[ID].[All]" dimensionUniqueName="[Dim Discharge Management]" displayFolder="" count="0" unbalanced="0" hidden="1"/>
    <cacheHierarchy uniqueName="[Dim Discharge Management].[Status]" caption="Status" attribute="1" defaultMemberUniqueName="[Dim Discharge Management].[Status].[All]" allUniqueName="[Dim Discharge Management].[Status].[All]" dimensionUniqueName="[Dim Discharge Management]" displayFolder="" count="0" unbalanced="0" hidden="1"/>
    <cacheHierarchy uniqueName="[Dim Discharge Management].[Status2]" caption="Status2" attribute="1" defaultMemberUniqueName="[Dim Discharge Management].[Status2].[All]" allUniqueName="[Dim Discharge Management].[Status2].[All]" dimensionUniqueName="[Dim Discharge Management]" displayFolder="" count="0" unbalanced="0" hidden="1"/>
    <cacheHierarchy uniqueName="[Dim Discharge Status].[DischargeStatus_Key]" caption="DischargeStatus_Key" attribute="1" defaultMemberUniqueName="[Dim Discharge Status].[DischargeStatus_Key].[All]" allUniqueName="[Dim Discharge Status].[DischargeStatus_Key].[All]" dimensionUniqueName="[Dim Discharge Status]" displayFolder="" count="0" unbalanced="0" hidden="1"/>
    <cacheHierarchy uniqueName="[Dim Discharge Status].[Organization_Key]" caption="Organization_Key" attribute="1" defaultMemberUniqueName="[Dim Discharge Status].[Organization_Key].[All]" allUniqueName="[Dim Discharge Status].[Organization_Key].[All]" dimensionUniqueName="[Dim Discharge Status]" displayFolder="" count="0" unbalanced="0" hidden="1"/>
    <cacheHierarchy uniqueName="[Dim Doctor].[Salary]" caption="Salary" attribute="1" defaultMemberUniqueName="[Dim Doctor].[Salary].[All]" allUniqueName="[Dim Doctor].[Salary].[All]" dimensionUniqueName="[Dim Doctor]" displayFolder="" count="0" unbalanced="0" hidden="1"/>
    <cacheHierarchy uniqueName="[Dim Doctor Exception reasons].[Exception Reasons (AR)]" caption="Exception Reasons (AR)" attribute="1" defaultMemberUniqueName="[Dim Doctor Exception reasons].[Exception Reasons (AR)].[All]" allUniqueName="[Dim Doctor Exception reasons].[Exception Reasons (AR)].[All]" dimensionUniqueName="[Dim Doctor Exception reasons]" displayFolder="" count="0" unbalanced="0" hidden="1"/>
    <cacheHierarchy uniqueName="[Dim Doctor Exception reasons].[Exception Reasons (EN)]" caption="Exception Reasons (EN)" attribute="1" defaultMemberUniqueName="[Dim Doctor Exception reasons].[Exception Reasons (EN)].[All]" allUniqueName="[Dim Doctor Exception reasons].[Exception Reasons (EN)].[All]" dimensionUniqueName="[Dim Doctor Exception reasons]" displayFolder="" count="0" unbalanced="0" hidden="1"/>
    <cacheHierarchy uniqueName="[Dim Doctor Exception reasons].[ExceptionReasonID]" caption="ExceptionReasonID" attribute="1" defaultMemberUniqueName="[Dim Doctor Exception reasons].[ExceptionReasonID].[All]" allUniqueName="[Dim Doctor Exception reasons].[ExceptionReasonID].[All]" dimensionUniqueName="[Dim Doctor Exception reasons]" displayFolder="" count="0" unbalanced="0" hidden="1"/>
    <cacheHierarchy uniqueName="[Dim Doctor Procedure].[Salary]" caption="Salary" attribute="1" defaultMemberUniqueName="[Dim Doctor Procedure].[Salary].[All]" allUniqueName="[Dim Doctor Procedure].[Salary].[All]" dimensionUniqueName="[Dim Doctor Procedure]" displayFolder="" count="0" unbalanced="0" hidden="1"/>
    <cacheHierarchy uniqueName="[Dim Doctor Procedure].[Unified Specialty Hierarchy]" caption="Unified Specialty Hierarchy" defaultMemberUniqueName="[Dim Doctor Procedure].[Unified Specialty Hierarchy].[All]" allUniqueName="[Dim Doctor Procedure].[Unified Specialty Hierarchy].[All]" dimensionUniqueName="[Dim Doctor Procedure]" displayFolder="" count="0" unbalanced="0" hidden="1"/>
    <cacheHierarchy uniqueName="[Dim Doctors Status].[TypeKey]" caption="TypeKey" attribute="1" defaultMemberUniqueName="[Dim Doctors Status].[TypeKey].[All]" allUniqueName="[Dim Doctors Status].[TypeKey].[All]" dimensionUniqueName="[Dim Doctors Status]" displayFolder="" count="0" unbalanced="0" hidden="1"/>
    <cacheHierarchy uniqueName="[Dim Employees].[Agent_ID]" caption="Agent_ID" attribute="1" defaultMemberUniqueName="[Dim Employees].[Agent_ID].[All]" allUniqueName="[Dim Employees].[Agent_ID].[All]" dimensionUniqueName="[Dim Employees]" displayFolder="" count="0" unbalanced="0" hidden="1"/>
    <cacheHierarchy uniqueName="[Dim Employees].[EmployeeKey]" caption="EmployeeKey" attribute="1" defaultMemberUniqueName="[Dim Employees].[EmployeeKey].[All]" allUniqueName="[Dim Employees].[EmployeeKey].[All]" dimensionUniqueName="[Dim Employees]" displayFolder="" count="0" unbalanced="0" hidden="1"/>
    <cacheHierarchy uniqueName="[Dim Employees].[FirstName]" caption="FirstName" attribute="1" defaultMemberUniqueName="[Dim Employees].[FirstName].[All]" allUniqueName="[Dim Employees].[FirstName].[All]" dimensionUniqueName="[Dim Employees]" displayFolder="" count="0" unbalanced="0" hidden="1"/>
    <cacheHierarchy uniqueName="[Dim Employees].[SID]" caption="SID" attribute="1" defaultMemberUniqueName="[Dim Employees].[SID].[All]" allUniqueName="[Dim Employees].[SID].[All]" dimensionUniqueName="[Dim Employees]" displayFolder="" count="0" unbalanced="0" hidden="1"/>
    <cacheHierarchy uniqueName="[Dim Employees].[SurName]" caption="SurName" attribute="1" defaultMemberUniqueName="[Dim Employees].[SurName].[All]" allUniqueName="[Dim Employees].[SurName].[All]" dimensionUniqueName="[Dim Employees]" displayFolder="" count="0" unbalanced="0" hidden="1"/>
    <cacheHierarchy uniqueName="[Dim Episode Status].[Arabic Status]" caption="Arabic Status" attribute="1" defaultMemberUniqueName="[Dim Episode Status].[Arabic Status].[All]" allUniqueName="[Dim Episode Status].[Arabic Status].[All]" dimensionUniqueName="[Dim Episode Status]" displayFolder="" count="0" unbalanced="0" hidden="1"/>
    <cacheHierarchy uniqueName="[Dim Episode Status].[id]" caption="id" attribute="1" defaultMemberUniqueName="[Dim Episode Status].[id].[All]" allUniqueName="[Dim Episode Status].[id].[All]" dimensionUniqueName="[Dim Episode Status]" displayFolder="" count="0" unbalanced="0" hidden="1"/>
    <cacheHierarchy uniqueName="[Dim Equipment].[Equipment Name]" caption="Equipment Name" attribute="1" defaultMemberUniqueName="[Dim Equipment].[Equipment Name].[All]" allUniqueName="[Dim Equipment].[Equipment Name].[All]" dimensionUniqueName="[Dim Equipment]" displayFolder="" count="0" unbalanced="0" hidden="1"/>
    <cacheHierarchy uniqueName="[Dim Equipment].[Equipment Status]" caption="Equipment Status" attribute="1" defaultMemberUniqueName="[Dim Equipment].[Equipment Status].[All]" allUniqueName="[Dim Equipment].[Equipment Status].[All]" dimensionUniqueName="[Dim Equipment]" displayFolder="" count="0" unbalanced="0" hidden="1"/>
    <cacheHierarchy uniqueName="[Dim Equipment].[Equipment Type]" caption="Equipment Type" attribute="1" defaultMemberUniqueName="[Dim Equipment].[Equipment Type].[All]" allUniqueName="[Dim Equipment].[Equipment Type].[All]" dimensionUniqueName="[Dim Equipment]" displayFolder="" count="0" unbalanced="0" hidden="1"/>
    <cacheHierarchy uniqueName="[Dim Equipment].[EquipmentKey]" caption="EquipmentKey" attribute="1" defaultMemberUniqueName="[Dim Equipment].[EquipmentKey].[All]" allUniqueName="[Dim Equipment].[EquipmentKey].[All]" dimensionUniqueName="[Dim Equipment]" displayFolder="" count="0" unbalanced="0" hidden="1"/>
    <cacheHierarchy uniqueName="[Dim Equipment].[Equipments Code]" caption="Equipments Code" attribute="1" defaultMemberUniqueName="[Dim Equipment].[Equipments Code].[All]" allUniqueName="[Dim Equipment].[Equipments Code].[All]" dimensionUniqueName="[Dim Equipment]" displayFolder="" count="0" unbalanced="0" hidden="1"/>
    <cacheHierarchy uniqueName="[Dim Equipment].[Equipments Codes]" caption="Equipments Codes" attribute="1" defaultMemberUniqueName="[Dim Equipment].[Equipments Codes].[All]" allUniqueName="[Dim Equipment].[Equipments Codes].[All]" dimensionUniqueName="[Dim Equipment]" displayFolder="" count="0" unbalanced="0" hidden="1"/>
    <cacheHierarchy uniqueName="[Dim Equipment].[No Of Equipments]" caption="No Of Equipments" attribute="1" defaultMemberUniqueName="[Dim Equipment].[No Of Equipments].[All]" allUniqueName="[Dim Equipment].[No Of Equipments].[All]" dimensionUniqueName="[Dim Equipment]" displayFolder="" count="0" unbalanced="0" hidden="1"/>
    <cacheHierarchy uniqueName="[Dim Equipment].[Unified Equipment Name]" caption="Unified Equipment Name" attribute="1" defaultMemberUniqueName="[Dim Equipment].[Unified Equipment Name].[All]" allUniqueName="[Dim Equipment].[Unified Equipment Name].[All]" dimensionUniqueName="[Dim Equipment]" displayFolder="" count="0" unbalanced="0" hidden="1"/>
    <cacheHierarchy uniqueName="[Dim Equipment Status].[Equipment Status]" caption="Equipment Status" attribute="1" defaultMemberUniqueName="[Dim Equipment Status].[Equipment Status].[All]" allUniqueName="[Dim Equipment Status].[Equipment Status].[All]" dimensionUniqueName="[Dim Equipment Status]" displayFolder="" count="0" unbalanced="0" hidden="1"/>
    <cacheHierarchy uniqueName="[Dim Equipment Status].[EquipStatusKey]" caption="EquipStatusKey" attribute="1" defaultMemberUniqueName="[Dim Equipment Status].[EquipStatusKey].[All]" allUniqueName="[Dim Equipment Status].[EquipStatusKey].[All]" dimensionUniqueName="[Dim Equipment Status]" displayFolder="" count="0" unbalanced="0" hidden="1"/>
    <cacheHierarchy uniqueName="[Dim Exclusive].[Exclusive_Key]" caption="Exclusive_Key" attribute="1" defaultMemberUniqueName="[Dim Exclusive].[Exclusive_Key].[All]" allUniqueName="[Dim Exclusive].[Exclusive_Key].[All]" dimensionUniqueName="[Dim Exclusive]" displayFolder="" count="0" unbalanced="0" hidden="1"/>
    <cacheHierarchy uniqueName="[Dim Growth Scenario].[Scenario Desc]" caption="Scenario Desc" attribute="1" defaultMemberUniqueName="[Dim Growth Scenario].[Scenario Desc].[All]" allUniqueName="[Dim Growth Scenario].[Scenario Desc].[All]" dimensionUniqueName="[Dim Growth Scenario]" displayFolder="" count="0" unbalanced="0" hidden="1"/>
    <cacheHierarchy uniqueName="[Dim Growth Scenario].[Scenario Key]" caption="Scenario Key" attribute="1" defaultMemberUniqueName="[Dim Growth Scenario].[Scenario Key].[All]" allUniqueName="[Dim Growth Scenario].[Scenario Key].[All]" dimensionUniqueName="[Dim Growth Scenario]" displayFolder="" count="0" unbalanced="0" hidden="1"/>
    <cacheHierarchy uniqueName="[Dim Growth Scenario].[Scenario Name]" caption="Scenario Name" attribute="1" defaultMemberUniqueName="[Dim Growth Scenario].[Scenario Name].[All]" allUniqueName="[Dim Growth Scenario].[Scenario Name].[All]" dimensionUniqueName="[Dim Growth Scenario]" displayFolder="" count="0" unbalanced="0" hidden="1"/>
    <cacheHierarchy uniqueName="[Dim Growth Scenario].[ScenarioSide]" caption="ScenarioSide" attribute="1" defaultMemberUniqueName="[Dim Growth Scenario].[ScenarioSide].[All]" allUniqueName="[Dim Growth Scenario].[ScenarioSide].[All]" dimensionUniqueName="[Dim Growth Scenario]" displayFolder="" count="0" unbalanced="0" hidden="1"/>
    <cacheHierarchy uniqueName="[Dim Hospital Structure].[Organization]" caption="Organization" attribute="1" defaultMemberUniqueName="[Dim Hospital Structure].[Organization].[All]" allUniqueName="[Dim Hospital Structure].[Organization].[All]" dimensionUniqueName="[Dim Hospital Structure]" displayFolder="" count="0" unbalanced="0" hidden="1"/>
    <cacheHierarchy uniqueName="[Dim Hospital Structure].[PKey_LevelOne]" caption="PKey_LevelOne" attribute="1" defaultMemberUniqueName="[Dim Hospital Structure].[PKey_LevelOne].[All]" allUniqueName="[Dim Hospital Structure].[PKey_LevelOne].[All]" dimensionUniqueName="[Dim Hospital Structure]" displayFolder="" count="0" unbalanced="0" hidden="1"/>
    <cacheHierarchy uniqueName="[Dim Hospital Structure].[Status]" caption="Status" attribute="1" defaultMemberUniqueName="[Dim Hospital Structure].[Status].[All]" allUniqueName="[Dim Hospital Structure].[Status].[All]" dimensionUniqueName="[Dim Hospital Structure]" displayFolder="" count="0" unbalanced="0" hidden="1"/>
    <cacheHierarchy uniqueName="[Dim Inquiry].[InquiryID]" caption="InquiryID" attribute="1" defaultMemberUniqueName="[Dim Inquiry].[InquiryID].[All]" allUniqueName="[Dim Inquiry].[InquiryID].[All]" dimensionUniqueName="[Dim Inquiry]" displayFolder="" count="0" unbalanced="0" hidden="1"/>
    <cacheHierarchy uniqueName="[Dim Inquiry].[InquiryName]" caption="InquiryName" attribute="1" defaultMemberUniqueName="[Dim Inquiry].[InquiryName].[All]" allUniqueName="[Dim Inquiry].[InquiryName].[All]" dimensionUniqueName="[Dim Inquiry]" displayFolder="" count="0" unbalanced="0" hidden="1"/>
    <cacheHierarchy uniqueName="[Dim Inquiry Reason].[InquiryReasonID]" caption="InquiryReasonID" attribute="1" defaultMemberUniqueName="[Dim Inquiry Reason].[InquiryReasonID].[All]" allUniqueName="[Dim Inquiry Reason].[InquiryReasonID].[All]" dimensionUniqueName="[Dim Inquiry Reason]" displayFolder="" count="0" unbalanced="0" hidden="1"/>
    <cacheHierarchy uniqueName="[Dim Inquiry Reason].[InquiryReasonName]" caption="InquiryReasonName" attribute="1" defaultMemberUniqueName="[Dim Inquiry Reason].[InquiryReasonName].[All]" allUniqueName="[Dim Inquiry Reason].[InquiryReasonName].[All]" dimensionUniqueName="[Dim Inquiry Reason]" displayFolder="" count="0" unbalanced="0" hidden="1"/>
    <cacheHierarchy uniqueName="[Dim Interactions].[Dashboard Actions]" caption="Dashboard Actions" attribute="1" defaultMemberUniqueName="[Dim Interactions].[Dashboard Actions].[All]" allUniqueName="[Dim Interactions].[Dashboard Actions].[All]" dimensionUniqueName="[Dim Interactions]" displayFolder="" count="0" unbalanced="0" hidden="1"/>
    <cacheHierarchy uniqueName="[Dim Interactions].[Request Type]" caption="Request Type" attribute="1" defaultMemberUniqueName="[Dim Interactions].[Request Type].[All]" allUniqueName="[Dim Interactions].[Request Type].[All]" dimensionUniqueName="[Dim Interactions]" displayFolder="" count="0" unbalanced="0" hidden="1"/>
    <cacheHierarchy uniqueName="[Dim Interactions].[View Status]" caption="View Status" attribute="1" defaultMemberUniqueName="[Dim Interactions].[View Status].[All]" allUniqueName="[Dim Interactions].[View Status].[All]" dimensionUniqueName="[Dim Interactions]" displayFolder="" count="0" unbalanced="0" hidden="1"/>
    <cacheHierarchy uniqueName="[Dim Interactions].[ViewKey]" caption="ViewKey" attribute="1" defaultMemberUniqueName="[Dim Interactions].[ViewKey].[All]" allUniqueName="[Dim Interactions].[ViewKey].[All]" dimensionUniqueName="[Dim Interactions]" displayFolder="" count="0" unbalanced="0" hidden="1"/>
    <cacheHierarchy uniqueName="[Dim Invoice].[sys_key]" caption="sys_key" attribute="1" defaultMemberUniqueName="[Dim Invoice].[sys_key].[All]" allUniqueName="[Dim Invoice].[sys_key].[All]" dimensionUniqueName="[Dim Invoice]" displayFolder="" count="0" unbalanced="0" hidden="1"/>
    <cacheHierarchy uniqueName="[Dim Lab Reference Values].[agemax]" caption="agemax" attribute="1" defaultMemberUniqueName="[Dim Lab Reference Values].[agemax].[All]" allUniqueName="[Dim Lab Reference Values].[agemax].[All]" dimensionUniqueName="[Dim Lab Reference Values]" displayFolder="" count="0" unbalanced="0" hidden="1"/>
    <cacheHierarchy uniqueName="[Dim Lab Reference Values].[agemin]" caption="agemin" attribute="1" defaultMemberUniqueName="[Dim Lab Reference Values].[agemin].[All]" allUniqueName="[Dim Lab Reference Values].[agemin].[All]" dimensionUniqueName="[Dim Lab Reference Values]" displayFolder="" count="0" unbalanced="0" hidden="1"/>
    <cacheHierarchy uniqueName="[Dim Lab Reference Values].[Description]" caption="Description" attribute="1" defaultMemberUniqueName="[Dim Lab Reference Values].[Description].[All]" allUniqueName="[Dim Lab Reference Values].[Description].[All]" dimensionUniqueName="[Dim Lab Reference Values]" displayFolder="" count="0" unbalanced="0" hidden="1"/>
    <cacheHierarchy uniqueName="[Dim Lab Reference Values].[Max. Value]" caption="Max. Value" attribute="1" defaultMemberUniqueName="[Dim Lab Reference Values].[Max. Value].[All]" allUniqueName="[Dim Lab Reference Values].[Max. Value].[All]" dimensionUniqueName="[Dim Lab Reference Values]" displayFolder="" count="0" unbalanced="0" hidden="1"/>
    <cacheHierarchy uniqueName="[Dim Lab Reference Values].[Min. Value]" caption="Min. Value" attribute="1" defaultMemberUniqueName="[Dim Lab Reference Values].[Min. Value].[All]" allUniqueName="[Dim Lab Reference Values].[Min. Value].[All]" dimensionUniqueName="[Dim Lab Reference Values]" displayFolder="" count="0" unbalanced="0" hidden="1"/>
    <cacheHierarchy uniqueName="[Dim Lab Reference Values].[Multi Line Result]" caption="Multi Line Result" attribute="1" defaultMemberUniqueName="[Dim Lab Reference Values].[Multi Line Result].[All]" allUniqueName="[Dim Lab Reference Values].[Multi Line Result].[All]" dimensionUniqueName="[Dim Lab Reference Values]" displayFolder="" count="0" unbalanced="0" hidden="1"/>
    <cacheHierarchy uniqueName="[Dim Lab Reference Values].[ref_value_key]" caption="ref_value_key" attribute="1" defaultMemberUniqueName="[Dim Lab Reference Values].[ref_value_key].[All]" allUniqueName="[Dim Lab Reference Values].[ref_value_key].[All]" dimensionUniqueName="[Dim Lab Reference Values]" displayFolder="" count="0" unbalanced="0" hidden="1"/>
    <cacheHierarchy uniqueName="[Dim Lab Reference Values].[Result Sex]" caption="Result Sex" attribute="1" defaultMemberUniqueName="[Dim Lab Reference Values].[Result Sex].[All]" allUniqueName="[Dim Lab Reference Values].[Result Sex].[All]" dimensionUniqueName="[Dim Lab Reference Values]" displayFolder="" count="0" unbalanced="0" hidden="1"/>
    <cacheHierarchy uniqueName="[Dim Lab Reference Values].[Result Type]" caption="Result Type" attribute="1" defaultMemberUniqueName="[Dim Lab Reference Values].[Result Type].[All]" allUniqueName="[Dim Lab Reference Values].[Result Type].[All]" dimensionUniqueName="[Dim Lab Reference Values]" displayFolder="" count="0" unbalanced="0" hidden="1"/>
    <cacheHierarchy uniqueName="[Dim Laboratory].[Cancel Reason]" caption="Cancel Reason" attribute="1" defaultMemberUniqueName="[Dim Laboratory].[Cancel Reason].[All]" allUniqueName="[Dim Laboratory].[Cancel Reason].[All]" dimensionUniqueName="[Dim Laboratory]" displayFolder="" count="0" unbalanced="0" hidden="1"/>
    <cacheHierarchy uniqueName="[Dim Laboratory].[Lab_result_key]" caption="Lab_result_key" attribute="1" defaultMemberUniqueName="[Dim Laboratory].[Lab_result_key].[All]" allUniqueName="[Dim Laboratory].[Lab_result_key].[All]" dimensionUniqueName="[Dim Laboratory]" displayFolder="" count="0" unbalanced="0" hidden="1"/>
    <cacheHierarchy uniqueName="[Dim Laboratory].[Normality]" caption="Normality" attribute="1" defaultMemberUniqueName="[Dim Laboratory].[Normality].[All]" allUniqueName="[Dim Laboratory].[Normality].[All]" dimensionUniqueName="[Dim Laboratory]" displayFolder="" count="0" unbalanced="0" hidden="1"/>
    <cacheHierarchy uniqueName="[Dim Laboratory].[Order Status]" caption="Order Status" attribute="1" defaultMemberUniqueName="[Dim Laboratory].[Order Status].[All]" allUniqueName="[Dim Laboratory].[Order Status].[All]" dimensionUniqueName="[Dim Laboratory]" displayFolder="" count="0" unbalanced="0" hidden="1"/>
    <cacheHierarchy uniqueName="[Dim Laboratory].[Print Flag]" caption="Print Flag" attribute="1" defaultMemberUniqueName="[Dim Laboratory].[Print Flag].[All]" allUniqueName="[Dim Laboratory].[Print Flag].[All]" dimensionUniqueName="[Dim Laboratory]" displayFolder="" count="0" unbalanced="0" hidden="1"/>
    <cacheHierarchy uniqueName="[Dim Laboratory].[Resul tvalue]" caption="Resul tvalue" attribute="1" defaultMemberUniqueName="[Dim Laboratory].[Resul tvalue].[All]" allUniqueName="[Dim Laboratory].[Resul tvalue].[All]" dimensionUniqueName="[Dim Laboratory]" displayFolder="" count="0" unbalanced="0" hidden="1"/>
    <cacheHierarchy uniqueName="[Dim Laboratory].[Result text]" caption="Result text" attribute="1" defaultMemberUniqueName="[Dim Laboratory].[Result text].[All]" allUniqueName="[Dim Laboratory].[Result text].[All]" dimensionUniqueName="[Dim Laboratory]" displayFolder="" count="0" unbalanced="0" hidden="1"/>
    <cacheHierarchy uniqueName="[Dim Laboratory].[Sample Status]" caption="Sample Status" attribute="1" defaultMemberUniqueName="[Dim Laboratory].[Sample Status].[All]" allUniqueName="[Dim Laboratory].[Sample Status].[All]" dimensionUniqueName="[Dim Laboratory]" displayFolder="" count="0" unbalanced="0" hidden="1"/>
    <cacheHierarchy uniqueName="[Dim Laboratory].[Test Status]" caption="Test Status" attribute="1" defaultMemberUniqueName="[Dim Laboratory].[Test Status].[All]" allUniqueName="[Dim Laboratory].[Test Status].[All]" dimensionUniqueName="[Dim Laboratory]" displayFolder="" count="0" unbalanced="0" hidden="1"/>
    <cacheHierarchy uniqueName="[Dim Lead].[Address]" caption="Address" attribute="1" defaultMemberUniqueName="[Dim Lead].[Address].[All]" allUniqueName="[Dim Lead].[Address].[All]" dimensionUniqueName="[Dim Lead]" displayFolder="" count="0" unbalanced="0" hidden="1"/>
    <cacheHierarchy uniqueName="[Dim Lead].[Ads]" caption="Ads" attribute="1" defaultMemberUniqueName="[Dim Lead].[Ads].[All]" allUniqueName="[Dim Lead].[Ads].[All]" dimensionUniqueName="[Dim Lead]" displayFolder="" count="0" unbalanced="0" hidden="1"/>
    <cacheHierarchy uniqueName="[Dim Lead].[AdSet]" caption="AdSet" attribute="1" defaultMemberUniqueName="[Dim Lead].[AdSet].[All]" allUniqueName="[Dim Lead].[AdSet].[All]" dimensionUniqueName="[Dim Lead]" displayFolder="" count="0" unbalanced="0" hidden="1"/>
    <cacheHierarchy uniqueName="[Dim Lead].[Age]" caption="Age" attribute="1" defaultMemberUniqueName="[Dim Lead].[Age].[All]" allUniqueName="[Dim Lead].[Age].[All]" dimensionUniqueName="[Dim Lead]" displayFolder="" count="0" unbalanced="0" hidden="1"/>
    <cacheHierarchy uniqueName="[Dim Lead].[Age_Range]" caption="Age_Range" attribute="1" defaultMemberUniqueName="[Dim Lead].[Age_Range].[All]" allUniqueName="[Dim Lead].[Age_Range].[All]" dimensionUniqueName="[Dim Lead]" displayFolder="" count="0" unbalanced="0" hidden="1"/>
    <cacheHierarchy uniqueName="[Dim Lead].[AVG_Sallary]" caption="AVG_Sallary" attribute="1" defaultMemberUniqueName="[Dim Lead].[AVG_Sallary].[All]" allUniqueName="[Dim Lead].[AVG_Sallary].[All]" dimensionUniqueName="[Dim Lead]" displayFolder="" count="0" unbalanced="0" hidden="1"/>
    <cacheHierarchy uniqueName="[Dim Lead].[Booking_Phone_Number]" caption="Booking_Phone_Number" attribute="1" defaultMemberUniqueName="[Dim Lead].[Booking_Phone_Number].[All]" allUniqueName="[Dim Lead].[Booking_Phone_Number].[All]" dimensionUniqueName="[Dim Lead]" displayFolder="" count="0" unbalanced="0" hidden="1"/>
    <cacheHierarchy uniqueName="[Dim Lead].[City]" caption="City" attribute="1" defaultMemberUniqueName="[Dim Lead].[City].[All]" allUniqueName="[Dim Lead].[City].[All]" dimensionUniqueName="[Dim Lead]" displayFolder="" count="0" unbalanced="0" hidden="1"/>
    <cacheHierarchy uniqueName="[Dim Lead].[Data Source]" caption="Data Source" attribute="1" defaultMemberUniqueName="[Dim Lead].[Data Source].[All]" allUniqueName="[Dim Lead].[Data Source].[All]" dimensionUniqueName="[Dim Lead]" displayFolder="" count="0" unbalanced="0" hidden="1"/>
    <cacheHierarchy uniqueName="[Dim Lead].[Description]" caption="Description" attribute="1" defaultMemberUniqueName="[Dim Lead].[Description].[All]" allUniqueName="[Dim Lead].[Description].[All]" dimensionUniqueName="[Dim Lead]" displayFolder="" count="0" unbalanced="0" hidden="1"/>
    <cacheHierarchy uniqueName="[Dim Lead].[District]" caption="District" attribute="1" defaultMemberUniqueName="[Dim Lead].[District].[All]" allUniqueName="[Dim Lead].[District].[All]" dimensionUniqueName="[Dim Lead]" displayFolder="" count="0" unbalanced="0" hidden="1"/>
    <cacheHierarchy uniqueName="[Dim Lead].[Doctor]" caption="Doctor" attribute="1" defaultMemberUniqueName="[Dim Lead].[Doctor].[All]" allUniqueName="[Dim Lead].[Doctor].[All]" dimensionUniqueName="[Dim Lead]" displayFolder="" count="0" unbalanced="0" hidden="1"/>
    <cacheHierarchy uniqueName="[Dim Lead].[EMail_Adress]" caption="EMail_Adress" attribute="1" defaultMemberUniqueName="[Dim Lead].[EMail_Adress].[All]" allUniqueName="[Dim Lead].[EMail_Adress].[All]" dimensionUniqueName="[Dim Lead]" displayFolder="" count="0" unbalanced="0" hidden="1"/>
    <cacheHierarchy uniqueName="[Dim Lead].[Event Agent]" caption="Event Agent" attribute="1" defaultMemberUniqueName="[Dim Lead].[Event Agent].[All]" allUniqueName="[Dim Lead].[Event Agent].[All]" dimensionUniqueName="[Dim Lead]" displayFolder="" count="0" unbalanced="0" hidden="1"/>
    <cacheHierarchy uniqueName="[Dim Lead].[Financial_Type]" caption="Financial_Type" attribute="1" defaultMemberUniqueName="[Dim Lead].[Financial_Type].[All]" allUniqueName="[Dim Lead].[Financial_Type].[All]" dimensionUniqueName="[Dim Lead]" displayFolder="" count="0" unbalanced="0" hidden="1"/>
    <cacheHierarchy uniqueName="[Dim Lead].[Gender]" caption="Gender" attribute="1" defaultMemberUniqueName="[Dim Lead].[Gender].[All]" allUniqueName="[Dim Lead].[Gender].[All]" dimensionUniqueName="[Dim Lead]" displayFolder="" count="0" unbalanced="0" hidden="1"/>
    <cacheHierarchy uniqueName="[Dim Lead].[HowToKnow]" caption="HowToKnow" attribute="1" defaultMemberUniqueName="[Dim Lead].[HowToKnow].[All]" allUniqueName="[Dim Lead].[HowToKnow].[All]" dimensionUniqueName="[Dim Lead]" displayFolder="" count="0" unbalanced="0" hidden="1"/>
    <cacheHierarchy uniqueName="[Dim Lead].[Job_Title]" caption="Job_Title" attribute="1" defaultMemberUniqueName="[Dim Lead].[Job_Title].[All]" allUniqueName="[Dim Lead].[Job_Title].[All]" dimensionUniqueName="[Dim Lead]" displayFolder="" count="0" unbalanced="0" hidden="1"/>
    <cacheHierarchy uniqueName="[Dim Lead].[Last Phone Call Agent]" caption="Last Phone Call Agent" attribute="1" defaultMemberUniqueName="[Dim Lead].[Last Phone Call Agent].[All]" allUniqueName="[Dim Lead].[Last Phone Call Agent].[All]" dimensionUniqueName="[Dim Lead]" displayFolder="" count="0" unbalanced="0" hidden="1"/>
    <cacheHierarchy uniqueName="[Dim Lead].[Lead State]" caption="Lead State" attribute="1" defaultMemberUniqueName="[Dim Lead].[Lead State].[All]" allUniqueName="[Dim Lead].[Lead State].[All]" dimensionUniqueName="[Dim Lead]" displayFolder="" count="0" unbalanced="0" hidden="1"/>
    <cacheHierarchy uniqueName="[Dim Lead].[Lead Status]" caption="Lead Status" attribute="1" defaultMemberUniqueName="[Dim Lead].[Lead Status].[All]" allUniqueName="[Dim Lead].[Lead Status].[All]" dimensionUniqueName="[Dim Lead]" displayFolder="" count="0" unbalanced="0" hidden="1"/>
    <cacheHierarchy uniqueName="[Dim Lead].[Lead Type]" caption="Lead Type" attribute="1" defaultMemberUniqueName="[Dim Lead].[Lead Type].[All]" allUniqueName="[Dim Lead].[Lead Type].[All]" dimensionUniqueName="[Dim Lead]" displayFolder="" count="0" unbalanced="0" hidden="1"/>
    <cacheHierarchy uniqueName="[Dim Lead].[Lead_BirthDate]" caption="Lead_BirthDate" attribute="1" defaultMemberUniqueName="[Dim Lead].[Lead_BirthDate].[All]" allUniqueName="[Dim Lead].[Lead_BirthDate].[All]" dimensionUniqueName="[Dim Lead]" displayFolder="" count="0" unbalanced="0" hidden="1"/>
    <cacheHierarchy uniqueName="[Dim Lead].[Lead_CreationDate]" caption="Lead_CreationDate" attribute="1" defaultMemberUniqueName="[Dim Lead].[Lead_CreationDate].[All]" allUniqueName="[Dim Lead].[Lead_CreationDate].[All]" dimensionUniqueName="[Dim Lead]" displayFolder="" count="0" unbalanced="0" hidden="1"/>
    <cacheHierarchy uniqueName="[Dim Lead].[Lead_CreationTime]" caption="Lead_CreationTime" attribute="1" defaultMemberUniqueName="[Dim Lead].[Lead_CreationTime].[All]" allUniqueName="[Dim Lead].[Lead_CreationTime].[All]" dimensionUniqueName="[Dim Lead]" displayFolder="" count="0" unbalanced="0" hidden="1"/>
    <cacheHierarchy uniqueName="[Dim Lead].[Lead_Date]" caption="Lead_Date" attribute="1" defaultMemberUniqueName="[Dim Lead].[Lead_Date].[All]" allUniqueName="[Dim Lead].[Lead_Date].[All]" dimensionUniqueName="[Dim Lead]" displayFolder="" count="0" unbalanced="0" hidden="1"/>
    <cacheHierarchy uniqueName="[Dim Lead].[Lead_ID]" caption="Lead_ID" attribute="1" defaultMemberUniqueName="[Dim Lead].[Lead_ID].[All]" allUniqueName="[Dim Lead].[Lead_ID].[All]" dimensionUniqueName="[Dim Lead]" displayFolder="" count="0" unbalanced="0" hidden="1"/>
    <cacheHierarchy uniqueName="[Dim Lead].[Lead_ID_Org]" caption="Lead_ID_Org" attribute="1" defaultMemberUniqueName="[Dim Lead].[Lead_ID_Org].[All]" allUniqueName="[Dim Lead].[Lead_ID_Org].[All]" dimensionUniqueName="[Dim Lead]" displayFolder="" count="0" unbalanced="0" hidden="1"/>
    <cacheHierarchy uniqueName="[Dim Lead].[Lead_Name]" caption="Lead_Name" attribute="1" defaultMemberUniqueName="[Dim Lead].[Lead_Name].[All]" allUniqueName="[Dim Lead].[Lead_Name].[All]" dimensionUniqueName="[Dim Lead]" displayFolder="" count="0" unbalanced="0" hidden="1"/>
    <cacheHierarchy uniqueName="[Dim Lead].[Lead_Source]" caption="Lead_Source" attribute="1" defaultMemberUniqueName="[Dim Lead].[Lead_Source].[All]" allUniqueName="[Dim Lead].[Lead_Source].[All]" dimensionUniqueName="[Dim Lead]" displayFolder="" count="0" unbalanced="0" hidden="1"/>
    <cacheHierarchy uniqueName="[Dim Lead].[Medical Interest]" caption="Medical Interest" attribute="1" defaultMemberUniqueName="[Dim Lead].[Medical Interest].[All]" allUniqueName="[Dim Lead].[Medical Interest].[All]" dimensionUniqueName="[Dim Lead]" displayFolder="" count="0" unbalanced="0" hidden="1"/>
    <cacheHierarchy uniqueName="[Dim Lead].[Mobile]" caption="Mobile" attribute="1" defaultMemberUniqueName="[Dim Lead].[Mobile].[All]" allUniqueName="[Dim Lead].[Mobile].[All]" dimensionUniqueName="[Dim Lead]" displayFolder="" count="0" unbalanced="0" hidden="1"/>
    <cacheHierarchy uniqueName="[Dim Lead].[Nationality]" caption="Nationality" attribute="1" defaultMemberUniqueName="[Dim Lead].[Nationality].[All]" allUniqueName="[Dim Lead].[Nationality].[All]" dimensionUniqueName="[Dim Lead]" displayFolder="" count="0" unbalanced="0" hidden="1"/>
    <cacheHierarchy uniqueName="[Dim Lead].[Net Volume Lead Source]" caption="Net Volume Lead Source" attribute="1" defaultMemberUniqueName="[Dim Lead].[Net Volume Lead Source].[All]" allUniqueName="[Dim Lead].[Net Volume Lead Source].[All]" dimensionUniqueName="[Dim Lead]" displayFolder="" count="0" unbalanced="0" hidden="1"/>
    <cacheHierarchy uniqueName="[Dim Lead].[Notes]" caption="Notes" attribute="1" defaultMemberUniqueName="[Dim Lead].[Notes].[All]" allUniqueName="[Dim Lead].[Notes].[All]" dimensionUniqueName="[Dim Lead]" displayFolder="" count="0" unbalanced="0" hidden="1"/>
    <cacheHierarchy uniqueName="[Dim Lead].[Phone Call Result]" caption="Phone Call Result" attribute="1" defaultMemberUniqueName="[Dim Lead].[Phone Call Result].[All]" allUniqueName="[Dim Lead].[Phone Call Result].[All]" dimensionUniqueName="[Dim Lead]" displayFolder="" count="0" unbalanced="0" hidden="1"/>
    <cacheHierarchy uniqueName="[Dim Lead].[Processing]" caption="Processing" attribute="1" defaultMemberUniqueName="[Dim Lead].[Processing].[All]" allUniqueName="[Dim Lead].[Processing].[All]" dimensionUniqueName="[Dim Lead]" displayFolder="" count="0" unbalanced="0" hidden="1"/>
    <cacheHierarchy uniqueName="[Dim Lead].[Province]" caption="Province" attribute="1" defaultMemberUniqueName="[Dim Lead].[Province].[All]" allUniqueName="[Dim Lead].[Province].[All]" dimensionUniqueName="[Dim Lead]" displayFolder="" count="0" unbalanced="0" hidden="1"/>
    <cacheHierarchy uniqueName="[Dim Lead].[Rating]" caption="Rating" attribute="1" defaultMemberUniqueName="[Dim Lead].[Rating].[All]" allUniqueName="[Dim Lead].[Rating].[All]" dimensionUniqueName="[Dim Lead]" displayFolder="" count="0" unbalanced="0" hidden="1"/>
    <cacheHierarchy uniqueName="[Dim Lead].[Reachability]" caption="Reachability" attribute="1" defaultMemberUniqueName="[Dim Lead].[Reachability].[All]" allUniqueName="[Dim Lead].[Reachability].[All]" dimensionUniqueName="[Dim Lead]" displayFolder="" count="0" unbalanced="0" hidden="1"/>
    <cacheHierarchy uniqueName="[Dim Lead].[Social_Status]" caption="Social_Status" attribute="1" defaultMemberUniqueName="[Dim Lead].[Social_Status].[All]" allUniqueName="[Dim Lead].[Social_Status].[All]" dimensionUniqueName="[Dim Lead]" displayFolder="" count="0" unbalanced="0" hidden="1"/>
    <cacheHierarchy uniqueName="[Dim Lead].[Source_Unit]" caption="Source_Unit" attribute="1" defaultMemberUniqueName="[Dim Lead].[Source_Unit].[All]" allUniqueName="[Dim Lead].[Source_Unit].[All]" dimensionUniqueName="[Dim Lead]" displayFolder="" count="0" unbalanced="0" hidden="1"/>
    <cacheHierarchy uniqueName="[Dim Lead].[Specialty1]" caption="Specialty1" attribute="1" defaultMemberUniqueName="[Dim Lead].[Specialty1].[All]" allUniqueName="[Dim Lead].[Specialty1].[All]" dimensionUniqueName="[Dim Lead]" displayFolder="" count="0" unbalanced="0" hidden="1"/>
    <cacheHierarchy uniqueName="[Dim Lead].[Specialty2]" caption="Specialty2" attribute="1" defaultMemberUniqueName="[Dim Lead].[Specialty2].[All]" allUniqueName="[Dim Lead].[Specialty2].[All]" dimensionUniqueName="[Dim Lead]" displayFolder="" count="0" unbalanced="0" hidden="1"/>
    <cacheHierarchy uniqueName="[Dim Lead].[Specialty3]" caption="Specialty3" attribute="1" defaultMemberUniqueName="[Dim Lead].[Specialty3].[All]" allUniqueName="[Dim Lead].[Specialty3].[All]" dimensionUniqueName="[Dim Lead]" displayFolder="" count="0" unbalanced="0" hidden="1"/>
    <cacheHierarchy uniqueName="[Dim Lead].[Topic]" caption="Topic" attribute="1" defaultMemberUniqueName="[Dim Lead].[Topic].[All]" allUniqueName="[Dim Lead].[Topic].[All]" dimensionUniqueName="[Dim Lead]" displayFolder="" count="0" unbalanced="0" hidden="1"/>
    <cacheHierarchy uniqueName="[Dim Lead Source].[id]" caption="id" attribute="1" defaultMemberUniqueName="[Dim Lead Source].[id].[All]" allUniqueName="[Dim Lead Source].[id].[All]" dimensionUniqueName="[Dim Lead Source]" displayFolder="" count="0" unbalanced="0" hidden="1"/>
    <cacheHierarchy uniqueName="[Dim Lead Source].[Lead Source]" caption="Lead Source" attribute="1" defaultMemberUniqueName="[Dim Lead Source].[Lead Source].[All]" allUniqueName="[Dim Lead Source].[Lead Source].[All]" dimensionUniqueName="[Dim Lead Source]" displayFolder="" count="0" unbalanced="0" hidden="1"/>
    <cacheHierarchy uniqueName="[Dim Main Activity].[CampaignActivity_Code]" caption="CampaignActivity_Code" attribute="1" defaultMemberUniqueName="[Dim Main Activity].[CampaignActivity_Code].[All]" allUniqueName="[Dim Main Activity].[CampaignActivity_Code].[All]" dimensionUniqueName="[Dim Main Activity]" displayFolder="" count="0" unbalanced="0" hidden="1"/>
    <cacheHierarchy uniqueName="[Dim Main Activity].[CreatedBy_Name]" caption="CreatedBy_Name" attribute="1" defaultMemberUniqueName="[Dim Main Activity].[CreatedBy_Name].[All]" allUniqueName="[Dim Main Activity].[CreatedBy_Name].[All]" dimensionUniqueName="[Dim Main Activity]" displayFolder="" count="0" unbalanced="0" hidden="1"/>
    <cacheHierarchy uniqueName="[Dim Main Activity].[Description]" caption="Description" attribute="1" defaultMemberUniqueName="[Dim Main Activity].[Description].[All]" allUniqueName="[Dim Main Activity].[Description].[All]" dimensionUniqueName="[Dim Main Activity]" displayFolder="" count="0" unbalanced="0" hidden="1"/>
    <cacheHierarchy uniqueName="[Dim Main Activity].[MainActivity_Creation_Date]" caption="MainActivity_Creation_Date" attribute="1" defaultMemberUniqueName="[Dim Main Activity].[MainActivity_Creation_Date].[All]" allUniqueName="[Dim Main Activity].[MainActivity_Creation_Date].[All]" dimensionUniqueName="[Dim Main Activity]" displayFolder="" count="0" unbalanced="0" hidden="1"/>
    <cacheHierarchy uniqueName="[Dim Main Activity].[MainActivity_Creation_Time]" caption="MainActivity_Creation_Time" attribute="1" defaultMemberUniqueName="[Dim Main Activity].[MainActivity_Creation_Time].[All]" allUniqueName="[Dim Main Activity].[MainActivity_Creation_Time].[All]" dimensionUniqueName="[Dim Main Activity]" displayFolder="" count="0" unbalanced="0" hidden="1"/>
    <cacheHierarchy uniqueName="[Dim Main Activity].[MainActivity_ID]" caption="MainActivity_ID" attribute="1" defaultMemberUniqueName="[Dim Main Activity].[MainActivity_ID].[All]" allUniqueName="[Dim Main Activity].[MainActivity_ID].[All]" dimensionUniqueName="[Dim Main Activity]" displayFolder="" count="0" unbalanced="0" hidden="1"/>
    <cacheHierarchy uniqueName="[Dim Main Activity].[MainActivity_Name]" caption="MainActivity_Name" attribute="1" defaultMemberUniqueName="[Dim Main Activity].[MainActivity_Name].[All]" allUniqueName="[Dim Main Activity].[MainActivity_Name].[All]" dimensionUniqueName="[Dim Main Activity]" displayFolder="" count="0" unbalanced="0" hidden="1"/>
    <cacheHierarchy uniqueName="[Dim Main Activity].[MainActivity_TypeCode]" caption="MainActivity_TypeCode" attribute="1" defaultMemberUniqueName="[Dim Main Activity].[MainActivity_TypeCode].[All]" allUniqueName="[Dim Main Activity].[MainActivity_TypeCode].[All]" dimensionUniqueName="[Dim Main Activity]" displayFolder="" count="0" unbalanced="0" hidden="1"/>
    <cacheHierarchy uniqueName="[Dim Main Activity].[MainActivity_TypeName]" caption="MainActivity_TypeName" attribute="1" defaultMemberUniqueName="[Dim Main Activity].[MainActivity_TypeName].[All]" allUniqueName="[Dim Main Activity].[MainActivity_TypeName].[All]" dimensionUniqueName="[Dim Main Activity]" displayFolder="" count="0" unbalanced="0" hidden="1"/>
    <cacheHierarchy uniqueName="[Dim Main Activity].[Owner_Name]" caption="Owner_Name" attribute="1" defaultMemberUniqueName="[Dim Main Activity].[Owner_Name].[All]" allUniqueName="[Dim Main Activity].[Owner_Name].[All]" dimensionUniqueName="[Dim Main Activity]" displayFolder="" count="0" unbalanced="0" hidden="1"/>
    <cacheHierarchy uniqueName="[Dim Marketing Accounts].[Account Name]" caption="Account Name" attribute="1" defaultMemberUniqueName="[Dim Marketing Accounts].[Account Name].[All]" allUniqueName="[Dim Marketing Accounts].[Account Name].[All]" dimensionUniqueName="[Dim Marketing Accounts]" displayFolder="" count="0" unbalanced="0" hidden="1"/>
    <cacheHierarchy uniqueName="[Dim Marketing Accounts].[AccountKey]" caption="AccountKey" attribute="1" defaultMemberUniqueName="[Dim Marketing Accounts].[AccountKey].[All]" allUniqueName="[Dim Marketing Accounts].[AccountKey].[All]" dimensionUniqueName="[Dim Marketing Accounts]" displayFolder="" count="0" unbalanced="0" hidden="1"/>
    <cacheHierarchy uniqueName="[Dim Marketing Accounts].[Marketing Account Type]" caption="Marketing Account Type" attribute="1" defaultMemberUniqueName="[Dim Marketing Accounts].[Marketing Account Type].[All]" allUniqueName="[Dim Marketing Accounts].[Marketing Account Type].[All]" dimensionUniqueName="[Dim Marketing Accounts]" displayFolder="" count="0" unbalanced="0" hidden="1"/>
    <cacheHierarchy uniqueName="[Dim Marketing Accounts].[Marketing Accounts Hierarchy]" caption="Marketing Accounts Hierarchy" defaultMemberUniqueName="[Dim Marketing Accounts].[Marketing Accounts Hierarchy].[All]" allUniqueName="[Dim Marketing Accounts].[Marketing Accounts Hierarchy].[All]" dimensionUniqueName="[Dim Marketing Accounts]" displayFolder="" count="0" unbalanced="0" hidden="1"/>
    <cacheHierarchy uniqueName="[Dim Marketing Accounts].[Marketing Client Type]" caption="Marketing Client Type" attribute="1" defaultMemberUniqueName="[Dim Marketing Accounts].[Marketing Client Type].[All]" allUniqueName="[Dim Marketing Accounts].[Marketing Client Type].[All]" dimensionUniqueName="[Dim Marketing Accounts]" displayFolder="" count="0" unbalanced="0" hidden="1"/>
    <cacheHierarchy uniqueName="[Dim Marketing Accounts].[MarketingAccountTypeID]" caption="MarketingAccountTypeID" attribute="1" defaultMemberUniqueName="[Dim Marketing Accounts].[MarketingAccountTypeID].[All]" allUniqueName="[Dim Marketing Accounts].[MarketingAccountTypeID].[All]" dimensionUniqueName="[Dim Marketing Accounts]" displayFolder="" count="0" unbalanced="0" hidden="1"/>
    <cacheHierarchy uniqueName="[Dim Marketing Accounts].[MarketingClientAccountID]" caption="MarketingClientAccountID" attribute="1" defaultMemberUniqueName="[Dim Marketing Accounts].[MarketingClientAccountID].[All]" allUniqueName="[Dim Marketing Accounts].[MarketingClientAccountID].[All]" dimensionUniqueName="[Dim Marketing Accounts]" displayFolder="" count="0" unbalanced="0" hidden="1"/>
    <cacheHierarchy uniqueName="[Dim Marketing Accounts].[MarketingClientTypeID]" caption="MarketingClientTypeID" attribute="1" defaultMemberUniqueName="[Dim Marketing Accounts].[MarketingClientTypeID].[All]" allUniqueName="[Dim Marketing Accounts].[MarketingClientTypeID].[All]" dimensionUniqueName="[Dim Marketing Accounts]" displayFolder="" count="0" unbalanced="0" hidden="1"/>
    <cacheHierarchy uniqueName="[Dim Marketing Accounts].[SpecialtyID]" caption="SpecialtyID" attribute="1" defaultMemberUniqueName="[Dim Marketing Accounts].[SpecialtyID].[All]" allUniqueName="[Dim Marketing Accounts].[SpecialtyID].[All]" dimensionUniqueName="[Dim Marketing Accounts]" displayFolder="" count="0" unbalanced="0" hidden="1"/>
    <cacheHierarchy uniqueName="[Dim Marketing Activities].[Activity Name]" caption="Activity Name" attribute="1" defaultMemberUniqueName="[Dim Marketing Activities].[Activity Name].[All]" allUniqueName="[Dim Marketing Activities].[Activity Name].[All]" dimensionUniqueName="[Dim Marketing Activities]" displayFolder="" count="0" unbalanced="0" hidden="1"/>
    <cacheHierarchy uniqueName="[Dim Marketing Activities].[Activity Type]" caption="Activity Type" attribute="1" defaultMemberUniqueName="[Dim Marketing Activities].[Activity Type].[All]" allUniqueName="[Dim Marketing Activities].[Activity Type].[All]" dimensionUniqueName="[Dim Marketing Activities]" displayFolder="" count="0" unbalanced="0" hidden="1"/>
    <cacheHierarchy uniqueName="[Dim Marketing Activities].[Marketing Activity Hierarchy]" caption="Marketing Activity Hierarchy" defaultMemberUniqueName="[Dim Marketing Activities].[Marketing Activity Hierarchy].[All]" allUniqueName="[Dim Marketing Activities].[Marketing Activity Hierarchy].[All]" dimensionUniqueName="[Dim Marketing Activities]" displayFolder="" count="0" unbalanced="0" hidden="1"/>
    <cacheHierarchy uniqueName="[Dim Marketing Activities].[MarketingActivitySectionID]" caption="MarketingActivitySectionID" attribute="1" defaultMemberUniqueName="[Dim Marketing Activities].[MarketingActivitySectionID].[All]" allUniqueName="[Dim Marketing Activities].[MarketingActivitySectionID].[All]" dimensionUniqueName="[Dim Marketing Activities]" displayFolder="" count="0" unbalanced="0" hidden="1"/>
    <cacheHierarchy uniqueName="[Dim Marketing Activities].[MarketingActivityTypeID]" caption="MarketingActivityTypeID" attribute="1" defaultMemberUniqueName="[Dim Marketing Activities].[MarketingActivityTypeID].[All]" allUniqueName="[Dim Marketing Activities].[MarketingActivityTypeID].[All]" dimensionUniqueName="[Dim Marketing Activities]" displayFolder="" count="0" unbalanced="0" hidden="1"/>
    <cacheHierarchy uniqueName="[Dim Marketing Activity Status].[ActivityStatusID]" caption="ActivityStatusID" attribute="1" defaultMemberUniqueName="[Dim Marketing Activity Status].[ActivityStatusID].[All]" allUniqueName="[Dim Marketing Activity Status].[ActivityStatusID].[All]" dimensionUniqueName="[Dim Marketing Activity Status]" displayFolder="" count="0" unbalanced="0" hidden="1"/>
    <cacheHierarchy uniqueName="[Dim Marketing Activity Status].[Status]" caption="Status" attribute="1" defaultMemberUniqueName="[Dim Marketing Activity Status].[Status].[All]" allUniqueName="[Dim Marketing Activity Status].[Status].[All]" dimensionUniqueName="[Dim Marketing Activity Status]" displayFolder="" count="0" unbalanced="0" hidden="1"/>
    <cacheHierarchy uniqueName="[Dim Marketing Agents].[Agent_ID]" caption="Agent_ID" attribute="1" defaultMemberUniqueName="[Dim Marketing Agents].[Agent_ID].[All]" allUniqueName="[Dim Marketing Agents].[Agent_ID].[All]" dimensionUniqueName="[Dim Marketing Agents]" displayFolder="" count="0" unbalanced="0" hidden="1"/>
    <cacheHierarchy uniqueName="[Dim Marketing Agents].[BusinessUnitKey]" caption="BusinessUnitKey" attribute="1" defaultMemberUniqueName="[Dim Marketing Agents].[BusinessUnitKey].[All]" allUniqueName="[Dim Marketing Agents].[BusinessUnitKey].[All]" dimensionUniqueName="[Dim Marketing Agents]" displayFolder="" count="0" unbalanced="0" hidden="1"/>
    <cacheHierarchy uniqueName="[Dim Marketing Agents].[Department]" caption="Department" attribute="1" defaultMemberUniqueName="[Dim Marketing Agents].[Department].[All]" allUniqueName="[Dim Marketing Agents].[Department].[All]" dimensionUniqueName="[Dim Marketing Agents]" displayFolder="" count="0" unbalanced="0" hidden="1"/>
    <cacheHierarchy uniqueName="[Dim Marketing Agents].[EmployeeKey]" caption="EmployeeKey" attribute="1" defaultMemberUniqueName="[Dim Marketing Agents].[EmployeeKey].[All]" allUniqueName="[Dim Marketing Agents].[EmployeeKey].[All]" dimensionUniqueName="[Dim Marketing Agents]" displayFolder="" count="0" unbalanced="0" hidden="1"/>
    <cacheHierarchy uniqueName="[Dim Marketing Agents].[EmployeeUserName]" caption="EmployeeUserName" attribute="1" defaultMemberUniqueName="[Dim Marketing Agents].[EmployeeUserName].[All]" allUniqueName="[Dim Marketing Agents].[EmployeeUserName].[All]" dimensionUniqueName="[Dim Marketing Agents]" displayFolder="" count="0" unbalanced="0" hidden="1"/>
    <cacheHierarchy uniqueName="[Dim Marketing Agents].[FirstName]" caption="FirstName" attribute="1" defaultMemberUniqueName="[Dim Marketing Agents].[FirstName].[All]" allUniqueName="[Dim Marketing Agents].[FirstName].[All]" dimensionUniqueName="[Dim Marketing Agents]" displayFolder="" count="0" unbalanced="0" hidden="1"/>
    <cacheHierarchy uniqueName="[Dim Marketing Agents].[FullName]" caption="FullName" attribute="1" defaultMemberUniqueName="[Dim Marketing Agents].[FullName].[All]" allUniqueName="[Dim Marketing Agents].[FullName].[All]" dimensionUniqueName="[Dim Marketing Agents]" displayFolder="" count="0" unbalanced="0" hidden="1"/>
    <cacheHierarchy uniqueName="[Dim Marketing Agents].[IsDeleted]" caption="IsDeleted" attribute="1" defaultMemberUniqueName="[Dim Marketing Agents].[IsDeleted].[All]" allUniqueName="[Dim Marketing Agents].[IsDeleted].[All]" dimensionUniqueName="[Dim Marketing Agents]" displayFolder="" count="0" unbalanced="0" hidden="1"/>
    <cacheHierarchy uniqueName="[Dim Marketing Agents].[Job_Desc]" caption="Job_Desc" attribute="1" defaultMemberUniqueName="[Dim Marketing Agents].[Job_Desc].[All]" allUniqueName="[Dim Marketing Agents].[Job_Desc].[All]" dimensionUniqueName="[Dim Marketing Agents]" displayFolder="" count="0" unbalanced="0" hidden="1"/>
    <cacheHierarchy uniqueName="[Dim Marketing Agents].[ManagerFullName]" caption="ManagerFullName" attribute="1" defaultMemberUniqueName="[Dim Marketing Agents].[ManagerFullName].[All]" allUniqueName="[Dim Marketing Agents].[ManagerFullName].[All]" dimensionUniqueName="[Dim Marketing Agents]" displayFolder="" count="0" unbalanced="0" hidden="1"/>
    <cacheHierarchy uniqueName="[Dim Marketing Agents].[ManagerID]" caption="ManagerID" attribute="1" defaultMemberUniqueName="[Dim Marketing Agents].[ManagerID].[All]" allUniqueName="[Dim Marketing Agents].[ManagerID].[All]" dimensionUniqueName="[Dim Marketing Agents]" displayFolder="" count="0" unbalanced="0" hidden="1"/>
    <cacheHierarchy uniqueName="[Dim Marketing Agents].[managerlogin]" caption="managerlogin" attribute="1" defaultMemberUniqueName="[Dim Marketing Agents].[managerlogin].[All]" allUniqueName="[Dim Marketing Agents].[managerlogin].[All]" dimensionUniqueName="[Dim Marketing Agents]" displayFolder="" count="0" unbalanced="0" hidden="1"/>
    <cacheHierarchy uniqueName="[Dim Marketing Agents].[Organization]" caption="Organization" attribute="1" defaultMemberUniqueName="[Dim Marketing Agents].[Organization].[All]" allUniqueName="[Dim Marketing Agents].[Organization].[All]" dimensionUniqueName="[Dim Marketing Agents]" displayFolder="" count="0" unbalanced="0" hidden="1"/>
    <cacheHierarchy uniqueName="[Dim Marketing Agents].[SID]" caption="SID" attribute="1" defaultMemberUniqueName="[Dim Marketing Agents].[SID].[All]" allUniqueName="[Dim Marketing Agents].[SID].[All]" dimensionUniqueName="[Dim Marketing Agents]" displayFolder="" count="0" unbalanced="0" hidden="1"/>
    <cacheHierarchy uniqueName="[Dim Marketing Agents].[SurName]" caption="SurName" attribute="1" defaultMemberUniqueName="[Dim Marketing Agents].[SurName].[All]" allUniqueName="[Dim Marketing Agents].[SurName].[All]" dimensionUniqueName="[Dim Marketing Agents]" displayFolder="" count="0" unbalanced="0" hidden="1"/>
    <cacheHierarchy uniqueName="[Dim Marketing Distribution].[Marketing Distribution]" caption="Marketing Distribution" attribute="1" defaultMemberUniqueName="[Dim Marketing Distribution].[Marketing Distribution].[All]" allUniqueName="[Dim Marketing Distribution].[Marketing Distribution].[All]" dimensionUniqueName="[Dim Marketing Distribution]" displayFolder="" count="0" unbalanced="0" hidden="1"/>
    <cacheHierarchy uniqueName="[Dim Marketing Distribution].[MarketKey]" caption="MarketKey" attribute="1" defaultMemberUniqueName="[Dim Marketing Distribution].[MarketKey].[All]" allUniqueName="[Dim Marketing Distribution].[MarketKey].[All]" dimensionUniqueName="[Dim Marketing Distribution]" displayFolder="" count="0" unbalanced="0" hidden="1"/>
    <cacheHierarchy uniqueName="[Dim Marketing Sections].[MarketingSectionID]" caption="MarketingSectionID" attribute="1" defaultMemberUniqueName="[Dim Marketing Sections].[MarketingSectionID].[All]" allUniqueName="[Dim Marketing Sections].[MarketingSectionID].[All]" dimensionUniqueName="[Dim Marketing Sections]" displayFolder="" count="0" unbalanced="0" hidden="1"/>
    <cacheHierarchy uniqueName="[Dim Marketing Sections].[Section]" caption="Section" attribute="1" defaultMemberUniqueName="[Dim Marketing Sections].[Section].[All]" allUniqueName="[Dim Marketing Sections].[Section].[All]" dimensionUniqueName="[Dim Marketing Sections]" displayFolder="" count="0" unbalanced="0" hidden="1"/>
    <cacheHierarchy uniqueName="[Dim Month].[DateKey]" caption="DateKey" attribute="1" defaultMemberUniqueName="[Dim Month].[DateKey].[All]" allUniqueName="[Dim Month].[DateKey].[All]" dimensionUniqueName="[Dim Month]" displayFolder="" count="0" unbalanced="0" hidden="1"/>
    <cacheHierarchy uniqueName="[Dim Month].[MYKey]" caption="MYKey" attribute="1" defaultMemberUniqueName="[Dim Month].[MYKey].[All]" allUniqueName="[Dim Month].[MYKey].[All]" dimensionUniqueName="[Dim Month]" displayFolder="" count="0" unbalanced="0" hidden="1"/>
    <cacheHierarchy uniqueName="[Dim Not Interested Reason].[Datasource]" caption="Datasource" attribute="1" defaultMemberUniqueName="[Dim Not Interested Reason].[Datasource].[All]" allUniqueName="[Dim Not Interested Reason].[Datasource].[All]" dimensionUniqueName="[Dim Not Interested Reason]" displayFolder="" count="0" unbalanced="0" hidden="1"/>
    <cacheHierarchy uniqueName="[Dim Not Interested Reason].[ID]" caption="ID" attribute="1" defaultMemberUniqueName="[Dim Not Interested Reason].[ID].[All]" allUniqueName="[Dim Not Interested Reason].[ID].[All]" dimensionUniqueName="[Dim Not Interested Reason]" displayFolder="" count="0" unbalanced="0" hidden="1"/>
    <cacheHierarchy uniqueName="[Dim Not Interested Reason].[Reason]" caption="Reason" attribute="1" defaultMemberUniqueName="[Dim Not Interested Reason].[Reason].[All]" allUniqueName="[Dim Not Interested Reason].[Reason].[All]" dimensionUniqueName="[Dim Not Interested Reason]" displayFolder="" count="0" unbalanced="0" hidden="1"/>
    <cacheHierarchy uniqueName="[Dim Notes].[notekey]" caption="notekey" attribute="1" defaultMemberUniqueName="[Dim Notes].[notekey].[All]" allUniqueName="[Dim Notes].[notekey].[All]" dimensionUniqueName="[Dim Notes]" displayFolder="" count="0" unbalanced="0" hidden="1"/>
    <cacheHierarchy uniqueName="[Dim OPD Booking Type].[Booking Type]" caption="Booking Type" attribute="1" defaultMemberUniqueName="[Dim OPD Booking Type].[Booking Type].[All]" allUniqueName="[Dim OPD Booking Type].[Booking Type].[All]" dimensionUniqueName="[Dim OPD Booking Type]" displayFolder="" count="0" unbalanced="0" hidden="1"/>
    <cacheHierarchy uniqueName="[Dim OPD Booking Type].[id]" caption="id" attribute="1" defaultMemberUniqueName="[Dim OPD Booking Type].[id].[All]" allUniqueName="[Dim OPD Booking Type].[id].[All]" dimensionUniqueName="[Dim OPD Booking Type]" displayFolder="" count="0" unbalanced="0" hidden="1"/>
    <cacheHierarchy uniqueName="[Dim OPD Systems].[OPD System Version]" caption="OPD System Version" attribute="1" defaultMemberUniqueName="[Dim OPD Systems].[OPD System Version].[All]" allUniqueName="[Dim OPD Systems].[OPD System Version].[All]" dimensionUniqueName="[Dim OPD Systems]" displayFolder="" count="0" unbalanced="0" hidden="1"/>
    <cacheHierarchy uniqueName="[Dim OPD Systems].[SystemKey]" caption="SystemKey" attribute="1" defaultMemberUniqueName="[Dim OPD Systems].[SystemKey].[All]" allUniqueName="[Dim OPD Systems].[SystemKey].[All]" dimensionUniqueName="[Dim OPD Systems]" displayFolder="" count="0" unbalanced="0" hidden="1"/>
    <cacheHierarchy uniqueName="[Dim Operation].[Operation_Key]" caption="Operation_Key" attribute="1" defaultMemberUniqueName="[Dim Operation].[Operation_Key].[All]" allUniqueName="[Dim Operation].[Operation_Key].[All]" dimensionUniqueName="[Dim Operation]" displayFolder="" count="0" unbalanced="0" hidden="1"/>
    <cacheHierarchy uniqueName="[Dim Operation Result].[id]" caption="id" attribute="1" defaultMemberUniqueName="[Dim Operation Result].[id].[All]" allUniqueName="[Dim Operation Result].[id].[All]" dimensionUniqueName="[Dim Operation Result]" displayFolder="" count="0" unbalanced="0" hidden="1"/>
    <cacheHierarchy uniqueName="[Dim Operation Result].[Result]" caption="Result" attribute="1" defaultMemberUniqueName="[Dim Operation Result].[Result].[All]" allUniqueName="[Dim Operation Result].[Result].[All]" dimensionUniqueName="[Dim Operation Result]" displayFolder="" count="0" unbalanced="0" hidden="1"/>
    <cacheHierarchy uniqueName="[Dim Operation Status].[id]" caption="id" attribute="1" defaultMemberUniqueName="[Dim Operation Status].[id].[All]" allUniqueName="[Dim Operation Status].[id].[All]" dimensionUniqueName="[Dim Operation Status]" displayFolder="" count="0" unbalanced="0" hidden="1"/>
    <cacheHierarchy uniqueName="[Dim Operation Status].[Status]" caption="Status" attribute="1" defaultMemberUniqueName="[Dim Operation Status].[Status].[All]" allUniqueName="[Dim Operation Status].[Status].[All]" dimensionUniqueName="[Dim Operation Status]" displayFolder="" count="0" unbalanced="0" hidden="1"/>
    <cacheHierarchy uniqueName="[Dim Operation Time Status].[id]" caption="id" attribute="1" defaultMemberUniqueName="[Dim Operation Time Status].[id].[All]" allUniqueName="[Dim Operation Time Status].[id].[All]" dimensionUniqueName="[Dim Operation Time Status]" displayFolder="" count="0" unbalanced="0" hidden="1"/>
    <cacheHierarchy uniqueName="[Dim Operation Time Status].[Status]" caption="Status" attribute="1" defaultMemberUniqueName="[Dim Operation Time Status].[Status].[All]" allUniqueName="[Dim Operation Time Status].[Status].[All]" dimensionUniqueName="[Dim Operation Time Status]" displayFolder="" count="0" unbalanced="0" hidden="1"/>
    <cacheHierarchy uniqueName="[Dim Operation Type].[id]" caption="id" attribute="1" defaultMemberUniqueName="[Dim Operation Type].[id].[All]" allUniqueName="[Dim Operation Type].[id].[All]" dimensionUniqueName="[Dim Operation Type]" displayFolder="" count="0" unbalanced="0" hidden="1"/>
    <cacheHierarchy uniqueName="[Dim Operation Type].[Type]" caption="Type" attribute="1" defaultMemberUniqueName="[Dim Operation Type].[Type].[All]" allUniqueName="[Dim Operation Type].[Type].[All]" dimensionUniqueName="[Dim Operation Type]" displayFolder="" count="0" unbalanced="0" hidden="1"/>
    <cacheHierarchy uniqueName="[Dim OVR].[Attendant Doctor]" caption="Attendant Doctor" attribute="1" defaultMemberUniqueName="[Dim OVR].[Attendant Doctor].[All]" allUniqueName="[Dim OVR].[Attendant Doctor].[All]" dimensionUniqueName="[Dim OVR]" displayFolder="" count="0" unbalanced="0" hidden="1"/>
    <cacheHierarchy uniqueName="[Dim OVR].[Corrective Approved]" caption="Corrective Approved" attribute="1" defaultMemberUniqueName="[Dim OVR].[Corrective Approved].[All]" allUniqueName="[Dim OVR].[Corrective Approved].[All]" dimensionUniqueName="[Dim OVR]" displayFolder="" count="0" unbalanced="0" hidden="1"/>
    <cacheHierarchy uniqueName="[Dim OVR].[CreatedBy]" caption="CreatedBy" attribute="1" defaultMemberUniqueName="[Dim OVR].[CreatedBy].[All]" allUniqueName="[Dim OVR].[CreatedBy].[All]" dimensionUniqueName="[Dim OVR]" displayFolder="" count="0" unbalanced="0" hidden="1"/>
    <cacheHierarchy uniqueName="[Dim OVR].[Dama Reason]" caption="Dama Reason" attribute="1" defaultMemberUniqueName="[Dim OVR].[Dama Reason].[All]" allUniqueName="[Dim OVR].[Dama Reason].[All]" dimensionUniqueName="[Dim OVR]" displayFolder="" count="0" unbalanced="0" hidden="1"/>
    <cacheHierarchy uniqueName="[Dim OVR].[DeletedBy]" caption="DeletedBy" attribute="1" defaultMemberUniqueName="[Dim OVR].[DeletedBy].[All]" allUniqueName="[Dim OVR].[DeletedBy].[All]" dimensionUniqueName="[Dim OVR]" displayFolder="" count="0" unbalanced="0" hidden="1"/>
    <cacheHierarchy uniqueName="[Dim OVR].[Description]" caption="Description" attribute="1" defaultMemberUniqueName="[Dim OVR].[Description].[All]" allUniqueName="[Dim OVR].[Description].[All]" dimensionUniqueName="[Dim OVR]" displayFolder="" count="0" unbalanced="0" hidden="1"/>
    <cacheHierarchy uniqueName="[Dim OVR].[Diagnosis]" caption="Diagnosis" attribute="1" defaultMemberUniqueName="[Dim OVR].[Diagnosis].[All]" allUniqueName="[Dim OVR].[Diagnosis].[All]" dimensionUniqueName="[Dim OVR]" displayFolder="" count="0" unbalanced="0" hidden="1"/>
    <cacheHierarchy uniqueName="[Dim OVR].[Duty Manger]" caption="Duty Manger" attribute="1" defaultMemberUniqueName="[Dim OVR].[Duty Manger].[All]" allUniqueName="[Dim OVR].[Duty Manger].[All]" dimensionUniqueName="[Dim OVR]" displayFolder="" count="0" unbalanced="0" hidden="1"/>
    <cacheHierarchy uniqueName="[Dim OVR].[Employee Name]" caption="Employee Name" attribute="1" defaultMemberUniqueName="[Dim OVR].[Employee Name].[All]" allUniqueName="[Dim OVR].[Employee Name].[All]" dimensionUniqueName="[Dim OVR]" displayFolder="" count="0" unbalanced="0" hidden="1"/>
    <cacheHierarchy uniqueName="[Dim OVR].[Immediate Action]" caption="Immediate Action" attribute="1" defaultMemberUniqueName="[Dim OVR].[Immediate Action].[All]" allUniqueName="[Dim OVR].[Immediate Action].[All]" dimensionUniqueName="[Dim OVR]" displayFolder="" count="0" unbalanced="0" hidden="1"/>
    <cacheHierarchy uniqueName="[Dim OVR].[Involved Person Type]" caption="Involved Person Type" attribute="1" defaultMemberUniqueName="[Dim OVR].[Involved Person Type].[All]" allUniqueName="[Dim OVR].[Involved Person Type].[All]" dimensionUniqueName="[Dim OVR]" displayFolder="" count="0" unbalanced="0" hidden="1"/>
    <cacheHierarchy uniqueName="[Dim OVR].[IsDeleted]" caption="IsDeleted" attribute="1" defaultMemberUniqueName="[Dim OVR].[IsDeleted].[All]" allUniqueName="[Dim OVR].[IsDeleted].[All]" dimensionUniqueName="[Dim OVR]" displayFolder="" count="0" unbalanced="0" hidden="1"/>
    <cacheHierarchy uniqueName="[Dim OVR].[IsMerged]" caption="IsMerged" attribute="1" defaultMemberUniqueName="[Dim OVR].[IsMerged].[All]" allUniqueName="[Dim OVR].[IsMerged].[All]" dimensionUniqueName="[Dim OVR]" displayFolder="" count="0" unbalanced="0" hidden="1"/>
    <cacheHierarchy uniqueName="[Dim OVR].[Location]" caption="Location" attribute="1" defaultMemberUniqueName="[Dim OVR].[Location].[All]" allUniqueName="[Dim OVR].[Location].[All]" dimensionUniqueName="[Dim OVR]" displayFolder="" count="0" unbalanced="0" hidden="1"/>
    <cacheHierarchy uniqueName="[Dim OVR].[Master_ID]" caption="Master_ID" attribute="1" defaultMemberUniqueName="[Dim OVR].[Master_ID].[All]" allUniqueName="[Dim OVR].[Master_ID].[All]" dimensionUniqueName="[Dim OVR]" displayFolder="" count="0" unbalanced="0" hidden="1"/>
    <cacheHierarchy uniqueName="[Dim OVR].[MergedTo OVR ID]" caption="MergedTo OVR ID" attribute="1" defaultMemberUniqueName="[Dim OVR].[MergedTo OVR ID].[All]" allUniqueName="[Dim OVR].[MergedTo OVR ID].[All]" dimensionUniqueName="[Dim OVR]" displayFolder="" count="0" unbalanced="0" hidden="1"/>
    <cacheHierarchy uniqueName="[Dim OVR].[OVR ID]" caption="OVR ID" attribute="1" defaultMemberUniqueName="[Dim OVR].[OVR ID].[All]" allUniqueName="[Dim OVR].[OVR ID].[All]" dimensionUniqueName="[Dim OVR]" displayFolder="" count="0" unbalanced="0" hidden="1"/>
    <cacheHierarchy uniqueName="[Dim OVR].[Preventive Approved]" caption="Preventive Approved" attribute="1" defaultMemberUniqueName="[Dim OVR].[Preventive Approved].[All]" allUniqueName="[Dim OVR].[Preventive Approved].[All]" dimensionUniqueName="[Dim OVR]" displayFolder="" count="0" unbalanced="0" hidden="1"/>
    <cacheHierarchy uniqueName="[Dim OVR].[Quality Note]" caption="Quality Note" attribute="1" defaultMemberUniqueName="[Dim OVR].[Quality Note].[All]" allUniqueName="[Dim OVR].[Quality Note].[All]" dimensionUniqueName="[Dim OVR]" displayFolder="" count="0" unbalanced="0" hidden="1"/>
    <cacheHierarchy uniqueName="[Dim OVR].[SendBy]" caption="SendBy" attribute="1" defaultMemberUniqueName="[Dim OVR].[SendBy].[All]" allUniqueName="[Dim OVR].[SendBy].[All]" dimensionUniqueName="[Dim OVR]" displayFolder="" count="0" unbalanced="0" hidden="1"/>
    <cacheHierarchy uniqueName="[Dim OVR].[SendBy Department]" caption="SendBy Department" attribute="1" defaultMemberUniqueName="[Dim OVR].[SendBy Department].[All]" allUniqueName="[Dim OVR].[SendBy Department].[All]" dimensionUniqueName="[Dim OVR]" displayFolder="" count="0" unbalanced="0" hidden="1"/>
    <cacheHierarchy uniqueName="[Dim OVR].[Sendby Ext.]" caption="Sendby Ext." attribute="1" defaultMemberUniqueName="[Dim OVR].[Sendby Ext.].[All]" allUniqueName="[Dim OVR].[Sendby Ext.].[All]" dimensionUniqueName="[Dim OVR]" displayFolder="" count="0" unbalanced="0" hidden="1"/>
    <cacheHierarchy uniqueName="[Dim OVR].[SendBy Title]" caption="SendBy Title" attribute="1" defaultMemberUniqueName="[Dim OVR].[SendBy Title].[All]" allUniqueName="[Dim OVR].[SendBy Title].[All]" dimensionUniqueName="[Dim OVR]" displayFolder="" count="0" unbalanced="0" hidden="1"/>
    <cacheHierarchy uniqueName="[Dim OVR].[Severity]" caption="Severity" attribute="1" defaultMemberUniqueName="[Dim OVR].[Severity].[All]" allUniqueName="[Dim OVR].[Severity].[All]" dimensionUniqueName="[Dim OVR]" displayFolder="" count="0" unbalanced="0" hidden="1"/>
    <cacheHierarchy uniqueName="[Dim OVR].[Status]" caption="Status" attribute="1" defaultMemberUniqueName="[Dim OVR].[Status].[All]" allUniqueName="[Dim OVR].[Status].[All]" dimensionUniqueName="[Dim OVR]" displayFolder="" count="0" unbalanced="0" hidden="1"/>
    <cacheHierarchy uniqueName="[Dim OVR].[Subject]" caption="Subject" attribute="1" defaultMemberUniqueName="[Dim OVR].[Subject].[All]" allUniqueName="[Dim OVR].[Subject].[All]" dimensionUniqueName="[Dim OVR]" displayFolder="" count="0" unbalanced="0" hidden="1"/>
    <cacheHierarchy uniqueName="[Dim OVR].[Supervisor Nurse]" caption="Supervisor Nurse" attribute="1" defaultMemberUniqueName="[Dim OVR].[Supervisor Nurse].[All]" allUniqueName="[Dim OVR].[Supervisor Nurse].[All]" dimensionUniqueName="[Dim OVR]" displayFolder="" count="0" unbalanced="0" hidden="1"/>
    <cacheHierarchy uniqueName="[Dim OVR].[TransferredTo]" caption="TransferredTo" attribute="1" defaultMemberUniqueName="[Dim OVR].[TransferredTo].[All]" allUniqueName="[Dim OVR].[TransferredTo].[All]" dimensionUniqueName="[Dim OVR]" displayFolder="" count="0" unbalanced="0" hidden="1"/>
    <cacheHierarchy uniqueName="[Dim OVR FollowUp].[Comment]" caption="Comment" attribute="1" defaultMemberUniqueName="[Dim OVR FollowUp].[Comment].[All]" allUniqueName="[Dim OVR FollowUp].[Comment].[All]" dimensionUniqueName="[Dim OVR FollowUp]" displayFolder="" count="0" unbalanced="0" hidden="1"/>
    <cacheHierarchy uniqueName="[Dim OVR FollowUp].[Corrective Action]" caption="Corrective Action" attribute="1" defaultMemberUniqueName="[Dim OVR FollowUp].[Corrective Action].[All]" allUniqueName="[Dim OVR FollowUp].[Corrective Action].[All]" dimensionUniqueName="[Dim OVR FollowUp]" displayFolder="" count="0" unbalanced="0" hidden="1"/>
    <cacheHierarchy uniqueName="[Dim OVR FollowUp].[CreatedBy]" caption="CreatedBy" attribute="1" defaultMemberUniqueName="[Dim OVR FollowUp].[CreatedBy].[All]" allUniqueName="[Dim OVR FollowUp].[CreatedBy].[All]" dimensionUniqueName="[Dim OVR FollowUp]" displayFolder="" count="0" unbalanced="0" hidden="1"/>
    <cacheHierarchy uniqueName="[Dim OVR FollowUp].[CreationDate]" caption="CreationDate" attribute="1" defaultMemberUniqueName="[Dim OVR FollowUp].[CreationDate].[All]" allUniqueName="[Dim OVR FollowUp].[CreationDate].[All]" dimensionUniqueName="[Dim OVR FollowUp]" displayFolder="" count="0" unbalanced="0" hidden="1"/>
    <cacheHierarchy uniqueName="[Dim OVR FollowUp].[FollowUp ID]" caption="FollowUp ID" attribute="1" defaultMemberUniqueName="[Dim OVR FollowUp].[FollowUp ID].[All]" allUniqueName="[Dim OVR FollowUp].[FollowUp ID].[All]" dimensionUniqueName="[Dim OVR FollowUp]" displayFolder="" count="0" unbalanced="0" hidden="1"/>
    <cacheHierarchy uniqueName="[Dim OVR FollowUp].[Preventive Action]" caption="Preventive Action" attribute="1" defaultMemberUniqueName="[Dim OVR FollowUp].[Preventive Action].[All]" allUniqueName="[Dim OVR FollowUp].[Preventive Action].[All]" dimensionUniqueName="[Dim OVR FollowUp]" displayFolder="" count="0" unbalanced="0" hidden="1"/>
    <cacheHierarchy uniqueName="[Dim OVR FollowUp].[ReplyBy]" caption="ReplyBy" attribute="1" defaultMemberUniqueName="[Dim OVR FollowUp].[ReplyBy].[All]" allUniqueName="[Dim OVR FollowUp].[ReplyBy].[All]" dimensionUniqueName="[Dim OVR FollowUp]" displayFolder="" count="0" unbalanced="0" hidden="1"/>
    <cacheHierarchy uniqueName="[Dim OVR FollowUp].[ReplyBy Department]" caption="ReplyBy Department" attribute="1" defaultMemberUniqueName="[Dim OVR FollowUp].[ReplyBy Department].[All]" allUniqueName="[Dim OVR FollowUp].[ReplyBy Department].[All]" dimensionUniqueName="[Dim OVR FollowUp]" displayFolder="" count="0" unbalanced="0" hidden="1"/>
    <cacheHierarchy uniqueName="[Dim OVR FollowUp].[ReplyBy Title]" caption="ReplyBy Title" attribute="1" defaultMemberUniqueName="[Dim OVR FollowUp].[ReplyBy Title].[All]" allUniqueName="[Dim OVR FollowUp].[ReplyBy Title].[All]" dimensionUniqueName="[Dim OVR FollowUp]" displayFolder="" count="0" unbalanced="0" hidden="1"/>
    <cacheHierarchy uniqueName="[Dim Patient].[net Volume Patient]" caption="net Volume Patient" attribute="1" defaultMemberUniqueName="[Dim Patient].[net Volume Patient].[All]" allUniqueName="[Dim Patient].[net Volume Patient].[All]" dimensionUniqueName="[Dim Patient]" displayFolder="" count="0" unbalanced="0" hidden="1"/>
    <cacheHierarchy uniqueName="[Dim Patient].[Patient_Id]" caption="Patient_Id" attribute="1" defaultMemberUniqueName="[Dim Patient].[Patient_Id].[All]" allUniqueName="[Dim Patient].[Patient_Id].[All]" dimensionUniqueName="[Dim Patient]" displayFolder="" count="0" unbalanced="0" hidden="1"/>
    <cacheHierarchy uniqueName="[Dim Patient Admission Type].[Admission Type]" caption="Admission Type" attribute="1" defaultMemberUniqueName="[Dim Patient Admission Type].[Admission Type].[All]" allUniqueName="[Dim Patient Admission Type].[Admission Type].[All]" dimensionUniqueName="[Dim Patient Admission Type]" displayFolder="" count="0" unbalanced="0" hidden="1"/>
    <cacheHierarchy uniqueName="[Dim Patient Admission Type].[ID]" caption="ID" attribute="1" defaultMemberUniqueName="[Dim Patient Admission Type].[ID].[All]" allUniqueName="[Dim Patient Admission Type].[ID].[All]" dimensionUniqueName="[Dim Patient Admission Type]" displayFolder="" count="0" unbalanced="0" hidden="1"/>
    <cacheHierarchy uniqueName="[Dim Patient Payment Status].[id]" caption="id" attribute="1" defaultMemberUniqueName="[Dim Patient Payment Status].[id].[All]" allUniqueName="[Dim Patient Payment Status].[id].[All]" dimensionUniqueName="[Dim Patient Payment Status]" displayFolder="" count="0" unbalanced="0" hidden="1"/>
    <cacheHierarchy uniqueName="[Dim Patient Status].[ID]" caption="ID" attribute="1" defaultMemberUniqueName="[Dim Patient Status].[ID].[All]" allUniqueName="[Dim Patient Status].[ID].[All]" dimensionUniqueName="[Dim Patient Status]" displayFolder="" count="0" unbalanced="0" hidden="1"/>
    <cacheHierarchy uniqueName="[Dim Patient Type].[Patient Type]" caption="Patient Type" attribute="1" defaultMemberUniqueName="[Dim Patient Type].[Patient Type].[All]" allUniqueName="[Dim Patient Type].[Patient Type].[All]" dimensionUniqueName="[Dim Patient Type]" displayFolder="" count="0" unbalanced="0" hidden="1"/>
    <cacheHierarchy uniqueName="[Dim Patient Type].[PatientTypeID]" caption="PatientTypeID" attribute="1" defaultMemberUniqueName="[Dim Patient Type].[PatientTypeID].[All]" allUniqueName="[Dim Patient Type].[PatientTypeID].[All]" dimensionUniqueName="[Dim Patient Type]" displayFolder="" count="0" unbalanced="0" hidden="1"/>
    <cacheHierarchy uniqueName="[Dim Patient Type].[Type Details]" caption="Type Details" attribute="1" defaultMemberUniqueName="[Dim Patient Type].[Type Details].[All]" allUniqueName="[Dim Patient Type].[Type Details].[All]" dimensionUniqueName="[Dim Patient Type]" displayFolder="" count="0" unbalanced="0" hidden="1"/>
    <cacheHierarchy uniqueName="[Dim Performer - Lab Rad].[Organization_Key]" caption="Organization_Key" attribute="1" defaultMemberUniqueName="[Dim Performer - Lab Rad].[Organization_Key].[All]" allUniqueName="[Dim Performer - Lab Rad].[Organization_Key].[All]" dimensionUniqueName="[Dim Performer - Lab Rad]" displayFolder="" count="0" unbalanced="0" hidden="1"/>
    <cacheHierarchy uniqueName="[Dim Performer - Lab Rad].[Performer Category]" caption="Performer Category" attribute="1" defaultMemberUniqueName="[Dim Performer - Lab Rad].[Performer Category].[All]" allUniqueName="[Dim Performer - Lab Rad].[Performer Category].[All]" dimensionUniqueName="[Dim Performer - Lab Rad]" displayFolder="" count="0" unbalanced="0" hidden="1"/>
    <cacheHierarchy uniqueName="[Dim Performer - Lab Rad].[Performer Degree]" caption="Performer Degree" attribute="1" defaultMemberUniqueName="[Dim Performer - Lab Rad].[Performer Degree].[All]" allUniqueName="[Dim Performer - Lab Rad].[Performer Degree].[All]" dimensionUniqueName="[Dim Performer - Lab Rad]" displayFolder="" count="0" unbalanced="0" hidden="1"/>
    <cacheHierarchy uniqueName="[Dim Performer - Lab Rad].[Performer Key]" caption="Performer Key" attribute="1" defaultMemberUniqueName="[Dim Performer - Lab Rad].[Performer Key].[All]" allUniqueName="[Dim Performer - Lab Rad].[Performer Key].[All]" dimensionUniqueName="[Dim Performer - Lab Rad]" displayFolder="" count="0" unbalanced="0" hidden="1"/>
    <cacheHierarchy uniqueName="[Dim Performer - Lab Rad].[Performer Name]" caption="Performer Name" attribute="1" defaultMemberUniqueName="[Dim Performer - Lab Rad].[Performer Name].[All]" allUniqueName="[Dim Performer - Lab Rad].[Performer Name].[All]" dimensionUniqueName="[Dim Performer - Lab Rad]" displayFolder="" count="0" unbalanced="0" hidden="1"/>
    <cacheHierarchy uniqueName="[Dim Performer - Lab Rad].[Performer Specialty]" caption="Performer Specialty" attribute="1" defaultMemberUniqueName="[Dim Performer - Lab Rad].[Performer Specialty].[All]" allUniqueName="[Dim Performer - Lab Rad].[Performer Specialty].[All]" dimensionUniqueName="[Dim Performer - Lab Rad]" displayFolder="" count="0" unbalanced="0" hidden="1"/>
    <cacheHierarchy uniqueName="[Dim Permissions].[DashboardOnly]" caption="DashboardOnly" attribute="1" defaultMemberUniqueName="[Dim Permissions].[DashboardOnly].[All]" allUniqueName="[Dim Permissions].[DashboardOnly].[All]" dimensionUniqueName="[Dim Permissions]" displayFolder="" count="0" unbalanced="0" hidden="1"/>
    <cacheHierarchy uniqueName="[Dim Permissions].[OrganizationName]" caption="OrganizationName" attribute="1" defaultMemberUniqueName="[Dim Permissions].[OrganizationName].[All]" allUniqueName="[Dim Permissions].[OrganizationName].[All]" dimensionUniqueName="[Dim Permissions]" displayFolder="" count="0" unbalanced="0" hidden="1"/>
    <cacheHierarchy uniqueName="[Dim Permissions].[USERNAME]" caption="USERNAME" attribute="1" defaultMemberUniqueName="[Dim Permissions].[USERNAME].[All]" allUniqueName="[Dim Permissions].[USERNAME].[All]" dimensionUniqueName="[Dim Permissions]" displayFolder="" count="0" unbalanced="0" hidden="1"/>
    <cacheHierarchy uniqueName="[Dim Pharmacy Booking Type].[ArabicName]" caption="ArabicName" attribute="1" defaultMemberUniqueName="[Dim Pharmacy Booking Type].[ArabicName].[All]" allUniqueName="[Dim Pharmacy Booking Type].[ArabicName].[All]" dimensionUniqueName="[Dim Pharmacy Booking Type]" displayFolder="" count="0" unbalanced="0" hidden="1"/>
    <cacheHierarchy uniqueName="[Dim Pharmacy Booking Type].[Booking Type Name]" caption="Booking Type Name" attribute="1" defaultMemberUniqueName="[Dim Pharmacy Booking Type].[Booking Type Name].[All]" allUniqueName="[Dim Pharmacy Booking Type].[Booking Type Name].[All]" dimensionUniqueName="[Dim Pharmacy Booking Type]" displayFolder="" count="0" unbalanced="0" hidden="1"/>
    <cacheHierarchy uniqueName="[Dim Pharmacy Booking Type].[BookingTypeID]" caption="BookingTypeID" attribute="1" defaultMemberUniqueName="[Dim Pharmacy Booking Type].[BookingTypeID].[All]" allUniqueName="[Dim Pharmacy Booking Type].[BookingTypeID].[All]" dimensionUniqueName="[Dim Pharmacy Booking Type]" displayFolder="" count="0" unbalanced="0" hidden="1"/>
    <cacheHierarchy uniqueName="[Dim Phone Call No Show And Lost Reason].[ID]" caption="ID" attribute="1" defaultMemberUniqueName="[Dim Phone Call No Show And Lost Reason].[ID].[All]" allUniqueName="[Dim Phone Call No Show And Lost Reason].[ID].[All]" dimensionUniqueName="[Dim Phone Call No Show And Lost Reason]" displayFolder="" count="0" unbalanced="0" hidden="1"/>
    <cacheHierarchy uniqueName="[Dim Phone Call No Show And Lost Reason].[NoShowAndLostReason]" caption="NoShowAndLostReason" attribute="1" defaultMemberUniqueName="[Dim Phone Call No Show And Lost Reason].[NoShowAndLostReason].[All]" allUniqueName="[Dim Phone Call No Show And Lost Reason].[NoShowAndLostReason].[All]" dimensionUniqueName="[Dim Phone Call No Show And Lost Reason]" displayFolder="" count="0" unbalanced="0" hidden="1"/>
    <cacheHierarchy uniqueName="[Dim Phone Call Result].[ID]" caption="ID" attribute="1" defaultMemberUniqueName="[Dim Phone Call Result].[ID].[All]" allUniqueName="[Dim Phone Call Result].[ID].[All]" dimensionUniqueName="[Dim Phone Call Result]" displayFolder="" count="0" unbalanced="0" hidden="1"/>
    <cacheHierarchy uniqueName="[Dim Phone Call Result].[PhoneCallResult]" caption="PhoneCallResult" attribute="1" defaultMemberUniqueName="[Dim Phone Call Result].[PhoneCallResult].[All]" allUniqueName="[Dim Phone Call Result].[PhoneCallResult].[All]" dimensionUniqueName="[Dim Phone Call Result]" displayFolder="" count="0" unbalanced="0" hidden="1"/>
    <cacheHierarchy uniqueName="[Dim Phone Call Result].[Processing]" caption="Processing" attribute="1" defaultMemberUniqueName="[Dim Phone Call Result].[Processing].[All]" allUniqueName="[Dim Phone Call Result].[Processing].[All]" dimensionUniqueName="[Dim Phone Call Result]" displayFolder="" count="0" unbalanced="0" hidden="1"/>
    <cacheHierarchy uniqueName="[Dim Phone Call Result].[Reachability]" caption="Reachability" attribute="1" defaultMemberUniqueName="[Dim Phone Call Result].[Reachability].[All]" allUniqueName="[Dim Phone Call Result].[Reachability].[All]" dimensionUniqueName="[Dim Phone Call Result]" displayFolder="" count="0" unbalanced="0" hidden="1"/>
    <cacheHierarchy uniqueName="[Dim Phone Call Visit Booking].[ID]" caption="ID" attribute="1" defaultMemberUniqueName="[Dim Phone Call Visit Booking].[ID].[All]" allUniqueName="[Dim Phone Call Visit Booking].[ID].[All]" dimensionUniqueName="[Dim Phone Call Visit Booking]" displayFolder="" count="0" unbalanced="0" hidden="1"/>
    <cacheHierarchy uniqueName="[Dim Phone Call Visit Booking].[VisitBooking]" caption="VisitBooking" attribute="1" defaultMemberUniqueName="[Dim Phone Call Visit Booking].[VisitBooking].[All]" allUniqueName="[Dim Phone Call Visit Booking].[VisitBooking].[All]" dimensionUniqueName="[Dim Phone Call Visit Booking]" displayFolder="" count="0" unbalanced="0" hidden="1"/>
    <cacheHierarchy uniqueName="[Dim Queue].[ID]" caption="ID" attribute="1" defaultMemberUniqueName="[Dim Queue].[ID].[All]" allUniqueName="[Dim Queue].[ID].[All]" dimensionUniqueName="[Dim Queue]" displayFolder="" count="0" unbalanced="0" hidden="1"/>
    <cacheHierarchy uniqueName="[Dim Queue].[Ticket]" caption="Ticket" attribute="1" defaultMemberUniqueName="[Dim Queue].[Ticket].[All]" allUniqueName="[Dim Queue].[Ticket].[All]" dimensionUniqueName="[Dim Queue]" displayFolder="" count="0" unbalanced="0" hidden="1"/>
    <cacheHierarchy uniqueName="[Dim Reached].[ID]" caption="ID" attribute="1" defaultMemberUniqueName="[Dim Reached].[ID].[All]" allUniqueName="[Dim Reached].[ID].[All]" dimensionUniqueName="[Dim Reached]" displayFolder="" count="0" unbalanced="0" hidden="1"/>
    <cacheHierarchy uniqueName="[Dim Reached].[Status Name]" caption="Status Name" attribute="1" defaultMemberUniqueName="[Dim Reached].[Status Name].[All]" allUniqueName="[Dim Reached].[Status Name].[All]" dimensionUniqueName="[Dim Reached]" displayFolder="" count="0" unbalanced="0" hidden="1"/>
    <cacheHierarchy uniqueName="[Dim Readmission].[Readmission_Key]" caption="Readmission_Key" attribute="1" defaultMemberUniqueName="[Dim Readmission].[Readmission_Key].[All]" allUniqueName="[Dim Readmission].[Readmission_Key].[All]" dimensionUniqueName="[Dim Readmission]" displayFolder="" count="0" unbalanced="0" hidden="1"/>
    <cacheHierarchy uniqueName="[Dim Referral Source].[Entrance_Key]" caption="Entrance_Key" attribute="1" defaultMemberUniqueName="[Dim Referral Source].[Entrance_Key].[All]" allUniqueName="[Dim Referral Source].[Entrance_Key].[All]" dimensionUniqueName="[Dim Referral Source]" displayFolder="" count="0" unbalanced="0" hidden="1"/>
    <cacheHierarchy uniqueName="[Dim Request Type].[ID]" caption="ID" attribute="1" defaultMemberUniqueName="[Dim Request Type].[ID].[All]" allUniqueName="[Dim Request Type].[ID].[All]" dimensionUniqueName="[Dim Request Type]" displayFolder="" count="0" unbalanced="0" hidden="1"/>
    <cacheHierarchy uniqueName="[Dim Request Type].[Request Type]" caption="Request Type" attribute="1" defaultMemberUniqueName="[Dim Request Type].[Request Type].[All]" allUniqueName="[Dim Request Type].[Request Type].[All]" dimensionUniqueName="[Dim Request Type]" displayFolder="" count="0" unbalanced="0" hidden="1"/>
    <cacheHierarchy uniqueName="[Dim Reservation State].[ID]" caption="ID" attribute="1" defaultMemberUniqueName="[Dim Reservation State].[ID].[All]" allUniqueName="[Dim Reservation State].[ID].[All]" dimensionUniqueName="[Dim Reservation State]" displayFolder="" count="0" unbalanced="0" hidden="1"/>
    <cacheHierarchy uniqueName="[Dim Reservation State].[Reservation State]" caption="Reservation State" attribute="1" defaultMemberUniqueName="[Dim Reservation State].[Reservation State].[All]" allUniqueName="[Dim Reservation State].[Reservation State].[All]" dimensionUniqueName="[Dim Reservation State]" displayFolder="" count="0" unbalanced="0" hidden="1"/>
    <cacheHierarchy uniqueName="[Dim Reservation Type].[ID]" caption="ID" attribute="1" defaultMemberUniqueName="[Dim Reservation Type].[ID].[All]" allUniqueName="[Dim Reservation Type].[ID].[All]" dimensionUniqueName="[Dim Reservation Type]" displayFolder="" count="0" unbalanced="0" hidden="1"/>
    <cacheHierarchy uniqueName="[Dim Reservation Type].[Reservation Type]" caption="Reservation Type" attribute="1" defaultMemberUniqueName="[Dim Reservation Type].[Reservation Type].[All]" allUniqueName="[Dim Reservation Type].[Reservation Type].[All]" dimensionUniqueName="[Dim Reservation Type]" displayFolder="" count="0" unbalanced="0" hidden="1"/>
    <cacheHierarchy uniqueName="[Dim Reserved].[ID]" caption="ID" attribute="1" defaultMemberUniqueName="[Dim Reserved].[ID].[All]" allUniqueName="[Dim Reserved].[ID].[All]" dimensionUniqueName="[Dim Reserved]" displayFolder="" count="0" unbalanced="0" hidden="1"/>
    <cacheHierarchy uniqueName="[Dim Reserved].[Status Name]" caption="Status Name" attribute="1" defaultMemberUniqueName="[Dim Reserved].[Status Name].[All]" allUniqueName="[Dim Reserved].[Status Name].[All]" dimensionUniqueName="[Dim Reserved]" displayFolder="" count="0" unbalanced="0" hidden="1"/>
    <cacheHierarchy uniqueName="[Dim Second Doctor].[Salary]" caption="Salary" attribute="1" defaultMemberUniqueName="[Dim Second Doctor].[Salary].[All]" allUniqueName="[Dim Second Doctor].[Salary].[All]" dimensionUniqueName="[Dim Second Doctor]" displayFolder="" count="0" unbalanced="0" hidden="1"/>
    <cacheHierarchy uniqueName="[Dim Second Doctor].[Staff Key]" caption="Staff Key" attribute="1" defaultMemberUniqueName="[Dim Second Doctor].[Staff Key].[All]" allUniqueName="[Dim Second Doctor].[Staff Key].[All]" dimensionUniqueName="[Dim Second Doctor]" displayFolder="" count="0" unbalanced="0" hidden="1"/>
    <cacheHierarchy uniqueName="[Dim Second Doctor].[Unified Specialty Hierarchy]" caption="Unified Specialty Hierarchy" defaultMemberUniqueName="[Dim Second Doctor].[Unified Specialty Hierarchy].[All]" allUniqueName="[Dim Second Doctor].[Unified Specialty Hierarchy].[All]" dimensionUniqueName="[Dim Second Doctor]" displayFolder="" count="0" unbalanced="0" hidden="1"/>
    <cacheHierarchy uniqueName="[Dim Section].[Section Name]" caption="Section Name" attribute="1" defaultMemberUniqueName="[Dim Section].[Section Name].[All]" allUniqueName="[Dim Section].[Section Name].[All]" dimensionUniqueName="[Dim Section]" displayFolder="" count="0" unbalanced="0" hidden="1"/>
    <cacheHierarchy uniqueName="[Dim Section].[Section_Key]" caption="Section_Key" attribute="1" defaultMemberUniqueName="[Dim Section].[Section_Key].[All]" allUniqueName="[Dim Section].[Section_Key].[All]" dimensionUniqueName="[Dim Section]" displayFolder="" count="0" unbalanced="0" hidden="1"/>
    <cacheHierarchy uniqueName="[Dim SectionBridgeKeys].[SectionTempKey]" caption="SectionTempKey" attribute="1" defaultMemberUniqueName="[Dim SectionBridgeKeys].[SectionTempKey].[All]" allUniqueName="[Dim SectionBridgeKeys].[SectionTempKey].[All]" dimensionUniqueName="[Dim SectionBridgeKeys]" displayFolder="" count="0" unbalanced="0" hidden="1"/>
    <cacheHierarchy uniqueName="[Dim SectionBridgeLink].[SectionKey]" caption="SectionKey" attribute="1" defaultMemberUniqueName="[Dim SectionBridgeLink].[SectionKey].[All]" allUniqueName="[Dim SectionBridgeLink].[SectionKey].[All]" dimensionUniqueName="[Dim SectionBridgeLink]" displayFolder="" count="0" unbalanced="0" hidden="1"/>
    <cacheHierarchy uniqueName="[Dim SectionBridgeLink].[SectionTempKey]" caption="SectionTempKey" attribute="1" defaultMemberUniqueName="[Dim SectionBridgeLink].[SectionTempKey].[All]" allUniqueName="[Dim SectionBridgeLink].[SectionTempKey].[All]" dimensionUniqueName="[Dim SectionBridgeLink]" displayFolder="" count="0" unbalanced="0" hidden="1"/>
    <cacheHierarchy uniqueName="[Dim Service Approval Status].[ID]" caption="ID" attribute="1" defaultMemberUniqueName="[Dim Service Approval Status].[ID].[All]" allUniqueName="[Dim Service Approval Status].[ID].[All]" dimensionUniqueName="[Dim Service Approval Status]" displayFolder="" count="0" unbalanced="0" hidden="1"/>
    <cacheHierarchy uniqueName="[Dim Service Approval Status].[Status]" caption="Status" attribute="1" defaultMemberUniqueName="[Dim Service Approval Status].[Status].[All]" allUniqueName="[Dim Service Approval Status].[Status].[All]" dimensionUniqueName="[Dim Service Approval Status]" displayFolder="" count="0" unbalanced="0" hidden="1"/>
    <cacheHierarchy uniqueName="[Dim Service Location].[store_code]" caption="store_code" attribute="1" defaultMemberUniqueName="[Dim Service Location].[store_code].[All]" allUniqueName="[Dim Service Location].[store_code].[All]" dimensionUniqueName="[Dim Service Location]" displayFolder="" count="0" unbalanced="0" hidden="1"/>
    <cacheHierarchy uniqueName="[Dim Service Needed Approval].[ID]" caption="ID" attribute="1" defaultMemberUniqueName="[Dim Service Needed Approval].[ID].[All]" allUniqueName="[Dim Service Needed Approval].[ID].[All]" dimensionUniqueName="[Dim Service Needed Approval]" displayFolder="" count="0" unbalanced="0" hidden="1"/>
    <cacheHierarchy uniqueName="[Dim Service Needed Approval].[Status]" caption="Status" attribute="1" defaultMemberUniqueName="[Dim Service Needed Approval].[Status].[All]" allUniqueName="[Dim Service Needed Approval].[Status].[All]" dimensionUniqueName="[Dim Service Needed Approval]" displayFolder="" count="0" unbalanced="0" hidden="1"/>
    <cacheHierarchy uniqueName="[Dim Service Status].[ID]" caption="ID" attribute="1" defaultMemberUniqueName="[Dim Service Status].[ID].[All]" allUniqueName="[Dim Service Status].[ID].[All]" dimensionUniqueName="[Dim Service Status]" displayFolder="" count="0" unbalanced="0" hidden="1"/>
    <cacheHierarchy uniqueName="[Dim Service Status].[Status]" caption="Status" attribute="1" defaultMemberUniqueName="[Dim Service Status].[Status].[All]" allUniqueName="[Dim Service Status].[Status].[All]" dimensionUniqueName="[Dim Service Status]" displayFolder="" count="0" unbalanced="0" hidden="1"/>
    <cacheHierarchy uniqueName="[Dim Services].[New_Main_Code]" caption="New_Main_Code" attribute="1" defaultMemberUniqueName="[Dim Services].[New_Main_Code].[All]" allUniqueName="[Dim Services].[New_Main_Code].[All]" dimensionUniqueName="[Dim Services]" displayFolder="" count="0" unbalanced="0" hidden="1"/>
    <cacheHierarchy uniqueName="[Dim Services].[Treatment Group]" caption="Treatment Group" attribute="1" defaultMemberUniqueName="[Dim Services].[Treatment Group].[All]" allUniqueName="[Dim Services].[Treatment Group].[All]" dimensionUniqueName="[Dim Services]" displayFolder="" count="0" unbalanced="0" hidden="1"/>
    <cacheHierarchy uniqueName="[Dim Services Status].[StatusID]" caption="StatusID" attribute="1" defaultMemberUniqueName="[Dim Services Status].[StatusID].[All]" allUniqueName="[Dim Services Status].[StatusID].[All]" dimensionUniqueName="[Dim Services Status]" displayFolder="" count="0" unbalanced="0" hidden="1"/>
    <cacheHierarchy uniqueName="[Dim Shift].[Shift_Desc]" caption="Shift_Desc" attribute="1" defaultMemberUniqueName="[Dim Shift].[Shift_Desc].[All]" allUniqueName="[Dim Shift].[Shift_Desc].[All]" dimensionUniqueName="[Dim Shift]" displayFolder="" count="0" unbalanced="0" hidden="1"/>
    <cacheHierarchy uniqueName="[Dim Shift].[Shift_ID]" caption="Shift_ID" attribute="1" defaultMemberUniqueName="[Dim Shift].[Shift_ID].[All]" allUniqueName="[Dim Shift].[Shift_ID].[All]" dimensionUniqueName="[Dim Shift]" displayFolder="" count="0" unbalanced="0" hidden="1"/>
    <cacheHierarchy uniqueName="[Dim Slots Status].[Confirmed Slots]" caption="Confirmed Slots" attribute="1" defaultMemberUniqueName="[Dim Slots Status].[Confirmed Slots].[All]" allUniqueName="[Dim Slots Status].[Confirmed Slots].[All]" dimensionUniqueName="[Dim Slots Status]" displayFolder="" count="0" unbalanced="0" hidden="1"/>
    <cacheHierarchy uniqueName="[Dim Slots Status].[Merged Slots Status]" caption="Merged Slots Status" attribute="1" defaultMemberUniqueName="[Dim Slots Status].[Merged Slots Status].[All]" allUniqueName="[Dim Slots Status].[Merged Slots Status].[All]" dimensionUniqueName="[Dim Slots Status]" displayFolder="" count="0" unbalanced="0" hidden="1"/>
    <cacheHierarchy uniqueName="[Dim Slots Status].[Over Booking Slots]" caption="Over Booking Slots" attribute="1" defaultMemberUniqueName="[Dim Slots Status].[Over Booking Slots].[All]" allUniqueName="[Dim Slots Status].[Over Booking Slots].[All]" dimensionUniqueName="[Dim Slots Status]" displayFolder="" count="0" unbalanced="0" hidden="1"/>
    <cacheHierarchy uniqueName="[Dim Slots Status].[Shifted Slots Status]" caption="Shifted Slots Status" attribute="1" defaultMemberUniqueName="[Dim Slots Status].[Shifted Slots Status].[All]" allUniqueName="[Dim Slots Status].[Shifted Slots Status].[All]" dimensionUniqueName="[Dim Slots Status]" displayFolder="" count="0" unbalanced="0" hidden="1"/>
    <cacheHierarchy uniqueName="[Dim Slots Status].[Slot Number]" caption="Slot Number" attribute="1" defaultMemberUniqueName="[Dim Slots Status].[Slot Number].[All]" allUniqueName="[Dim Slots Status].[Slot Number].[All]" dimensionUniqueName="[Dim Slots Status]" displayFolder="" count="0" unbalanced="0" hidden="1"/>
    <cacheHierarchy uniqueName="[Dim Slots Status].[SlotKey]" caption="SlotKey" attribute="1" defaultMemberUniqueName="[Dim Slots Status].[SlotKey].[All]" allUniqueName="[Dim Slots Status].[SlotKey].[All]" dimensionUniqueName="[Dim Slots Status]" displayFolder="" count="0" unbalanced="0" hidden="1"/>
    <cacheHierarchy uniqueName="[Dim Slots Status].[SlotUnit]" caption="SlotUnit" attribute="1" defaultMemberUniqueName="[Dim Slots Status].[SlotUnit].[All]" allUniqueName="[Dim Slots Status].[SlotUnit].[All]" dimensionUniqueName="[Dim Slots Status]" displayFolder="" count="0" unbalanced="0" hidden="1"/>
    <cacheHierarchy uniqueName="[Dim Source System].[ID]" caption="ID" attribute="1" defaultMemberUniqueName="[Dim Source System].[ID].[All]" allUniqueName="[Dim Source System].[ID].[All]" dimensionUniqueName="[Dim Source System]" displayFolder="" count="0" unbalanced="0" hidden="1"/>
    <cacheHierarchy uniqueName="[Dim Source System].[Source]" caption="Source" attribute="1" defaultMemberUniqueName="[Dim Source System].[Source].[All]" allUniqueName="[Dim Source System].[Source].[All]" dimensionUniqueName="[Dim Source System]" displayFolder="" count="0" unbalanced="0" hidden="1"/>
    <cacheHierarchy uniqueName="[Dim Specialty].[Specialty_Key]" caption="Specialty_Key" attribute="1" defaultMemberUniqueName="[Dim Specialty].[Specialty_Key].[All]" allUniqueName="[Dim Specialty].[Specialty_Key].[All]" dimensionUniqueName="[Dim Specialty]" displayFolder="" count="0" unbalanced="0" hidden="1"/>
    <cacheHierarchy uniqueName="[Dim Specialty Assumption Status].[ID]" caption="ID" attribute="1" defaultMemberUniqueName="[Dim Specialty Assumption Status].[ID].[All]" allUniqueName="[Dim Specialty Assumption Status].[ID].[All]" dimensionUniqueName="[Dim Specialty Assumption Status]" displayFolder="" count="0" unbalanced="0" hidden="1"/>
    <cacheHierarchy uniqueName="[Dim Specialty Assumption Status].[Status]" caption="Status" attribute="1" defaultMemberUniqueName="[Dim Specialty Assumption Status].[Status].[All]" allUniqueName="[Dim Specialty Assumption Status].[Status].[All]" dimensionUniqueName="[Dim Specialty Assumption Status]" displayFolder="" count="0" unbalanced="0" hidden="1"/>
    <cacheHierarchy uniqueName="[Dim Staff Category].[Staff Category]" caption="Staff Category" attribute="1" defaultMemberUniqueName="[Dim Staff Category].[Staff Category].[All]" allUniqueName="[Dim Staff Category].[Staff Category].[All]" dimensionUniqueName="[Dim Staff Category]" displayFolder="" count="0" unbalanced="0" hidden="1"/>
    <cacheHierarchy uniqueName="[Dim Staff Category].[Staff_type_ID]" caption="Staff_type_ID" attribute="1" defaultMemberUniqueName="[Dim Staff Category].[Staff_type_ID].[All]" allUniqueName="[Dim Staff Category].[Staff_type_ID].[All]" dimensionUniqueName="[Dim Staff Category]" displayFolder="" count="0" unbalanced="0" hidden="1"/>
    <cacheHierarchy uniqueName="[Dim Surgeon].[Degree Name]" caption="Degree Name" attribute="1" defaultMemberUniqueName="[Dim Surgeon].[Degree Name].[All]" allUniqueName="[Dim Surgeon].[Degree Name].[All]" dimensionUniqueName="[Dim Surgeon]" displayFolder="" count="0" unbalanced="0" hidden="1"/>
    <cacheHierarchy uniqueName="[Dim Surgeon].[Doctor Name]" caption="Doctor Name" attribute="1" defaultMemberUniqueName="[Dim Surgeon].[Doctor Name].[All]" allUniqueName="[Dim Surgeon].[Doctor Name].[All]" dimensionUniqueName="[Dim Surgeon]" displayFolder="" count="0" unbalanced="0" hidden="1"/>
    <cacheHierarchy uniqueName="[Dim Surgeon].[Doctor Type]" caption="Doctor Type" attribute="1" defaultMemberUniqueName="[Dim Surgeon].[Doctor Type].[All]" allUniqueName="[Dim Surgeon].[Doctor Type].[All]" dimensionUniqueName="[Dim Surgeon]" displayFolder="" count="0" unbalanced="0" hidden="1"/>
    <cacheHierarchy uniqueName="[Dim Surgeon].[Hiring Date]" caption="Hiring Date" attribute="1" defaultMemberUniqueName="[Dim Surgeon].[Hiring Date].[All]" allUniqueName="[Dim Surgeon].[Hiring Date].[All]" dimensionUniqueName="[Dim Surgeon]" displayFolder="" count="0" unbalanced="0" hidden="1"/>
    <cacheHierarchy uniqueName="[Dim Surgeon].[Salary]" caption="Salary" attribute="1" defaultMemberUniqueName="[Dim Surgeon].[Salary].[All]" allUniqueName="[Dim Surgeon].[Salary].[All]" dimensionUniqueName="[Dim Surgeon]" displayFolder="" count="0" unbalanced="0" hidden="1"/>
    <cacheHierarchy uniqueName="[Dim Surgeon].[Shift]" caption="Shift" attribute="1" defaultMemberUniqueName="[Dim Surgeon].[Shift].[All]" allUniqueName="[Dim Surgeon].[Shift].[All]" dimensionUniqueName="[Dim Surgeon]" displayFolder="" count="0" unbalanced="0" hidden="1"/>
    <cacheHierarchy uniqueName="[Dim Surgeon].[Specialty]" caption="Specialty" attribute="1" defaultMemberUniqueName="[Dim Surgeon].[Specialty].[All]" allUniqueName="[Dim Surgeon].[Specialty].[All]" dimensionUniqueName="[Dim Surgeon]" displayFolder="" count="0" unbalanced="0" hidden="1"/>
    <cacheHierarchy uniqueName="[Dim Surgeon].[Specialty Hierarchy]" caption="Specialty Hierarchy" defaultMemberUniqueName="[Dim Surgeon].[Specialty Hierarchy].[All]" allUniqueName="[Dim Surgeon].[Specialty Hierarchy].[All]" dimensionUniqueName="[Dim Surgeon]" displayFolder="" count="0" unbalanced="0" hidden="1"/>
    <cacheHierarchy uniqueName="[Dim Surgeon].[Specialty key]" caption="Specialty key" attribute="1" defaultMemberUniqueName="[Dim Surgeon].[Specialty key].[All]" allUniqueName="[Dim Surgeon].[Specialty key].[All]" dimensionUniqueName="[Dim Surgeon]" displayFolder="" count="0" unbalanced="0" hidden="1"/>
    <cacheHierarchy uniqueName="[Dim Surgeon].[Specialty Name]" caption="Specialty Name" attribute="1" defaultMemberUniqueName="[Dim Surgeon].[Specialty Name].[All]" allUniqueName="[Dim Surgeon].[Specialty Name].[All]" dimensionUniqueName="[Dim Surgeon]" displayFolder="" count="0" unbalanced="0" hidden="1"/>
    <cacheHierarchy uniqueName="[Dim Surgeon].[Specialty Type]" caption="Specialty Type" attribute="1" defaultMemberUniqueName="[Dim Surgeon].[Specialty Type].[All]" allUniqueName="[Dim Surgeon].[Specialty Type].[All]" dimensionUniqueName="[Dim Surgeon]" displayFolder="" count="0" unbalanced="0" hidden="1"/>
    <cacheHierarchy uniqueName="[Dim Surgeon].[Staff Key]" caption="Staff Key" attribute="1" defaultMemberUniqueName="[Dim Surgeon].[Staff Key].[All]" allUniqueName="[Dim Surgeon].[Staff Key].[All]" dimensionUniqueName="[Dim Surgeon]" displayFolder="" count="0" unbalanced="0" hidden="1"/>
    <cacheHierarchy uniqueName="[Dim Surgeon].[Termination Date]" caption="Termination Date" attribute="1" defaultMemberUniqueName="[Dim Surgeon].[Termination Date].[All]" allUniqueName="[Dim Surgeon].[Termination Date].[All]" dimensionUniqueName="[Dim Surgeon]" displayFolder="" count="0" unbalanced="0" hidden="1"/>
    <cacheHierarchy uniqueName="[Dim Surgeon].[Unified Specialty Hierarchy]" caption="Unified Specialty Hierarchy" defaultMemberUniqueName="[Dim Surgeon].[Unified Specialty Hierarchy].[All]" allUniqueName="[Dim Surgeon].[Unified Specialty Hierarchy].[All]" dimensionUniqueName="[Dim Surgeon]" displayFolder="" count="0" unbalanced="0" hidden="1"/>
    <cacheHierarchy uniqueName="[Dim Surgeon Assistant].[Degree Name]" caption="Degree Name" attribute="1" defaultMemberUniqueName="[Dim Surgeon Assistant].[Degree Name].[All]" allUniqueName="[Dim Surgeon Assistant].[Degree Name].[All]" dimensionUniqueName="[Dim Surgeon Assistant]" displayFolder="" count="0" unbalanced="0" hidden="1"/>
    <cacheHierarchy uniqueName="[Dim Surgeon Assistant].[Doctor Name]" caption="Doctor Name" attribute="1" defaultMemberUniqueName="[Dim Surgeon Assistant].[Doctor Name].[All]" allUniqueName="[Dim Surgeon Assistant].[Doctor Name].[All]" dimensionUniqueName="[Dim Surgeon Assistant]" displayFolder="" count="0" unbalanced="0" hidden="1"/>
    <cacheHierarchy uniqueName="[Dim Surgeon Assistant].[Doctor Type]" caption="Doctor Type" attribute="1" defaultMemberUniqueName="[Dim Surgeon Assistant].[Doctor Type].[All]" allUniqueName="[Dim Surgeon Assistant].[Doctor Type].[All]" dimensionUniqueName="[Dim Surgeon Assistant]" displayFolder="" count="0" unbalanced="0" hidden="1"/>
    <cacheHierarchy uniqueName="[Dim Surgeon Assistant].[Hiring Date]" caption="Hiring Date" attribute="1" defaultMemberUniqueName="[Dim Surgeon Assistant].[Hiring Date].[All]" allUniqueName="[Dim Surgeon Assistant].[Hiring Date].[All]" dimensionUniqueName="[Dim Surgeon Assistant]" displayFolder="" count="0" unbalanced="0" hidden="1"/>
    <cacheHierarchy uniqueName="[Dim Surgeon Assistant].[Salary]" caption="Salary" attribute="1" defaultMemberUniqueName="[Dim Surgeon Assistant].[Salary].[All]" allUniqueName="[Dim Surgeon Assistant].[Salary].[All]" dimensionUniqueName="[Dim Surgeon Assistant]" displayFolder="" count="0" unbalanced="0" hidden="1"/>
    <cacheHierarchy uniqueName="[Dim Surgeon Assistant].[Shift]" caption="Shift" attribute="1" defaultMemberUniqueName="[Dim Surgeon Assistant].[Shift].[All]" allUniqueName="[Dim Surgeon Assistant].[Shift].[All]" dimensionUniqueName="[Dim Surgeon Assistant]" displayFolder="" count="0" unbalanced="0" hidden="1"/>
    <cacheHierarchy uniqueName="[Dim Surgeon Assistant].[Specialty]" caption="Specialty" attribute="1" defaultMemberUniqueName="[Dim Surgeon Assistant].[Specialty].[All]" allUniqueName="[Dim Surgeon Assistant].[Specialty].[All]" dimensionUniqueName="[Dim Surgeon Assistant]" displayFolder="" count="0" unbalanced="0" hidden="1"/>
    <cacheHierarchy uniqueName="[Dim Surgeon Assistant].[Specialty Hierarchy]" caption="Specialty Hierarchy" defaultMemberUniqueName="[Dim Surgeon Assistant].[Specialty Hierarchy].[All]" allUniqueName="[Dim Surgeon Assistant].[Specialty Hierarchy].[All]" dimensionUniqueName="[Dim Surgeon Assistant]" displayFolder="" count="0" unbalanced="0" hidden="1"/>
    <cacheHierarchy uniqueName="[Dim Surgeon Assistant].[Specialty key]" caption="Specialty key" attribute="1" defaultMemberUniqueName="[Dim Surgeon Assistant].[Specialty key].[All]" allUniqueName="[Dim Surgeon Assistant].[Specialty key].[All]" dimensionUniqueName="[Dim Surgeon Assistant]" displayFolder="" count="0" unbalanced="0" hidden="1"/>
    <cacheHierarchy uniqueName="[Dim Surgeon Assistant].[Specialty Name]" caption="Specialty Name" attribute="1" defaultMemberUniqueName="[Dim Surgeon Assistant].[Specialty Name].[All]" allUniqueName="[Dim Surgeon Assistant].[Specialty Name].[All]" dimensionUniqueName="[Dim Surgeon Assistant]" displayFolder="" count="0" unbalanced="0" hidden="1"/>
    <cacheHierarchy uniqueName="[Dim Surgeon Assistant].[Specialty Type]" caption="Specialty Type" attribute="1" defaultMemberUniqueName="[Dim Surgeon Assistant].[Specialty Type].[All]" allUniqueName="[Dim Surgeon Assistant].[Specialty Type].[All]" dimensionUniqueName="[Dim Surgeon Assistant]" displayFolder="" count="0" unbalanced="0" hidden="1"/>
    <cacheHierarchy uniqueName="[Dim Surgeon Assistant].[Staff Key]" caption="Staff Key" attribute="1" defaultMemberUniqueName="[Dim Surgeon Assistant].[Staff Key].[All]" allUniqueName="[Dim Surgeon Assistant].[Staff Key].[All]" dimensionUniqueName="[Dim Surgeon Assistant]" displayFolder="" count="0" unbalanced="0" hidden="1"/>
    <cacheHierarchy uniqueName="[Dim Surgeon Assistant].[Termination Date]" caption="Termination Date" attribute="1" defaultMemberUniqueName="[Dim Surgeon Assistant].[Termination Date].[All]" allUniqueName="[Dim Surgeon Assistant].[Termination Date].[All]" dimensionUniqueName="[Dim Surgeon Assistant]" displayFolder="" count="0" unbalanced="0" hidden="1"/>
    <cacheHierarchy uniqueName="[Dim Surgeon Assistant].[Unified Specialty Hierarchy]" caption="Unified Specialty Hierarchy" defaultMemberUniqueName="[Dim Surgeon Assistant].[Unified Specialty Hierarchy].[All]" allUniqueName="[Dim Surgeon Assistant].[Unified Specialty Hierarchy].[All]" dimensionUniqueName="[Dim Surgeon Assistant]" displayFolder="" count="0" unbalanced="0" hidden="1"/>
    <cacheHierarchy uniqueName="[Dim System].[ID]" caption="ID" attribute="1" defaultMemberUniqueName="[Dim System].[ID].[All]" allUniqueName="[Dim System].[ID].[All]" dimensionUniqueName="[Dim System]" displayFolder="" count="0" unbalanced="0" hidden="1"/>
    <cacheHierarchy uniqueName="[Dim System].[System Type]" caption="System Type" attribute="1" defaultMemberUniqueName="[Dim System].[System Type].[All]" allUniqueName="[Dim System].[System Type].[All]" dimensionUniqueName="[Dim System]" displayFolder="" count="0" unbalanced="0" hidden="1"/>
    <cacheHierarchy uniqueName="[Dim Target Scenario].[Approval_Key]" caption="Approval_Key" attribute="1" defaultMemberUniqueName="[Dim Target Scenario].[Approval_Key].[All]" allUniqueName="[Dim Target Scenario].[Approval_Key].[All]" dimensionUniqueName="[Dim Target Scenario]" displayFolder="" count="0" unbalanced="0" hidden="1"/>
    <cacheHierarchy uniqueName="[Dim Target Scenario].[Month]" caption="Month" attribute="1" defaultMemberUniqueName="[Dim Target Scenario].[Month].[All]" allUniqueName="[Dim Target Scenario].[Month].[All]" dimensionUniqueName="[Dim Target Scenario]" displayFolder="" count="0" unbalanced="0" hidden="1"/>
    <cacheHierarchy uniqueName="[Dim Target Scenario].[OrganizationKey]" caption="OrganizationKey" attribute="1" defaultMemberUniqueName="[Dim Target Scenario].[OrganizationKey].[All]" allUniqueName="[Dim Target Scenario].[OrganizationKey].[All]" dimensionUniqueName="[Dim Target Scenario]" displayFolder="" count="0" unbalanced="0" hidden="1"/>
    <cacheHierarchy uniqueName="[Dim Target Scenario].[Scenario]" caption="Scenario" attribute="1" defaultMemberUniqueName="[Dim Target Scenario].[Scenario].[All]" allUniqueName="[Dim Target Scenario].[Scenario].[All]" dimensionUniqueName="[Dim Target Scenario]" displayFolder="" count="0" unbalanced="0" hidden="1"/>
    <cacheHierarchy uniqueName="[Dim Target Scenario].[scnariokey]" caption="scnariokey" attribute="1" defaultMemberUniqueName="[Dim Target Scenario].[scnariokey].[All]" allUniqueName="[Dim Target Scenario].[scnariokey].[All]" dimensionUniqueName="[Dim Target Scenario]" displayFolder="" count="0" unbalanced="0" hidden="1"/>
    <cacheHierarchy uniqueName="[Dim Target Scenario].[Year]" caption="Year" attribute="1" defaultMemberUniqueName="[Dim Target Scenario].[Year].[All]" allUniqueName="[Dim Target Scenario].[Year].[All]" dimensionUniqueName="[Dim Target Scenario]" displayFolder="" count="0" unbalanced="0" hidden="1"/>
    <cacheHierarchy uniqueName="[Dim Team].[TEAM]" caption="TEAM" attribute="1" defaultMemberUniqueName="[Dim Team].[TEAM].[All]" allUniqueName="[Dim Team].[TEAM].[All]" dimensionUniqueName="[Dim Team]" displayFolder="" count="0" unbalanced="0" hidden="1"/>
    <cacheHierarchy uniqueName="[Dim Team].[TEAM_ID]" caption="TEAM_ID" attribute="1" defaultMemberUniqueName="[Dim Team].[TEAM_ID].[All]" allUniqueName="[Dim Team].[TEAM_ID].[All]" dimensionUniqueName="[Dim Team]" displayFolder="" count="0" unbalanced="0" hidden="1"/>
    <cacheHierarchy uniqueName="[Dim Time - Booking Time].[Day Time Bucket]" caption="Day Time Bucket" attribute="1" defaultMemberUniqueName="[Dim Time - Booking Time].[Day Time Bucket].[All]" allUniqueName="[Dim Time - Booking Time].[Day Time Bucket].[All]" dimensionUniqueName="[Dim Time - Booking Time]" displayFolder="" count="0" unbalanced="0" hidden="1"/>
    <cacheHierarchy uniqueName="[Dim Time - Booking Time].[DayTimeBucketGroupKey]" caption="DayTimeBucketGroupKey" attribute="1" defaultMemberUniqueName="[Dim Time - Booking Time].[DayTimeBucketGroupKey].[All]" allUniqueName="[Dim Time - Booking Time].[DayTimeBucketGroupKey].[All]" dimensionUniqueName="[Dim Time - Booking Time]" displayFolder="" count="0" unbalanced="0" hidden="1"/>
    <cacheHierarchy uniqueName="[Dim Time - Booking Time].[Hour]" caption="Hour" attribute="1" defaultMemberUniqueName="[Dim Time - Booking Time].[Hour].[All]" allUniqueName="[Dim Time - Booking Time].[Hour].[All]" dimensionUniqueName="[Dim Time - Booking Time]" displayFolder="" count="0" unbalanced="0" hidden="1"/>
    <cacheHierarchy uniqueName="[Dim Time - Booking Time].[HourlyBucket]" caption="HourlyBucket" attribute="1" defaultMemberUniqueName="[Dim Time - Booking Time].[HourlyBucket].[All]" allUniqueName="[Dim Time - Booking Time].[HourlyBucket].[All]" dimensionUniqueName="[Dim Time - Booking Time]" displayFolder="" count="0" unbalanced="0" hidden="1"/>
    <cacheHierarchy uniqueName="[Dim Time - Booking Time].[MinuteNumber]" caption="MinuteNumber" attribute="1" defaultMemberUniqueName="[Dim Time - Booking Time].[MinuteNumber].[All]" allUniqueName="[Dim Time - Booking Time].[MinuteNumber].[All]" dimensionUniqueName="[Dim Time - Booking Time]" displayFolder="" count="0" unbalanced="0" hidden="1"/>
    <cacheHierarchy uniqueName="[Dim Time - Booking Time].[SecondNumber]" caption="SecondNumber" attribute="1" defaultMemberUniqueName="[Dim Time - Booking Time].[SecondNumber].[All]" allUniqueName="[Dim Time - Booking Time].[SecondNumber].[All]" dimensionUniqueName="[Dim Time - Booking Time]" displayFolder="" count="0" unbalanced="0" hidden="1"/>
    <cacheHierarchy uniqueName="[Dim Time - Booking Time].[Time]" caption="Time" attribute="1" defaultMemberUniqueName="[Dim Time - Booking Time].[Time].[All]" allUniqueName="[Dim Time - Booking Time].[Time].[All]" dimensionUniqueName="[Dim Time - Booking Time]" displayFolder="" count="0" unbalanced="0" hidden="1"/>
    <cacheHierarchy uniqueName="[Dim Time - Booking Time].[TimeAltKey]" caption="TimeAltKey" attribute="1" defaultMemberUniqueName="[Dim Time - Booking Time].[TimeAltKey].[All]" allUniqueName="[Dim Time - Booking Time].[TimeAltKey].[All]" dimensionUniqueName="[Dim Time - Booking Time]" displayFolder="" count="0" unbalanced="0" hidden="1"/>
    <cacheHierarchy uniqueName="[Dim Time - Booking Time].[TimeInSecond]" caption="TimeInSecond" attribute="1" defaultMemberUniqueName="[Dim Time - Booking Time].[TimeInSecond].[All]" allUniqueName="[Dim Time - Booking Time].[TimeInSecond].[All]" dimensionUniqueName="[Dim Time - Booking Time]" displayFolder="" count="0" unbalanced="0" hidden="1"/>
    <cacheHierarchy uniqueName="[Dim Time - Booking Time].[TimeKey]" caption="TimeKey" attribute="1" defaultMemberUniqueName="[Dim Time - Booking Time].[TimeKey].[All]" allUniqueName="[Dim Time - Booking Time].[TimeKey].[All]" dimensionUniqueName="[Dim Time - Booking Time]" displayFolder="" count="0" unbalanced="0" hidden="1"/>
    <cacheHierarchy uniqueName="[Dim Touching].[ID]" caption="ID" attribute="1" defaultMemberUniqueName="[Dim Touching].[ID].[All]" allUniqueName="[Dim Touching].[ID].[All]" dimensionUniqueName="[Dim Touching]" displayFolder="" count="0" unbalanced="0" hidden="1"/>
    <cacheHierarchy uniqueName="[Dim Touching].[Touch Status]" caption="Touch Status" attribute="1" defaultMemberUniqueName="[Dim Touching].[Touch Status].[All]" allUniqueName="[Dim Touching].[Touch Status].[All]" dimensionUniqueName="[Dim Touching]" displayFolder="" count="0" unbalanced="0" hidden="1"/>
    <cacheHierarchy uniqueName="[Dim Unit Department].[Dep_ID]" caption="Dep_ID" attribute="1" defaultMemberUniqueName="[Dim Unit Department].[Dep_ID].[All]" allUniqueName="[Dim Unit Department].[Dep_ID].[All]" dimensionUniqueName="[Dim Unit Department]" displayFolder="" count="0" unbalanced="0" hidden="1"/>
    <cacheHierarchy uniqueName="[Dim Unit Department].[Department]" caption="Department" attribute="1" defaultMemberUniqueName="[Dim Unit Department].[Department].[All]" allUniqueName="[Dim Unit Department].[Department].[All]" dimensionUniqueName="[Dim Unit Department]" displayFolder="" count="0" unbalanced="0" hidden="1"/>
    <cacheHierarchy uniqueName="[Dim Unit Department].[Department Hierarchy]" caption="Department Hierarchy" defaultMemberUniqueName="[Dim Unit Department].[Department Hierarchy].[All]" allUniqueName="[Dim Unit Department].[Department Hierarchy].[All]" dimensionUniqueName="[Dim Unit Department]" displayFolder="" count="0" unbalanced="0" hidden="1"/>
    <cacheHierarchy uniqueName="[Dim Unit Department].[DepartmentID]" caption="DepartmentID" attribute="1" defaultMemberUniqueName="[Dim Unit Department].[DepartmentID].[All]" allUniqueName="[Dim Unit Department].[DepartmentID].[All]" dimensionUniqueName="[Dim Unit Department]" displayFolder="" count="0" unbalanced="0" hidden="1"/>
    <cacheHierarchy uniqueName="[Dim Unit Department].[Sec_ID]" caption="Sec_ID" attribute="1" defaultMemberUniqueName="[Dim Unit Department].[Sec_ID].[All]" allUniqueName="[Dim Unit Department].[Sec_ID].[All]" dimensionUniqueName="[Dim Unit Department]" displayFolder="" count="0" unbalanced="0" hidden="1"/>
    <cacheHierarchy uniqueName="[Dim Unit Department].[Section]" caption="Section" attribute="1" defaultMemberUniqueName="[Dim Unit Department].[Section].[All]" allUniqueName="[Dim Unit Department].[Section].[All]" dimensionUniqueName="[Dim Unit Department]" displayFolder="" count="0" unbalanced="0" hidden="1"/>
    <cacheHierarchy uniqueName="[Dim Urgency].[ID]" caption="ID" attribute="1" defaultMemberUniqueName="[Dim Urgency].[ID].[All]" allUniqueName="[Dim Urgency].[ID].[All]" dimensionUniqueName="[Dim Urgency]" displayFolder="" count="0" unbalanced="0" hidden="1"/>
    <cacheHierarchy uniqueName="[Dim Urgency].[Urgency]" caption="Urgency" attribute="1" defaultMemberUniqueName="[Dim Urgency].[Urgency].[All]" allUniqueName="[Dim Urgency].[Urgency].[All]" dimensionUniqueName="[Dim Urgency]" displayFolder="" count="0" unbalanced="0" hidden="1"/>
    <cacheHierarchy uniqueName="[Dim User Roles].[Role Name (AR)]" caption="Role Name (AR)" attribute="1" defaultMemberUniqueName="[Dim User Roles].[Role Name (AR)].[All]" allUniqueName="[Dim User Roles].[Role Name (AR)].[All]" dimensionUniqueName="[Dim User Roles]" displayFolder="" count="0" unbalanced="0" hidden="1"/>
    <cacheHierarchy uniqueName="[Dim User Roles].[Role Name (EN)]" caption="Role Name (EN)" attribute="1" defaultMemberUniqueName="[Dim User Roles].[Role Name (EN)].[All]" allUniqueName="[Dim User Roles].[Role Name (EN)].[All]" dimensionUniqueName="[Dim User Roles]" displayFolder="" count="0" unbalanced="0" hidden="1"/>
    <cacheHierarchy uniqueName="[Dim User Roles].[RoleKey]" caption="RoleKey" attribute="1" defaultMemberUniqueName="[Dim User Roles].[RoleKey].[All]" allUniqueName="[Dim User Roles].[RoleKey].[All]" dimensionUniqueName="[Dim User Roles]" displayFolder="" count="0" unbalanced="0" hidden="1"/>
    <cacheHierarchy uniqueName="[Dim Users].[Assignment Type (AR)]" caption="Assignment Type (AR)" attribute="1" defaultMemberUniqueName="[Dim Users].[Assignment Type (AR)].[All]" allUniqueName="[Dim Users].[Assignment Type (AR)].[All]" dimensionUniqueName="[Dim Users]" displayFolder="Assignment Type" count="0" unbalanced="0" hidden="1"/>
    <cacheHierarchy uniqueName="[Dim Users].[Assignment Type (EN)]" caption="Assignment Type (EN)" attribute="1" defaultMemberUniqueName="[Dim Users].[Assignment Type (EN)].[All]" allUniqueName="[Dim Users].[Assignment Type (EN)].[All]" dimensionUniqueName="[Dim Users]" displayFolder="Assignment Type" count="0" unbalanced="0" hidden="1"/>
    <cacheHierarchy uniqueName="[Dim Users].[AssignmentTypeKey]" caption="AssignmentTypeKey" attribute="1" defaultMemberUniqueName="[Dim Users].[AssignmentTypeKey].[All]" allUniqueName="[Dim Users].[AssignmentTypeKey].[All]" dimensionUniqueName="[Dim Users]" displayFolder="" count="0" unbalanced="0" hidden="1"/>
    <cacheHierarchy uniqueName="[Dim Users].[Authentication (AR)]" caption="Authentication (AR)" attribute="1" defaultMemberUniqueName="[Dim Users].[Authentication (AR)].[All]" allUniqueName="[Dim Users].[Authentication (AR)].[All]" dimensionUniqueName="[Dim Users]" displayFolder="User Authentications" count="0" unbalanced="0" hidden="1"/>
    <cacheHierarchy uniqueName="[Dim Users].[Authentication (EN)]" caption="Authentication (EN)" attribute="1" defaultMemberUniqueName="[Dim Users].[Authentication (EN)].[All]" allUniqueName="[Dim Users].[Authentication (EN)].[All]" dimensionUniqueName="[Dim Users]" displayFolder="User Authentications" count="0" unbalanced="0" hidden="1"/>
    <cacheHierarchy uniqueName="[Dim Users].[AuthKey]" caption="AuthKey" attribute="1" defaultMemberUniqueName="[Dim Users].[AuthKey].[All]" allUniqueName="[Dim Users].[AuthKey].[All]" dimensionUniqueName="[Dim Users]" displayFolder="" count="0" unbalanced="0" hidden="1"/>
    <cacheHierarchy uniqueName="[Dim Users].[Email]" caption="Email" attribute="1" defaultMemberUniqueName="[Dim Users].[Email].[All]" allUniqueName="[Dim Users].[Email].[All]" dimensionUniqueName="[Dim Users]" displayFolder="User Data" count="0" unbalanced="0" hidden="1"/>
    <cacheHierarchy uniqueName="[Dim Users].[Login Name]" caption="Login Name" attribute="1" defaultMemberUniqueName="[Dim Users].[Login Name].[All]" allUniqueName="[Dim Users].[Login Name].[All]" dimensionUniqueName="[Dim Users]" displayFolder="User Data" count="0" unbalanced="0" hidden="1"/>
    <cacheHierarchy uniqueName="[Dim Users].[OrganizationKey]" caption="OrganizationKey" attribute="1" defaultMemberUniqueName="[Dim Users].[OrganizationKey].[All]" allUniqueName="[Dim Users].[OrganizationKey].[All]" dimensionUniqueName="[Dim Users]" displayFolder="" count="0" unbalanced="0" hidden="1"/>
    <cacheHierarchy uniqueName="[Dim Users].[User Full Name]" caption="User Full Name" attribute="1" defaultMemberUniqueName="[Dim Users].[User Full Name].[All]" allUniqueName="[Dim Users].[User Full Name].[All]" dimensionUniqueName="[Dim Users]" displayFolder="User Data" count="0" unbalanced="0" hidden="1"/>
    <cacheHierarchy uniqueName="[Dim Users].[UserKey]" caption="UserKey" attribute="1" defaultMemberUniqueName="[Dim Users].[UserKey].[All]" allUniqueName="[Dim Users].[UserKey].[All]" dimensionUniqueName="[Dim Users]" displayFolder="" count="0" unbalanced="0" hidden="1"/>
    <cacheHierarchy uniqueName="[Dim Visit Types].[Visit Type (AR)]" caption="Visit Type (AR)" attribute="1" defaultMemberUniqueName="[Dim Visit Types].[Visit Type (AR)].[All]" allUniqueName="[Dim Visit Types].[Visit Type (AR)].[All]" dimensionUniqueName="[Dim Visit Types]" displayFolder="" count="0" unbalanced="0" hidden="1"/>
    <cacheHierarchy uniqueName="[Dim Visit Types].[Visit Type (EN)]" caption="Visit Type (EN)" attribute="1" defaultMemberUniqueName="[Dim Visit Types].[Visit Type (EN)].[All]" allUniqueName="[Dim Visit Types].[Visit Type (EN)].[All]" dimensionUniqueName="[Dim Visit Types]" displayFolder="" count="0" unbalanced="0" hidden="1"/>
    <cacheHierarchy uniqueName="[Dim Visit Types].[VisitTypeKey]" caption="VisitTypeKey" attribute="1" defaultMemberUniqueName="[Dim Visit Types].[VisitTypeKey].[All]" allUniqueName="[Dim Visit Types].[VisitTypeKey].[All]" dimensionUniqueName="[Dim Visit Types]" displayFolder="" count="0" unbalanced="0" hidden="1"/>
    <cacheHierarchy uniqueName="[DimAchievementMeasure].[ID]" caption="ID" attribute="1" defaultMemberUniqueName="[DimAchievementMeasure].[ID].[All]" allUniqueName="[DimAchievementMeasure].[ID].[All]" dimensionUniqueName="[DimAchievementMeasure]" displayFolder="" count="0" unbalanced="0" hidden="1"/>
    <cacheHierarchy uniqueName="[DimAchievementMeasure].[Measure]" caption="Measure" attribute="1" defaultMemberUniqueName="[DimAchievementMeasure].[Measure].[All]" allUniqueName="[DimAchievementMeasure].[Measure].[All]" dimensionUniqueName="[DimAchievementMeasure]" displayFolder="" count="0" unbalanced="0" hidden="1"/>
    <cacheHierarchy uniqueName="[DimBridgePaymentType].[Payment Type]" caption="Payment Type" attribute="1" defaultMemberUniqueName="[DimBridgePaymentType].[Payment Type].[All]" allUniqueName="[DimBridgePaymentType].[Payment Type].[All]" dimensionUniqueName="[DimBridgePaymentType]" displayFolder="" count="0" unbalanced="0" hidden="1"/>
    <cacheHierarchy uniqueName="[DimDateGrowth].[DateKey]" caption="DateKey" attribute="1" defaultMemberUniqueName="[DimDateGrowth].[DateKey].[All]" allUniqueName="[DimDateGrowth].[DateKey].[All]" dimensionUniqueName="[DimDateGrowth]" displayFolder="" count="0" unbalanced="0" hidden="1"/>
    <cacheHierarchy uniqueName="[DimGrowthDrivers].[Drivers]" caption="Drivers" attribute="1" defaultMemberUniqueName="[DimGrowthDrivers].[Drivers].[All]" allUniqueName="[DimGrowthDrivers].[Drivers].[All]" dimensionUniqueName="[DimGrowthDrivers]" displayFolder="" count="0" unbalanced="0" hidden="1"/>
    <cacheHierarchy uniqueName="[DimGrowthDrivers].[ID]" caption="ID" attribute="1" defaultMemberUniqueName="[DimGrowthDrivers].[ID].[All]" allUniqueName="[DimGrowthDrivers].[ID].[All]" dimensionUniqueName="[DimGrowthDrivers]" displayFolder="" count="0" unbalanced="0" hidden="1"/>
    <cacheHierarchy uniqueName="[DimInvistigationSlicer].[Investigation]" caption="Investigation" attribute="1" defaultMemberUniqueName="[DimInvistigationSlicer].[Investigation].[All]" allUniqueName="[DimInvistigationSlicer].[Investigation].[All]" dimensionUniqueName="[DimInvistigationSlicer]" displayFolder="" count="0" unbalanced="0" hidden="1"/>
    <cacheHierarchy uniqueName="[DimInvistigationSlicer].[InvestigationID]" caption="InvestigationID" attribute="1" defaultMemberUniqueName="[DimInvistigationSlicer].[InvestigationID].[All]" allUniqueName="[DimInvistigationSlicer].[InvestigationID].[All]" dimensionUniqueName="[DimInvistigationSlicer]" displayFolder="" count="0" unbalanced="0" hidden="1"/>
    <cacheHierarchy uniqueName="[DimOPDIndicator].[ID]" caption="ID" attribute="1" defaultMemberUniqueName="[DimOPDIndicator].[ID].[All]" allUniqueName="[DimOPDIndicator].[ID].[All]" dimensionUniqueName="[DimOPDIndicator]" displayFolder="" count="0" unbalanced="0" hidden="1"/>
    <cacheHierarchy uniqueName="[DimOPDIndicator].[IndicatorName]" caption="IndicatorName" attribute="1" defaultMemberUniqueName="[DimOPDIndicator].[IndicatorName].[All]" allUniqueName="[DimOPDIndicator].[IndicatorName].[All]" dimensionUniqueName="[DimOPDIndicator]" displayFolder="" count="0" unbalanced="0" hidden="1"/>
    <cacheHierarchy uniqueName="[DimServicesFlag].[ID]" caption="ID" attribute="1" defaultMemberUniqueName="[DimServicesFlag].[ID].[All]" allUniqueName="[DimServicesFlag].[ID].[All]" dimensionUniqueName="[DimServicesFlag]" displayFolder="" count="0" unbalanced="0" hidden="1"/>
    <cacheHierarchy uniqueName="[DimServicesFlag].[Services Flag Description]" caption="Services Flag Description" attribute="1" defaultMemberUniqueName="[DimServicesFlag].[Services Flag Description].[All]" allUniqueName="[DimServicesFlag].[Services Flag Description].[All]" dimensionUniqueName="[DimServicesFlag]" displayFolder="" count="0" unbalanced="0" hidden="1"/>
    <cacheHierarchy uniqueName="[DimServicesType].[ID]" caption="ID" attribute="1" defaultMemberUniqueName="[DimServicesType].[ID].[All]" allUniqueName="[DimServicesType].[ID].[All]" dimensionUniqueName="[DimServicesType]" displayFolder="" count="0" unbalanced="0" hidden="1"/>
    <cacheHierarchy uniqueName="[DimServicesType].[Service Type Desc]" caption="Service Type Desc" attribute="1" defaultMemberUniqueName="[DimServicesType].[Service Type Desc].[All]" allUniqueName="[DimServicesType].[Service Type Desc].[All]" dimensionUniqueName="[DimServicesType]" displayFolder="" count="0" unbalanced="0" hidden="1"/>
    <cacheHierarchy uniqueName="[Drivers].[Driver]" caption="Driver" attribute="1" defaultMemberUniqueName="[Drivers].[Driver].[All]" allUniqueName="[Drivers].[Driver].[All]" dimensionUniqueName="[Drivers]" displayFolder="" count="0" unbalanced="0" hidden="1"/>
    <cacheHierarchy uniqueName="[Drivers].[Driver ID]" caption="Driver ID" attribute="1" defaultMemberUniqueName="[Drivers].[Driver ID].[All]" allUniqueName="[Drivers].[Driver ID].[All]" dimensionUniqueName="[Drivers]" displayFolder="" count="0" unbalanced="0" hidden="1"/>
    <cacheHierarchy uniqueName="[DynamicBaseLine].[BaseLineYearMonthKey]" caption="BaseLineYearMonthKey" attribute="1" defaultMemberUniqueName="[DynamicBaseLine].[BaseLineYearMonthKey].[All]" allUniqueName="[DynamicBaseLine].[BaseLineYearMonthKey].[All]" dimensionUniqueName="[DynamicBaseLine]" displayFolder="" count="0" unbalanced="0" hidden="1"/>
    <cacheHierarchy uniqueName="[DynamicBaseLine].[EndDateKey]" caption="EndDateKey" attribute="1" defaultMemberUniqueName="[DynamicBaseLine].[EndDateKey].[All]" allUniqueName="[DynamicBaseLine].[EndDateKey].[All]" dimensionUniqueName="[DynamicBaseLine]" displayFolder="" count="0" unbalanced="0" hidden="1"/>
    <cacheHierarchy uniqueName="[DynamicBaseLine].[MonthKey]" caption="MonthKey" attribute="1" defaultMemberUniqueName="[DynamicBaseLine].[MonthKey].[All]" allUniqueName="[DynamicBaseLine].[MonthKey].[All]" dimensionUniqueName="[DynamicBaseLine]" displayFolder="" count="0" unbalanced="0" hidden="1"/>
    <cacheHierarchy uniqueName="[DynamicBaseLine].[NoOfdays]" caption="NoOfdays" attribute="1" defaultMemberUniqueName="[DynamicBaseLine].[NoOfdays].[All]" allUniqueName="[DynamicBaseLine].[NoOfdays].[All]" dimensionUniqueName="[DynamicBaseLine]" displayFolder="" count="0" unbalanced="0" hidden="1"/>
    <cacheHierarchy uniqueName="[DynamicBaseLine].[OrganizationKey]" caption="OrganizationKey" attribute="1" defaultMemberUniqueName="[DynamicBaseLine].[OrganizationKey].[All]" allUniqueName="[DynamicBaseLine].[OrganizationKey].[All]" dimensionUniqueName="[DynamicBaseLine]" displayFolder="" count="0" unbalanced="0" hidden="1"/>
    <cacheHierarchy uniqueName="[DynamicBaseLine].[StartDateKey]" caption="StartDateKey" attribute="1" defaultMemberUniqueName="[DynamicBaseLine].[StartDateKey].[All]" allUniqueName="[DynamicBaseLine].[StartDateKey].[All]" dimensionUniqueName="[DynamicBaseLine]" displayFolder="" count="0" unbalanced="0" hidden="1"/>
    <cacheHierarchy uniqueName="[DynamicBaseLine].[YearKey]" caption="YearKey" attribute="1" defaultMemberUniqueName="[DynamicBaseLine].[YearKey].[All]" allUniqueName="[DynamicBaseLine].[YearKey].[All]" dimensionUniqueName="[DynamicBaseLine]" displayFolder="" count="0" unbalanced="0" hidden="1"/>
    <cacheHierarchy uniqueName="[DynamicBaseLine].[YearMonthKey]" caption="YearMonthKey" attribute="1" defaultMemberUniqueName="[DynamicBaseLine].[YearMonthKey].[All]" allUniqueName="[DynamicBaseLine].[YearMonthKey].[All]" dimensionUniqueName="[DynamicBaseLine]" displayFolder="" count="0" unbalanced="0" hidden="1"/>
    <cacheHierarchy uniqueName="[Fact Admission Requests].[ADMISSION_REQUEST_ID]" caption="ADMISSION_REQUEST_ID" attribute="1" defaultMemberUniqueName="[Fact Admission Requests].[ADMISSION_REQUEST_ID].[All]" allUniqueName="[Fact Admission Requests].[ADMISSION_REQUEST_ID].[All]" dimensionUniqueName="[Fact Admission Requests]" displayFolder="" count="0" unbalanced="0" hidden="1"/>
    <cacheHierarchy uniqueName="[Fact Admission Requests].[ADMISSION_TYPE]" caption="ADMISSION_TYPE" attribute="1" defaultMemberUniqueName="[Fact Admission Requests].[ADMISSION_TYPE].[All]" allUniqueName="[Fact Admission Requests].[ADMISSION_TYPE].[All]" dimensionUniqueName="[Fact Admission Requests]" displayFolder="" count="0" unbalanced="0" hidden="1"/>
    <cacheHierarchy uniqueName="[Fact Admission Requests].[ADMIT_DATE]" caption="ADMIT_DATE" attribute="1" defaultMemberUniqueName="[Fact Admission Requests].[ADMIT_DATE].[All]" allUniqueName="[Fact Admission Requests].[ADMIT_DATE].[All]" dimensionUniqueName="[Fact Admission Requests]" displayFolder="" count="0" unbalanced="0" hidden="1"/>
    <cacheHierarchy uniqueName="[Fact Admission Requests].[Company_Key]" caption="Company_Key" attribute="1" defaultMemberUniqueName="[Fact Admission Requests].[Company_Key].[All]" allUniqueName="[Fact Admission Requests].[Company_Key].[All]" dimensionUniqueName="[Fact Admission Requests]" displayFolder="" count="0" unbalanced="0" hidden="1"/>
    <cacheHierarchy uniqueName="[Fact Admission Requests].[CONSULTANT_ID]" caption="CONSULTANT_ID" attribute="1" defaultMemberUniqueName="[Fact Admission Requests].[CONSULTANT_ID].[All]" allUniqueName="[Fact Admission Requests].[CONSULTANT_ID].[All]" dimensionUniqueName="[Fact Admission Requests]" displayFolder="" count="0" unbalanced="0" hidden="1"/>
    <cacheHierarchy uniqueName="[Fact Admission Requests].[DATE_REVIEWED]" caption="DATE_REVIEWED" attribute="1" defaultMemberUniqueName="[Fact Admission Requests].[DATE_REVIEWED].[All]" allUniqueName="[Fact Admission Requests].[DATE_REVIEWED].[All]" dimensionUniqueName="[Fact Admission Requests]" displayFolder="" count="0" unbalanced="0" hidden="1"/>
    <cacheHierarchy uniqueName="[Fact Admission Requests].[DIAG_CODE]" caption="DIAG_CODE" attribute="1" defaultMemberUniqueName="[Fact Admission Requests].[DIAG_CODE].[All]" allUniqueName="[Fact Admission Requests].[DIAG_CODE].[All]" dimensionUniqueName="[Fact Admission Requests]" displayFolder="" count="0" unbalanced="0" hidden="1"/>
    <cacheHierarchy uniqueName="[Fact Admission Requests].[Entrance_Key]" caption="Entrance_Key" attribute="1" defaultMemberUniqueName="[Fact Admission Requests].[Entrance_Key].[All]" allUniqueName="[Fact Admission Requests].[Entrance_Key].[All]" dimensionUniqueName="[Fact Admission Requests]" displayFolder="" count="0" unbalanced="0" hidden="1"/>
    <cacheHierarchy uniqueName="[Fact Admission Requests].[Episode_key]" caption="Episode_key" attribute="1" defaultMemberUniqueName="[Fact Admission Requests].[Episode_key].[All]" allUniqueName="[Fact Admission Requests].[Episode_key].[All]" dimensionUniqueName="[Fact Admission Requests]" displayFolder="" count="0" unbalanced="0" hidden="1"/>
    <cacheHierarchy uniqueName="[Fact Admission Requests].[EST_DISCHARGE_DATE]" caption="EST_DISCHARGE_DATE" attribute="1" defaultMemberUniqueName="[Fact Admission Requests].[EST_DISCHARGE_DATE].[All]" allUniqueName="[Fact Admission Requests].[EST_DISCHARGE_DATE].[All]" dimensionUniqueName="[Fact Admission Requests]" displayFolder="" count="0" unbalanced="0" hidden="1"/>
    <cacheHierarchy uniqueName="[Fact Admission Requests].[NewPatientId]" caption="NewPatientId" attribute="1" defaultMemberUniqueName="[Fact Admission Requests].[NewPatientId].[All]" allUniqueName="[Fact Admission Requests].[NewPatientId].[All]" dimensionUniqueName="[Fact Admission Requests]" displayFolder="" count="0" unbalanced="0" hidden="1"/>
    <cacheHierarchy uniqueName="[Fact Admission Requests].[Organization_key]" caption="Organization_key" attribute="1" defaultMemberUniqueName="[Fact Admission Requests].[Organization_key].[All]" allUniqueName="[Fact Admission Requests].[Organization_key].[All]" dimensionUniqueName="[Fact Admission Requests]" displayFolder="" count="0" unbalanced="0" hidden="1"/>
    <cacheHierarchy uniqueName="[Fact Admission Requests].[PATIENT_ID]" caption="PATIENT_ID" attribute="1" defaultMemberUniqueName="[Fact Admission Requests].[PATIENT_ID].[All]" allUniqueName="[Fact Admission Requests].[PATIENT_ID].[All]" dimensionUniqueName="[Fact Admission Requests]" displayFolder="" count="0" unbalanced="0" hidden="1"/>
    <cacheHierarchy uniqueName="[Fact Admission Requests].[PatientEpisodeType_Key]" caption="PatientEpisodeType_Key" attribute="1" defaultMemberUniqueName="[Fact Admission Requests].[PatientEpisodeType_Key].[All]" allUniqueName="[Fact Admission Requests].[PatientEpisodeType_Key].[All]" dimensionUniqueName="[Fact Admission Requests]" displayFolder="" count="0" unbalanced="0" hidden="1"/>
    <cacheHierarchy uniqueName="[Fact Admission Requests].[PLANNED_DATE]" caption="PLANNED_DATE" attribute="1" defaultMemberUniqueName="[Fact Admission Requests].[PLANNED_DATE].[All]" allUniqueName="[Fact Admission Requests].[PLANNED_DATE].[All]" dimensionUniqueName="[Fact Admission Requests]" displayFolder="" count="0" unbalanced="0" hidden="1"/>
    <cacheHierarchy uniqueName="[Fact Admission Requests].[REASON_FOR_ADMIT]" caption="REASON_FOR_ADMIT" attribute="1" defaultMemberUniqueName="[Fact Admission Requests].[REASON_FOR_ADMIT].[All]" allUniqueName="[Fact Admission Requests].[REASON_FOR_ADMIT].[All]" dimensionUniqueName="[Fact Admission Requests]" displayFolder="" count="0" unbalanced="0" hidden="1"/>
    <cacheHierarchy uniqueName="[Fact Admission Requests].[REQUEST_TYPE]" caption="REQUEST_TYPE" attribute="1" defaultMemberUniqueName="[Fact Admission Requests].[REQUEST_TYPE].[All]" allUniqueName="[Fact Admission Requests].[REQUEST_TYPE].[All]" dimensionUniqueName="[Fact Admission Requests]" displayFolder="" count="0" unbalanced="0" hidden="1"/>
    <cacheHierarchy uniqueName="[Fact Admission Requests].[STATUS]" caption="STATUS" attribute="1" defaultMemberUniqueName="[Fact Admission Requests].[STATUS].[All]" allUniqueName="[Fact Admission Requests].[STATUS].[All]" dimensionUniqueName="[Fact Admission Requests]" displayFolder="" count="0" unbalanced="0" hidden="1"/>
    <cacheHierarchy uniqueName="[Fact Admission Requests].[TEAM_ID]" caption="TEAM_ID" attribute="1" defaultMemberUniqueName="[Fact Admission Requests].[TEAM_ID].[All]" allUniqueName="[Fact Admission Requests].[TEAM_ID].[All]" dimensionUniqueName="[Fact Admission Requests]" displayFolder="" count="0" unbalanced="0" hidden="1"/>
    <cacheHierarchy uniqueName="[Fact Admission Requests].[URGENCY]" caption="URGENCY" attribute="1" defaultMemberUniqueName="[Fact Admission Requests].[URGENCY].[All]" allUniqueName="[Fact Admission Requests].[URGENCY].[All]" dimensionUniqueName="[Fact Admission Requests]" displayFolder="" count="0" unbalanced="0" hidden="1"/>
    <cacheHierarchy uniqueName="[Fact Appointment Booking].[AccountKey]" caption="AccountKey" attribute="1" defaultMemberUniqueName="[Fact Appointment Booking].[AccountKey].[All]" allUniqueName="[Fact Appointment Booking].[AccountKey].[All]" dimensionUniqueName="[Fact Appointment Booking]" displayFolder="" count="0" unbalanced="0" hidden="1"/>
    <cacheHierarchy uniqueName="[Fact Appointment Booking].[AccountMappedKey]" caption="AccountMappedKey" attribute="1" defaultMemberUniqueName="[Fact Appointment Booking].[AccountMappedKey].[All]" allUniqueName="[Fact Appointment Booking].[AccountMappedKey].[All]" dimensionUniqueName="[Fact Appointment Booking]" displayFolder="" count="0" unbalanced="0" hidden="1"/>
    <cacheHierarchy uniqueName="[Fact Appointment Booking].[AgentsMappedKey]" caption="AgentsMappedKey" attribute="1" defaultMemberUniqueName="[Fact Appointment Booking].[AgentsMappedKey].[All]" allUniqueName="[Fact Appointment Booking].[AgentsMappedKey].[All]" dimensionUniqueName="[Fact Appointment Booking]" displayFolder="" count="0" unbalanced="0" hidden="1"/>
    <cacheHierarchy uniqueName="[Fact Appointment Booking].[AltKey]" caption="AltKey" attribute="1" defaultMemberUniqueName="[Fact Appointment Booking].[AltKey].[All]" allUniqueName="[Fact Appointment Booking].[AltKey].[All]" dimensionUniqueName="[Fact Appointment Booking]" displayFolder="" count="0" unbalanced="0" hidden="1"/>
    <cacheHierarchy uniqueName="[Fact Appointment Booking].[ApptClassification]" caption="ApptClassification" attribute="1" defaultMemberUniqueName="[Fact Appointment Booking].[ApptClassification].[All]" allUniqueName="[Fact Appointment Booking].[ApptClassification].[All]" dimensionUniqueName="[Fact Appointment Booking]" displayFolder="" count="0" unbalanced="0" hidden="1"/>
    <cacheHierarchy uniqueName="[Fact Appointment Booking].[BookingKey]" caption="BookingKey" attribute="1" defaultMemberUniqueName="[Fact Appointment Booking].[BookingKey].[All]" allUniqueName="[Fact Appointment Booking].[BookingKey].[All]" dimensionUniqueName="[Fact Appointment Booking]" displayFolder="" count="0" unbalanced="0" hidden="1"/>
    <cacheHierarchy uniqueName="[Fact Appointment Booking].[BookingStatusKey]" caption="BookingStatusKey" attribute="1" defaultMemberUniqueName="[Fact Appointment Booking].[BookingStatusKey].[All]" allUniqueName="[Fact Appointment Booking].[BookingStatusKey].[All]" dimensionUniqueName="[Fact Appointment Booking]" displayFolder="" count="0" unbalanced="0" hidden="1"/>
    <cacheHierarchy uniqueName="[Fact Appointment Booking].[BusinessSourceID]" caption="BusinessSourceID" attribute="1" defaultMemberUniqueName="[Fact Appointment Booking].[BusinessSourceID].[All]" allUniqueName="[Fact Appointment Booking].[BusinessSourceID].[All]" dimensionUniqueName="[Fact Appointment Booking]" displayFolder="" count="0" unbalanced="0" hidden="1"/>
    <cacheHierarchy uniqueName="[Fact Appointment Booking].[CancelReasonID]" caption="CancelReasonID" attribute="1" defaultMemberUniqueName="[Fact Appointment Booking].[CancelReasonID].[All]" allUniqueName="[Fact Appointment Booking].[CancelReasonID].[All]" dimensionUniqueName="[Fact Appointment Booking]" displayFolder="" count="0" unbalanced="0" hidden="1"/>
    <cacheHierarchy uniqueName="[Fact Appointment Booking].[Cases]" caption="Cases" attribute="1" defaultMemberUniqueName="[Fact Appointment Booking].[Cases].[All]" allUniqueName="[Fact Appointment Booking].[Cases].[All]" dimensionUniqueName="[Fact Appointment Booking]" displayFolder="" count="0" unbalanced="0" hidden="1"/>
    <cacheHierarchy uniqueName="[Fact Appointment Booking].[ClinicDateKey]" caption="ClinicDateKey" attribute="1" defaultMemberUniqueName="[Fact Appointment Booking].[ClinicDateKey].[All]" allUniqueName="[Fact Appointment Booking].[ClinicDateKey].[All]" dimensionUniqueName="[Fact Appointment Booking]" displayFolder="" count="0" unbalanced="0" hidden="1"/>
    <cacheHierarchy uniqueName="[Fact Appointment Booking].[ContractID]" caption="ContractID" attribute="1" defaultMemberUniqueName="[Fact Appointment Booking].[ContractID].[All]" allUniqueName="[Fact Appointment Booking].[ContractID].[All]" dimensionUniqueName="[Fact Appointment Booking]" displayFolder="" count="0" unbalanced="0" hidden="1"/>
    <cacheHierarchy uniqueName="[Fact Appointment Booking].[ContractorClientID]" caption="ContractorClientID" attribute="1" defaultMemberUniqueName="[Fact Appointment Booking].[ContractorClientID].[All]" allUniqueName="[Fact Appointment Booking].[ContractorClientID].[All]" dimensionUniqueName="[Fact Appointment Booking]" displayFolder="" count="0" unbalanced="0" hidden="1"/>
    <cacheHierarchy uniqueName="[Fact Appointment Booking].[CreatedBy]" caption="CreatedBy" attribute="1" defaultMemberUniqueName="[Fact Appointment Booking].[CreatedBy].[All]" allUniqueName="[Fact Appointment Booking].[CreatedBy].[All]" dimensionUniqueName="[Fact Appointment Booking]" displayFolder="" count="0" unbalanced="0" hidden="1"/>
    <cacheHierarchy uniqueName="[Fact Appointment Booking].[DateKey]" caption="DateKey" attribute="1" defaultMemberUniqueName="[Fact Appointment Booking].[DateKey].[All]" allUniqueName="[Fact Appointment Booking].[DateKey].[All]" dimensionUniqueName="[Fact Appointment Booking]" displayFolder="" count="0" unbalanced="0" hidden="1"/>
    <cacheHierarchy uniqueName="[Fact Appointment Booking].[DepartmentKey]" caption="DepartmentKey" attribute="1" defaultMemberUniqueName="[Fact Appointment Booking].[DepartmentKey].[All]" allUniqueName="[Fact Appointment Booking].[DepartmentKey].[All]" dimensionUniqueName="[Fact Appointment Booking]" displayFolder="" count="0" unbalanced="0" hidden="1"/>
    <cacheHierarchy uniqueName="[Fact Appointment Booking].[DoctorKey]" caption="DoctorKey" attribute="1" defaultMemberUniqueName="[Fact Appointment Booking].[DoctorKey].[All]" allUniqueName="[Fact Appointment Booking].[DoctorKey].[All]" dimensionUniqueName="[Fact Appointment Booking]" displayFolder="" count="0" unbalanced="0" hidden="1"/>
    <cacheHierarchy uniqueName="[Fact Appointment Booking].[DoctorMappedKey]" caption="DoctorMappedKey" attribute="1" defaultMemberUniqueName="[Fact Appointment Booking].[DoctorMappedKey].[All]" allUniqueName="[Fact Appointment Booking].[DoctorMappedKey].[All]" dimensionUniqueName="[Fact Appointment Booking]" displayFolder="" count="0" unbalanced="0" hidden="1"/>
    <cacheHierarchy uniqueName="[Fact Appointment Booking].[FinancialStatusID]" caption="FinancialStatusID" attribute="1" defaultMemberUniqueName="[Fact Appointment Booking].[FinancialStatusID].[All]" allUniqueName="[Fact Appointment Booking].[FinancialStatusID].[All]" dimensionUniqueName="[Fact Appointment Booking]" displayFolder="" count="0" unbalanced="0" hidden="1"/>
    <cacheHierarchy uniqueName="[Fact Appointment Booking].[IsPhysicianDependent]" caption="IsPhysicianDependent" attribute="1" defaultMemberUniqueName="[Fact Appointment Booking].[IsPhysicianDependent].[All]" allUniqueName="[Fact Appointment Booking].[IsPhysicianDependent].[All]" dimensionUniqueName="[Fact Appointment Booking]" displayFolder="" count="0" unbalanced="0" hidden="1"/>
    <cacheHierarchy uniqueName="[Fact Appointment Booking].[MappedKey1]" caption="MappedKey1" attribute="1" defaultMemberUniqueName="[Fact Appointment Booking].[MappedKey1].[All]" allUniqueName="[Fact Appointment Booking].[MappedKey1].[All]" dimensionUniqueName="[Fact Appointment Booking]" displayFolder="" count="0" unbalanced="0" hidden="1"/>
    <cacheHierarchy uniqueName="[Fact Appointment Booking].[MappedKey2]" caption="MappedKey2" attribute="1" defaultMemberUniqueName="[Fact Appointment Booking].[MappedKey2].[All]" allUniqueName="[Fact Appointment Booking].[MappedKey2].[All]" dimensionUniqueName="[Fact Appointment Booking]" displayFolder="" count="0" unbalanced="0" hidden="1"/>
    <cacheHierarchy uniqueName="[Fact Appointment Booking].[MappedKey3]" caption="MappedKey3" attribute="1" defaultMemberUniqueName="[Fact Appointment Booking].[MappedKey3].[All]" allUniqueName="[Fact Appointment Booking].[MappedKey3].[All]" dimensionUniqueName="[Fact Appointment Booking]" displayFolder="" count="0" unbalanced="0" hidden="1"/>
    <cacheHierarchy uniqueName="[Fact Appointment Booking].[MappedKey4]" caption="MappedKey4" attribute="1" defaultMemberUniqueName="[Fact Appointment Booking].[MappedKey4].[All]" allUniqueName="[Fact Appointment Booking].[MappedKey4].[All]" dimensionUniqueName="[Fact Appointment Booking]" displayFolder="" count="0" unbalanced="0" hidden="1"/>
    <cacheHierarchy uniqueName="[Fact Appointment Booking].[MappedKey5]" caption="MappedKey5" attribute="1" defaultMemberUniqueName="[Fact Appointment Booking].[MappedKey5].[All]" allUniqueName="[Fact Appointment Booking].[MappedKey5].[All]" dimensionUniqueName="[Fact Appointment Booking]" displayFolder="" count="0" unbalanced="0" hidden="1"/>
    <cacheHierarchy uniqueName="[Fact Appointment Booking].[NumberOfOverbookedSlots]" caption="NumberOfOverbookedSlots" attribute="1" defaultMemberUniqueName="[Fact Appointment Booking].[NumberOfOverbookedSlots].[All]" allUniqueName="[Fact Appointment Booking].[NumberOfOverbookedSlots].[All]" dimensionUniqueName="[Fact Appointment Booking]" displayFolder="" count="0" unbalanced="0" hidden="1"/>
    <cacheHierarchy uniqueName="[Fact Appointment Booking].[OrganizationKey]" caption="OrganizationKey" attribute="1" defaultMemberUniqueName="[Fact Appointment Booking].[OrganizationKey].[All]" allUniqueName="[Fact Appointment Booking].[OrganizationKey].[All]" dimensionUniqueName="[Fact Appointment Booking]" displayFolder="" count="0" unbalanced="0" hidden="1"/>
    <cacheHierarchy uniqueName="[Fact Appointment Booking].[PatientKey]" caption="PatientKey" attribute="1" defaultMemberUniqueName="[Fact Appointment Booking].[PatientKey].[All]" allUniqueName="[Fact Appointment Booking].[PatientKey].[All]" dimensionUniqueName="[Fact Appointment Booking]" displayFolder="" count="0" unbalanced="0" hidden="1"/>
    <cacheHierarchy uniqueName="[Fact Appointment Booking].[PatientMappedKey]" caption="PatientMappedKey" attribute="1" defaultMemberUniqueName="[Fact Appointment Booking].[PatientMappedKey].[All]" allUniqueName="[Fact Appointment Booking].[PatientMappedKey].[All]" dimensionUniqueName="[Fact Appointment Booking]" displayFolder="" count="0" unbalanced="0" hidden="1"/>
    <cacheHierarchy uniqueName="[Fact Appointment Booking].[PatternID]" caption="PatternID" attribute="1" defaultMemberUniqueName="[Fact Appointment Booking].[PatternID].[All]" allUniqueName="[Fact Appointment Booking].[PatternID].[All]" dimensionUniqueName="[Fact Appointment Booking]" displayFolder="" count="0" unbalanced="0" hidden="1"/>
    <cacheHierarchy uniqueName="[Fact Appointment Booking].[PatternInstanceID]" caption="PatternInstanceID" attribute="1" defaultMemberUniqueName="[Fact Appointment Booking].[PatternInstanceID].[All]" allUniqueName="[Fact Appointment Booking].[PatternInstanceID].[All]" dimensionUniqueName="[Fact Appointment Booking]" displayFolder="" count="0" unbalanced="0" hidden="1"/>
    <cacheHierarchy uniqueName="[Fact Appointment Booking].[SlotKey]" caption="SlotKey" attribute="1" defaultMemberUniqueName="[Fact Appointment Booking].[SlotKey].[All]" allUniqueName="[Fact Appointment Booking].[SlotKey].[All]" dimensionUniqueName="[Fact Appointment Booking]" displayFolder="" count="0" unbalanced="0" hidden="1"/>
    <cacheHierarchy uniqueName="[Fact Appointment Booking].[SlotMinutes]" caption="SlotMinutes" attribute="1" defaultMemberUniqueName="[Fact Appointment Booking].[SlotMinutes].[All]" allUniqueName="[Fact Appointment Booking].[SlotMinutes].[All]" dimensionUniqueName="[Fact Appointment Booking]" displayFolder="" count="0" unbalanced="0" hidden="1"/>
    <cacheHierarchy uniqueName="[Fact Appointment Booking].[SlotUnit]" caption="SlotUnit" attribute="1" defaultMemberUniqueName="[Fact Appointment Booking].[SlotUnit].[All]" allUniqueName="[Fact Appointment Booking].[SlotUnit].[All]" dimensionUniqueName="[Fact Appointment Booking]" displayFolder="" count="0" unbalanced="0" hidden="1"/>
    <cacheHierarchy uniqueName="[Fact Appointment Booking].[SpecialityMappedKey]" caption="SpecialityMappedKey" attribute="1" defaultMemberUniqueName="[Fact Appointment Booking].[SpecialityMappedKey].[All]" allUniqueName="[Fact Appointment Booking].[SpecialityMappedKey].[All]" dimensionUniqueName="[Fact Appointment Booking]" displayFolder="" count="0" unbalanced="0" hidden="1"/>
    <cacheHierarchy uniqueName="[Fact Appointment Booking].[SpecialtyID]" caption="SpecialtyID" attribute="1" defaultMemberUniqueName="[Fact Appointment Booking].[SpecialtyID].[All]" allUniqueName="[Fact Appointment Booking].[SpecialtyID].[All]" dimensionUniqueName="[Fact Appointment Booking]" displayFolder="" count="0" unbalanced="0" hidden="1"/>
    <cacheHierarchy uniqueName="[Fact Appointment Booking].[TimeKey]" caption="TimeKey" attribute="1" defaultMemberUniqueName="[Fact Appointment Booking].[TimeKey].[All]" allUniqueName="[Fact Appointment Booking].[TimeKey].[All]" dimensionUniqueName="[Fact Appointment Booking]" displayFolder="" count="0" unbalanced="0" hidden="1"/>
    <cacheHierarchy uniqueName="[Fact Appointment Booking].[VersionKey]" caption="VersionKey" attribute="1" defaultMemberUniqueName="[Fact Appointment Booking].[VersionKey].[All]" allUniqueName="[Fact Appointment Booking].[VersionKey].[All]" dimensionUniqueName="[Fact Appointment Booking]" displayFolder="" count="0" unbalanced="0" hidden="1"/>
    <cacheHierarchy uniqueName="[Fact Appointment Booking].[VisitTypeID]" caption="VisitTypeID" attribute="1" defaultMemberUniqueName="[Fact Appointment Booking].[VisitTypeID].[All]" allUniqueName="[Fact Appointment Booking].[VisitTypeID].[All]" dimensionUniqueName="[Fact Appointment Booking]" displayFolder="" count="0" unbalanced="0" hidden="1"/>
    <cacheHierarchy uniqueName="[Fact BI Solutions].[BISolution]" caption="BISolution" attribute="1" defaultMemberUniqueName="[Fact BI Solutions].[BISolution].[All]" allUniqueName="[Fact BI Solutions].[BISolution].[All]" dimensionUniqueName="[Fact BI Solutions]" displayFolder="" count="0" unbalanced="0" hidden="1"/>
    <cacheHierarchy uniqueName="[Fact BI Solutions].[ByteCount]" caption="ByteCount" attribute="1" defaultMemberUniqueName="[Fact BI Solutions].[ByteCount].[All]" allUniqueName="[Fact BI Solutions].[ByteCount].[All]" dimensionUniqueName="[Fact BI Solutions]" displayFolder="" count="0" unbalanced="0" hidden="1"/>
    <cacheHierarchy uniqueName="[Fact BI Solutions].[CreatedDate]" caption="CreatedDate" attribute="1" defaultMemberUniqueName="[Fact BI Solutions].[CreatedDate].[All]" allUniqueName="[Fact BI Solutions].[CreatedDate].[All]" dimensionUniqueName="[Fact BI Solutions]" displayFolder="" count="0" unbalanced="0" hidden="1"/>
    <cacheHierarchy uniqueName="[Fact BI Solutions].[DashboardActions]" caption="DashboardActions" attribute="1" defaultMemberUniqueName="[Fact BI Solutions].[DashboardActions].[All]" allUniqueName="[Fact BI Solutions].[DashboardActions].[All]" dimensionUniqueName="[Fact BI Solutions]" displayFolder="" count="0" unbalanced="0" hidden="1"/>
    <cacheHierarchy uniqueName="[Fact BI Solutions].[DashboardDeleted]" caption="DashboardDeleted" attribute="1" defaultMemberUniqueName="[Fact BI Solutions].[DashboardDeleted].[All]" allUniqueName="[Fact BI Solutions].[DashboardDeleted].[All]" dimensionUniqueName="[Fact BI Solutions]" displayFolder="" count="0" unbalanced="0" hidden="1"/>
    <cacheHierarchy uniqueName="[Fact BI Solutions].[DashboardKey]" caption="DashboardKey" attribute="1" defaultMemberUniqueName="[Fact BI Solutions].[DashboardKey].[All]" allUniqueName="[Fact BI Solutions].[DashboardKey].[All]" dimensionUniqueName="[Fact BI Solutions]" displayFolder="" count="0" unbalanced="0" hidden="1"/>
    <cacheHierarchy uniqueName="[Fact BI Solutions].[DashboardName]" caption="DashboardName" attribute="1" defaultMemberUniqueName="[Fact BI Solutions].[DashboardName].[All]" allUniqueName="[Fact BI Solutions].[DashboardName].[All]" dimensionUniqueName="[Fact BI Solutions]" displayFolder="" count="0" unbalanced="0" hidden="1"/>
    <cacheHierarchy uniqueName="[Fact BI Solutions].[DashboardSize]" caption="DashboardSize" attribute="1" defaultMemberUniqueName="[Fact BI Solutions].[DashboardSize].[All]" allUniqueName="[Fact BI Solutions].[DashboardSize].[All]" dimensionUniqueName="[Fact BI Solutions]" displayFolder="" count="0" unbalanced="0" hidden="1"/>
    <cacheHierarchy uniqueName="[Fact BI Solutions].[DashboardSource]" caption="DashboardSource" attribute="1" defaultMemberUniqueName="[Fact BI Solutions].[DashboardSource].[All]" allUniqueName="[Fact BI Solutions].[DashboardSource].[All]" dimensionUniqueName="[Fact BI Solutions]" displayFolder="" count="0" unbalanced="0" hidden="1"/>
    <cacheHierarchy uniqueName="[Fact BI Solutions].[DashboardURL]" caption="DashboardURL" attribute="1" defaultMemberUniqueName="[Fact BI Solutions].[DashboardURL].[All]" allUniqueName="[Fact BI Solutions].[DashboardURL].[All]" dimensionUniqueName="[Fact BI Solutions]" displayFolder="" count="0" unbalanced="0" hidden="1"/>
    <cacheHierarchy uniqueName="[Fact BI Solutions].[DataSource]" caption="DataSource" attribute="1" defaultMemberUniqueName="[Fact BI Solutions].[DataSource].[All]" allUniqueName="[Fact BI Solutions].[DataSource].[All]" dimensionUniqueName="[Fact BI Solutions]" displayFolder="" count="0" unbalanced="0" hidden="1"/>
    <cacheHierarchy uniqueName="[Fact BI Solutions].[DateKey]" caption="DateKey" attribute="1" defaultMemberUniqueName="[Fact BI Solutions].[DateKey].[All]" allUniqueName="[Fact BI Solutions].[DateKey].[All]" dimensionUniqueName="[Fact BI Solutions]" displayFolder="" count="0" unbalanced="0" hidden="1"/>
    <cacheHierarchy uniqueName="[Fact BI Solutions].[ExecutionId]" caption="ExecutionId" attribute="1" defaultMemberUniqueName="[Fact BI Solutions].[ExecutionId].[All]" allUniqueName="[Fact BI Solutions].[ExecutionId].[All]" dimensionUniqueName="[Fact BI Solutions]" displayFolder="" count="0" unbalanced="0" hidden="1"/>
    <cacheHierarchy uniqueName="[Fact BI Solutions].[Format]" caption="Format" attribute="1" defaultMemberUniqueName="[Fact BI Solutions].[Format].[All]" allUniqueName="[Fact BI Solutions].[Format].[All]" dimensionUniqueName="[Fact BI Solutions]" displayFolder="" count="0" unbalanced="0" hidden="1"/>
    <cacheHierarchy uniqueName="[Fact BI Solutions].[ModifiedDate]" caption="ModifiedDate" attribute="1" defaultMemberUniqueName="[Fact BI Solutions].[ModifiedDate].[All]" allUniqueName="[Fact BI Solutions].[ModifiedDate].[All]" dimensionUniqueName="[Fact BI Solutions]" displayFolder="" count="0" unbalanced="0" hidden="1"/>
    <cacheHierarchy uniqueName="[Fact BI Solutions].[RequestType]" caption="RequestType" attribute="1" defaultMemberUniqueName="[Fact BI Solutions].[RequestType].[All]" allUniqueName="[Fact BI Solutions].[RequestType].[All]" dimensionUniqueName="[Fact BI Solutions]" displayFolder="" count="0" unbalanced="0" hidden="1"/>
    <cacheHierarchy uniqueName="[Fact BI Solutions].[ServerIP]" caption="ServerIP" attribute="1" defaultMemberUniqueName="[Fact BI Solutions].[ServerIP].[All]" allUniqueName="[Fact BI Solutions].[ServerIP].[All]" dimensionUniqueName="[Fact BI Solutions]" displayFolder="" count="0" unbalanced="0" hidden="1"/>
    <cacheHierarchy uniqueName="[Fact BI Solutions].[ServerLocation]" caption="ServerLocation" attribute="1" defaultMemberUniqueName="[Fact BI Solutions].[ServerLocation].[All]" allUniqueName="[Fact BI Solutions].[ServerLocation].[All]" dimensionUniqueName="[Fact BI Solutions]" displayFolder="" count="0" unbalanced="0" hidden="1"/>
    <cacheHierarchy uniqueName="[Fact BI Solutions].[ServerName]" caption="ServerName" attribute="1" defaultMemberUniqueName="[Fact BI Solutions].[ServerName].[All]" allUniqueName="[Fact BI Solutions].[ServerName].[All]" dimensionUniqueName="[Fact BI Solutions]" displayFolder="" count="0" unbalanced="0" hidden="1"/>
    <cacheHierarchy uniqueName="[Fact BI Solutions].[StartDate]" caption="StartDate" attribute="1" defaultMemberUniqueName="[Fact BI Solutions].[StartDate].[All]" allUniqueName="[Fact BI Solutions].[StartDate].[All]" dimensionUniqueName="[Fact BI Solutions]" displayFolder="" count="0" unbalanced="0" hidden="1"/>
    <cacheHierarchy uniqueName="[Fact BI Solutions].[TBLKey]" caption="TBLKey" attribute="1" defaultMemberUniqueName="[Fact BI Solutions].[TBLKey].[All]" allUniqueName="[Fact BI Solutions].[TBLKey].[All]" dimensionUniqueName="[Fact BI Solutions]" displayFolder="" count="0" unbalanced="0" hidden="1"/>
    <cacheHierarchy uniqueName="[Fact BI Solutions].[TimeDataRetrieval]" caption="TimeDataRetrieval" attribute="1" defaultMemberUniqueName="[Fact BI Solutions].[TimeDataRetrieval].[All]" allUniqueName="[Fact BI Solutions].[TimeDataRetrieval].[All]" dimensionUniqueName="[Fact BI Solutions]" displayFolder="" count="0" unbalanced="0" hidden="1"/>
    <cacheHierarchy uniqueName="[Fact BI Solutions].[TimeKey]" caption="TimeKey" attribute="1" defaultMemberUniqueName="[Fact BI Solutions].[TimeKey].[All]" allUniqueName="[Fact BI Solutions].[TimeKey].[All]" dimensionUniqueName="[Fact BI Solutions]" displayFolder="" count="0" unbalanced="0" hidden="1"/>
    <cacheHierarchy uniqueName="[Fact BI Solutions].[TimeProcessing]" caption="TimeProcessing" attribute="1" defaultMemberUniqueName="[Fact BI Solutions].[TimeProcessing].[All]" allUniqueName="[Fact BI Solutions].[TimeProcessing].[All]" dimensionUniqueName="[Fact BI Solutions]" displayFolder="" count="0" unbalanced="0" hidden="1"/>
    <cacheHierarchy uniqueName="[Fact BI Solutions].[TimeRendering]" caption="TimeRendering" attribute="1" defaultMemberUniqueName="[Fact BI Solutions].[TimeRendering].[All]" allUniqueName="[Fact BI Solutions].[TimeRendering].[All]" dimensionUniqueName="[Fact BI Solutions]" displayFolder="" count="0" unbalanced="0" hidden="1"/>
    <cacheHierarchy uniqueName="[Fact BI Solutions].[UserName]" caption="UserName" attribute="1" defaultMemberUniqueName="[Fact BI Solutions].[UserName].[All]" allUniqueName="[Fact BI Solutions].[UserName].[All]" dimensionUniqueName="[Fact BI Solutions]" displayFolder="" count="0" unbalanced="0" hidden="1"/>
    <cacheHierarchy uniqueName="[Fact BI Solutions].[ViewKey]" caption="ViewKey" attribute="1" defaultMemberUniqueName="[Fact BI Solutions].[ViewKey].[All]" allUniqueName="[Fact BI Solutions].[ViewKey].[All]" dimensionUniqueName="[Fact BI Solutions]" displayFolder="" count="0" unbalanced="0" hidden="1"/>
    <cacheHierarchy uniqueName="[Fact BI Solutions].[ViewStatus]" caption="ViewStatus" attribute="1" defaultMemberUniqueName="[Fact BI Solutions].[ViewStatus].[All]" allUniqueName="[Fact BI Solutions].[ViewStatus].[All]" dimensionUniqueName="[Fact BI Solutions]" displayFolder="" count="0" unbalanced="0" hidden="1"/>
    <cacheHierarchy uniqueName="[Fact Billing].[% of Discount]" caption="% of Discount" attribute="1" defaultMemberUniqueName="[Fact Billing].[% of Discount].[All]" allUniqueName="[Fact Billing].[% of Discount].[All]" dimensionUniqueName="[Fact Billing]" displayFolder="" count="0" unbalanced="0" hidden="1"/>
    <cacheHierarchy uniqueName="[Fact Billing].[AdminDateKey]" caption="AdminDateKey" attribute="1" defaultMemberUniqueName="[Fact Billing].[AdminDateKey].[All]" allUniqueName="[Fact Billing].[AdminDateKey].[All]" dimensionUniqueName="[Fact Billing]" displayFolder="" count="0" unbalanced="0" hidden="1"/>
    <cacheHierarchy uniqueName="[Fact Billing].[AdminDateTimeKey]" caption="AdminDateTimeKey" attribute="1" defaultMemberUniqueName="[Fact Billing].[AdminDateTimeKey].[All]" allUniqueName="[Fact Billing].[AdminDateTimeKey].[All]" dimensionUniqueName="[Fact Billing]" displayFolder="" count="0" unbalanced="0" hidden="1"/>
    <cacheHierarchy uniqueName="[Fact Billing].[AdminID]" caption="AdminID" attribute="1" defaultMemberUniqueName="[Fact Billing].[AdminID].[All]" allUniqueName="[Fact Billing].[AdminID].[All]" dimensionUniqueName="[Fact Billing]" displayFolder="" count="0" unbalanced="0" hidden="1"/>
    <cacheHierarchy uniqueName="[Fact Billing].[AdmittionFlag]" caption="AdmittionFlag" attribute="1" defaultMemberUniqueName="[Fact Billing].[AdmittionFlag].[All]" allUniqueName="[Fact Billing].[AdmittionFlag].[All]" dimensionUniqueName="[Fact Billing]" displayFolder="" count="0" unbalanced="0" hidden="1"/>
    <cacheHierarchy uniqueName="[Fact Billing].[AMH_Flag]" caption="AMH_Flag" attribute="1" defaultMemberUniqueName="[Fact Billing].[AMH_Flag].[All]" allUniqueName="[Fact Billing].[AMH_Flag].[All]" dimensionUniqueName="[Fact Billing]" displayFolder="" count="0" unbalanced="0" hidden="1"/>
    <cacheHierarchy uniqueName="[Fact Billing].[AMultipliedByB]" caption="AMultipliedByB" attribute="1" defaultMemberUniqueName="[Fact Billing].[AMultipliedByB].[All]" allUniqueName="[Fact Billing].[AMultipliedByB].[All]" dimensionUniqueName="[Fact Billing]" displayFolder="" count="0" unbalanced="0" hidden="1"/>
    <cacheHierarchy uniqueName="[Fact Billing].[BedClinic_Key]" caption="BedClinic_Key" attribute="1" defaultMemberUniqueName="[Fact Billing].[BedClinic_Key].[All]" allUniqueName="[Fact Billing].[BedClinic_Key].[All]" dimensionUniqueName="[Fact Billing]" displayFolder="" count="0" unbalanced="0" hidden="1"/>
    <cacheHierarchy uniqueName="[Fact Billing].[BedCount]" caption="BedCount" attribute="1" defaultMemberUniqueName="[Fact Billing].[BedCount].[All]" allUniqueName="[Fact Billing].[BedCount].[All]" dimensionUniqueName="[Fact Billing]" displayFolder="" count="0" unbalanced="0" hidden="1"/>
    <cacheHierarchy uniqueName="[Fact Billing].[casescount]" caption="casescount" attribute="1" defaultMemberUniqueName="[Fact Billing].[casescount].[All]" allUniqueName="[Fact Billing].[casescount].[All]" dimensionUniqueName="[Fact Billing]" displayFolder="" count="0" unbalanced="0" hidden="1"/>
    <cacheHierarchy uniqueName="[Fact Billing].[Cash_Amount]" caption="Cash_Amount" attribute="1" defaultMemberUniqueName="[Fact Billing].[Cash_Amount].[All]" allUniqueName="[Fact Billing].[Cash_Amount].[All]" dimensionUniqueName="[Fact Billing]" displayFolder="" count="0" unbalanced="0" hidden="1"/>
    <cacheHierarchy uniqueName="[Fact Billing].[ClinicalDischargeDate]" caption="ClinicalDischargeDate" attribute="1" defaultMemberUniqueName="[Fact Billing].[ClinicalDischargeDate].[All]" allUniqueName="[Fact Billing].[ClinicalDischargeDate].[All]" dimensionUniqueName="[Fact Billing]" displayFolder="" count="0" unbalanced="0" hidden="1"/>
    <cacheHierarchy uniqueName="[Fact Billing].[CollectedById]" caption="CollectedById" attribute="1" defaultMemberUniqueName="[Fact Billing].[CollectedById].[All]" allUniqueName="[Fact Billing].[CollectedById].[All]" dimensionUniqueName="[Fact Billing]" displayFolder="" count="0" unbalanced="0" hidden="1"/>
    <cacheHierarchy uniqueName="[Fact Billing].[CollectionDateDateKey]" caption="CollectionDateDateKey" attribute="1" defaultMemberUniqueName="[Fact Billing].[CollectionDateDateKey].[All]" allUniqueName="[Fact Billing].[CollectionDateDateKey].[All]" dimensionUniqueName="[Fact Billing]" displayFolder="" count="0" unbalanced="0" hidden="1"/>
    <cacheHierarchy uniqueName="[Fact Billing].[CollectionDateTimeKey]" caption="CollectionDateTimeKey" attribute="1" defaultMemberUniqueName="[Fact Billing].[CollectionDateTimeKey].[All]" allUniqueName="[Fact Billing].[CollectionDateTimeKey].[All]" dimensionUniqueName="[Fact Billing]" displayFolder="" count="0" unbalanced="0" hidden="1"/>
    <cacheHierarchy uniqueName="[Fact Billing].[Company_Key]" caption="Company_Key" attribute="1" defaultMemberUniqueName="[Fact Billing].[Company_Key].[All]" allUniqueName="[Fact Billing].[Company_Key].[All]" dimensionUniqueName="[Fact Billing]" displayFolder="" count="0" unbalanced="0" hidden="1"/>
    <cacheHierarchy uniqueName="[Fact Billing].[CompanyTax]" caption="CompanyTax" attribute="1" defaultMemberUniqueName="[Fact Billing].[CompanyTax].[All]" allUniqueName="[Fact Billing].[CompanyTax].[All]" dimensionUniqueName="[Fact Billing]" displayFolder="" count="0" unbalanced="0" hidden="1"/>
    <cacheHierarchy uniqueName="[Fact Billing].[Contract_No]" caption="Contract_No" attribute="1" defaultMemberUniqueName="[Fact Billing].[Contract_No].[All]" allUniqueName="[Fact Billing].[Contract_No].[All]" dimensionUniqueName="[Fact Billing]" displayFolder="" count="0" unbalanced="0" hidden="1"/>
    <cacheHierarchy uniqueName="[Fact Billing].[Credit_Amount]" caption="Credit_Amount" attribute="1" defaultMemberUniqueName="[Fact Billing].[Credit_Amount].[All]" allUniqueName="[Fact Billing].[Credit_Amount].[All]" dimensionUniqueName="[Fact Billing]" displayFolder="" count="0" unbalanced="0" hidden="1"/>
    <cacheHierarchy uniqueName="[Fact Billing].[CurrencyKey]" caption="CurrencyKey" attribute="1" defaultMemberUniqueName="[Fact Billing].[CurrencyKey].[All]" allUniqueName="[Fact Billing].[CurrencyKey].[All]" dimensionUniqueName="[Fact Billing]" displayFolder="" count="0" unbalanced="0" hidden="1"/>
    <cacheHierarchy uniqueName="[Fact Billing].[DateKey]" caption="DateKey" attribute="1" defaultMemberUniqueName="[Fact Billing].[DateKey].[All]" allUniqueName="[Fact Billing].[DateKey].[All]" dimensionUniqueName="[Fact Billing]" displayFolder="" count="0" unbalanced="0" hidden="1"/>
    <cacheHierarchy uniqueName="[Fact Billing].[Diagnosis_Key]" caption="Diagnosis_Key" attribute="1" defaultMemberUniqueName="[Fact Billing].[Diagnosis_Key].[All]" allUniqueName="[Fact Billing].[Diagnosis_Key].[All]" dimensionUniqueName="[Fact Billing]" displayFolder="" count="0" unbalanced="0" hidden="1"/>
    <cacheHierarchy uniqueName="[Fact Billing].[Difference]" caption="Difference" attribute="1" defaultMemberUniqueName="[Fact Billing].[Difference].[All]" allUniqueName="[Fact Billing].[Difference].[All]" dimensionUniqueName="[Fact Billing]" displayFolder="" count="0" unbalanced="0" hidden="1"/>
    <cacheHierarchy uniqueName="[Fact Billing].[DischargeStatus_Key]" caption="DischargeStatus_Key" attribute="1" defaultMemberUniqueName="[Fact Billing].[DischargeStatus_Key].[All]" allUniqueName="[Fact Billing].[DischargeStatus_Key].[All]" dimensionUniqueName="[Fact Billing]" displayFolder="" count="0" unbalanced="0" hidden="1"/>
    <cacheHierarchy uniqueName="[Fact Billing].[DiscountAmount]" caption="DiscountAmount" attribute="1" defaultMemberUniqueName="[Fact Billing].[DiscountAmount].[All]" allUniqueName="[Fact Billing].[DiscountAmount].[All]" dimensionUniqueName="[Fact Billing]" displayFolder="" count="0" unbalanced="0" hidden="1"/>
    <cacheHierarchy uniqueName="[Fact Billing].[Doctor_Key]" caption="Doctor_Key" attribute="1" defaultMemberUniqueName="[Fact Billing].[Doctor_Key].[All]" allUniqueName="[Fact Billing].[Doctor_Key].[All]" dimensionUniqueName="[Fact Billing]" displayFolder="" count="0" unbalanced="0" hidden="1"/>
    <cacheHierarchy uniqueName="[Fact Billing].[Doctor_procedure_key]" caption="Doctor_procedure_key" attribute="1" defaultMemberUniqueName="[Fact Billing].[Doctor_procedure_key].[All]" allUniqueName="[Fact Billing].[Doctor_procedure_key].[All]" dimensionUniqueName="[Fact Billing]" displayFolder="" count="0" unbalanced="0" hidden="1"/>
    <cacheHierarchy uniqueName="[Fact Billing].[EndDateKey]" caption="EndDateKey" attribute="1" defaultMemberUniqueName="[Fact Billing].[EndDateKey].[All]" allUniqueName="[Fact Billing].[EndDateKey].[All]" dimensionUniqueName="[Fact Billing]" displayFolder="" count="0" unbalanced="0" hidden="1"/>
    <cacheHierarchy uniqueName="[Fact Billing].[Entrance_Key]" caption="Entrance_Key" attribute="1" defaultMemberUniqueName="[Fact Billing].[Entrance_Key].[All]" allUniqueName="[Fact Billing].[Entrance_Key].[All]" dimensionUniqueName="[Fact Billing]" displayFolder="" count="0" unbalanced="0" hidden="1"/>
    <cacheHierarchy uniqueName="[Fact Billing].[Episode_Key]" caption="Episode_Key" attribute="1" defaultMemberUniqueName="[Fact Billing].[Episode_Key].[All]" allUniqueName="[Fact Billing].[Episode_Key].[All]" dimensionUniqueName="[Fact Billing]" displayFolder="" count="0" unbalanced="0" hidden="1"/>
    <cacheHierarchy uniqueName="[Fact Billing].[EpisodeStatus]" caption="EpisodeStatus" attribute="1" defaultMemberUniqueName="[Fact Billing].[EpisodeStatus].[All]" allUniqueName="[Fact Billing].[EpisodeStatus].[All]" dimensionUniqueName="[Fact Billing]" displayFolder="" count="0" unbalanced="0" hidden="1"/>
    <cacheHierarchy uniqueName="[Fact Billing].[EquipmentKey]" caption="EquipmentKey" attribute="1" defaultMemberUniqueName="[Fact Billing].[EquipmentKey].[All]" allUniqueName="[Fact Billing].[EquipmentKey].[All]" dimensionUniqueName="[Fact Billing]" displayFolder="" count="0" unbalanced="0" hidden="1"/>
    <cacheHierarchy uniqueName="[Fact Billing].[Exclusive_Key]" caption="Exclusive_Key" attribute="1" defaultMemberUniqueName="[Fact Billing].[Exclusive_Key].[All]" allUniqueName="[Fact Billing].[Exclusive_Key].[All]" dimensionUniqueName="[Fact Billing]" displayFolder="" count="0" unbalanced="0" hidden="1"/>
    <cacheHierarchy uniqueName="[Fact Billing].[FinancialDischargeDate]" caption="FinancialDischargeDate" attribute="1" defaultMemberUniqueName="[Fact Billing].[FinancialDischargeDate].[All]" allUniqueName="[Fact Billing].[FinancialDischargeDate].[All]" dimensionUniqueName="[Fact Billing]" displayFolder="" count="0" unbalanced="0" hidden="1"/>
    <cacheHierarchy uniqueName="[Fact Billing].[FlagKey]" caption="FlagKey" attribute="1" defaultMemberUniqueName="[Fact Billing].[FlagKey].[All]" allUniqueName="[Fact Billing].[FlagKey].[All]" dimensionUniqueName="[Fact Billing]" displayFolder="" count="0" unbalanced="0" hidden="1"/>
    <cacheHierarchy uniqueName="[Fact Billing].[InvestigationID]" caption="InvestigationID" attribute="1" defaultMemberUniqueName="[Fact Billing].[InvestigationID].[All]" allUniqueName="[Fact Billing].[InvestigationID].[All]" dimensionUniqueName="[Fact Billing]" displayFolder="" count="0" unbalanced="0" hidden="1"/>
    <cacheHierarchy uniqueName="[Fact Billing].[Location_Code]" caption="Location_Code" attribute="1" defaultMemberUniqueName="[Fact Billing].[Location_Code].[All]" allUniqueName="[Fact Billing].[Location_Code].[All]" dimensionUniqueName="[Fact Billing]" displayFolder="" count="0" unbalanced="0" hidden="1"/>
    <cacheHierarchy uniqueName="[Fact Billing].[MaadiFlag]" caption="MaadiFlag" attribute="1" defaultMemberUniqueName="[Fact Billing].[MaadiFlag].[All]" allUniqueName="[Fact Billing].[MaadiFlag].[All]" dimensionUniqueName="[Fact Billing]" displayFolder="" count="0" unbalanced="0" hidden="1"/>
    <cacheHierarchy uniqueName="[Fact Billing].[MarketKey]" caption="MarketKey" attribute="1" defaultMemberUniqueName="[Fact Billing].[MarketKey].[All]" allUniqueName="[Fact Billing].[MarketKey].[All]" dimensionUniqueName="[Fact Billing]" displayFolder="" count="0" unbalanced="0" hidden="1"/>
    <cacheHierarchy uniqueName="[Fact Billing].[NEW_FOLLOWUP_FLAG]" caption="NEW_FOLLOWUP_FLAG" attribute="1" defaultMemberUniqueName="[Fact Billing].[NEW_FOLLOWUP_FLAG].[All]" allUniqueName="[Fact Billing].[NEW_FOLLOWUP_FLAG].[All]" dimensionUniqueName="[Fact Billing]" displayFolder="" count="0" unbalanced="0" hidden="1"/>
    <cacheHierarchy uniqueName="[Fact Billing].[NewCompanyId]" caption="NewCompanyId" attribute="1" defaultMemberUniqueName="[Fact Billing].[NewCompanyId].[All]" allUniqueName="[Fact Billing].[NewCompanyId].[All]" dimensionUniqueName="[Fact Billing]" displayFolder="" count="0" unbalanced="0" hidden="1"/>
    <cacheHierarchy uniqueName="[Fact Billing].[NewEuipmentsFlag]" caption="NewEuipmentsFlag" attribute="1" defaultMemberUniqueName="[Fact Billing].[NewEuipmentsFlag].[All]" allUniqueName="[Fact Billing].[NewEuipmentsFlag].[All]" dimensionUniqueName="[Fact Billing]" displayFolder="" count="0" unbalanced="0" hidden="1"/>
    <cacheHierarchy uniqueName="[Fact Billing].[NewFlag]" caption="NewFlag" attribute="1" defaultMemberUniqueName="[Fact Billing].[NewFlag].[All]" allUniqueName="[Fact Billing].[NewFlag].[All]" dimensionUniqueName="[Fact Billing]" displayFolder="" count="0" unbalanced="0" hidden="1"/>
    <cacheHierarchy uniqueName="[Fact Billing].[NewPatientId]" caption="NewPatientId" attribute="1" defaultMemberUniqueName="[Fact Billing].[NewPatientId].[All]" allUniqueName="[Fact Billing].[NewPatientId].[All]" dimensionUniqueName="[Fact Billing]" displayFolder="" count="0" unbalanced="0" hidden="1"/>
    <cacheHierarchy uniqueName="[Fact Billing].[NewServiceFlag]" caption="NewServiceFlag" attribute="1" defaultMemberUniqueName="[Fact Billing].[NewServiceFlag].[All]" allUniqueName="[Fact Billing].[NewServiceFlag].[All]" dimensionUniqueName="[Fact Billing]" displayFolder="" count="0" unbalanced="0" hidden="1"/>
    <cacheHierarchy uniqueName="[Fact Billing].[NoOfService]" caption="NoOfService" attribute="1" defaultMemberUniqueName="[Fact Billing].[NoOfService].[All]" allUniqueName="[Fact Billing].[NoOfService].[All]" dimensionUniqueName="[Fact Billing]" displayFolder="" count="0" unbalanced="0" hidden="1"/>
    <cacheHierarchy uniqueName="[Fact Billing].[notekey]" caption="notekey" attribute="1" defaultMemberUniqueName="[Fact Billing].[notekey].[All]" allUniqueName="[Fact Billing].[notekey].[All]" dimensionUniqueName="[Fact Billing]" displayFolder="" count="0" unbalanced="0" hidden="1"/>
    <cacheHierarchy uniqueName="[Fact Billing].[Null_Episode]" caption="Null_Episode" attribute="1" defaultMemberUniqueName="[Fact Billing].[Null_Episode].[All]" allUniqueName="[Fact Billing].[Null_Episode].[All]" dimensionUniqueName="[Fact Billing]" displayFolder="" count="0" unbalanced="0" hidden="1"/>
    <cacheHierarchy uniqueName="[Fact Billing].[OccupancyFlag]" caption="OccupancyFlag" attribute="1" defaultMemberUniqueName="[Fact Billing].[OccupancyFlag].[All]" allUniqueName="[Fact Billing].[OccupancyFlag].[All]" dimensionUniqueName="[Fact Billing]" displayFolder="" count="0" unbalanced="0" hidden="1"/>
    <cacheHierarchy uniqueName="[Fact Billing].[Operation_Key]" caption="Operation_Key" attribute="1" defaultMemberUniqueName="[Fact Billing].[Operation_Key].[All]" allUniqueName="[Fact Billing].[Operation_Key].[All]" dimensionUniqueName="[Fact Billing]" displayFolder="" count="0" unbalanced="0" hidden="1"/>
    <cacheHierarchy uniqueName="[Fact Billing].[Organization_Key]" caption="Organization_Key" attribute="1" defaultMemberUniqueName="[Fact Billing].[Organization_Key].[All]" allUniqueName="[Fact Billing].[Organization_Key].[All]" dimensionUniqueName="[Fact Billing]" displayFolder="" count="0" unbalanced="0" hidden="1"/>
    <cacheHierarchy uniqueName="[Fact Billing].[Package_ID]" caption="Package_ID" attribute="1" defaultMemberUniqueName="[Fact Billing].[Package_ID].[All]" allUniqueName="[Fact Billing].[Package_ID].[All]" dimensionUniqueName="[Fact Billing]" displayFolder="" count="0" unbalanced="0" hidden="1"/>
    <cacheHierarchy uniqueName="[Fact Billing].[patient_id]" caption="patient_id" attribute="1" defaultMemberUniqueName="[Fact Billing].[patient_id].[All]" allUniqueName="[Fact Billing].[patient_id].[All]" dimensionUniqueName="[Fact Billing]" displayFolder="" count="0" unbalanced="0" hidden="1"/>
    <cacheHierarchy uniqueName="[Fact Billing].[PatientDownPaymentFlag]" caption="PatientDownPaymentFlag" attribute="1" defaultMemberUniqueName="[Fact Billing].[PatientDownPaymentFlag].[All]" allUniqueName="[Fact Billing].[PatientDownPaymentFlag].[All]" dimensionUniqueName="[Fact Billing]" displayFolder="" count="0" unbalanced="0" hidden="1"/>
    <cacheHierarchy uniqueName="[Fact Billing].[PatientEpisodeType_Key]" caption="PatientEpisodeType_Key" attribute="1" defaultMemberUniqueName="[Fact Billing].[PatientEpisodeType_Key].[All]" allUniqueName="[Fact Billing].[PatientEpisodeType_Key].[All]" dimensionUniqueName="[Fact Billing]" displayFolder="" count="0" unbalanced="0" hidden="1"/>
    <cacheHierarchy uniqueName="[Fact Billing].[PatientTax]" caption="PatientTax" attribute="1" defaultMemberUniqueName="[Fact Billing].[PatientTax].[All]" allUniqueName="[Fact Billing].[PatientTax].[All]" dimensionUniqueName="[Fact Billing]" displayFolder="" count="0" unbalanced="0" hidden="1"/>
    <cacheHierarchy uniqueName="[Fact Billing].[PatientTypeID]" caption="PatientTypeID" attribute="1" defaultMemberUniqueName="[Fact Billing].[PatientTypeID].[All]" allUniqueName="[Fact Billing].[PatientTypeID].[All]" dimensionUniqueName="[Fact Billing]" displayFolder="" count="0" unbalanced="0" hidden="1"/>
    <cacheHierarchy uniqueName="[Fact Billing].[PerformedByID]" caption="PerformedByID" attribute="1" defaultMemberUniqueName="[Fact Billing].[PerformedByID].[All]" allUniqueName="[Fact Billing].[PerformedByID].[All]" dimensionUniqueName="[Fact Billing]" displayFolder="" count="0" unbalanced="0" hidden="1"/>
    <cacheHierarchy uniqueName="[Fact Billing].[PerformingDataDateKey]" caption="PerformingDataDateKey" attribute="1" defaultMemberUniqueName="[Fact Billing].[PerformingDataDateKey].[All]" allUniqueName="[Fact Billing].[PerformingDataDateKey].[All]" dimensionUniqueName="[Fact Billing]" displayFolder="" count="0" unbalanced="0" hidden="1"/>
    <cacheHierarchy uniqueName="[Fact Billing].[PerformingDataTimeKey]" caption="PerformingDataTimeKey" attribute="1" defaultMemberUniqueName="[Fact Billing].[PerformingDataTimeKey].[All]" allUniqueName="[Fact Billing].[PerformingDataTimeKey].[All]" dimensionUniqueName="[Fact Billing]" displayFolder="" count="0" unbalanced="0" hidden="1"/>
    <cacheHierarchy uniqueName="[Fact Billing].[PhysicalDischargeDate]" caption="PhysicalDischargeDate" attribute="1" defaultMemberUniqueName="[Fact Billing].[PhysicalDischargeDate].[All]" allUniqueName="[Fact Billing].[PhysicalDischargeDate].[All]" dimensionUniqueName="[Fact Billing]" displayFolder="" count="0" unbalanced="0" hidden="1"/>
    <cacheHierarchy uniqueName="[Fact Billing].[PhysicalDischargeFlag]" caption="PhysicalDischargeFlag" attribute="1" defaultMemberUniqueName="[Fact Billing].[PhysicalDischargeFlag].[All]" allUniqueName="[Fact Billing].[PhysicalDischargeFlag].[All]" dimensionUniqueName="[Fact Billing]" displayFolder="" count="0" unbalanced="0" hidden="1"/>
    <cacheHierarchy uniqueName="[Fact Billing].[PhysicalDischargeTime]" caption="PhysicalDischargeTime" attribute="1" defaultMemberUniqueName="[Fact Billing].[PhysicalDischargeTime].[All]" allUniqueName="[Fact Billing].[PhysicalDischargeTime].[All]" dimensionUniqueName="[Fact Billing]" displayFolder="" count="0" unbalanced="0" hidden="1"/>
    <cacheHierarchy uniqueName="[Fact Billing].[plannedDischargeFlag]" caption="plannedDischargeFlag" attribute="1" defaultMemberUniqueName="[Fact Billing].[plannedDischargeFlag].[All]" allUniqueName="[Fact Billing].[plannedDischargeFlag].[All]" dimensionUniqueName="[Fact Billing]" displayFolder="" count="0" unbalanced="0" hidden="1"/>
    <cacheHierarchy uniqueName="[Fact Billing].[PREGNANT_END_DATE]" caption="PREGNANT_END_DATE" attribute="1" defaultMemberUniqueName="[Fact Billing].[PREGNANT_END_DATE].[All]" allUniqueName="[Fact Billing].[PREGNANT_END_DATE].[All]" dimensionUniqueName="[Fact Billing]" displayFolder="" count="0" unbalanced="0" hidden="1"/>
    <cacheHierarchy uniqueName="[Fact Billing].[PREGNANT_START_DATE]" caption="PREGNANT_START_DATE" attribute="1" defaultMemberUniqueName="[Fact Billing].[PREGNANT_START_DATE].[All]" allUniqueName="[Fact Billing].[PREGNANT_START_DATE].[All]" dimensionUniqueName="[Fact Billing]" displayFolder="" count="0" unbalanced="0" hidden="1"/>
    <cacheHierarchy uniqueName="[Fact Billing].[Quantity1]" caption="Quantity1" attribute="1" defaultMemberUniqueName="[Fact Billing].[Quantity1].[All]" allUniqueName="[Fact Billing].[Quantity1].[All]" dimensionUniqueName="[Fact Billing]" displayFolder="" count="0" unbalanced="0" hidden="1"/>
    <cacheHierarchy uniqueName="[Fact Billing].[Readmission_Key]" caption="Readmission_Key" attribute="1" defaultMemberUniqueName="[Fact Billing].[Readmission_Key].[All]" allUniqueName="[Fact Billing].[Readmission_Key].[All]" dimensionUniqueName="[Fact Billing]" displayFolder="" count="0" unbalanced="0" hidden="1"/>
    <cacheHierarchy uniqueName="[Fact Billing].[Second_Doctor_ID]" caption="Second_Doctor_ID" attribute="1" defaultMemberUniqueName="[Fact Billing].[Second_Doctor_ID].[All]" allUniqueName="[Fact Billing].[Second_Doctor_ID].[All]" dimensionUniqueName="[Fact Billing]" displayFolder="" count="0" unbalanced="0" hidden="1"/>
    <cacheHierarchy uniqueName="[Fact Billing].[SectionTempKey]" caption="SectionTempKey" attribute="1" defaultMemberUniqueName="[Fact Billing].[SectionTempKey].[All]" allUniqueName="[Fact Billing].[SectionTempKey].[All]" dimensionUniqueName="[Fact Billing]" displayFolder="" count="0" unbalanced="0" hidden="1"/>
    <cacheHierarchy uniqueName="[Fact Billing].[Service_Key]" caption="Service_Key" attribute="1" defaultMemberUniqueName="[Fact Billing].[Service_Key].[All]" allUniqueName="[Fact Billing].[Service_Key].[All]" dimensionUniqueName="[Fact Billing]" displayFolder="" count="0" unbalanced="0" hidden="1"/>
    <cacheHierarchy uniqueName="[Fact Billing].[ServiceTimeKey]" caption="ServiceTimeKey" attribute="1" defaultMemberUniqueName="[Fact Billing].[ServiceTimeKey].[All]" allUniqueName="[Fact Billing].[ServiceTimeKey].[All]" dimensionUniqueName="[Fact Billing]" displayFolder="" count="0" unbalanced="0" hidden="1"/>
    <cacheHierarchy uniqueName="[Fact Billing].[SpaceStatusKey]" caption="SpaceStatusKey" attribute="1" defaultMemberUniqueName="[Fact Billing].[SpaceStatusKey].[All]" allUniqueName="[Fact Billing].[SpaceStatusKey].[All]" dimensionUniqueName="[Fact Billing]" displayFolder="" count="0" unbalanced="0" hidden="1"/>
    <cacheHierarchy uniqueName="[Fact Billing].[StartDateKey]" caption="StartDateKey" attribute="1" defaultMemberUniqueName="[Fact Billing].[StartDateKey].[All]" allUniqueName="[Fact Billing].[StartDateKey].[All]" dimensionUniqueName="[Fact Billing]" displayFolder="" count="0" unbalanced="0" hidden="1"/>
    <cacheHierarchy uniqueName="[Fact Billing].[Subcompany_Key]" caption="Subcompany_Key" attribute="1" defaultMemberUniqueName="[Fact Billing].[Subcompany_Key].[All]" allUniqueName="[Fact Billing].[Subcompany_Key].[All]" dimensionUniqueName="[Fact Billing]" displayFolder="" count="0" unbalanced="0" hidden="1"/>
    <cacheHierarchy uniqueName="[Fact Billing].[TIME_ARRIVED]" caption="TIME_ARRIVED" attribute="1" defaultMemberUniqueName="[Fact Billing].[TIME_ARRIVED].[All]" allUniqueName="[Fact Billing].[TIME_ARRIVED].[All]" dimensionUniqueName="[Fact Billing]" displayFolder="" count="0" unbalanced="0" hidden="1"/>
    <cacheHierarchy uniqueName="[Fact Billing].[Time_Diff]" caption="Time_Diff" attribute="1" defaultMemberUniqueName="[Fact Billing].[Time_Diff].[All]" allUniqueName="[Fact Billing].[Time_Diff].[All]" dimensionUniqueName="[Fact Billing]" displayFolder="" count="0" unbalanced="0" hidden="1"/>
    <cacheHierarchy uniqueName="[Fact Billing].[TIME_SEEN]" caption="TIME_SEEN" attribute="1" defaultMemberUniqueName="[Fact Billing].[TIME_SEEN].[All]" allUniqueName="[Fact Billing].[TIME_SEEN].[All]" dimensionUniqueName="[Fact Billing]" displayFolder="" count="0" unbalanced="0" hidden="1"/>
    <cacheHierarchy uniqueName="[Fact Billing].[TimeKey]" caption="TimeKey" attribute="1" defaultMemberUniqueName="[Fact Billing].[TimeKey].[All]" allUniqueName="[Fact Billing].[TimeKey].[All]" dimensionUniqueName="[Fact Billing]" displayFolder="" count="0" unbalanced="0" hidden="1"/>
    <cacheHierarchy uniqueName="[Fact Billing].[Total_Amount]" caption="Total_Amount" attribute="1" defaultMemberUniqueName="[Fact Billing].[Total_Amount].[All]" allUniqueName="[Fact Billing].[Total_Amount].[All]" dimensionUniqueName="[Fact Billing]" displayFolder="" count="0" unbalanced="0" hidden="1"/>
    <cacheHierarchy uniqueName="[Fact Billing].[TotalAmountBeforeDiscount]" caption="TotalAmountBeforeDiscount" attribute="1" defaultMemberUniqueName="[Fact Billing].[TotalAmountBeforeDiscount].[All]" allUniqueName="[Fact Billing].[TotalAmountBeforeDiscount].[All]" dimensionUniqueName="[Fact Billing]" displayFolder="" count="0" unbalanced="0" hidden="1"/>
    <cacheHierarchy uniqueName="[Fact Billing].[Visit_Key]" caption="Visit_Key" attribute="1" defaultMemberUniqueName="[Fact Billing].[Visit_Key].[All]" allUniqueName="[Fact Billing].[Visit_Key].[All]" dimensionUniqueName="[Fact Billing]" displayFolder="" count="0" unbalanced="0" hidden="1"/>
    <cacheHierarchy uniqueName="[Fact Booking Request].[CancellationReasonsID]" caption="CancellationReasonsID" attribute="1" defaultMemberUniqueName="[Fact Booking Request].[CancellationReasonsID].[All]" allUniqueName="[Fact Booking Request].[CancellationReasonsID].[All]" dimensionUniqueName="[Fact Booking Request]" displayFolder="" count="0" unbalanced="0" hidden="1"/>
    <cacheHierarchy uniqueName="[Fact Booking Request].[Company_key]" caption="Company_key" attribute="1" defaultMemberUniqueName="[Fact Booking Request].[Company_key].[All]" allUniqueName="[Fact Booking Request].[Company_key].[All]" dimensionUniqueName="[Fact Booking Request]" displayFolder="" count="0" unbalanced="0" hidden="1"/>
    <cacheHierarchy uniqueName="[Fact Booking Request].[EmployeeKey]" caption="EmployeeKey" attribute="1" defaultMemberUniqueName="[Fact Booking Request].[EmployeeKey].[All]" allUniqueName="[Fact Booking Request].[EmployeeKey].[All]" dimensionUniqueName="[Fact Booking Request]" displayFolder="" count="0" unbalanced="0" hidden="1"/>
    <cacheHierarchy uniqueName="[Fact Booking Request].[FilteredRequests]" caption="FilteredRequests" attribute="1" defaultMemberUniqueName="[Fact Booking Request].[FilteredRequests].[All]" allUniqueName="[Fact Booking Request].[FilteredRequests].[All]" dimensionUniqueName="[Fact Booking Request]" displayFolder="" count="0" unbalanced="0" hidden="1"/>
    <cacheHierarchy uniqueName="[Fact Booking Request].[IsReached]" caption="IsReached" attribute="1" defaultMemberUniqueName="[Fact Booking Request].[IsReached].[All]" allUniqueName="[Fact Booking Request].[IsReached].[All]" dimensionUniqueName="[Fact Booking Request]" displayFolder="" count="0" unbalanced="0" hidden="1"/>
    <cacheHierarchy uniqueName="[Fact Booking Request].[IsReserved]" caption="IsReserved" attribute="1" defaultMemberUniqueName="[Fact Booking Request].[IsReserved].[All]" allUniqueName="[Fact Booking Request].[IsReserved].[All]" dimensionUniqueName="[Fact Booking Request]" displayFolder="" count="0" unbalanced="0" hidden="1"/>
    <cacheHierarchy uniqueName="[Fact Booking Request].[Organization_Key]" caption="Organization_Key" attribute="1" defaultMemberUniqueName="[Fact Booking Request].[Organization_Key].[All]" allUniqueName="[Fact Booking Request].[Organization_Key].[All]" dimensionUniqueName="[Fact Booking Request]" displayFolder="" count="0" unbalanced="0" hidden="1"/>
    <cacheHierarchy uniqueName="[Fact Booking Request].[Patient_Key]" caption="Patient_Key" attribute="1" defaultMemberUniqueName="[Fact Booking Request].[Patient_Key].[All]" allUniqueName="[Fact Booking Request].[Patient_Key].[All]" dimensionUniqueName="[Fact Booking Request]" displayFolder="" count="0" unbalanced="0" hidden="1"/>
    <cacheHierarchy uniqueName="[Fact Booking Request].[PatientState]" caption="PatientState" attribute="1" defaultMemberUniqueName="[Fact Booking Request].[PatientState].[All]" allUniqueName="[Fact Booking Request].[PatientState].[All]" dimensionUniqueName="[Fact Booking Request]" displayFolder="" count="0" unbalanced="0" hidden="1"/>
    <cacheHierarchy uniqueName="[Fact Booking Request].[Request_ID]" caption="Request_ID" attribute="1" defaultMemberUniqueName="[Fact Booking Request].[Request_ID].[All]" allUniqueName="[Fact Booking Request].[Request_ID].[All]" dimensionUniqueName="[Fact Booking Request]" displayFolder="" count="0" unbalanced="0" hidden="1"/>
    <cacheHierarchy uniqueName="[Fact Booking Request].[RequestDate]" caption="RequestDate" attribute="1" defaultMemberUniqueName="[Fact Booking Request].[RequestDate].[All]" allUniqueName="[Fact Booking Request].[RequestDate].[All]" dimensionUniqueName="[Fact Booking Request]" displayFolder="" count="0" unbalanced="0" hidden="1"/>
    <cacheHierarchy uniqueName="[Fact Booking Request].[RequestTime]" caption="RequestTime" attribute="1" defaultMemberUniqueName="[Fact Booking Request].[RequestTime].[All]" allUniqueName="[Fact Booking Request].[RequestTime].[All]" dimensionUniqueName="[Fact Booking Request]" displayFolder="" count="0" unbalanced="0" hidden="1"/>
    <cacheHierarchy uniqueName="[Fact Booking Request].[ReservationDate]" caption="ReservationDate" attribute="1" defaultMemberUniqueName="[Fact Booking Request].[ReservationDate].[All]" allUniqueName="[Fact Booking Request].[ReservationDate].[All]" dimensionUniqueName="[Fact Booking Request]" displayFolder="" count="0" unbalanced="0" hidden="1"/>
    <cacheHierarchy uniqueName="[Fact Booking Request].[ReservationStatus]" caption="ReservationStatus" attribute="1" defaultMemberUniqueName="[Fact Booking Request].[ReservationStatus].[All]" allUniqueName="[Fact Booking Request].[ReservationStatus].[All]" dimensionUniqueName="[Fact Booking Request]" displayFolder="" count="0" unbalanced="0" hidden="1"/>
    <cacheHierarchy uniqueName="[Fact Booking Request].[ReservationTime]" caption="ReservationTime" attribute="1" defaultMemberUniqueName="[Fact Booking Request].[ReservationTime].[All]" allUniqueName="[Fact Booking Request].[ReservationTime].[All]" dimensionUniqueName="[Fact Booking Request]" displayFolder="" count="0" unbalanced="0" hidden="1"/>
    <cacheHierarchy uniqueName="[Fact Booking Request].[ReservationType_ID]" caption="ReservationType_ID" attribute="1" defaultMemberUniqueName="[Fact Booking Request].[ReservationType_ID].[All]" allUniqueName="[Fact Booking Request].[ReservationType_ID].[All]" dimensionUniqueName="[Fact Booking Request]" displayFolder="" count="0" unbalanced="0" hidden="1"/>
    <cacheHierarchy uniqueName="[Fact Booking Request].[Staff_ID]" caption="Staff_ID" attribute="1" defaultMemberUniqueName="[Fact Booking Request].[Staff_ID].[All]" allUniqueName="[Fact Booking Request].[Staff_ID].[All]" dimensionUniqueName="[Fact Booking Request]" displayFolder="" count="0" unbalanced="0" hidden="1"/>
    <cacheHierarchy uniqueName="[Fact Booking Request].[System_ID]" caption="System_ID" attribute="1" defaultMemberUniqueName="[Fact Booking Request].[System_ID].[All]" allUniqueName="[Fact Booking Request].[System_ID].[All]" dimensionUniqueName="[Fact Booking Request]" displayFolder="" count="0" unbalanced="0" hidden="1"/>
    <cacheHierarchy uniqueName="[Fact Booking Request].[VisitDate]" caption="VisitDate" attribute="1" defaultMemberUniqueName="[Fact Booking Request].[VisitDate].[All]" allUniqueName="[Fact Booking Request].[VisitDate].[All]" dimensionUniqueName="[Fact Booking Request]" displayFolder="" count="0" unbalanced="0" hidden="1"/>
    <cacheHierarchy uniqueName="[Fact Business Assumptions].[AddRemoveSpec]" caption="AddRemoveSpec" attribute="1" defaultMemberUniqueName="[Fact Business Assumptions].[AddRemoveSpec].[All]" allUniqueName="[Fact Business Assumptions].[AddRemoveSpec].[All]" dimensionUniqueName="[Fact Business Assumptions]" displayFolder="" count="0" unbalanced="0" hidden="1"/>
    <cacheHierarchy uniqueName="[Fact Business Assumptions].[AddValue]" caption="AddValue" attribute="1" defaultMemberUniqueName="[Fact Business Assumptions].[AddValue].[All]" allUniqueName="[Fact Business Assumptions].[AddValue].[All]" dimensionUniqueName="[Fact Business Assumptions]" displayFolder="" count="0" unbalanced="0" hidden="1"/>
    <cacheHierarchy uniqueName="[Fact Business Assumptions].[BaseLineKey]" caption="BaseLineKey" attribute="1" defaultMemberUniqueName="[Fact Business Assumptions].[BaseLineKey].[All]" allUniqueName="[Fact Business Assumptions].[BaseLineKey].[All]" dimensionUniqueName="[Fact Business Assumptions]" displayFolder="" count="0" unbalanced="0" hidden="1"/>
    <cacheHierarchy uniqueName="[Fact Business Assumptions].[CaseMix]" caption="CaseMix" attribute="1" defaultMemberUniqueName="[Fact Business Assumptions].[CaseMix].[All]" allUniqueName="[Fact Business Assumptions].[CaseMix].[All]" dimensionUniqueName="[Fact Business Assumptions]" displayFolder="" count="0" unbalanced="0" hidden="1"/>
    <cacheHierarchy uniqueName="[Fact Business Assumptions].[Company_Key]" caption="Company_Key" attribute="1" defaultMemberUniqueName="[Fact Business Assumptions].[Company_Key].[All]" allUniqueName="[Fact Business Assumptions].[Company_Key].[All]" dimensionUniqueName="[Fact Business Assumptions]" displayFolder="" count="0" unbalanced="0" hidden="1"/>
    <cacheHierarchy uniqueName="[Fact Business Assumptions].[DateKey]" caption="DateKey" attribute="1" defaultMemberUniqueName="[Fact Business Assumptions].[DateKey].[All]" allUniqueName="[Fact Business Assumptions].[DateKey].[All]" dimensionUniqueName="[Fact Business Assumptions]" displayFolder="" count="0" unbalanced="0" hidden="1"/>
    <cacheHierarchy uniqueName="[Fact Business Assumptions].[DiscountValue]" caption="DiscountValue" attribute="1" defaultMemberUniqueName="[Fact Business Assumptions].[DiscountValue].[All]" allUniqueName="[Fact Business Assumptions].[DiscountValue].[All]" dimensionUniqueName="[Fact Business Assumptions]" displayFolder="" count="0" unbalanced="0" hidden="1"/>
    <cacheHierarchy uniqueName="[Fact Business Assumptions].[Organization_Key]" caption="Organization_Key" attribute="1" defaultMemberUniqueName="[Fact Business Assumptions].[Organization_Key].[All]" allUniqueName="[Fact Business Assumptions].[Organization_Key].[All]" dimensionUniqueName="[Fact Business Assumptions]" displayFolder="" count="0" unbalanced="0" hidden="1"/>
    <cacheHierarchy uniqueName="[Fact Business Assumptions].[PatientEpisodeType_Key]" caption="PatientEpisodeType_Key" attribute="1" defaultMemberUniqueName="[Fact Business Assumptions].[PatientEpisodeType_Key].[All]" allUniqueName="[Fact Business Assumptions].[PatientEpisodeType_Key].[All]" dimensionUniqueName="[Fact Business Assumptions]" displayFolder="" count="0" unbalanced="0" hidden="1"/>
    <cacheHierarchy uniqueName="[Fact Business Assumptions].[Price]" caption="Price" attribute="1" defaultMemberUniqueName="[Fact Business Assumptions].[Price].[All]" allUniqueName="[Fact Business Assumptions].[Price].[All]" dimensionUniqueName="[Fact Business Assumptions]" displayFolder="" count="0" unbalanced="0" hidden="1"/>
    <cacheHierarchy uniqueName="[Fact Business Assumptions].[ScenarioID]" caption="ScenarioID" attribute="1" defaultMemberUniqueName="[Fact Business Assumptions].[ScenarioID].[All]" allUniqueName="[Fact Business Assumptions].[ScenarioID].[All]" dimensionUniqueName="[Fact Business Assumptions]" displayFolder="" count="0" unbalanced="0" hidden="1"/>
    <cacheHierarchy uniqueName="[Fact Business Assumptions].[SectionTempKey]" caption="SectionTempKey" attribute="1" defaultMemberUniqueName="[Fact Business Assumptions].[SectionTempKey].[All]" allUniqueName="[Fact Business Assumptions].[SectionTempKey].[All]" dimensionUniqueName="[Fact Business Assumptions]" displayFolder="" count="0" unbalanced="0" hidden="1"/>
    <cacheHierarchy uniqueName="[Fact Business Assumptions].[Utilization]" caption="Utilization" attribute="1" defaultMemberUniqueName="[Fact Business Assumptions].[Utilization].[All]" allUniqueName="[Fact Business Assumptions].[Utilization].[All]" dimensionUniqueName="[Fact Business Assumptions]" displayFolder="" count="0" unbalanced="0" hidden="1"/>
    <cacheHierarchy uniqueName="[Fact Business Assumptions].[Volume]" caption="Volume" attribute="1" defaultMemberUniqueName="[Fact Business Assumptions].[Volume].[All]" allUniqueName="[Fact Business Assumptions].[Volume].[All]" dimensionUniqueName="[Fact Business Assumptions]" displayFolder="" count="0" unbalanced="0" hidden="1"/>
    <cacheHierarchy uniqueName="[Fact Currency Rate].[CurrencyID]" caption="CurrencyID" attribute="1" defaultMemberUniqueName="[Fact Currency Rate].[CurrencyID].[All]" allUniqueName="[Fact Currency Rate].[CurrencyID].[All]" dimensionUniqueName="[Fact Currency Rate]" displayFolder="" count="0" unbalanced="0" hidden="1"/>
    <cacheHierarchy uniqueName="[Fact Currency Rate].[DateKey]" caption="DateKey" attribute="1" defaultMemberUniqueName="[Fact Currency Rate].[DateKey].[All]" allUniqueName="[Fact Currency Rate].[DateKey].[All]" dimensionUniqueName="[Fact Currency Rate]" displayFolder="" count="0" unbalanced="0" hidden="1"/>
    <cacheHierarchy uniqueName="[Fact Currency Rate].[ForeignCurrency]" caption="ForeignCurrency" attribute="1" defaultMemberUniqueName="[Fact Currency Rate].[ForeignCurrency].[All]" allUniqueName="[Fact Currency Rate].[ForeignCurrency].[All]" dimensionUniqueName="[Fact Currency Rate]" displayFolder="" count="0" unbalanced="0" hidden="1"/>
    <cacheHierarchy uniqueName="[Fact Currency Rate].[Rate]" caption="Rate" attribute="1" defaultMemberUniqueName="[Fact Currency Rate].[Rate].[All]" allUniqueName="[Fact Currency Rate].[Rate].[All]" dimensionUniqueName="[Fact Currency Rate]" displayFolder="" count="0" unbalanced="0" hidden="1"/>
    <cacheHierarchy uniqueName="[Fact Currency Rate].[TimeKey]" caption="TimeKey" attribute="1" defaultMemberUniqueName="[Fact Currency Rate].[TimeKey].[All]" allUniqueName="[Fact Currency Rate].[TimeKey].[All]" dimensionUniqueName="[Fact Currency Rate]" displayFolder="" count="0" unbalanced="0" hidden="1"/>
    <cacheHierarchy uniqueName="[Fact Data Quality].[AAge_Error]" caption="AAge_Error" attribute="1" defaultMemberUniqueName="[Fact Data Quality].[AAge_Error].[All]" allUniqueName="[Fact Data Quality].[AAge_Error].[All]" dimensionUniqueName="[Fact Data Quality]" displayFolder="" count="0" unbalanced="0" hidden="1"/>
    <cacheHierarchy uniqueName="[Fact Data Quality].[ADistrict_Error]" caption="ADistrict_Error" attribute="1" defaultMemberUniqueName="[Fact Data Quality].[ADistrict_Error].[All]" allUniqueName="[Fact Data Quality].[ADistrict_Error].[All]" dimensionUniqueName="[Fact Data Quality]" displayFolder="" count="0" unbalanced="0" hidden="1"/>
    <cacheHierarchy uniqueName="[Fact Data Quality].[AName_Error]" caption="AName_Error" attribute="1" defaultMemberUniqueName="[Fact Data Quality].[AName_Error].[All]" allUniqueName="[Fact Data Quality].[AName_Error].[All]" dimensionUniqueName="[Fact Data Quality]" displayFolder="" count="0" unbalanced="0" hidden="1"/>
    <cacheHierarchy uniqueName="[Fact Data Quality].[APhone_Error]" caption="APhone_Error" attribute="1" defaultMemberUniqueName="[Fact Data Quality].[APhone_Error].[All]" allUniqueName="[Fact Data Quality].[APhone_Error].[All]" dimensionUniqueName="[Fact Data Quality]" displayFolder="" count="0" unbalanced="0" hidden="1"/>
    <cacheHierarchy uniqueName="[Fact Data Quality].[BAge_error]" caption="BAge_error" attribute="1" defaultMemberUniqueName="[Fact Data Quality].[BAge_error].[All]" allUniqueName="[Fact Data Quality].[BAge_error].[All]" dimensionUniqueName="[Fact Data Quality]" displayFolder="" count="0" unbalanced="0" hidden="1"/>
    <cacheHierarchy uniqueName="[Fact Data Quality].[BDistrict_Error]" caption="BDistrict_Error" attribute="1" defaultMemberUniqueName="[Fact Data Quality].[BDistrict_Error].[All]" allUniqueName="[Fact Data Quality].[BDistrict_Error].[All]" dimensionUniqueName="[Fact Data Quality]" displayFolder="" count="0" unbalanced="0" hidden="1"/>
    <cacheHierarchy uniqueName="[Fact Data Quality].[BName_Error]" caption="BName_Error" attribute="1" defaultMemberUniqueName="[Fact Data Quality].[BName_Error].[All]" allUniqueName="[Fact Data Quality].[BName_Error].[All]" dimensionUniqueName="[Fact Data Quality]" displayFolder="" count="0" unbalanced="0" hidden="1"/>
    <cacheHierarchy uniqueName="[Fact Data Quality].[BPhone_Error]" caption="BPhone_Error" attribute="1" defaultMemberUniqueName="[Fact Data Quality].[BPhone_Error].[All]" allUniqueName="[Fact Data Quality].[BPhone_Error].[All]" dimensionUniqueName="[Fact Data Quality]" displayFolder="" count="0" unbalanced="0" hidden="1"/>
    <cacheHierarchy uniqueName="[Fact Data Quality].[DateKey]" caption="DateKey" attribute="1" defaultMemberUniqueName="[Fact Data Quality].[DateKey].[All]" allUniqueName="[Fact Data Quality].[DateKey].[All]" dimensionUniqueName="[Fact Data Quality]" displayFolder="" count="0" unbalanced="0" hidden="1"/>
    <cacheHierarchy uniqueName="[Fact Data Quality].[EmployeeID]" caption="EmployeeID" attribute="1" defaultMemberUniqueName="[Fact Data Quality].[EmployeeID].[All]" allUniqueName="[Fact Data Quality].[EmployeeID].[All]" dimensionUniqueName="[Fact Data Quality]" displayFolder="" count="0" unbalanced="0" hidden="1"/>
    <cacheHierarchy uniqueName="[Fact Data Quality].[ORGANIZATION_KEY]" caption="ORGANIZATION_KEY" attribute="1" defaultMemberUniqueName="[Fact Data Quality].[ORGANIZATION_KEY].[All]" allUniqueName="[Fact Data Quality].[ORGANIZATION_KEY].[All]" dimensionUniqueName="[Fact Data Quality]" displayFolder="" count="0" unbalanced="0" hidden="1"/>
    <cacheHierarchy uniqueName="[Fact Data Quality].[TOTAL_RIGHT]" caption="TOTAL_RIGHT" attribute="1" defaultMemberUniqueName="[Fact Data Quality].[TOTAL_RIGHT].[All]" allUniqueName="[Fact Data Quality].[TOTAL_RIGHT].[All]" dimensionUniqueName="[Fact Data Quality]" displayFolder="" count="0" unbalanced="0" hidden="1"/>
    <cacheHierarchy uniqueName="[Fact Dental Cases].[Dental_Doctor]" caption="Dental_Doctor" attribute="1" defaultMemberUniqueName="[Fact Dental Cases].[Dental_Doctor].[All]" allUniqueName="[Fact Dental Cases].[Dental_Doctor].[All]" dimensionUniqueName="[Fact Dental Cases]" displayFolder="" count="0" unbalanced="0" hidden="1"/>
    <cacheHierarchy uniqueName="[Fact Dental Cases].[DentalCases]" caption="DentalCases" attribute="1" defaultMemberUniqueName="[Fact Dental Cases].[DentalCases].[All]" allUniqueName="[Fact Dental Cases].[DentalCases].[All]" dimensionUniqueName="[Fact Dental Cases]" displayFolder="" count="0" unbalanced="0" hidden="1"/>
    <cacheHierarchy uniqueName="[Fact Dental Cases].[Organization_Key]" caption="Organization_Key" attribute="1" defaultMemberUniqueName="[Fact Dental Cases].[Organization_Key].[All]" allUniqueName="[Fact Dental Cases].[Organization_Key].[All]" dimensionUniqueName="[Fact Dental Cases]" displayFolder="" count="0" unbalanced="0" hidden="1"/>
    <cacheHierarchy uniqueName="[Fact Dental Cases].[patient_id]" caption="patient_id" attribute="1" defaultMemberUniqueName="[Fact Dental Cases].[patient_id].[All]" allUniqueName="[Fact Dental Cases].[patient_id].[All]" dimensionUniqueName="[Fact Dental Cases]" displayFolder="" count="0" unbalanced="0" hidden="1"/>
    <cacheHierarchy uniqueName="[Fact Dental Cases].[PatientEpisodeType_key]" caption="PatientEpisodeType_key" attribute="1" defaultMemberUniqueName="[Fact Dental Cases].[PatientEpisodeType_key].[All]" allUniqueName="[Fact Dental Cases].[PatientEpisodeType_key].[All]" dimensionUniqueName="[Fact Dental Cases]" displayFolder="" count="0" unbalanced="0" hidden="1"/>
    <cacheHierarchy uniqueName="[Fact Dental Cases].[PatientStatus]" caption="PatientStatus" attribute="1" defaultMemberUniqueName="[Fact Dental Cases].[PatientStatus].[All]" allUniqueName="[Fact Dental Cases].[PatientStatus].[All]" dimensionUniqueName="[Fact Dental Cases]" displayFolder="" count="0" unbalanced="0" hidden="1"/>
    <cacheHierarchy uniqueName="[Fact Dental Cases].[Purchaser_code]" caption="Purchaser_code" attribute="1" defaultMemberUniqueName="[Fact Dental Cases].[Purchaser_code].[All]" allUniqueName="[Fact Dental Cases].[Purchaser_code].[All]" dimensionUniqueName="[Fact Dental Cases]" displayFolder="" count="0" unbalanced="0" hidden="1"/>
    <cacheHierarchy uniqueName="[Fact Dental Cases].[Service_Date]" caption="Service_Date" attribute="1" defaultMemberUniqueName="[Fact Dental Cases].[Service_Date].[All]" allUniqueName="[Fact Dental Cases].[Service_Date].[All]" dimensionUniqueName="[Fact Dental Cases]" displayFolder="" count="0" unbalanced="0" hidden="1"/>
    <cacheHierarchy uniqueName="[Fact Dental Cases].[Subcompany_Key]" caption="Subcompany_Key" attribute="1" defaultMemberUniqueName="[Fact Dental Cases].[Subcompany_Key].[All]" allUniqueName="[Fact Dental Cases].[Subcompany_Key].[All]" dimensionUniqueName="[Fact Dental Cases]" displayFolder="" count="0" unbalanced="0" hidden="1"/>
    <cacheHierarchy uniqueName="[Fact Doctor Apologies].[AccountMappedKey]" caption="AccountMappedKey" attribute="1" defaultMemberUniqueName="[Fact Doctor Apologies].[AccountMappedKey].[All]" allUniqueName="[Fact Doctor Apologies].[AccountMappedKey].[All]" dimensionUniqueName="[Fact Doctor Apologies]" displayFolder="" count="0" unbalanced="0" hidden="1"/>
    <cacheHierarchy uniqueName="[Fact Doctor Apologies].[AgentsMappedKey]" caption="AgentsMappedKey" attribute="1" defaultMemberUniqueName="[Fact Doctor Apologies].[AgentsMappedKey].[All]" allUniqueName="[Fact Doctor Apologies].[AgentsMappedKey].[All]" dimensionUniqueName="[Fact Doctor Apologies]" displayFolder="" count="0" unbalanced="0" hidden="1"/>
    <cacheHierarchy uniqueName="[Fact Doctor Apologies].[AllowOverBooking]" caption="AllowOverBooking" attribute="1" defaultMemberUniqueName="[Fact Doctor Apologies].[AllowOverBooking].[All]" allUniqueName="[Fact Doctor Apologies].[AllowOverBooking].[All]" dimensionUniqueName="[Fact Doctor Apologies]" displayFolder="" count="0" unbalanced="0" hidden="1"/>
    <cacheHierarchy uniqueName="[Fact Doctor Apologies].[AltKey]" caption="AltKey" attribute="1" defaultMemberUniqueName="[Fact Doctor Apologies].[AltKey].[All]" allUniqueName="[Fact Doctor Apologies].[AltKey].[All]" dimensionUniqueName="[Fact Doctor Apologies]" displayFolder="" count="0" unbalanced="0" hidden="1"/>
    <cacheHierarchy uniqueName="[Fact Doctor Apologies].[ApologyDateKey]" caption="ApologyDateKey" attribute="1" defaultMemberUniqueName="[Fact Doctor Apologies].[ApologyDateKey].[All]" allUniqueName="[Fact Doctor Apologies].[ApologyDateKey].[All]" dimensionUniqueName="[Fact Doctor Apologies]" displayFolder="" count="0" unbalanced="0" hidden="1"/>
    <cacheHierarchy uniqueName="[Fact Doctor Apologies].[ApologyKey]" caption="ApologyKey" attribute="1" defaultMemberUniqueName="[Fact Doctor Apologies].[ApologyKey].[All]" allUniqueName="[Fact Doctor Apologies].[ApologyKey].[All]" dimensionUniqueName="[Fact Doctor Apologies]" displayFolder="" count="0" unbalanced="0" hidden="1"/>
    <cacheHierarchy uniqueName="[Fact Doctor Apologies].[ApologyRequestDate]" caption="ApologyRequestDate" attribute="1" defaultMemberUniqueName="[Fact Doctor Apologies].[ApologyRequestDate].[All]" allUniqueName="[Fact Doctor Apologies].[ApologyRequestDate].[All]" dimensionUniqueName="[Fact Doctor Apologies]" displayFolder="" count="0" unbalanced="0" hidden="1"/>
    <cacheHierarchy uniqueName="[Fact Doctor Apologies].[ApologyRequestTime]" caption="ApologyRequestTime" attribute="1" defaultMemberUniqueName="[Fact Doctor Apologies].[ApologyRequestTime].[All]" allUniqueName="[Fact Doctor Apologies].[ApologyRequestTime].[All]" dimensionUniqueName="[Fact Doctor Apologies]" displayFolder="" count="0" unbalanced="0" hidden="1"/>
    <cacheHierarchy uniqueName="[Fact Doctor Apologies].[ApologyType]" caption="ApologyType" attribute="1" defaultMemberUniqueName="[Fact Doctor Apologies].[ApologyType].[All]" allUniqueName="[Fact Doctor Apologies].[ApologyType].[All]" dimensionUniqueName="[Fact Doctor Apologies]" displayFolder="" count="0" unbalanced="0" hidden="1"/>
    <cacheHierarchy uniqueName="[Fact Doctor Apologies].[AppointmentRoleID]" caption="AppointmentRoleID" attribute="1" defaultMemberUniqueName="[Fact Doctor Apologies].[AppointmentRoleID].[All]" allUniqueName="[Fact Doctor Apologies].[AppointmentRoleID].[All]" dimensionUniqueName="[Fact Doctor Apologies]" displayFolder="" count="0" unbalanced="0" hidden="1"/>
    <cacheHierarchy uniqueName="[Fact Doctor Apologies].[Capacity]" caption="Capacity" attribute="1" defaultMemberUniqueName="[Fact Doctor Apologies].[Capacity].[All]" allUniqueName="[Fact Doctor Apologies].[Capacity].[All]" dimensionUniqueName="[Fact Doctor Apologies]" displayFolder="" count="0" unbalanced="0" hidden="1"/>
    <cacheHierarchy uniqueName="[Fact Doctor Apologies].[ClinicDateKey]" caption="ClinicDateKey" attribute="1" defaultMemberUniqueName="[Fact Doctor Apologies].[ClinicDateKey].[All]" allUniqueName="[Fact Doctor Apologies].[ClinicDateKey].[All]" dimensionUniqueName="[Fact Doctor Apologies]" displayFolder="" count="0" unbalanced="0" hidden="1"/>
    <cacheHierarchy uniqueName="[Fact Doctor Apologies].[ClinicTypeID]" caption="ClinicTypeID" attribute="1" defaultMemberUniqueName="[Fact Doctor Apologies].[ClinicTypeID].[All]" allUniqueName="[Fact Doctor Apologies].[ClinicTypeID].[All]" dimensionUniqueName="[Fact Doctor Apologies]" displayFolder="" count="0" unbalanced="0" hidden="1"/>
    <cacheHierarchy uniqueName="[Fact Doctor Apologies].[DateFrom]" caption="DateFrom" attribute="1" defaultMemberUniqueName="[Fact Doctor Apologies].[DateFrom].[All]" allUniqueName="[Fact Doctor Apologies].[DateFrom].[All]" dimensionUniqueName="[Fact Doctor Apologies]" displayFolder="" count="0" unbalanced="0" hidden="1"/>
    <cacheHierarchy uniqueName="[Fact Doctor Apologies].[DateTo]" caption="DateTo" attribute="1" defaultMemberUniqueName="[Fact Doctor Apologies].[DateTo].[All]" allUniqueName="[Fact Doctor Apologies].[DateTo].[All]" dimensionUniqueName="[Fact Doctor Apologies]" displayFolder="" count="0" unbalanced="0" hidden="1"/>
    <cacheHierarchy uniqueName="[Fact Doctor Apologies].[DepartmentKey]" caption="DepartmentKey" attribute="1" defaultMemberUniqueName="[Fact Doctor Apologies].[DepartmentKey].[All]" allUniqueName="[Fact Doctor Apologies].[DepartmentKey].[All]" dimensionUniqueName="[Fact Doctor Apologies]" displayFolder="" count="0" unbalanced="0" hidden="1"/>
    <cacheHierarchy uniqueName="[Fact Doctor Apologies].[DoctorMappedKey]" caption="DoctorMappedKey" attribute="1" defaultMemberUniqueName="[Fact Doctor Apologies].[DoctorMappedKey].[All]" allUniqueName="[Fact Doctor Apologies].[DoctorMappedKey].[All]" dimensionUniqueName="[Fact Doctor Apologies]" displayFolder="" count="0" unbalanced="0" hidden="1"/>
    <cacheHierarchy uniqueName="[Fact Doctor Apologies].[EffectKey]" caption="EffectKey" attribute="1" defaultMemberUniqueName="[Fact Doctor Apologies].[EffectKey].[All]" allUniqueName="[Fact Doctor Apologies].[EffectKey].[All]" dimensionUniqueName="[Fact Doctor Apologies]" displayFolder="" count="0" unbalanced="0" hidden="1"/>
    <cacheHierarchy uniqueName="[Fact Doctor Apologies].[ExceptionReasonID]" caption="ExceptionReasonID" attribute="1" defaultMemberUniqueName="[Fact Doctor Apologies].[ExceptionReasonID].[All]" allUniqueName="[Fact Doctor Apologies].[ExceptionReasonID].[All]" dimensionUniqueName="[Fact Doctor Apologies]" displayFolder="" count="0" unbalanced="0" hidden="1"/>
    <cacheHierarchy uniqueName="[Fact Doctor Apologies].[HasNoEnd]" caption="HasNoEnd" attribute="1" defaultMemberUniqueName="[Fact Doctor Apologies].[HasNoEnd].[All]" allUniqueName="[Fact Doctor Apologies].[HasNoEnd].[All]" dimensionUniqueName="[Fact Doctor Apologies]" displayFolder="" count="0" unbalanced="0" hidden="1"/>
    <cacheHierarchy uniqueName="[Fact Doctor Apologies].[IsEffectedClinic]" caption="IsEffectedClinic" attribute="1" defaultMemberUniqueName="[Fact Doctor Apologies].[IsEffectedClinic].[All]" allUniqueName="[Fact Doctor Apologies].[IsEffectedClinic].[All]" dimensionUniqueName="[Fact Doctor Apologies]" displayFolder="" count="0" unbalanced="0" hidden="1"/>
    <cacheHierarchy uniqueName="[Fact Doctor Apologies].[LostHours]" caption="LostHours" attribute="1" defaultMemberUniqueName="[Fact Doctor Apologies].[LostHours].[All]" allUniqueName="[Fact Doctor Apologies].[LostHours].[All]" dimensionUniqueName="[Fact Doctor Apologies]" displayFolder="" count="0" unbalanced="0" hidden="1"/>
    <cacheHierarchy uniqueName="[Fact Doctor Apologies].[MappedKey1]" caption="MappedKey1" attribute="1" defaultMemberUniqueName="[Fact Doctor Apologies].[MappedKey1].[All]" allUniqueName="[Fact Doctor Apologies].[MappedKey1].[All]" dimensionUniqueName="[Fact Doctor Apologies]" displayFolder="" count="0" unbalanced="0" hidden="1"/>
    <cacheHierarchy uniqueName="[Fact Doctor Apologies].[MappedKey2]" caption="MappedKey2" attribute="1" defaultMemberUniqueName="[Fact Doctor Apologies].[MappedKey2].[All]" allUniqueName="[Fact Doctor Apologies].[MappedKey2].[All]" dimensionUniqueName="[Fact Doctor Apologies]" displayFolder="" count="0" unbalanced="0" hidden="1"/>
    <cacheHierarchy uniqueName="[Fact Doctor Apologies].[MappedKey3]" caption="MappedKey3" attribute="1" defaultMemberUniqueName="[Fact Doctor Apologies].[MappedKey3].[All]" allUniqueName="[Fact Doctor Apologies].[MappedKey3].[All]" dimensionUniqueName="[Fact Doctor Apologies]" displayFolder="" count="0" unbalanced="0" hidden="1"/>
    <cacheHierarchy uniqueName="[Fact Doctor Apologies].[MappedKey4]" caption="MappedKey4" attribute="1" defaultMemberUniqueName="[Fact Doctor Apologies].[MappedKey4].[All]" allUniqueName="[Fact Doctor Apologies].[MappedKey4].[All]" dimensionUniqueName="[Fact Doctor Apologies]" displayFolder="" count="0" unbalanced="0" hidden="1"/>
    <cacheHierarchy uniqueName="[Fact Doctor Apologies].[MappedKey5]" caption="MappedKey5" attribute="1" defaultMemberUniqueName="[Fact Doctor Apologies].[MappedKey5].[All]" allUniqueName="[Fact Doctor Apologies].[MappedKey5].[All]" dimensionUniqueName="[Fact Doctor Apologies]" displayFolder="" count="0" unbalanced="0" hidden="1"/>
    <cacheHierarchy uniqueName="[Fact Doctor Apologies].[OPDPatternID]" caption="OPDPatternID" attribute="1" defaultMemberUniqueName="[Fact Doctor Apologies].[OPDPatternID].[All]" allUniqueName="[Fact Doctor Apologies].[OPDPatternID].[All]" dimensionUniqueName="[Fact Doctor Apologies]" displayFolder="" count="0" unbalanced="0" hidden="1"/>
    <cacheHierarchy uniqueName="[Fact Doctor Apologies].[OrganizationKey]" caption="OrganizationKey" attribute="1" defaultMemberUniqueName="[Fact Doctor Apologies].[OrganizationKey].[All]" allUniqueName="[Fact Doctor Apologies].[OrganizationKey].[All]" dimensionUniqueName="[Fact Doctor Apologies]" displayFolder="" count="0" unbalanced="0" hidden="1"/>
    <cacheHierarchy uniqueName="[Fact Doctor Apologies].[PatientMappedKey]" caption="PatientMappedKey" attribute="1" defaultMemberUniqueName="[Fact Doctor Apologies].[PatientMappedKey].[All]" allUniqueName="[Fact Doctor Apologies].[PatientMappedKey].[All]" dimensionUniqueName="[Fact Doctor Apologies]" displayFolder="" count="0" unbalanced="0" hidden="1"/>
    <cacheHierarchy uniqueName="[Fact Doctor Apologies].[PhysicianID]" caption="PhysicianID" attribute="1" defaultMemberUniqueName="[Fact Doctor Apologies].[PhysicianID].[All]" allUniqueName="[Fact Doctor Apologies].[PhysicianID].[All]" dimensionUniqueName="[Fact Doctor Apologies]" displayFolder="" count="0" unbalanced="0" hidden="1"/>
    <cacheHierarchy uniqueName="[Fact Doctor Apologies].[PlannedFlag]" caption="PlannedFlag" attribute="1" defaultMemberUniqueName="[Fact Doctor Apologies].[PlannedFlag].[All]" allUniqueName="[Fact Doctor Apologies].[PlannedFlag].[All]" dimensionUniqueName="[Fact Doctor Apologies]" displayFolder="" count="0" unbalanced="0" hidden="1"/>
    <cacheHierarchy uniqueName="[Fact Doctor Apologies].[QueueingModelID]" caption="QueueingModelID" attribute="1" defaultMemberUniqueName="[Fact Doctor Apologies].[QueueingModelID].[All]" allUniqueName="[Fact Doctor Apologies].[QueueingModelID].[All]" dimensionUniqueName="[Fact Doctor Apologies]" displayFolder="" count="0" unbalanced="0" hidden="1"/>
    <cacheHierarchy uniqueName="[Fact Doctor Apologies].[SpecialityMappedKey]" caption="SpecialityMappedKey" attribute="1" defaultMemberUniqueName="[Fact Doctor Apologies].[SpecialityMappedKey].[All]" allUniqueName="[Fact Doctor Apologies].[SpecialityMappedKey].[All]" dimensionUniqueName="[Fact Doctor Apologies]" displayFolder="" count="0" unbalanced="0" hidden="1"/>
    <cacheHierarchy uniqueName="[Fact Doctor Apologies].[VersionKey]" caption="VersionKey" attribute="1" defaultMemberUniqueName="[Fact Doctor Apologies].[VersionKey].[All]" allUniqueName="[Fact Doctor Apologies].[VersionKey].[All]" dimensionUniqueName="[Fact Doctor Apologies]" displayFolder="" count="0" unbalanced="0" hidden="1"/>
    <cacheHierarchy uniqueName="[Fact Doctor Bonus].[Bonus%]" caption="Bonus%" attribute="1" defaultMemberUniqueName="[Fact Doctor Bonus].[Bonus%].[All]" allUniqueName="[Fact Doctor Bonus].[Bonus%].[All]" dimensionUniqueName="[Fact Doctor Bonus]" displayFolder="" count="0" unbalanced="0" hidden="1"/>
    <cacheHierarchy uniqueName="[Fact Doctor Bonus].[dbCompany_Key]" caption="dbCompany_Key" attribute="1" defaultMemberUniqueName="[Fact Doctor Bonus].[dbCompany_Key].[All]" allUniqueName="[Fact Doctor Bonus].[dbCompany_Key].[All]" dimensionUniqueName="[Fact Doctor Bonus]" displayFolder="" count="0" unbalanced="0" hidden="1"/>
    <cacheHierarchy uniqueName="[Fact Doctor Bonus].[dbepisode_key]" caption="dbepisode_key" attribute="1" defaultMemberUniqueName="[Fact Doctor Bonus].[dbepisode_key].[All]" allUniqueName="[Fact Doctor Bonus].[dbepisode_key].[All]" dimensionUniqueName="[Fact Doctor Bonus]" displayFolder="" count="0" unbalanced="0" hidden="1"/>
    <cacheHierarchy uniqueName="[Fact Doctor Bonus].[dbPATIENT_ID]" caption="dbPATIENT_ID" attribute="1" defaultMemberUniqueName="[Fact Doctor Bonus].[dbPATIENT_ID].[All]" allUniqueName="[Fact Doctor Bonus].[dbPATIENT_ID].[All]" dimensionUniqueName="[Fact Doctor Bonus]" displayFolder="" count="0" unbalanced="0" hidden="1"/>
    <cacheHierarchy uniqueName="[Fact Doctor Bonus].[dbService_Date]" caption="dbService_Date" attribute="1" defaultMemberUniqueName="[Fact Doctor Bonus].[dbService_Date].[All]" allUniqueName="[Fact Doctor Bonus].[dbService_Date].[All]" dimensionUniqueName="[Fact Doctor Bonus]" displayFolder="" count="0" unbalanced="0" hidden="1"/>
    <cacheHierarchy uniqueName="[Fact Doctor Bonus].[dbService_Key]" caption="dbService_Key" attribute="1" defaultMemberUniqueName="[Fact Doctor Bonus].[dbService_Key].[All]" allUniqueName="[Fact Doctor Bonus].[dbService_Key].[All]" dimensionUniqueName="[Fact Doctor Bonus]" displayFolder="" count="0" unbalanced="0" hidden="1"/>
    <cacheHierarchy uniqueName="[Fact Doctor Bonus].[End_Date]" caption="End_Date" attribute="1" defaultMemberUniqueName="[Fact Doctor Bonus].[End_Date].[All]" allUniqueName="[Fact Doctor Bonus].[End_Date].[All]" dimensionUniqueName="[Fact Doctor Bonus]" displayFolder="" count="0" unbalanced="0" hidden="1"/>
    <cacheHierarchy uniqueName="[Fact Doctor Bonus].[Exclusive]" caption="Exclusive" attribute="1" defaultMemberUniqueName="[Fact Doctor Bonus].[Exclusive].[All]" allUniqueName="[Fact Doctor Bonus].[Exclusive].[All]" dimensionUniqueName="[Fact Doctor Bonus]" displayFolder="" count="0" unbalanced="0" hidden="1"/>
    <cacheHierarchy uniqueName="[Fact Doctor Bonus].[OPD Fee]" caption="OPD Fee" attribute="1" defaultMemberUniqueName="[Fact Doctor Bonus].[OPD Fee].[All]" allUniqueName="[Fact Doctor Bonus].[OPD Fee].[All]" dimensionUniqueName="[Fact Doctor Bonus]" displayFolder="" count="0" unbalanced="0" hidden="1"/>
    <cacheHierarchy uniqueName="[Fact Doctor Bonus].[Operation]" caption="Operation" attribute="1" defaultMemberUniqueName="[Fact Doctor Bonus].[Operation].[All]" allUniqueName="[Fact Doctor Bonus].[Operation].[All]" dimensionUniqueName="[Fact Doctor Bonus]" displayFolder="" count="0" unbalanced="0" hidden="1"/>
    <cacheHierarchy uniqueName="[Fact Doctor Bonus].[Org]" caption="Org" attribute="1" defaultMemberUniqueName="[Fact Doctor Bonus].[Org].[All]" allUniqueName="[Fact Doctor Bonus].[Org].[All]" dimensionUniqueName="[Fact Doctor Bonus]" displayFolder="" count="0" unbalanced="0" hidden="1"/>
    <cacheHierarchy uniqueName="[Fact Doctor Bonus].[Procedures]" caption="Procedures" attribute="1" defaultMemberUniqueName="[Fact Doctor Bonus].[Procedures].[All]" allUniqueName="[Fact Doctor Bonus].[Procedures].[All]" dimensionUniqueName="[Fact Doctor Bonus]" displayFolder="" count="0" unbalanced="0" hidden="1"/>
    <cacheHierarchy uniqueName="[Fact Doctor Bonus].[staff_key]" caption="staff_key" attribute="1" defaultMemberUniqueName="[Fact Doctor Bonus].[staff_key].[All]" allUniqueName="[Fact Doctor Bonus].[staff_key].[All]" dimensionUniqueName="[Fact Doctor Bonus]" displayFolder="" count="0" unbalanced="0" hidden="1"/>
    <cacheHierarchy uniqueName="[Fact Doctor Bonus].[Start_Date]" caption="Start_Date" attribute="1" defaultMemberUniqueName="[Fact Doctor Bonus].[Start_Date].[All]" allUniqueName="[Fact Doctor Bonus].[Start_Date].[All]" dimensionUniqueName="[Fact Doctor Bonus]" displayFolder="" count="0" unbalanced="0" hidden="1"/>
    <cacheHierarchy uniqueName="[Fact Doctor Bonus].[Total_amount]" caption="Total_amount" attribute="1" defaultMemberUniqueName="[Fact Doctor Bonus].[Total_amount].[All]" allUniqueName="[Fact Doctor Bonus].[Total_amount].[All]" dimensionUniqueName="[Fact Doctor Bonus]" displayFolder="" count="0" unbalanced="0" hidden="1"/>
    <cacheHierarchy uniqueName="[Fact Doctor Bonus].[Total_Bonus]" caption="Total_Bonus" attribute="1" defaultMemberUniqueName="[Fact Doctor Bonus].[Total_Bonus].[All]" allUniqueName="[Fact Doctor Bonus].[Total_Bonus].[All]" dimensionUniqueName="[Fact Doctor Bonus]" displayFolder="" count="0" unbalanced="0" hidden="1"/>
    <cacheHierarchy uniqueName="[Fact Down Payment].[BedClinic_Key]" caption="BedClinic_Key" attribute="1" defaultMemberUniqueName="[Fact Down Payment].[BedClinic_Key].[All]" allUniqueName="[Fact Down Payment].[BedClinic_Key].[All]" dimensionUniqueName="[Fact Down Payment]" displayFolder="" count="0" unbalanced="0" hidden="1"/>
    <cacheHierarchy uniqueName="[Fact Down Payment].[Cash_Amount]" caption="Cash_Amount" attribute="1" defaultMemberUniqueName="[Fact Down Payment].[Cash_Amount].[All]" allUniqueName="[Fact Down Payment].[Cash_Amount].[All]" dimensionUniqueName="[Fact Down Payment]" displayFolder="" count="0" unbalanced="0" hidden="1"/>
    <cacheHierarchy uniqueName="[Fact Down Payment].[Company_Key]" caption="Company_Key" attribute="1" defaultMemberUniqueName="[Fact Down Payment].[Company_Key].[All]" allUniqueName="[Fact Down Payment].[Company_Key].[All]" dimensionUniqueName="[Fact Down Payment]" displayFolder="" count="0" unbalanced="0" hidden="1"/>
    <cacheHierarchy uniqueName="[Fact Down Payment].[DateKey]" caption="DateKey" attribute="1" defaultMemberUniqueName="[Fact Down Payment].[DateKey].[All]" allUniqueName="[Fact Down Payment].[DateKey].[All]" dimensionUniqueName="[Fact Down Payment]" displayFolder="" count="0" unbalanced="0" hidden="1"/>
    <cacheHierarchy uniqueName="[Fact Down Payment].[Diagnosis_Key]" caption="Diagnosis_Key" attribute="1" defaultMemberUniqueName="[Fact Down Payment].[Diagnosis_Key].[All]" allUniqueName="[Fact Down Payment].[Diagnosis_Key].[All]" dimensionUniqueName="[Fact Down Payment]" displayFolder="" count="0" unbalanced="0" hidden="1"/>
    <cacheHierarchy uniqueName="[Fact Down Payment].[DischargeStatus_Key]" caption="DischargeStatus_Key" attribute="1" defaultMemberUniqueName="[Fact Down Payment].[DischargeStatus_Key].[All]" allUniqueName="[Fact Down Payment].[DischargeStatus_Key].[All]" dimensionUniqueName="[Fact Down Payment]" displayFolder="" count="0" unbalanced="0" hidden="1"/>
    <cacheHierarchy uniqueName="[Fact Down Payment].[Doctor_Key]" caption="Doctor_Key" attribute="1" defaultMemberUniqueName="[Fact Down Payment].[Doctor_Key].[All]" allUniqueName="[Fact Down Payment].[Doctor_Key].[All]" dimensionUniqueName="[Fact Down Payment]" displayFolder="" count="0" unbalanced="0" hidden="1"/>
    <cacheHierarchy uniqueName="[Fact Down Payment].[DownPaymentDiff]" caption="DownPaymentDiff" attribute="1" defaultMemberUniqueName="[Fact Down Payment].[DownPaymentDiff].[All]" allUniqueName="[Fact Down Payment].[DownPaymentDiff].[All]" dimensionUniqueName="[Fact Down Payment]" displayFolder="" count="0" unbalanced="0" hidden="1"/>
    <cacheHierarchy uniqueName="[Fact Down Payment].[Employee_key]" caption="Employee_key" attribute="1" defaultMemberUniqueName="[Fact Down Payment].[Employee_key].[All]" allUniqueName="[Fact Down Payment].[Employee_key].[All]" dimensionUniqueName="[Fact Down Payment]" displayFolder="" count="0" unbalanced="0" hidden="1"/>
    <cacheHierarchy uniqueName="[Fact Down Payment].[EndDate]" caption="EndDate" attribute="1" defaultMemberUniqueName="[Fact Down Payment].[EndDate].[All]" allUniqueName="[Fact Down Payment].[EndDate].[All]" dimensionUniqueName="[Fact Down Payment]" displayFolder="" count="0" unbalanced="0" hidden="1"/>
    <cacheHierarchy uniqueName="[Fact Down Payment].[EndDateKey]" caption="EndDateKey" attribute="1" defaultMemberUniqueName="[Fact Down Payment].[EndDateKey].[All]" allUniqueName="[Fact Down Payment].[EndDateKey].[All]" dimensionUniqueName="[Fact Down Payment]" displayFolder="" count="0" unbalanced="0" hidden="1"/>
    <cacheHierarchy uniqueName="[Fact Down Payment].[Entrance_Key]" caption="Entrance_Key" attribute="1" defaultMemberUniqueName="[Fact Down Payment].[Entrance_Key].[All]" allUniqueName="[Fact Down Payment].[Entrance_Key].[All]" dimensionUniqueName="[Fact Down Payment]" displayFolder="" count="0" unbalanced="0" hidden="1"/>
    <cacheHierarchy uniqueName="[Fact Down Payment].[Episode_Key]" caption="Episode_Key" attribute="1" defaultMemberUniqueName="[Fact Down Payment].[Episode_Key].[All]" allUniqueName="[Fact Down Payment].[Episode_Key].[All]" dimensionUniqueName="[Fact Down Payment]" displayFolder="" count="0" unbalanced="0" hidden="1"/>
    <cacheHierarchy uniqueName="[Fact Down Payment].[Exclusive_Key]" caption="Exclusive_Key" attribute="1" defaultMemberUniqueName="[Fact Down Payment].[Exclusive_Key].[All]" allUniqueName="[Fact Down Payment].[Exclusive_Key].[All]" dimensionUniqueName="[Fact Down Payment]" displayFolder="" count="0" unbalanced="0" hidden="1"/>
    <cacheHierarchy uniqueName="[Fact Down Payment].[Operation_Key]" caption="Operation_Key" attribute="1" defaultMemberUniqueName="[Fact Down Payment].[Operation_Key].[All]" allUniqueName="[Fact Down Payment].[Operation_Key].[All]" dimensionUniqueName="[Fact Down Payment]" displayFolder="" count="0" unbalanced="0" hidden="1"/>
    <cacheHierarchy uniqueName="[Fact Down Payment].[Organization_Key]" caption="Organization_Key" attribute="1" defaultMemberUniqueName="[Fact Down Payment].[Organization_Key].[All]" allUniqueName="[Fact Down Payment].[Organization_Key].[All]" dimensionUniqueName="[Fact Down Payment]" displayFolder="" count="0" unbalanced="0" hidden="1"/>
    <cacheHierarchy uniqueName="[Fact Down Payment].[patient_id]" caption="patient_id" attribute="1" defaultMemberUniqueName="[Fact Down Payment].[patient_id].[All]" allUniqueName="[Fact Down Payment].[patient_id].[All]" dimensionUniqueName="[Fact Down Payment]" displayFolder="" count="0" unbalanced="0" hidden="1"/>
    <cacheHierarchy uniqueName="[Fact Down Payment].[PatientDownPaymentFlag]" caption="PatientDownPaymentFlag" attribute="1" defaultMemberUniqueName="[Fact Down Payment].[PatientDownPaymentFlag].[All]" allUniqueName="[Fact Down Payment].[PatientDownPaymentFlag].[All]" dimensionUniqueName="[Fact Down Payment]" displayFolder="" count="0" unbalanced="0" hidden="1"/>
    <cacheHierarchy uniqueName="[Fact Down Payment].[PatientEpisodeType_Key]" caption="PatientEpisodeType_Key" attribute="1" defaultMemberUniqueName="[Fact Down Payment].[PatientEpisodeType_Key].[All]" allUniqueName="[Fact Down Payment].[PatientEpisodeType_Key].[All]" dimensionUniqueName="[Fact Down Payment]" displayFolder="" count="0" unbalanced="0" hidden="1"/>
    <cacheHierarchy uniqueName="[Fact Down Payment].[PatientTypeID]" caption="PatientTypeID" attribute="1" defaultMemberUniqueName="[Fact Down Payment].[PatientTypeID].[All]" allUniqueName="[Fact Down Payment].[PatientTypeID].[All]" dimensionUniqueName="[Fact Down Payment]" displayFolder="" count="0" unbalanced="0" hidden="1"/>
    <cacheHierarchy uniqueName="[Fact Down Payment].[Readmission_Key]" caption="Readmission_Key" attribute="1" defaultMemberUniqueName="[Fact Down Payment].[Readmission_Key].[All]" allUniqueName="[Fact Down Payment].[Readmission_Key].[All]" dimensionUniqueName="[Fact Down Payment]" displayFolder="" count="0" unbalanced="0" hidden="1"/>
    <cacheHierarchy uniqueName="[Fact Down Payment].[Service_Date]" caption="Service_Date" attribute="1" defaultMemberUniqueName="[Fact Down Payment].[Service_Date].[All]" allUniqueName="[Fact Down Payment].[Service_Date].[All]" dimensionUniqueName="[Fact Down Payment]" displayFolder="" count="0" unbalanced="0" hidden="1"/>
    <cacheHierarchy uniqueName="[Fact Down Payment].[Service_Key]" caption="Service_Key" attribute="1" defaultMemberUniqueName="[Fact Down Payment].[Service_Key].[All]" allUniqueName="[Fact Down Payment].[Service_Key].[All]" dimensionUniqueName="[Fact Down Payment]" displayFolder="" count="0" unbalanced="0" hidden="1"/>
    <cacheHierarchy uniqueName="[Fact Down Payment].[StartDate]" caption="StartDate" attribute="1" defaultMemberUniqueName="[Fact Down Payment].[StartDate].[All]" allUniqueName="[Fact Down Payment].[StartDate].[All]" dimensionUniqueName="[Fact Down Payment]" displayFolder="" count="0" unbalanced="0" hidden="1"/>
    <cacheHierarchy uniqueName="[Fact Down Payment].[StartDateKey]" caption="StartDateKey" attribute="1" defaultMemberUniqueName="[Fact Down Payment].[StartDateKey].[All]" allUniqueName="[Fact Down Payment].[StartDateKey].[All]" dimensionUniqueName="[Fact Down Payment]" displayFolder="" count="0" unbalanced="0" hidden="1"/>
    <cacheHierarchy uniqueName="[Fact Down Payment].[Subcompany_Key]" caption="Subcompany_Key" attribute="1" defaultMemberUniqueName="[Fact Down Payment].[Subcompany_Key].[All]" allUniqueName="[Fact Down Payment].[Subcompany_Key].[All]" dimensionUniqueName="[Fact Down Payment]" displayFolder="" count="0" unbalanced="0" hidden="1"/>
    <cacheHierarchy uniqueName="[Fact Down Payment].[sys_key]" caption="sys_key" attribute="1" defaultMemberUniqueName="[Fact Down Payment].[sys_key].[All]" allUniqueName="[Fact Down Payment].[sys_key].[All]" dimensionUniqueName="[Fact Down Payment]" displayFolder="" count="0" unbalanced="0" hidden="1"/>
    <cacheHierarchy uniqueName="[Fact Down Payment].[TotalNetBalance]" caption="TotalNetBalance" attribute="1" defaultMemberUniqueName="[Fact Down Payment].[TotalNetBalance].[All]" allUniqueName="[Fact Down Payment].[TotalNetBalance].[All]" dimensionUniqueName="[Fact Down Payment]" displayFolder="" count="0" unbalanced="0" hidden="1"/>
    <cacheHierarchy uniqueName="[Fact Down Payment].[wall]" caption="wall" attribute="1" defaultMemberUniqueName="[Fact Down Payment].[wall].[All]" allUniqueName="[Fact Down Payment].[wall].[All]" dimensionUniqueName="[Fact Down Payment]" displayFolder="" count="0" unbalanced="0" hidden="1"/>
    <cacheHierarchy uniqueName="[Fact Equipments].[DepartmentKey]" caption="DepartmentKey" attribute="1" defaultMemberUniqueName="[Fact Equipments].[DepartmentKey].[All]" allUniqueName="[Fact Equipments].[DepartmentKey].[All]" dimensionUniqueName="[Fact Equipments]" displayFolder="" count="0" unbalanced="0" hidden="1"/>
    <cacheHierarchy uniqueName="[Fact Equipments].[EquipmentKey]" caption="EquipmentKey" attribute="1" defaultMemberUniqueName="[Fact Equipments].[EquipmentKey].[All]" allUniqueName="[Fact Equipments].[EquipmentKey].[All]" dimensionUniqueName="[Fact Equipments]" displayFolder="" count="0" unbalanced="0" hidden="1"/>
    <cacheHierarchy uniqueName="[Fact Equipments].[NOofEquipments]" caption="NOofEquipments" attribute="1" defaultMemberUniqueName="[Fact Equipments].[NOofEquipments].[All]" allUniqueName="[Fact Equipments].[NOofEquipments].[All]" dimensionUniqueName="[Fact Equipments]" displayFolder="" count="0" unbalanced="0" hidden="1"/>
    <cacheHierarchy uniqueName="[Fact Equipments].[Organizationkey]" caption="Organizationkey" attribute="1" defaultMemberUniqueName="[Fact Equipments].[Organizationkey].[All]" allUniqueName="[Fact Equipments].[Organizationkey].[All]" dimensionUniqueName="[Fact Equipments]" displayFolder="" count="0" unbalanced="0" hidden="1"/>
    <cacheHierarchy uniqueName="[Fact Growth Drivers].[AvgEpisode_Counts]" caption="AvgEpisode_Counts" attribute="1" defaultMemberUniqueName="[Fact Growth Drivers].[AvgEpisode_Counts].[All]" allUniqueName="[Fact Growth Drivers].[AvgEpisode_Counts].[All]" dimensionUniqueName="[Fact Growth Drivers]" displayFolder="" count="0" unbalanced="0" hidden="1"/>
    <cacheHierarchy uniqueName="[Fact Growth Drivers].[AvgNoOfService]" caption="AvgNoOfService" attribute="1" defaultMemberUniqueName="[Fact Growth Drivers].[AvgNoOfService].[All]" allUniqueName="[Fact Growth Drivers].[AvgNoOfService].[All]" dimensionUniqueName="[Fact Growth Drivers]" displayFolder="" count="0" unbalanced="0" hidden="1"/>
    <cacheHierarchy uniqueName="[Fact Growth Drivers].[AvgTotal_Amount]" caption="AvgTotal_Amount" attribute="1" defaultMemberUniqueName="[Fact Growth Drivers].[AvgTotal_Amount].[All]" allUniqueName="[Fact Growth Drivers].[AvgTotal_Amount].[All]" dimensionUniqueName="[Fact Growth Drivers]" displayFolder="" count="0" unbalanced="0" hidden="1"/>
    <cacheHierarchy uniqueName="[Fact Growth Drivers].[Case_Key]" caption="Case_Key" attribute="1" defaultMemberUniqueName="[Fact Growth Drivers].[Case_Key].[All]" allUniqueName="[Fact Growth Drivers].[Case_Key].[All]" dimensionUniqueName="[Fact Growth Drivers]" displayFolder="" count="0" unbalanced="0" hidden="1"/>
    <cacheHierarchy uniqueName="[Fact Growth Drivers].[Company_Key]" caption="Company_Key" attribute="1" defaultMemberUniqueName="[Fact Growth Drivers].[Company_Key].[All]" allUniqueName="[Fact Growth Drivers].[Company_Key].[All]" dimensionUniqueName="[Fact Growth Drivers]" displayFolder="" count="0" unbalanced="0" hidden="1"/>
    <cacheHierarchy uniqueName="[Fact Growth Drivers].[DateKey]" caption="DateKey" attribute="1" defaultMemberUniqueName="[Fact Growth Drivers].[DateKey].[All]" allUniqueName="[Fact Growth Drivers].[DateKey].[All]" dimensionUniqueName="[Fact Growth Drivers]" displayFolder="" count="0" unbalanced="0" hidden="1"/>
    <cacheHierarchy uniqueName="[Fact Growth Drivers].[Effects1]" caption="Effects1" attribute="1" defaultMemberUniqueName="[Fact Growth Drivers].[Effects1].[All]" allUniqueName="[Fact Growth Drivers].[Effects1].[All]" dimensionUniqueName="[Fact Growth Drivers]" displayFolder="" count="0" unbalanced="0" hidden="1"/>
    <cacheHierarchy uniqueName="[Fact Growth Drivers].[Effects2]" caption="Effects2" attribute="1" defaultMemberUniqueName="[Fact Growth Drivers].[Effects2].[All]" allUniqueName="[Fact Growth Drivers].[Effects2].[All]" dimensionUniqueName="[Fact Growth Drivers]" displayFolder="" count="0" unbalanced="0" hidden="1"/>
    <cacheHierarchy uniqueName="[Fact Growth Drivers].[Growth]" caption="Growth" attribute="1" defaultMemberUniqueName="[Fact Growth Drivers].[Growth].[All]" allUniqueName="[Fact Growth Drivers].[Growth].[All]" dimensionUniqueName="[Fact Growth Drivers]" displayFolder="" count="0" unbalanced="0" hidden="1"/>
    <cacheHierarchy uniqueName="[Fact Growth Drivers].[Help]" caption="Help" attribute="1" defaultMemberUniqueName="[Fact Growth Drivers].[Help].[All]" allUniqueName="[Fact Growth Drivers].[Help].[All]" dimensionUniqueName="[Fact Growth Drivers]" displayFolder="" count="0" unbalanced="0" hidden="1"/>
    <cacheHierarchy uniqueName="[Fact Growth Drivers].[HighAverageKey]" caption="HighAverageKey" attribute="1" defaultMemberUniqueName="[Fact Growth Drivers].[HighAverageKey].[All]" allUniqueName="[Fact Growth Drivers].[HighAverageKey].[All]" dimensionUniqueName="[Fact Growth Drivers]" displayFolder="" count="0" unbalanced="0" hidden="1"/>
    <cacheHierarchy uniqueName="[Fact Growth Drivers].[NewServices]" caption="NewServices" attribute="1" defaultMemberUniqueName="[Fact Growth Drivers].[NewServices].[All]" allUniqueName="[Fact Growth Drivers].[NewServices].[All]" dimensionUniqueName="[Fact Growth Drivers]" displayFolder="" count="0" unbalanced="0" hidden="1"/>
    <cacheHierarchy uniqueName="[Fact Growth Drivers].[Organization_Key]" caption="Organization_Key" attribute="1" defaultMemberUniqueName="[Fact Growth Drivers].[Organization_Key].[All]" allUniqueName="[Fact Growth Drivers].[Organization_Key].[All]" dimensionUniqueName="[Fact Growth Drivers]" displayFolder="" count="0" unbalanced="0" hidden="1"/>
    <cacheHierarchy uniqueName="[Fact Growth Drivers].[PatientEpisodeType_Key]" caption="PatientEpisodeType_Key" attribute="1" defaultMemberUniqueName="[Fact Growth Drivers].[PatientEpisodeType_Key].[All]" allUniqueName="[Fact Growth Drivers].[PatientEpisodeType_Key].[All]" dimensionUniqueName="[Fact Growth Drivers]" displayFolder="" count="0" unbalanced="0" hidden="1"/>
    <cacheHierarchy uniqueName="[Fact Growth Drivers].[Price]" caption="Price" attribute="1" defaultMemberUniqueName="[Fact Growth Drivers].[Price].[All]" allUniqueName="[Fact Growth Drivers].[Price].[All]" dimensionUniqueName="[Fact Growth Drivers]" displayFolder="" count="0" unbalanced="0" hidden="1"/>
    <cacheHierarchy uniqueName="[Fact Growth Drivers].[PriceEffect1]" caption="PriceEffect1" attribute="1" defaultMemberUniqueName="[Fact Growth Drivers].[PriceEffect1].[All]" allUniqueName="[Fact Growth Drivers].[PriceEffect1].[All]" dimensionUniqueName="[Fact Growth Drivers]" displayFolder="" count="0" unbalanced="0" hidden="1"/>
    <cacheHierarchy uniqueName="[Fact Growth Drivers].[PriceEffect2]" caption="PriceEffect2" attribute="1" defaultMemberUniqueName="[Fact Growth Drivers].[PriceEffect2].[All]" allUniqueName="[Fact Growth Drivers].[PriceEffect2].[All]" dimensionUniqueName="[Fact Growth Drivers]" displayFolder="" count="0" unbalanced="0" hidden="1"/>
    <cacheHierarchy uniqueName="[Fact Growth Drivers].[ReActivatedServices]" caption="ReActivatedServices" attribute="1" defaultMemberUniqueName="[Fact Growth Drivers].[ReActivatedServices].[All]" allUniqueName="[Fact Growth Drivers].[ReActivatedServices].[All]" dimensionUniqueName="[Fact Growth Drivers]" displayFolder="" count="0" unbalanced="0" hidden="1"/>
    <cacheHierarchy uniqueName="[Fact Growth Drivers].[SectionTempKey]" caption="SectionTempKey" attribute="1" defaultMemberUniqueName="[Fact Growth Drivers].[SectionTempKey].[All]" allUniqueName="[Fact Growth Drivers].[SectionTempKey].[All]" dimensionUniqueName="[Fact Growth Drivers]" displayFolder="" count="0" unbalanced="0" hidden="1"/>
    <cacheHierarchy uniqueName="[Fact Growth Drivers].[Service_Key]" caption="Service_Key" attribute="1" defaultMemberUniqueName="[Fact Growth Drivers].[Service_Key].[All]" allUniqueName="[Fact Growth Drivers].[Service_Key].[All]" dimensionUniqueName="[Fact Growth Drivers]" displayFolder="" count="0" unbalanced="0" hidden="1"/>
    <cacheHierarchy uniqueName="[Fact Growth Drivers].[UnUsedServices]" caption="UnUsedServices" attribute="1" defaultMemberUniqueName="[Fact Growth Drivers].[UnUsedServices].[All]" allUniqueName="[Fact Growth Drivers].[UnUsedServices].[All]" dimensionUniqueName="[Fact Growth Drivers]" displayFolder="" count="0" unbalanced="0" hidden="1"/>
    <cacheHierarchy uniqueName="[Fact Growth Drivers].[Utilization]" caption="Utilization" attribute="1" defaultMemberUniqueName="[Fact Growth Drivers].[Utilization].[All]" allUniqueName="[Fact Growth Drivers].[Utilization].[All]" dimensionUniqueName="[Fact Growth Drivers]" displayFolder="" count="0" unbalanced="0" hidden="1"/>
    <cacheHierarchy uniqueName="[Fact Growth Drivers].[UtilizationEffect1]" caption="UtilizationEffect1" attribute="1" defaultMemberUniqueName="[Fact Growth Drivers].[UtilizationEffect1].[All]" allUniqueName="[Fact Growth Drivers].[UtilizationEffect1].[All]" dimensionUniqueName="[Fact Growth Drivers]" displayFolder="" count="0" unbalanced="0" hidden="1"/>
    <cacheHierarchy uniqueName="[Fact Growth Drivers].[UtilizationEffect2]" caption="UtilizationEffect2" attribute="1" defaultMemberUniqueName="[Fact Growth Drivers].[UtilizationEffect2].[All]" allUniqueName="[Fact Growth Drivers].[UtilizationEffect2].[All]" dimensionUniqueName="[Fact Growth Drivers]" displayFolder="" count="0" unbalanced="0" hidden="1"/>
    <cacheHierarchy uniqueName="[Fact Growth Drivers].[Volume]" caption="Volume" attribute="1" defaultMemberUniqueName="[Fact Growth Drivers].[Volume].[All]" allUniqueName="[Fact Growth Drivers].[Volume].[All]" dimensionUniqueName="[Fact Growth Drivers]" displayFolder="" count="0" unbalanced="0" hidden="1"/>
    <cacheHierarchy uniqueName="[Fact Growth Drivers].[VolumeEffect1]" caption="VolumeEffect1" attribute="1" defaultMemberUniqueName="[Fact Growth Drivers].[VolumeEffect1].[All]" allUniqueName="[Fact Growth Drivers].[VolumeEffect1].[All]" dimensionUniqueName="[Fact Growth Drivers]" displayFolder="" count="0" unbalanced="0" hidden="1"/>
    <cacheHierarchy uniqueName="[Fact Growth Drivers].[VolumeEffect2]" caption="VolumeEffect2" attribute="1" defaultMemberUniqueName="[Fact Growth Drivers].[VolumeEffect2].[All]" allUniqueName="[Fact Growth Drivers].[VolumeEffect2].[All]" dimensionUniqueName="[Fact Growth Drivers]" displayFolder="" count="0" unbalanced="0" hidden="1"/>
    <cacheHierarchy uniqueName="[Fact Hospital Static].[BU]" caption="BU" attribute="1" defaultMemberUniqueName="[Fact Hospital Static].[BU].[All]" allUniqueName="[Fact Hospital Static].[BU].[All]" dimensionUniqueName="[Fact Hospital Static]" displayFolder="" count="0" unbalanced="0" hidden="1"/>
    <cacheHierarchy uniqueName="[Fact Hospital Static].[date]" caption="date" attribute="1" defaultMemberUniqueName="[Fact Hospital Static].[date].[All]" allUniqueName="[Fact Hospital Static].[date].[All]" dimensionUniqueName="[Fact Hospital Static]" displayFolder="" count="0" unbalanced="0" hidden="1"/>
    <cacheHierarchy uniqueName="[Fact Hospital Static].[Department]" caption="Department" attribute="1" defaultMemberUniqueName="[Fact Hospital Static].[Department].[All]" allUniqueName="[Fact Hospital Static].[Department].[All]" dimensionUniqueName="[Fact Hospital Static]" displayFolder="" count="0" unbalanced="0" hidden="1"/>
    <cacheHierarchy uniqueName="[Fact Hospital Static].[No_Beds]" caption="No_Beds" attribute="1" defaultMemberUniqueName="[Fact Hospital Static].[No_Beds].[All]" allUniqueName="[Fact Hospital Static].[No_Beds].[All]" dimensionUniqueName="[Fact Hospital Static]" displayFolder="" count="0" unbalanced="0" hidden="1"/>
    <cacheHierarchy uniqueName="[Fact Hospital Static].[No_Doctor]" caption="No_Doctor" attribute="1" defaultMemberUniqueName="[Fact Hospital Static].[No_Doctor].[All]" allUniqueName="[Fact Hospital Static].[No_Doctor].[All]" dimensionUniqueName="[Fact Hospital Static]" displayFolder="" count="0" unbalanced="0" hidden="1"/>
    <cacheHierarchy uniqueName="[Fact Hospital Static].[No_Nurse]" caption="No_Nurse" attribute="1" defaultMemberUniqueName="[Fact Hospital Static].[No_Nurse].[All]" allUniqueName="[Fact Hospital Static].[No_Nurse].[All]" dimensionUniqueName="[Fact Hospital Static]" displayFolder="" count="0" unbalanced="0" hidden="1"/>
    <cacheHierarchy uniqueName="[Fact Hospital Static].[No_Shift]" caption="No_Shift" attribute="1" defaultMemberUniqueName="[Fact Hospital Static].[No_Shift].[All]" allUniqueName="[Fact Hospital Static].[No_Shift].[All]" dimensionUniqueName="[Fact Hospital Static]" displayFolder="" count="0" unbalanced="0" hidden="1"/>
    <cacheHierarchy uniqueName="[Fact Hospital Static].[Staff_type_ID]" caption="Staff_type_ID" attribute="1" defaultMemberUniqueName="[Fact Hospital Static].[Staff_type_ID].[All]" allUniqueName="[Fact Hospital Static].[Staff_type_ID].[All]" dimensionUniqueName="[Fact Hospital Static]" displayFolder="" count="0" unbalanced="0" hidden="1"/>
    <cacheHierarchy uniqueName="[Fact Hospital Struct].[BU]" caption="BU" attribute="1" defaultMemberUniqueName="[Fact Hospital Struct].[BU].[All]" allUniqueName="[Fact Hospital Struct].[BU].[All]" dimensionUniqueName="[Fact Hospital Struct]" displayFolder="" count="0" unbalanced="0" hidden="1"/>
    <cacheHierarchy uniqueName="[Fact Hospital Struct].[Department]" caption="Department" attribute="1" defaultMemberUniqueName="[Fact Hospital Struct].[Department].[All]" allUniqueName="[Fact Hospital Struct].[Department].[All]" dimensionUniqueName="[Fact Hospital Struct]" displayFolder="" count="0" unbalanced="0" hidden="1"/>
    <cacheHierarchy uniqueName="[Fact Hospital Struct].[No_Beds]" caption="No_Beds" attribute="1" defaultMemberUniqueName="[Fact Hospital Struct].[No_Beds].[All]" allUniqueName="[Fact Hospital Struct].[No_Beds].[All]" dimensionUniqueName="[Fact Hospital Struct]" displayFolder="" count="0" unbalanced="0" hidden="1"/>
    <cacheHierarchy uniqueName="[Fact Investigation].[CancelDate]" caption="CancelDate" attribute="1" defaultMemberUniqueName="[Fact Investigation].[CancelDate].[All]" allUniqueName="[Fact Investigation].[CancelDate].[All]" dimensionUniqueName="[Fact Investigation]" displayFolder="" count="0" unbalanced="0" hidden="1"/>
    <cacheHierarchy uniqueName="[Fact Investigation].[CancelTime]" caption="CancelTime" attribute="1" defaultMemberUniqueName="[Fact Investigation].[CancelTime].[All]" allUniqueName="[Fact Investigation].[CancelTime].[All]" dimensionUniqueName="[Fact Investigation]" displayFolder="" count="0" unbalanced="0" hidden="1"/>
    <cacheHierarchy uniqueName="[Fact Investigation].[Cash_Amount]" caption="Cash_Amount" attribute="1" defaultMemberUniqueName="[Fact Investigation].[Cash_Amount].[All]" allUniqueName="[Fact Investigation].[Cash_Amount].[All]" dimensionUniqueName="[Fact Investigation]" displayFolder="" count="0" unbalanced="0" hidden="1"/>
    <cacheHierarchy uniqueName="[Fact Investigation].[Company_Key]" caption="Company_Key" attribute="1" defaultMemberUniqueName="[Fact Investigation].[Company_Key].[All]" allUniqueName="[Fact Investigation].[Company_Key].[All]" dimensionUniqueName="[Fact Investigation]" displayFolder="" count="0" unbalanced="0" hidden="1"/>
    <cacheHierarchy uniqueName="[Fact Investigation].[Complete_date]" caption="Complete_date" attribute="1" defaultMemberUniqueName="[Fact Investigation].[Complete_date].[All]" allUniqueName="[Fact Investigation].[Complete_date].[All]" dimensionUniqueName="[Fact Investigation]" displayFolder="" count="0" unbalanced="0" hidden="1"/>
    <cacheHierarchy uniqueName="[Fact Investigation].[complete_time]" caption="complete_time" attribute="1" defaultMemberUniqueName="[Fact Investigation].[complete_time].[All]" allUniqueName="[Fact Investigation].[complete_time].[All]" dimensionUniqueName="[Fact Investigation]" displayFolder="" count="0" unbalanced="0" hidden="1"/>
    <cacheHierarchy uniqueName="[Fact Investigation].[Credit_Amount]" caption="Credit_Amount" attribute="1" defaultMemberUniqueName="[Fact Investigation].[Credit_Amount].[All]" allUniqueName="[Fact Investigation].[Credit_Amount].[All]" dimensionUniqueName="[Fact Investigation]" displayFolder="" count="0" unbalanced="0" hidden="1"/>
    <cacheHierarchy uniqueName="[Fact Investigation].[Diagnosis_Key]" caption="Diagnosis_Key" attribute="1" defaultMemberUniqueName="[Fact Investigation].[Diagnosis_Key].[All]" allUniqueName="[Fact Investigation].[Diagnosis_Key].[All]" dimensionUniqueName="[Fact Investigation]" displayFolder="" count="0" unbalanced="0" hidden="1"/>
    <cacheHierarchy uniqueName="[Fact Investigation].[Doctor_key]" caption="Doctor_key" attribute="1" defaultMemberUniqueName="[Fact Investigation].[Doctor_key].[All]" allUniqueName="[Fact Investigation].[Doctor_key].[All]" dimensionUniqueName="[Fact Investigation]" displayFolder="" count="0" unbalanced="0" hidden="1"/>
    <cacheHierarchy uniqueName="[Fact Investigation].[Episode_key]" caption="Episode_key" attribute="1" defaultMemberUniqueName="[Fact Investigation].[Episode_key].[All]" allUniqueName="[Fact Investigation].[Episode_key].[All]" dimensionUniqueName="[Fact Investigation]" displayFolder="" count="0" unbalanced="0" hidden="1"/>
    <cacheHierarchy uniqueName="[Fact Investigation].[Order_date]" caption="Order_date" attribute="1" defaultMemberUniqueName="[Fact Investigation].[Order_date].[All]" allUniqueName="[Fact Investigation].[Order_date].[All]" dimensionUniqueName="[Fact Investigation]" displayFolder="" count="0" unbalanced="0" hidden="1"/>
    <cacheHierarchy uniqueName="[Fact Investigation].[Order_Time]" caption="Order_Time" attribute="1" defaultMemberUniqueName="[Fact Investigation].[Order_Time].[All]" allUniqueName="[Fact Investigation].[Order_Time].[All]" dimensionUniqueName="[Fact Investigation]" displayFolder="" count="0" unbalanced="0" hidden="1"/>
    <cacheHierarchy uniqueName="[Fact Investigation].[Organization_key]" caption="Organization_key" attribute="1" defaultMemberUniqueName="[Fact Investigation].[Organization_key].[All]" allUniqueName="[Fact Investigation].[Organization_key].[All]" dimensionUniqueName="[Fact Investigation]" displayFolder="" count="0" unbalanced="0" hidden="1"/>
    <cacheHierarchy uniqueName="[Fact Investigation].[patient_id]" caption="patient_id" attribute="1" defaultMemberUniqueName="[Fact Investigation].[patient_id].[All]" allUniqueName="[Fact Investigation].[patient_id].[All]" dimensionUniqueName="[Fact Investigation]" displayFolder="" count="0" unbalanced="0" hidden="1"/>
    <cacheHierarchy uniqueName="[Fact Investigation].[PatientEpisodeType_Key]" caption="PatientEpisodeType_Key" attribute="1" defaultMemberUniqueName="[Fact Investigation].[PatientEpisodeType_Key].[All]" allUniqueName="[Fact Investigation].[PatientEpisodeType_Key].[All]" dimensionUniqueName="[Fact Investigation]" displayFolder="" count="0" unbalanced="0" hidden="1"/>
    <cacheHierarchy uniqueName="[Fact Investigation].[Sample_Collect_Date]" caption="Sample_Collect_Date" attribute="1" defaultMemberUniqueName="[Fact Investigation].[Sample_Collect_Date].[All]" allUniqueName="[Fact Investigation].[Sample_Collect_Date].[All]" dimensionUniqueName="[Fact Investigation]" displayFolder="" count="0" unbalanced="0" hidden="1"/>
    <cacheHierarchy uniqueName="[Fact Investigation].[Sample_Collect_Time]" caption="Sample_Collect_Time" attribute="1" defaultMemberUniqueName="[Fact Investigation].[Sample_Collect_Time].[All]" allUniqueName="[Fact Investigation].[Sample_Collect_Time].[All]" dimensionUniqueName="[Fact Investigation]" displayFolder="" count="0" unbalanced="0" hidden="1"/>
    <cacheHierarchy uniqueName="[Fact Investigation].[Sample_Received_Date]" caption="Sample_Received_Date" attribute="1" defaultMemberUniqueName="[Fact Investigation].[Sample_Received_Date].[All]" allUniqueName="[Fact Investigation].[Sample_Received_Date].[All]" dimensionUniqueName="[Fact Investigation]" displayFolder="" count="0" unbalanced="0" hidden="1"/>
    <cacheHierarchy uniqueName="[Fact Investigation].[Sample_Received_Time]" caption="Sample_Received_Time" attribute="1" defaultMemberUniqueName="[Fact Investigation].[Sample_Received_Time].[All]" allUniqueName="[Fact Investigation].[Sample_Received_Time].[All]" dimensionUniqueName="[Fact Investigation]" displayFolder="" count="0" unbalanced="0" hidden="1"/>
    <cacheHierarchy uniqueName="[Fact Investigation].[Service_Count]" caption="Service_Count" attribute="1" defaultMemberUniqueName="[Fact Investigation].[Service_Count].[All]" allUniqueName="[Fact Investigation].[Service_Count].[All]" dimensionUniqueName="[Fact Investigation]" displayFolder="" count="0" unbalanced="0" hidden="1"/>
    <cacheHierarchy uniqueName="[Fact Investigation].[Service_key]" caption="Service_key" attribute="1" defaultMemberUniqueName="[Fact Investigation].[Service_key].[All]" allUniqueName="[Fact Investigation].[Service_key].[All]" dimensionUniqueName="[Fact Investigation]" displayFolder="" count="0" unbalanced="0" hidden="1"/>
    <cacheHierarchy uniqueName="[Fact Investigation].[StaffConfirmationKey]" caption="StaffConfirmationKey" attribute="1" defaultMemberUniqueName="[Fact Investigation].[StaffConfirmationKey].[All]" allUniqueName="[Fact Investigation].[StaffConfirmationKey].[All]" dimensionUniqueName="[Fact Investigation]" displayFolder="" count="0" unbalanced="0" hidden="1"/>
    <cacheHierarchy uniqueName="[Fact Investigation].[TAT]" caption="TAT" attribute="1" defaultMemberUniqueName="[Fact Investigation].[TAT].[All]" allUniqueName="[Fact Investigation].[TAT].[All]" dimensionUniqueName="[Fact Investigation]" displayFolder="" count="0" unbalanced="0" hidden="1"/>
    <cacheHierarchy uniqueName="[Fact Investigation].[Total_Amount]" caption="Total_Amount" attribute="1" defaultMemberUniqueName="[Fact Investigation].[Total_Amount].[All]" allUniqueName="[Fact Investigation].[Total_Amount].[All]" dimensionUniqueName="[Fact Investigation]" displayFolder="" count="0" unbalanced="0" hidden="1"/>
    <cacheHierarchy uniqueName="[Fact Laboratory].[CancelDate]" caption="CancelDate" attribute="1" defaultMemberUniqueName="[Fact Laboratory].[CancelDate].[All]" allUniqueName="[Fact Laboratory].[CancelDate].[All]" dimensionUniqueName="[Fact Laboratory]" displayFolder="" count="0" unbalanced="0" hidden="1"/>
    <cacheHierarchy uniqueName="[Fact Laboratory].[CancelTime]" caption="CancelTime" attribute="1" defaultMemberUniqueName="[Fact Laboratory].[CancelTime].[All]" allUniqueName="[Fact Laboratory].[CancelTime].[All]" dimensionUniqueName="[Fact Laboratory]" displayFolder="" count="0" unbalanced="0" hidden="1"/>
    <cacheHierarchy uniqueName="[Fact Laboratory].[Company_Key]" caption="Company_Key" attribute="1" defaultMemberUniqueName="[Fact Laboratory].[Company_Key].[All]" allUniqueName="[Fact Laboratory].[Company_Key].[All]" dimensionUniqueName="[Fact Laboratory]" displayFolder="" count="0" unbalanced="0" hidden="1"/>
    <cacheHierarchy uniqueName="[Fact Laboratory].[Complete_date]" caption="Complete_date" attribute="1" defaultMemberUniqueName="[Fact Laboratory].[Complete_date].[All]" allUniqueName="[Fact Laboratory].[Complete_date].[All]" dimensionUniqueName="[Fact Laboratory]" displayFolder="" count="0" unbalanced="0" hidden="1"/>
    <cacheHierarchy uniqueName="[Fact Laboratory].[complete_time]" caption="complete_time" attribute="1" defaultMemberUniqueName="[Fact Laboratory].[complete_time].[All]" allUniqueName="[Fact Laboratory].[complete_time].[All]" dimensionUniqueName="[Fact Laboratory]" displayFolder="" count="0" unbalanced="0" hidden="1"/>
    <cacheHierarchy uniqueName="[Fact Laboratory].[Diagnosis_Key]" caption="Diagnosis_Key" attribute="1" defaultMemberUniqueName="[Fact Laboratory].[Diagnosis_Key].[All]" allUniqueName="[Fact Laboratory].[Diagnosis_Key].[All]" dimensionUniqueName="[Fact Laboratory]" displayFolder="" count="0" unbalanced="0" hidden="1"/>
    <cacheHierarchy uniqueName="[Fact Laboratory].[Doctor_key]" caption="Doctor_key" attribute="1" defaultMemberUniqueName="[Fact Laboratory].[Doctor_key].[All]" allUniqueName="[Fact Laboratory].[Doctor_key].[All]" dimensionUniqueName="[Fact Laboratory]" displayFolder="" count="0" unbalanced="0" hidden="1"/>
    <cacheHierarchy uniqueName="[Fact Laboratory].[Episode_key]" caption="Episode_key" attribute="1" defaultMemberUniqueName="[Fact Laboratory].[Episode_key].[All]" allUniqueName="[Fact Laboratory].[Episode_key].[All]" dimensionUniqueName="[Fact Laboratory]" displayFolder="" count="0" unbalanced="0" hidden="1"/>
    <cacheHierarchy uniqueName="[Fact Laboratory].[Lab_result_key]" caption="Lab_result_key" attribute="1" defaultMemberUniqueName="[Fact Laboratory].[Lab_result_key].[All]" allUniqueName="[Fact Laboratory].[Lab_result_key].[All]" dimensionUniqueName="[Fact Laboratory]" displayFolder="" count="0" unbalanced="0" hidden="1"/>
    <cacheHierarchy uniqueName="[Fact Laboratory].[Order_date]" caption="Order_date" attribute="1" defaultMemberUniqueName="[Fact Laboratory].[Order_date].[All]" allUniqueName="[Fact Laboratory].[Order_date].[All]" dimensionUniqueName="[Fact Laboratory]" displayFolder="" count="0" unbalanced="0" hidden="1"/>
    <cacheHierarchy uniqueName="[Fact Laboratory].[Order_Time]" caption="Order_Time" attribute="1" defaultMemberUniqueName="[Fact Laboratory].[Order_Time].[All]" allUniqueName="[Fact Laboratory].[Order_Time].[All]" dimensionUniqueName="[Fact Laboratory]" displayFolder="" count="0" unbalanced="0" hidden="1"/>
    <cacheHierarchy uniqueName="[Fact Laboratory].[Organization_key]" caption="Organization_key" attribute="1" defaultMemberUniqueName="[Fact Laboratory].[Organization_key].[All]" allUniqueName="[Fact Laboratory].[Organization_key].[All]" dimensionUniqueName="[Fact Laboratory]" displayFolder="" count="0" unbalanced="0" hidden="1"/>
    <cacheHierarchy uniqueName="[Fact Laboratory].[patient_id]" caption="patient_id" attribute="1" defaultMemberUniqueName="[Fact Laboratory].[patient_id].[All]" allUniqueName="[Fact Laboratory].[patient_id].[All]" dimensionUniqueName="[Fact Laboratory]" displayFolder="" count="0" unbalanced="0" hidden="1"/>
    <cacheHierarchy uniqueName="[Fact Laboratory].[ref_value_key]" caption="ref_value_key" attribute="1" defaultMemberUniqueName="[Fact Laboratory].[ref_value_key].[All]" allUniqueName="[Fact Laboratory].[ref_value_key].[All]" dimensionUniqueName="[Fact Laboratory]" displayFolder="" count="0" unbalanced="0" hidden="1"/>
    <cacheHierarchy uniqueName="[Fact Laboratory].[Sample_Collect_Date]" caption="Sample_Collect_Date" attribute="1" defaultMemberUniqueName="[Fact Laboratory].[Sample_Collect_Date].[All]" allUniqueName="[Fact Laboratory].[Sample_Collect_Date].[All]" dimensionUniqueName="[Fact Laboratory]" displayFolder="" count="0" unbalanced="0" hidden="1"/>
    <cacheHierarchy uniqueName="[Fact Laboratory].[Sample_Collect_Time]" caption="Sample_Collect_Time" attribute="1" defaultMemberUniqueName="[Fact Laboratory].[Sample_Collect_Time].[All]" allUniqueName="[Fact Laboratory].[Sample_Collect_Time].[All]" dimensionUniqueName="[Fact Laboratory]" displayFolder="" count="0" unbalanced="0" hidden="1"/>
    <cacheHierarchy uniqueName="[Fact Laboratory].[Sample_Received_Date]" caption="Sample_Received_Date" attribute="1" defaultMemberUniqueName="[Fact Laboratory].[Sample_Received_Date].[All]" allUniqueName="[Fact Laboratory].[Sample_Received_Date].[All]" dimensionUniqueName="[Fact Laboratory]" displayFolder="" count="0" unbalanced="0" hidden="1"/>
    <cacheHierarchy uniqueName="[Fact Laboratory].[Sample_Received_Time]" caption="Sample_Received_Time" attribute="1" defaultMemberUniqueName="[Fact Laboratory].[Sample_Received_Time].[All]" allUniqueName="[Fact Laboratory].[Sample_Received_Time].[All]" dimensionUniqueName="[Fact Laboratory]" displayFolder="" count="0" unbalanced="0" hidden="1"/>
    <cacheHierarchy uniqueName="[Fact Laboratory].[StaffConfirmationKey]" caption="StaffConfirmationKey" attribute="1" defaultMemberUniqueName="[Fact Laboratory].[StaffConfirmationKey].[All]" allUniqueName="[Fact Laboratory].[StaffConfirmationKey].[All]" dimensionUniqueName="[Fact Laboratory]" displayFolder="" count="0" unbalanced="0" hidden="1"/>
    <cacheHierarchy uniqueName="[Fact Lead].[Activity_Key]" caption="Activity_Key" attribute="1" defaultMemberUniqueName="[Fact Lead].[Activity_Key].[All]" allUniqueName="[Fact Lead].[Activity_Key].[All]" dimensionUniqueName="[Fact Lead]" displayFolder="" count="0" unbalanced="0" hidden="1"/>
    <cacheHierarchy uniqueName="[Fact Lead].[ActualDurationMinutes]" caption="ActualDurationMinutes" attribute="1" defaultMemberUniqueName="[Fact Lead].[ActualDurationMinutes].[All]" allUniqueName="[Fact Lead].[ActualDurationMinutes].[All]" dimensionUniqueName="[Fact Lead]" displayFolder="" count="0" unbalanced="0" hidden="1"/>
    <cacheHierarchy uniqueName="[Fact Lead].[Booking_Date]" caption="Booking_Date" attribute="1" defaultMemberUniqueName="[Fact Lead].[Booking_Date].[All]" allUniqueName="[Fact Lead].[Booking_Date].[All]" dimensionUniqueName="[Fact Lead]" displayFolder="" count="0" unbalanced="0" hidden="1"/>
    <cacheHierarchy uniqueName="[Fact Lead].[BookingCount]" caption="BookingCount" attribute="1" defaultMemberUniqueName="[Fact Lead].[BookingCount].[All]" allUniqueName="[Fact Lead].[BookingCount].[All]" dimensionUniqueName="[Fact Lead]" displayFolder="" count="0" unbalanced="0" hidden="1"/>
    <cacheHierarchy uniqueName="[Fact Lead].[BusinessUnit]" caption="BusinessUnit" attribute="1" defaultMemberUniqueName="[Fact Lead].[BusinessUnit].[All]" allUniqueName="[Fact Lead].[BusinessUnit].[All]" dimensionUniqueName="[Fact Lead]" displayFolder="" count="0" unbalanced="0" hidden="1"/>
    <cacheHierarchy uniqueName="[Fact Lead].[Call_Actual_EndDate]" caption="Call_Actual_EndDate" attribute="1" defaultMemberUniqueName="[Fact Lead].[Call_Actual_EndDate].[All]" allUniqueName="[Fact Lead].[Call_Actual_EndDate].[All]" dimensionUniqueName="[Fact Lead]" displayFolder="" count="0" unbalanced="0" hidden="1"/>
    <cacheHierarchy uniqueName="[Fact Lead].[Call_Actual_EndTime]" caption="Call_Actual_EndTime" attribute="1" defaultMemberUniqueName="[Fact Lead].[Call_Actual_EndTime].[All]" allUniqueName="[Fact Lead].[Call_Actual_EndTime].[All]" dimensionUniqueName="[Fact Lead]" displayFolder="" count="0" unbalanced="0" hidden="1"/>
    <cacheHierarchy uniqueName="[Fact Lead].[Call_Actual_StartDate]" caption="Call_Actual_StartDate" attribute="1" defaultMemberUniqueName="[Fact Lead].[Call_Actual_StartDate].[All]" allUniqueName="[Fact Lead].[Call_Actual_StartDate].[All]" dimensionUniqueName="[Fact Lead]" displayFolder="" count="0" unbalanced="0" hidden="1"/>
    <cacheHierarchy uniqueName="[Fact Lead].[Call_Actual_StartTime]" caption="Call_Actual_StartTime" attribute="1" defaultMemberUniqueName="[Fact Lead].[Call_Actual_StartTime].[All]" allUniqueName="[Fact Lead].[Call_Actual_StartTime].[All]" dimensionUniqueName="[Fact Lead]" displayFolder="" count="0" unbalanced="0" hidden="1"/>
    <cacheHierarchy uniqueName="[Fact Lead].[Call_Scheduled_EndDate]" caption="Call_Scheduled_EndDate" attribute="1" defaultMemberUniqueName="[Fact Lead].[Call_Scheduled_EndDate].[All]" allUniqueName="[Fact Lead].[Call_Scheduled_EndDate].[All]" dimensionUniqueName="[Fact Lead]" displayFolder="" count="0" unbalanced="0" hidden="1"/>
    <cacheHierarchy uniqueName="[Fact Lead].[Call_Scheduled_EndTime]" caption="Call_Scheduled_EndTime" attribute="1" defaultMemberUniqueName="[Fact Lead].[Call_Scheduled_EndTime].[All]" allUniqueName="[Fact Lead].[Call_Scheduled_EndTime].[All]" dimensionUniqueName="[Fact Lead]" displayFolder="" count="0" unbalanced="0" hidden="1"/>
    <cacheHierarchy uniqueName="[Fact Lead].[Call_Scheduled_StartDate]" caption="Call_Scheduled_StartDate" attribute="1" defaultMemberUniqueName="[Fact Lead].[Call_Scheduled_StartDate].[All]" allUniqueName="[Fact Lead].[Call_Scheduled_StartDate].[All]" dimensionUniqueName="[Fact Lead]" displayFolder="" count="0" unbalanced="0" hidden="1"/>
    <cacheHierarchy uniqueName="[Fact Lead].[Call_Scheduled_StartTime]" caption="Call_Scheduled_StartTime" attribute="1" defaultMemberUniqueName="[Fact Lead].[Call_Scheduled_StartTime].[All]" allUniqueName="[Fact Lead].[Call_Scheduled_StartTime].[All]" dimensionUniqueName="[Fact Lead]" displayFolder="" count="0" unbalanced="0" hidden="1"/>
    <cacheHierarchy uniqueName="[Fact Lead].[CallCenterAgentID]" caption="CallCenterAgentID" attribute="1" defaultMemberUniqueName="[Fact Lead].[CallCenterAgentID].[All]" allUniqueName="[Fact Lead].[CallCenterAgentID].[All]" dimensionUniqueName="[Fact Lead]" displayFolder="" count="0" unbalanced="0" hidden="1"/>
    <cacheHierarchy uniqueName="[Fact Lead].[CallCenterEmploye_key]" caption="CallCenterEmploye_key" attribute="1" defaultMemberUniqueName="[Fact Lead].[CallCenterEmploye_key].[All]" allUniqueName="[Fact Lead].[CallCenterEmploye_key].[All]" dimensionUniqueName="[Fact Lead]" displayFolder="" count="0" unbalanced="0" hidden="1"/>
    <cacheHierarchy uniqueName="[Fact Lead].[CallCount]" caption="CallCount" attribute="1" defaultMemberUniqueName="[Fact Lead].[CallCount].[All]" allUniqueName="[Fact Lead].[CallCount].[All]" dimensionUniqueName="[Fact Lead]" displayFolder="" count="0" unbalanced="0" hidden="1"/>
    <cacheHierarchy uniqueName="[Fact Lead].[CallPhone_Creation_Date]" caption="CallPhone_Creation_Date" attribute="1" defaultMemberUniqueName="[Fact Lead].[CallPhone_Creation_Date].[All]" allUniqueName="[Fact Lead].[CallPhone_Creation_Date].[All]" dimensionUniqueName="[Fact Lead]" displayFolder="" count="0" unbalanced="0" hidden="1"/>
    <cacheHierarchy uniqueName="[Fact Lead].[CallPhone_Creation_Time]" caption="CallPhone_Creation_Time" attribute="1" defaultMemberUniqueName="[Fact Lead].[CallPhone_Creation_Time].[All]" allUniqueName="[Fact Lead].[CallPhone_Creation_Time].[All]" dimensionUniqueName="[Fact Lead]" displayFolder="" count="0" unbalanced="0" hidden="1"/>
    <cacheHierarchy uniqueName="[Fact Lead].[CallPhone_Modification_Date]" caption="CallPhone_Modification_Date" attribute="1" defaultMemberUniqueName="[Fact Lead].[CallPhone_Modification_Date].[All]" allUniqueName="[Fact Lead].[CallPhone_Modification_Date].[All]" dimensionUniqueName="[Fact Lead]" displayFolder="" count="0" unbalanced="0" hidden="1"/>
    <cacheHierarchy uniqueName="[Fact Lead].[CallPhone_Modification_Time]" caption="CallPhone_Modification_Time" attribute="1" defaultMemberUniqueName="[Fact Lead].[CallPhone_Modification_Time].[All]" allUniqueName="[Fact Lead].[CallPhone_Modification_Time].[All]" dimensionUniqueName="[Fact Lead]" displayFolder="" count="0" unbalanced="0" hidden="1"/>
    <cacheHierarchy uniqueName="[Fact Lead].[CallPhone_ModifiedBy]" caption="CallPhone_ModifiedBy" attribute="1" defaultMemberUniqueName="[Fact Lead].[CallPhone_ModifiedBy].[All]" allUniqueName="[Fact Lead].[CallPhone_ModifiedBy].[All]" dimensionUniqueName="[Fact Lead]" displayFolder="" count="0" unbalanced="0" hidden="1"/>
    <cacheHierarchy uniqueName="[Fact Lead].[CallPhone_State]" caption="CallPhone_State" attribute="1" defaultMemberUniqueName="[Fact Lead].[CallPhone_State].[All]" allUniqueName="[Fact Lead].[CallPhone_State].[All]" dimensionUniqueName="[Fact Lead]" displayFolder="" count="0" unbalanced="0" hidden="1"/>
    <cacheHierarchy uniqueName="[Fact Lead].[CallPhone_Status]" caption="CallPhone_Status" attribute="1" defaultMemberUniqueName="[Fact Lead].[CallPhone_Status].[All]" allUniqueName="[Fact Lead].[CallPhone_Status].[All]" dimensionUniqueName="[Fact Lead]" displayFolder="" count="0" unbalanced="0" hidden="1"/>
    <cacheHierarchy uniqueName="[Fact Lead].[CallResult]" caption="CallResult" attribute="1" defaultMemberUniqueName="[Fact Lead].[CallResult].[All]" allUniqueName="[Fact Lead].[CallResult].[All]" dimensionUniqueName="[Fact Lead]" displayFolder="" count="0" unbalanced="0" hidden="1"/>
    <cacheHierarchy uniqueName="[Fact Lead].[Campaign_ID]" caption="Campaign_ID" attribute="1" defaultMemberUniqueName="[Fact Lead].[Campaign_ID].[All]" allUniqueName="[Fact Lead].[Campaign_ID].[All]" dimensionUniqueName="[Fact Lead]" displayFolder="" count="0" unbalanced="0" hidden="1"/>
    <cacheHierarchy uniqueName="[Fact Lead].[Cost]" caption="Cost" attribute="1" defaultMemberUniqueName="[Fact Lead].[Cost].[All]" allUniqueName="[Fact Lead].[Cost].[All]" dimensionUniqueName="[Fact Lead]" displayFolder="" count="0" unbalanced="0" hidden="1"/>
    <cacheHierarchy uniqueName="[Fact Lead].[FilteredLead_ID]" caption="FilteredLead_ID" attribute="1" defaultMemberUniqueName="[Fact Lead].[FilteredLead_ID].[All]" allUniqueName="[Fact Lead].[FilteredLead_ID].[All]" dimensionUniqueName="[Fact Lead]" displayFolder="" count="0" unbalanced="0" hidden="1"/>
    <cacheHierarchy uniqueName="[Fact Lead].[Hours]" caption="Hours" attribute="1" defaultMemberUniqueName="[Fact Lead].[Hours].[All]" allUniqueName="[Fact Lead].[Hours].[All]" dimensionUniqueName="[Fact Lead]" displayFolder="" count="0" unbalanced="0" hidden="1"/>
    <cacheHierarchy uniqueName="[Fact Lead].[isModified]" caption="isModified" attribute="1" defaultMemberUniqueName="[Fact Lead].[isModified].[All]" allUniqueName="[Fact Lead].[isModified].[All]" dimensionUniqueName="[Fact Lead]" displayFolder="" count="0" unbalanced="0" hidden="1"/>
    <cacheHierarchy uniqueName="[Fact Lead].[Key]" caption="Key" attribute="1" defaultMemberUniqueName="[Fact Lead].[Key].[All]" allUniqueName="[Fact Lead].[Key].[All]" dimensionUniqueName="[Fact Lead]" displayFolder="" count="0" unbalanced="0" hidden="1"/>
    <cacheHierarchy uniqueName="[Fact Lead].[Lead_CreationDate]" caption="Lead_CreationDate" attribute="1" defaultMemberUniqueName="[Fact Lead].[Lead_CreationDate].[All]" allUniqueName="[Fact Lead].[Lead_CreationDate].[All]" dimensionUniqueName="[Fact Lead]" displayFolder="" count="0" unbalanced="0" hidden="1"/>
    <cacheHierarchy uniqueName="[Fact Lead].[Lead_CreationTime]" caption="Lead_CreationTime" attribute="1" defaultMemberUniqueName="[Fact Lead].[Lead_CreationTime].[All]" allUniqueName="[Fact Lead].[Lead_CreationTime].[All]" dimensionUniqueName="[Fact Lead]" displayFolder="" count="0" unbalanced="0" hidden="1"/>
    <cacheHierarchy uniqueName="[Fact Lead].[Lead_ID]" caption="Lead_ID" attribute="1" defaultMemberUniqueName="[Fact Lead].[Lead_ID].[All]" allUniqueName="[Fact Lead].[Lead_ID].[All]" dimensionUniqueName="[Fact Lead]" displayFolder="" count="0" unbalanced="0" hidden="1"/>
    <cacheHierarchy uniqueName="[Fact Lead].[Lead_ID_Org]" caption="Lead_ID_Org" attribute="1" defaultMemberUniqueName="[Fact Lead].[Lead_ID_Org].[All]" allUniqueName="[Fact Lead].[Lead_ID_Org].[All]" dimensionUniqueName="[Fact Lead]" displayFolder="" count="0" unbalanced="0" hidden="1"/>
    <cacheHierarchy uniqueName="[Fact Lead].[Lead_Modified_Date]" caption="Lead_Modified_Date" attribute="1" defaultMemberUniqueName="[Fact Lead].[Lead_Modified_Date].[All]" allUniqueName="[Fact Lead].[Lead_Modified_Date].[All]" dimensionUniqueName="[Fact Lead]" displayFolder="" count="0" unbalanced="0" hidden="1"/>
    <cacheHierarchy uniqueName="[Fact Lead].[Lead_Modified_Time]" caption="Lead_Modified_Time" attribute="1" defaultMemberUniqueName="[Fact Lead].[Lead_Modified_Time].[All]" allUniqueName="[Fact Lead].[Lead_Modified_Time].[All]" dimensionUniqueName="[Fact Lead]" displayFolder="" count="0" unbalanced="0" hidden="1"/>
    <cacheHierarchy uniqueName="[Fact Lead].[Lead_ModifiedBy]" caption="Lead_ModifiedBy" attribute="1" defaultMemberUniqueName="[Fact Lead].[Lead_ModifiedBy].[All]" allUniqueName="[Fact Lead].[Lead_ModifiedBy].[All]" dimensionUniqueName="[Fact Lead]" displayFolder="" count="0" unbalanced="0" hidden="1"/>
    <cacheHierarchy uniqueName="[Fact Lead].[Lead_State]" caption="Lead_State" attribute="1" defaultMemberUniqueName="[Fact Lead].[Lead_State].[All]" allUniqueName="[Fact Lead].[Lead_State].[All]" dimensionUniqueName="[Fact Lead]" displayFolder="" count="0" unbalanced="0" hidden="1"/>
    <cacheHierarchy uniqueName="[Fact Lead].[Lead_Status]" caption="Lead_Status" attribute="1" defaultMemberUniqueName="[Fact Lead].[Lead_Status].[All]" allUniqueName="[Fact Lead].[Lead_Status].[All]" dimensionUniqueName="[Fact Lead]" displayFolder="" count="0" unbalanced="0" hidden="1"/>
    <cacheHierarchy uniqueName="[Fact Lead].[MarketingAgentID]" caption="MarketingAgentID" attribute="1" defaultMemberUniqueName="[Fact Lead].[MarketingAgentID].[All]" allUniqueName="[Fact Lead].[MarketingAgentID].[All]" dimensionUniqueName="[Fact Lead]" displayFolder="" count="0" unbalanced="0" hidden="1"/>
    <cacheHierarchy uniqueName="[Fact Lead].[MarketingEmployee_Key]" caption="MarketingEmployee_Key" attribute="1" defaultMemberUniqueName="[Fact Lead].[MarketingEmployee_Key].[All]" allUniqueName="[Fact Lead].[MarketingEmployee_Key].[All]" dimensionUniqueName="[Fact Lead]" displayFolder="" count="0" unbalanced="0" hidden="1"/>
    <cacheHierarchy uniqueName="[Fact Lead].[NoShowLostReson]" caption="NoShowLostReson" attribute="1" defaultMemberUniqueName="[Fact Lead].[NoShowLostReson].[All]" allUniqueName="[Fact Lead].[NoShowLostReson].[All]" dimensionUniqueName="[Fact Lead]" displayFolder="" count="0" unbalanced="0" hidden="1"/>
    <cacheHierarchy uniqueName="[Fact Lead].[Not_Interested_Reason]" caption="Not_Interested_Reason" attribute="1" defaultMemberUniqueName="[Fact Lead].[Not_Interested_Reason].[All]" allUniqueName="[Fact Lead].[Not_Interested_Reason].[All]" dimensionUniqueName="[Fact Lead]" displayFolder="" count="0" unbalanced="0" hidden="1"/>
    <cacheHierarchy uniqueName="[Fact Lead].[Patient_ID]" caption="Patient_ID" attribute="1" defaultMemberUniqueName="[Fact Lead].[Patient_ID].[All]" allUniqueName="[Fact Lead].[Patient_ID].[All]" dimensionUniqueName="[Fact Lead]" displayFolder="" count="0" unbalanced="0" hidden="1"/>
    <cacheHierarchy uniqueName="[Fact Lead].[PhoneCall_ID]" caption="PhoneCall_ID" attribute="1" defaultMemberUniqueName="[Fact Lead].[PhoneCall_ID].[All]" allUniqueName="[Fact Lead].[PhoneCall_ID].[All]" dimensionUniqueName="[Fact Lead]" displayFolder="" count="0" unbalanced="0" hidden="1"/>
    <cacheHierarchy uniqueName="[Fact Lead].[PriorityCode]" caption="PriorityCode" attribute="1" defaultMemberUniqueName="[Fact Lead].[PriorityCode].[All]" allUniqueName="[Fact Lead].[PriorityCode].[All]" dimensionUniqueName="[Fact Lead]" displayFolder="" count="0" unbalanced="0" hidden="1"/>
    <cacheHierarchy uniqueName="[Fact Lead].[rn]" caption="rn" attribute="1" defaultMemberUniqueName="[Fact Lead].[rn].[All]" allUniqueName="[Fact Lead].[rn].[All]" dimensionUniqueName="[Fact Lead]" displayFolder="" count="0" unbalanced="0" hidden="1"/>
    <cacheHierarchy uniqueName="[Fact Lead].[ScheduledDurationMinutes]" caption="ScheduledDurationMinutes" attribute="1" defaultMemberUniqueName="[Fact Lead].[ScheduledDurationMinutes].[All]" allUniqueName="[Fact Lead].[ScheduledDurationMinutes].[All]" dimensionUniqueName="[Fact Lead]" displayFolder="" count="0" unbalanced="0" hidden="1"/>
    <cacheHierarchy uniqueName="[Fact Lead].[TouchStatus]" caption="TouchStatus" attribute="1" defaultMemberUniqueName="[Fact Lead].[TouchStatus].[All]" allUniqueName="[Fact Lead].[TouchStatus].[All]" dimensionUniqueName="[Fact Lead]" displayFolder="" count="0" unbalanced="0" hidden="1"/>
    <cacheHierarchy uniqueName="[Fact Lead].[VisitBooking]" caption="VisitBooking" attribute="1" defaultMemberUniqueName="[Fact Lead].[VisitBooking].[All]" allUniqueName="[Fact Lead].[VisitBooking].[All]" dimensionUniqueName="[Fact Lead]" displayFolder="" count="0" unbalanced="0" hidden="1"/>
    <cacheHierarchy uniqueName="[Fact Losses].[% of Discount]" caption="% of Discount" attribute="1" defaultMemberUniqueName="[Fact Losses].[% of Discount].[All]" allUniqueName="[Fact Losses].[% of Discount].[All]" dimensionUniqueName="[Fact Losses]" displayFolder="" count="0" unbalanced="0" hidden="1"/>
    <cacheHierarchy uniqueName="[Fact Losses].[BedClinic_Key]" caption="BedClinic_Key" attribute="1" defaultMemberUniqueName="[Fact Losses].[BedClinic_Key].[All]" allUniqueName="[Fact Losses].[BedClinic_Key].[All]" dimensionUniqueName="[Fact Losses]" displayFolder="" count="0" unbalanced="0" hidden="1"/>
    <cacheHierarchy uniqueName="[Fact Losses].[casescount]" caption="casescount" attribute="1" defaultMemberUniqueName="[Fact Losses].[casescount].[All]" allUniqueName="[Fact Losses].[casescount].[All]" dimensionUniqueName="[Fact Losses]" displayFolder="" count="0" unbalanced="0" hidden="1"/>
    <cacheHierarchy uniqueName="[Fact Losses].[Cash_Amount]" caption="Cash_Amount" attribute="1" defaultMemberUniqueName="[Fact Losses].[Cash_Amount].[All]" allUniqueName="[Fact Losses].[Cash_Amount].[All]" dimensionUniqueName="[Fact Losses]" displayFolder="" count="0" unbalanced="0" hidden="1"/>
    <cacheHierarchy uniqueName="[Fact Losses].[Company_Key]" caption="Company_Key" attribute="1" defaultMemberUniqueName="[Fact Losses].[Company_Key].[All]" allUniqueName="[Fact Losses].[Company_Key].[All]" dimensionUniqueName="[Fact Losses]" displayFolder="" count="0" unbalanced="0" hidden="1"/>
    <cacheHierarchy uniqueName="[Fact Losses].[Contract_No]" caption="Contract_No" attribute="1" defaultMemberUniqueName="[Fact Losses].[Contract_No].[All]" allUniqueName="[Fact Losses].[Contract_No].[All]" dimensionUniqueName="[Fact Losses]" displayFolder="" count="0" unbalanced="0" hidden="1"/>
    <cacheHierarchy uniqueName="[Fact Losses].[Credit_Amount]" caption="Credit_Amount" attribute="1" defaultMemberUniqueName="[Fact Losses].[Credit_Amount].[All]" allUniqueName="[Fact Losses].[Credit_Amount].[All]" dimensionUniqueName="[Fact Losses]" displayFolder="" count="0" unbalanced="0" hidden="1"/>
    <cacheHierarchy uniqueName="[Fact Losses].[CurrencyKey]" caption="CurrencyKey" attribute="1" defaultMemberUniqueName="[Fact Losses].[CurrencyKey].[All]" allUniqueName="[Fact Losses].[CurrencyKey].[All]" dimensionUniqueName="[Fact Losses]" displayFolder="" count="0" unbalanced="0" hidden="1"/>
    <cacheHierarchy uniqueName="[Fact Losses].[DateKey]" caption="DateKey" attribute="1" defaultMemberUniqueName="[Fact Losses].[DateKey].[All]" allUniqueName="[Fact Losses].[DateKey].[All]" dimensionUniqueName="[Fact Losses]" displayFolder="" count="0" unbalanced="0" hidden="1"/>
    <cacheHierarchy uniqueName="[Fact Losses].[Diagnosis_Key]" caption="Diagnosis_Key" attribute="1" defaultMemberUniqueName="[Fact Losses].[Diagnosis_Key].[All]" allUniqueName="[Fact Losses].[Diagnosis_Key].[All]" dimensionUniqueName="[Fact Losses]" displayFolder="" count="0" unbalanced="0" hidden="1"/>
    <cacheHierarchy uniqueName="[Fact Losses].[DischargeStatus_Key]" caption="DischargeStatus_Key" attribute="1" defaultMemberUniqueName="[Fact Losses].[DischargeStatus_Key].[All]" allUniqueName="[Fact Losses].[DischargeStatus_Key].[All]" dimensionUniqueName="[Fact Losses]" displayFolder="" count="0" unbalanced="0" hidden="1"/>
    <cacheHierarchy uniqueName="[Fact Losses].[Discount Amount]" caption="Discount Amount" attribute="1" defaultMemberUniqueName="[Fact Losses].[Discount Amount].[All]" allUniqueName="[Fact Losses].[Discount Amount].[All]" dimensionUniqueName="[Fact Losses]" displayFolder="" count="0" unbalanced="0" hidden="1"/>
    <cacheHierarchy uniqueName="[Fact Losses].[Doctor_Key]" caption="Doctor_Key" attribute="1" defaultMemberUniqueName="[Fact Losses].[Doctor_Key].[All]" allUniqueName="[Fact Losses].[Doctor_Key].[All]" dimensionUniqueName="[Fact Losses]" displayFolder="" count="0" unbalanced="0" hidden="1"/>
    <cacheHierarchy uniqueName="[Fact Losses].[EndDateKey]" caption="EndDateKey" attribute="1" defaultMemberUniqueName="[Fact Losses].[EndDateKey].[All]" allUniqueName="[Fact Losses].[EndDateKey].[All]" dimensionUniqueName="[Fact Losses]" displayFolder="" count="0" unbalanced="0" hidden="1"/>
    <cacheHierarchy uniqueName="[Fact Losses].[Entrance_Key]" caption="Entrance_Key" attribute="1" defaultMemberUniqueName="[Fact Losses].[Entrance_Key].[All]" allUniqueName="[Fact Losses].[Entrance_Key].[All]" dimensionUniqueName="[Fact Losses]" displayFolder="" count="0" unbalanced="0" hidden="1"/>
    <cacheHierarchy uniqueName="[Fact Losses].[Episode_Key]" caption="Episode_Key" attribute="1" defaultMemberUniqueName="[Fact Losses].[Episode_Key].[All]" allUniqueName="[Fact Losses].[Episode_Key].[All]" dimensionUniqueName="[Fact Losses]" displayFolder="" count="0" unbalanced="0" hidden="1"/>
    <cacheHierarchy uniqueName="[Fact Losses].[EpisodeStatus]" caption="EpisodeStatus" attribute="1" defaultMemberUniqueName="[Fact Losses].[EpisodeStatus].[All]" allUniqueName="[Fact Losses].[EpisodeStatus].[All]" dimensionUniqueName="[Fact Losses]" displayFolder="" count="0" unbalanced="0" hidden="1"/>
    <cacheHierarchy uniqueName="[Fact Losses].[Exclusive_Key]" caption="Exclusive_Key" attribute="1" defaultMemberUniqueName="[Fact Losses].[Exclusive_Key].[All]" allUniqueName="[Fact Losses].[Exclusive_Key].[All]" dimensionUniqueName="[Fact Losses]" displayFolder="" count="0" unbalanced="0" hidden="1"/>
    <cacheHierarchy uniqueName="[Fact Losses].[NewCompanyId]" caption="NewCompanyId" attribute="1" defaultMemberUniqueName="[Fact Losses].[NewCompanyId].[All]" allUniqueName="[Fact Losses].[NewCompanyId].[All]" dimensionUniqueName="[Fact Losses]" displayFolder="" count="0" unbalanced="0" hidden="1"/>
    <cacheHierarchy uniqueName="[Fact Losses].[NewPatientId]" caption="NewPatientId" attribute="1" defaultMemberUniqueName="[Fact Losses].[NewPatientId].[All]" allUniqueName="[Fact Losses].[NewPatientId].[All]" dimensionUniqueName="[Fact Losses]" displayFolder="" count="0" unbalanced="0" hidden="1"/>
    <cacheHierarchy uniqueName="[Fact Losses].[NoOfService]" caption="NoOfService" attribute="1" defaultMemberUniqueName="[Fact Losses].[NoOfService].[All]" allUniqueName="[Fact Losses].[NoOfService].[All]" dimensionUniqueName="[Fact Losses]" displayFolder="" count="0" unbalanced="0" hidden="1"/>
    <cacheHierarchy uniqueName="[Fact Losses].[Operation_Key]" caption="Operation_Key" attribute="1" defaultMemberUniqueName="[Fact Losses].[Operation_Key].[All]" allUniqueName="[Fact Losses].[Operation_Key].[All]" dimensionUniqueName="[Fact Losses]" displayFolder="" count="0" unbalanced="0" hidden="1"/>
    <cacheHierarchy uniqueName="[Fact Losses].[Organization_Key]" caption="Organization_Key" attribute="1" defaultMemberUniqueName="[Fact Losses].[Organization_Key].[All]" allUniqueName="[Fact Losses].[Organization_Key].[All]" dimensionUniqueName="[Fact Losses]" displayFolder="" count="0" unbalanced="0" hidden="1"/>
    <cacheHierarchy uniqueName="[Fact Losses].[patient_id]" caption="patient_id" attribute="1" defaultMemberUniqueName="[Fact Losses].[patient_id].[All]" allUniqueName="[Fact Losses].[patient_id].[All]" dimensionUniqueName="[Fact Losses]" displayFolder="" count="0" unbalanced="0" hidden="1"/>
    <cacheHierarchy uniqueName="[Fact Losses].[PatientEpisodeType_Key]" caption="PatientEpisodeType_Key" attribute="1" defaultMemberUniqueName="[Fact Losses].[PatientEpisodeType_Key].[All]" allUniqueName="[Fact Losses].[PatientEpisodeType_Key].[All]" dimensionUniqueName="[Fact Losses]" displayFolder="" count="0" unbalanced="0" hidden="1"/>
    <cacheHierarchy uniqueName="[Fact Losses].[Quantity]" caption="Quantity" attribute="1" defaultMemberUniqueName="[Fact Losses].[Quantity].[All]" allUniqueName="[Fact Losses].[Quantity].[All]" dimensionUniqueName="[Fact Losses]" displayFolder="" count="0" unbalanced="0" hidden="1"/>
    <cacheHierarchy uniqueName="[Fact Losses].[Readmission_Key]" caption="Readmission_Key" attribute="1" defaultMemberUniqueName="[Fact Losses].[Readmission_Key].[All]" allUniqueName="[Fact Losses].[Readmission_Key].[All]" dimensionUniqueName="[Fact Losses]" displayFolder="" count="0" unbalanced="0" hidden="1"/>
    <cacheHierarchy uniqueName="[Fact Losses].[Second_Doctor_ID]" caption="Second_Doctor_ID" attribute="1" defaultMemberUniqueName="[Fact Losses].[Second_Doctor_ID].[All]" allUniqueName="[Fact Losses].[Second_Doctor_ID].[All]" dimensionUniqueName="[Fact Losses]" displayFolder="" count="0" unbalanced="0" hidden="1"/>
    <cacheHierarchy uniqueName="[Fact Losses].[Service_Date]" caption="Service_Date" attribute="1" defaultMemberUniqueName="[Fact Losses].[Service_Date].[All]" allUniqueName="[Fact Losses].[Service_Date].[All]" dimensionUniqueName="[Fact Losses]" displayFolder="" count="0" unbalanced="0" hidden="1"/>
    <cacheHierarchy uniqueName="[Fact Losses].[Service_Key]" caption="Service_Key" attribute="1" defaultMemberUniqueName="[Fact Losses].[Service_Key].[All]" allUniqueName="[Fact Losses].[Service_Key].[All]" dimensionUniqueName="[Fact Losses]" displayFolder="" count="0" unbalanced="0" hidden="1"/>
    <cacheHierarchy uniqueName="[Fact Losses].[StartDateKey]" caption="StartDateKey" attribute="1" defaultMemberUniqueName="[Fact Losses].[StartDateKey].[All]" allUniqueName="[Fact Losses].[StartDateKey].[All]" dimensionUniqueName="[Fact Losses]" displayFolder="" count="0" unbalanced="0" hidden="1"/>
    <cacheHierarchy uniqueName="[Fact Losses].[Subcompany_Key]" caption="Subcompany_Key" attribute="1" defaultMemberUniqueName="[Fact Losses].[Subcompany_Key].[All]" allUniqueName="[Fact Losses].[Subcompany_Key].[All]" dimensionUniqueName="[Fact Losses]" displayFolder="" count="0" unbalanced="0" hidden="1"/>
    <cacheHierarchy uniqueName="[Fact Losses].[Total Amount Before Discount]" caption="Total Amount Before Discount" attribute="1" defaultMemberUniqueName="[Fact Losses].[Total Amount Before Discount].[All]" allUniqueName="[Fact Losses].[Total Amount Before Discount].[All]" dimensionUniqueName="[Fact Losses]" displayFolder="" count="0" unbalanced="0" hidden="1"/>
    <cacheHierarchy uniqueName="[Fact Losses].[Total_Amount]" caption="Total_Amount" attribute="1" defaultMemberUniqueName="[Fact Losses].[Total_Amount].[All]" allUniqueName="[Fact Losses].[Total_Amount].[All]" dimensionUniqueName="[Fact Losses]" displayFolder="" count="0" unbalanced="0" hidden="1"/>
    <cacheHierarchy uniqueName="[Fact Losses].[Visit_Key]" caption="Visit_Key" attribute="1" defaultMemberUniqueName="[Fact Losses].[Visit_Key].[All]" allUniqueName="[Fact Losses].[Visit_Key].[All]" dimensionUniqueName="[Fact Losses]" displayFolder="" count="0" unbalanced="0" hidden="1"/>
    <cacheHierarchy uniqueName="[Fact Marketing].[ActivityKey]" caption="ActivityKey" attribute="1" defaultMemberUniqueName="[Fact Marketing].[ActivityKey].[All]" allUniqueName="[Fact Marketing].[ActivityKey].[All]" dimensionUniqueName="[Fact Marketing]" displayFolder="" count="0" unbalanced="0" hidden="1"/>
    <cacheHierarchy uniqueName="[Fact Marketing].[ActualRevenue]" caption="ActualRevenue" attribute="1" defaultMemberUniqueName="[Fact Marketing].[ActualRevenue].[All]" allUniqueName="[Fact Marketing].[ActualRevenue].[All]" dimensionUniqueName="[Fact Marketing]" displayFolder="" count="0" unbalanced="0" hidden="1"/>
    <cacheHierarchy uniqueName="[Fact Marketing].[AgentKey]" caption="AgentKey" attribute="1" defaultMemberUniqueName="[Fact Marketing].[AgentKey].[All]" allUniqueName="[Fact Marketing].[AgentKey].[All]" dimensionUniqueName="[Fact Marketing]" displayFolder="" count="0" unbalanced="0" hidden="1"/>
    <cacheHierarchy uniqueName="[Fact Marketing].[BookingDate]" caption="BookingDate" attribute="1" defaultMemberUniqueName="[Fact Marketing].[BookingDate].[All]" allUniqueName="[Fact Marketing].[BookingDate].[All]" dimensionUniqueName="[Fact Marketing]" displayFolder="" count="0" unbalanced="0" hidden="1"/>
    <cacheHierarchy uniqueName="[Fact Marketing].[CallCenter_AgentKey]" caption="CallCenter_AgentKey" attribute="1" defaultMemberUniqueName="[Fact Marketing].[CallCenter_AgentKey].[All]" allUniqueName="[Fact Marketing].[CallCenter_AgentKey].[All]" dimensionUniqueName="[Fact Marketing]" displayFolder="" count="0" unbalanced="0" hidden="1"/>
    <cacheHierarchy uniqueName="[Fact Marketing].[CallCenterEmployee_key]" caption="CallCenterEmployee_key" attribute="1" defaultMemberUniqueName="[Fact Marketing].[CallCenterEmployee_key].[All]" allUniqueName="[Fact Marketing].[CallCenterEmployee_key].[All]" dimensionUniqueName="[Fact Marketing]" displayFolder="" count="0" unbalanced="0" hidden="1"/>
    <cacheHierarchy uniqueName="[Fact Marketing].[Campaign_id]" caption="Campaign_id" attribute="1" defaultMemberUniqueName="[Fact Marketing].[Campaign_id].[All]" allUniqueName="[Fact Marketing].[Campaign_id].[All]" dimensionUniqueName="[Fact Marketing]" displayFolder="" count="0" unbalanced="0" hidden="1"/>
    <cacheHierarchy uniqueName="[Fact Marketing].[casescount]" caption="casescount" attribute="1" defaultMemberUniqueName="[Fact Marketing].[casescount].[All]" allUniqueName="[Fact Marketing].[casescount].[All]" dimensionUniqueName="[Fact Marketing]" displayFolder="" count="0" unbalanced="0" hidden="1"/>
    <cacheHierarchy uniqueName="[Fact Marketing].[CompanyKey]" caption="CompanyKey" attribute="1" defaultMemberUniqueName="[Fact Marketing].[CompanyKey].[All]" allUniqueName="[Fact Marketing].[CompanyKey].[All]" dimensionUniqueName="[Fact Marketing]" displayFolder="" count="0" unbalanced="0" hidden="1"/>
    <cacheHierarchy uniqueName="[Fact Marketing].[CurrancyKey]" caption="CurrancyKey" attribute="1" defaultMemberUniqueName="[Fact Marketing].[CurrancyKey].[All]" allUniqueName="[Fact Marketing].[CurrancyKey].[All]" dimensionUniqueName="[Fact Marketing]" displayFolder="" count="0" unbalanced="0" hidden="1"/>
    <cacheHierarchy uniqueName="[Fact Marketing].[DistVolume]" caption="DistVolume" attribute="1" defaultMemberUniqueName="[Fact Marketing].[DistVolume].[All]" allUniqueName="[Fact Marketing].[DistVolume].[All]" dimensionUniqueName="[Fact Marketing]" displayFolder="" count="0" unbalanced="0" hidden="1"/>
    <cacheHierarchy uniqueName="[Fact Marketing].[DoctorKey]" caption="DoctorKey" attribute="1" defaultMemberUniqueName="[Fact Marketing].[DoctorKey].[All]" allUniqueName="[Fact Marketing].[DoctorKey].[All]" dimensionUniqueName="[Fact Marketing]" displayFolder="" count="0" unbalanced="0" hidden="1"/>
    <cacheHierarchy uniqueName="[Fact Marketing].[EntranceKey]" caption="EntranceKey" attribute="1" defaultMemberUniqueName="[Fact Marketing].[EntranceKey].[All]" allUniqueName="[Fact Marketing].[EntranceKey].[All]" dimensionUniqueName="[Fact Marketing]" displayFolder="" count="0" unbalanced="0" hidden="1"/>
    <cacheHierarchy uniqueName="[Fact Marketing].[Episode_KEy]" caption="Episode_KEy" attribute="1" defaultMemberUniqueName="[Fact Marketing].[Episode_KEy].[All]" allUniqueName="[Fact Marketing].[Episode_KEy].[All]" dimensionUniqueName="[Fact Marketing]" displayFolder="" count="0" unbalanced="0" hidden="1"/>
    <cacheHierarchy uniqueName="[Fact Marketing].[Episode_keyOriginal]" caption="Episode_keyOriginal" attribute="1" defaultMemberUniqueName="[Fact Marketing].[Episode_keyOriginal].[All]" allUniqueName="[Fact Marketing].[Episode_keyOriginal].[All]" dimensionUniqueName="[Fact Marketing]" displayFolder="" count="0" unbalanced="0" hidden="1"/>
    <cacheHierarchy uniqueName="[Fact Marketing].[Lead_CreationDate]" caption="Lead_CreationDate" attribute="1" defaultMemberUniqueName="[Fact Marketing].[Lead_CreationDate].[All]" allUniqueName="[Fact Marketing].[Lead_CreationDate].[All]" dimensionUniqueName="[Fact Marketing]" displayFolder="" count="0" unbalanced="0" hidden="1"/>
    <cacheHierarchy uniqueName="[Fact Marketing].[Lead_ID]" caption="Lead_ID" attribute="1" defaultMemberUniqueName="[Fact Marketing].[Lead_ID].[All]" allUniqueName="[Fact Marketing].[Lead_ID].[All]" dimensionUniqueName="[Fact Marketing]" displayFolder="" count="0" unbalanced="0" hidden="1"/>
    <cacheHierarchy uniqueName="[Fact Marketing].[Lead_ID_Org]" caption="Lead_ID_Org" attribute="1" defaultMemberUniqueName="[Fact Marketing].[Lead_ID_Org].[All]" allUniqueName="[Fact Marketing].[Lead_ID_Org].[All]" dimensionUniqueName="[Fact Marketing]" displayFolder="" count="0" unbalanced="0" hidden="1"/>
    <cacheHierarchy uniqueName="[Fact Marketing].[MarketingDistributionKey]" caption="MarketingDistributionKey" attribute="1" defaultMemberUniqueName="[Fact Marketing].[MarketingDistributionKey].[All]" allUniqueName="[Fact Marketing].[MarketingDistributionKey].[All]" dimensionUniqueName="[Fact Marketing]" displayFolder="" count="0" unbalanced="0" hidden="1"/>
    <cacheHierarchy uniqueName="[Fact Marketing].[MarketingEmployee_Key]" caption="MarketingEmployee_Key" attribute="1" defaultMemberUniqueName="[Fact Marketing].[MarketingEmployee_Key].[All]" allUniqueName="[Fact Marketing].[MarketingEmployee_Key].[All]" dimensionUniqueName="[Fact Marketing]" displayFolder="" count="0" unbalanced="0" hidden="1"/>
    <cacheHierarchy uniqueName="[Fact Marketing].[MarketingKey]" caption="MarketingKey" attribute="1" defaultMemberUniqueName="[Fact Marketing].[MarketingKey].[All]" allUniqueName="[Fact Marketing].[MarketingKey].[All]" dimensionUniqueName="[Fact Marketing]" displayFolder="" count="0" unbalanced="0" hidden="1"/>
    <cacheHierarchy uniqueName="[Fact Marketing].[MarketingTeamKey]" caption="MarketingTeamKey" attribute="1" defaultMemberUniqueName="[Fact Marketing].[MarketingTeamKey].[All]" allUniqueName="[Fact Marketing].[MarketingTeamKey].[All]" dimensionUniqueName="[Fact Marketing]" displayFolder="" count="0" unbalanced="0" hidden="1"/>
    <cacheHierarchy uniqueName="[Fact Marketing].[NewPatientId]" caption="NewPatientId" attribute="1" defaultMemberUniqueName="[Fact Marketing].[NewPatientId].[All]" allUniqueName="[Fact Marketing].[NewPatientId].[All]" dimensionUniqueName="[Fact Marketing]" displayFolder="" count="0" unbalanced="0" hidden="1"/>
    <cacheHierarchy uniqueName="[Fact Marketing].[OrganizationKey]" caption="OrganizationKey" attribute="1" defaultMemberUniqueName="[Fact Marketing].[OrganizationKey].[All]" allUniqueName="[Fact Marketing].[OrganizationKey].[All]" dimensionUniqueName="[Fact Marketing]" displayFolder="" count="0" unbalanced="0" hidden="1"/>
    <cacheHierarchy uniqueName="[Fact Marketing].[OutpatientVolume]" caption="OutpatientVolume" attribute="1" defaultMemberUniqueName="[Fact Marketing].[OutpatientVolume].[All]" allUniqueName="[Fact Marketing].[OutpatientVolume].[All]" dimensionUniqueName="[Fact Marketing]" displayFolder="" count="0" unbalanced="0" hidden="1"/>
    <cacheHierarchy uniqueName="[Fact Marketing].[Patient_ID]" caption="Patient_ID" attribute="1" defaultMemberUniqueName="[Fact Marketing].[Patient_ID].[All]" allUniqueName="[Fact Marketing].[Patient_ID].[All]" dimensionUniqueName="[Fact Marketing]" displayFolder="" count="0" unbalanced="0" hidden="1"/>
    <cacheHierarchy uniqueName="[Fact Marketing].[PatientEpisodeTypeKey]" caption="PatientEpisodeTypeKey" attribute="1" defaultMemberUniqueName="[Fact Marketing].[PatientEpisodeTypeKey].[All]" allUniqueName="[Fact Marketing].[PatientEpisodeTypeKey].[All]" dimensionUniqueName="[Fact Marketing]" displayFolder="" count="0" unbalanced="0" hidden="1"/>
    <cacheHierarchy uniqueName="[Fact Marketing].[PatientStatusKey]" caption="PatientStatusKey" attribute="1" defaultMemberUniqueName="[Fact Marketing].[PatientStatusKey].[All]" allUniqueName="[Fact Marketing].[PatientStatusKey].[All]" dimensionUniqueName="[Fact Marketing]" displayFolder="" count="0" unbalanced="0" hidden="1"/>
    <cacheHierarchy uniqueName="[Fact Marketing].[PatientTypeID]" caption="PatientTypeID" attribute="1" defaultMemberUniqueName="[Fact Marketing].[PatientTypeID].[All]" allUniqueName="[Fact Marketing].[PatientTypeID].[All]" dimensionUniqueName="[Fact Marketing]" displayFolder="" count="0" unbalanced="0" hidden="1"/>
    <cacheHierarchy uniqueName="[Fact Marketing].[ReferralDoctor]" caption="ReferralDoctor" attribute="1" defaultMemberUniqueName="[Fact Marketing].[ReferralDoctor].[All]" allUniqueName="[Fact Marketing].[ReferralDoctor].[All]" dimensionUniqueName="[Fact Marketing]" displayFolder="" count="0" unbalanced="0" hidden="1"/>
    <cacheHierarchy uniqueName="[Fact Marketing].[RequestDate]" caption="RequestDate" attribute="1" defaultMemberUniqueName="[Fact Marketing].[RequestDate].[All]" allUniqueName="[Fact Marketing].[RequestDate].[All]" dimensionUniqueName="[Fact Marketing]" displayFolder="" count="0" unbalanced="0" hidden="1"/>
    <cacheHierarchy uniqueName="[Fact Marketing].[ServiceDate]" caption="ServiceDate" attribute="1" defaultMemberUniqueName="[Fact Marketing].[ServiceDate].[All]" allUniqueName="[Fact Marketing].[ServiceDate].[All]" dimensionUniqueName="[Fact Marketing]" displayFolder="" count="0" unbalanced="0" hidden="1"/>
    <cacheHierarchy uniqueName="[Fact Marketing].[ServiceKey]" caption="ServiceKey" attribute="1" defaultMemberUniqueName="[Fact Marketing].[ServiceKey].[All]" allUniqueName="[Fact Marketing].[ServiceKey].[All]" dimensionUniqueName="[Fact Marketing]" displayFolder="" count="0" unbalanced="0" hidden="1"/>
    <cacheHierarchy uniqueName="[Fact Marketing].[SourceKey]" caption="SourceKey" attribute="1" defaultMemberUniqueName="[Fact Marketing].[SourceKey].[All]" allUniqueName="[Fact Marketing].[SourceKey].[All]" dimensionUniqueName="[Fact Marketing]" displayFolder="" count="0" unbalanced="0" hidden="1"/>
    <cacheHierarchy uniqueName="[Fact Marketing].[SubCompanyKey]" caption="SubCompanyKey" attribute="1" defaultMemberUniqueName="[Fact Marketing].[SubCompanyKey].[All]" allUniqueName="[Fact Marketing].[SubCompanyKey].[All]" dimensionUniqueName="[Fact Marketing]" displayFolder="" count="0" unbalanced="0" hidden="1"/>
    <cacheHierarchy uniqueName="[Fact Marketing].[SystemSource]" caption="SystemSource" attribute="1" defaultMemberUniqueName="[Fact Marketing].[SystemSource].[All]" allUniqueName="[Fact Marketing].[SystemSource].[All]" dimensionUniqueName="[Fact Marketing]" displayFolder="" count="0" unbalanced="0" hidden="1"/>
    <cacheHierarchy uniqueName="[Fact Marketing].[ViewKey]" caption="ViewKey" attribute="1" defaultMemberUniqueName="[Fact Marketing].[ViewKey].[All]" allUniqueName="[Fact Marketing].[ViewKey].[All]" dimensionUniqueName="[Fact Marketing]" displayFolder="" count="0" unbalanced="0" hidden="1"/>
    <cacheHierarchy uniqueName="[Fact Marketing Activities].[AccountKey]" caption="AccountKey" attribute="1" defaultMemberUniqueName="[Fact Marketing Activities].[AccountKey].[All]" allUniqueName="[Fact Marketing Activities].[AccountKey].[All]" dimensionUniqueName="[Fact Marketing Activities]" displayFolder="" count="0" unbalanced="0" hidden="1"/>
    <cacheHierarchy uniqueName="[Fact Marketing Activities].[Accounts]" caption="Accounts" attribute="1" defaultMemberUniqueName="[Fact Marketing Activities].[Accounts].[All]" allUniqueName="[Fact Marketing Activities].[Accounts].[All]" dimensionUniqueName="[Fact Marketing Activities]" displayFolder="" count="0" unbalanced="0" hidden="1"/>
    <cacheHierarchy uniqueName="[Fact Marketing Activities].[AcquisitionRate]" caption="AcquisitionRate" attribute="1" defaultMemberUniqueName="[Fact Marketing Activities].[AcquisitionRate].[All]" allUniqueName="[Fact Marketing Activities].[AcquisitionRate].[All]" dimensionUniqueName="[Fact Marketing Activities]" displayFolder="" count="0" unbalanced="0" hidden="1"/>
    <cacheHierarchy uniqueName="[Fact Marketing Activities].[AcquisitionVolume]" caption="AcquisitionVolume" attribute="1" defaultMemberUniqueName="[Fact Marketing Activities].[AcquisitionVolume].[All]" allUniqueName="[Fact Marketing Activities].[AcquisitionVolume].[All]" dimensionUniqueName="[Fact Marketing Activities]" displayFolder="" count="0" unbalanced="0" hidden="1"/>
    <cacheHierarchy uniqueName="[Fact Marketing Activities].[ActivityStatusID]" caption="ActivityStatusID" attribute="1" defaultMemberUniqueName="[Fact Marketing Activities].[ActivityStatusID].[All]" allUniqueName="[Fact Marketing Activities].[ActivityStatusID].[All]" dimensionUniqueName="[Fact Marketing Activities]" displayFolder="" count="0" unbalanced="0" hidden="1"/>
    <cacheHierarchy uniqueName="[Fact Marketing Activities].[BaseLine]" caption="BaseLine" attribute="1" defaultMemberUniqueName="[Fact Marketing Activities].[BaseLine].[All]" allUniqueName="[Fact Marketing Activities].[BaseLine].[All]" dimensionUniqueName="[Fact Marketing Activities]" displayFolder="" count="0" unbalanced="0" hidden="1"/>
    <cacheHierarchy uniqueName="[Fact Marketing Activities].[CaseTypeKey]" caption="CaseTypeKey" attribute="1" defaultMemberUniqueName="[Fact Marketing Activities].[CaseTypeKey].[All]" allUniqueName="[Fact Marketing Activities].[CaseTypeKey].[All]" dimensionUniqueName="[Fact Marketing Activities]" displayFolder="" count="0" unbalanced="0" hidden="1"/>
    <cacheHierarchy uniqueName="[Fact Marketing Activities].[Cost]" caption="Cost" attribute="1" defaultMemberUniqueName="[Fact Marketing Activities].[Cost].[All]" allUniqueName="[Fact Marketing Activities].[Cost].[All]" dimensionUniqueName="[Fact Marketing Activities]" displayFolder="" count="0" unbalanced="0" hidden="1"/>
    <cacheHierarchy uniqueName="[Fact Marketing Activities].[CreatedBy]" caption="CreatedBy" attribute="1" defaultMemberUniqueName="[Fact Marketing Activities].[CreatedBy].[All]" allUniqueName="[Fact Marketing Activities].[CreatedBy].[All]" dimensionUniqueName="[Fact Marketing Activities]" displayFolder="" count="0" unbalanced="0" hidden="1"/>
    <cacheHierarchy uniqueName="[Fact Marketing Activities].[CreationDateTime]" caption="CreationDateTime" attribute="1" defaultMemberUniqueName="[Fact Marketing Activities].[CreationDateTime].[All]" allUniqueName="[Fact Marketing Activities].[CreationDateTime].[All]" dimensionUniqueName="[Fact Marketing Activities]" displayFolder="" count="0" unbalanced="0" hidden="1"/>
    <cacheHierarchy uniqueName="[Fact Marketing Activities].[DepartmentKey]" caption="DepartmentKey" attribute="1" defaultMemberUniqueName="[Fact Marketing Activities].[DepartmentKey].[All]" allUniqueName="[Fact Marketing Activities].[DepartmentKey].[All]" dimensionUniqueName="[Fact Marketing Activities]" displayFolder="" count="0" unbalanced="0" hidden="1"/>
    <cacheHierarchy uniqueName="[Fact Marketing Activities].[EndDate]" caption="EndDate" attribute="1" defaultMemberUniqueName="[Fact Marketing Activities].[EndDate].[All]" allUniqueName="[Fact Marketing Activities].[EndDate].[All]" dimensionUniqueName="[Fact Marketing Activities]" displayFolder="" count="0" unbalanced="0" hidden="1"/>
    <cacheHierarchy uniqueName="[Fact Marketing Activities].[Lead]" caption="Lead" attribute="1" defaultMemberUniqueName="[Fact Marketing Activities].[Lead].[All]" allUniqueName="[Fact Marketing Activities].[Lead].[All]" dimensionUniqueName="[Fact Marketing Activities]" displayFolder="" count="0" unbalanced="0" hidden="1"/>
    <cacheHierarchy uniqueName="[Fact Marketing Activities].[MarketingAccountTypeID]" caption="MarketingAccountTypeID" attribute="1" defaultMemberUniqueName="[Fact Marketing Activities].[MarketingAccountTypeID].[All]" allUniqueName="[Fact Marketing Activities].[MarketingAccountTypeID].[All]" dimensionUniqueName="[Fact Marketing Activities]" displayFolder="" count="0" unbalanced="0" hidden="1"/>
    <cacheHierarchy uniqueName="[Fact Marketing Activities].[MarketingActivitySectionDetailID]" caption="MarketingActivitySectionDetailID" attribute="1" defaultMemberUniqueName="[Fact Marketing Activities].[MarketingActivitySectionDetailID].[All]" allUniqueName="[Fact Marketing Activities].[MarketingActivitySectionDetailID].[All]" dimensionUniqueName="[Fact Marketing Activities]" displayFolder="" count="0" unbalanced="0" hidden="1"/>
    <cacheHierarchy uniqueName="[Fact Marketing Activities].[MarketingActivitySectionID]" caption="MarketingActivitySectionID" attribute="1" defaultMemberUniqueName="[Fact Marketing Activities].[MarketingActivitySectionID].[All]" allUniqueName="[Fact Marketing Activities].[MarketingActivitySectionID].[All]" dimensionUniqueName="[Fact Marketing Activities]" displayFolder="" count="0" unbalanced="0" hidden="1"/>
    <cacheHierarchy uniqueName="[Fact Marketing Activities].[MarketingActivityTypeID]" caption="MarketingActivityTypeID" attribute="1" defaultMemberUniqueName="[Fact Marketing Activities].[MarketingActivityTypeID].[All]" allUniqueName="[Fact Marketing Activities].[MarketingActivityTypeID].[All]" dimensionUniqueName="[Fact Marketing Activities]" displayFolder="" count="0" unbalanced="0" hidden="1"/>
    <cacheHierarchy uniqueName="[Fact Marketing Activities].[MarketingClientAccountID]" caption="MarketingClientAccountID" attribute="1" defaultMemberUniqueName="[Fact Marketing Activities].[MarketingClientAccountID].[All]" allUniqueName="[Fact Marketing Activities].[MarketingClientAccountID].[All]" dimensionUniqueName="[Fact Marketing Activities]" displayFolder="" count="0" unbalanced="0" hidden="1"/>
    <cacheHierarchy uniqueName="[Fact Marketing Activities].[MarketingClientTypeID]" caption="MarketingClientTypeID" attribute="1" defaultMemberUniqueName="[Fact Marketing Activities].[MarketingClientTypeID].[All]" allUniqueName="[Fact Marketing Activities].[MarketingClientTypeID].[All]" dimensionUniqueName="[Fact Marketing Activities]" displayFolder="" count="0" unbalanced="0" hidden="1"/>
    <cacheHierarchy uniqueName="[Fact Marketing Activities].[MarketingSectionID]" caption="MarketingSectionID" attribute="1" defaultMemberUniqueName="[Fact Marketing Activities].[MarketingSectionID].[All]" allUniqueName="[Fact Marketing Activities].[MarketingSectionID].[All]" dimensionUniqueName="[Fact Marketing Activities]" displayFolder="" count="0" unbalanced="0" hidden="1"/>
    <cacheHierarchy uniqueName="[Fact Marketing Activities].[OpportunityPerc]" caption="OpportunityPerc" attribute="1" defaultMemberUniqueName="[Fact Marketing Activities].[OpportunityPerc].[All]" allUniqueName="[Fact Marketing Activities].[OpportunityPerc].[All]" dimensionUniqueName="[Fact Marketing Activities]" displayFolder="" count="0" unbalanced="0" hidden="1"/>
    <cacheHierarchy uniqueName="[Fact Marketing Activities].[OpportunityVolume]" caption="OpportunityVolume" attribute="1" defaultMemberUniqueName="[Fact Marketing Activities].[OpportunityVolume].[All]" allUniqueName="[Fact Marketing Activities].[OpportunityVolume].[All]" dimensionUniqueName="[Fact Marketing Activities]" displayFolder="" count="0" unbalanced="0" hidden="1"/>
    <cacheHierarchy uniqueName="[Fact Marketing Activities].[OrgnizationID]" caption="OrgnizationID" attribute="1" defaultMemberUniqueName="[Fact Marketing Activities].[OrgnizationID].[All]" allUniqueName="[Fact Marketing Activities].[OrgnizationID].[All]" dimensionUniqueName="[Fact Marketing Activities]" displayFolder="" count="0" unbalanced="0" hidden="1"/>
    <cacheHierarchy uniqueName="[Fact Marketing Activities].[Revenue]" caption="Revenue" attribute="1" defaultMemberUniqueName="[Fact Marketing Activities].[Revenue].[All]" allUniqueName="[Fact Marketing Activities].[Revenue].[All]" dimensionUniqueName="[Fact Marketing Activities]" displayFolder="" count="0" unbalanced="0" hidden="1"/>
    <cacheHierarchy uniqueName="[Fact Marketing Activities].[ScenarioID]" caption="ScenarioID" attribute="1" defaultMemberUniqueName="[Fact Marketing Activities].[ScenarioID].[All]" allUniqueName="[Fact Marketing Activities].[ScenarioID].[All]" dimensionUniqueName="[Fact Marketing Activities]" displayFolder="" count="0" unbalanced="0" hidden="1"/>
    <cacheHierarchy uniqueName="[Fact Marketing Activities].[SectionTempKey]" caption="SectionTempKey" attribute="1" defaultMemberUniqueName="[Fact Marketing Activities].[SectionTempKey].[All]" allUniqueName="[Fact Marketing Activities].[SectionTempKey].[All]" dimensionUniqueName="[Fact Marketing Activities]" displayFolder="" count="0" unbalanced="0" hidden="1"/>
    <cacheHierarchy uniqueName="[Fact Marketing Activities].[SpecialtyID]" caption="SpecialtyID" attribute="1" defaultMemberUniqueName="[Fact Marketing Activities].[SpecialtyID].[All]" allUniqueName="[Fact Marketing Activities].[SpecialtyID].[All]" dimensionUniqueName="[Fact Marketing Activities]" displayFolder="" count="0" unbalanced="0" hidden="1"/>
    <cacheHierarchy uniqueName="[Fact Marketing Activities].[SpecialtyKey]" caption="SpecialtyKey" attribute="1" defaultMemberUniqueName="[Fact Marketing Activities].[SpecialtyKey].[All]" allUniqueName="[Fact Marketing Activities].[SpecialtyKey].[All]" dimensionUniqueName="[Fact Marketing Activities]" displayFolder="" count="0" unbalanced="0" hidden="1"/>
    <cacheHierarchy uniqueName="[Fact Marketing Activities].[StartDate]" caption="StartDate" attribute="1" defaultMemberUniqueName="[Fact Marketing Activities].[StartDate].[All]" allUniqueName="[Fact Marketing Activities].[StartDate].[All]" dimensionUniqueName="[Fact Marketing Activities]" displayFolder="" count="0" unbalanced="0" hidden="1"/>
    <cacheHierarchy uniqueName="[Fact Marketing New].[% of Discount]" caption="% of Discount" attribute="1" defaultMemberUniqueName="[Fact Marketing New].[% of Discount].[All]" allUniqueName="[Fact Marketing New].[% of Discount].[All]" dimensionUniqueName="[Fact Marketing New]" displayFolder="" count="0" unbalanced="0" hidden="1"/>
    <cacheHierarchy uniqueName="[Fact Marketing New].[Achievement for]" caption="Achievement for" attribute="1" defaultMemberUniqueName="[Fact Marketing New].[Achievement for].[All]" allUniqueName="[Fact Marketing New].[Achievement for].[All]" dimensionUniqueName="[Fact Marketing New]" displayFolder="" count="0" unbalanced="0" hidden="1"/>
    <cacheHierarchy uniqueName="[Fact Marketing New].[ActivityKey]" caption="ActivityKey" attribute="1" defaultMemberUniqueName="[Fact Marketing New].[ActivityKey].[All]" allUniqueName="[Fact Marketing New].[ActivityKey].[All]" dimensionUniqueName="[Fact Marketing New]" displayFolder="" count="0" unbalanced="0" hidden="1"/>
    <cacheHierarchy uniqueName="[Fact Marketing New].[BedClinic_Key]" caption="BedClinic_Key" attribute="1" defaultMemberUniqueName="[Fact Marketing New].[BedClinic_Key].[All]" allUniqueName="[Fact Marketing New].[BedClinic_Key].[All]" dimensionUniqueName="[Fact Marketing New]" displayFolder="" count="0" unbalanced="0" hidden="1"/>
    <cacheHierarchy uniqueName="[Fact Marketing New].[BookingDate]" caption="BookingDate" attribute="1" defaultMemberUniqueName="[Fact Marketing New].[BookingDate].[All]" allUniqueName="[Fact Marketing New].[BookingDate].[All]" dimensionUniqueName="[Fact Marketing New]" displayFolder="" count="0" unbalanced="0" hidden="1"/>
    <cacheHierarchy uniqueName="[Fact Marketing New].[CallCenter_AgentKey]" caption="CallCenter_AgentKey" attribute="1" defaultMemberUniqueName="[Fact Marketing New].[CallCenter_AgentKey].[All]" allUniqueName="[Fact Marketing New].[CallCenter_AgentKey].[All]" dimensionUniqueName="[Fact Marketing New]" displayFolder="" count="0" unbalanced="0" hidden="1"/>
    <cacheHierarchy uniqueName="[Fact Marketing New].[Campaign_ID]" caption="Campaign_ID" attribute="1" defaultMemberUniqueName="[Fact Marketing New].[Campaign_ID].[All]" allUniqueName="[Fact Marketing New].[Campaign_ID].[All]" dimensionUniqueName="[Fact Marketing New]" displayFolder="" count="0" unbalanced="0" hidden="1"/>
    <cacheHierarchy uniqueName="[Fact Marketing New].[casescount]" caption="casescount" attribute="1" defaultMemberUniqueName="[Fact Marketing New].[casescount].[All]" allUniqueName="[Fact Marketing New].[casescount].[All]" dimensionUniqueName="[Fact Marketing New]" displayFolder="" count="0" unbalanced="0" hidden="1"/>
    <cacheHierarchy uniqueName="[Fact Marketing New].[Cash_Amount]" caption="Cash_Amount" attribute="1" defaultMemberUniqueName="[Fact Marketing New].[Cash_Amount].[All]" allUniqueName="[Fact Marketing New].[Cash_Amount].[All]" dimensionUniqueName="[Fact Marketing New]" displayFolder="" count="0" unbalanced="0" hidden="1"/>
    <cacheHierarchy uniqueName="[Fact Marketing New].[Company_Key]" caption="Company_Key" attribute="1" defaultMemberUniqueName="[Fact Marketing New].[Company_Key].[All]" allUniqueName="[Fact Marketing New].[Company_Key].[All]" dimensionUniqueName="[Fact Marketing New]" displayFolder="" count="0" unbalanced="0" hidden="1"/>
    <cacheHierarchy uniqueName="[Fact Marketing New].[Contract_No]" caption="Contract_No" attribute="1" defaultMemberUniqueName="[Fact Marketing New].[Contract_No].[All]" allUniqueName="[Fact Marketing New].[Contract_No].[All]" dimensionUniqueName="[Fact Marketing New]" displayFolder="" count="0" unbalanced="0" hidden="1"/>
    <cacheHierarchy uniqueName="[Fact Marketing New].[Credit_Amount]" caption="Credit_Amount" attribute="1" defaultMemberUniqueName="[Fact Marketing New].[Credit_Amount].[All]" allUniqueName="[Fact Marketing New].[Credit_Amount].[All]" dimensionUniqueName="[Fact Marketing New]" displayFolder="" count="0" unbalanced="0" hidden="1"/>
    <cacheHierarchy uniqueName="[Fact Marketing New].[CurrencyKey]" caption="CurrencyKey" attribute="1" defaultMemberUniqueName="[Fact Marketing New].[CurrencyKey].[All]" allUniqueName="[Fact Marketing New].[CurrencyKey].[All]" dimensionUniqueName="[Fact Marketing New]" displayFolder="" count="0" unbalanced="0" hidden="1"/>
    <cacheHierarchy uniqueName="[Fact Marketing New].[DataSource]" caption="DataSource" attribute="1" defaultMemberUniqueName="[Fact Marketing New].[DataSource].[All]" allUniqueName="[Fact Marketing New].[DataSource].[All]" dimensionUniqueName="[Fact Marketing New]" displayFolder="" count="0" unbalanced="0" hidden="1"/>
    <cacheHierarchy uniqueName="[Fact Marketing New].[DateKey]" caption="DateKey" attribute="1" defaultMemberUniqueName="[Fact Marketing New].[DateKey].[All]" allUniqueName="[Fact Marketing New].[DateKey].[All]" dimensionUniqueName="[Fact Marketing New]" displayFolder="" count="0" unbalanced="0" hidden="1"/>
    <cacheHierarchy uniqueName="[Fact Marketing New].[Diagnosis_Key]" caption="Diagnosis_Key" attribute="1" defaultMemberUniqueName="[Fact Marketing New].[Diagnosis_Key].[All]" allUniqueName="[Fact Marketing New].[Diagnosis_Key].[All]" dimensionUniqueName="[Fact Marketing New]" displayFolder="" count="0" unbalanced="0" hidden="1"/>
    <cacheHierarchy uniqueName="[Fact Marketing New].[DischargeStatus_Key]" caption="DischargeStatus_Key" attribute="1" defaultMemberUniqueName="[Fact Marketing New].[DischargeStatus_Key].[All]" allUniqueName="[Fact Marketing New].[DischargeStatus_Key].[All]" dimensionUniqueName="[Fact Marketing New]" displayFolder="" count="0" unbalanced="0" hidden="1"/>
    <cacheHierarchy uniqueName="[Fact Marketing New].[Discount Amount]" caption="Discount Amount" attribute="1" defaultMemberUniqueName="[Fact Marketing New].[Discount Amount].[All]" allUniqueName="[Fact Marketing New].[Discount Amount].[All]" dimensionUniqueName="[Fact Marketing New]" displayFolder="" count="0" unbalanced="0" hidden="1"/>
    <cacheHierarchy uniqueName="[Fact Marketing New].[Doctor_Key]" caption="Doctor_Key" attribute="1" defaultMemberUniqueName="[Fact Marketing New].[Doctor_Key].[All]" allUniqueName="[Fact Marketing New].[Doctor_Key].[All]" dimensionUniqueName="[Fact Marketing New]" displayFolder="" count="0" unbalanced="0" hidden="1"/>
    <cacheHierarchy uniqueName="[Fact Marketing New].[EndDateKey]" caption="EndDateKey" attribute="1" defaultMemberUniqueName="[Fact Marketing New].[EndDateKey].[All]" allUniqueName="[Fact Marketing New].[EndDateKey].[All]" dimensionUniqueName="[Fact Marketing New]" displayFolder="" count="0" unbalanced="0" hidden="1"/>
    <cacheHierarchy uniqueName="[Fact Marketing New].[Entrance_Key]" caption="Entrance_Key" attribute="1" defaultMemberUniqueName="[Fact Marketing New].[Entrance_Key].[All]" allUniqueName="[Fact Marketing New].[Entrance_Key].[All]" dimensionUniqueName="[Fact Marketing New]" displayFolder="" count="0" unbalanced="0" hidden="1"/>
    <cacheHierarchy uniqueName="[Fact Marketing New].[Episode_Key]" caption="Episode_Key" attribute="1" defaultMemberUniqueName="[Fact Marketing New].[Episode_Key].[All]" allUniqueName="[Fact Marketing New].[Episode_Key].[All]" dimensionUniqueName="[Fact Marketing New]" displayFolder="" count="0" unbalanced="0" hidden="1"/>
    <cacheHierarchy uniqueName="[Fact Marketing New].[EpisodeStatus]" caption="EpisodeStatus" attribute="1" defaultMemberUniqueName="[Fact Marketing New].[EpisodeStatus].[All]" allUniqueName="[Fact Marketing New].[EpisodeStatus].[All]" dimensionUniqueName="[Fact Marketing New]" displayFolder="" count="0" unbalanced="0" hidden="1"/>
    <cacheHierarchy uniqueName="[Fact Marketing New].[Lead_Cost]" caption="Lead_Cost" attribute="1" defaultMemberUniqueName="[Fact Marketing New].[Lead_Cost].[All]" allUniqueName="[Fact Marketing New].[Lead_Cost].[All]" dimensionUniqueName="[Fact Marketing New]" displayFolder="" count="0" unbalanced="0" hidden="1"/>
    <cacheHierarchy uniqueName="[Fact Marketing New].[Lead_Creation_Date]" caption="Lead_Creation_Date" attribute="1" defaultMemberUniqueName="[Fact Marketing New].[Lead_Creation_Date].[All]" allUniqueName="[Fact Marketing New].[Lead_Creation_Date].[All]" dimensionUniqueName="[Fact Marketing New]" displayFolder="" count="0" unbalanced="0" hidden="1"/>
    <cacheHierarchy uniqueName="[Fact Marketing New].[Lead_ID]" caption="Lead_ID" attribute="1" defaultMemberUniqueName="[Fact Marketing New].[Lead_ID].[All]" allUniqueName="[Fact Marketing New].[Lead_ID].[All]" dimensionUniqueName="[Fact Marketing New]" displayFolder="" count="0" unbalanced="0" hidden="1"/>
    <cacheHierarchy uniqueName="[Fact Marketing New].[Marketing_AgentKey]" caption="Marketing_AgentKey" attribute="1" defaultMemberUniqueName="[Fact Marketing New].[Marketing_AgentKey].[All]" allUniqueName="[Fact Marketing New].[Marketing_AgentKey].[All]" dimensionUniqueName="[Fact Marketing New]" displayFolder="" count="0" unbalanced="0" hidden="1"/>
    <cacheHierarchy uniqueName="[Fact Marketing New].[NewCompanyId]" caption="NewCompanyId" attribute="1" defaultMemberUniqueName="[Fact Marketing New].[NewCompanyId].[All]" allUniqueName="[Fact Marketing New].[NewCompanyId].[All]" dimensionUniqueName="[Fact Marketing New]" displayFolder="" count="0" unbalanced="0" hidden="1"/>
    <cacheHierarchy uniqueName="[Fact Marketing New].[NewPatientId]" caption="NewPatientId" attribute="1" defaultMemberUniqueName="[Fact Marketing New].[NewPatientId].[All]" allUniqueName="[Fact Marketing New].[NewPatientId].[All]" dimensionUniqueName="[Fact Marketing New]" displayFolder="" count="0" unbalanced="0" hidden="1"/>
    <cacheHierarchy uniqueName="[Fact Marketing New].[NoOfService]" caption="NoOfService" attribute="1" defaultMemberUniqueName="[Fact Marketing New].[NoOfService].[All]" allUniqueName="[Fact Marketing New].[NoOfService].[All]" dimensionUniqueName="[Fact Marketing New]" displayFolder="" count="0" unbalanced="0" hidden="1"/>
    <cacheHierarchy uniqueName="[Fact Marketing New].[Operation_Key]" caption="Operation_Key" attribute="1" defaultMemberUniqueName="[Fact Marketing New].[Operation_Key].[All]" allUniqueName="[Fact Marketing New].[Operation_Key].[All]" dimensionUniqueName="[Fact Marketing New]" displayFolder="" count="0" unbalanced="0" hidden="1"/>
    <cacheHierarchy uniqueName="[Fact Marketing New].[Organization_Key]" caption="Organization_Key" attribute="1" defaultMemberUniqueName="[Fact Marketing New].[Organization_Key].[All]" allUniqueName="[Fact Marketing New].[Organization_Key].[All]" dimensionUniqueName="[Fact Marketing New]" displayFolder="" count="0" unbalanced="0" hidden="1"/>
    <cacheHierarchy uniqueName="[Fact Marketing New].[patient_id]" caption="patient_id" attribute="1" defaultMemberUniqueName="[Fact Marketing New].[patient_id].[All]" allUniqueName="[Fact Marketing New].[patient_id].[All]" dimensionUniqueName="[Fact Marketing New]" displayFolder="" count="0" unbalanced="0" hidden="1"/>
    <cacheHierarchy uniqueName="[Fact Marketing New].[PatientEpisodeType_Key]" caption="PatientEpisodeType_Key" attribute="1" defaultMemberUniqueName="[Fact Marketing New].[PatientEpisodeType_Key].[All]" allUniqueName="[Fact Marketing New].[PatientEpisodeType_Key].[All]" dimensionUniqueName="[Fact Marketing New]" displayFolder="" count="0" unbalanced="0" hidden="1"/>
    <cacheHierarchy uniqueName="[Fact Marketing New].[Quantity]" caption="Quantity" attribute="1" defaultMemberUniqueName="[Fact Marketing New].[Quantity].[All]" allUniqueName="[Fact Marketing New].[Quantity].[All]" dimensionUniqueName="[Fact Marketing New]" displayFolder="" count="0" unbalanced="0" hidden="1"/>
    <cacheHierarchy uniqueName="[Fact Marketing New].[Readmission_Key]" caption="Readmission_Key" attribute="1" defaultMemberUniqueName="[Fact Marketing New].[Readmission_Key].[All]" allUniqueName="[Fact Marketing New].[Readmission_Key].[All]" dimensionUniqueName="[Fact Marketing New]" displayFolder="" count="0" unbalanced="0" hidden="1"/>
    <cacheHierarchy uniqueName="[Fact Marketing New].[RequestDate]" caption="RequestDate" attribute="1" defaultMemberUniqueName="[Fact Marketing New].[RequestDate].[All]" allUniqueName="[Fact Marketing New].[RequestDate].[All]" dimensionUniqueName="[Fact Marketing New]" displayFolder="" count="0" unbalanced="0" hidden="1"/>
    <cacheHierarchy uniqueName="[Fact Marketing New].[Second_Doctor_ID]" caption="Second_Doctor_ID" attribute="1" defaultMemberUniqueName="[Fact Marketing New].[Second_Doctor_ID].[All]" allUniqueName="[Fact Marketing New].[Second_Doctor_ID].[All]" dimensionUniqueName="[Fact Marketing New]" displayFolder="" count="0" unbalanced="0" hidden="1"/>
    <cacheHierarchy uniqueName="[Fact Marketing New].[Service_Date]" caption="Service_Date" attribute="1" defaultMemberUniqueName="[Fact Marketing New].[Service_Date].[All]" allUniqueName="[Fact Marketing New].[Service_Date].[All]" dimensionUniqueName="[Fact Marketing New]" displayFolder="" count="0" unbalanced="0" hidden="1"/>
    <cacheHierarchy uniqueName="[Fact Marketing New].[Service_Key]" caption="Service_Key" attribute="1" defaultMemberUniqueName="[Fact Marketing New].[Service_Key].[All]" allUniqueName="[Fact Marketing New].[Service_Key].[All]" dimensionUniqueName="[Fact Marketing New]" displayFolder="" count="0" unbalanced="0" hidden="1"/>
    <cacheHierarchy uniqueName="[Fact Marketing New].[StartDateKey]" caption="StartDateKey" attribute="1" defaultMemberUniqueName="[Fact Marketing New].[StartDateKey].[All]" allUniqueName="[Fact Marketing New].[StartDateKey].[All]" dimensionUniqueName="[Fact Marketing New]" displayFolder="" count="0" unbalanced="0" hidden="1"/>
    <cacheHierarchy uniqueName="[Fact Marketing New].[Subcompany_Key]" caption="Subcompany_Key" attribute="1" defaultMemberUniqueName="[Fact Marketing New].[Subcompany_Key].[All]" allUniqueName="[Fact Marketing New].[Subcompany_Key].[All]" dimensionUniqueName="[Fact Marketing New]" displayFolder="" count="0" unbalanced="0" hidden="1"/>
    <cacheHierarchy uniqueName="[Fact Marketing New].[SystemSource]" caption="SystemSource" attribute="1" defaultMemberUniqueName="[Fact Marketing New].[SystemSource].[All]" allUniqueName="[Fact Marketing New].[SystemSource].[All]" dimensionUniqueName="[Fact Marketing New]" displayFolder="" count="0" unbalanced="0" hidden="1"/>
    <cacheHierarchy uniqueName="[Fact Marketing New].[Total Amount Before Discount]" caption="Total Amount Before Discount" attribute="1" defaultMemberUniqueName="[Fact Marketing New].[Total Amount Before Discount].[All]" allUniqueName="[Fact Marketing New].[Total Amount Before Discount].[All]" dimensionUniqueName="[Fact Marketing New]" displayFolder="" count="0" unbalanced="0" hidden="1"/>
    <cacheHierarchy uniqueName="[Fact Marketing New].[Total_Amount]" caption="Total_Amount" attribute="1" defaultMemberUniqueName="[Fact Marketing New].[Total_Amount].[All]" allUniqueName="[Fact Marketing New].[Total_Amount].[All]" dimensionUniqueName="[Fact Marketing New]" displayFolder="" count="0" unbalanced="0" hidden="1"/>
    <cacheHierarchy uniqueName="[Fact Marketing New].[Visit_Date]" caption="Visit_Date" attribute="1" defaultMemberUniqueName="[Fact Marketing New].[Visit_Date].[All]" allUniqueName="[Fact Marketing New].[Visit_Date].[All]" dimensionUniqueName="[Fact Marketing New]" displayFolder="" count="0" unbalanced="0" hidden="1"/>
    <cacheHierarchy uniqueName="[Fact Marketing New].[Visit_Key]" caption="Visit_Key" attribute="1" defaultMemberUniqueName="[Fact Marketing New].[Visit_Key].[All]" allUniqueName="[Fact Marketing New].[Visit_Key].[All]" dimensionUniqueName="[Fact Marketing New]" displayFolder="" count="0" unbalanced="0" hidden="1"/>
    <cacheHierarchy uniqueName="[Fact Medical Record Services].[BU]" caption="BU" attribute="1" defaultMemberUniqueName="[Fact Medical Record Services].[BU].[All]" allUniqueName="[Fact Medical Record Services].[BU].[All]" dimensionUniqueName="[Fact Medical Record Services]" displayFolder="" count="0" unbalanced="0" hidden="1"/>
    <cacheHierarchy uniqueName="[Fact Medical Record Services].[Clinical Variance]" caption="Clinical Variance" attribute="1" defaultMemberUniqueName="[Fact Medical Record Services].[Clinical Variance].[All]" allUniqueName="[Fact Medical Record Services].[Clinical Variance].[All]" dimensionUniqueName="[Fact Medical Record Services]" displayFolder="" count="0" unbalanced="0" hidden="1"/>
    <cacheHierarchy uniqueName="[Fact Medical Record Services].[Clinical Variance Perc%]" caption="Clinical Variance Perc%" attribute="1" defaultMemberUniqueName="[Fact Medical Record Services].[Clinical Variance Perc%].[All]" allUniqueName="[Fact Medical Record Services].[Clinical Variance Perc%].[All]" dimensionUniqueName="[Fact Medical Record Services]" displayFolder="" count="0" unbalanced="0" hidden="1"/>
    <cacheHierarchy uniqueName="[Fact Medical Record Services].[Company_Key]" caption="Company_Key" attribute="1" defaultMemberUniqueName="[Fact Medical Record Services].[Company_Key].[All]" allUniqueName="[Fact Medical Record Services].[Company_Key].[All]" dimensionUniqueName="[Fact Medical Record Services]" displayFolder="" count="0" unbalanced="0" hidden="1"/>
    <cacheHierarchy uniqueName="[Fact Medical Record Services].[DiagnosisKey]" caption="DiagnosisKey" attribute="1" defaultMemberUniqueName="[Fact Medical Record Services].[DiagnosisKey].[All]" allUniqueName="[Fact Medical Record Services].[DiagnosisKey].[All]" dimensionUniqueName="[Fact Medical Record Services]" displayFolder="" count="0" unbalanced="0" hidden="1"/>
    <cacheHierarchy uniqueName="[Fact Medical Record Services].[Doctor Compliance]" caption="Doctor Compliance" attribute="1" defaultMemberUniqueName="[Fact Medical Record Services].[Doctor Compliance].[All]" allUniqueName="[Fact Medical Record Services].[Doctor Compliance].[All]" dimensionUniqueName="[Fact Medical Record Services]" displayFolder="" count="0" unbalanced="0" hidden="1"/>
    <cacheHierarchy uniqueName="[Fact Medical Record Services].[Doctor_Key]" caption="Doctor_Key" attribute="1" defaultMemberUniqueName="[Fact Medical Record Services].[Doctor_Key].[All]" allUniqueName="[Fact Medical Record Services].[Doctor_Key].[All]" dimensionUniqueName="[Fact Medical Record Services]" displayFolder="" count="0" unbalanced="0" hidden="1"/>
    <cacheHierarchy uniqueName="[Fact Medical Record Services].[EpsoideKey]" caption="EpsoideKey" attribute="1" defaultMemberUniqueName="[Fact Medical Record Services].[EpsoideKey].[All]" allUniqueName="[Fact Medical Record Services].[EpsoideKey].[All]" dimensionUniqueName="[Fact Medical Record Services]" displayFolder="" count="0" unbalanced="0" hidden="1"/>
    <cacheHierarchy uniqueName="[Fact Medical Record Services].[filenumber]" caption="filenumber" attribute="1" defaultMemberUniqueName="[Fact Medical Record Services].[filenumber].[All]" allUniqueName="[Fact Medical Record Services].[filenumber].[All]" dimensionUniqueName="[Fact Medical Record Services]" displayFolder="" count="0" unbalanced="0" hidden="1"/>
    <cacheHierarchy uniqueName="[Fact Medical Record Services].[Patient Compliance]" caption="Patient Compliance" attribute="1" defaultMemberUniqueName="[Fact Medical Record Services].[Patient Compliance].[All]" allUniqueName="[Fact Medical Record Services].[Patient Compliance].[All]" dimensionUniqueName="[Fact Medical Record Services]" displayFolder="" count="0" unbalanced="0" hidden="1"/>
    <cacheHierarchy uniqueName="[Fact Medical Record Services].[patient_id]" caption="patient_id" attribute="1" defaultMemberUniqueName="[Fact Medical Record Services].[patient_id].[All]" allUniqueName="[Fact Medical Record Services].[patient_id].[All]" dimensionUniqueName="[Fact Medical Record Services]" displayFolder="" count="0" unbalanced="0" hidden="1"/>
    <cacheHierarchy uniqueName="[Fact Medical Record Services].[service Done]" caption="service Done" attribute="1" defaultMemberUniqueName="[Fact Medical Record Services].[service Done].[All]" allUniqueName="[Fact Medical Record Services].[service Done].[All]" dimensionUniqueName="[Fact Medical Record Services]" displayFolder="" count="0" unbalanced="0" hidden="1"/>
    <cacheHierarchy uniqueName="[Fact Medical Record Services].[service Requested]" caption="service Requested" attribute="1" defaultMemberUniqueName="[Fact Medical Record Services].[service Requested].[All]" allUniqueName="[Fact Medical Record Services].[service Requested].[All]" dimensionUniqueName="[Fact Medical Record Services]" displayFolder="" count="0" unbalanced="0" hidden="1"/>
    <cacheHierarchy uniqueName="[Fact Medical Record Services].[service Required]" caption="service Required" attribute="1" defaultMemberUniqueName="[Fact Medical Record Services].[service Required].[All]" allUniqueName="[Fact Medical Record Services].[service Required].[All]" dimensionUniqueName="[Fact Medical Record Services]" displayFolder="" count="0" unbalanced="0" hidden="1"/>
    <cacheHierarchy uniqueName="[Fact Medical Record Services].[VisitDate]" caption="VisitDate" attribute="1" defaultMemberUniqueName="[Fact Medical Record Services].[VisitDate].[All]" allUniqueName="[Fact Medical Record Services].[VisitDate].[All]" dimensionUniqueName="[Fact Medical Record Services]" displayFolder="" count="0" unbalanced="0" hidden="1"/>
    <cacheHierarchy uniqueName="[Fact Medical Record Services Details].[BU]" caption="BU" attribute="1" defaultMemberUniqueName="[Fact Medical Record Services Details].[BU].[All]" allUniqueName="[Fact Medical Record Services Details].[BU].[All]" dimensionUniqueName="[Fact Medical Record Services Details]" displayFolder="" count="0" unbalanced="0" hidden="1"/>
    <cacheHierarchy uniqueName="[Fact Medical Record Services Details].[Company_Key]" caption="Company_Key" attribute="1" defaultMemberUniqueName="[Fact Medical Record Services Details].[Company_Key].[All]" allUniqueName="[Fact Medical Record Services Details].[Company_Key].[All]" dimensionUniqueName="[Fact Medical Record Services Details]" displayFolder="" count="0" unbalanced="0" hidden="1"/>
    <cacheHierarchy uniqueName="[Fact Medical Record Services Details].[DiagnosisKey]" caption="DiagnosisKey" attribute="1" defaultMemberUniqueName="[Fact Medical Record Services Details].[DiagnosisKey].[All]" allUniqueName="[Fact Medical Record Services Details].[DiagnosisKey].[All]" dimensionUniqueName="[Fact Medical Record Services Details]" displayFolder="" count="0" unbalanced="0" hidden="1"/>
    <cacheHierarchy uniqueName="[Fact Medical Record Services Details].[Doctor_Key]" caption="Doctor_Key" attribute="1" defaultMemberUniqueName="[Fact Medical Record Services Details].[Doctor_Key].[All]" allUniqueName="[Fact Medical Record Services Details].[Doctor_Key].[All]" dimensionUniqueName="[Fact Medical Record Services Details]" displayFolder="" count="0" unbalanced="0" hidden="1"/>
    <cacheHierarchy uniqueName="[Fact Medical Record Services Details].[EpsoideKey]" caption="EpsoideKey" attribute="1" defaultMemberUniqueName="[Fact Medical Record Services Details].[EpsoideKey].[All]" allUniqueName="[Fact Medical Record Services Details].[EpsoideKey].[All]" dimensionUniqueName="[Fact Medical Record Services Details]" displayFolder="" count="0" unbalanced="0" hidden="1"/>
    <cacheHierarchy uniqueName="[Fact Medical Record Services Details].[filenumber]" caption="filenumber" attribute="1" defaultMemberUniqueName="[Fact Medical Record Services Details].[filenumber].[All]" allUniqueName="[Fact Medical Record Services Details].[filenumber].[All]" dimensionUniqueName="[Fact Medical Record Services Details]" displayFolder="" count="0" unbalanced="0" hidden="1"/>
    <cacheHierarchy uniqueName="[Fact Medical Record Services Details].[Flag]" caption="Flag" attribute="1" defaultMemberUniqueName="[Fact Medical Record Services Details].[Flag].[All]" allUniqueName="[Fact Medical Record Services Details].[Flag].[All]" dimensionUniqueName="[Fact Medical Record Services Details]" displayFolder="" count="0" unbalanced="0" hidden="1"/>
    <cacheHierarchy uniqueName="[Fact Medical Record Services Details].[patient_id]" caption="patient_id" attribute="1" defaultMemberUniqueName="[Fact Medical Record Services Details].[patient_id].[All]" allUniqueName="[Fact Medical Record Services Details].[patient_id].[All]" dimensionUniqueName="[Fact Medical Record Services Details]" displayFolder="" count="0" unbalanced="0" hidden="1"/>
    <cacheHierarchy uniqueName="[Fact Medical Record Services Details].[ServiceID]" caption="ServiceID" attribute="1" defaultMemberUniqueName="[Fact Medical Record Services Details].[ServiceID].[All]" allUniqueName="[Fact Medical Record Services Details].[ServiceID].[All]" dimensionUniqueName="[Fact Medical Record Services Details]" displayFolder="" count="0" unbalanced="0" hidden="1"/>
    <cacheHierarchy uniqueName="[Fact Medical Record Services Details].[VisitDate]" caption="VisitDate" attribute="1" defaultMemberUniqueName="[Fact Medical Record Services Details].[VisitDate].[All]" allUniqueName="[Fact Medical Record Services Details].[VisitDate].[All]" dimensionUniqueName="[Fact Medical Record Services Details]" displayFolder="" count="0" unbalanced="0" hidden="1"/>
    <cacheHierarchy uniqueName="[Fact Medical Record Services Details].[Weighttt]" caption="Weighttt" attribute="1" defaultMemberUniqueName="[Fact Medical Record Services Details].[Weighttt].[All]" allUniqueName="[Fact Medical Record Services Details].[Weighttt].[All]" dimensionUniqueName="[Fact Medical Record Services Details]" displayFolder="" count="0" unbalanced="0" hidden="1"/>
    <cacheHierarchy uniqueName="[Fact Occupancy].[Bed_Key]" caption="Bed_Key" attribute="1" defaultMemberUniqueName="[Fact Occupancy].[Bed_Key].[All]" allUniqueName="[Fact Occupancy].[Bed_Key].[All]" dimensionUniqueName="[Fact Occupancy]" displayFolder="" count="0" unbalanced="0" hidden="1"/>
    <cacheHierarchy uniqueName="[Fact Occupancy].[Company_Key]" caption="Company_Key" attribute="1" defaultMemberUniqueName="[Fact Occupancy].[Company_Key].[All]" allUniqueName="[Fact Occupancy].[Company_Key].[All]" dimensionUniqueName="[Fact Occupancy]" displayFolder="" count="0" unbalanced="0" hidden="1"/>
    <cacheHierarchy uniqueName="[Fact Occupancy].[OccupiedBed]" caption="OccupiedBed" attribute="1" defaultMemberUniqueName="[Fact Occupancy].[OccupiedBed].[All]" allUniqueName="[Fact Occupancy].[OccupiedBed].[All]" dimensionUniqueName="[Fact Occupancy]" displayFolder="" count="0" unbalanced="0" hidden="1"/>
    <cacheHierarchy uniqueName="[Fact Occupancy].[OccupiedBedPerTime]" caption="OccupiedBedPerTime" attribute="1" defaultMemberUniqueName="[Fact Occupancy].[OccupiedBedPerTime].[All]" allUniqueName="[Fact Occupancy].[OccupiedBedPerTime].[All]" dimensionUniqueName="[Fact Occupancy]" displayFolder="" count="0" unbalanced="0" hidden="1"/>
    <cacheHierarchy uniqueName="[Fact Occupancy].[Organization_Key]" caption="Organization_Key" attribute="1" defaultMemberUniqueName="[Fact Occupancy].[Organization_Key].[All]" allUniqueName="[Fact Occupancy].[Organization_Key].[All]" dimensionUniqueName="[Fact Occupancy]" displayFolder="" count="0" unbalanced="0" hidden="1"/>
    <cacheHierarchy uniqueName="[Fact Occupancy].[Patient_Episode_Type]" caption="Patient_Episode_Type" attribute="1" defaultMemberUniqueName="[Fact Occupancy].[Patient_Episode_Type].[All]" allUniqueName="[Fact Occupancy].[Patient_Episode_Type].[All]" dimensionUniqueName="[Fact Occupancy]" displayFolder="" count="0" unbalanced="0" hidden="1"/>
    <cacheHierarchy uniqueName="[Fact Occupancy].[Service_Date]" caption="Service_Date" attribute="1" defaultMemberUniqueName="[Fact Occupancy].[Service_Date].[All]" allUniqueName="[Fact Occupancy].[Service_Date].[All]" dimensionUniqueName="[Fact Occupancy]" displayFolder="" count="0" unbalanced="0" hidden="1"/>
    <cacheHierarchy uniqueName="[Fact Occupancy].[Service_DateKey]" caption="Service_DateKey" attribute="1" defaultMemberUniqueName="[Fact Occupancy].[Service_DateKey].[All]" allUniqueName="[Fact Occupancy].[Service_DateKey].[All]" dimensionUniqueName="[Fact Occupancy]" displayFolder="" count="0" unbalanced="0" hidden="1"/>
    <cacheHierarchy uniqueName="[Fact Occupancy].[Staff_key]" caption="Staff_key" attribute="1" defaultMemberUniqueName="[Fact Occupancy].[Staff_key].[All]" allUniqueName="[Fact Occupancy].[Staff_key].[All]" dimensionUniqueName="[Fact Occupancy]" displayFolder="" count="0" unbalanced="0" hidden="1"/>
    <cacheHierarchy uniqueName="[Fact Occupancy].[TimeKey]" caption="TimeKey" attribute="1" defaultMemberUniqueName="[Fact Occupancy].[TimeKey].[All]" allUniqueName="[Fact Occupancy].[TimeKey].[All]" dimensionUniqueName="[Fact Occupancy]" displayFolder="" count="0" unbalanced="0" hidden="1"/>
    <cacheHierarchy uniqueName="[Fact OR].[Actualduration]" caption="Actualduration" attribute="1" defaultMemberUniqueName="[Fact OR].[Actualduration].[All]" allUniqueName="[Fact OR].[Actualduration].[All]" dimensionUniqueName="[Fact OR]" displayFolder="" count="0" unbalanced="0" hidden="1"/>
    <cacheHierarchy uniqueName="[Fact OR].[Ans]" caption="Ans" attribute="1" defaultMemberUniqueName="[Fact OR].[Ans].[All]" allUniqueName="[Fact OR].[Ans].[All]" dimensionUniqueName="[Fact OR]" displayFolder="" count="0" unbalanced="0" hidden="1"/>
    <cacheHierarchy uniqueName="[Fact OR].[CDate]" caption="CDate" attribute="1" defaultMemberUniqueName="[Fact OR].[CDate].[All]" allUniqueName="[Fact OR].[CDate].[All]" dimensionUniqueName="[Fact OR]" displayFolder="" count="0" unbalanced="0" hidden="1"/>
    <cacheHierarchy uniqueName="[Fact OR].[CDateTime]" caption="CDateTime" attribute="1" defaultMemberUniqueName="[Fact OR].[CDateTime].[All]" allUniqueName="[Fact OR].[CDateTime].[All]" dimensionUniqueName="[Fact OR]" displayFolder="" count="0" unbalanced="0" hidden="1"/>
    <cacheHierarchy uniqueName="[Fact OR].[ClosedByDoctor]" caption="ClosedByDoctor" attribute="1" defaultMemberUniqueName="[Fact OR].[ClosedByDoctor].[All]" allUniqueName="[Fact OR].[ClosedByDoctor].[All]" dimensionUniqueName="[Fact OR]" displayFolder="" count="0" unbalanced="0" hidden="1"/>
    <cacheHierarchy uniqueName="[Fact OR].[ClosedByNurse]" caption="ClosedByNurse" attribute="1" defaultMemberUniqueName="[Fact OR].[ClosedByNurse].[All]" allUniqueName="[Fact OR].[ClosedByNurse].[All]" dimensionUniqueName="[Fact OR]" displayFolder="" count="0" unbalanced="0" hidden="1"/>
    <cacheHierarchy uniqueName="[Fact OR].[Company_Key]" caption="Company_Key" attribute="1" defaultMemberUniqueName="[Fact OR].[Company_Key].[All]" allUniqueName="[Fact OR].[Company_Key].[All]" dimensionUniqueName="[Fact OR]" displayFolder="" count="0" unbalanced="0" hidden="1"/>
    <cacheHierarchy uniqueName="[Fact OR].[CompDate]" caption="CompDate" attribute="1" defaultMemberUniqueName="[Fact OR].[CompDate].[All]" allUniqueName="[Fact OR].[CompDate].[All]" dimensionUniqueName="[Fact OR]" displayFolder="" count="0" unbalanced="0" hidden="1"/>
    <cacheHierarchy uniqueName="[Fact OR].[Diagnosis_Key]" caption="Diagnosis_Key" attribute="1" defaultMemberUniqueName="[Fact OR].[Diagnosis_Key].[All]" allUniqueName="[Fact OR].[Diagnosis_Key].[All]" dimensionUniqueName="[Fact OR]" displayFolder="" count="0" unbalanced="0" hidden="1"/>
    <cacheHierarchy uniqueName="[Fact OR].[duration]" caption="duration" attribute="1" defaultMemberUniqueName="[Fact OR].[duration].[All]" allUniqueName="[Fact OR].[duration].[All]" dimensionUniqueName="[Fact OR]" displayFolder="" count="0" unbalanced="0" hidden="1"/>
    <cacheHierarchy uniqueName="[Fact OR].[Episode_key]" caption="Episode_key" attribute="1" defaultMemberUniqueName="[Fact OR].[Episode_key].[All]" allUniqueName="[Fact OR].[Episode_key].[All]" dimensionUniqueName="[Fact OR]" displayFolder="" count="0" unbalanced="0" hidden="1"/>
    <cacheHierarchy uniqueName="[Fact OR].[fromtime]" caption="fromtime" attribute="1" defaultMemberUniqueName="[Fact OR].[fromtime].[All]" allUniqueName="[Fact OR].[fromtime].[All]" dimensionUniqueName="[Fact OR]" displayFolder="" count="0" unbalanced="0" hidden="1"/>
    <cacheHierarchy uniqueName="[Fact OR].[OnTime]" caption="OnTime" attribute="1" defaultMemberUniqueName="[Fact OR].[OnTime].[All]" allUniqueName="[Fact OR].[OnTime].[All]" dimensionUniqueName="[Fact OR]" displayFolder="" count="0" unbalanced="0" hidden="1"/>
    <cacheHierarchy uniqueName="[Fact OR].[optcode]" caption="optcode" attribute="1" defaultMemberUniqueName="[Fact OR].[optcode].[All]" allUniqueName="[Fact OR].[optcode].[All]" dimensionUniqueName="[Fact OR]" displayFolder="" count="0" unbalanced="0" hidden="1"/>
    <cacheHierarchy uniqueName="[Fact OR].[OptResult]" caption="OptResult" attribute="1" defaultMemberUniqueName="[Fact OR].[OptResult].[All]" allUniqueName="[Fact OR].[OptResult].[All]" dimensionUniqueName="[Fact OR]" displayFolder="" count="0" unbalanced="0" hidden="1"/>
    <cacheHierarchy uniqueName="[Fact OR].[optroom]" caption="optroom" attribute="1" defaultMemberUniqueName="[Fact OR].[optroom].[All]" allUniqueName="[Fact OR].[optroom].[All]" dimensionUniqueName="[Fact OR]" displayFolder="" count="0" unbalanced="0" hidden="1"/>
    <cacheHierarchy uniqueName="[Fact OR].[OptType]" caption="OptType" attribute="1" defaultMemberUniqueName="[Fact OR].[OptType].[All]" allUniqueName="[Fact OR].[OptType].[All]" dimensionUniqueName="[Fact OR]" displayFolder="" count="0" unbalanced="0" hidden="1"/>
    <cacheHierarchy uniqueName="[Fact OR].[orderdate]" caption="orderdate" attribute="1" defaultMemberUniqueName="[Fact OR].[orderdate].[All]" allUniqueName="[Fact OR].[orderdate].[All]" dimensionUniqueName="[Fact OR]" displayFolder="" count="0" unbalanced="0" hidden="1"/>
    <cacheHierarchy uniqueName="[Fact OR].[Organization_key]" caption="Organization_key" attribute="1" defaultMemberUniqueName="[Fact OR].[Organization_key].[All]" allUniqueName="[Fact OR].[Organization_key].[All]" dimensionUniqueName="[Fact OR]" displayFolder="" count="0" unbalanced="0" hidden="1"/>
    <cacheHierarchy uniqueName="[Fact OR].[PATIENT_ID]" caption="PATIENT_ID" attribute="1" defaultMemberUniqueName="[Fact OR].[PATIENT_ID].[All]" allUniqueName="[Fact OR].[PATIENT_ID].[All]" dimensionUniqueName="[Fact OR]" displayFolder="" count="0" unbalanced="0" hidden="1"/>
    <cacheHierarchy uniqueName="[Fact OR].[PatReturned]" caption="PatReturned" attribute="1" defaultMemberUniqueName="[Fact OR].[PatReturned].[All]" allUniqueName="[Fact OR].[PatReturned].[All]" dimensionUniqueName="[Fact OR]" displayFolder="" count="0" unbalanced="0" hidden="1"/>
    <cacheHierarchy uniqueName="[Fact OR].[PatTransfered]" caption="PatTransfered" attribute="1" defaultMemberUniqueName="[Fact OR].[PatTransfered].[All]" allUniqueName="[Fact OR].[PatTransfered].[All]" dimensionUniqueName="[Fact OR]" displayFolder="" count="0" unbalanced="0" hidden="1"/>
    <cacheHierarchy uniqueName="[Fact OR].[ReturnDate]" caption="ReturnDate" attribute="1" defaultMemberUniqueName="[Fact OR].[ReturnDate].[All]" allUniqueName="[Fact OR].[ReturnDate].[All]" dimensionUniqueName="[Fact OR]" displayFolder="" count="0" unbalanced="0" hidden="1"/>
    <cacheHierarchy uniqueName="[Fact OR].[satus]" caption="satus" attribute="1" defaultMemberUniqueName="[Fact OR].[satus].[All]" allUniqueName="[Fact OR].[satus].[All]" dimensionUniqueName="[Fact OR]" displayFolder="" count="0" unbalanced="0" hidden="1"/>
    <cacheHierarchy uniqueName="[Fact OR].[Surgeon]" caption="Surgeon" attribute="1" defaultMemberUniqueName="[Fact OR].[Surgeon].[All]" allUniqueName="[Fact OR].[Surgeon].[All]" dimensionUniqueName="[Fact OR]" displayFolder="" count="0" unbalanced="0" hidden="1"/>
    <cacheHierarchy uniqueName="[Fact OR].[SurgeonAss]" caption="SurgeonAss" attribute="1" defaultMemberUniqueName="[Fact OR].[SurgeonAss].[All]" allUniqueName="[Fact OR].[SurgeonAss].[All]" dimensionUniqueName="[Fact OR]" displayFolder="" count="0" unbalanced="0" hidden="1"/>
    <cacheHierarchy uniqueName="[Fact OR].[sys_key]" caption="sys_key" attribute="1" defaultMemberUniqueName="[Fact OR].[sys_key].[All]" allUniqueName="[Fact OR].[sys_key].[All]" dimensionUniqueName="[Fact OR]" displayFolder="" count="0" unbalanced="0" hidden="1"/>
    <cacheHierarchy uniqueName="[Fact OR].[totime]" caption="totime" attribute="1" defaultMemberUniqueName="[Fact OR].[totime].[All]" allUniqueName="[Fact OR].[totime].[All]" dimensionUniqueName="[Fact OR]" displayFolder="" count="0" unbalanced="0" hidden="1"/>
    <cacheHierarchy uniqueName="[Fact OR].[TransTime]" caption="TransTime" attribute="1" defaultMemberUniqueName="[Fact OR].[TransTime].[All]" allUniqueName="[Fact OR].[TransTime].[All]" dimensionUniqueName="[Fact OR]" displayFolder="" count="0" unbalanced="0" hidden="1"/>
    <cacheHierarchy uniqueName="[Fact OVR].[Category]" caption="Category" attribute="1" defaultMemberUniqueName="[Fact OVR].[Category].[All]" allUniqueName="[Fact OVR].[Category].[All]" dimensionUniqueName="[Fact OVR]" displayFolder="" count="0" unbalanced="0" hidden="1"/>
    <cacheHierarchy uniqueName="[Fact OVR].[DateKey]" caption="DateKey" attribute="1" defaultMemberUniqueName="[Fact OVR].[DateKey].[All]" allUniqueName="[Fact OVR].[DateKey].[All]" dimensionUniqueName="[Fact OVR]" displayFolder="" count="0" unbalanced="0" hidden="1"/>
    <cacheHierarchy uniqueName="[Fact OVR].[DateOfIncident]" caption="DateOfIncident" attribute="1" defaultMemberUniqueName="[Fact OVR].[DateOfIncident].[All]" allUniqueName="[Fact OVR].[DateOfIncident].[All]" dimensionUniqueName="[Fact OVR]" displayFolder="" count="0" unbalanced="0" hidden="1"/>
    <cacheHierarchy uniqueName="[Fact OVR].[Dep_ID]" caption="Dep_ID" attribute="1" defaultMemberUniqueName="[Fact OVR].[Dep_ID].[All]" allUniqueName="[Fact OVR].[Dep_ID].[All]" dimensionUniqueName="[Fact OVR]" displayFolder="" count="0" unbalanced="0" hidden="1"/>
    <cacheHierarchy uniqueName="[Fact OVR].[episode_key]" caption="episode_key" attribute="1" defaultMemberUniqueName="[Fact OVR].[episode_key].[All]" allUniqueName="[Fact OVR].[episode_key].[All]" dimensionUniqueName="[Fact OVR]" displayFolder="" count="0" unbalanced="0" hidden="1"/>
    <cacheHierarchy uniqueName="[Fact OVR].[FollowUp_ID]" caption="FollowUp_ID" attribute="1" defaultMemberUniqueName="[Fact OVR].[FollowUp_ID].[All]" allUniqueName="[Fact OVR].[FollowUp_ID].[All]" dimensionUniqueName="[Fact OVR]" displayFolder="" count="0" unbalanced="0" hidden="1"/>
    <cacheHierarchy uniqueName="[Fact OVR].[Hosp_ID]" caption="Hosp_ID" attribute="1" defaultMemberUniqueName="[Fact OVR].[Hosp_ID].[All]" allUniqueName="[Fact OVR].[Hosp_ID].[All]" dimensionUniqueName="[Fact OVR]" displayFolder="" count="0" unbalanced="0" hidden="1"/>
    <cacheHierarchy uniqueName="[Fact OVR].[Master_ID]" caption="Master_ID" attribute="1" defaultMemberUniqueName="[Fact OVR].[Master_ID].[All]" allUniqueName="[Fact OVR].[Master_ID].[All]" dimensionUniqueName="[Fact OVR]" displayFolder="" count="0" unbalanced="0" hidden="1"/>
    <cacheHierarchy uniqueName="[Fact OVR].[OVR_ID]" caption="OVR_ID" attribute="1" defaultMemberUniqueName="[Fact OVR].[OVR_ID].[All]" allUniqueName="[Fact OVR].[OVR_ID].[All]" dimensionUniqueName="[Fact OVR]" displayFolder="" count="0" unbalanced="0" hidden="1"/>
    <cacheHierarchy uniqueName="[Fact OVR].[Patient_ID]" caption="Patient_ID" attribute="1" defaultMemberUniqueName="[Fact OVR].[Patient_ID].[All]" allUniqueName="[Fact OVR].[Patient_ID].[All]" dimensionUniqueName="[Fact OVR]" displayFolder="" count="0" unbalanced="0" hidden="1"/>
    <cacheHierarchy uniqueName="[Fact OVR].[PatientEpisodeType_Key]" caption="PatientEpisodeType_Key" attribute="1" defaultMemberUniqueName="[Fact OVR].[PatientEpisodeType_Key].[All]" allUniqueName="[Fact OVR].[PatientEpisodeType_Key].[All]" dimensionUniqueName="[Fact OVR]" displayFolder="" count="0" unbalanced="0" hidden="1"/>
    <cacheHierarchy uniqueName="[Fact Package].[DateKey]" caption="DateKey" attribute="1" defaultMemberUniqueName="[Fact Package].[DateKey].[All]" allUniqueName="[Fact Package].[DateKey].[All]" dimensionUniqueName="[Fact Package]" displayFolder="" count="0" unbalanced="0" hidden="1"/>
    <cacheHierarchy uniqueName="[Fact Package].[Episode_Key]" caption="Episode_Key" attribute="1" defaultMemberUniqueName="[Fact Package].[Episode_Key].[All]" allUniqueName="[Fact Package].[Episode_Key].[All]" dimensionUniqueName="[Fact Package]" displayFolder="" count="0" unbalanced="0" hidden="1"/>
    <cacheHierarchy uniqueName="[Fact Package].[Flag]" caption="Flag" attribute="1" defaultMemberUniqueName="[Fact Package].[Flag].[All]" allUniqueName="[Fact Package].[Flag].[All]" dimensionUniqueName="[Fact Package]" displayFolder="" count="0" unbalanced="0" hidden="1"/>
    <cacheHierarchy uniqueName="[Fact Package].[NoOfPackage]" caption="NoOfPackage" attribute="1" defaultMemberUniqueName="[Fact Package].[NoOfPackage].[All]" allUniqueName="[Fact Package].[NoOfPackage].[All]" dimensionUniqueName="[Fact Package]" displayFolder="" count="0" unbalanced="0" hidden="1"/>
    <cacheHierarchy uniqueName="[Fact Package].[Organization_Key]" caption="Organization_Key" attribute="1" defaultMemberUniqueName="[Fact Package].[Organization_Key].[All]" allUniqueName="[Fact Package].[Organization_Key].[All]" dimensionUniqueName="[Fact Package]" displayFolder="" count="0" unbalanced="0" hidden="1"/>
    <cacheHierarchy uniqueName="[Fact Package].[Package_ID]" caption="Package_ID" attribute="1" defaultMemberUniqueName="[Fact Package].[Package_ID].[All]" allUniqueName="[Fact Package].[Package_ID].[All]" dimensionUniqueName="[Fact Package]" displayFolder="" count="0" unbalanced="0" hidden="1"/>
    <cacheHierarchy uniqueName="[Fact Package].[Patient_ID]" caption="Patient_ID" attribute="1" defaultMemberUniqueName="[Fact Package].[Patient_ID].[All]" allUniqueName="[Fact Package].[Patient_ID].[All]" dimensionUniqueName="[Fact Package]" displayFolder="" count="0" unbalanced="0" hidden="1"/>
    <cacheHierarchy uniqueName="[Fact Package].[patientid]" caption="patientid" attribute="1" defaultMemberUniqueName="[Fact Package].[patientid].[All]" allUniqueName="[Fact Package].[patientid].[All]" dimensionUniqueName="[Fact Package]" displayFolder="" count="0" unbalanced="0" hidden="1"/>
    <cacheHierarchy uniqueName="[Fact Package].[Service_Key]" caption="Service_Key" attribute="1" defaultMemberUniqueName="[Fact Package].[Service_Key].[All]" allUniqueName="[Fact Package].[Service_Key].[All]" dimensionUniqueName="[Fact Package]" displayFolder="" count="0" unbalanced="0" hidden="1"/>
    <cacheHierarchy uniqueName="[Fact Package].[Staff_ID]" caption="Staff_ID" attribute="1" defaultMemberUniqueName="[Fact Package].[Staff_ID].[All]" allUniqueName="[Fact Package].[Staff_ID].[All]" dimensionUniqueName="[Fact Package]" displayFolder="" count="0" unbalanced="0" hidden="1"/>
    <cacheHierarchy uniqueName="[Fact Package].[VisitServiceClassificationID]" caption="VisitServiceClassificationID" attribute="1" defaultMemberUniqueName="[Fact Package].[VisitServiceClassificationID].[All]" allUniqueName="[Fact Package].[VisitServiceClassificationID].[All]" dimensionUniqueName="[Fact Package]" displayFolder="" count="0" unbalanced="0" hidden="1"/>
    <cacheHierarchy uniqueName="[Fact Phone Call].[caller]" caption="caller" attribute="1" defaultMemberUniqueName="[Fact Phone Call].[caller].[All]" allUniqueName="[Fact Phone Call].[caller].[All]" dimensionUniqueName="[Fact Phone Call]" displayFolder="" count="0" unbalanced="0" hidden="1"/>
    <cacheHierarchy uniqueName="[Fact Phone Call].[callid]" caption="callid" attribute="1" defaultMemberUniqueName="[Fact Phone Call].[callid].[All]" allUniqueName="[Fact Phone Call].[callid].[All]" dimensionUniqueName="[Fact Phone Call]" displayFolder="" count="0" unbalanced="0" hidden="1"/>
    <cacheHierarchy uniqueName="[Fact Phone Call].[consulttime]" caption="consulttime" attribute="1" defaultMemberUniqueName="[Fact Phone Call].[consulttime].[All]" allUniqueName="[Fact Phone Call].[consulttime].[All]" dimensionUniqueName="[Fact Phone Call]" displayFolder="" count="0" unbalanced="0" hidden="1"/>
    <cacheHierarchy uniqueName="[Fact Phone Call].[disptime]" caption="disptime" attribute="1" defaultMemberUniqueName="[Fact Phone Call].[disptime].[All]" allUniqueName="[Fact Phone Call].[disptime].[All]" dimensionUniqueName="[Fact Phone Call]" displayFolder="" count="0" unbalanced="0" hidden="1"/>
    <cacheHierarchy uniqueName="[Fact Phone Call].[duration]" caption="duration" attribute="1" defaultMemberUniqueName="[Fact Phone Call].[duration].[All]" allUniqueName="[Fact Phone Call].[duration].[All]" dimensionUniqueName="[Fact Phone Call]" displayFolder="" count="0" unbalanced="0" hidden="1"/>
    <cacheHierarchy uniqueName="[Fact Phone Call].[held]" caption="held" attribute="1" defaultMemberUniqueName="[Fact Phone Call].[held].[All]" allUniqueName="[Fact Phone Call].[held].[All]" dimensionUniqueName="[Fact Phone Call]" displayFolder="" count="0" unbalanced="0" hidden="1"/>
    <cacheHierarchy uniqueName="[Fact Phone Call].[holdabn]" caption="holdabn" attribute="1" defaultMemberUniqueName="[Fact Phone Call].[holdabn].[All]" allUniqueName="[Fact Phone Call].[holdabn].[All]" dimensionUniqueName="[Fact Phone Call]" displayFolder="" count="0" unbalanced="0" hidden="1"/>
    <cacheHierarchy uniqueName="[Fact Phone Call].[queuetime]" caption="queuetime" attribute="1" defaultMemberUniqueName="[Fact Phone Call].[queuetime].[All]" allUniqueName="[Fact Phone Call].[queuetime].[All]" dimensionUniqueName="[Fact Phone Call]" displayFolder="" count="0" unbalanced="0" hidden="1"/>
    <cacheHierarchy uniqueName="[Fact Phone Call].[reciever]" caption="reciever" attribute="1" defaultMemberUniqueName="[Fact Phone Call].[reciever].[All]" allUniqueName="[Fact Phone Call].[reciever].[All]" dimensionUniqueName="[Fact Phone Call]" displayFolder="" count="0" unbalanced="0" hidden="1"/>
    <cacheHierarchy uniqueName="[Fact Phone Call].[ringtime]" caption="ringtime" attribute="1" defaultMemberUniqueName="[Fact Phone Call].[ringtime].[All]" allUniqueName="[Fact Phone Call].[ringtime].[All]" dimensionUniqueName="[Fact Phone Call]" displayFolder="" count="0" unbalanced="0" hidden="1"/>
    <cacheHierarchy uniqueName="[Fact Phone Call].[talktime]" caption="talktime" attribute="1" defaultMemberUniqueName="[Fact Phone Call].[talktime].[All]" allUniqueName="[Fact Phone Call].[talktime].[All]" dimensionUniqueName="[Fact Phone Call]" displayFolder="" count="0" unbalanced="0" hidden="1"/>
    <cacheHierarchy uniqueName="[Fact Phone Call].[transfere_Status]" caption="transfere_Status" attribute="1" defaultMemberUniqueName="[Fact Phone Call].[transfere_Status].[All]" allUniqueName="[Fact Phone Call].[transfere_Status].[All]" dimensionUniqueName="[Fact Phone Call]" displayFolder="" count="0" unbalanced="0" hidden="1"/>
    <cacheHierarchy uniqueName="[Fact Process Indicator].[AreaID]" caption="AreaID" attribute="1" defaultMemberUniqueName="[Fact Process Indicator].[AreaID].[All]" allUniqueName="[Fact Process Indicator].[AreaID].[All]" dimensionUniqueName="[Fact Process Indicator]" displayFolder="" count="0" unbalanced="0" hidden="1"/>
    <cacheHierarchy uniqueName="[Fact Process Indicator].[ArriveDate]" caption="ArriveDate" attribute="1" defaultMemberUniqueName="[Fact Process Indicator].[ArriveDate].[All]" allUniqueName="[Fact Process Indicator].[ArriveDate].[All]" dimensionUniqueName="[Fact Process Indicator]" displayFolder="" count="0" unbalanced="0" hidden="1"/>
    <cacheHierarchy uniqueName="[Fact Process Indicator].[BedClinic_Key]" caption="BedClinic_Key" attribute="1" defaultMemberUniqueName="[Fact Process Indicator].[BedClinic_Key].[All]" allUniqueName="[Fact Process Indicator].[BedClinic_Key].[All]" dimensionUniqueName="[Fact Process Indicator]" displayFolder="" count="0" unbalanced="0" hidden="1"/>
    <cacheHierarchy uniqueName="[Fact Process Indicator].[BookingTypeID]" caption="BookingTypeID" attribute="1" defaultMemberUniqueName="[Fact Process Indicator].[BookingTypeID].[All]" allUniqueName="[Fact Process Indicator].[BookingTypeID].[All]" dimensionUniqueName="[Fact Process Indicator]" displayFolder="" count="0" unbalanced="0" hidden="1"/>
    <cacheHierarchy uniqueName="[Fact Process Indicator].[ClinicID]" caption="ClinicID" attribute="1" defaultMemberUniqueName="[Fact Process Indicator].[ClinicID].[All]" allUniqueName="[Fact Process Indicator].[ClinicID].[All]" dimensionUniqueName="[Fact Process Indicator]" displayFolder="" count="0" unbalanced="0" hidden="1"/>
    <cacheHierarchy uniqueName="[Fact Process Indicator].[Company_Key]" caption="Company_Key" attribute="1" defaultMemberUniqueName="[Fact Process Indicator].[Company_Key].[All]" allUniqueName="[Fact Process Indicator].[Company_Key].[All]" dimensionUniqueName="[Fact Process Indicator]" displayFolder="" count="0" unbalanced="0" hidden="1"/>
    <cacheHierarchy uniqueName="[Fact Process Indicator].[CompleteDate]" caption="CompleteDate" attribute="1" defaultMemberUniqueName="[Fact Process Indicator].[CompleteDate].[All]" allUniqueName="[Fact Process Indicator].[CompleteDate].[All]" dimensionUniqueName="[Fact Process Indicator]" displayFolder="" count="0" unbalanced="0" hidden="1"/>
    <cacheHierarchy uniqueName="[Fact Process Indicator].[Diagnosis_Key]" caption="Diagnosis_Key" attribute="1" defaultMemberUniqueName="[Fact Process Indicator].[Diagnosis_Key].[All]" allUniqueName="[Fact Process Indicator].[Diagnosis_Key].[All]" dimensionUniqueName="[Fact Process Indicator]" displayFolder="" count="0" unbalanced="0" hidden="1"/>
    <cacheHierarchy uniqueName="[Fact Process Indicator].[Doctor_Key]" caption="Doctor_Key" attribute="1" defaultMemberUniqueName="[Fact Process Indicator].[Doctor_Key].[All]" allUniqueName="[Fact Process Indicator].[Doctor_Key].[All]" dimensionUniqueName="[Fact Process Indicator]" displayFolder="" count="0" unbalanced="0" hidden="1"/>
    <cacheHierarchy uniqueName="[Fact Process Indicator].[EndDate]" caption="EndDate" attribute="1" defaultMemberUniqueName="[Fact Process Indicator].[EndDate].[All]" allUniqueName="[Fact Process Indicator].[EndDate].[All]" dimensionUniqueName="[Fact Process Indicator]" displayFolder="" count="0" unbalanced="0" hidden="1"/>
    <cacheHierarchy uniqueName="[Fact Process Indicator].[Episode_Key]" caption="Episode_Key" attribute="1" defaultMemberUniqueName="[Fact Process Indicator].[Episode_Key].[All]" allUniqueName="[Fact Process Indicator].[Episode_Key].[All]" dimensionUniqueName="[Fact Process Indicator]" displayFolder="" count="0" unbalanced="0" hidden="1"/>
    <cacheHierarchy uniqueName="[Fact Process Indicator].[NEW_FOLLOWUP_FLAG]" caption="NEW_FOLLOWUP_FLAG" attribute="1" defaultMemberUniqueName="[Fact Process Indicator].[NEW_FOLLOWUP_FLAG].[All]" allUniqueName="[Fact Process Indicator].[NEW_FOLLOWUP_FLAG].[All]" dimensionUniqueName="[Fact Process Indicator]" displayFolder="" count="0" unbalanced="0" hidden="1"/>
    <cacheHierarchy uniqueName="[Fact Process Indicator].[OPDWaitingTime]" caption="OPDWaitingTime" attribute="1" defaultMemberUniqueName="[Fact Process Indicator].[OPDWaitingTime].[All]" allUniqueName="[Fact Process Indicator].[OPDWaitingTime].[All]" dimensionUniqueName="[Fact Process Indicator]" displayFolder="" count="0" unbalanced="0" hidden="1"/>
    <cacheHierarchy uniqueName="[Fact Process Indicator].[Organization_key]" caption="Organization_key" attribute="1" defaultMemberUniqueName="[Fact Process Indicator].[Organization_key].[All]" allUniqueName="[Fact Process Indicator].[Organization_key].[All]" dimensionUniqueName="[Fact Process Indicator]" displayFolder="" count="0" unbalanced="0" hidden="1"/>
    <cacheHierarchy uniqueName="[Fact Process Indicator].[patient_id]" caption="patient_id" attribute="1" defaultMemberUniqueName="[Fact Process Indicator].[patient_id].[All]" allUniqueName="[Fact Process Indicator].[patient_id].[All]" dimensionUniqueName="[Fact Process Indicator]" displayFolder="" count="0" unbalanced="0" hidden="1"/>
    <cacheHierarchy uniqueName="[Fact Process Indicator].[PatientEpisodeType_Key]" caption="PatientEpisodeType_Key" attribute="1" defaultMemberUniqueName="[Fact Process Indicator].[PatientEpisodeType_Key].[All]" allUniqueName="[Fact Process Indicator].[PatientEpisodeType_Key].[All]" dimensionUniqueName="[Fact Process Indicator]" displayFolder="" count="0" unbalanced="0" hidden="1"/>
    <cacheHierarchy uniqueName="[Fact Process Indicator].[QueueTicket]" caption="QueueTicket" attribute="1" defaultMemberUniqueName="[Fact Process Indicator].[QueueTicket].[All]" allUniqueName="[Fact Process Indicator].[QueueTicket].[All]" dimensionUniqueName="[Fact Process Indicator]" displayFolder="" count="0" unbalanced="0" hidden="1"/>
    <cacheHierarchy uniqueName="[Fact Process Indicator].[ReservationDate]" caption="ReservationDate" attribute="1" defaultMemberUniqueName="[Fact Process Indicator].[ReservationDate].[All]" allUniqueName="[Fact Process Indicator].[ReservationDate].[All]" dimensionUniqueName="[Fact Process Indicator]" displayFolder="" count="0" unbalanced="0" hidden="1"/>
    <cacheHierarchy uniqueName="[Fact Process Indicator].[SeenDate]" caption="SeenDate" attribute="1" defaultMemberUniqueName="[Fact Process Indicator].[SeenDate].[All]" allUniqueName="[Fact Process Indicator].[SeenDate].[All]" dimensionUniqueName="[Fact Process Indicator]" displayFolder="" count="0" unbalanced="0" hidden="1"/>
    <cacheHierarchy uniqueName="[Fact Process Indicator].[Service_key]" caption="Service_key" attribute="1" defaultMemberUniqueName="[Fact Process Indicator].[Service_key].[All]" allUniqueName="[Fact Process Indicator].[Service_key].[All]" dimensionUniqueName="[Fact Process Indicator]" displayFolder="" count="0" unbalanced="0" hidden="1"/>
    <cacheHierarchy uniqueName="[Fact Process Indicator].[StartDate]" caption="StartDate" attribute="1" defaultMemberUniqueName="[Fact Process Indicator].[StartDate].[All]" allUniqueName="[Fact Process Indicator].[StartDate].[All]" dimensionUniqueName="[Fact Process Indicator]" displayFolder="" count="0" unbalanced="0" hidden="1"/>
    <cacheHierarchy uniqueName="[Fact Process Indicator].[SystemFrom]" caption="SystemFrom" attribute="1" defaultMemberUniqueName="[Fact Process Indicator].[SystemFrom].[All]" allUniqueName="[Fact Process Indicator].[SystemFrom].[All]" dimensionUniqueName="[Fact Process Indicator]" displayFolder="" count="0" unbalanced="0" hidden="1"/>
    <cacheHierarchy uniqueName="[Fact Process Indicator].[TIME_ARRIVED]" caption="TIME_ARRIVED" attribute="1" defaultMemberUniqueName="[Fact Process Indicator].[TIME_ARRIVED].[All]" allUniqueName="[Fact Process Indicator].[TIME_ARRIVED].[All]" dimensionUniqueName="[Fact Process Indicator]" displayFolder="" count="0" unbalanced="0" hidden="1"/>
    <cacheHierarchy uniqueName="[Fact Process Indicator].[TIME_COMPLETE]" caption="TIME_COMPLETE" attribute="1" defaultMemberUniqueName="[Fact Process Indicator].[TIME_COMPLETE].[All]" allUniqueName="[Fact Process Indicator].[TIME_COMPLETE].[All]" dimensionUniqueName="[Fact Process Indicator]" displayFolder="" count="0" unbalanced="0" hidden="1"/>
    <cacheHierarchy uniqueName="[Fact Process Indicator].[TIME_SEEN]" caption="TIME_SEEN" attribute="1" defaultMemberUniqueName="[Fact Process Indicator].[TIME_SEEN].[All]" allUniqueName="[Fact Process Indicator].[TIME_SEEN].[All]" dimensionUniqueName="[Fact Process Indicator]" displayFolder="" count="0" unbalanced="0" hidden="1"/>
    <cacheHierarchy uniqueName="[Fact Process Indicator].[TreatmentTime]" caption="TreatmentTime" attribute="1" defaultMemberUniqueName="[Fact Process Indicator].[TreatmentTime].[All]" allUniqueName="[Fact Process Indicator].[TreatmentTime].[All]" dimensionUniqueName="[Fact Process Indicator]" displayFolder="" count="0" unbalanced="0" hidden="1"/>
    <cacheHierarchy uniqueName="[Fact Process Indicator].[WaitingFlag]" caption="WaitingFlag" attribute="1" defaultMemberUniqueName="[Fact Process Indicator].[WaitingFlag].[All]" allUniqueName="[Fact Process Indicator].[WaitingFlag].[All]" dimensionUniqueName="[Fact Process Indicator]" displayFolder="" count="0" unbalanced="0" hidden="1"/>
    <cacheHierarchy uniqueName="[Fact Process Indicator].[Walkin_Flag]" caption="Walkin_Flag" attribute="1" defaultMemberUniqueName="[Fact Process Indicator].[Walkin_Flag].[All]" allUniqueName="[Fact Process Indicator].[Walkin_Flag].[All]" dimensionUniqueName="[Fact Process Indicator]" displayFolder="" count="0" unbalanced="0" hidden="1"/>
    <cacheHierarchy uniqueName="[Fact Referral Assumptions].[BaseLineKey]" caption="BaseLineKey" attribute="1" defaultMemberUniqueName="[Fact Referral Assumptions].[BaseLineKey].[All]" allUniqueName="[Fact Referral Assumptions].[BaseLineKey].[All]" dimensionUniqueName="[Fact Referral Assumptions]" displayFolder="" count="0" unbalanced="0" hidden="1"/>
    <cacheHierarchy uniqueName="[Fact Referral Assumptions].[CompanyKey]" caption="CompanyKey" attribute="1" defaultMemberUniqueName="[Fact Referral Assumptions].[CompanyKey].[All]" allUniqueName="[Fact Referral Assumptions].[CompanyKey].[All]" dimensionUniqueName="[Fact Referral Assumptions]" displayFolder="" count="0" unbalanced="0" hidden="1"/>
    <cacheHierarchy uniqueName="[Fact Referral Assumptions].[DateKey]" caption="DateKey" attribute="1" defaultMemberUniqueName="[Fact Referral Assumptions].[DateKey].[All]" allUniqueName="[Fact Referral Assumptions].[DateKey].[All]" dimensionUniqueName="[Fact Referral Assumptions]" displayFolder="" count="0" unbalanced="0" hidden="1"/>
    <cacheHierarchy uniqueName="[Fact Referral Assumptions].[EntranceKey]" caption="EntranceKey" attribute="1" defaultMemberUniqueName="[Fact Referral Assumptions].[EntranceKey].[All]" allUniqueName="[Fact Referral Assumptions].[EntranceKey].[All]" dimensionUniqueName="[Fact Referral Assumptions]" displayFolder="" count="0" unbalanced="0" hidden="1"/>
    <cacheHierarchy uniqueName="[Fact Referral Assumptions].[OrganizationKey]" caption="OrganizationKey" attribute="1" defaultMemberUniqueName="[Fact Referral Assumptions].[OrganizationKey].[All]" allUniqueName="[Fact Referral Assumptions].[OrganizationKey].[All]" dimensionUniqueName="[Fact Referral Assumptions]" displayFolder="" count="0" unbalanced="0" hidden="1"/>
    <cacheHierarchy uniqueName="[Fact Referral Assumptions].[PatientEpisodeTypeKey]" caption="PatientEpisodeTypeKey" attribute="1" defaultMemberUniqueName="[Fact Referral Assumptions].[PatientEpisodeTypeKey].[All]" allUniqueName="[Fact Referral Assumptions].[PatientEpisodeTypeKey].[All]" dimensionUniqueName="[Fact Referral Assumptions]" displayFolder="" count="0" unbalanced="0" hidden="1"/>
    <cacheHierarchy uniqueName="[Fact Referral Assumptions].[Referral]" caption="Referral" attribute="1" defaultMemberUniqueName="[Fact Referral Assumptions].[Referral].[All]" allUniqueName="[Fact Referral Assumptions].[Referral].[All]" dimensionUniqueName="[Fact Referral Assumptions]" displayFolder="" count="0" unbalanced="0" hidden="1"/>
    <cacheHierarchy uniqueName="[Fact Referral Assumptions].[ReferralPercent]" caption="ReferralPercent" attribute="1" defaultMemberUniqueName="[Fact Referral Assumptions].[ReferralPercent].[All]" allUniqueName="[Fact Referral Assumptions].[ReferralPercent].[All]" dimensionUniqueName="[Fact Referral Assumptions]" displayFolder="" count="0" unbalanced="0" hidden="1"/>
    <cacheHierarchy uniqueName="[Fact Referral Assumptions].[ScenarioID]" caption="ScenarioID" attribute="1" defaultMemberUniqueName="[Fact Referral Assumptions].[ScenarioID].[All]" allUniqueName="[Fact Referral Assumptions].[ScenarioID].[All]" dimensionUniqueName="[Fact Referral Assumptions]" displayFolder="" count="0" unbalanced="0" hidden="1"/>
    <cacheHierarchy uniqueName="[Fact Referral Assumptions].[SectionTempKey]" caption="SectionTempKey" attribute="1" defaultMemberUniqueName="[Fact Referral Assumptions].[SectionTempKey].[All]" allUniqueName="[Fact Referral Assumptions].[SectionTempKey].[All]" dimensionUniqueName="[Fact Referral Assumptions]" displayFolder="" count="0" unbalanced="0" hidden="1"/>
    <cacheHierarchy uniqueName="[Fact Referral Assumptions].[ServiceKey]" caption="ServiceKey" attribute="1" defaultMemberUniqueName="[Fact Referral Assumptions].[ServiceKey].[All]" allUniqueName="[Fact Referral Assumptions].[ServiceKey].[All]" dimensionUniqueName="[Fact Referral Assumptions]" displayFolder="" count="0" unbalanced="0" hidden="1"/>
    <cacheHierarchy uniqueName="[Fact Referral Assumptions].[Volume]" caption="Volume" attribute="1" defaultMemberUniqueName="[Fact Referral Assumptions].[Volume].[All]" allUniqueName="[Fact Referral Assumptions].[Volume].[All]" dimensionUniqueName="[Fact Referral Assumptions]" displayFolder="" count="0" unbalanced="0" hidden="1"/>
    <cacheHierarchy uniqueName="[Fact Referral Assumptions BaseLine].[BaseLineKey]" caption="BaseLineKey" attribute="1" defaultMemberUniqueName="[Fact Referral Assumptions BaseLine].[BaseLineKey].[All]" allUniqueName="[Fact Referral Assumptions BaseLine].[BaseLineKey].[All]" dimensionUniqueName="[Fact Referral Assumptions BaseLine]" displayFolder="" count="0" unbalanced="0" hidden="1"/>
    <cacheHierarchy uniqueName="[Fact Referral Assumptions BaseLine].[CompanyKey]" caption="CompanyKey" attribute="1" defaultMemberUniqueName="[Fact Referral Assumptions BaseLine].[CompanyKey].[All]" allUniqueName="[Fact Referral Assumptions BaseLine].[CompanyKey].[All]" dimensionUniqueName="[Fact Referral Assumptions BaseLine]" displayFolder="" count="0" unbalanced="0" hidden="1"/>
    <cacheHierarchy uniqueName="[Fact Referral Assumptions BaseLine].[DateKey]" caption="DateKey" attribute="1" defaultMemberUniqueName="[Fact Referral Assumptions BaseLine].[DateKey].[All]" allUniqueName="[Fact Referral Assumptions BaseLine].[DateKey].[All]" dimensionUniqueName="[Fact Referral Assumptions BaseLine]" displayFolder="" count="0" unbalanced="0" hidden="1"/>
    <cacheHierarchy uniqueName="[Fact Referral Assumptions BaseLine].[EntranceKey]" caption="EntranceKey" attribute="1" defaultMemberUniqueName="[Fact Referral Assumptions BaseLine].[EntranceKey].[All]" allUniqueName="[Fact Referral Assumptions BaseLine].[EntranceKey].[All]" dimensionUniqueName="[Fact Referral Assumptions BaseLine]" displayFolder="" count="0" unbalanced="0" hidden="1"/>
    <cacheHierarchy uniqueName="[Fact Referral Assumptions BaseLine].[OrganizationKey]" caption="OrganizationKey" attribute="1" defaultMemberUniqueName="[Fact Referral Assumptions BaseLine].[OrganizationKey].[All]" allUniqueName="[Fact Referral Assumptions BaseLine].[OrganizationKey].[All]" dimensionUniqueName="[Fact Referral Assumptions BaseLine]" displayFolder="" count="0" unbalanced="0" hidden="1"/>
    <cacheHierarchy uniqueName="[Fact Referral Assumptions BaseLine].[PatientEpisodeTypeKey]" caption="PatientEpisodeTypeKey" attribute="1" defaultMemberUniqueName="[Fact Referral Assumptions BaseLine].[PatientEpisodeTypeKey].[All]" allUniqueName="[Fact Referral Assumptions BaseLine].[PatientEpisodeTypeKey].[All]" dimensionUniqueName="[Fact Referral Assumptions BaseLine]" displayFolder="" count="0" unbalanced="0" hidden="1"/>
    <cacheHierarchy uniqueName="[Fact Referral Assumptions BaseLine].[ReferralPercent]" caption="ReferralPercent" attribute="1" defaultMemberUniqueName="[Fact Referral Assumptions BaseLine].[ReferralPercent].[All]" allUniqueName="[Fact Referral Assumptions BaseLine].[ReferralPercent].[All]" dimensionUniqueName="[Fact Referral Assumptions BaseLine]" displayFolder="" count="0" unbalanced="0" hidden="1"/>
    <cacheHierarchy uniqueName="[Fact Referral Assumptions BaseLine].[ScenarioID]" caption="ScenarioID" attribute="1" defaultMemberUniqueName="[Fact Referral Assumptions BaseLine].[ScenarioID].[All]" allUniqueName="[Fact Referral Assumptions BaseLine].[ScenarioID].[All]" dimensionUniqueName="[Fact Referral Assumptions BaseLine]" displayFolder="" count="0" unbalanced="0" hidden="1"/>
    <cacheHierarchy uniqueName="[Fact Referral Assumptions BaseLine].[SectionTempKey]" caption="SectionTempKey" attribute="1" defaultMemberUniqueName="[Fact Referral Assumptions BaseLine].[SectionTempKey].[All]" allUniqueName="[Fact Referral Assumptions BaseLine].[SectionTempKey].[All]" dimensionUniqueName="[Fact Referral Assumptions BaseLine]" displayFolder="" count="0" unbalanced="0" hidden="1"/>
    <cacheHierarchy uniqueName="[Fact Referral Assumptions BaseLine].[ServiceKey]" caption="ServiceKey" attribute="1" defaultMemberUniqueName="[Fact Referral Assumptions BaseLine].[ServiceKey].[All]" allUniqueName="[Fact Referral Assumptions BaseLine].[ServiceKey].[All]" dimensionUniqueName="[Fact Referral Assumptions BaseLine]" displayFolder="" count="0" unbalanced="0" hidden="1"/>
    <cacheHierarchy uniqueName="[Fact Referral Assumptions BaseLine].[Volume]" caption="Volume" attribute="1" defaultMemberUniqueName="[Fact Referral Assumptions BaseLine].[Volume].[All]" allUniqueName="[Fact Referral Assumptions BaseLine].[Volume].[All]" dimensionUniqueName="[Fact Referral Assumptions BaseLine]" displayFolder="" count="0" unbalanced="0" hidden="1"/>
    <cacheHierarchy uniqueName="[Fact Service Date].[Custom Week]" caption="Custom Week" attribute="1" defaultMemberUniqueName="[Fact Service Date].[Custom Week].[All]" allUniqueName="[Fact Service Date].[Custom Week].[All]" dimensionUniqueName="[Fact Service Date]" displayFolder="" count="0" unbalanced="0" hidden="1"/>
    <cacheHierarchy uniqueName="[Fact Service Date].[Date]" caption="Date" attribute="1" defaultMemberUniqueName="[Fact Service Date].[Date].[All]" allUniqueName="[Fact Service Date].[Date].[All]" dimensionUniqueName="[Fact Service Date]" displayFolder="" count="0" unbalanced="0" hidden="1"/>
    <cacheHierarchy uniqueName="[Fact Service Date].[DateKey]" caption="DateKey" attribute="1" defaultMemberUniqueName="[Fact Service Date].[DateKey].[All]" allUniqueName="[Fact Service Date].[DateKey].[All]" dimensionUniqueName="[Fact Service Date]" displayFolder="" count="0" unbalanced="0" hidden="1"/>
    <cacheHierarchy uniqueName="[Fact Service Date].[DateOld]" caption="DateOld" attribute="1" defaultMemberUniqueName="[Fact Service Date].[DateOld].[All]" allUniqueName="[Fact Service Date].[DateOld].[All]" dimensionUniqueName="[Fact Service Date]" displayFolder="" count="0" unbalanced="0" hidden="1"/>
    <cacheHierarchy uniqueName="[Fact Service Date].[Day Name]" caption="Day Name" attribute="1" defaultMemberUniqueName="[Fact Service Date].[Day Name].[All]" allUniqueName="[Fact Service Date].[Day Name].[All]" dimensionUniqueName="[Fact Service Date]" displayFolder="" count="0" unbalanced="0" hidden="1"/>
    <cacheHierarchy uniqueName="[Fact Service Date].[Day Of Month]" caption="Day Of Month" attribute="1" defaultMemberUniqueName="[Fact Service Date].[Day Of Month].[All]" allUniqueName="[Fact Service Date].[Day Of Month].[All]" dimensionUniqueName="[Fact Service Date]" displayFolder="" count="0" unbalanced="0" hidden="1"/>
    <cacheHierarchy uniqueName="[Fact Service Date].[Day of Week]" caption="Day of Week" attribute="1" defaultMemberUniqueName="[Fact Service Date].[Day of Week].[All]" allUniqueName="[Fact Service Date].[Day of Week].[All]" dimensionUniqueName="[Fact Service Date]" displayFolder="" count="0" unbalanced="0" hidden="1"/>
    <cacheHierarchy uniqueName="[Fact Service Date].[Day of Year]" caption="Day of Year" attribute="1" defaultMemberUniqueName="[Fact Service Date].[Day of Year].[All]" allUniqueName="[Fact Service Date].[Day of Year].[All]" dimensionUniqueName="[Fact Service Date]" displayFolder="" count="0" unbalanced="0" hidden="1"/>
    <cacheHierarchy uniqueName="[Fact Service Date].[DayKey]" caption="DayKey" attribute="1" defaultMemberUniqueName="[Fact Service Date].[DayKey].[All]" allUniqueName="[Fact Service Date].[DayKey].[All]" dimensionUniqueName="[Fact Service Date]" displayFolder="" count="0" unbalanced="0" hidden="1"/>
    <cacheHierarchy uniqueName="[Fact Service Date].[DayKey2]" caption="DayKey2" attribute="1" defaultMemberUniqueName="[Fact Service Date].[DayKey2].[All]" allUniqueName="[Fact Service Date].[DayKey2].[All]" dimensionUniqueName="[Fact Service Date]" displayFolder="" count="0" unbalanced="0" hidden="1"/>
    <cacheHierarchy uniqueName="[Fact Service Date].[DayofMonthKey]" caption="DayofMonthKey" attribute="1" defaultMemberUniqueName="[Fact Service Date].[DayofMonthKey].[All]" allUniqueName="[Fact Service Date].[DayofMonthKey].[All]" dimensionUniqueName="[Fact Service Date]" displayFolder="" count="0" unbalanced="0" hidden="1"/>
    <cacheHierarchy uniqueName="[Fact Service Date].[DayofWeekKey]" caption="DayofWeekKey" attribute="1" defaultMemberUniqueName="[Fact Service Date].[DayofWeekKey].[All]" allUniqueName="[Fact Service Date].[DayofWeekKey].[All]" dimensionUniqueName="[Fact Service Date]" displayFolder="" count="0" unbalanced="0" hidden="1"/>
    <cacheHierarchy uniqueName="[Fact Service Date].[DayofYearKey]" caption="DayofYearKey" attribute="1" defaultMemberUniqueName="[Fact Service Date].[DayofYearKey].[All]" allUniqueName="[Fact Service Date].[DayofYearKey].[All]" dimensionUniqueName="[Fact Service Date]" displayFolder="" count="0" unbalanced="0" hidden="1"/>
    <cacheHierarchy uniqueName="[Fact Service Date].[FormattedDate]" caption="FormattedDate" attribute="1" defaultMemberUniqueName="[Fact Service Date].[FormattedDate].[All]" allUniqueName="[Fact Service Date].[FormattedDate].[All]" dimensionUniqueName="[Fact Service Date]" displayFolder="" count="0" unbalanced="0" hidden="1"/>
    <cacheHierarchy uniqueName="[Fact Service Date].[Half Year Name]" caption="Half Year Name" attribute="1" defaultMemberUniqueName="[Fact Service Date].[Half Year Name].[All]" allUniqueName="[Fact Service Date].[Half Year Name].[All]" dimensionUniqueName="[Fact Service Date]" displayFolder="" count="0" unbalanced="0" hidden="1"/>
    <cacheHierarchy uniqueName="[Fact Service Date].[Hijri Date]" caption="Hijri Date" attribute="1" defaultMemberUniqueName="[Fact Service Date].[Hijri Date].[All]" allUniqueName="[Fact Service Date].[Hijri Date].[All]" dimensionUniqueName="[Fact Service Date]" displayFolder="" count="0" unbalanced="0" hidden="1"/>
    <cacheHierarchy uniqueName="[Fact Service Date].[Hijri Month]" caption="Hijri Month" attribute="1" defaultMemberUniqueName="[Fact Service Date].[Hijri Month].[All]" allUniqueName="[Fact Service Date].[Hijri Month].[All]" dimensionUniqueName="[Fact Service Date]" displayFolder="" count="0" unbalanced="0" hidden="1"/>
    <cacheHierarchy uniqueName="[Fact Service Date].[Hijri Quarter]" caption="Hijri Quarter" attribute="1" defaultMemberUniqueName="[Fact Service Date].[Hijri Quarter].[All]" allUniqueName="[Fact Service Date].[Hijri Quarter].[All]" dimensionUniqueName="[Fact Service Date]" displayFolder="" count="0" unbalanced="0" hidden="1"/>
    <cacheHierarchy uniqueName="[Fact Service Date].[Hijri Semester]" caption="Hijri Semester" attribute="1" defaultMemberUniqueName="[Fact Service Date].[Hijri Semester].[All]" allUniqueName="[Fact Service Date].[Hijri Semester].[All]" dimensionUniqueName="[Fact Service Date]" displayFolder="" count="0" unbalanced="0" hidden="1"/>
    <cacheHierarchy uniqueName="[Fact Service Date].[Hijri Year]" caption="Hijri Year" attribute="1" defaultMemberUniqueName="[Fact Service Date].[Hijri Year].[All]" allUniqueName="[Fact Service Date].[Hijri Year].[All]" dimensionUniqueName="[Fact Service Date]" displayFolder="" count="0" unbalanced="0" hidden="1"/>
    <cacheHierarchy uniqueName="[Fact Service Date].[HijriDayKey]" caption="HijriDayKey" attribute="1" defaultMemberUniqueName="[Fact Service Date].[HijriDayKey].[All]" allUniqueName="[Fact Service Date].[HijriDayKey].[All]" dimensionUniqueName="[Fact Service Date]" displayFolder="" count="0" unbalanced="0" hidden="1"/>
    <cacheHierarchy uniqueName="[Fact Service Date].[HijriMonthKey]" caption="HijriMonthKey" attribute="1" defaultMemberUniqueName="[Fact Service Date].[HijriMonthKey].[All]" allUniqueName="[Fact Service Date].[HijriMonthKey].[All]" dimensionUniqueName="[Fact Service Date]" displayFolder="" count="0" unbalanced="0" hidden="1"/>
    <cacheHierarchy uniqueName="[Fact Service Date].[HijriQuarterKey]" caption="HijriQuarterKey" attribute="1" defaultMemberUniqueName="[Fact Service Date].[HijriQuarterKey].[All]" allUniqueName="[Fact Service Date].[HijriQuarterKey].[All]" dimensionUniqueName="[Fact Service Date]" displayFolder="" count="0" unbalanced="0" hidden="1"/>
    <cacheHierarchy uniqueName="[Fact Service Date].[HijriSemesterKey]" caption="HijriSemesterKey" attribute="1" defaultMemberUniqueName="[Fact Service Date].[HijriSemesterKey].[All]" allUniqueName="[Fact Service Date].[HijriSemesterKey].[All]" dimensionUniqueName="[Fact Service Date]" displayFolder="" count="0" unbalanced="0" hidden="1"/>
    <cacheHierarchy uniqueName="[Fact Service Date].[Month Name]" caption="Month Name" attribute="1" defaultMemberUniqueName="[Fact Service Date].[Month Name].[All]" allUniqueName="[Fact Service Date].[Month Name].[All]" dimensionUniqueName="[Fact Service Date]" displayFolder="" count="0" unbalanced="0" hidden="1"/>
    <cacheHierarchy uniqueName="[Fact Service Date].[Month Of Year]" caption="Month Of Year" attribute="1" defaultMemberUniqueName="[Fact Service Date].[Month Of Year].[All]" allUniqueName="[Fact Service Date].[Month Of Year].[All]" dimensionUniqueName="[Fact Service Date]" displayFolder="" count="0" unbalanced="0" hidden="1"/>
    <cacheHierarchy uniqueName="[Fact Service Date].[MonthKey]" caption="MonthKey" attribute="1" defaultMemberUniqueName="[Fact Service Date].[MonthKey].[All]" allUniqueName="[Fact Service Date].[MonthKey].[All]" dimensionUniqueName="[Fact Service Date]" displayFolder="" count="0" unbalanced="0" hidden="1"/>
    <cacheHierarchy uniqueName="[Fact Service Date].[MonthNameKey]" caption="MonthNameKey" attribute="1" defaultMemberUniqueName="[Fact Service Date].[MonthNameKey].[All]" allUniqueName="[Fact Service Date].[MonthNameKey].[All]" dimensionUniqueName="[Fact Service Date]" displayFolder="" count="0" unbalanced="0" hidden="1"/>
    <cacheHierarchy uniqueName="[Fact Service Date].[MonthOverTime]" caption="MonthOverTime" attribute="1" defaultMemberUniqueName="[Fact Service Date].[MonthOverTime].[All]" allUniqueName="[Fact Service Date].[MonthOverTime].[All]" dimensionUniqueName="[Fact Service Date]" displayFolder="" count="0" unbalanced="0" hidden="1"/>
    <cacheHierarchy uniqueName="[Fact Service Date].[PK_Date]" caption="PK_Date" attribute="1" keyAttribute="1" defaultMemberUniqueName="[Fact Service Date].[PK_Date].[All]" allUniqueName="[Fact Service Date].[PK_Date].[All]" dimensionUniqueName="[Fact Service Date]" displayFolder="" count="0" unbalanced="0" hidden="1"/>
    <cacheHierarchy uniqueName="[Fact Service Date].[Quarter Name]" caption="Quarter Name" attribute="1" defaultMemberUniqueName="[Fact Service Date].[Quarter Name].[All]" allUniqueName="[Fact Service Date].[Quarter Name].[All]" dimensionUniqueName="[Fact Service Date]" displayFolder="" count="0" unbalanced="0" hidden="1"/>
    <cacheHierarchy uniqueName="[Fact Service Date].[Quarter Of Year]" caption="Quarter Of Year" attribute="1" defaultMemberUniqueName="[Fact Service Date].[Quarter Of Year].[All]" allUniqueName="[Fact Service Date].[Quarter Of Year].[All]" dimensionUniqueName="[Fact Service Date]" displayFolder="" count="0" unbalanced="0" hidden="1"/>
    <cacheHierarchy uniqueName="[Fact Service Date].[QuarterKey]" caption="QuarterKey" attribute="1" defaultMemberUniqueName="[Fact Service Date].[QuarterKey].[All]" allUniqueName="[Fact Service Date].[QuarterKey].[All]" dimensionUniqueName="[Fact Service Date]" displayFolder="" count="0" unbalanced="0" hidden="1"/>
    <cacheHierarchy uniqueName="[Fact Service Date].[Semester Of Year]" caption="Semester Of Year" attribute="1" defaultMemberUniqueName="[Fact Service Date].[Semester Of Year].[All]" allUniqueName="[Fact Service Date].[Semester Of Year].[All]" dimensionUniqueName="[Fact Service Date]" displayFolder="" count="0" unbalanced="0" hidden="1"/>
    <cacheHierarchy uniqueName="[Fact Service Date].[SemesterKey]" caption="SemesterKey" attribute="1" defaultMemberUniqueName="[Fact Service Date].[SemesterKey].[All]" allUniqueName="[Fact Service Date].[SemesterKey].[All]" dimensionUniqueName="[Fact Service Date]" displayFolder="" count="0" unbalanced="0" hidden="1"/>
    <cacheHierarchy uniqueName="[Fact Service Date].[SemesterNameKey]" caption="SemesterNameKey" attribute="1" defaultMemberUniqueName="[Fact Service Date].[SemesterNameKey].[All]" allUniqueName="[Fact Service Date].[SemesterNameKey].[All]" dimensionUniqueName="[Fact Service Date]" displayFolder="" count="0" unbalanced="0" hidden="1"/>
    <cacheHierarchy uniqueName="[Fact Service Date].[Week]" caption="Week" attribute="1" defaultMemberUniqueName="[Fact Service Date].[Week].[All]" allUniqueName="[Fact Service Date].[Week].[All]" dimensionUniqueName="[Fact Service Date]" displayFolder="" count="0" unbalanced="0" hidden="1"/>
    <cacheHierarchy uniqueName="[Fact Service Date].[Week Of Year]" caption="Week Of Year" attribute="1" defaultMemberUniqueName="[Fact Service Date].[Week Of Year].[All]" allUniqueName="[Fact Service Date].[Week Of Year].[All]" dimensionUniqueName="[Fact Service Date]" displayFolder="" count="0" unbalanced="0" hidden="1"/>
    <cacheHierarchy uniqueName="[Fact Service Date].[WeekKey]" caption="WeekKey" attribute="1" defaultMemberUniqueName="[Fact Service Date].[WeekKey].[All]" allUniqueName="[Fact Service Date].[WeekKey].[All]" dimensionUniqueName="[Fact Service Date]" displayFolder="" count="0" unbalanced="0" hidden="1"/>
    <cacheHierarchy uniqueName="[Fact Service Date].[Year Name]" caption="Year Name" attribute="1" defaultMemberUniqueName="[Fact Service Date].[Year Name].[All]" allUniqueName="[Fact Service Date].[Year Name].[All]" dimensionUniqueName="[Fact Service Date]" displayFolder="" count="0" unbalanced="0" hidden="1"/>
    <cacheHierarchy uniqueName="[Fact Service Date].[YearMonthKey]" caption="YearMonthKey" attribute="1" defaultMemberUniqueName="[Fact Service Date].[YearMonthKey].[All]" allUniqueName="[Fact Service Date].[YearMonthKey].[All]" dimensionUniqueName="[Fact Service Date]" displayFolder="" count="0" unbalanced="0" hidden="1"/>
    <cacheHierarchy uniqueName="[Fact Service Leakage].[AdmittionFlag]" caption="AdmittionFlag" attribute="1" defaultMemberUniqueName="[Fact Service Leakage].[AdmittionFlag].[All]" allUniqueName="[Fact Service Leakage].[AdmittionFlag].[All]" dimensionUniqueName="[Fact Service Leakage]" displayFolder="" count="0" unbalanced="0" hidden="1"/>
    <cacheHierarchy uniqueName="[Fact Service Leakage].[Company_Key]" caption="Company_Key" attribute="1" defaultMemberUniqueName="[Fact Service Leakage].[Company_Key].[All]" allUniqueName="[Fact Service Leakage].[Company_Key].[All]" dimensionUniqueName="[Fact Service Leakage]" displayFolder="" count="0" unbalanced="0" hidden="1"/>
    <cacheHierarchy uniqueName="[Fact Service Leakage].[DateKey]" caption="DateKey" attribute="1" defaultMemberUniqueName="[Fact Service Leakage].[DateKey].[All]" allUniqueName="[Fact Service Leakage].[DateKey].[All]" dimensionUniqueName="[Fact Service Leakage]" displayFolder="" count="0" unbalanced="0" hidden="1"/>
    <cacheHierarchy uniqueName="[Fact Service Leakage].[DOCTOR_KEY]" caption="DOCTOR_KEY" attribute="1" defaultMemberUniqueName="[Fact Service Leakage].[DOCTOR_KEY].[All]" allUniqueName="[Fact Service Leakage].[DOCTOR_KEY].[All]" dimensionUniqueName="[Fact Service Leakage]" displayFolder="" count="0" unbalanced="0" hidden="1"/>
    <cacheHierarchy uniqueName="[Fact Service Leakage].[Entrance_Key]" caption="Entrance_Key" attribute="1" defaultMemberUniqueName="[Fact Service Leakage].[Entrance_Key].[All]" allUniqueName="[Fact Service Leakage].[Entrance_Key].[All]" dimensionUniqueName="[Fact Service Leakage]" displayFolder="" count="0" unbalanced="0" hidden="1"/>
    <cacheHierarchy uniqueName="[Fact Service Leakage].[EPISODE_KEY]" caption="EPISODE_KEY" attribute="1" defaultMemberUniqueName="[Fact Service Leakage].[EPISODE_KEY].[All]" allUniqueName="[Fact Service Leakage].[EPISODE_KEY].[All]" dimensionUniqueName="[Fact Service Leakage]" displayFolder="" count="0" unbalanced="0" hidden="1"/>
    <cacheHierarchy uniqueName="[Fact Service Leakage].[LeakageCompanyTax]" caption="LeakageCompanyTax" attribute="1" defaultMemberUniqueName="[Fact Service Leakage].[LeakageCompanyTax].[All]" allUniqueName="[Fact Service Leakage].[LeakageCompanyTax].[All]" dimensionUniqueName="[Fact Service Leakage]" displayFolder="" count="0" unbalanced="0" hidden="1"/>
    <cacheHierarchy uniqueName="[Fact Service Leakage].[LeakageDiscount]" caption="LeakageDiscount" attribute="1" defaultMemberUniqueName="[Fact Service Leakage].[LeakageDiscount].[All]" allUniqueName="[Fact Service Leakage].[LeakageDiscount].[All]" dimensionUniqueName="[Fact Service Leakage]" displayFolder="" count="0" unbalanced="0" hidden="1"/>
    <cacheHierarchy uniqueName="[Fact Service Leakage].[LeakagePatientTax]" caption="LeakagePatientTax" attribute="1" defaultMemberUniqueName="[Fact Service Leakage].[LeakagePatientTax].[All]" allUniqueName="[Fact Service Leakage].[LeakagePatientTax].[All]" dimensionUniqueName="[Fact Service Leakage]" displayFolder="" count="0" unbalanced="0" hidden="1"/>
    <cacheHierarchy uniqueName="[Fact Service Leakage].[LeakageRevenue]" caption="LeakageRevenue" attribute="1" defaultMemberUniqueName="[Fact Service Leakage].[LeakageRevenue].[All]" allUniqueName="[Fact Service Leakage].[LeakageRevenue].[All]" dimensionUniqueName="[Fact Service Leakage]" displayFolder="" count="0" unbalanced="0" hidden="1"/>
    <cacheHierarchy uniqueName="[Fact Service Leakage].[Organization_key]" caption="Organization_key" attribute="1" defaultMemberUniqueName="[Fact Service Leakage].[Organization_key].[All]" allUniqueName="[Fact Service Leakage].[Organization_key].[All]" dimensionUniqueName="[Fact Service Leakage]" displayFolder="" count="0" unbalanced="0" hidden="1"/>
    <cacheHierarchy uniqueName="[Fact Service Leakage].[patient_id]" caption="patient_id" attribute="1" defaultMemberUniqueName="[Fact Service Leakage].[patient_id].[All]" allUniqueName="[Fact Service Leakage].[patient_id].[All]" dimensionUniqueName="[Fact Service Leakage]" displayFolder="" count="0" unbalanced="0" hidden="1"/>
    <cacheHierarchy uniqueName="[Fact Service Leakage].[PatientEpisodeType_Key]" caption="PatientEpisodeType_Key" attribute="1" defaultMemberUniqueName="[Fact Service Leakage].[PatientEpisodeType_Key].[All]" allUniqueName="[Fact Service Leakage].[PatientEpisodeType_Key].[All]" dimensionUniqueName="[Fact Service Leakage]" displayFolder="" count="0" unbalanced="0" hidden="1"/>
    <cacheHierarchy uniqueName="[Fact Service Leakage].[SERVICE_KEY]" caption="SERVICE_KEY" attribute="1" defaultMemberUniqueName="[Fact Service Leakage].[SERVICE_KEY].[All]" allUniqueName="[Fact Service Leakage].[SERVICE_KEY].[All]" dimensionUniqueName="[Fact Service Leakage]" displayFolder="" count="0" unbalanced="0" hidden="1"/>
    <cacheHierarchy uniqueName="[Fact Service Leakage].[SERVICEAPPROVESTATUS]" caption="SERVICEAPPROVESTATUS" attribute="1" defaultMemberUniqueName="[Fact Service Leakage].[SERVICEAPPROVESTATUS].[All]" allUniqueName="[Fact Service Leakage].[SERVICEAPPROVESTATUS].[All]" dimensionUniqueName="[Fact Service Leakage]" displayFolder="" count="0" unbalanced="0" hidden="1"/>
    <cacheHierarchy uniqueName="[Fact Service Leakage].[SERVICENEEDAPPROVAL]" caption="SERVICENEEDAPPROVAL" attribute="1" defaultMemberUniqueName="[Fact Service Leakage].[SERVICENEEDAPPROVAL].[All]" allUniqueName="[Fact Service Leakage].[SERVICENEEDAPPROVAL].[All]" dimensionUniqueName="[Fact Service Leakage]" displayFolder="" count="0" unbalanced="0" hidden="1"/>
    <cacheHierarchy uniqueName="[Fact Service Leakage].[SERVICESTATUS]" caption="SERVICESTATUS" attribute="1" defaultMemberUniqueName="[Fact Service Leakage].[SERVICESTATUS].[All]" allUniqueName="[Fact Service Leakage].[SERVICESTATUS].[All]" dimensionUniqueName="[Fact Service Leakage]" displayFolder="" count="0" unbalanced="0" hidden="1"/>
    <cacheHierarchy uniqueName="[Fact Target].[BaseLineKey]" caption="BaseLineKey" attribute="1" defaultMemberUniqueName="[Fact Target].[BaseLineKey].[All]" allUniqueName="[Fact Target].[BaseLineKey].[All]" dimensionUniqueName="[Fact Target]" displayFolder="" count="0" unbalanced="0" hidden="1"/>
    <cacheHierarchy uniqueName="[Fact Target].[CompanyKey]" caption="CompanyKey" attribute="1" defaultMemberUniqueName="[Fact Target].[CompanyKey].[All]" allUniqueName="[Fact Target].[CompanyKey].[All]" dimensionUniqueName="[Fact Target]" displayFolder="" count="0" unbalanced="0" hidden="1"/>
    <cacheHierarchy uniqueName="[Fact Target].[Currency Key]" caption="Currency Key" attribute="1" defaultMemberUniqueName="[Fact Target].[Currency Key].[All]" allUniqueName="[Fact Target].[Currency Key].[All]" dimensionUniqueName="[Fact Target]" displayFolder="" count="0" unbalanced="0" hidden="1"/>
    <cacheHierarchy uniqueName="[Fact Target].[CurrencyKey]" caption="CurrencyKey" attribute="1" defaultMemberUniqueName="[Fact Target].[CurrencyKey].[All]" allUniqueName="[Fact Target].[CurrencyKey].[All]" dimensionUniqueName="[Fact Target]" displayFolder="" count="0" unbalanced="0" hidden="1"/>
    <cacheHierarchy uniqueName="[Fact Target].[DateKey]" caption="DateKey" attribute="1" defaultMemberUniqueName="[Fact Target].[DateKey].[All]" allUniqueName="[Fact Target].[DateKey].[All]" dimensionUniqueName="[Fact Target]" displayFolder="" count="0" unbalanced="0" hidden="1"/>
    <cacheHierarchy uniqueName="[Fact Target].[day_count]" caption="day_count" attribute="1" defaultMemberUniqueName="[Fact Target].[day_count].[All]" allUniqueName="[Fact Target].[day_count].[All]" dimensionUniqueName="[Fact Target]" displayFolder="" count="0" unbalanced="0" hidden="1"/>
    <cacheHierarchy uniqueName="[Fact Target].[DepartmentKey]" caption="DepartmentKey" attribute="1" defaultMemberUniqueName="[Fact Target].[DepartmentKey].[All]" allUniqueName="[Fact Target].[DepartmentKey].[All]" dimensionUniqueName="[Fact Target]" displayFolder="" count="0" unbalanced="0" hidden="1"/>
    <cacheHierarchy uniqueName="[Fact Target].[DoctorID]" caption="DoctorID" attribute="1" defaultMemberUniqueName="[Fact Target].[DoctorID].[All]" allUniqueName="[Fact Target].[DoctorID].[All]" dimensionUniqueName="[Fact Target]" displayFolder="" count="0" unbalanced="0" hidden="1"/>
    <cacheHierarchy uniqueName="[Fact Target].[ERReferralPerc]" caption="ERReferralPerc" attribute="1" defaultMemberUniqueName="[Fact Target].[ERReferralPerc].[All]" allUniqueName="[Fact Target].[ERReferralPerc].[All]" dimensionUniqueName="[Fact Target]" displayFolder="" count="0" unbalanced="0" hidden="1"/>
    <cacheHierarchy uniqueName="[Fact Target].[NewRevenue]" caption="NewRevenue" attribute="1" defaultMemberUniqueName="[Fact Target].[NewRevenue].[All]" allUniqueName="[Fact Target].[NewRevenue].[All]" dimensionUniqueName="[Fact Target]" displayFolder="" count="0" unbalanced="0" hidden="1"/>
    <cacheHierarchy uniqueName="[Fact Target].[OPDReferralPerc]" caption="OPDReferralPerc" attribute="1" defaultMemberUniqueName="[Fact Target].[OPDReferralPerc].[All]" allUniqueName="[Fact Target].[OPDReferralPerc].[All]" dimensionUniqueName="[Fact Target]" displayFolder="" count="0" unbalanced="0" hidden="1"/>
    <cacheHierarchy uniqueName="[Fact Target].[OrganizationKey]" caption="OrganizationKey" attribute="1" defaultMemberUniqueName="[Fact Target].[OrganizationKey].[All]" allUniqueName="[Fact Target].[OrganizationKey].[All]" dimensionUniqueName="[Fact Target]" displayFolder="" count="0" unbalanced="0" hidden="1"/>
    <cacheHierarchy uniqueName="[Fact Target].[PlanningFlag]" caption="PlanningFlag" attribute="1" defaultMemberUniqueName="[Fact Target].[PlanningFlag].[All]" allUniqueName="[Fact Target].[PlanningFlag].[All]" dimensionUniqueName="[Fact Target]" displayFolder="" count="0" unbalanced="0" hidden="1"/>
    <cacheHierarchy uniqueName="[Fact Target].[Revenue]" caption="Revenue" attribute="1" defaultMemberUniqueName="[Fact Target].[Revenue].[All]" allUniqueName="[Fact Target].[Revenue].[All]" dimensionUniqueName="[Fact Target]" displayFolder="" count="0" unbalanced="0" hidden="1"/>
    <cacheHierarchy uniqueName="[Fact Target].[ScenarioID]" caption="ScenarioID" attribute="1" defaultMemberUniqueName="[Fact Target].[ScenarioID].[All]" allUniqueName="[Fact Target].[ScenarioID].[All]" dimensionUniqueName="[Fact Target]" displayFolder="" count="0" unbalanced="0" hidden="1"/>
    <cacheHierarchy uniqueName="[Fact Target].[SectionTempKey]" caption="SectionTempKey" attribute="1" defaultMemberUniqueName="[Fact Target].[SectionTempKey].[All]" allUniqueName="[Fact Target].[SectionTempKey].[All]" dimensionUniqueName="[Fact Target]" displayFolder="" count="0" unbalanced="0" hidden="1"/>
    <cacheHierarchy uniqueName="[Fact Target].[SourceOfReferral]" caption="SourceOfReferral" attribute="1" defaultMemberUniqueName="[Fact Target].[SourceOfReferral].[All]" allUniqueName="[Fact Target].[SourceOfReferral].[All]" dimensionUniqueName="[Fact Target]" displayFolder="" count="0" unbalanced="0" hidden="1"/>
    <cacheHierarchy uniqueName="[Fact Target].[SpecialtyID]" caption="SpecialtyID" attribute="1" defaultMemberUniqueName="[Fact Target].[SpecialtyID].[All]" allUniqueName="[Fact Target].[SpecialtyID].[All]" dimensionUniqueName="[Fact Target]" displayFolder="" count="0" unbalanced="0" hidden="1"/>
    <cacheHierarchy uniqueName="[Fact Target].[Target Referral to IPD %]" caption="Target Referral to IPD %" attribute="1" defaultMemberUniqueName="[Fact Target].[Target Referral to IPD %].[All]" allUniqueName="[Fact Target].[Target Referral to IPD %].[All]" dimensionUniqueName="[Fact Target]" displayFolder="" count="0" unbalanced="0" hidden="1"/>
    <cacheHierarchy uniqueName="[Fact Target].[Target Referral to LAB %]" caption="Target Referral to LAB %" attribute="1" defaultMemberUniqueName="[Fact Target].[Target Referral to LAB %].[All]" allUniqueName="[Fact Target].[Target Referral to LAB %].[All]" dimensionUniqueName="[Fact Target]" displayFolder="" count="0" unbalanced="0" hidden="1"/>
    <cacheHierarchy uniqueName="[Fact Target].[Target Referral to LAB No Of Cases]" caption="Target Referral to LAB No Of Cases" attribute="1" defaultMemberUniqueName="[Fact Target].[Target Referral to LAB No Of Cases].[All]" allUniqueName="[Fact Target].[Target Referral to LAB No Of Cases].[All]" dimensionUniqueName="[Fact Target]" displayFolder="" count="0" unbalanced="0" hidden="1"/>
    <cacheHierarchy uniqueName="[Fact Target].[Target Referral to LAB Revenue]" caption="Target Referral to LAB Revenue" attribute="1" defaultMemberUniqueName="[Fact Target].[Target Referral to LAB Revenue].[All]" allUniqueName="[Fact Target].[Target Referral to LAB Revenue].[All]" dimensionUniqueName="[Fact Target]" displayFolder="" count="0" unbalanced="0" hidden="1"/>
    <cacheHierarchy uniqueName="[Fact Target].[Target Referral to Procedure %]" caption="Target Referral to Procedure %" attribute="1" defaultMemberUniqueName="[Fact Target].[Target Referral to Procedure %].[All]" allUniqueName="[Fact Target].[Target Referral to Procedure %].[All]" dimensionUniqueName="[Fact Target]" displayFolder="" count="0" unbalanced="0" hidden="1"/>
    <cacheHierarchy uniqueName="[Fact Target].[Target Referral to Procedure No Of Cases]" caption="Target Referral to Procedure No Of Cases" attribute="1" defaultMemberUniqueName="[Fact Target].[Target Referral to Procedure No Of Cases].[All]" allUniqueName="[Fact Target].[Target Referral to Procedure No Of Cases].[All]" dimensionUniqueName="[Fact Target]" displayFolder="" count="0" unbalanced="0" hidden="1"/>
    <cacheHierarchy uniqueName="[Fact Target].[Target Referral to Procedure Revenue]" caption="Target Referral to Procedure Revenue" attribute="1" defaultMemberUniqueName="[Fact Target].[Target Referral to Procedure Revenue].[All]" allUniqueName="[Fact Target].[Target Referral to Procedure Revenue].[All]" dimensionUniqueName="[Fact Target]" displayFolder="" count="0" unbalanced="0" hidden="1"/>
    <cacheHierarchy uniqueName="[Fact Target].[Target Referral to RAD %]" caption="Target Referral to RAD %" attribute="1" defaultMemberUniqueName="[Fact Target].[Target Referral to RAD %].[All]" allUniqueName="[Fact Target].[Target Referral to RAD %].[All]" dimensionUniqueName="[Fact Target]" displayFolder="" count="0" unbalanced="0" hidden="1"/>
    <cacheHierarchy uniqueName="[Fact Target].[Target Referral to RAD No Of Cases]" caption="Target Referral to RAD No Of Cases" attribute="1" defaultMemberUniqueName="[Fact Target].[Target Referral to RAD No Of Cases].[All]" allUniqueName="[Fact Target].[Target Referral to RAD No Of Cases].[All]" dimensionUniqueName="[Fact Target]" displayFolder="" count="0" unbalanced="0" hidden="1"/>
    <cacheHierarchy uniqueName="[Fact Target].[Target Referral to RAD Revenue]" caption="Target Referral to RAD Revenue" attribute="1" defaultMemberUniqueName="[Fact Target].[Target Referral to RAD Revenue].[All]" allUniqueName="[Fact Target].[Target Referral to RAD Revenue].[All]" dimensionUniqueName="[Fact Target]" displayFolder="" count="0" unbalanced="0" hidden="1"/>
    <cacheHierarchy uniqueName="[Fact Target].[Volume]" caption="Volume" attribute="1" defaultMemberUniqueName="[Fact Target].[Volume].[All]" allUniqueName="[Fact Target].[Volume].[All]" dimensionUniqueName="[Fact Target]" displayFolder="" count="0" unbalanced="0" hidden="1"/>
    <cacheHierarchy uniqueName="[Fact Target Account].[AccountKey]" caption="AccountKey" attribute="1" defaultMemberUniqueName="[Fact Target Account].[AccountKey].[All]" allUniqueName="[Fact Target Account].[AccountKey].[All]" dimensionUniqueName="[Fact Target Account]" displayFolder="" count="0" unbalanced="0" hidden="1"/>
    <cacheHierarchy uniqueName="[Fact Target Account].[BaseLineKey]" caption="BaseLineKey" attribute="1" defaultMemberUniqueName="[Fact Target Account].[BaseLineKey].[All]" allUniqueName="[Fact Target Account].[BaseLineKey].[All]" dimensionUniqueName="[Fact Target Account]" displayFolder="" count="0" unbalanced="0" hidden="1"/>
    <cacheHierarchy uniqueName="[Fact Target Account].[CompanyKey]" caption="CompanyKey" attribute="1" defaultMemberUniqueName="[Fact Target Account].[CompanyKey].[All]" allUniqueName="[Fact Target Account].[CompanyKey].[All]" dimensionUniqueName="[Fact Target Account]" displayFolder="" count="0" unbalanced="0" hidden="1"/>
    <cacheHierarchy uniqueName="[Fact Target Account].[CurrencyKey]" caption="CurrencyKey" attribute="1" defaultMemberUniqueName="[Fact Target Account].[CurrencyKey].[All]" allUniqueName="[Fact Target Account].[CurrencyKey].[All]" dimensionUniqueName="[Fact Target Account]" displayFolder="" count="0" unbalanced="0" hidden="1"/>
    <cacheHierarchy uniqueName="[Fact Target Account].[DateKey]" caption="DateKey" attribute="1" defaultMemberUniqueName="[Fact Target Account].[DateKey].[All]" allUniqueName="[Fact Target Account].[DateKey].[All]" dimensionUniqueName="[Fact Target Account]" displayFolder="" count="0" unbalanced="0" hidden="1"/>
    <cacheHierarchy uniqueName="[Fact Target Account].[DepartmentKey]" caption="DepartmentKey" attribute="1" defaultMemberUniqueName="[Fact Target Account].[DepartmentKey].[All]" allUniqueName="[Fact Target Account].[DepartmentKey].[All]" dimensionUniqueName="[Fact Target Account]" displayFolder="" count="0" unbalanced="0" hidden="1"/>
    <cacheHierarchy uniqueName="[Fact Target Account].[DoctorKey]" caption="DoctorKey" attribute="1" defaultMemberUniqueName="[Fact Target Account].[DoctorKey].[All]" allUniqueName="[Fact Target Account].[DoctorKey].[All]" dimensionUniqueName="[Fact Target Account]" displayFolder="" count="0" unbalanced="0" hidden="1"/>
    <cacheHierarchy uniqueName="[Fact Target Account].[OrganizationKey]" caption="OrganizationKey" attribute="1" defaultMemberUniqueName="[Fact Target Account].[OrganizationKey].[All]" allUniqueName="[Fact Target Account].[OrganizationKey].[All]" dimensionUniqueName="[Fact Target Account]" displayFolder="" count="0" unbalanced="0" hidden="1"/>
    <cacheHierarchy uniqueName="[Fact Target Account].[Revenue]" caption="Revenue" attribute="1" defaultMemberUniqueName="[Fact Target Account].[Revenue].[All]" allUniqueName="[Fact Target Account].[Revenue].[All]" dimensionUniqueName="[Fact Target Account]" displayFolder="" count="0" unbalanced="0" hidden="1"/>
    <cacheHierarchy uniqueName="[Fact Target Account].[ScenarioID]" caption="ScenarioID" attribute="1" defaultMemberUniqueName="[Fact Target Account].[ScenarioID].[All]" allUniqueName="[Fact Target Account].[ScenarioID].[All]" dimensionUniqueName="[Fact Target Account]" displayFolder="" count="0" unbalanced="0" hidden="1"/>
    <cacheHierarchy uniqueName="[Fact Target Account].[SectionTempKey]" caption="SectionTempKey" attribute="1" defaultMemberUniqueName="[Fact Target Account].[SectionTempKey].[All]" allUniqueName="[Fact Target Account].[SectionTempKey].[All]" dimensionUniqueName="[Fact Target Account]" displayFolder="" count="0" unbalanced="0" hidden="1"/>
    <cacheHierarchy uniqueName="[Fact Target Account].[Volume]" caption="Volume" attribute="1" defaultMemberUniqueName="[Fact Target Account].[Volume].[All]" allUniqueName="[Fact Target Account].[Volume].[All]" dimensionUniqueName="[Fact Target Account]" displayFolder="" count="0" unbalanced="0" hidden="1"/>
    <cacheHierarchy uniqueName="[Fact Target Service].[AvgCPVPerService]" caption="AvgCPVPerService" attribute="1" defaultMemberUniqueName="[Fact Target Service].[AvgCPVPerService].[All]" allUniqueName="[Fact Target Service].[AvgCPVPerService].[All]" dimensionUniqueName="[Fact Target Service]" displayFolder="" count="0" unbalanced="0" hidden="1"/>
    <cacheHierarchy uniqueName="[Fact Target Service].[AvgNoOfServices]" caption="AvgNoOfServices" attribute="1" defaultMemberUniqueName="[Fact Target Service].[AvgNoOfServices].[All]" allUniqueName="[Fact Target Service].[AvgNoOfServices].[All]" dimensionUniqueName="[Fact Target Service]" displayFolder="" count="0" unbalanced="0" hidden="1"/>
    <cacheHierarchy uniqueName="[Fact Target Service].[baselineKey]" caption="baselineKey" attribute="1" defaultMemberUniqueName="[Fact Target Service].[baselineKey].[All]" allUniqueName="[Fact Target Service].[baselineKey].[All]" dimensionUniqueName="[Fact Target Service]" displayFolder="" count="0" unbalanced="0" hidden="1"/>
    <cacheHierarchy uniqueName="[Fact Target Service].[CaseMix]" caption="CaseMix" attribute="1" defaultMemberUniqueName="[Fact Target Service].[CaseMix].[All]" allUniqueName="[Fact Target Service].[CaseMix].[All]" dimensionUniqueName="[Fact Target Service]" displayFolder="" count="0" unbalanced="0" hidden="1"/>
    <cacheHierarchy uniqueName="[Fact Target Service].[CaseMixStartDateKey]" caption="CaseMixStartDateKey" attribute="1" defaultMemberUniqueName="[Fact Target Service].[CaseMixStartDateKey].[All]" allUniqueName="[Fact Target Service].[CaseMixStartDateKey].[All]" dimensionUniqueName="[Fact Target Service]" displayFolder="" count="0" unbalanced="0" hidden="1"/>
    <cacheHierarchy uniqueName="[Fact Target Service].[CaseType]" caption="CaseType" attribute="1" defaultMemberUniqueName="[Fact Target Service].[CaseType].[All]" allUniqueName="[Fact Target Service].[CaseType].[All]" dimensionUniqueName="[Fact Target Service]" displayFolder="" count="0" unbalanced="0" hidden="1"/>
    <cacheHierarchy uniqueName="[Fact Target Service].[CompanyKey]" caption="CompanyKey" attribute="1" defaultMemberUniqueName="[Fact Target Service].[CompanyKey].[All]" allUniqueName="[Fact Target Service].[CompanyKey].[All]" dimensionUniqueName="[Fact Target Service]" displayFolder="" count="0" unbalanced="0" hidden="1"/>
    <cacheHierarchy uniqueName="[Fact Target Service].[CPV]" caption="CPV" attribute="1" defaultMemberUniqueName="[Fact Target Service].[CPV].[All]" allUniqueName="[Fact Target Service].[CPV].[All]" dimensionUniqueName="[Fact Target Service]" displayFolder="" count="0" unbalanced="0" hidden="1"/>
    <cacheHierarchy uniqueName="[Fact Target Service].[CurrencyKey]" caption="CurrencyKey" attribute="1" defaultMemberUniqueName="[Fact Target Service].[CurrencyKey].[All]" allUniqueName="[Fact Target Service].[CurrencyKey].[All]" dimensionUniqueName="[Fact Target Service]" displayFolder="" count="0" unbalanced="0" hidden="1"/>
    <cacheHierarchy uniqueName="[Fact Target Service].[DateKey]" caption="DateKey" attribute="1" defaultMemberUniqueName="[Fact Target Service].[DateKey].[All]" allUniqueName="[Fact Target Service].[DateKey].[All]" dimensionUniqueName="[Fact Target Service]" displayFolder="" count="0" unbalanced="0" hidden="1"/>
    <cacheHierarchy uniqueName="[Fact Target Service].[DepartmentKey]" caption="DepartmentKey" attribute="1" defaultMemberUniqueName="[Fact Target Service].[DepartmentKey].[All]" allUniqueName="[Fact Target Service].[DepartmentKey].[All]" dimensionUniqueName="[Fact Target Service]" displayFolder="" count="0" unbalanced="0" hidden="1"/>
    <cacheHierarchy uniqueName="[Fact Target Service].[OrganizationKey]" caption="OrganizationKey" attribute="1" defaultMemberUniqueName="[Fact Target Service].[OrganizationKey].[All]" allUniqueName="[Fact Target Service].[OrganizationKey].[All]" dimensionUniqueName="[Fact Target Service]" displayFolder="" count="0" unbalanced="0" hidden="1"/>
    <cacheHierarchy uniqueName="[Fact Target Service].[PriceIncreasePercentage]" caption="PriceIncreasePercentage" attribute="1" defaultMemberUniqueName="[Fact Target Service].[PriceIncreasePercentage].[All]" allUniqueName="[Fact Target Service].[PriceIncreasePercentage].[All]" dimensionUniqueName="[Fact Target Service]" displayFolder="" count="0" unbalanced="0" hidden="1"/>
    <cacheHierarchy uniqueName="[Fact Target Service].[PriceStartDate]" caption="PriceStartDate" attribute="1" defaultMemberUniqueName="[Fact Target Service].[PriceStartDate].[All]" allUniqueName="[Fact Target Service].[PriceStartDate].[All]" dimensionUniqueName="[Fact Target Service]" displayFolder="" count="0" unbalanced="0" hidden="1"/>
    <cacheHierarchy uniqueName="[Fact Target Service].[ReferralPercent]" caption="ReferralPercent" attribute="1" defaultMemberUniqueName="[Fact Target Service].[ReferralPercent].[All]" allUniqueName="[Fact Target Service].[ReferralPercent].[All]" dimensionUniqueName="[Fact Target Service]" displayFolder="" count="0" unbalanced="0" hidden="1"/>
    <cacheHierarchy uniqueName="[Fact Target Service].[Revenue]" caption="Revenue" attribute="1" defaultMemberUniqueName="[Fact Target Service].[Revenue].[All]" allUniqueName="[Fact Target Service].[Revenue].[All]" dimensionUniqueName="[Fact Target Service]" displayFolder="" count="0" unbalanced="0" hidden="1"/>
    <cacheHierarchy uniqueName="[Fact Target Service].[ScenarioID]" caption="ScenarioID" attribute="1" defaultMemberUniqueName="[Fact Target Service].[ScenarioID].[All]" allUniqueName="[Fact Target Service].[ScenarioID].[All]" dimensionUniqueName="[Fact Target Service]" displayFolder="" count="0" unbalanced="0" hidden="1"/>
    <cacheHierarchy uniqueName="[Fact Target Service].[SectionTempKey]" caption="SectionTempKey" attribute="1" defaultMemberUniqueName="[Fact Target Service].[SectionTempKey].[All]" allUniqueName="[Fact Target Service].[SectionTempKey].[All]" dimensionUniqueName="[Fact Target Service]" displayFolder="" count="0" unbalanced="0" hidden="1"/>
    <cacheHierarchy uniqueName="[Fact Target Service].[ServiceKey]" caption="ServiceKey" attribute="1" defaultMemberUniqueName="[Fact Target Service].[ServiceKey].[All]" allUniqueName="[Fact Target Service].[ServiceKey].[All]" dimensionUniqueName="[Fact Target Service]" displayFolder="" count="0" unbalanced="0" hidden="1"/>
    <cacheHierarchy uniqueName="[Fact Target Service].[SpecialityKey]" caption="SpecialityKey" attribute="1" defaultMemberUniqueName="[Fact Target Service].[SpecialityKey].[All]" allUniqueName="[Fact Target Service].[SpecialityKey].[All]" dimensionUniqueName="[Fact Target Service]" displayFolder="" count="0" unbalanced="0" hidden="1"/>
    <cacheHierarchy uniqueName="[Fact Target Service].[UtilizationIncreasePercentage]" caption="UtilizationIncreasePercentage" attribute="1" defaultMemberUniqueName="[Fact Target Service].[UtilizationIncreasePercentage].[All]" allUniqueName="[Fact Target Service].[UtilizationIncreasePercentage].[All]" dimensionUniqueName="[Fact Target Service]" displayFolder="" count="0" unbalanced="0" hidden="1"/>
    <cacheHierarchy uniqueName="[Fact Target Service].[UtilizationStartDateKey]" caption="UtilizationStartDateKey" attribute="1" defaultMemberUniqueName="[Fact Target Service].[UtilizationStartDateKey].[All]" allUniqueName="[Fact Target Service].[UtilizationStartDateKey].[All]" dimensionUniqueName="[Fact Target Service]" displayFolder="" count="0" unbalanced="0" hidden="1"/>
    <cacheHierarchy uniqueName="[Fact Target Service].[Volume]" caption="Volume" attribute="1" defaultMemberUniqueName="[Fact Target Service].[Volume].[All]" allUniqueName="[Fact Target Service].[Volume].[All]" dimensionUniqueName="[Fact Target Service]" displayFolder="" count="0" unbalanced="0" hidden="1"/>
    <cacheHierarchy uniqueName="[Fact Target Service].[VolumePercentage]" caption="VolumePercentage" attribute="1" defaultMemberUniqueName="[Fact Target Service].[VolumePercentage].[All]" allUniqueName="[Fact Target Service].[VolumePercentage].[All]" dimensionUniqueName="[Fact Target Service]" displayFolder="" count="0" unbalanced="0" hidden="1"/>
    <cacheHierarchy uniqueName="[Fact Temporary Clinics].[AccountMappedKey]" caption="AccountMappedKey" attribute="1" defaultMemberUniqueName="[Fact Temporary Clinics].[AccountMappedKey].[All]" allUniqueName="[Fact Temporary Clinics].[AccountMappedKey].[All]" dimensionUniqueName="[Fact Temporary Clinics]" displayFolder="" count="0" unbalanced="0" hidden="1"/>
    <cacheHierarchy uniqueName="[Fact Temporary Clinics].[AgentsMappedKey]" caption="AgentsMappedKey" attribute="1" defaultMemberUniqueName="[Fact Temporary Clinics].[AgentsMappedKey].[All]" allUniqueName="[Fact Temporary Clinics].[AgentsMappedKey].[All]" dimensionUniqueName="[Fact Temporary Clinics]" displayFolder="" count="0" unbalanced="0" hidden="1"/>
    <cacheHierarchy uniqueName="[Fact Temporary Clinics].[AllowOverBooking]" caption="AllowOverBooking" attribute="1" defaultMemberUniqueName="[Fact Temporary Clinics].[AllowOverBooking].[All]" allUniqueName="[Fact Temporary Clinics].[AllowOverBooking].[All]" dimensionUniqueName="[Fact Temporary Clinics]" displayFolder="" count="0" unbalanced="0" hidden="1"/>
    <cacheHierarchy uniqueName="[Fact Temporary Clinics].[AltKey]" caption="AltKey" attribute="1" defaultMemberUniqueName="[Fact Temporary Clinics].[AltKey].[All]" allUniqueName="[Fact Temporary Clinics].[AltKey].[All]" dimensionUniqueName="[Fact Temporary Clinics]" displayFolder="" count="0" unbalanced="0" hidden="1"/>
    <cacheHierarchy uniqueName="[Fact Temporary Clinics].[AppointmentRoleID]" caption="AppointmentRoleID" attribute="1" defaultMemberUniqueName="[Fact Temporary Clinics].[AppointmentRoleID].[All]" allUniqueName="[Fact Temporary Clinics].[AppointmentRoleID].[All]" dimensionUniqueName="[Fact Temporary Clinics]" displayFolder="" count="0" unbalanced="0" hidden="1"/>
    <cacheHierarchy uniqueName="[Fact Temporary Clinics].[Capacity]" caption="Capacity" attribute="1" defaultMemberUniqueName="[Fact Temporary Clinics].[Capacity].[All]" allUniqueName="[Fact Temporary Clinics].[Capacity].[All]" dimensionUniqueName="[Fact Temporary Clinics]" displayFolder="" count="0" unbalanced="0" hidden="1"/>
    <cacheHierarchy uniqueName="[Fact Temporary Clinics].[ClinicTypeID]" caption="ClinicTypeID" attribute="1" defaultMemberUniqueName="[Fact Temporary Clinics].[ClinicTypeID].[All]" allUniqueName="[Fact Temporary Clinics].[ClinicTypeID].[All]" dimensionUniqueName="[Fact Temporary Clinics]" displayFolder="" count="0" unbalanced="0" hidden="1"/>
    <cacheHierarchy uniqueName="[Fact Temporary Clinics].[DateKey]" caption="DateKey" attribute="1" defaultMemberUniqueName="[Fact Temporary Clinics].[DateKey].[All]" allUniqueName="[Fact Temporary Clinics].[DateKey].[All]" dimensionUniqueName="[Fact Temporary Clinics]" displayFolder="" count="0" unbalanced="0" hidden="1"/>
    <cacheHierarchy uniqueName="[Fact Temporary Clinics].[DepartmentKey]" caption="DepartmentKey" attribute="1" defaultMemberUniqueName="[Fact Temporary Clinics].[DepartmentKey].[All]" allUniqueName="[Fact Temporary Clinics].[DepartmentKey].[All]" dimensionUniqueName="[Fact Temporary Clinics]" displayFolder="" count="0" unbalanced="0" hidden="1"/>
    <cacheHierarchy uniqueName="[Fact Temporary Clinics].[DoctorMappedKey]" caption="DoctorMappedKey" attribute="1" defaultMemberUniqueName="[Fact Temporary Clinics].[DoctorMappedKey].[All]" allUniqueName="[Fact Temporary Clinics].[DoctorMappedKey].[All]" dimensionUniqueName="[Fact Temporary Clinics]" displayFolder="" count="0" unbalanced="0" hidden="1"/>
    <cacheHierarchy uniqueName="[Fact Temporary Clinics].[EndDate]" caption="EndDate" attribute="1" defaultMemberUniqueName="[Fact Temporary Clinics].[EndDate].[All]" allUniqueName="[Fact Temporary Clinics].[EndDate].[All]" dimensionUniqueName="[Fact Temporary Clinics]" displayFolder="" count="0" unbalanced="0" hidden="1"/>
    <cacheHierarchy uniqueName="[Fact Temporary Clinics].[EndTime]" caption="EndTime" attribute="1" defaultMemberUniqueName="[Fact Temporary Clinics].[EndTime].[All]" allUniqueName="[Fact Temporary Clinics].[EndTime].[All]" dimensionUniqueName="[Fact Temporary Clinics]" displayFolder="" count="0" unbalanced="0" hidden="1"/>
    <cacheHierarchy uniqueName="[Fact Temporary Clinics].[ExceptionReasonID]" caption="ExceptionReasonID" attribute="1" defaultMemberUniqueName="[Fact Temporary Clinics].[ExceptionReasonID].[All]" allUniqueName="[Fact Temporary Clinics].[ExceptionReasonID].[All]" dimensionUniqueName="[Fact Temporary Clinics]" displayFolder="" count="0" unbalanced="0" hidden="1"/>
    <cacheHierarchy uniqueName="[Fact Temporary Clinics].[HasNoEnd]" caption="HasNoEnd" attribute="1" defaultMemberUniqueName="[Fact Temporary Clinics].[HasNoEnd].[All]" allUniqueName="[Fact Temporary Clinics].[HasNoEnd].[All]" dimensionUniqueName="[Fact Temporary Clinics]" displayFolder="" count="0" unbalanced="0" hidden="1"/>
    <cacheHierarchy uniqueName="[Fact Temporary Clinics].[MappedKey1]" caption="MappedKey1" attribute="1" defaultMemberUniqueName="[Fact Temporary Clinics].[MappedKey1].[All]" allUniqueName="[Fact Temporary Clinics].[MappedKey1].[All]" dimensionUniqueName="[Fact Temporary Clinics]" displayFolder="" count="0" unbalanced="0" hidden="1"/>
    <cacheHierarchy uniqueName="[Fact Temporary Clinics].[MappedKey2]" caption="MappedKey2" attribute="1" defaultMemberUniqueName="[Fact Temporary Clinics].[MappedKey2].[All]" allUniqueName="[Fact Temporary Clinics].[MappedKey2].[All]" dimensionUniqueName="[Fact Temporary Clinics]" displayFolder="" count="0" unbalanced="0" hidden="1"/>
    <cacheHierarchy uniqueName="[Fact Temporary Clinics].[MappedKey3]" caption="MappedKey3" attribute="1" defaultMemberUniqueName="[Fact Temporary Clinics].[MappedKey3].[All]" allUniqueName="[Fact Temporary Clinics].[MappedKey3].[All]" dimensionUniqueName="[Fact Temporary Clinics]" displayFolder="" count="0" unbalanced="0" hidden="1"/>
    <cacheHierarchy uniqueName="[Fact Temporary Clinics].[MappedKey4]" caption="MappedKey4" attribute="1" defaultMemberUniqueName="[Fact Temporary Clinics].[MappedKey4].[All]" allUniqueName="[Fact Temporary Clinics].[MappedKey4].[All]" dimensionUniqueName="[Fact Temporary Clinics]" displayFolder="" count="0" unbalanced="0" hidden="1"/>
    <cacheHierarchy uniqueName="[Fact Temporary Clinics].[MappedKey5]" caption="MappedKey5" attribute="1" defaultMemberUniqueName="[Fact Temporary Clinics].[MappedKey5].[All]" allUniqueName="[Fact Temporary Clinics].[MappedKey5].[All]" dimensionUniqueName="[Fact Temporary Clinics]" displayFolder="" count="0" unbalanced="0" hidden="1"/>
    <cacheHierarchy uniqueName="[Fact Temporary Clinics].[ModofocationRequestDate]" caption="ModofocationRequestDate" attribute="1" defaultMemberUniqueName="[Fact Temporary Clinics].[ModofocationRequestDate].[All]" allUniqueName="[Fact Temporary Clinics].[ModofocationRequestDate].[All]" dimensionUniqueName="[Fact Temporary Clinics]" displayFolder="" count="0" unbalanced="0" hidden="1"/>
    <cacheHierarchy uniqueName="[Fact Temporary Clinics].[ModofocationRequestTime]" caption="ModofocationRequestTime" attribute="1" defaultMemberUniqueName="[Fact Temporary Clinics].[ModofocationRequestTime].[All]" allUniqueName="[Fact Temporary Clinics].[ModofocationRequestTime].[All]" dimensionUniqueName="[Fact Temporary Clinics]" displayFolder="" count="0" unbalanced="0" hidden="1"/>
    <cacheHierarchy uniqueName="[Fact Temporary Clinics].[OPDPatternID]" caption="OPDPatternID" attribute="1" defaultMemberUniqueName="[Fact Temporary Clinics].[OPDPatternID].[All]" allUniqueName="[Fact Temporary Clinics].[OPDPatternID].[All]" dimensionUniqueName="[Fact Temporary Clinics]" displayFolder="" count="0" unbalanced="0" hidden="1"/>
    <cacheHierarchy uniqueName="[Fact Temporary Clinics].[OrganizationKey]" caption="OrganizationKey" attribute="1" defaultMemberUniqueName="[Fact Temporary Clinics].[OrganizationKey].[All]" allUniqueName="[Fact Temporary Clinics].[OrganizationKey].[All]" dimensionUniqueName="[Fact Temporary Clinics]" displayFolder="" count="0" unbalanced="0" hidden="1"/>
    <cacheHierarchy uniqueName="[Fact Temporary Clinics].[PatientMappedKey]" caption="PatientMappedKey" attribute="1" defaultMemberUniqueName="[Fact Temporary Clinics].[PatientMappedKey].[All]" allUniqueName="[Fact Temporary Clinics].[PatientMappedKey].[All]" dimensionUniqueName="[Fact Temporary Clinics]" displayFolder="" count="0" unbalanced="0" hidden="1"/>
    <cacheHierarchy uniqueName="[Fact Temporary Clinics].[PhysicianID]" caption="PhysicianID" attribute="1" defaultMemberUniqueName="[Fact Temporary Clinics].[PhysicianID].[All]" allUniqueName="[Fact Temporary Clinics].[PhysicianID].[All]" dimensionUniqueName="[Fact Temporary Clinics]" displayFolder="" count="0" unbalanced="0" hidden="1"/>
    <cacheHierarchy uniqueName="[Fact Temporary Clinics].[PlannedClinicdate]" caption="PlannedClinicdate" attribute="1" defaultMemberUniqueName="[Fact Temporary Clinics].[PlannedClinicdate].[All]" allUniqueName="[Fact Temporary Clinics].[PlannedClinicdate].[All]" dimensionUniqueName="[Fact Temporary Clinics]" displayFolder="" count="0" unbalanced="0" hidden="1"/>
    <cacheHierarchy uniqueName="[Fact Temporary Clinics].[PlannedFlag]" caption="PlannedFlag" attribute="1" defaultMemberUniqueName="[Fact Temporary Clinics].[PlannedFlag].[All]" allUniqueName="[Fact Temporary Clinics].[PlannedFlag].[All]" dimensionUniqueName="[Fact Temporary Clinics]" displayFolder="" count="0" unbalanced="0" hidden="1"/>
    <cacheHierarchy uniqueName="[Fact Temporary Clinics].[PlannedHours]" caption="PlannedHours" attribute="1" defaultMemberUniqueName="[Fact Temporary Clinics].[PlannedHours].[All]" allUniqueName="[Fact Temporary Clinics].[PlannedHours].[All]" dimensionUniqueName="[Fact Temporary Clinics]" displayFolder="" count="0" unbalanced="0" hidden="1"/>
    <cacheHierarchy uniqueName="[Fact Temporary Clinics].[QueueingModelID]" caption="QueueingModelID" attribute="1" defaultMemberUniqueName="[Fact Temporary Clinics].[QueueingModelID].[All]" allUniqueName="[Fact Temporary Clinics].[QueueingModelID].[All]" dimensionUniqueName="[Fact Temporary Clinics]" displayFolder="" count="0" unbalanced="0" hidden="1"/>
    <cacheHierarchy uniqueName="[Fact Temporary Clinics].[SpecialityMappedKey]" caption="SpecialityMappedKey" attribute="1" defaultMemberUniqueName="[Fact Temporary Clinics].[SpecialityMappedKey].[All]" allUniqueName="[Fact Temporary Clinics].[SpecialityMappedKey].[All]" dimensionUniqueName="[Fact Temporary Clinics]" displayFolder="" count="0" unbalanced="0" hidden="1"/>
    <cacheHierarchy uniqueName="[Fact Temporary Clinics].[StartDate]" caption="StartDate" attribute="1" defaultMemberUniqueName="[Fact Temporary Clinics].[StartDate].[All]" allUniqueName="[Fact Temporary Clinics].[StartDate].[All]" dimensionUniqueName="[Fact Temporary Clinics]" displayFolder="" count="0" unbalanced="0" hidden="1"/>
    <cacheHierarchy uniqueName="[Fact Temporary Clinics].[StartTime]" caption="StartTime" attribute="1" defaultMemberUniqueName="[Fact Temporary Clinics].[StartTime].[All]" allUniqueName="[Fact Temporary Clinics].[StartTime].[All]" dimensionUniqueName="[Fact Temporary Clinics]" displayFolder="" count="0" unbalanced="0" hidden="1"/>
    <cacheHierarchy uniqueName="[Fact Temporary Clinics].[VersionKey]" caption="VersionKey" attribute="1" defaultMemberUniqueName="[Fact Temporary Clinics].[VersionKey].[All]" allUniqueName="[Fact Temporary Clinics].[VersionKey].[All]" dimensionUniqueName="[Fact Temporary Clinics]" displayFolder="" count="0" unbalanced="0" hidden="1"/>
    <cacheHierarchy uniqueName="[Fact Temporary Clinics].[WorkingClinicKey]" caption="WorkingClinicKey" attribute="1" defaultMemberUniqueName="[Fact Temporary Clinics].[WorkingClinicKey].[All]" allUniqueName="[Fact Temporary Clinics].[WorkingClinicKey].[All]" dimensionUniqueName="[Fact Temporary Clinics]" displayFolder="" count="0" unbalanced="0" hidden="1"/>
    <cacheHierarchy uniqueName="[Fact Treatment Plan].[BU_KEY]" caption="BU_KEY" attribute="1" defaultMemberUniqueName="[Fact Treatment Plan].[BU_KEY].[All]" allUniqueName="[Fact Treatment Plan].[BU_KEY].[All]" dimensionUniqueName="[Fact Treatment Plan]" displayFolder="" count="0" unbalanced="0" hidden="1"/>
    <cacheHierarchy uniqueName="[Fact Treatment Plan].[COMPANY_KEY]" caption="COMPANY_KEY" attribute="1" defaultMemberUniqueName="[Fact Treatment Plan].[COMPANY_KEY].[All]" allUniqueName="[Fact Treatment Plan].[COMPANY_KEY].[All]" dimensionUniqueName="[Fact Treatment Plan]" displayFolder="" count="0" unbalanced="0" hidden="1"/>
    <cacheHierarchy uniqueName="[Fact Treatment Plan].[DateKey]" caption="DateKey" attribute="1" defaultMemberUniqueName="[Fact Treatment Plan].[DateKey].[All]" allUniqueName="[Fact Treatment Plan].[DateKey].[All]" dimensionUniqueName="[Fact Treatment Plan]" displayFolder="" count="0" unbalanced="0" hidden="1"/>
    <cacheHierarchy uniqueName="[Fact Treatment Plan].[DELIVERED_SERVICES]" caption="DELIVERED_SERVICES" attribute="1" defaultMemberUniqueName="[Fact Treatment Plan].[DELIVERED_SERVICES].[All]" allUniqueName="[Fact Treatment Plan].[DELIVERED_SERVICES].[All]" dimensionUniqueName="[Fact Treatment Plan]" displayFolder="" count="0" unbalanced="0" hidden="1"/>
    <cacheHierarchy uniqueName="[Fact Treatment Plan].[DiagnoseProtocol_id]" caption="DiagnoseProtocol_id" attribute="1" defaultMemberUniqueName="[Fact Treatment Plan].[DiagnoseProtocol_id].[All]" allUniqueName="[Fact Treatment Plan].[DiagnoseProtocol_id].[All]" dimensionUniqueName="[Fact Treatment Plan]" displayFolder="" count="0" unbalanced="0" hidden="1"/>
    <cacheHierarchy uniqueName="[Fact Treatment Plan].[Diagnosis_key]" caption="Diagnosis_key" attribute="1" defaultMemberUniqueName="[Fact Treatment Plan].[Diagnosis_key].[All]" allUniqueName="[Fact Treatment Plan].[Diagnosis_key].[All]" dimensionUniqueName="[Fact Treatment Plan]" displayFolder="" count="0" unbalanced="0" hidden="1"/>
    <cacheHierarchy uniqueName="[Fact Treatment Plan].[DIFF]" caption="DIFF" attribute="1" defaultMemberUniqueName="[Fact Treatment Plan].[DIFF].[All]" allUniqueName="[Fact Treatment Plan].[DIFF].[All]" dimensionUniqueName="[Fact Treatment Plan]" displayFolder="" count="0" unbalanced="0" hidden="1"/>
    <cacheHierarchy uniqueName="[Fact Treatment Plan].[DOCTOR_KEY]" caption="DOCTOR_KEY" attribute="1" defaultMemberUniqueName="[Fact Treatment Plan].[DOCTOR_KEY].[All]" allUniqueName="[Fact Treatment Plan].[DOCTOR_KEY].[All]" dimensionUniqueName="[Fact Treatment Plan]" displayFolder="" count="0" unbalanced="0" hidden="1"/>
    <cacheHierarchy uniqueName="[Fact Treatment Plan].[EPISODE_KEY]" caption="EPISODE_KEY" attribute="1" defaultMemberUniqueName="[Fact Treatment Plan].[EPISODE_KEY].[All]" allUniqueName="[Fact Treatment Plan].[EPISODE_KEY].[All]" dimensionUniqueName="[Fact Treatment Plan]" displayFolder="" count="0" unbalanced="0" hidden="1"/>
    <cacheHierarchy uniqueName="[Fact Treatment Plan].[IntegratedTreatmentVisitId]" caption="IntegratedTreatmentVisitId" attribute="1" defaultMemberUniqueName="[Fact Treatment Plan].[IntegratedTreatmentVisitId].[All]" allUniqueName="[Fact Treatment Plan].[IntegratedTreatmentVisitId].[All]" dimensionUniqueName="[Fact Treatment Plan]" displayFolder="" count="0" unbalanced="0" hidden="1"/>
    <cacheHierarchy uniqueName="[Fact Treatment Plan].[nextvisit_Datekey]" caption="nextvisit_Datekey" attribute="1" defaultMemberUniqueName="[Fact Treatment Plan].[nextvisit_Datekey].[All]" allUniqueName="[Fact Treatment Plan].[nextvisit_Datekey].[All]" dimensionUniqueName="[Fact Treatment Plan]" displayFolder="" count="0" unbalanced="0" hidden="1"/>
    <cacheHierarchy uniqueName="[Fact Treatment Plan].[PATIENT_ID]" caption="PATIENT_ID" attribute="1" defaultMemberUniqueName="[Fact Treatment Plan].[PATIENT_ID].[All]" allUniqueName="[Fact Treatment Plan].[PATIENT_ID].[All]" dimensionUniqueName="[Fact Treatment Plan]" displayFolder="" count="0" unbalanced="0" hidden="1"/>
    <cacheHierarchy uniqueName="[Fact Treatment Plan].[PLANNING_STATUS]" caption="PLANNING_STATUS" attribute="1" defaultMemberUniqueName="[Fact Treatment Plan].[PLANNING_STATUS].[All]" allUniqueName="[Fact Treatment Plan].[PLANNING_STATUS].[All]" dimensionUniqueName="[Fact Treatment Plan]" displayFolder="" count="0" unbalanced="0" hidden="1"/>
    <cacheHierarchy uniqueName="[Fact Treatment Plan].[SERVICE_KEY]" caption="SERVICE_KEY" attribute="1" defaultMemberUniqueName="[Fact Treatment Plan].[SERVICE_KEY].[All]" allUniqueName="[Fact Treatment Plan].[SERVICE_KEY].[All]" dimensionUniqueName="[Fact Treatment Plan]" displayFolder="" count="0" unbalanced="0" hidden="1"/>
    <cacheHierarchy uniqueName="[Fact Treatment Plan].[SERVICE_TYPEID]" caption="SERVICE_TYPEID" attribute="1" defaultMemberUniqueName="[Fact Treatment Plan].[SERVICE_TYPEID].[All]" allUniqueName="[Fact Treatment Plan].[SERVICE_TYPEID].[All]" dimensionUniqueName="[Fact Treatment Plan]" displayFolder="" count="0" unbalanced="0" hidden="1"/>
    <cacheHierarchy uniqueName="[Fact Treatment Plan].[TOTAL_PLANNED_SERVICES]" caption="TOTAL_PLANNED_SERVICES" attribute="1" defaultMemberUniqueName="[Fact Treatment Plan].[TOTAL_PLANNED_SERVICES].[All]" allUniqueName="[Fact Treatment Plan].[TOTAL_PLANNED_SERVICES].[All]" dimensionUniqueName="[Fact Treatment Plan]" displayFolder="" count="0" unbalanced="0" hidden="1"/>
    <cacheHierarchy uniqueName="[Fact Working Clinics].[AccountMappedKey]" caption="AccountMappedKey" attribute="1" defaultMemberUniqueName="[Fact Working Clinics].[AccountMappedKey].[All]" allUniqueName="[Fact Working Clinics].[AccountMappedKey].[All]" dimensionUniqueName="[Fact Working Clinics]" displayFolder="" count="0" unbalanced="0" hidden="1"/>
    <cacheHierarchy uniqueName="[Fact Working Clinics].[ActualAvgTimePerCase]" caption="ActualAvgTimePerCase" attribute="1" defaultMemberUniqueName="[Fact Working Clinics].[ActualAvgTimePerCase].[All]" allUniqueName="[Fact Working Clinics].[ActualAvgTimePerCase].[All]" dimensionUniqueName="[Fact Working Clinics]" displayFolder="" count="0" unbalanced="0" hidden="1"/>
    <cacheHierarchy uniqueName="[Fact Working Clinics].[ActualHours]" caption="ActualHours" attribute="1" defaultMemberUniqueName="[Fact Working Clinics].[ActualHours].[All]" allUniqueName="[Fact Working Clinics].[ActualHours].[All]" dimensionUniqueName="[Fact Working Clinics]" displayFolder="" count="0" unbalanced="0" hidden="1"/>
    <cacheHierarchy uniqueName="[Fact Working Clinics].[AgentsMappedKey]" caption="AgentsMappedKey" attribute="1" defaultMemberUniqueName="[Fact Working Clinics].[AgentsMappedKey].[All]" allUniqueName="[Fact Working Clinics].[AgentsMappedKey].[All]" dimensionUniqueName="[Fact Working Clinics]" displayFolder="" count="0" unbalanced="0" hidden="1"/>
    <cacheHierarchy uniqueName="[Fact Working Clinics].[AllowOverBooking]" caption="AllowOverBooking" attribute="1" defaultMemberUniqueName="[Fact Working Clinics].[AllowOverBooking].[All]" allUniqueName="[Fact Working Clinics].[AllowOverBooking].[All]" dimensionUniqueName="[Fact Working Clinics]" displayFolder="" count="0" unbalanced="0" hidden="1"/>
    <cacheHierarchy uniqueName="[Fact Working Clinics].[AltKey]" caption="AltKey" attribute="1" defaultMemberUniqueName="[Fact Working Clinics].[AltKey].[All]" allUniqueName="[Fact Working Clinics].[AltKey].[All]" dimensionUniqueName="[Fact Working Clinics]" displayFolder="" count="0" unbalanced="0" hidden="1"/>
    <cacheHierarchy uniqueName="[Fact Working Clinics].[AppointmentRoleID]" caption="AppointmentRoleID" attribute="1" defaultMemberUniqueName="[Fact Working Clinics].[AppointmentRoleID].[All]" allUniqueName="[Fact Working Clinics].[AppointmentRoleID].[All]" dimensionUniqueName="[Fact Working Clinics]" displayFolder="" count="0" unbalanced="0" hidden="1"/>
    <cacheHierarchy uniqueName="[Fact Working Clinics].[Capacity]" caption="Capacity" attribute="1" defaultMemberUniqueName="[Fact Working Clinics].[Capacity].[All]" allUniqueName="[Fact Working Clinics].[Capacity].[All]" dimensionUniqueName="[Fact Working Clinics]" displayFolder="" count="0" unbalanced="0" hidden="1"/>
    <cacheHierarchy uniqueName="[Fact Working Clinics].[ClinicDelay]" caption="ClinicDelay" attribute="1" defaultMemberUniqueName="[Fact Working Clinics].[ClinicDelay].[All]" allUniqueName="[Fact Working Clinics].[ClinicDelay].[All]" dimensionUniqueName="[Fact Working Clinics]" displayFolder="" count="0" unbalanced="0" hidden="1"/>
    <cacheHierarchy uniqueName="[Fact Working Clinics].[ClinicTypeID]" caption="ClinicTypeID" attribute="1" defaultMemberUniqueName="[Fact Working Clinics].[ClinicTypeID].[All]" allUniqueName="[Fact Working Clinics].[ClinicTypeID].[All]" dimensionUniqueName="[Fact Working Clinics]" displayFolder="" count="0" unbalanced="0" hidden="1"/>
    <cacheHierarchy uniqueName="[Fact Working Clinics].[DateKey]" caption="DateKey" attribute="1" defaultMemberUniqueName="[Fact Working Clinics].[DateKey].[All]" allUniqueName="[Fact Working Clinics].[DateKey].[All]" dimensionUniqueName="[Fact Working Clinics]" displayFolder="" count="0" unbalanced="0" hidden="1"/>
    <cacheHierarchy uniqueName="[Fact Working Clinics].[DepartmentKey]" caption="DepartmentKey" attribute="1" defaultMemberUniqueName="[Fact Working Clinics].[DepartmentKey].[All]" allUniqueName="[Fact Working Clinics].[DepartmentKey].[All]" dimensionUniqueName="[Fact Working Clinics]" displayFolder="" count="0" unbalanced="0" hidden="1"/>
    <cacheHierarchy uniqueName="[Fact Working Clinics].[DoctorMappedKey]" caption="DoctorMappedKey" attribute="1" defaultMemberUniqueName="[Fact Working Clinics].[DoctorMappedKey].[All]" allUniqueName="[Fact Working Clinics].[DoctorMappedKey].[All]" dimensionUniqueName="[Fact Working Clinics]" displayFolder="" count="0" unbalanced="0" hidden="1"/>
    <cacheHierarchy uniqueName="[Fact Working Clinics].[EndDate]" caption="EndDate" attribute="1" defaultMemberUniqueName="[Fact Working Clinics].[EndDate].[All]" allUniqueName="[Fact Working Clinics].[EndDate].[All]" dimensionUniqueName="[Fact Working Clinics]" displayFolder="" count="0" unbalanced="0" hidden="1"/>
    <cacheHierarchy uniqueName="[Fact Working Clinics].[EndDateTime]" caption="EndDateTime" attribute="1" defaultMemberUniqueName="[Fact Working Clinics].[EndDateTime].[All]" allUniqueName="[Fact Working Clinics].[EndDateTime].[All]" dimensionUniqueName="[Fact Working Clinics]" displayFolder="" count="0" unbalanced="0" hidden="1"/>
    <cacheHierarchy uniqueName="[Fact Working Clinics].[EndTime]" caption="EndTime" attribute="1" defaultMemberUniqueName="[Fact Working Clinics].[EndTime].[All]" allUniqueName="[Fact Working Clinics].[EndTime].[All]" dimensionUniqueName="[Fact Working Clinics]" displayFolder="" count="0" unbalanced="0" hidden="1"/>
    <cacheHierarchy uniqueName="[Fact Working Clinics].[HasNoEnd]" caption="HasNoEnd" attribute="1" defaultMemberUniqueName="[Fact Working Clinics].[HasNoEnd].[All]" allUniqueName="[Fact Working Clinics].[HasNoEnd].[All]" dimensionUniqueName="[Fact Working Clinics]" displayFolder="" count="0" unbalanced="0" hidden="1"/>
    <cacheHierarchy uniqueName="[Fact Working Clinics].[IsActive]" caption="IsActive" attribute="1" defaultMemberUniqueName="[Fact Working Clinics].[IsActive].[All]" allUniqueName="[Fact Working Clinics].[IsActive].[All]" dimensionUniqueName="[Fact Working Clinics]" displayFolder="" count="0" unbalanced="0" hidden="1"/>
    <cacheHierarchy uniqueName="[Fact Working Clinics].[MappedKey4]" caption="MappedKey4" attribute="1" defaultMemberUniqueName="[Fact Working Clinics].[MappedKey4].[All]" allUniqueName="[Fact Working Clinics].[MappedKey4].[All]" dimensionUniqueName="[Fact Working Clinics]" displayFolder="" count="0" unbalanced="0" hidden="1"/>
    <cacheHierarchy uniqueName="[Fact Working Clinics].[MappedKey5]" caption="MappedKey5" attribute="1" defaultMemberUniqueName="[Fact Working Clinics].[MappedKey5].[All]" allUniqueName="[Fact Working Clinics].[MappedKey5].[All]" dimensionUniqueName="[Fact Working Clinics]" displayFolder="" count="0" unbalanced="0" hidden="1"/>
    <cacheHierarchy uniqueName="[Fact Working Clinics].[OrganizationKey]" caption="OrganizationKey" attribute="1" defaultMemberUniqueName="[Fact Working Clinics].[OrganizationKey].[All]" allUniqueName="[Fact Working Clinics].[OrganizationKey].[All]" dimensionUniqueName="[Fact Working Clinics]" displayFolder="" count="0" unbalanced="0" hidden="1"/>
    <cacheHierarchy uniqueName="[Fact Working Clinics].[PatientMappedKey]" caption="PatientMappedKey" attribute="1" defaultMemberUniqueName="[Fact Working Clinics].[PatientMappedKey].[All]" allUniqueName="[Fact Working Clinics].[PatientMappedKey].[All]" dimensionUniqueName="[Fact Working Clinics]" displayFolder="" count="0" unbalanced="0" hidden="1"/>
    <cacheHierarchy uniqueName="[Fact Working Clinics].[PatternID]" caption="PatternID" attribute="1" defaultMemberUniqueName="[Fact Working Clinics].[PatternID].[All]" allUniqueName="[Fact Working Clinics].[PatternID].[All]" dimensionUniqueName="[Fact Working Clinics]" displayFolder="" count="0" unbalanced="0" hidden="1"/>
    <cacheHierarchy uniqueName="[Fact Working Clinics].[PhysicianID]" caption="PhysicianID" attribute="1" defaultMemberUniqueName="[Fact Working Clinics].[PhysicianID].[All]" allUniqueName="[Fact Working Clinics].[PhysicianID].[All]" dimensionUniqueName="[Fact Working Clinics]" displayFolder="" count="0" unbalanced="0" hidden="1"/>
    <cacheHierarchy uniqueName="[Fact Working Clinics].[PlannedHours]" caption="PlannedHours" attribute="1" defaultMemberUniqueName="[Fact Working Clinics].[PlannedHours].[All]" allUniqueName="[Fact Working Clinics].[PlannedHours].[All]" dimensionUniqueName="[Fact Working Clinics]" displayFolder="" count="0" unbalanced="0" hidden="1"/>
    <cacheHierarchy uniqueName="[Fact Working Clinics].[QueueingModelID]" caption="QueueingModelID" attribute="1" defaultMemberUniqueName="[Fact Working Clinics].[QueueingModelID].[All]" allUniqueName="[Fact Working Clinics].[QueueingModelID].[All]" dimensionUniqueName="[Fact Working Clinics]" displayFolder="" count="0" unbalanced="0" hidden="1"/>
    <cacheHierarchy uniqueName="[Fact Working Clinics].[SpecialityMappedKey]" caption="SpecialityMappedKey" attribute="1" defaultMemberUniqueName="[Fact Working Clinics].[SpecialityMappedKey].[All]" allUniqueName="[Fact Working Clinics].[SpecialityMappedKey].[All]" dimensionUniqueName="[Fact Working Clinics]" displayFolder="" count="0" unbalanced="0" hidden="1"/>
    <cacheHierarchy uniqueName="[Fact Working Clinics].[StartDate]" caption="StartDate" attribute="1" defaultMemberUniqueName="[Fact Working Clinics].[StartDate].[All]" allUniqueName="[Fact Working Clinics].[StartDate].[All]" dimensionUniqueName="[Fact Working Clinics]" displayFolder="" count="0" unbalanced="0" hidden="1"/>
    <cacheHierarchy uniqueName="[Fact Working Clinics].[StartDateTime]" caption="StartDateTime" attribute="1" defaultMemberUniqueName="[Fact Working Clinics].[StartDateTime].[All]" allUniqueName="[Fact Working Clinics].[StartDateTime].[All]" dimensionUniqueName="[Fact Working Clinics]" displayFolder="" count="0" unbalanced="0" hidden="1"/>
    <cacheHierarchy uniqueName="[Fact Working Clinics].[StartTime]" caption="StartTime" attribute="1" defaultMemberUniqueName="[Fact Working Clinics].[StartTime].[All]" allUniqueName="[Fact Working Clinics].[StartTime].[All]" dimensionUniqueName="[Fact Working Clinics]" displayFolder="" count="0" unbalanced="0" hidden="1"/>
    <cacheHierarchy uniqueName="[Fact Working Clinics].[TimeKey]" caption="TimeKey" attribute="1" defaultMemberUniqueName="[Fact Working Clinics].[TimeKey].[All]" allUniqueName="[Fact Working Clinics].[TimeKey].[All]" dimensionUniqueName="[Fact Working Clinics]" displayFolder="" count="0" unbalanced="0" hidden="1"/>
    <cacheHierarchy uniqueName="[Fact Working Clinics].[VersionKey]" caption="VersionKey" attribute="1" defaultMemberUniqueName="[Fact Working Clinics].[VersionKey].[All]" allUniqueName="[Fact Working Clinics].[VersionKey].[All]" dimensionUniqueName="[Fact Working Clinics]" displayFolder="" count="0" unbalanced="0" hidden="1"/>
    <cacheHierarchy uniqueName="[Fact Working Clinics].[WorkingClinicKey]" caption="WorkingClinicKey" attribute="1" defaultMemberUniqueName="[Fact Working Clinics].[WorkingClinicKey].[All]" allUniqueName="[Fact Working Clinics].[WorkingClinicKey].[All]" dimensionUniqueName="[Fact Working Clinics]" displayFolder="" count="0" unbalanced="0" hidden="1"/>
    <cacheHierarchy uniqueName="[FactBaseLine].[BALOS]" caption="BALOS" attribute="1" defaultMemberUniqueName="[FactBaseLine].[BALOS].[All]" allUniqueName="[FactBaseLine].[BALOS].[All]" dimensionUniqueName="[FactBaseLine]" displayFolder="" count="0" unbalanced="0" hidden="1"/>
    <cacheHierarchy uniqueName="[FactBaseLine].[charge]" caption="charge" attribute="1" defaultMemberUniqueName="[FactBaseLine].[charge].[All]" allUniqueName="[FactBaseLine].[charge].[All]" dimensionUniqueName="[FactBaseLine]" displayFolder="" count="0" unbalanced="0" hidden="1"/>
    <cacheHierarchy uniqueName="[FactBaseLine].[Company_key]" caption="Company_key" attribute="1" defaultMemberUniqueName="[FactBaseLine].[Company_key].[All]" allUniqueName="[FactBaseLine].[Company_key].[All]" dimensionUniqueName="[FactBaseLine]" displayFolder="" count="0" unbalanced="0" hidden="1"/>
    <cacheHierarchy uniqueName="[FactBaseLine].[Department_key]" caption="Department_key" attribute="1" defaultMemberUniqueName="[FactBaseLine].[Department_key].[All]" allUniqueName="[FactBaseLine].[Department_key].[All]" dimensionUniqueName="[FactBaseLine]" displayFolder="" count="0" unbalanced="0" hidden="1"/>
    <cacheHierarchy uniqueName="[FactBaseLine].[Organization_key]" caption="Organization_key" attribute="1" defaultMemberUniqueName="[FactBaseLine].[Organization_key].[All]" allUniqueName="[FactBaseLine].[Organization_key].[All]" dimensionUniqueName="[FactBaseLine]" displayFolder="" count="0" unbalanced="0" hidden="1"/>
    <cacheHierarchy uniqueName="[FactBaseLine].[Revenue]" caption="Revenue" attribute="1" defaultMemberUniqueName="[FactBaseLine].[Revenue].[All]" allUniqueName="[FactBaseLine].[Revenue].[All]" dimensionUniqueName="[FactBaseLine]" displayFolder="" count="0" unbalanced="0" hidden="1"/>
    <cacheHierarchy uniqueName="[FactBaseLine].[Volume]" caption="Volume" attribute="1" defaultMemberUniqueName="[FactBaseLine].[Volume].[All]" allUniqueName="[FactBaseLine].[Volume].[All]" dimensionUniqueName="[FactBaseLine]" displayFolder="" count="0" unbalanced="0" hidden="1"/>
    <cacheHierarchy uniqueName="[indicators per hour].[id]" caption="id" attribute="1" defaultMemberUniqueName="[indicators per hour].[id].[All]" allUniqueName="[indicators per hour].[id].[All]" dimensionUniqueName="[indicators per hour]" displayFolder="" count="0" unbalanced="0" hidden="1"/>
    <cacheHierarchy uniqueName="[indicators per hour].[Name]" caption="Name" attribute="1" defaultMemberUniqueName="[indicators per hour].[Name].[All]" allUniqueName="[indicators per hour].[Name].[All]" dimensionUniqueName="[indicators per hour]" displayFolder="" count="0" unbalanced="0" hidden="1"/>
    <cacheHierarchy uniqueName="[PB Dim Measures].[ID]" caption="ID" attribute="1" defaultMemberUniqueName="[PB Dim Measures].[ID].[All]" allUniqueName="[PB Dim Measures].[ID].[All]" dimensionUniqueName="[PB Dim Measures]" displayFolder="" count="0" unbalanced="0" hidden="1"/>
    <cacheHierarchy uniqueName="[PB Dim Measures].[Name]" caption="Name" attribute="1" defaultMemberUniqueName="[PB Dim Measures].[Name].[All]" allUniqueName="[PB Dim Measures].[Name].[All]" dimensionUniqueName="[PB Dim Measures]" displayFolder="" count="0" unbalanced="0" hidden="1"/>
    <cacheHierarchy uniqueName="[PB Dim Referral].[ID]" caption="ID" attribute="1" defaultMemberUniqueName="[PB Dim Referral].[ID].[All]" allUniqueName="[PB Dim Referral].[ID].[All]" dimensionUniqueName="[PB Dim Referral]" displayFolder="" count="0" unbalanced="0" hidden="1"/>
    <cacheHierarchy uniqueName="[PB Dim Referral].[Name]" caption="Name" attribute="1" defaultMemberUniqueName="[PB Dim Referral].[Name].[All]" allUniqueName="[PB Dim Referral].[Name].[All]" dimensionUniqueName="[PB Dim Referral]" displayFolder="" count="0" unbalanced="0" hidden="1"/>
    <cacheHierarchy uniqueName="[PB Dim Risk].[ID]" caption="ID" attribute="1" defaultMemberUniqueName="[PB Dim Risk].[ID].[All]" allUniqueName="[PB Dim Risk].[ID].[All]" dimensionUniqueName="[PB Dim Risk]" displayFolder="" count="0" unbalanced="0" hidden="1"/>
    <cacheHierarchy uniqueName="[PB Dim Risk].[Name]" caption="Name" attribute="1" defaultMemberUniqueName="[PB Dim Risk].[Name].[All]" allUniqueName="[PB Dim Risk].[Name].[All]" dimensionUniqueName="[PB Dim Risk]" displayFolder="" count="0" unbalanced="0" hidden="1"/>
    <cacheHierarchy uniqueName="[PBDim Period].[ID]" caption="ID" attribute="1" defaultMemberUniqueName="[PBDim Period].[ID].[All]" allUniqueName="[PBDim Period].[ID].[All]" dimensionUniqueName="[PBDim Period]" displayFolder="" count="0" unbalanced="0" hidden="1"/>
    <cacheHierarchy uniqueName="[PBDim Period].[Name]" caption="Name" attribute="1" defaultMemberUniqueName="[PBDim Period].[Name].[All]" allUniqueName="[PBDim Period].[Name].[All]" dimensionUniqueName="[PBDim Period]" displayFolder="" count="0" unbalanced="0" hidden="1"/>
    <cacheHierarchy uniqueName="[VolumeAnalysisComparison].[ID]" caption="ID" attribute="1" defaultMemberUniqueName="[VolumeAnalysisComparison].[ID].[All]" allUniqueName="[VolumeAnalysisComparison].[ID].[All]" dimensionUniqueName="[VolumeAnalysisComparison]" displayFolder="" count="0" unbalanced="0" hidden="1"/>
    <cacheHierarchy uniqueName="[VolumeAnalysisComparison].[Volume Name]" caption="Volume Name" attribute="1" defaultMemberUniqueName="[VolumeAnalysisComparison].[Volume Name].[All]" allUniqueName="[VolumeAnalysisComparison].[Volume Name].[All]" dimensionUniqueName="[VolumeAnalysisComparison]" displayFolder="" count="0" unbalanced="0" hidden="1"/>
    <cacheHierarchy uniqueName="[YearBridge].[YearKey]" caption="YearKey" attribute="1" defaultMemberUniqueName="[YearBridge].[YearKey].[All]" allUniqueName="[YearBridge].[YearKey].[All]" dimensionUniqueName="[YearBridge]" displayFolder="" count="0" unbalanced="0" hidden="1"/>
    <cacheHierarchy uniqueName="[Measures].[Cash Revenue]" caption="Cash Revenue" measure="1" displayFolder="" measureGroup="Fact Billing" count="0"/>
    <cacheHierarchy uniqueName="[Measures].[Credit Revenue]" caption="Credit Revenue" measure="1" displayFolder="" measureGroup="Fact Billing" count="0"/>
    <cacheHierarchy uniqueName="[Measures].[No of Services]" caption="No of Services" measure="1" displayFolder="" measureGroup="Fact Billing" count="0"/>
    <cacheHierarchy uniqueName="[Measures].[No of Doctors]" caption="No of Doctors" measure="1" displayFolder="" measureGroup="Fact Billing" count="0"/>
    <cacheHierarchy uniqueName="[Measures].[No of Patients]" caption="No of Patients" measure="1" displayFolder="" measureGroup="Fact Billing" count="0"/>
    <cacheHierarchy uniqueName="[Measures].[Charge Per Case]" caption="Charge Per Case" measure="1" displayFolder="" measureGroup="Fact Billing" count="0"/>
    <cacheHierarchy uniqueName="[Measures].[Charge Per Patient]" caption="Charge Per Patient" measure="1" displayFolder="" measureGroup="Fact Billing" count="0"/>
    <cacheHierarchy uniqueName="[Measures].[No Of Cases Original ]" caption="No Of Cases Original " measure="1" displayFolder="Fact Billing Original" measureGroup="Fact Billing" count="0"/>
    <cacheHierarchy uniqueName="[Measures].[Charge Per Case Original]" caption="Charge Per Case Original" measure="1" displayFolder="Fact Billing Original" measureGroup="Fact Billing" count="0"/>
    <cacheHierarchy uniqueName="[Measures].[Total Revenue]" caption="Total Revenue" measure="1" displayFolder="" measureGroup="Fact Billing" count="0" oneField="1">
      <fieldsUsage count="1">
        <fieldUsage x="14"/>
      </fieldsUsage>
    </cacheHierarchy>
    <cacheHierarchy uniqueName="[Measures].[No Of Cases]" caption="No Of Cases" measure="1" displayFolder="" measureGroup="Fact Billing" count="0"/>
    <cacheHierarchy uniqueName="[Measures].[Historical Total Revenue]" caption="Historical Total Revenue" measure="1" displayFolder="Historical Measures" measureGroup="Fact Billing" count="0"/>
    <cacheHierarchy uniqueName="[Measures].[Historical No Of Services]" caption="Historical No Of Services" measure="1" displayFolder="Historical Measures" measureGroup="Fact Billing" count="0"/>
    <cacheHierarchy uniqueName="[Measures].[Historical No Of Cases]" caption="Historical No Of Cases" measure="1" displayFolder="Historical Measures" measureGroup="Fact Billing" count="0"/>
    <cacheHierarchy uniqueName="[Measures].[Historical Charge Per Case]" caption="Historical Charge Per Case" measure="1" displayFolder="Historical Measures" measureGroup="Fact Billing" count="0"/>
    <cacheHierarchy uniqueName="[Measures].[Historical No of Doctors]" caption="Historical No of Doctors" measure="1" displayFolder="Historical Measures" measureGroup="Fact Billing" count="0"/>
    <cacheHierarchy uniqueName="[Measures].[Historical Charge Per Patient]" caption="Historical Charge Per Patient" measure="1" displayFolder="Historical Measures" measureGroup="Fact Billing" count="0"/>
    <cacheHierarchy uniqueName="[Measures].[Revenue Growth $]" caption="Revenue Growth $" measure="1" displayFolder="Growth Measures" measureGroup="Fact Billing" count="0"/>
    <cacheHierarchy uniqueName="[Measures].[Revenue Growth %]" caption="Revenue Growth %" measure="1" displayFolder="Growth Measures" measureGroup="Fact Billing" count="0"/>
    <cacheHierarchy uniqueName="[Measures].[Charge Growth $]" caption="Charge Growth $" measure="1" displayFolder="Growth Measures" measureGroup="Fact Billing" count="0"/>
    <cacheHierarchy uniqueName="[Measures].[Charge Growth %]" caption="Charge Growth %" measure="1" displayFolder="Growth Measures" measureGroup="Fact Billing" count="0"/>
    <cacheHierarchy uniqueName="[Measures].[OPD Referral to IPD Cases]" caption="OPD Referral to IPD Cases" measure="1" displayFolder="Referral Measures" measureGroup="Fact Billing" count="0"/>
    <cacheHierarchy uniqueName="[Measures].[OPD Referral to Lab Revenue]" caption="OPD Referral to Lab Revenue" measure="1" displayFolder="Referral Measures" measureGroup="Fact Billing" count="0"/>
    <cacheHierarchy uniqueName="[Measures].[OPD Referral to Lab Cases]" caption="OPD Referral to Lab Cases" measure="1" displayFolder="Referral Measures" measureGroup="Fact Billing" count="0"/>
    <cacheHierarchy uniqueName="[Measures].[OPD Referral to Rad Revenue]" caption="OPD Referral to Rad Revenue" measure="1" displayFolder="Referral Measures" measureGroup="Fact Billing" count="0"/>
    <cacheHierarchy uniqueName="[Measures].[OPD Referral to Rad Cases]" caption="OPD Referral to Rad Cases" measure="1" displayFolder="Referral Measures" measureGroup="Fact Billing" count="0"/>
    <cacheHierarchy uniqueName="[Measures].[ER Referral Revenue]" caption="ER Referral Revenue" measure="1" displayFolder="Referral Measures" measureGroup="Fact Billing" count="0"/>
    <cacheHierarchy uniqueName="[Measures].[ER Referral to IPD Cases]" caption="ER Referral to IPD Cases" measure="1" displayFolder="Referral Measures" measureGroup="Fact Billing" count="0"/>
    <cacheHierarchy uniqueName="[Measures].[ER Referral to Lab Revenue]" caption="ER Referral to Lab Revenue" measure="1" displayFolder="Referral Measures" measureGroup="Fact Billing" count="0"/>
    <cacheHierarchy uniqueName="[Measures].[ER Referral to Lab Cases]" caption="ER Referral to Lab Cases" measure="1" displayFolder="Referral Measures" measureGroup="Fact Billing" count="0"/>
    <cacheHierarchy uniqueName="[Measures].[ER Referral to Rad Revenue]" caption="ER Referral to Rad Revenue" measure="1" displayFolder="Referral Measures" measureGroup="Fact Billing" count="0"/>
    <cacheHierarchy uniqueName="[Measures].[ER Referral to Rad Cases]" caption="ER Referral to Rad Cases" measure="1" displayFolder="Referral Measures" measureGroup="Fact Billing" count="0"/>
    <cacheHierarchy uniqueName="[Measures].[No Of Cases Growth %]" caption="No Of Cases Growth %" measure="1" displayFolder="Growth Measures" measureGroup="Fact Billing" count="0"/>
    <cacheHierarchy uniqueName="[Measures].[No of Cases Growth $]" caption="No of Cases Growth $" measure="1" displayFolder="Growth Measures" measureGroup="Fact Billing" count="0"/>
    <cacheHierarchy uniqueName="[Measures].[No Of Services Growth %]" caption="No Of Services Growth %" measure="1" displayFolder="Growth Measures" measureGroup="Fact Billing" count="0"/>
    <cacheHierarchy uniqueName="[Measures].[Avg No Of Service]" caption="Avg No Of Service" measure="1" displayFolder="" measureGroup="Fact Billing" count="0"/>
    <cacheHierarchy uniqueName="[Measures].[ALOS]" caption="ALOS" measure="1" displayFolder="" measureGroup="Fact Billing" count="0"/>
    <cacheHierarchy uniqueName="[Measures].[MTD No of Cases]" caption="MTD No of Cases" measure="1" displayFolder="MTD Calculation" measureGroup="Fact Billing" count="0"/>
    <cacheHierarchy uniqueName="[Measures].[MTD Total Revenue]" caption="MTD Total Revenue" measure="1" displayFolder="MTD Calculation" measureGroup="Fact Billing" count="0"/>
    <cacheHierarchy uniqueName="[Measures].[Previous MTD Revenue]" caption="Previous MTD Revenue" measure="1" displayFolder="Historical Measures" measureGroup="Fact Billing" count="0"/>
    <cacheHierarchy uniqueName="[Measures].[Previous MTD Cases]" caption="Previous MTD Cases" measure="1" displayFolder="Historical Measures" measureGroup="Fact Billing" count="0"/>
    <cacheHierarchy uniqueName="[Measures].[ER Referral to IPD Cases %]" caption="ER Referral to IPD Cases %" measure="1" displayFolder="Referral Measures" measureGroup="Fact Billing" count="0"/>
    <cacheHierarchy uniqueName="[Measures].[OPD Referral to IPD Cases %]" caption="OPD Referral to IPD Cases %" measure="1" displayFolder="Referral Measures" measureGroup="Fact Billing" count="0"/>
    <cacheHierarchy uniqueName="[Measures].[ER Referral to Lab Cases %]" caption="ER Referral to Lab Cases %" measure="1" displayFolder="Referral Measures" measureGroup="Fact Billing" count="0"/>
    <cacheHierarchy uniqueName="[Measures].[OPD Referral to Lab Cases %]" caption="OPD Referral to Lab Cases %" measure="1" displayFolder="Referral Measures" measureGroup="Fact Billing" count="0"/>
    <cacheHierarchy uniqueName="[Measures].[OPD Referral to Rad Cases %]" caption="OPD Referral to Rad Cases %" measure="1" displayFolder="Referral Measures" measureGroup="Fact Billing" count="0"/>
    <cacheHierarchy uniqueName="[Measures].[ER Referral to Rad Cases %]" caption="ER Referral to Rad Cases %" measure="1" displayFolder="Referral Measures" measureGroup="Fact Billing" count="0"/>
    <cacheHierarchy uniqueName="[Measures].[Diagnosis Compliance %]" caption="Diagnosis Compliance %" measure="1" displayFolder="Data Quality" measureGroup="Fact Billing" count="0"/>
    <cacheHierarchy uniqueName="[Measures].[Patient District Quality]" caption="Patient District Quality" measure="1" displayFolder="Data Quality" measureGroup="Fact Billing" count="0"/>
    <cacheHierarchy uniqueName="[Measures].[Patient Nationality Quality]" caption="Patient Nationality Quality" measure="1" displayFolder="Data Quality" measureGroup="Fact Billing" count="0"/>
    <cacheHierarchy uniqueName="[Measures].[Patient Source of Business Quality]" caption="Patient Source of Business Quality" measure="1" displayFolder="Data Quality" measureGroup="Fact Billing" count="0"/>
    <cacheHierarchy uniqueName="[Measures].[Patient Province Quality]" caption="Patient Province Quality" measure="1" displayFolder="Data Quality" measureGroup="Fact Billing" count="0"/>
    <cacheHierarchy uniqueName="[Measures].[No of Doctor-Procedure]" caption="No of Doctor-Procedure" measure="1" displayFolder="" measureGroup="Fact Billing" count="0"/>
    <cacheHierarchy uniqueName="[Measures].[Historical No of Patients - StartDate]" caption="Historical No of Patients - StartDate" measure="1" displayFolder="Historical Measures" measureGroup="Fact Billing" count="0"/>
    <cacheHierarchy uniqueName="[Measures].[No of Patients Growth $ - StartDate]" caption="No of Patients Growth $ - StartDate" measure="1" displayFolder="Growth Measures" measureGroup="Fact Billing" count="0"/>
    <cacheHierarchy uniqueName="[Measures].[No Of Patients Growth % - StartDate]" caption="No Of Patients Growth % - StartDate" measure="1" displayFolder="Growth Measures" measureGroup="Fact Billing" count="0"/>
    <cacheHierarchy uniqueName="[Measures].[YTD No of Cases]" caption="YTD No of Cases" measure="1" displayFolder="YTD Calculation" measureGroup="Fact Billing" count="0"/>
    <cacheHierarchy uniqueName="[Measures].[YTD Total Revenue]" caption="YTD Total Revenue" measure="1" displayFolder="YTD Calculation" measureGroup="Fact Billing" count="0"/>
    <cacheHierarchy uniqueName="[Measures].[YTD Charge Per Case]" caption="YTD Charge Per Case" measure="1" displayFolder="YTD Calculation" measureGroup="Fact Billing" count="0"/>
    <cacheHierarchy uniqueName="[Measures].[Previous YTD Cases]" caption="Previous YTD Cases" measure="1" displayFolder="Historical Measures" measureGroup="Fact Billing" count="0"/>
    <cacheHierarchy uniqueName="[Measures].[Previous YTD Revenue]" caption="Previous YTD Revenue" measure="1" displayFolder="Historical Measures" measureGroup="Fact Billing" count="0"/>
    <cacheHierarchy uniqueName="[Measures].[Previous YTD Charge Per Case]" caption="Previous YTD Charge Per Case" measure="1" displayFolder="Historical Measures" measureGroup="Fact Billing" count="0"/>
    <cacheHierarchy uniqueName="[Measures].[Historical Avg No Of Service]" caption="Historical Avg No Of Service" measure="1" displayFolder="Historical Measures" measureGroup="Fact Billing" count="0"/>
    <cacheHierarchy uniqueName="[Measures].[Rev. Growth Contribution]" caption="Rev. Growth Contribution" measure="1" displayFolder="Growth Measures" measureGroup="Fact Billing" count="0"/>
    <cacheHierarchy uniqueName="[Measures].[No Of Cases Growth Contribution]" caption="No Of Cases Growth Contribution" measure="1" displayFolder="Growth Measures" measureGroup="Fact Billing" count="0"/>
    <cacheHierarchy uniqueName="[Measures].[Charge Growth Contribution]" caption="Charge Growth Contribution" measure="1" displayFolder="Growth Measures" measureGroup="Fact Billing" count="0"/>
    <cacheHierarchy uniqueName="[Measures].[ER Referral to Pharmacy Revenue]" caption="ER Referral to Pharmacy Revenue" measure="1" displayFolder="Referral Measures" measureGroup="Fact Billing" count="0"/>
    <cacheHierarchy uniqueName="[Measures].[OPD Referral to Pharmacy Revenue]" caption="OPD Referral to Pharmacy Revenue" measure="1" displayFolder="Referral Measures" measureGroup="Fact Billing" count="0"/>
    <cacheHierarchy uniqueName="[Measures].[OPD Referral to Pharmacy Cases]" caption="OPD Referral to Pharmacy Cases" measure="1" displayFolder="Referral Measures" measureGroup="Fact Billing" count="0"/>
    <cacheHierarchy uniqueName="[Measures].[ER Referral to Pharmacy Cases]" caption="ER Referral to Pharmacy Cases" measure="1" displayFolder="Referral Measures" measureGroup="Fact Billing" count="0"/>
    <cacheHierarchy uniqueName="[Measures].[ER Referral to Pharmacy Cases %]" caption="ER Referral to Pharmacy Cases %" measure="1" displayFolder="Referral Measures" measureGroup="Fact Billing" count="0"/>
    <cacheHierarchy uniqueName="[Measures].[OPD Referral to Pharmacy Cases %]" caption="OPD Referral to Pharmacy Cases %" measure="1" displayFolder="Referral Measures" measureGroup="Fact Billing" count="0"/>
    <cacheHierarchy uniqueName="[Measures].[Discount Amount]" caption="Discount Amount" measure="1" displayFolder="" measureGroup="Fact Billing" count="0"/>
    <cacheHierarchy uniqueName="[Measures].[Discount%]" caption="Discount%" measure="1" displayFolder="" measureGroup="Fact Billing" count="0"/>
    <cacheHierarchy uniqueName="[Measures].[Total Revenue Before Discount]" caption="Total Revenue Before Discount" measure="1" displayFolder="" measureGroup="Fact Billing" count="0"/>
    <cacheHierarchy uniqueName="[Measures].[Historical ER Referral to IPD Cases]" caption="Historical ER Referral to IPD Cases" measure="1" displayFolder="Historical Referral Measures" measureGroup="Fact Billing" count="0"/>
    <cacheHierarchy uniqueName="[Measures].[Historical ER Referral Revenue]" caption="Historical ER Referral Revenue" measure="1" displayFolder="Historical Referral Measures" measureGroup="Fact Billing" count="0"/>
    <cacheHierarchy uniqueName="[Measures].[Historical ER Referral to Lab Cases]" caption="Historical ER Referral to Lab Cases" measure="1" displayFolder="Historical Referral Measures" measureGroup="Fact Billing" count="0"/>
    <cacheHierarchy uniqueName="[Measures].[Historical ER Referral to IPD Cases %]" caption="Historical ER Referral to IPD Cases %" measure="1" displayFolder="Historical Referral Measures" measureGroup="Fact Billing" count="0"/>
    <cacheHierarchy uniqueName="[Measures].[Historical ER Referral to Lab Revenue]" caption="Historical ER Referral to Lab Revenue" measure="1" displayFolder="Historical Referral Measures" measureGroup="Fact Billing" count="0"/>
    <cacheHierarchy uniqueName="[Measures].[Historical ER Referral to Lab Cases %]" caption="Historical ER Referral to Lab Cases %" measure="1" displayFolder="Historical Referral Measures" measureGroup="Fact Billing" count="0"/>
    <cacheHierarchy uniqueName="[Measures].[Historical ER Referral to Pharmacy Cases]" caption="Historical ER Referral to Pharmacy Cases" measure="1" displayFolder="Historical Referral Measures" measureGroup="Fact Billing" count="0"/>
    <cacheHierarchy uniqueName="[Measures].[Historical ER Referral to Pharmacy Cases %]" caption="Historical ER Referral to Pharmacy Cases %" measure="1" displayFolder="Historical Referral Measures" measureGroup="Fact Billing" count="0"/>
    <cacheHierarchy uniqueName="[Measures].[Historical ER Referral to Pharmacy Revenue]" caption="Historical ER Referral to Pharmacy Revenue" measure="1" displayFolder="Historical Referral Measures" measureGroup="Fact Billing" count="0"/>
    <cacheHierarchy uniqueName="[Measures].[Historical ER Referral to Rad Cases]" caption="Historical ER Referral to Rad Cases" measure="1" displayFolder="Historical Referral Measures" measureGroup="Fact Billing" count="0"/>
    <cacheHierarchy uniqueName="[Measures].[Historical ER Referral to Rad Revenue]" caption="Historical ER Referral to Rad Revenue" measure="1" displayFolder="Historical Referral Measures" measureGroup="Fact Billing" count="0"/>
    <cacheHierarchy uniqueName="[Measures].[Historical ER Referral to Rad Cases %]" caption="Historical ER Referral to Rad Cases %" measure="1" displayFolder="Historical Referral Measures" measureGroup="Fact Billing" count="0"/>
    <cacheHierarchy uniqueName="[Measures].[Historical OPD Referral to IPD Cases %]" caption="Historical OPD Referral to IPD Cases %" measure="1" displayFolder="Historical Referral Measures" measureGroup="Fact Billing" count="0"/>
    <cacheHierarchy uniqueName="[Measures].[Historical OPD Referral to Lab Cases]" caption="Historical OPD Referral to Lab Cases" measure="1" displayFolder="Historical Referral Measures" measureGroup="Fact Billing" count="0"/>
    <cacheHierarchy uniqueName="[Measures].[Historical OPD Referral to Lab Cases %]" caption="Historical OPD Referral to Lab Cases %" measure="1" displayFolder="Historical Referral Measures" measureGroup="Fact Billing" count="0"/>
    <cacheHierarchy uniqueName="[Measures].[Historical OPD Referral to Lab Revenue]" caption="Historical OPD Referral to Lab Revenue" measure="1" displayFolder="Historical Referral Measures" measureGroup="Fact Billing" count="0"/>
    <cacheHierarchy uniqueName="[Measures].[Historical OPD Referral to Pharmacy Cases]" caption="Historical OPD Referral to Pharmacy Cases" measure="1" displayFolder="Historical Referral Measures" measureGroup="Fact Billing" count="0"/>
    <cacheHierarchy uniqueName="[Measures].[Historical OPD Referral to Pharmacy Cases %]" caption="Historical OPD Referral to Pharmacy Cases %" measure="1" displayFolder="Historical Referral Measures" measureGroup="Fact Billing" count="0"/>
    <cacheHierarchy uniqueName="[Measures].[Historical OPD Referral to Pharmacy Revenue]" caption="Historical OPD Referral to Pharmacy Revenue" measure="1" displayFolder="Historical Referral Measures" measureGroup="Fact Billing" count="0"/>
    <cacheHierarchy uniqueName="[Measures].[Historical OPD Referral to Rad Cases]" caption="Historical OPD Referral to Rad Cases" measure="1" displayFolder="Historical Referral Measures" measureGroup="Fact Billing" count="0"/>
    <cacheHierarchy uniqueName="[Measures].[Historical OPD Referral to Rad Revenue]" caption="Historical OPD Referral to Rad Revenue" measure="1" displayFolder="Historical Referral Measures" measureGroup="Fact Billing" count="0"/>
    <cacheHierarchy uniqueName="[Measures].[Historical OPD Referral to Rad Cases %]" caption="Historical OPD Referral to Rad Cases %" measure="1" displayFolder="Historical Referral Measures" measureGroup="Fact Billing" count="0"/>
    <cacheHierarchy uniqueName="[Measures].[Growth ER Referral Revenue]" caption="Growth ER Referral Revenue" measure="1" displayFolder="Referral Measures Growth" measureGroup="Fact Billing" count="0"/>
    <cacheHierarchy uniqueName="[Measures].[Growth ER Referral to IPD Cases]" caption="Growth ER Referral to IPD Cases" measure="1" displayFolder="Referral Measures Growth" measureGroup="Fact Billing" count="0"/>
    <cacheHierarchy uniqueName="[Measures].[Growth ER Referral to IPD Cases %]" caption="Growth ER Referral to IPD Cases %" measure="1" displayFolder="Referral Measures Growth" measureGroup="Fact Billing" count="0"/>
    <cacheHierarchy uniqueName="[Measures].[Growth ER Referral to Lab Cases]" caption="Growth ER Referral to Lab Cases" measure="1" displayFolder="Referral Measures Growth" measureGroup="Fact Billing" count="0"/>
    <cacheHierarchy uniqueName="[Measures].[Growth ER Referral to Lab Cases %]" caption="Growth ER Referral to Lab Cases %" measure="1" displayFolder="Referral Measures Growth" measureGroup="Fact Billing" count="0"/>
    <cacheHierarchy uniqueName="[Measures].[Growth ER Referral to Lab Revenue]" caption="Growth ER Referral to Lab Revenue" measure="1" displayFolder="Referral Measures Growth" measureGroup="Fact Billing" count="0"/>
    <cacheHierarchy uniqueName="[Measures].[Growth ER Referral to Pharmacy Cases]" caption="Growth ER Referral to Pharmacy Cases" measure="1" displayFolder="Referral Measures Growth" measureGroup="Fact Billing" count="0"/>
    <cacheHierarchy uniqueName="[Measures].[Growth ER Referral to Pharmacy Cases %]" caption="Growth ER Referral to Pharmacy Cases %" measure="1" displayFolder="Referral Measures Growth" measureGroup="Fact Billing" count="0"/>
    <cacheHierarchy uniqueName="[Measures].[Growth ER Referral to Pharmacy Revenue]" caption="Growth ER Referral to Pharmacy Revenue" measure="1" displayFolder="Referral Measures Growth" measureGroup="Fact Billing" count="0"/>
    <cacheHierarchy uniqueName="[Measures].[Growth ER Referral to Rad Cases]" caption="Growth ER Referral to Rad Cases" measure="1" displayFolder="Referral Measures Growth" measureGroup="Fact Billing" count="0"/>
    <cacheHierarchy uniqueName="[Measures].[Growth ER Referral to Rad Cases %]" caption="Growth ER Referral to Rad Cases %" measure="1" displayFolder="Referral Measures Growth" measureGroup="Fact Billing" count="0"/>
    <cacheHierarchy uniqueName="[Measures].[Growth ER Referral to Rad Revenue]" caption="Growth ER Referral to Rad Revenue" measure="1" displayFolder="Referral Measures Growth" measureGroup="Fact Billing" count="0"/>
    <cacheHierarchy uniqueName="[Measures].[Growth OPD Referral to IPD Cases]" caption="Growth OPD Referral to IPD Cases" measure="1" displayFolder="Referral Measures Growth" measureGroup="Fact Billing" count="0"/>
    <cacheHierarchy uniqueName="[Measures].[Growth OPD Referral to IPD Cases %]" caption="Growth OPD Referral to IPD Cases %" measure="1" displayFolder="Referral Measures Growth" measureGroup="Fact Billing" count="0"/>
    <cacheHierarchy uniqueName="[Measures].[Growth OPD Referral to Lab Cases]" caption="Growth OPD Referral to Lab Cases" measure="1" displayFolder="Referral Measures Growth" measureGroup="Fact Billing" count="0"/>
    <cacheHierarchy uniqueName="[Measures].[Growth OPD Referral to Lab Cases %]" caption="Growth OPD Referral to Lab Cases %" measure="1" displayFolder="Referral Measures Growth" measureGroup="Fact Billing" count="0"/>
    <cacheHierarchy uniqueName="[Measures].[Growth OPD Referral to Lab Revenue]" caption="Growth OPD Referral to Lab Revenue" measure="1" displayFolder="Referral Measures Growth" measureGroup="Fact Billing" count="0"/>
    <cacheHierarchy uniqueName="[Measures].[Growth OPD Referral to Pharmacy Cases]" caption="Growth OPD Referral to Pharmacy Cases" measure="1" displayFolder="Referral Measures Growth" measureGroup="Fact Billing" count="0"/>
    <cacheHierarchy uniqueName="[Measures].[Growth OPD Referral to Pharmacy Cases %]" caption="Growth OPD Referral to Pharmacy Cases %" measure="1" displayFolder="Referral Measures Growth" measureGroup="Fact Billing" count="0"/>
    <cacheHierarchy uniqueName="[Measures].[Growth OPD Referral to Pharmacy Revenue]" caption="Growth OPD Referral to Pharmacy Revenue" measure="1" displayFolder="Referral Measures Growth" measureGroup="Fact Billing" count="0"/>
    <cacheHierarchy uniqueName="[Measures].[Growth OPD Referral to Rad Cases]" caption="Growth OPD Referral to Rad Cases" measure="1" displayFolder="Referral Measures Growth" measureGroup="Fact Billing" count="0"/>
    <cacheHierarchy uniqueName="[Measures].[Growth OPD Referral to Rad Cases %]" caption="Growth OPD Referral to Rad Cases %" measure="1" displayFolder="Referral Measures Growth" measureGroup="Fact Billing" count="0"/>
    <cacheHierarchy uniqueName="[Measures].[Growth OPD Referral to Rad Revenue]" caption="Growth OPD Referral to Rad Revenue" measure="1" displayFolder="Referral Measures Growth" measureGroup="Fact Billing" count="0"/>
    <cacheHierarchy uniqueName="[Measures].[ER Referral to Procedures Cases]" caption="ER Referral to Procedures Cases" measure="1" displayFolder="Referral Measures" measureGroup="Fact Billing" count="0"/>
    <cacheHierarchy uniqueName="[Measures].[Historical ER Referral to Procedures Cases]" caption="Historical ER Referral to Procedures Cases" measure="1" displayFolder="Historical Referral Measures" measureGroup="Fact Billing" count="0"/>
    <cacheHierarchy uniqueName="[Measures].[Growth ER Referral to Procedures Cases]" caption="Growth ER Referral to Procedures Cases" measure="1" displayFolder="Referral Measures Growth" measureGroup="Fact Billing" count="0"/>
    <cacheHierarchy uniqueName="[Measures].[ER Referral to Procedures Cases %]" caption="ER Referral to Procedures Cases %" measure="1" displayFolder="Referral Measures" measureGroup="Fact Billing" count="0"/>
    <cacheHierarchy uniqueName="[Measures].[Historical ER Referral to Procedures Cases %]" caption="Historical ER Referral to Procedures Cases %" measure="1" displayFolder="Historical Referral Measures" measureGroup="Fact Billing" count="0"/>
    <cacheHierarchy uniqueName="[Measures].[Growth ER Referral to Procedures Cases %]" caption="Growth ER Referral to Procedures Cases %" measure="1" displayFolder="Referral Measures Growth" measureGroup="Fact Billing" count="0"/>
    <cacheHierarchy uniqueName="[Measures].[ER Referral to Procedures Revenue]" caption="ER Referral to Procedures Revenue" measure="1" displayFolder="Referral Measures" measureGroup="Fact Billing" count="0"/>
    <cacheHierarchy uniqueName="[Measures].[Historical ER Referral to Procedures Revenue]" caption="Historical ER Referral to Procedures Revenue" measure="1" displayFolder="Historical Referral Measures" measureGroup="Fact Billing" count="0"/>
    <cacheHierarchy uniqueName="[Measures].[Growth ER Referral to Procedures Revenue]" caption="Growth ER Referral to Procedures Revenue" measure="1" displayFolder="Referral Measures Growth" measureGroup="Fact Billing" count="0"/>
    <cacheHierarchy uniqueName="[Measures].[OPD Referral to Procedures Cases]" caption="OPD Referral to Procedures Cases" measure="1" displayFolder="Referral Measures" measureGroup="Fact Billing" count="0"/>
    <cacheHierarchy uniqueName="[Measures].[Historical OPD Referral to Procedures Cases]" caption="Historical OPD Referral to Procedures Cases" measure="1" displayFolder="Historical Referral Measures" measureGroup="Fact Billing" count="0"/>
    <cacheHierarchy uniqueName="[Measures].[Growth OPD Referral to Procedures Cases]" caption="Growth OPD Referral to Procedures Cases" measure="1" displayFolder="Referral Measures Growth" measureGroup="Fact Billing" count="0"/>
    <cacheHierarchy uniqueName="[Measures].[OPD Referral to Procedures Cases %]" caption="OPD Referral to Procedures Cases %" measure="1" displayFolder="Referral Measures" measureGroup="Fact Billing" count="0"/>
    <cacheHierarchy uniqueName="[Measures].[Historical OPD Referral to Procedures Cases %]" caption="Historical OPD Referral to Procedures Cases %" measure="1" displayFolder="Historical Referral Measures" measureGroup="Fact Billing" count="0"/>
    <cacheHierarchy uniqueName="[Measures].[Growth OPD Referral to Procedures Cases %]" caption="Growth OPD Referral to Procedures Cases %" measure="1" displayFolder="Referral Measures Growth" measureGroup="Fact Billing" count="0"/>
    <cacheHierarchy uniqueName="[Measures].[OPD Referral to Procedures Revenue]" caption="OPD Referral to Procedures Revenue" measure="1" displayFolder="Referral Measures" measureGroup="Fact Billing" count="0"/>
    <cacheHierarchy uniqueName="[Measures].[Historical OPD Referral to Procedures Revenue]" caption="Historical OPD Referral to Procedures Revenue" measure="1" displayFolder="Historical Referral Measures" measureGroup="Fact Billing" count="0"/>
    <cacheHierarchy uniqueName="[Measures].[Growth OPD Referral to Procedures Revenue]" caption="Growth OPD Referral to Procedures Revenue" measure="1" displayFolder="Referral Measures Growth" measureGroup="Fact Billing" count="0"/>
    <cacheHierarchy uniqueName="[Measures].[Historical  Diagnosis Compliance %]" caption="Historical  Diagnosis Compliance %" measure="1" displayFolder="Historical Measures" measureGroup="Fact Billing" count="0"/>
    <cacheHierarchy uniqueName="[Measures].[Growth Diagnosis Compliance %]" caption="Growth Diagnosis Compliance %" measure="1" displayFolder="Growth Measures" measureGroup="Fact Billing" count="0"/>
    <cacheHierarchy uniqueName="[Measures].[No. Of Accounts]" caption="No. Of Accounts" measure="1" displayFolder="" measureGroup="Fact Billing" count="0"/>
    <cacheHierarchy uniqueName="[Measures].[Historical No. Of Accounts]" caption="Historical No. Of Accounts" measure="1" displayFolder="Historical Measures" measureGroup="Fact Billing" count="0"/>
    <cacheHierarchy uniqueName="[Measures].[OPD Referral to IPD]" caption="OPD Referral to IPD" measure="1" displayFolder="Financial Impact" measureGroup="Fact Billing" count="0"/>
    <cacheHierarchy uniqueName="[Measures].[ER Referral to IPD]" caption="ER Referral to IPD" measure="1" displayFolder="Financial Impact" measureGroup="Fact Billing" count="0"/>
    <cacheHierarchy uniqueName="[Measures].[Lab Service Per Case]" caption="Lab Service Per Case" measure="1" displayFolder="" measureGroup="Fact Billing" count="0"/>
    <cacheHierarchy uniqueName="[Measures].[Rad Service Per Case]" caption="Rad Service Per Case" measure="1" displayFolder="" measureGroup="Fact Billing" count="0"/>
    <cacheHierarchy uniqueName="[Measures].[Procedure Service Per Case]" caption="Procedure Service Per Case" measure="1" displayFolder="" measureGroup="Fact Billing" count="0"/>
    <cacheHierarchy uniqueName="[Measures].[Lab Service Per Case Original]" caption="Lab Service Per Case Original" measure="1" displayFolder="" measureGroup="Fact Billing" count="0"/>
    <cacheHierarchy uniqueName="[Measures].[Rad Service Per Case Original]" caption="Rad Service Per Case Original" measure="1" displayFolder="" measureGroup="Fact Billing" count="0"/>
    <cacheHierarchy uniqueName="[Measures].[Procedure Service Per Case Original]" caption="Procedure Service Per Case Original" measure="1" displayFolder="" measureGroup="Fact Billing" count="0"/>
    <cacheHierarchy uniqueName="[Measures].[Charge Per Prescription]" caption="Charge Per Prescription" measure="1" displayFolder="" measureGroup="Fact Billing" count="0"/>
    <cacheHierarchy uniqueName="[Measures].[Charge Medication Per Case]" caption="Charge Medication Per Case" measure="1" displayFolder="" measureGroup="Fact Billing" count="0"/>
    <cacheHierarchy uniqueName="[Measures].[MTD Revenue For Medication]" caption="MTD Revenue For Medication" measure="1" displayFolder="MTD Calculation" measureGroup="Fact Billing" count="0"/>
    <cacheHierarchy uniqueName="[Measures].[MTD Revenue For Laboratory]" caption="MTD Revenue For Laboratory" measure="1" displayFolder="MTD Calculation" measureGroup="Fact Billing" count="0"/>
    <cacheHierarchy uniqueName="[Measures].[MTD Revenue For Radiology]" caption="MTD Revenue For Radiology" measure="1" displayFolder="MTD Calculation" measureGroup="Fact Billing" count="0"/>
    <cacheHierarchy uniqueName="[Measures].[Historical MTD Revenue For Medication]" caption="Historical MTD Revenue For Medication" measure="1" displayFolder="Historical Measures" measureGroup="Fact Billing" count="0"/>
    <cacheHierarchy uniqueName="[Measures].[Historical MTD Revenue For Laboratory]" caption="Historical MTD Revenue For Laboratory" measure="1" displayFolder="Historical Measures" measureGroup="Fact Billing" count="0"/>
    <cacheHierarchy uniqueName="[Measures].[Historical MTD Revenue For Radiology]" caption="Historical MTD Revenue For Radiology" measure="1" displayFolder="Historical Measures" measureGroup="Fact Billing" count="0"/>
    <cacheHierarchy uniqueName="[Measures].[Growth MTD Revenue For Medication %]" caption="Growth MTD Revenue For Medication %" measure="1" displayFolder="Growth Measures" measureGroup="Fact Billing" count="0"/>
    <cacheHierarchy uniqueName="[Measures].[Growth MTD Revenue For Laboratory %]" caption="Growth MTD Revenue For Laboratory %" measure="1" displayFolder="Growth Measures" measureGroup="Fact Billing" count="0"/>
    <cacheHierarchy uniqueName="[Measures].[Growth MTD Revenue For Radiology%]" caption="Growth MTD Revenue For Radiology%" measure="1" displayFolder="Growth Measures" measureGroup="Fact Billing" count="0"/>
    <cacheHierarchy uniqueName="[Measures].[Historical Revenue For Medication]" caption="Historical Revenue For Medication" measure="1" displayFolder="Historical Measures" measureGroup="Fact Billing" count="0"/>
    <cacheHierarchy uniqueName="[Measures].[Historical Revenue For Laboratory]" caption="Historical Revenue For Laboratory" measure="1" displayFolder="Historical Measures" measureGroup="Fact Billing" count="0"/>
    <cacheHierarchy uniqueName="[Measures].[Historical Revenue For Radiology]" caption="Historical Revenue For Radiology" measure="1" displayFolder="Historical Measures" measureGroup="Fact Billing" count="0"/>
    <cacheHierarchy uniqueName="[Measures].[Growth Revenue For Medication %]" caption="Growth Revenue For Medication %" measure="1" displayFolder="Growth Measures" measureGroup="Fact Billing" count="0"/>
    <cacheHierarchy uniqueName="[Measures].[Growth Revenue For Laboratory %]" caption="Growth Revenue For Laboratory %" measure="1" displayFolder="Growth Measures" measureGroup="Fact Billing" count="0"/>
    <cacheHierarchy uniqueName="[Measures].[Growth Revenue For Radiology %]" caption="Growth Revenue For Radiology %" measure="1" displayFolder="Growth Measures" measureGroup="Fact Billing" count="0"/>
    <cacheHierarchy uniqueName="[Measures].[Baseline Total Revenue]" caption="Baseline Total Revenue" measure="1" displayFolder="Baseline" measureGroup="Fact Billing" count="0"/>
    <cacheHierarchy uniqueName="[Measures].[Baseline No Of Cases]" caption="Baseline No Of Cases" measure="1" displayFolder="Baseline" measureGroup="Fact Billing" count="0"/>
    <cacheHierarchy uniqueName="[Measures].[Baseline Charge Per Case]" caption="Baseline Charge Per Case" measure="1" displayFolder="Baseline" measureGroup="Fact Billing" count="0"/>
    <cacheHierarchy uniqueName="[Measures].[Baseline No of Services]" caption="Baseline No of Services" measure="1" displayFolder="Baseline" measureGroup="Fact Billing" count="0"/>
    <cacheHierarchy uniqueName="[Measures].[Baseline AVG No of Services]" caption="Baseline AVG No of Services" measure="1" displayFolder="Baseline" measureGroup="Fact Billing" count="0"/>
    <cacheHierarchy uniqueName="[Measures].[Baseline OPD Referral to Lab Cases]" caption="Baseline OPD Referral to Lab Cases" measure="1" displayFolder="Baseline" measureGroup="Fact Billing" count="0"/>
    <cacheHierarchy uniqueName="[Measures].[Baseline OPD Referral to Rad Cases]" caption="Baseline OPD Referral to Rad Cases" measure="1" displayFolder="Baseline" measureGroup="Fact Billing" count="0"/>
    <cacheHierarchy uniqueName="[Measures].[Baseline OPD Referral to Rad Cases %]" caption="Baseline OPD Referral to Rad Cases %" measure="1" displayFolder="Baseline" measureGroup="Fact Billing" count="0"/>
    <cacheHierarchy uniqueName="[Measures].[Baseline OPD Referral to Lab Cases %]" caption="Baseline OPD Referral to Lab Cases %" measure="1" displayFolder="Baseline" measureGroup="Fact Billing" count="0"/>
    <cacheHierarchy uniqueName="[Measures].[Baseline Diagnosis Compliance %]" caption="Baseline Diagnosis Compliance %" measure="1" displayFolder="Baseline" measureGroup="Fact Billing" count="0"/>
    <cacheHierarchy uniqueName="[Measures].[Baseline OPD Referral to Lab Revenue]" caption="Baseline OPD Referral to Lab Revenue" measure="1" displayFolder="Baseline" measureGroup="Fact Billing" count="0"/>
    <cacheHierarchy uniqueName="[Measures].[Baseline OPD Referral to Rad Revenue]" caption="Baseline OPD Referral to Rad Revenue" measure="1" displayFolder="Baseline" measureGroup="Fact Billing" count="0"/>
    <cacheHierarchy uniqueName="[Measures].[Baseline OPD Referral to Procedures Revenue]" caption="Baseline OPD Referral to Procedures Revenue" measure="1" displayFolder="Baseline" measureGroup="Fact Billing" count="0"/>
    <cacheHierarchy uniqueName="[Measures].[Baseline OPD Referral to Procedures Cases %]" caption="Baseline OPD Referral to Procedures Cases %" measure="1" displayFolder="Baseline" measureGroup="Fact Billing" count="0"/>
    <cacheHierarchy uniqueName="[Measures].[Baseline OPD Referral to IPD Cases]" caption="Baseline OPD Referral to IPD Cases" measure="1" displayFolder="Baseline" measureGroup="Fact Billing" count="0"/>
    <cacheHierarchy uniqueName="[Measures].[Baseline OPD Referral to IPD Cases %]" caption="Baseline OPD Referral to IPD Cases %" measure="1" displayFolder="Baseline" measureGroup="Fact Billing" count="0"/>
    <cacheHierarchy uniqueName="[Measures].[Baseline OPD Referral to Procedures Cases]" caption="Baseline OPD Referral to Procedures Cases" measure="1" displayFolder="Baseline" measureGroup="Fact Billing" count="0"/>
    <cacheHierarchy uniqueName="[Measures].[Baseline OPD Referral to IPD Revenue]" caption="Baseline OPD Referral to IPD Revenue" measure="1" displayFolder="Baseline" measureGroup="Fact Billing" count="0"/>
    <cacheHierarchy uniqueName="[Measures].[Ambulance Revenue]" caption="Ambulance Revenue" measure="1" displayFolder="Power BI" measureGroup="Fact Billing" count="0"/>
    <cacheHierarchy uniqueName="[Measures].[OPD Referral to IPD Cases (adjusted)]" caption="OPD Referral to IPD Cases (adjusted)" measure="1" displayFolder="Referral Measures" measureGroup="Fact Billing" count="0"/>
    <cacheHierarchy uniqueName="[Measures].[OPD Referral to IPD Cases (adjusted) %]" caption="OPD Referral to IPD Cases (adjusted) %" measure="1" displayFolder="Referral Measures" measureGroup="Fact Billing" count="0"/>
    <cacheHierarchy uniqueName="[Measures].[OPD Referral to IPD Revenue]" caption="OPD Referral to IPD Revenue" measure="1" displayFolder="Referral Measures" measureGroup="Fact Billing" count="0"/>
    <cacheHierarchy uniqueName="[Measures].[Growth OPD Referral to IPD Revenue]" caption="Growth OPD Referral to IPD Revenue" measure="1" displayFolder="Referral Measures Growth" measureGroup="Fact Billing" count="0"/>
    <cacheHierarchy uniqueName="[Measures].[OPD Referral to IPD Revenue (adjusted)]" caption="OPD Referral to IPD Revenue (adjusted)" measure="1" displayFolder="Referral Measures" measureGroup="Fact Billing" count="0"/>
    <cacheHierarchy uniqueName="[Measures].[Historical OPD Referral to IPD Revenue (adjusted)]" caption="Historical OPD Referral to IPD Revenue (adjusted)" measure="1" displayFolder="Historical Measures" measureGroup="Fact Billing" count="0"/>
    <cacheHierarchy uniqueName="[Measures].[Historical OPD Referral to IPD Cases (adjusted)]" caption="Historical OPD Referral to IPD Cases (adjusted)" measure="1" displayFolder="Historical Measures" measureGroup="Fact Billing" count="0"/>
    <cacheHierarchy uniqueName="[Measures].[Historical OPD Referral to IPD Cases (adjusted) %]" caption="Historical OPD Referral to IPD Cases (adjusted) %" measure="1" displayFolder="Historical Measures" measureGroup="Fact Billing" count="0"/>
    <cacheHierarchy uniqueName="[Measures].[Baseline OPD Referral to IPD Revenue (adjusted)]" caption="Baseline OPD Referral to IPD Revenue (adjusted)" measure="1" displayFolder="Baseline" measureGroup="Fact Billing" count="0"/>
    <cacheHierarchy uniqueName="[Measures].[Baseline OPD Referral to IPD Cases (adjusted)]" caption="Baseline OPD Referral to IPD Cases (adjusted)" measure="1" displayFolder="Baseline" measureGroup="Fact Billing" count="0"/>
    <cacheHierarchy uniqueName="[Measures].[Baseline OPD Referral to IPD Cases (adjusted) %]" caption="Baseline OPD Referral to IPD Cases (adjusted) %" measure="1" displayFolder="Baseline" measureGroup="Fact Billing" count="0"/>
    <cacheHierarchy uniqueName="[Measures].[Total Admitted]" caption="Total Admitted" measure="1" displayFolder="Power BI" measureGroup="Fact Billing" count="0"/>
    <cacheHierarchy uniqueName="[Measures].[Diagnosed Cases]" caption="Diagnosed Cases" measure="1" displayFolder="" measureGroup="Fact Billing" count="0"/>
    <cacheHierarchy uniqueName="[Measures].[No Of Packages]" caption="No Of Packages" measure="1" displayFolder="" measureGroup="Fact Billing" count="0"/>
    <cacheHierarchy uniqueName="[Measures].[No Of Services In Package]" caption="No Of Services In Package" measure="1" displayFolder="" measureGroup="Fact Billing" count="0"/>
    <cacheHierarchy uniqueName="[Measures].[Company Tax]" caption="Company Tax" measure="1" displayFolder="Taxes Measures" measureGroup="Fact Billing" count="0"/>
    <cacheHierarchy uniqueName="[Measures].[Patient Tax]" caption="Patient Tax" measure="1" displayFolder="Taxes Measures" measureGroup="Fact Billing" count="0"/>
    <cacheHierarchy uniqueName="[Measures].[Total Taxes]" caption="Total Taxes" measure="1" displayFolder="Taxes Measures" measureGroup="Fact Billing" count="0"/>
    <cacheHierarchy uniqueName="[Measures].[Revenue - Target]" caption="Revenue - Target" measure="1" displayFolder="" measureGroup="Fact Target" count="0"/>
    <cacheHierarchy uniqueName="[Measures].[Volume - Target]" caption="Volume - Target" measure="1" displayFolder="" measureGroup="Fact Target" count="0"/>
    <cacheHierarchy uniqueName="[Measures].[Revenue New - Target]" caption="Revenue New - Target" measure="1" displayFolder="" measureGroup="Fact Target" count="0"/>
    <cacheHierarchy uniqueName="[Measures].[Target ER Referral %]" caption="Target ER Referral %" measure="1" displayFolder="" measureGroup="Fact Target" count="0"/>
    <cacheHierarchy uniqueName="[Measures].[Target OPD Referral %]" caption="Target OPD Referral %" measure="1" displayFolder="" measureGroup="Fact Target" count="0"/>
    <cacheHierarchy uniqueName="[Measures].[Medication Target]" caption="Medication Target" measure="1" displayFolder="" measureGroup="Fact Target" count="0"/>
    <cacheHierarchy uniqueName="[Measures].[Laboratory Target]" caption="Laboratory Target" measure="1" displayFolder="" measureGroup="Fact Target" count="0"/>
    <cacheHierarchy uniqueName="[Measures].[Radiology Target]" caption="Radiology Target" measure="1" displayFolder="" measureGroup="Fact Target" count="0"/>
    <cacheHierarchy uniqueName="[Measures].[Daily Medication Target]" caption="Daily Medication Target" measure="1" displayFolder="" measureGroup="Fact Target" count="0"/>
    <cacheHierarchy uniqueName="[Measures].[Daily Radiology Target]" caption="Daily Radiology Target" measure="1" displayFolder="" measureGroup="Fact Target" count="0"/>
    <cacheHierarchy uniqueName="[Measures].[Daily Laboratory Target]" caption="Daily Laboratory Target" measure="1" displayFolder="" measureGroup="Fact Target" count="0"/>
    <cacheHierarchy uniqueName="[Measures].[Conversion Rate]" caption="Conversion Rate" measure="1" displayFolder="" measureGroup="Fact Currency Rate" count="0"/>
    <cacheHierarchy uniqueName="[Measures].[Down Payment Cash]" caption="Down Payment Cash" measure="1" displayFolder="" measureGroup="Fact Down Payment" count="0"/>
    <cacheHierarchy uniqueName="[Measures].[Down Payment No of cases]" caption="Down Payment No of cases" measure="1" displayFolder="" measureGroup="Fact Down Payment" count="0"/>
    <cacheHierarchy uniqueName="[Measures].[Down Payment No of Services]" caption="Down Payment No of Services" measure="1" displayFolder="" measureGroup="Fact Down Payment" count="0"/>
    <cacheHierarchy uniqueName="[Measures].[Down Payment No of Patients]" caption="Down Payment No of Patients" measure="1" displayFolder="" measureGroup="Fact Down Payment" count="0"/>
    <cacheHierarchy uniqueName="[Measures].[Balance]" caption="Balance" measure="1" displayFolder="" measureGroup="Fact Down Payment" count="0"/>
    <cacheHierarchy uniqueName="[Measures].[MTD Balance]" caption="MTD Balance" measure="1" displayFolder="Power BI" measureGroup="Fact Down Payment" count="0"/>
    <cacheHierarchy uniqueName="[Measures].[QTD Balance]" caption="QTD Balance" measure="1" displayFolder="Power BI" measureGroup="Fact Down Payment" count="0"/>
    <cacheHierarchy uniqueName="[Measures].[YTD Balance]" caption="YTD Balance" measure="1" displayFolder="Power BI" measureGroup="Fact Down Payment" count="0"/>
    <cacheHierarchy uniqueName="[Measures].[Period Balance]" caption="Period Balance" measure="1" displayFolder="Power BI" measureGroup="Fact Down Payment" count="0"/>
    <cacheHierarchy uniqueName="[Measures].[MTD Risk No of cases]" caption="MTD Risk No of cases" measure="1" displayFolder="Power BI" measureGroup="Fact Down Payment" count="0"/>
    <cacheHierarchy uniqueName="[Measures].[QTD Risk No of cases]" caption="QTD Risk No of cases" measure="1" displayFolder="Power BI" measureGroup="Fact Down Payment" count="0"/>
    <cacheHierarchy uniqueName="[Measures].[YTD Risk No of cases]" caption="YTD Risk No of cases" measure="1" displayFolder="Power BI" measureGroup="Fact Down Payment" count="0"/>
    <cacheHierarchy uniqueName="[Measures].[Period Risk No of cases]" caption="Period Risk No of cases" measure="1" displayFolder="Power BI" measureGroup="Fact Down Payment" count="0"/>
    <cacheHierarchy uniqueName="[Measures].[MTD Risk Cash Amount]" caption="MTD Risk Cash Amount" measure="1" displayFolder="Power BI" measureGroup="Fact Down Payment" count="0"/>
    <cacheHierarchy uniqueName="[Measures].[QTD Risk Cash Amount]" caption="QTD Risk Cash Amount" measure="1" displayFolder="Power BI" measureGroup="Fact Down Payment" count="0"/>
    <cacheHierarchy uniqueName="[Measures].[YTD Risk Cash Amount]" caption="YTD Risk Cash Amount" measure="1" displayFolder="Power BI" measureGroup="Fact Down Payment" count="0"/>
    <cacheHierarchy uniqueName="[Measures].[Period Risk Cash Amount]" caption="Period Risk Cash Amount" measure="1" displayFolder="Power BI" measureGroup="Fact Down Payment" count="0"/>
    <cacheHierarchy uniqueName="[Measures].[Risk_Cash_Amount]" caption="Risk_Cash_Amount" measure="1" displayFolder="Power  BI" measureGroup="Fact Down Payment" count="0"/>
    <cacheHierarchy uniqueName="[Measures].[Risk_Balance]" caption="Risk_Balance" measure="1" displayFolder="Power BI" measureGroup="Fact Down Payment" count="0"/>
    <cacheHierarchy uniqueName="[Measures].[No Of Cases At Financial Risk]" caption="No Of Cases At Financial Risk" measure="1" displayFolder="Power BI" measureGroup="Fact Down Payment" count="0"/>
    <cacheHierarchy uniqueName="[Measures].[Net Balance]" caption="Net Balance" measure="1" displayFolder="" measureGroup="Fact Down Payment" count="0"/>
    <cacheHierarchy uniqueName="[Measures].[Leakage Revenue]" caption="Leakage Revenue" measure="1" displayFolder="" measureGroup="Fact Service Leakage" count="0"/>
    <cacheHierarchy uniqueName="[Measures].[Leakage Discount]" caption="Leakage Discount" measure="1" displayFolder="" measureGroup="Fact Service Leakage" count="0"/>
    <cacheHierarchy uniqueName="[Measures].[Leakage PatientTax]" caption="Leakage PatientTax" measure="1" displayFolder="" measureGroup="Fact Service Leakage" count="0"/>
    <cacheHierarchy uniqueName="[Measures].[Leakage CompanyTax]" caption="Leakage CompanyTax" measure="1" displayFolder="" measureGroup="Fact Service Leakage" count="0"/>
    <cacheHierarchy uniqueName="[Measures].[No Of Services Growth $]" caption="No Of Services Growth $" measure="1" displayFolder="Growth Measures" measureGroup="Fact Billing" count="0" hidden="1"/>
    <cacheHierarchy uniqueName="[Measures].[OPD WaitingTime]" caption="OPD WaitingTime" measure="1" displayFolder="" measureGroup="Fact Billing" count="0" hidden="1"/>
    <cacheHierarchy uniqueName="[Measures].[Total Revenue2]" caption="Total Revenue2" measure="1" displayFolder="" measureGroup="Fact Billing" count="0" hidden="1"/>
  </cacheHierarchies>
  <kpis count="0"/>
  <dimensions count="35">
    <dimension name="Dim Account" uniqueName="[Dim Account]" caption="Dim Account"/>
    <dimension name="Dim Account - Sub" uniqueName="[Dim Account - Sub]" caption="Dim Account - Sub"/>
    <dimension name="Dim Account Status" uniqueName="[Dim Account Status]" caption="Dim Account Status"/>
    <dimension name="Dim Business Unit" uniqueName="[Dim Business Unit]" caption="Dim Business Unit"/>
    <dimension name="Dim Contracts" uniqueName="[Dim Contracts]" caption="Dim Contracts"/>
    <dimension name="Dim Currency" uniqueName="[Dim Currency]" caption="Dim Currency"/>
    <dimension name="Dim Date - End Date" uniqueName="[Dim Date - End Date]" caption="Dim Date - End Date"/>
    <dimension name="Dim Date - Occupancy Time" uniqueName="[Dim Date - Occupancy Time]" caption="Dim Date - Occupancy Time"/>
    <dimension name="Dim Date - Service Date" uniqueName="[Dim Date - Service Date]" caption="Dim Date - Service Date"/>
    <dimension name="Dim Date - Start Date" uniqueName="[Dim Date - Start Date]" caption="Dim Date - Start Date"/>
    <dimension name="Dim Diagnosis" uniqueName="[Dim Diagnosis]" caption="Dim Diagnosis"/>
    <dimension name="Dim Discharge Status" uniqueName="[Dim Discharge Status]" caption="Dim Discharge Status"/>
    <dimension name="Dim Doctor" uniqueName="[Dim Doctor]" caption="Dim Doctor"/>
    <dimension name="Dim Doctor Procedure" uniqueName="[Dim Doctor Procedure]" caption="Dim Doctor Procedure"/>
    <dimension name="Dim Doctors Status" uniqueName="[Dim Doctors Status]" caption="Dim Doctors Status"/>
    <dimension name="Dim Employees" uniqueName="[Dim Employees]" caption="Dim Employees"/>
    <dimension name="Dim Episode" uniqueName="[Dim Episode]" caption="Dim Episode"/>
    <dimension name="Dim Episode Status" uniqueName="[Dim Episode Status]" caption="Dim Episode Status"/>
    <dimension name="Dim Exclusive" uniqueName="[Dim Exclusive]" caption="Dim Exclusive"/>
    <dimension name="Dim Hospital Structure" uniqueName="[Dim Hospital Structure]" caption="Dim Hospital Structure"/>
    <dimension name="Dim Invoice" uniqueName="[Dim Invoice]" caption="Dim Invoice"/>
    <dimension name="Dim Medical Department" uniqueName="[Dim Medical Department]" caption="Dim Medical Department"/>
    <dimension name="Dim Notes" uniqueName="[Dim Notes]" caption="Dim Notes"/>
    <dimension name="Dim Operation" uniqueName="[Dim Operation]" caption="Dim Operation"/>
    <dimension name="Dim Packages" uniqueName="[Dim Packages]" caption="Dim Packages"/>
    <dimension name="Dim Patient" uniqueName="[Dim Patient]" caption="Dim Patient"/>
    <dimension name="Dim Patient Payment Status" uniqueName="[Dim Patient Payment Status]" caption="Dim Patient Payment Status"/>
    <dimension name="Dim Patient Status" uniqueName="[Dim Patient Status]" caption="Dim Patient Status"/>
    <dimension name="Dim Readmission" uniqueName="[Dim Readmission]" caption="Dim Readmission"/>
    <dimension name="Dim Referral Source" uniqueName="[Dim Referral Source]" caption="Dim Referral Source"/>
    <dimension name="Dim Second Doctor" uniqueName="[Dim Second Doctor]" caption="Dim Second Doctor"/>
    <dimension name="Dim Service Location" uniqueName="[Dim Service Location]" caption="Dim Service Location"/>
    <dimension name="Dim Services" uniqueName="[Dim Services]" caption="Dim Services"/>
    <dimension name="Dim Services Status" uniqueName="[Dim Services Status]" caption="Dim Services Status"/>
    <dimension measure="1" name="Measures" uniqueName="[Measures]" caption="Measures"/>
  </dimensions>
  <measureGroups count="38">
    <measureGroup name="Dim Account" caption="Dim Account"/>
    <measureGroup name="Dim Account - Sub" caption="Dim Account - Sub"/>
    <measureGroup name="Dim Account Status" caption="Dim Account Status"/>
    <measureGroup name="Dim Business Unit" caption="Dim Business Unit"/>
    <measureGroup name="Dim Contracts" caption="Dim Contracts"/>
    <measureGroup name="Dim Currency" caption="Dim Currency"/>
    <measureGroup name="Dim Date - End Date" caption="Dim Date - End Date"/>
    <measureGroup name="Dim Date - Occupancy Time" caption="Dim Date - Occupancy Time"/>
    <measureGroup name="Dim Date - Service Date" caption="Dim Date - Service Date"/>
    <measureGroup name="Dim Date - Start Date" caption="Dim Date - Start Date"/>
    <measureGroup name="Dim Diagnosis" caption="Dim Diagnosis"/>
    <measureGroup name="Dim Discharge Status" caption="Dim Discharge Status"/>
    <measureGroup name="Dim Doctor" caption="Dim Doctor"/>
    <measureGroup name="Dim Doctor Procedure" caption="Dim Doctor Procedure"/>
    <measureGroup name="Dim Doctors Status" caption="Dim Doctors Status"/>
    <measureGroup name="Dim Employees" caption="Dim Employees"/>
    <measureGroup name="Dim Episode" caption="Dim Episode"/>
    <measureGroup name="Dim Episode Status" caption="Dim Episode Status"/>
    <measureGroup name="Dim Exclusive" caption="Dim Exclusive"/>
    <measureGroup name="Dim Hospital Structure" caption="Dim Hospital Structure"/>
    <measureGroup name="Dim Invoice" caption="Dim Invoice"/>
    <measureGroup name="Dim Medical Department" caption="Dim Medical Department"/>
    <measureGroup name="Dim Notes" caption="Dim Notes"/>
    <measureGroup name="Dim Operation" caption="Dim Operation"/>
    <measureGroup name="Dim Packages" caption="Dim Packages"/>
    <measureGroup name="Dim Patient" caption="Dim Patient"/>
    <measureGroup name="Dim Patient Payment Status" caption="Dim Patient Payment Status"/>
    <measureGroup name="Dim Patient Status" caption="Dim Patient Status"/>
    <measureGroup name="Dim Readmission" caption="Dim Readmission"/>
    <measureGroup name="Dim Referral Source" caption="Dim Referral Source"/>
    <measureGroup name="Dim Second Doctor" caption="Dim Second Doctor"/>
    <measureGroup name="Dim Service Location" caption="Dim Service Location"/>
    <measureGroup name="Dim Services" caption="Dim Services"/>
    <measureGroup name="Dim Services Status" caption="Dim Services Status"/>
    <measureGroup name="Fact Billing" caption="Fact Billing"/>
    <measureGroup name="Fact Down Payment" caption="Fact Down Payment"/>
    <measureGroup name="Fact Service Leakage" caption="Fact Service Leakage"/>
    <measureGroup name="Fact Target" caption="Fact Target"/>
  </measureGroups>
  <maps count="106">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1"/>
    <map measureGroup="12" dimension="12"/>
    <map measureGroup="13" dimension="0"/>
    <map measureGroup="13" dimension="3"/>
    <map measureGroup="13" dimension="6"/>
    <map measureGroup="13" dimension="8"/>
    <map measureGroup="13" dimension="9"/>
    <map measureGroup="13" dimension="13"/>
    <map measureGroup="13" dimension="16"/>
    <map measureGroup="13" dimension="18"/>
    <map measureGroup="13" dimension="25"/>
    <map measureGroup="13" dimension="32"/>
    <map measureGroup="14" dimension="14"/>
    <map measureGroup="15" dimension="15"/>
    <map measureGroup="16" dimension="16"/>
    <map measureGroup="17" dimension="17"/>
    <map measureGroup="18" dimension="18"/>
    <map measureGroup="19" dimension="19"/>
    <map measureGroup="20" dimension="20"/>
    <map measureGroup="21" dimension="21"/>
    <map measureGroup="22" dimension="22"/>
    <map measureGroup="23" dimension="23"/>
    <map measureGroup="24" dimension="24"/>
    <map measureGroup="25" dimension="25"/>
    <map measureGroup="26" dimension="26"/>
    <map measureGroup="27" dimension="27"/>
    <map measureGroup="28" dimension="28"/>
    <map measureGroup="29" dimension="29"/>
    <map measureGroup="30" dimension="30"/>
    <map measureGroup="31" dimension="31"/>
    <map measureGroup="32" dimension="32"/>
    <map measureGroup="33" dimension="33"/>
    <map measureGroup="34" dimension="0"/>
    <map measureGroup="34" dimension="1"/>
    <map measureGroup="34" dimension="2"/>
    <map measureGroup="34" dimension="3"/>
    <map measureGroup="34" dimension="4"/>
    <map measureGroup="34" dimension="6"/>
    <map measureGroup="34" dimension="8"/>
    <map measureGroup="34" dimension="9"/>
    <map measureGroup="34" dimension="10"/>
    <map measureGroup="34" dimension="11"/>
    <map measureGroup="34" dimension="12"/>
    <map measureGroup="34" dimension="13"/>
    <map measureGroup="34" dimension="14"/>
    <map measureGroup="34" dimension="16"/>
    <map measureGroup="34" dimension="17"/>
    <map measureGroup="34" dimension="18"/>
    <map measureGroup="34" dimension="19"/>
    <map measureGroup="34" dimension="21"/>
    <map measureGroup="34" dimension="22"/>
    <map measureGroup="34" dimension="23"/>
    <map measureGroup="34" dimension="24"/>
    <map measureGroup="34" dimension="25"/>
    <map measureGroup="34" dimension="27"/>
    <map measureGroup="34" dimension="28"/>
    <map measureGroup="34" dimension="29"/>
    <map measureGroup="34" dimension="30"/>
    <map measureGroup="34" dimension="31"/>
    <map measureGroup="34" dimension="32"/>
    <map measureGroup="34" dimension="33"/>
    <map measureGroup="35" dimension="0"/>
    <map measureGroup="35" dimension="1"/>
    <map measureGroup="35" dimension="3"/>
    <map measureGroup="35" dimension="6"/>
    <map measureGroup="35" dimension="8"/>
    <map measureGroup="35" dimension="9"/>
    <map measureGroup="35" dimension="10"/>
    <map measureGroup="35" dimension="11"/>
    <map measureGroup="35" dimension="12"/>
    <map measureGroup="35" dimension="15"/>
    <map measureGroup="35" dimension="16"/>
    <map measureGroup="35" dimension="19"/>
    <map measureGroup="35" dimension="20"/>
    <map measureGroup="35" dimension="21"/>
    <map measureGroup="35" dimension="25"/>
    <map measureGroup="35" dimension="26"/>
    <map measureGroup="35" dimension="29"/>
    <map measureGroup="35" dimension="32"/>
    <map measureGroup="36" dimension="0"/>
    <map measureGroup="36" dimension="3"/>
    <map measureGroup="36" dimension="8"/>
    <map measureGroup="36" dimension="12"/>
    <map measureGroup="36" dimension="16"/>
    <map measureGroup="36" dimension="21"/>
    <map measureGroup="36" dimension="23"/>
    <map measureGroup="36" dimension="25"/>
    <map measureGroup="36" dimension="29"/>
    <map measureGroup="36" dimension="32"/>
    <map measureGroup="37" dimension="0"/>
    <map measureGroup="37" dimension="3"/>
    <map measureGroup="37" dimension="8"/>
    <map measureGroup="37" dimension="12"/>
    <map measureGroup="37" dimension="21"/>
    <map measureGroup="37"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Naser Mohamed Reda" refreshedDate="44660.406880787035" backgroundQuery="1" createdVersion="6" refreshedVersion="7" minRefreshableVersion="3" recordCount="0" supportSubquery="1" supportAdvancedDrill="1" xr:uid="{A0A7E7C9-EEE1-46F3-B88C-F954F233292E}">
  <cacheSource type="external" connectionId="2"/>
  <cacheFields count="22">
    <cacheField name="[Dim Date - Service Date].[DateHierarchy].[Year]" caption="Year" numFmtId="0" hierarchy="56" level="1">
      <sharedItems count="2">
        <s v="[Dim Date - Service Date].[DateHierarchy].[Year].&amp;[2022]" c="2022"/>
        <s v="[Dim Date - Service Date].[DateHierarchy].[Year].&amp;[2021]" u="1" c="2021"/>
      </sharedItems>
    </cacheField>
    <cacheField name="[Dim Date - Service Date].[DateHierarchy].[Half Year]" caption="Half Year" numFmtId="0" hierarchy="56" level="2">
      <sharedItems count="2">
        <s v="[Dim Date - Service Date].[DateHierarchy].[Half Year].&amp;[Semester 1, 2021]" c="Semester 1, 2021"/>
        <s v="[Dim Date - Service Date].[DateHierarchy].[Half Year].&amp;[Semester 2, 2021]" u="1" c="Semester 2, 2021"/>
      </sharedItems>
    </cacheField>
    <cacheField name="[Dim Date - Service Date].[DateHierarchy].[Quarter]" caption="Quarter" numFmtId="0" hierarchy="56" level="3">
      <sharedItems count="3">
        <s v="[Dim Date - Service Date].[DateHierarchy].[Quarter].&amp;[Quarter 4, 2021]" c="Quarter 4, 2021"/>
        <s v="[Dim Date - Service Date].[DateHierarchy].[Quarter].&amp;[Quarter 3, 2021]" u="1" c="Quarter 3, 2021"/>
        <s v="[Dim Date - Service Date].[DateHierarchy].[Quarter].&amp;[Quarter 2, 2021]" u="1" c="Quarter 2, 2021"/>
      </sharedItems>
    </cacheField>
    <cacheField name="[Dim Date - Service Date].[DateHierarchy].[Month]" caption="Month" numFmtId="0" hierarchy="56" level="4">
      <sharedItems containsSemiMixedTypes="0" containsString="0"/>
    </cacheField>
    <cacheField name="[Dim Date - Service Date].[DateHierarchy].[Day Name]" caption="Day Name" numFmtId="0" hierarchy="56" level="5">
      <sharedItems containsSemiMixedTypes="0" containsString="0"/>
    </cacheField>
    <cacheField name="[Dim Business Unit].[BU Short Name].[BU Short Name]" caption="BU Short Name" numFmtId="0" hierarchy="12" level="1">
      <sharedItems count="7">
        <s v="[Dim Business Unit].[BU Short Name].&amp;[FWZ]" c="FWZ"/>
        <s v="[Dim Business Unit].[BU Short Name].&amp;[SNB]" c="SNB"/>
        <s v="[Dim Business Unit].[BU Short Name].&amp;[AKW]" u="1" c="AKW"/>
        <s v="[Dim Business Unit].[BU Short Name].&amp;[ALW]" u="1" c="ALW"/>
        <s v="[Dim Business Unit].[BU Short Name].&amp;[HJH]" u="1" c="HJH"/>
        <s v="[Dim Business Unit].[BU Short Name].&amp;[LCH]" u="1" c="LCH"/>
        <s v="[Dim Business Unit].[BU Short Name].&amp;[MKR]" u="1" c="MKR"/>
      </sharedItems>
    </cacheField>
    <cacheField name="[Dim Medical Department].[Medical Department Hierarchy].[Unified Medical Department Name]" caption="Unified Medical Department Name" numFmtId="0" hierarchy="168" level="1">
      <sharedItems containsSemiMixedTypes="0" containsString="0"/>
    </cacheField>
    <cacheField name="[Dim Medical Department].[Medical Department Hierarchy].[Medical Department Name]" caption="Medical Department Name" numFmtId="0" hierarchy="168" level="2">
      <sharedItems containsSemiMixedTypes="0" containsString="0"/>
    </cacheField>
    <cacheField name="[Dim Business Unit].[Business Unit Hierarchy].[Country Name]" caption="Country Name" numFmtId="0" hierarchy="15" level="1">
      <sharedItems containsSemiMixedTypes="0" containsString="0"/>
    </cacheField>
    <cacheField name="[Dim Business Unit].[Business Unit Hierarchy].[Business Unit Type Name]" caption="Business Unit Type Name" numFmtId="0" hierarchy="15" level="2">
      <sharedItems containsSemiMixedTypes="0" containsString="0"/>
    </cacheField>
    <cacheField name="[Dim Business Unit].[Business Unit Hierarchy].[Business Unit English Name]" caption="Business Unit English Name" numFmtId="0" hierarchy="15" level="3">
      <sharedItems containsSemiMixedTypes="0" containsString="0"/>
    </cacheField>
    <cacheField name="[Dim Doctor].[Specialty].[Specialty]" caption="Specialty" numFmtId="0" hierarchy="115" level="1">
      <sharedItems count="48">
        <s v="[Dim Doctor].[Specialty].&amp;[Emergency Room Services]" c="Emergency Room Services"/>
        <s v="[Dim Doctor].[Specialty].&amp;[Dental Services]" c="Dental Services"/>
        <s v="[Dim Doctor].[Specialty].&amp;[Orthopedics]" c="Orthopedics"/>
        <s v="[Dim Doctor].[Specialty].&amp;[NEUROLOGY SPECIALIST]" c="NEUROLOGY SPECIALIST"/>
        <s v="[Dim Doctor].[Specialty].&amp;[Physiotherapy]" c="Physiotherapy"/>
        <s v="[Dim Doctor].[Specialty].&amp;[Internal Medicine]" c="Internal Medicine"/>
        <s v="[Dim Doctor].[Specialty].&amp;[Pediatrics]" c="Pediatrics"/>
        <s v="[Dim Doctor].[Specialty].&amp;[E.N.T.]" c="E.N.T."/>
        <s v="[Dim Doctor].[Specialty].&amp;[Urology]" c="Urology"/>
        <s v="[Dim Doctor].[Specialty].&amp;[OBE &amp; GYN]" c="OBE &amp; GYN"/>
        <s v="[Dim Doctor].[Specialty].&amp;[General Surgery]" c="General Surgery"/>
        <s v="[Dim Doctor].[Specialty].&amp;[Nutrition]" c="Nutrition"/>
        <s v="[Dim Doctor].[Specialty].&amp;[cosmatology]" c="cosmatology"/>
        <s v="[Dim Doctor].[Specialty].&amp;[Dermatology]" c="Dermatology"/>
        <s v="[Dim Doctor].[Specialty].&amp;[Phonatics]" c="Phonatics"/>
        <s v="[Dim Doctor].[Specialty].&amp;[Ophthalmology]" c="Ophthalmology"/>
        <s v="[Dim Doctor].[Specialty].&amp;[Other]" c="Other"/>
        <s v="[Dim Doctor].[Specialty].&amp;[HOMECARE COORDINATOR]" u="1" c="HOMECARE COORDINATOR"/>
        <s v="[Dim Doctor].[Specialty].&amp;" u="1" c=""/>
        <s v="[Dim Doctor].[Specialty].&amp;[Clinical Pathology]" u="1" c="Clinical Pathology"/>
        <s v="[Dim Doctor].[Specialty].&amp;[PSYCHOLOGY]" u="1" c="PSYCHOLOGY"/>
        <s v="[Dim Doctor].[Specialty].&amp;[Audiological medicine]" u="1" c="Audiological medicine"/>
        <s v="[Dim Doctor].[Specialty].&amp;[Occupational therapy (OT)]" u="1" c="Occupational therapy (OT)"/>
        <s v="[Dim Doctor].[Specialty].&amp;[Pediatric medicine]" u="1" c="Pediatric medicine"/>
        <s v="[Dim Doctor].[Specialty].&amp;[Early intervention]" u="1" c="Early intervention"/>
        <s v="[Dim Doctor].[Specialty].&amp;[Neurology]" u="1" c="Neurology"/>
        <s v="[Dim Doctor].[Specialty].&amp;[Endocrinology ]" u="1" c="Endocrinology "/>
        <s v="[Dim Doctor].[Specialty].&amp;[Behavior Modification (ABA)]" u="1" c="Behavior Modification (ABA)"/>
        <s v="[Dim Doctor].[Specialty].&amp;[Learning Difficulties]" u="1" c="Learning Difficulties"/>
        <s v="[Dim Doctor].[Specialty].&amp;[Activities]" u="1" c="Activities"/>
        <s v="[Dim Doctor].[Specialty].&amp;[Obstetrics and gynecology]" u="1" c="Obstetrics and gynecology"/>
        <s v="[Dim Doctor].[Specialty].&amp;[Psychiatry]" u="1" c="Psychiatry"/>
        <s v="[Dim Doctor].[Specialty].&amp;[Cardiology]" u="1" c="Cardiology"/>
        <s v="[Dim Doctor].[Specialty].&amp;[Neuro Surgery]" u="1" c="Neuro Surgery"/>
        <s v="[Dim Doctor].[Specialty].&amp;[Anesthesiology]" u="1" c="Anesthesiology"/>
        <s v="[Dim Doctor].[Specialty].&amp;[Laboratory]" u="1" c="Laboratory"/>
        <s v="[Dim Doctor].[Specialty].&amp;[Cardiothoracic]" u="1" c="Cardiothoracic"/>
        <s v="[Dim Doctor].[Specialty].&amp;[Chest]" u="1" c="Chest"/>
        <s v="[Dim Doctor].[Specialty].&amp;[GENERAL DOCTOR]" u="1" c="GENERAL DOCTOR"/>
        <s v="[Dim Doctor].[Specialty].&amp;[Occupational therapy]" u="1" c="Occupational therapy"/>
        <s v="[Dim Doctor].[Specialty].&amp;[RADIOLOGY SPECIALIST]" u="1" c="RADIOLOGY SPECIALIST"/>
        <s v="[Dim Doctor].[Specialty].&amp;[Pharmacy Services]" u="1" c="Pharmacy Services"/>
        <s v="[Dim Doctor].[Specialty].&amp;[Pulmonary medicine ]" u="1" c="Pulmonary medicine "/>
        <s v="[Dim Doctor].[Specialty].&amp;[Radiology]" u="1" c="Radiology"/>
        <s v="[Dim Doctor].[Specialty].&amp;[Oncology]" u="1" c="Oncology"/>
        <s v="[Dim Doctor].[Specialty].&amp;[Dermatology, Cosmatology and Andrology]" u="1" c="Dermatology, Cosmatology and Andrology"/>
        <s v="[Dim Doctor].[Specialty].&amp;[SPEECH SPECIALIST]" u="1" c="SPEECH SPECIALIST"/>
        <s v="[Dim Doctor].[Specialty].&amp;[Ward Services]" u="1" c="Ward Services"/>
      </sharedItems>
    </cacheField>
    <cacheField name="[Measures].[No Of Cases]" caption="No Of Cases" numFmtId="0" hierarchy="3254" level="32767"/>
    <cacheField name="[Measures].[Total Revenue]" caption="Total Revenue" numFmtId="0" hierarchy="3253" level="32767"/>
    <cacheField name="[Dim Doctor].[Doctor Name].[Doctor Name]" caption="Doctor Name" numFmtId="0" hierarchy="111" level="1">
      <sharedItems count="385">
        <s v="[Dim Doctor].[Doctor Name].&amp;[ABDELHAMID MOHAMED ABDELHAMID YOUSIF]" c="ABDELHAMID MOHAMED ABDELHAMID YOUSIF"/>
        <s v="[Dim Doctor].[Doctor Name].&amp;[ADEL MOHAMED TAWFIK ABDELRAHMAN]" c="ADEL MOHAMED TAWFIK ABDELRAHMAN"/>
        <s v="[Dim Doctor].[Doctor Name].&amp;[Ahmed Mohamed Abdelrazek Mohamed]" c="Ahmed Mohamed Abdelrazek Mohamed"/>
        <s v="[Dim Doctor].[Doctor Name].&amp;[AMANI ALI ELHEFNI ABDELGHANI]" c="AMANI ALI ELHEFNI ABDELGHANI"/>
        <s v="[Dim Doctor].[Doctor Name].&amp;[DR SCREENING CLINIC]" c="DR SCREENING CLINIC"/>
        <s v="[Dim Doctor].[Doctor Name].&amp;[EIHAB ABDELSAMAD MOHAMED ALBADAWY]" c="EIHAB ABDELSAMAD MOHAMED ALBADAWY"/>
        <s v="[Dim Doctor].[Doctor Name].&amp;[EMAN  FAROUK OSMAN  ELSAFTY]" c="EMAN  FAROUK OSMAN  ELSAFTY"/>
        <s v="[Dim Doctor].[Doctor Name].&amp;[EX   EMERGENCY]" c="EX   EMERGENCY"/>
        <s v="[Dim Doctor].[Doctor Name].&amp;[EX.   DOCTOR ( OUT PATIENT )]" c="EX.   DOCTOR ( OUT PATIENT )"/>
        <s v="[Dim Doctor].[Doctor Name].&amp;[HOME   CARE]" c="HOME   CARE"/>
        <s v="[Dim Doctor].[Doctor Name].&amp;[HUDA ABDULLAH  ABUSANGA]" c="HUDA ABDULLAH  ABUSANGA"/>
        <s v="[Dim Doctor].[Doctor Name].&amp;[IBRAHEM AHMED SAYED FARAJ]" c="IBRAHEM AHMED SAYED FARAJ"/>
        <s v="[Dim Doctor].[Doctor Name].&amp;[KHALID ABDUALAZYZ ABULLATTIF ABDUALTEF]" c="KHALID ABDUALAZYZ ABULLATTIF ABDUALTEF"/>
        <s v="[Dim Doctor].[Doctor Name].&amp;[LAMYAA MAHMOUD NASR ELKANANI]" c="LAMYAA MAHMOUD NASR ELKANANI"/>
        <s v="[Dim Doctor].[Doctor Name].&amp;[MENNATALLAH ZAKARIA ZAKARIA ABDELGHAFOUR]" c="MENNATALLAH ZAKARIA ZAKARIA ABDELGHAFOUR"/>
        <s v="[Dim Doctor].[Doctor Name].&amp;[MOHAMED ABDELWADOD ABDIN FADUL]" c="MOHAMED ABDELWADOD ABDIN FADUL"/>
        <s v="[Dim Doctor].[Doctor Name].&amp;[Mohamed Mohamed Ibrahim Elkhayat]" c="Mohamed Mohamed Ibrahim Elkhayat"/>
        <s v="[Dim Doctor].[Doctor Name].&amp;[MOHAMMED HASSAN EMAM NASSAR]" c="MOHAMMED HASSAN EMAM NASSAR"/>
        <s v="[Dim Doctor].[Doctor Name].&amp;[MONA MAHMOUD ABDULRAHMAN AL AWADI]" c="MONA MAHMOUD ABDULRAHMAN AL AWADI"/>
        <s v="[Dim Doctor].[Doctor Name].&amp;[NABILA TAHA ALI SAFAN]" c="NABILA TAHA ALI SAFAN"/>
        <s v="[Dim Doctor].[Doctor Name].&amp;[OSAMA AHMED BADAWY MOAWAD]" c="OSAMA AHMED BADAWY MOAWAD"/>
        <s v="[Dim Doctor].[Doctor Name].&amp;[Rabab Masoud AbdelWahed]" c="Rabab Masoud AbdelWahed"/>
        <s v="[Dim Doctor].[Doctor Name].&amp;[SHAIMAA ATTIA ABOUOUF NEGM]" c="SHAIMAA ATTIA ABOUOUF NEGM"/>
        <s v="[Dim Doctor].[Doctor Name].&amp;[SHERIFAY ABDUAEMED  TAHER]" c="SHERIFAY ABDUAEMED  TAHER"/>
        <s v="[Dim Doctor].[Doctor Name].&amp;[TRAD KHALED A. ALSHADUKI]" c="TRAD KHALED A. ALSHADUKI"/>
        <s v="[Dim Doctor].[Doctor Name].&amp;[TRAD KHALED SCREENING]" c="TRAD KHALED SCREENING"/>
        <s v="[Dim Doctor].[Doctor Name].&amp;[WALAA RAMADAN ABD ELSALHIN SAAD]" c="WALAA RAMADAN ABD ELSALHIN SAAD"/>
        <s v="[Dim Doctor].[Doctor Name].&amp;[YASMIN IBRAHIM ABDELWAHED AHMED]" c="YASMIN IBRAHIM ABDELWAHED AHMED"/>
        <s v="[Dim Doctor].[Doctor Name].&amp;[Amany Hassan Elmansour Elhamamy]" c="Amany Hassan Elmansour Elhamamy"/>
        <s v="[Dim Doctor].[Doctor Name].&amp;[Amira Fathy Rafaat Abdelhamed]" c="Amira Fathy Rafaat Abdelhamed"/>
        <s v="[Dim Doctor].[Doctor Name].&amp;[Amira Screening Clinic]" c="Amira Screening Clinic"/>
        <s v="[Dim Doctor].[Doctor Name].&amp;[Asmaa Gumah Yousf Abdelmenem]" c="Asmaa Gumah Yousf Abdelmenem"/>
        <s v="[Dim Doctor].[Doctor Name].&amp;[clarity Lase Laser Doctor]" c="clarity Lase Laser Doctor"/>
        <s v="[Dim Doctor].[Doctor Name].&amp;[Doctor Amira HomeCare ER]" c="Doctor Amira HomeCare ER"/>
        <s v="[Dim Doctor].[Doctor Name].&amp;[DR SNB Dental Screening]" c="DR SNB Dental Screening"/>
        <s v="[Dim Doctor].[Doctor Name].&amp;[Duetto Lase Laser Doctor]" c="Duetto Lase Laser Doctor"/>
        <s v="[Dim Doctor].[Doctor Name].&amp;[Elham Gamal Eldeen Shaheen]" c="Elham Gamal Eldeen Shaheen"/>
        <s v="[Dim Doctor].[Doctor Name].&amp;[Encurve Clinic Doctor]" c="Encurve Clinic Doctor"/>
        <s v="[Dim Doctor].[Doctor Name].&amp;[FATMAH ABDULRAHMAN ABDULLAH ASHY]" c="FATMAH ABDULRAHMAN ABDULLAH ASHY"/>
        <s v="[Dim Doctor].[Doctor Name].&amp;[Gentle lase Laser Doctor]" c="Gentle lase Laser Doctor"/>
        <s v="[Dim Doctor].[Doctor Name].&amp;[Ghada AbdelRahman Elsaid Al Mashad]" c="Ghada AbdelRahman Elsaid Al Mashad"/>
        <s v="[Dim Doctor].[Doctor Name].&amp;[Hend Waleed Mohammed Bahakeem]" c="Hend Waleed Mohammed Bahakeem"/>
        <s v="[Dim Doctor].[Doctor Name].&amp;[MAHMOUD ALI ALI ABOHASAN]" c="MAHMOUD ALI ALI ABOHASAN"/>
        <s v="[Dim Doctor].[Doctor Name].&amp;[MOAMEN AHMED MOHAMED MEKAWY]" c="MOAMEN AHMED MOHAMED MEKAWY"/>
        <s v="[Dim Doctor].[Doctor Name].&amp;[MOHAMED AHMED ISMAIL NASR]" c="MOHAMED AHMED ISMAIL NASR"/>
        <s v="[Dim Doctor].[Doctor Name].&amp;[Mosab Ibrahim Hassan Saleh]" c="Mosab Ibrahim Hassan Saleh"/>
        <s v="[Dim Doctor].[Doctor Name].&amp;[NADA MOHAMED RATEB JAWISH]" c="NADA MOHAMED RATEB JAWISH"/>
        <s v="[Dim Doctor].[Doctor Name].&amp;[Not Specified]" c="Not Specified"/>
        <s v="[Dim Doctor].[Doctor Name].&amp;[NUHA ABUBAKER ABDULLAH ALKAFF]" c="NUHA ABUBAKER ABDULLAH ALKAFF"/>
        <s v="[Dim Doctor].[Doctor Name].&amp;[Raed Shabaan El Sayed Ali]" c="Raed Shabaan El Sayed Ali"/>
        <s v="[Dim Doctor].[Doctor Name].&amp;[Safa El said]" c="Safa El said"/>
        <s v="[Dim Doctor].[Doctor Name].&amp;[Samah Mohamed Megahed]" c="Samah Mohamed Megahed"/>
        <s v="[Dim Doctor].[Doctor Name].&amp;[Sarah Moustafa Hussein ElHomosany]" c="Sarah Moustafa Hussein ElHomosany"/>
        <s v="[Dim Doctor].[Doctor Name].&amp;[Soha Moneir Abedllatief Aboelleil]" c="Soha Moneir Abedllatief Aboelleil"/>
        <s v="[Dim Doctor].[Doctor Name].&amp;[Walaa Ahmed Elsadany]" c="Walaa Ahmed Elsadany"/>
        <s v="[Dim Doctor].[Doctor Name].&amp;[MOHAMED MOHAMED IBRAHIM ELKHIAT]" u="1" c="MOHAMED MOHAMED IBRAHIM ELKHIAT"/>
        <s v="[Dim Doctor].[Doctor Name].&amp;" u="1" c=""/>
        <s v="[Dim Doctor].[Doctor Name].&amp;[ASMAA AHMED ABDELKADER ELATAWI]" u="1" c="ASMAA AHMED ABDELKADER ELATAWI"/>
        <s v="[Dim Doctor].[Doctor Name].&amp;[Lab Clinic Doctor]" u="1" c="Lab Clinic Doctor"/>
        <s v="[Dim Doctor].[Doctor Name].&amp;[NAGLAA ABDELMONEIM REHIM BEKHEET]" u="1" c="NAGLAA ABDELMONEIM REHIM BEKHEET"/>
        <s v="[Dim Doctor].[Doctor Name].&amp;[Afnan Esmaeel Mohye Bokhari]" u="1" c="Afnan Esmaeel Mohye Bokhari"/>
        <s v="[Dim Doctor].[Doctor Name].&amp;[AHMED MAGDY SAEED ISMAEEL ALGENDY]" u="1" c="AHMED MAGDY SAEED ISMAEEL ALGENDY"/>
        <s v="[Dim Doctor].[Doctor Name].&amp;[Alaa AbdelAziz AbduBaker Basheik]" u="1" c="Alaa AbdelAziz AbduBaker Basheik"/>
        <s v="[Dim Doctor].[Doctor Name].&amp;[Aliaa Mahmoud Elmadbouly]" u="1" c="Aliaa Mahmoud Elmadbouly"/>
        <s v="[Dim Doctor].[Doctor Name].&amp;[Asmaa Hashem Ahmad AlAttas]" u="1" c="Asmaa Hashem Ahmad AlAttas"/>
        <s v="[Dim Doctor].[Doctor Name].&amp;[Bouran Hakky Mohamed]" u="1" c="Bouran Hakky Mohamed"/>
        <s v="[Dim Doctor].[Doctor Name].&amp;[DALIA MOHAMED ATTIA MAHMOUD]" u="1" c="DALIA MOHAMED ATTIA MAHMOUD"/>
        <s v="[Dim Doctor].[Doctor Name].&amp;[Dina Mostafa ElSayed Morsy]" u="1" c="Dina Mostafa ElSayed Morsy"/>
        <s v="[Dim Doctor].[Doctor Name].&amp;[DOAA MAHER ABO EL AZM MOUSTAFA]" u="1" c="DOAA MAHER ABO EL AZM MOUSTAFA"/>
        <s v="[Dim Doctor].[Doctor Name].&amp;[Doaa Salem Mohamed Bamashmous]" u="1" c="Doaa Salem Mohamed Bamashmous"/>
        <s v="[Dim Doctor].[Doctor Name].&amp;[Early Intervention Month Program]" u="1" c="Early Intervention Month Program"/>
        <s v="[Dim Doctor].[Doctor Name].&amp;[Hasnaa Ali Mohamed Subyani]" u="1" c="Hasnaa Ali Mohamed Subyani"/>
        <s v="[Dim Doctor].[Doctor Name].&amp;[Hatem AbdElSattar Hassan Teima]" u="1" c="Hatem AbdElSattar Hassan Teima"/>
        <s v="[Dim Doctor].[Doctor Name].&amp;[khairya Mohamed Aly Mousa]" u="1" c="khairya Mohamed Aly Mousa"/>
        <s v="[Dim Doctor].[Doctor Name].&amp;[LAILA MOHAMMED SALEM ALBATATIE]" u="1" c="LAILA MOHAMMED SALEM ALBATATIE"/>
        <s v="[Dim Doctor].[Doctor Name].&amp;[LAMA SAMI MOHAMMED ZARAH]" u="1" c="LAMA SAMI MOHAMMED ZARAH"/>
        <s v="[Dim Doctor].[Doctor Name].&amp;[Marwa AbdulJawad Taher AlFerra]" u="1" c="Marwa AbdulJawad Taher AlFerra"/>
        <s v="[Dim Doctor].[Doctor Name].&amp;[RAGHADA ABDELMONEIM ABDELHALEEM RIZK]" u="1" c="RAGHADA ABDELMONEIM ABDELHALEEM RIZK"/>
        <s v="[Dim Doctor].[Doctor Name].&amp;[RAMA AHMED HAMMAMI]" u="1" c="RAMA AHMED HAMMAMI"/>
        <s v="[Dim Doctor].[Doctor Name].&amp;[Sara Yahia Mahmoud Gad]" u="1" c="Sara Yahia Mahmoud Gad"/>
        <s v="[Dim Doctor].[Doctor Name].&amp;[SARAH JASIM MOHAMMED ALYAQOUT]" u="1" c="SARAH JASIM MOHAMMED ALYAQOUT"/>
        <s v="[Dim Doctor].[Doctor Name].&amp;[Taghreed Amin Hassan]" u="1" c="Taghreed Amin Hassan"/>
        <s v="[Dim Doctor].[Doctor Name].&amp;[wellness doctor doctor doctor]" u="1" c="wellness doctor doctor doctor"/>
        <s v="[Dim Doctor].[Doctor Name].&amp;[ABDULRAHMAN AHMED ABDULRAHMAN AHMED]" u="1" c="ABDULRAHMAN AHMED ABDULRAHMAN AHMED"/>
        <s v="[Dim Doctor].[Doctor Name].&amp;[Amany Aboalazm]" u="1" c="Amany Aboalazm"/>
        <s v="[Dim Doctor].[Doctor Name].&amp;[BTL Exilis CLinic]" u="1" c="BTL Exilis CLinic"/>
        <s v="[Dim Doctor].[Doctor Name].&amp;[Gentle Lase Clinic Two]" u="1" c="Gentle Lase Clinic Two"/>
        <s v="[Dim Doctor].[Doctor Name].&amp;[Ibtisam Hassan WaezEldeen Feda]" u="1" c="Ibtisam Hassan WaezEldeen Feda"/>
        <s v="[Dim Doctor].[Doctor Name].&amp;[MAAB ADNAN MOHAMMED ASHOUR]" u="1" c="MAAB ADNAN MOHAMMED ASHOUR"/>
        <s v="[Dim Doctor].[Doctor Name].&amp;[Mai Hassan Abdulhalim Garout]" u="1" c="Mai Hassan Abdulhalim Garout"/>
        <s v="[Dim Doctor].[Doctor Name].&amp;[Marwa Lotfi Abdulhalim Ragab]" u="1" c="Marwa Lotfi Abdulhalim Ragab"/>
        <s v="[Dim Doctor].[Doctor Name].&amp;[Meaad Mohamed Abdulaziz Almihmidi]" u="1" c="Meaad Mohamed Abdulaziz Almihmidi"/>
        <s v="[Dim Doctor].[Doctor Name].&amp;[Mennatallah Maher Abduldayem Korish]" u="1" c="Mennatallah Maher Abduldayem Korish"/>
        <s v="[Dim Doctor].[Doctor Name].&amp;[Morrocan bath]" u="1" c="Morrocan bath"/>
        <s v="[Dim Doctor].[Doctor Name].&amp;[Rania Hamed Elbaz]" u="1" c="Rania Hamed Elbaz"/>
        <s v="[Dim Doctor].[Doctor Name].&amp;[Reham Abdulmosin Abdelmawjood]" u="1" c="Reham Abdulmosin Abdelmawjood"/>
        <s v="[Dim Doctor].[Doctor Name].&amp;[samar Salem Mobark AL KADY]" u="1" c="samar Salem Mobark AL KADY"/>
        <s v="[Dim Doctor].[Doctor Name].&amp;[SPA SPA]" u="1" c="SPA SPA"/>
        <s v="[Dim Doctor].[Doctor Name].&amp;[Suzan Yacoub Sdeq Kashgari]" u="1" c="Suzan Yacoub Sdeq Kashgari"/>
        <s v="[Dim Doctor].[Doctor Name].&amp;[VilaShape Nurse]" u="1" c="VilaShape Nurse"/>
        <s v="[Dim Doctor].[Doctor Name].&amp;[Walaa Zuhair Alshalah]" u="1" c="Walaa Zuhair Alshalah"/>
        <s v="[Dim Doctor].[Doctor Name].&amp;[ABDULRAHMAN ABDULLAH A. ASHY]" u="1" c="ABDULRAHMAN ABDULLAH A. ASHY"/>
        <s v="[Dim Doctor].[Doctor Name].&amp;[AHMAD ALSAID JABER JABER]" u="1" c="AHMAD ALSAID JABER JABER"/>
        <s v="[Dim Doctor].[Doctor Name].&amp;[AHMAD MARI MOHAMMED THABIT]" u="1" c="AHMAD MARI MOHAMMED THABIT"/>
        <s v="[Dim Doctor].[Doctor Name].&amp;[AHMAD MOHAMED SAMIR ABDELSALAM]" u="1" c="AHMAD MOHAMED SAMIR ABDELSALAM"/>
        <s v="[Dim Doctor].[Doctor Name].&amp;[AHMED ABDELBASET ELSAYED ABOELNOUR]" u="1" c="AHMED ABDELBASET ELSAYED ABOELNOUR"/>
        <s v="[Dim Doctor].[Doctor Name].&amp;[AHMED ALI AHMED ELSAYED]" u="1" c="AHMED ALI AHMED ELSAYED"/>
        <s v="[Dim Doctor].[Doctor Name].&amp;[AHMED AMIN E. HEKAL]" u="1" c="AHMED AMIN E. HEKAL"/>
        <s v="[Dim Doctor].[Doctor Name].&amp;[AHMED MOHAMED ABDELRAZIK MOHAMED]" u="1" c="AHMED MOHAMED ABDELRAZIK MOHAMED"/>
        <s v="[Dim Doctor].[Doctor Name].&amp;[AKRAM MAGED S. ALMADHOUN]" u="1" c="AKRAM MAGED S. ALMADHOUN"/>
        <s v="[Dim Doctor].[Doctor Name].&amp;[ALAA HASSAN A. ELSHAMY]" u="1" c="ALAA HASSAN A. ELSHAMY"/>
        <s v="[Dim Doctor].[Doctor Name].&amp;[ALI ABDALRHMAN MOHMMAD ALBARAKATI]" u="1" c="ALI ABDALRHMAN MOHMMAD ALBARAKATI"/>
        <s v="[Dim Doctor].[Doctor Name].&amp;[ALI ABDULHAMID  ABDULRAHMAN]" u="1" c="ALI ABDULHAMID  ABDULRAHMAN"/>
        <s v="[Dim Doctor].[Doctor Name].&amp;[ALI MOHAMED ABDELHADY ELHABET]" u="1" c="ALI MOHAMED ABDELHADY ELHABET"/>
        <s v="[Dim Doctor].[Doctor Name].&amp;[ALIAA MAHMOUD S. ELMADBOULY]" u="1" c="ALIAA MAHMOUD S. ELMADBOULY"/>
        <s v="[Dim Doctor].[Doctor Name].&amp;[AMR MANSOUR M. HASSAN]" u="1" c="AMR MANSOUR M. HASSAN"/>
        <s v="[Dim Doctor].[Doctor Name].&amp;[AMR MOHAMED A. YEHIA]" u="1" c="AMR MOHAMED A. YEHIA"/>
        <s v="[Dim Doctor].[Doctor Name].&amp;[AMR MOHAMED ELHUSSINY KHATER]" u="1" c="AMR MOHAMED ELHUSSINY KHATER"/>
        <s v="[Dim Doctor].[Doctor Name].&amp;[ASMAA ABDELNABI ABDELAAL KHEDR]" u="1" c="ASMAA ABDELNABI ABDELAAL KHEDR"/>
        <s v="[Dim Doctor].[Doctor Name].&amp;[ELHAM HASSAN SALEH ABDELGAWAD]" u="1" c="ELHAM HASSAN SALEH ABDELGAWAD"/>
        <s v="[Dim Doctor].[Doctor Name].&amp;[ELHENDAWI MANSOUR ISSA ABDELKHALEK]" u="1" c="ELHENDAWI MANSOUR ISSA ABDELKHALEK"/>
        <s v="[Dim Doctor].[Doctor Name].&amp;[ELSAYED IBRAHIM M. SHAHEEN]" u="1" c="ELSAYED IBRAHIM M. SHAHEEN"/>
        <s v="[Dim Doctor].[Doctor Name].&amp;[EMAN ABDELAZIZ M. SOLIMAN]" u="1" c="EMAN ABDELAZIZ M. SOLIMAN"/>
        <s v="[Dim Doctor].[Doctor Name].&amp;[EMAN FAROUK OSMAN ELSAFTY]" u="1" c="EMAN FAROUK OSMAN ELSAFTY"/>
        <s v="[Dim Doctor].[Doctor Name].&amp;[ESSAM ABDELFATTAH M. ABDELSAMAD]" u="1" c="ESSAM ABDELFATTAH M. ABDELSAMAD"/>
        <s v="[Dim Doctor].[Doctor Name].&amp;[EX   ANESTHESIA]" u="1" c="EX   ANESTHESIA"/>
        <s v="[Dim Doctor].[Doctor Name].&amp;[EZZAT MOHD Nousoh KARIMAH]" u="1" c="EZZAT MOHD Nousoh KARIMAH"/>
        <s v="[Dim Doctor].[Doctor Name].&amp;[HAITHAM MOHAMMED MOHAMMED ELSHEIKH]" u="1" c="HAITHAM MOHAMMED MOHAMMED ELSHEIKH"/>
        <s v="[Dim Doctor].[Doctor Name].&amp;[HAMED H HAMED ABOUSTEIT]" u="1" c="HAMED H HAMED ABOUSTEIT"/>
        <s v="[Dim Doctor].[Doctor Name].&amp;[HAMED HASSAN ALI ALBARGI]" u="1" c="HAMED HASSAN ALI ALBARGI"/>
        <s v="[Dim Doctor].[Doctor Name].&amp;[HUSSEIN HAMED MOHAMED ABDELAAL]" u="1" c="HUSSEIN HAMED MOHAMED ABDELAAL"/>
        <s v="[Dim Doctor].[Doctor Name].&amp;[IBRAHIM HASSAN IBRAHIM EID]" u="1" c="IBRAHIM HASSAN IBRAHIM EID"/>
        <s v="[Dim Doctor].[Doctor Name].&amp;[IBRAHIM HUSSEIN IBRAHIM ELATTAR]" u="1" c="IBRAHIM HUSSEIN IBRAHIM ELATTAR"/>
        <s v="[Dim Doctor].[Doctor Name].&amp;[IBRAHIM NAEEM YOUSEF ALBAYYOUK]" u="1" c="IBRAHIM NAEEM YOUSEF ALBAYYOUK"/>
        <s v="[Dim Doctor].[Doctor Name].&amp;[IHAB ANWAR TAHA ABOUELWAFA]" u="1" c="IHAB ANWAR TAHA ABOUELWAFA"/>
        <s v="[Dim Doctor].[Doctor Name].&amp;[IQAMA   CONS.]" u="1" c="IQAMA   CONS."/>
        <s v="[Dim Doctor].[Doctor Name].&amp;[JOUD NASIR ABDULLAH BAZAID]" u="1" c="JOUD NASIR ABDULLAH BAZAID"/>
        <s v="[Dim Doctor].[Doctor Name].&amp;[KHALED GOMAA MOHAMED ALAMELDEEN]" u="1" c="KHALED GOMAA MOHAMED ALAMELDEEN"/>
        <s v="[Dim Doctor].[Doctor Name].&amp;[MAGED KAMALALDIN  RAYHAN]" u="1" c="MAGED KAMALALDIN  RAYHAN"/>
        <s v="[Dim Doctor].[Doctor Name].&amp;[MAHA AHMED MOHAMED ZAMARA]" u="1" c="MAHA AHMED MOHAMED ZAMARA"/>
        <s v="[Dim Doctor].[Doctor Name].&amp;[MAHMOUD ADNAN  ABUDEEBA]" u="1" c="MAHMOUD ADNAN  ABUDEEBA"/>
        <s v="[Dim Doctor].[Doctor Name].&amp;[MAHMOUD FATHY ABDELHAFEZ TAHOUN]" u="1" c="MAHMOUD FATHY ABDELHAFEZ TAHOUN"/>
        <s v="[Dim Doctor].[Doctor Name].&amp;[MAHMOUD HAMDY REZG EID]" u="1" c="MAHMOUD HAMDY REZG EID"/>
        <s v="[Dim Doctor].[Doctor Name].&amp;[MAHMOUD HUSSIEN M. HARB]" u="1" c="MAHMOUD HUSSIEN M. HARB"/>
        <s v="[Dim Doctor].[Doctor Name].&amp;[MANAL FAWZY MOHAMMED AHMED]" u="1" c="MANAL FAWZY MOHAMMED AHMED"/>
        <s v="[Dim Doctor].[Doctor Name].&amp;[MANSOUR MOHAMED M. ABDALLAH]" u="1" c="MANSOUR MOHAMED M. ABDALLAH"/>
        <s v="[Dim Doctor].[Doctor Name].&amp;[MENNAT ALLAH ZAKARIA ZAKARIA ABDELGAFOUR]" u="1" c="MENNAT ALLAH ZAKARIA ZAKARIA ABDELGAFOUR"/>
        <s v="[Dim Doctor].[Doctor Name].&amp;[MERVAT ABDELHAMEED A. DEGHEDY]" u="1" c="MERVAT ABDELHAMEED A. DEGHEDY"/>
        <s v="[Dim Doctor].[Doctor Name].&amp;[MOHAMED GALAL IBRAHEEM ABOELSOUD GALAL]" u="1" c="MOHAMED GALAL IBRAHEEM ABOELSOUD GALAL"/>
        <s v="[Dim Doctor].[Doctor Name].&amp;[MOHAMED KHALIFA A. KHALIFA]" u="1" c="MOHAMED KHALIFA A. KHALIFA"/>
        <s v="[Dim Doctor].[Doctor Name].&amp;[MOHAMED MAHMOUD IBRAHIM THAALAB]" u="1" c="MOHAMED MAHMOUD IBRAHIM THAALAB"/>
        <s v="[Dim Doctor].[Doctor Name].&amp;[MOHAMED MOHAMED M. ELMARAGHI]" u="1" c="MOHAMED MOHAMED M. ELMARAGHI"/>
        <s v="[Dim Doctor].[Doctor Name].&amp;[MOHAMMED FIKRY A. SHABANA]" u="1" c="MOHAMMED FIKRY A. SHABANA"/>
        <s v="[Dim Doctor].[Doctor Name].&amp;[MOHAMMED HELMY Hassan THABET]" u="1" c="MOHAMMED HELMY Hassan THABET"/>
        <s v="[Dim Doctor].[Doctor Name].&amp;[MOHAMMED MAHMOUD ARAFAT AWAGA]" u="1" c="MOHAMMED MAHMOUD ARAFAT AWAGA"/>
        <s v="[Dim Doctor].[Doctor Name].&amp;[MOHSEN ISMAIL SAYED SALEH]" u="1" c="MOHSEN ISMAIL SAYED SALEH"/>
        <s v="[Dim Doctor].[Doctor Name].&amp;[MONA ABDELSABOUR A. SOLIMAN]" u="1" c="MONA ABDELSABOUR A. SOLIMAN"/>
        <s v="[Dim Doctor].[Doctor Name].&amp;[MOSAB IBRAHEIM H. SALEH]" u="1" c="MOSAB IBRAHEIM H. SALEH"/>
        <s v="[Dim Doctor].[Doctor Name].&amp;[MOSTAFA MAHMOUD SALAMA SALAMA]" u="1" c="MOSTAFA MAHMOUD SALAMA SALAMA"/>
        <s v="[Dim Doctor].[Doctor Name].&amp;[NABIL ALI A. HIBAH]" u="1" c="NABIL ALI A. HIBAH"/>
        <s v="[Dim Doctor].[Doctor Name].&amp;[Nabil Kamal MOHD AL NAJAR]" u="1" c="Nabil Kamal MOHD AL NAJAR"/>
        <s v="[Dim Doctor].[Doctor Name].&amp;[NAGWA IBRAHIM MOSSAD ELHALAWANI]" u="1" c="NAGWA IBRAHIM MOSSAD ELHALAWANI"/>
        <s v="[Dim Doctor].[Doctor Name].&amp;[NAHED SAMY S. SHEDEED]" u="1" c="NAHED SAMY S. SHEDEED"/>
        <s v="[Dim Doctor].[Doctor Name].&amp;[NEHAL NAGDY M. ZEDAN]" u="1" c="NEHAL NAGDY M. ZEDAN"/>
        <s v="[Dim Doctor].[Doctor Name].&amp;[NOHA FATHY S. GHALAB]" u="1" c="NOHA FATHY S. GHALAB"/>
        <s v="[Dim Doctor].[Doctor Name].&amp;[OLAYA MOHAMED W. ELERAKY]" u="1" c="OLAYA MOHAMED W. ELERAKY"/>
        <s v="[Dim Doctor].[Doctor Name].&amp;[OSAMA AHMED MOHAMED ABDELSALAM]" u="1" c="OSAMA AHMED MOHAMED ABDELSALAM"/>
        <s v="[Dim Doctor].[Doctor Name].&amp;[OSAMA ELSAYED M. BEKHIT]" u="1" c="OSAMA ELSAYED M. BEKHIT"/>
        <s v="[Dim Doctor].[Doctor Name].&amp;[RAED SHABAAN ELSAYED ALI]" u="1" c="RAED SHABAAN ELSAYED ALI"/>
        <s v="[Dim Doctor].[Doctor Name].&amp;[RANIA ABDELFATTAH ABDELFATTAH ALBESHKAR]" u="1" c="RANIA ABDELFATTAH ABDELFATTAH ALBESHKAR"/>
        <s v="[Dim Doctor].[Doctor Name].&amp;[RANIA HAMED M. ELBAAZ]" u="1" c="RANIA HAMED M. ELBAAZ"/>
        <s v="[Dim Doctor].[Doctor Name].&amp;[RANIA MOUSTAFA AHMED ELSAYED]" u="1" c="RANIA MOUSTAFA AHMED ELSAYED"/>
        <s v="[Dim Doctor].[Doctor Name].&amp;[REDA ABDELAZIM M. YOUSSEF]" u="1" c="REDA ABDELAZIM M. YOUSSEF"/>
        <s v="[Dim Doctor].[Doctor Name].&amp;[SAFA SAAD ABDULRAHMAN ABUALAZM]" u="1" c="SAFA SAAD ABDULRAHMAN ABUALAZM"/>
        <s v="[Dim Doctor].[Doctor Name].&amp;[SALWA RASHAD A. SAID]" u="1" c="SALWA RASHAD A. SAID"/>
        <s v="[Dim Doctor].[Doctor Name].&amp;[SARA HUSSEIN MAHMOUD ABDELWAHAB]" u="1" c="SARA HUSSEIN MAHMOUD ABDELWAHAB"/>
        <s v="[Dim Doctor].[Doctor Name].&amp;[SARA MAHFOUZ HAFEZ YEHIA]" u="1" c="SARA MAHFOUZ HAFEZ YEHIA"/>
        <s v="[Dim Doctor].[Doctor Name].&amp;[SARA MOHAMED SAID SOLIMAN]" u="1" c="SARA MOHAMED SAID SOLIMAN"/>
        <s v="[Dim Doctor].[Doctor Name].&amp;[SARAH MOSTAFA H. ELHOMOSANY]" u="1" c="SARAH MOSTAFA H. ELHOMOSANY"/>
        <s v="[Dim Doctor].[Doctor Name].&amp;[SELWAN ELSHERBENY HASSAN ELSHERBENY]" u="1" c="SELWAN ELSHERBENY HASSAN ELSHERBENY"/>
        <s v="[Dim Doctor].[Doctor Name].&amp;[SHAIMAA MOAWAD HAMID ELKHOLY]" u="1" c="SHAIMAA MOAWAD HAMID ELKHOLY"/>
        <s v="[Dim Doctor].[Doctor Name].&amp;[SHAYMAA MAHMOUD AMIN AYOUB]" u="1" c="SHAYMAA MAHMOUD AMIN AYOUB"/>
        <s v="[Dim Doctor].[Doctor Name].&amp;[SHIMAA ESSAM  MOHAMED]" u="1" c="SHIMAA ESSAM  MOHAMED"/>
        <s v="[Dim Doctor].[Doctor Name].&amp;[TAMER YOUSEF A EISSA]" u="1" c="TAMER YOUSEF A EISSA"/>
        <s v="[Dim Doctor].[Doctor Name].&amp;[TAREK AHMED ABDELMAQSOUD NOSSEIR]" u="1" c="TAREK AHMED ABDELMAQSOUD NOSSEIR"/>
        <s v="[Dim Doctor].[Doctor Name].&amp;[WAEL ZIYAD  HASHIM]" u="1" c="WAEL ZIYAD  HASHIM"/>
        <s v="[Dim Doctor].[Doctor Name].&amp;[WALAA AHMED IBRAHIM ELSADANY]" u="1" c="WALAA AHMED IBRAHIM ELSADANY"/>
        <s v="[Dim Doctor].[Doctor Name].&amp;[WALAA MOHAMED I. ALHANAFY]" u="1" c="WALAA MOHAMED I. ALHANAFY"/>
        <s v="[Dim Doctor].[Doctor Name].&amp;[WALEED ELSAYED A. ALI]" u="1" c="WALEED ELSAYED A. ALI"/>
        <s v="[Dim Doctor].[Doctor Name].&amp;[YOSRA SAEED ABDELMAEWLA REZK]" u="1" c="YOSRA SAEED ABDELMAEWLA REZK"/>
        <s v="[Dim Doctor].[Doctor Name].&amp;[ABDULRAHMAN MOUSTAFA ABDULMONIEM MOHAMED]" u="1" c="ABDULRAHMAN MOUSTAFA ABDULMONIEM MOHAMED"/>
        <s v="[Dim Doctor].[Doctor Name].&amp;[AHMED ABD EL FATTAH HASSAN FEREIR]" u="1" c="AHMED ABD EL FATTAH HASSAN FEREIR"/>
        <s v="[Dim Doctor].[Doctor Name].&amp;[AHMED OMAR ABDELRAHMAN HEGAB]" u="1" c="AHMED OMAR ABDELRAHMAN HEGAB"/>
        <s v="[Dim Doctor].[Doctor Name].&amp;[BAYAN JAMAL MOHAMMED BADEEB]" u="1" c="BAYAN JAMAL MOHAMMED BADEEB"/>
        <s v="[Dim Doctor].[Doctor Name].&amp;[KAREEM METWALLY ABDELSALAM SALEM]" u="1" c="KAREEM METWALLY ABDELSALAM SALEM"/>
        <s v="[Dim Doctor].[Doctor Name].&amp;[KHALED   ABDEL MONIEM]" u="1" c="KHALED   ABDEL MONIEM"/>
        <s v="[Dim Doctor].[Doctor Name].&amp;[KHALED EBRAHIM  MATTAR]" u="1" c="KHALED EBRAHIM  MATTAR"/>
        <s v="[Dim Doctor].[Doctor Name].&amp;[LULUAH MAHMOUD AHMED AFANDI]" u="1" c="LULUAH MAHMOUD AHMED AFANDI"/>
        <s v="[Dim Doctor].[Doctor Name].&amp;[MAHA SHERIF OSMAN HAMDY]" u="1" c="MAHA SHERIF OSMAN HAMDY"/>
        <s v="[Dim Doctor].[Doctor Name].&amp;[MAYSAM FAROUK BAHAR SALEM]" u="1" c="MAYSAM FAROUK BAHAR SALEM"/>
        <s v="[Dim Doctor].[Doctor Name].&amp;[MOHAMED ABDELKHALEQ IBRAHIM ABD ELRAZEQ]" u="1" c="MOHAMED ABDELKHALEQ IBRAHIM ABD ELRAZEQ"/>
        <s v="[Dim Doctor].[Doctor Name].&amp;[MOHAMED AKMAL ABD ELFATTAH ABD ELRAHMAN]" u="1" c="MOHAMED AKMAL ABD ELFATTAH ABD ELRAHMAN"/>
        <s v="[Dim Doctor].[Doctor Name].&amp;[MOUSTAFA ANBAR  ANBAR]" u="1" c="MOUSTAFA ANBAR  ANBAR"/>
        <s v="[Dim Doctor].[Doctor Name].&amp;[NEDAA ASEM  EL GENDY]" u="1" c="NEDAA ASEM  EL GENDY"/>
        <s v="[Dim Doctor].[Doctor Name].&amp;[SAMAR   EL KAYAL]" u="1" c="SAMAR   EL KAYAL"/>
        <s v="[Dim Doctor].[Doctor Name].&amp;[SARA AHMED  HEFNY]" u="1" c="SARA AHMED  HEFNY"/>
        <s v="[Dim Doctor].[Doctor Name].&amp;[TAHANY MOHAMED AHMED ELATTAS]" u="1" c="TAHANY MOHAMED AHMED ELATTAS"/>
        <s v="[Dim Doctor].[Doctor Name].&amp;[AHMED SAMIR ABDELATIF ELBHNSAWY]" u="1" c="AHMED SAMIR ABDELATIF ELBHNSAWY"/>
        <s v="[Dim Doctor].[Doctor Name].&amp;[ALSHYMAA ZENHOM MAHMOD ABDALALEIM]" u="1" c="ALSHYMAA ZENHOM MAHMOD ABDALALEIM"/>
        <s v="[Dim Doctor].[Doctor Name].&amp;[ALYAA AHMED REFAIE FARAG]" u="1" c="ALYAA AHMED REFAIE FARAG"/>
        <s v="[Dim Doctor].[Doctor Name].&amp;[AMAL MOHAMMED ALI MAGHRABY]" u="1" c="AMAL MOHAMMED ALI MAGHRABY"/>
        <s v="[Dim Doctor].[Doctor Name].&amp;[DALIA MOHAMED FATHY HUSSEIN]" u="1" c="DALIA MOHAMED FATHY HUSSEIN"/>
        <s v="[Dim Doctor].[Doctor Name].&amp;[GEHAN MOUSTAFA ELSAYED MSTAFA]" u="1" c="GEHAN MOUSTAFA ELSAYED MSTAFA"/>
        <s v="[Dim Doctor].[Doctor Name].&amp;[HANAA ABDELAZIZ  ABDULKHALIK]" u="1" c="HANAA ABDELAZIZ  ABDULKHALIK"/>
        <s v="[Dim Doctor].[Doctor Name].&amp;[HANEEN MOHAMMED ALI BASHEER]" u="1" c="HANEEN MOHAMMED ALI BASHEER"/>
        <s v="[Dim Doctor].[Doctor Name].&amp;[HOSSAM MOHAMED YOUSRI SASSI]" u="1" c="HOSSAM MOHAMED YOUSRI SASSI"/>
        <s v="[Dim Doctor].[Doctor Name].&amp;[MAHA EBRAHIM ABD ELGHANY ALQABBANY]" u="1" c="MAHA EBRAHIM ABD ELGHANY ALQABBANY"/>
        <s v="[Dim Doctor].[Doctor Name].&amp;[MAHA FIKRY TAWFIC SHEHABELDIN]" u="1" c="MAHA FIKRY TAWFIC SHEHABELDIN"/>
        <s v="[Dim Doctor].[Doctor Name].&amp;[MENNATALLAH MOHAMED SAYED ABO ELSOUAD]" u="1" c="MENNATALLAH MOHAMED SAYED ABO ELSOUAD"/>
        <s v="[Dim Doctor].[Doctor Name].&amp;[MOATAZBELLAH BASHAR AHMED ALREFAIE]" u="1" c="MOATAZBELLAH BASHAR AHMED ALREFAIE"/>
        <s v="[Dim Doctor].[Doctor Name].&amp;[MOHAB MOHAMED TOLBA SULTAN]" u="1" c="MOHAB MOHAMED TOLBA SULTAN"/>
        <s v="[Dim Doctor].[Doctor Name].&amp;[MOHAMED MAGDY ABD ELHALIM ELASHRY]" u="1" c="MOHAMED MAGDY ABD ELHALIM ELASHRY"/>
        <s v="[Dim Doctor].[Doctor Name].&amp;[MOHAMED OSAMA SAMY BADER]" u="1" c="MOHAMED OSAMA SAMY BADER"/>
        <s v="[Dim Doctor].[Doctor Name].&amp;[MOHAMMED SULTAN MOHAMMED ALASMARI]" u="1" c="MOHAMMED SULTAN MOHAMMED ALASMARI"/>
        <s v="[Dim Doctor].[Doctor Name].&amp;[REHAB WAGEH ELSAYED ZAIN]" u="1" c="REHAB WAGEH ELSAYED ZAIN"/>
        <s v="[Dim Doctor].[Doctor Name].&amp;[SAFAA HASSAN ALI HASSAN]" u="1" c="SAFAA HASSAN ALI HASSAN"/>
        <s v="[Dim Doctor].[Doctor Name].&amp;[SARAH MAHMOUD ALY AMER]" u="1" c="SARAH MAHMOUD ALY AMER"/>
        <s v="[Dim Doctor].[Doctor Name].&amp;[YAZAN HAMMAM RAMADAN ALHARTANI]" u="1" c="YAZAN HAMMAM RAMADAN ALHARTANI"/>
        <s v="[Dim Doctor].[Doctor Name].&amp;[ALAA MANSOUR ALI ALGHAMDI]" u="1" c="ALAA MANSOUR ALI ALGHAMDI"/>
        <s v="[Dim Doctor].[Doctor Name].&amp;[Amiee Louis Anthiny]" u="1" c="Amiee Louis Anthiny"/>
        <s v="[Dim Doctor].[Doctor Name].&amp;[Amira Ahmed Mohamed ElNajjar]" u="1" c="Amira Ahmed Mohamed ElNajjar"/>
        <s v="[Dim Doctor].[Doctor Name].&amp;[DANA ABDULLAH . BAKHALLAGI]" u="1" c="DANA ABDULLAH . BAKHALLAGI"/>
        <s v="[Dim Doctor].[Doctor Name].&amp;[Ghada Hashim Abbas Mahrouqi]" u="1" c="Ghada Hashim Abbas Mahrouqi"/>
        <s v="[Dim Doctor].[Doctor Name].&amp;[GHASSAN ABDULRAHMAN ABDULLAH SUKAR]" u="1" c="GHASSAN ABDULRAHMAN ABDULLAH SUKAR"/>
        <s v="[Dim Doctor].[Doctor Name].&amp;[Heba Said Mohamed Amin]" u="1" c="Heba Said Mohamed Amin"/>
        <s v="[Dim Doctor].[Doctor Name].&amp;[Maram Samy Abdullah AlMaddah]" u="1" c="Maram Samy Abdullah AlMaddah"/>
        <s v="[Dim Doctor].[Doctor Name].&amp;[Mohamed Galal Ibrahim Abo ELsoud]" u="1" c="Mohamed Galal Ibrahim Abo ELsoud"/>
        <s v="[Dim Doctor].[Doctor Name].&amp;[Rawan Abdelwarith Ahmed AbdelAal]" u="1" c="Rawan Abdelwarith Ahmed AbdelAal"/>
        <s v="[Dim Doctor].[Doctor Name].&amp;[Shrouk Mohamed Ibrahim]" u="1" c="Shrouk Mohamed Ibrahim"/>
        <s v="[Dim Doctor].[Doctor Name].&amp;[Zainab Hassan ABD ElRahman Zamzami]" u="1" c="Zainab Hassan ABD ElRahman Zamzami"/>
        <s v="[Dim Doctor].[Doctor Name].&amp;[ahmed samir abdelatif elbahnasawy]" u="1" c="ahmed samir abdelatif elbahnasawy"/>
        <s v="[Dim Doctor].[Doctor Name].&amp;[ahmed yousef hamza]" u="1" c="ahmed yousef hamza"/>
        <s v="[Dim Doctor].[Doctor Name].&amp;[EMAN ADLY FADEL ATTAR]" u="1" c="EMAN ADLY FADEL ATTAR"/>
        <s v="[Dim Doctor].[Doctor Name].&amp;[GYM Membership]" u="1" c="GYM Membership"/>
        <s v="[Dim Doctor].[Doctor Name].&amp;[Hala Mussa]" u="1" c="Hala Mussa"/>
        <s v="[Dim Doctor].[Doctor Name].&amp;[Laser Nurse]" u="1" c="Laser Nurse"/>
        <s v="[Dim Doctor].[Doctor Name].&amp;[Mohamed Akmal Abd ElFattah]" u="1" c="Mohamed Akmal Abd ElFattah"/>
        <s v="[Dim Doctor].[Doctor Name].&amp;[Nehal Nagdy Mahmoud Salem zedan]" u="1" c="Nehal Nagdy Mahmoud Salem zedan"/>
        <s v="[Dim Doctor].[Doctor Name].&amp;[Shaza Mohamed Abu Ouf]" u="1" c="Shaza Mohamed Abu Ouf"/>
        <s v="[Dim Doctor].[Doctor Name].&amp;[Sohad Hindi]" u="1" c="Sohad Hindi"/>
        <s v="[Dim Doctor].[Doctor Name].&amp;[AHMED H HAMED ABOUSTEIT]" u="1" c="AHMED H HAMED ABOUSTEIT"/>
        <s v="[Dim Doctor].[Doctor Name].&amp;[HANAN MOHAMED ALSAID ELSAKA]" u="1" c="HANAN MOHAMED ALSAID ELSAKA"/>
        <s v="[Dim Doctor].[Doctor Name].&amp;[HASSAN SALEH SAEED BAKARBASHAT]" u="1" c="HASSAN SALEH SAEED BAKARBASHAT"/>
        <s v="[Dim Doctor].[Doctor Name].&amp;[Manal Fawzy Mohamed Ahmed]" u="1" c="Manal Fawzy Mohamed Ahmed"/>
        <s v="[Dim Doctor].[Doctor Name].&amp;[Mohamed Ashraf Hazem Ibrahim]" u="1" c="Mohamed Ashraf Hazem Ibrahim"/>
        <s v="[Dim Doctor].[Doctor Name].&amp;[Mohamed Elsayed Ahmed Emara]" u="1" c="Mohamed Elsayed Ahmed Emara"/>
        <s v="[Dim Doctor].[Doctor Name].&amp;[Mohamed Fawzi AbdElLatif]" u="1" c="Mohamed Fawzi AbdElLatif"/>
        <s v="[Dim Doctor].[Doctor Name].&amp;[Mohamed Mobarak Aljuaid]" u="1" c="Mohamed Mobarak Aljuaid"/>
        <s v="[Dim Doctor].[Doctor Name].&amp;[MOSTAFA IBRAHIM MOHAMED ELSHIKH]" u="1" c="MOSTAFA IBRAHIM MOHAMED ELSHIKH"/>
        <s v="[Dim Doctor].[Doctor Name].&amp;[SABAH ISMAEIL YOUSIF ALTULAYLI]" u="1" c="SABAH ISMAEIL YOUSIF ALTULAYLI"/>
        <s v="[Dim Doctor].[Doctor Name].&amp;[Sara Abdelfatah Mohamed Abdelkader]" u="1" c="Sara Abdelfatah Mohamed Abdelkader"/>
        <s v="[Dim Doctor].[Doctor Name].&amp;[ZAHRAA MAHMOUD MOHAMED ABDULHALEM]" u="1" c="ZAHRAA MAHMOUD MOHAMED ABDULHALEM"/>
        <s v="[Dim Doctor].[Doctor Name].&amp;[ABDELHAMID MOHAMED A. ATIAA]" u="1" c="ABDELHAMID MOHAMED A. ATIAA"/>
        <s v="[Dim Doctor].[Doctor Name].&amp;[AHDAF   ANAN]" u="1" c="AHDAF   ANAN"/>
        <s v="[Dim Doctor].[Doctor Name].&amp;[AHMED ALI A. ELSAYED]" u="1" c="AHMED ALI A. ELSAYED"/>
        <s v="[Dim Doctor].[Doctor Name].&amp;[AYMAN AHMED AHMED ABDELKADER]" u="1" c="AYMAN AHMED AHMED ABDELKADER"/>
        <s v="[Dim Doctor].[Doctor Name].&amp;[EMAD HUSSEIN ELSAYED MOHAMED]" u="1" c="EMAD HUSSEIN ELSAYED MOHAMED"/>
        <s v="[Dim Doctor].[Doctor Name].&amp;[EMAD MOKHTAR MOHMMAD ALHETAWI]" u="1" c="EMAD MOKHTAR MOHMMAD ALHETAWI"/>
        <s v="[Dim Doctor].[Doctor Name].&amp;[HASSAN AHMED MOHAMED MOHAMED]" u="1" c="HASSAN AHMED MOHAMED MOHAMED"/>
        <s v="[Dim Doctor].[Doctor Name].&amp;[HEBA MOHAMMED ABDELSALAM KHALIL]" u="1" c="HEBA MOHAMMED ABDELSALAM KHALIL"/>
        <s v="[Dim Doctor].[Doctor Name].&amp;[HEBATALLAH SAMIR GHAZY ELMORSY]" u="1" c="HEBATALLAH SAMIR GHAZY ELMORSY"/>
        <s v="[Dim Doctor].[Doctor Name].&amp;[IBRAHIM ABDULRAHMAN DEEDAR BAKHSH]" u="1" c="IBRAHIM ABDULRAHMAN DEEDAR BAKHSH"/>
        <s v="[Dim Doctor].[Doctor Name].&amp;[KAREEM METWALLY  SALEM]" u="1" c="KAREEM METWALLY  SALEM"/>
        <s v="[Dim Doctor].[Doctor Name].&amp;[KHALED MOHAMED ABDELMOATY ELSSERY]" u="1" c="KHALED MOHAMED ABDELMOATY ELSSERY"/>
        <s v="[Dim Doctor].[Doctor Name].&amp;[MOHAMED MAGDY  ELASHRY]" u="1" c="MOHAMED MAGDY  ELASHRY"/>
        <s v="[Dim Doctor].[Doctor Name].&amp;[MOHAMMED EFRIEG F. MOHAMMED]" u="1" c="MOHAMMED EFRIEG F. MOHAMMED"/>
        <s v="[Dim Doctor].[Doctor Name].&amp;[MUKHTAR GAMAL M. METWALLY]" u="1" c="MUKHTAR GAMAL M. METWALLY"/>
        <s v="[Dim Doctor].[Doctor Name].&amp;[NAHED ABDULLAH EBRAHIM AHMAD]" u="1" c="NAHED ABDULLAH EBRAHIM AHMAD"/>
        <s v="[Dim Doctor].[Doctor Name].&amp;[NASSER MOHAMAD EZZELDEN FARG]" u="1" c="NASSER MOHAMAD EZZELDEN FARG"/>
        <s v="[Dim Doctor].[Doctor Name].&amp;[NOHEIR SAMIR HASSAN DARWEESH]" u="1" c="NOHEIR SAMIR HASSAN DARWEESH"/>
        <s v="[Dim Doctor].[Doctor Name].&amp;[SAMEH MOHAMED A. OSMAN]" u="1" c="SAMEH MOHAMED A. OSMAN"/>
        <s v="[Dim Doctor].[Doctor Name].&amp;[WAFA HAMED  ALHARBI]" u="1" c="WAFA HAMED  ALHARBI"/>
        <s v="[Dim Doctor].[Doctor Name].&amp;[AHMED YOUSEF  HAMZA]" u="1" c="AHMED YOUSEF  HAMZA"/>
        <s v="[Dim Doctor].[Doctor Name].&amp;[KHALED ABDELRAHIM YOUSOF SOROR]" u="1" c="KHALED ABDELRAHIM YOUSOF SOROR"/>
        <s v="[Dim Doctor].[Doctor Name].&amp;[OMAR   MORTADA]" u="1" c="OMAR   MORTADA"/>
        <s v="[Dim Doctor].[Doctor Name].&amp;[OMAR ASAAD MOHAMED ISMAIL]" u="1" c="OMAR ASAAD MOHAMED ISMAIL"/>
        <s v="[Dim Doctor].[Doctor Name].&amp;[SALWAN ELSHERBEENY HASSAN ELSHERBEENY]" u="1" c="SALWAN ELSHERBEENY HASSAN ELSHERBEENY"/>
        <s v="[Dim Doctor].[Doctor Name].&amp;[SAMAR SALEM  MOBARK]" u="1" c="SAMAR SALEM  MOBARK"/>
        <s v="[Dim Doctor].[Doctor Name].&amp;[SHERIF   FAYEZ]" u="1" c="SHERIF   FAYEZ"/>
        <s v="[Dim Doctor].[Doctor Name].&amp;[BAYAN YASEEN MOHAMMED MOTAHAR]" u="1" c="BAYAN YASEEN MOHAMMED MOTAHAR"/>
        <s v="[Dim Doctor].[Doctor Name].&amp;[EMAN   BAHNASY]" u="1" c="EMAN   BAHNASY"/>
        <s v="[Dim Doctor].[Doctor Name].&amp;[MAHI MOHAMED ELSAYED KHALIL]" u="1" c="MAHI MOHAMED ELSAYED KHALIL"/>
        <s v="[Dim Doctor].[Doctor Name].&amp;[MARWA EBRAHIM  EL BABLY]" u="1" c="MARWA EBRAHIM  EL BABLY"/>
        <s v="[Dim Doctor].[Doctor Name].&amp;[MOUSTAFA ANBAR ABD ELFATTAH ANBAR]" u="1" c="MOUSTAFA ANBAR ABD ELFATTAH ANBAR"/>
        <s v="[Dim Doctor].[Doctor Name].&amp;[NAGLA ABDLMONAIM RAHEEM BAKHET]" u="1" c="NAGLA ABDLMONAIM RAHEEM BAKHET"/>
        <s v="[Dim Doctor].[Doctor Name].&amp;[SHERIF FAYEZ AHMED BAHGAT]" u="1" c="SHERIF FAYEZ AHMED BAHGAT"/>
        <s v="[Dim Doctor].[Doctor Name].&amp;[Eman AbdElAziz Mohamed Soliman]" u="1" c="Eman AbdElAziz Mohamed Soliman"/>
        <s v="[Dim Doctor].[Doctor Name].&amp;[Eslam Eid Mohamed Aly]" u="1" c="Eslam Eid Mohamed Aly"/>
        <s v="[Dim Doctor].[Doctor Name].&amp;[Gehan Abdel wahab Aboelneel]" u="1" c="Gehan Abdel wahab Aboelneel"/>
        <s v="[Dim Doctor].[Doctor Name].&amp;[SAHAR SALAHELDIN SERRI HASSAN]" u="1" c="SAHAR SALAHELDIN SERRI HASSAN"/>
        <s v="[Dim Doctor].[Doctor Name].&amp;[Salwan ElSherbeeny Hassan ElSherbeen]" u="1" c="Salwan ElSherbeeny Hassan ElSherbeen"/>
        <s v="[Dim Doctor].[Doctor Name].&amp;[AlAnoud Ali Nagy AlShahrani]" u="1" c="AlAnoud Ali Nagy AlShahrani"/>
        <s v="[Dim Doctor].[Doctor Name].&amp;[Aroob Fawzy Abdullah Sindi]" u="1" c="Aroob Fawzy Abdullah Sindi"/>
        <s v="[Dim Doctor].[Doctor Name].&amp;[NAWAL MAHMOUD RAEEF KABBANI]" u="1" c="NAWAL MAHMOUD RAEEF KABBANI"/>
        <s v="[Dim Doctor].[Doctor Name].&amp;[Amany Saber Mohamed Aboalazm]" u="1" c="Amany Saber Mohamed Aboalazm"/>
        <s v="[Dim Doctor].[Doctor Name].&amp;[IT Dental Doctor Test]" u="1" c="IT Dental Doctor Test"/>
        <s v="[Dim Doctor].[Doctor Name].&amp;[Aisha Mohamed Reyad ALHafeez]" u="1" c="Aisha Mohamed Reyad ALHafeez"/>
        <s v="[Dim Doctor].[Doctor Name].&amp;[Allan ODTINADO . SIA]" u="1" c="Allan ODTINADO . SIA"/>
        <s v="[Dim Doctor].[Doctor Name].&amp;[Abdelwahab Ahmed Bawahab]" u="1" c="Abdelwahab Ahmed Bawahab"/>
        <s v="[Dim Doctor].[Doctor Name].&amp;[Khaled Ibrahim Mattar]" u="1" c="Khaled Ibrahim Mattar"/>
        <s v="[Dim Doctor].[Doctor Name].&amp;[Maha Sherif Othman Hamdy]" u="1" c="Maha Sherif Othman Hamdy"/>
        <s v="[Dim Doctor].[Doctor Name].&amp;[AHMED HASSAN AHMED ELSHAHRI]" u="1" c="AHMED HASSAN AHMED ELSHAHRI"/>
        <s v="[Dim Doctor].[Doctor Name].&amp;[EMAN ADLY FADEL ALATTAR]" u="1" c="EMAN ADLY FADEL ALATTAR"/>
        <s v="[Dim Doctor].[Doctor Name].&amp;[Shimaa Essam Hanafy]" u="1" c="Shimaa Essam Hanafy"/>
        <s v="[Dim Doctor].[Doctor Name].&amp;[ABDELSALAM AHMED AHAMD ELASHRY]" u="1" c="ABDELSALAM AHMED AHAMD ELASHRY"/>
        <s v="[Dim Doctor].[Doctor Name].&amp;[MAMUN MUSTAFA NASRI ABUKHALIL]" u="1" c="MAMUN MUSTAFA NASRI ABUKHALIL"/>
        <s v="[Dim Doctor].[Doctor Name].&amp;[NASHAT MAGDY MOHAMED MOHAMED]" u="1" c="NASHAT MAGDY MOHAMED MOHAMED"/>
        <s v="[Dim Doctor].[Doctor Name].&amp;[SAMAH SAHAL AHMED KHASHUQJI]" u="1" c="SAMAH SAHAL AHMED KHASHUQJI"/>
        <s v="[Dim Doctor].[Doctor Name].&amp;[Rania Fahmi Mohamed Hassoun]" u="1" c="Rania Fahmi Mohamed Hassoun"/>
        <s v="[Dim Doctor].[Doctor Name].&amp;[SAYED MOUSTAFA JABER MOUSTAFA]" u="1" c="SAYED MOUSTAFA JABER MOUSTAFA"/>
        <s v="[Dim Doctor].[Doctor Name].&amp;[JOUD JABER HAMEED ALASLANIE]" u="1" c="JOUD JABER HAMEED ALASLANIE"/>
        <s v="[Dim Doctor].[Doctor Name].&amp;[Nour Mohamed Haitham Eissa]" u="1" c="Nour Mohamed Haitham Eissa"/>
        <s v="[Dim Doctor].[Doctor Name].&amp;[SARA HASSAN AHMED BAHEBSHIE]" u="1" c="SARA HASSAN AHMED BAHEBSHIE"/>
        <s v="[Dim Doctor].[Doctor Name].&amp;[BTL EXILIS Machine Technician]" u="1" c="BTL EXILIS Machine Technician"/>
        <s v="[Dim Doctor].[Doctor Name].&amp;[Dina Hussein AlDesouky ElTobgy]" u="1" c="Dina Hussein AlDesouky ElTobgy"/>
        <s v="[Dim Doctor].[Doctor Name].&amp;[MINA SABRY ANAS MATRY]" u="1" c="MINA SABRY ANAS MATRY"/>
        <s v="[Dim Doctor].[Doctor Name].&amp;[MOHAMED FATHI TALEB HANIF]" u="1" c="MOHAMED FATHI TALEB HANIF"/>
        <s v="[Dim Doctor].[Doctor Name].&amp;[TARIQ SALEEM  ALSUQI]" u="1" c="TARIQ SALEEM  ALSUQI"/>
        <s v="[Dim Doctor].[Doctor Name].&amp;[AMJAD TALAL HASSAN AZZAB]" u="1" c="AMJAD TALAL HASSAN AZZAB"/>
        <s v="[Dim Doctor].[Doctor Name].&amp;[LAMIS AMAL MOHAMED EZZAT]" u="1" c="LAMIS AMAL MOHAMED EZZAT"/>
        <s v="[Dim Doctor].[Doctor Name].&amp;[Amany Abdulhamid Omar Baik]" u="1" c="Amany Abdulhamid Omar Baik"/>
        <s v="[Dim Doctor].[Doctor Name].&amp;[Esraa Said Abdallah Dawran]" u="1" c="Esraa Said Abdallah Dawran"/>
        <s v="[Dim Doctor].[Doctor Name].&amp;[Shrouk Faisal Attaq Al Abdali]" u="1" c="Shrouk Faisal Attaq Al Abdali"/>
        <s v="[Dim Doctor].[Doctor Name].&amp;[MARAM SOHAIL ALI ALSEHLI]" u="1" c="MARAM SOHAIL ALI ALSEHLI"/>
        <s v="[Dim Doctor].[Doctor Name].&amp;[AHMED ABDELNAFIE AHMED MUSTAFA]" u="1" c="AHMED ABDELNAFIE AHMED MUSTAFA"/>
        <s v="[Dim Doctor].[Doctor Name].&amp;[NOHA FATHY GHALAB]" u="1" c="NOHA FATHY GHALAB"/>
        <s v="[Dim Doctor].[Doctor Name].&amp;[ABDULRAHMAN OTIAWI ABDULRAHMAN ALMALKI]" u="1" c="ABDULRAHMAN OTIAWI ABDULRAHMAN ALMALKI"/>
        <s v="[Dim Doctor].[Doctor Name].&amp;[AHMED MOHAMED AHMED FARAG]" u="1" c="AHMED MOHAMED AHMED FARAG"/>
        <s v="[Dim Doctor].[Doctor Name].&amp;[MENNATALLAH ZAKARIA ZAKARIA ABDELGHAFOR]" u="1" c="MENNATALLAH ZAKARIA ZAKARIA ABDELGHAFOR"/>
        <s v="[Dim Doctor].[Doctor Name].&amp;[SHERIN MOHAMED HOSSAM ELDIN AHMED]" u="1" c="SHERIN MOHAMED HOSSAM ELDIN AHMED"/>
        <s v="[Dim Doctor].[Doctor Name].&amp;[TARIQ SALEEM ALSUQI ALSUQI]" u="1" c="TARIQ SALEEM ALSUQI ALSUQI"/>
        <s v="[Dim Doctor].[Doctor Name].&amp;[HATUN HUSSIEN MOSTAFA KHALIEFA]" u="1" c="HATUN HUSSIEN MOSTAFA KHALIEFA"/>
        <s v="[Dim Doctor].[Doctor Name].&amp;[Marwa Youssef Ahmed Abdulrahman]" u="1" c="Marwa Youssef Ahmed Abdulrahman"/>
        <s v="[Dim Doctor].[Doctor Name].&amp;[MennatAllah Mohamed Sayed AboAlsoud]" u="1" c="MennatAllah Mohamed Sayed AboAlsoud"/>
        <s v="[Dim Doctor].[Doctor Name].&amp;[Procedures clinic]" u="1" c="Procedures clinic"/>
        <s v="[Dim Doctor].[Doctor Name].&amp;[Samar Samir Kaialy]" u="1" c="Samar Samir Kaialy"/>
        <s v="[Dim Doctor].[Doctor Name].&amp;[MOHAMED RIFAAT  MAASARJI]" u="1" c="MOHAMED RIFAAT  MAASARJI"/>
        <s v="[Dim Doctor].[Doctor Name].&amp;[ROGAYA HASSAN ABDULBAGI]" u="1" c="ROGAYA HASSAN ABDULBAGI"/>
        <s v="[Dim Doctor].[Doctor Name].&amp;[Yasser Mubarak Salam Alard]" u="1" c="Yasser Mubarak Salam Alard"/>
        <s v="[Dim Doctor].[Doctor Name].&amp;[RAGHAD TALAL MOHAMED ALNOUNOU]" u="1" c="RAGHAD TALAL MOHAMED ALNOUNOU"/>
        <s v="[Dim Doctor].[Doctor Name].&amp;[RAWAN ABDULRAHMAN ABDULLAH BATARFI]" u="1" c="RAWAN ABDULRAHMAN ABDULLAH BATARFI"/>
        <s v="[Dim Doctor].[Doctor Name].&amp;[NASHWA MOHAMMED HELMY ABOELATTA]" u="1" c="NASHWA MOHAMMED HELMY ABOELATTA"/>
        <s v="[Dim Doctor].[Doctor Name].&amp;[OMAR MORTADA OMAR MAHMOUD]" u="1" c="OMAR MORTADA OMAR MAHMOUD"/>
        <s v="[Dim Doctor].[Doctor Name].&amp;[ALBATOOL BASEM ASEM MOHSEN]" u="1" c="ALBATOOL BASEM ASEM MOHSEN"/>
        <s v="[Dim Doctor].[Doctor Name].&amp;[RAZAN SAMI HAMED ASHIE]" u="1" c="RAZAN SAMI HAMED ASHIE"/>
        <s v="[Dim Doctor].[Doctor Name].&amp;[Fractional Laser Clinic]" u="1" c="Fractional Laser Clinic"/>
        <s v="[Dim Doctor].[Doctor Name].&amp;[Gentle Lase Clinic One]" u="1" c="Gentle Lase Clinic One"/>
        <s v="[Dim Doctor].[Doctor Name].&amp;[Marwa Youssef]" u="1" c="Marwa Youssef"/>
        <s v="[Dim Doctor].[Doctor Name].&amp;[Ulthera Clinic]" u="1" c="Ulthera Clinic"/>
        <s v="[Dim Doctor].[Doctor Name].&amp;[Wet area Jacuzzi Sauna]" u="1" c="Wet area Jacuzzi Sauna"/>
        <s v="[Dim Doctor].[Doctor Name].&amp;[WORK SHOP]" u="1" c="WORK SHOP"/>
        <s v="[Dim Doctor].[Doctor Name].&amp;[AHMED MOHAMED TAWFIK NOFUL]" u="1" c="AHMED MOHAMED TAWFIK NOFUL"/>
        <s v="[Dim Doctor].[Doctor Name].&amp;[ELTIGANI AMIN ELTIGANI ELHAG]" u="1" c="ELTIGANI AMIN ELTIGANI ELHAG"/>
        <s v="[Dim Doctor].[Doctor Name].&amp;[SALWA HASSAN ABDELRAHMAN ALQAHTANI]" u="1" c="SALWA HASSAN ABDELRAHMAN ALQAHTANI"/>
        <s v="[Dim Doctor].[Doctor Name].&amp;[Shuruq Mansour Ibrahim Hamdi]" u="1" c="Shuruq Mansour Ibrahim Hamdi"/>
        <s v="[Dim Doctor].[Doctor Name].&amp;[Nashwa Mohamed Helmy AboElAtta]" u="1" c="Nashwa Mohamed Helmy AboElAtta"/>
        <s v="[Dim Doctor].[Doctor Name].&amp;[Hasna Albadri]" u="1" c="Hasna Albadri"/>
        <s v="[Dim Doctor].[Doctor Name].&amp;[Spectra Laser Clinic]" u="1" c="Spectra Laser Clinic"/>
        <s v="[Dim Doctor].[Doctor Name].&amp;[ELZAHRAA ALI ALI ABDELLATIF]" u="1" c="ELZAHRAA ALI ALI ABDELLATIF"/>
        <s v="[Dim Doctor].[Doctor Name].&amp;[AMIRA MOHAMED MOSTAFA ELSHAL]" u="1" c="AMIRA MOHAMED MOSTAFA ELSHAL"/>
        <s v="[Dim Doctor].[Doctor Name].&amp;[BAHER SAMY MOHAMMED ASHIESH]" u="1" c="BAHER SAMY MOHAMMED ASHIESH"/>
        <s v="[Dim Doctor].[Doctor Name].&amp;[ELHAM GAMALELDIN IBRAHIM SHAHEEN]" u="1" c="ELHAM GAMALELDIN IBRAHIM SHAHEEN"/>
        <s v="[Dim Doctor].[Doctor Name].&amp;[EX.   PHYSIOTHERAPY]" u="1" c="EX.   PHYSIOTHERAPY"/>
        <s v="[Dim Doctor].[Doctor Name].&amp;[KHOLOUD MOHAMMED AHMED BAGUBAIR]" u="1" c="KHOLOUD MOHAMMED AHMED BAGUBAIR"/>
        <s v="[Dim Doctor].[Doctor Name].&amp;[MAALI ISMAIL M. SHARAFELDIN]" u="1" c="MAALI ISMAIL M. SHARAFELDIN"/>
        <s v="[Dim Doctor].[Doctor Name].&amp;[SAMAH ADEL L. MUNIER]" u="1" c="SAMAH ADEL L. MUNIER"/>
        <s v="[Dim Doctor].[Doctor Name].&amp;[Ahmed Abdelfatah Fereir]" u="1" c="Ahmed Abdelfatah Fereir"/>
        <s v="[Dim Doctor].[Doctor Name].&amp;[RAZAN SALEH MOHAMMED BALKHAIR]" u="1" c="RAZAN SALEH MOHAMMED BALKHAIR"/>
        <s v="[Dim Doctor].[Doctor Name].&amp;[Amr Mohamed Abdeltawab Mohamed]" u="1" c="Amr Mohamed Abdeltawab Mohamed"/>
        <s v="[Dim Doctor].[Doctor Name].&amp;[YUSRA FAIZ HUSSAIN MANDORA]" u="1" c="YUSRA FAIZ HUSSAIN MANDORA"/>
        <s v="[Dim Doctor].[Doctor Name].&amp;[HANI DAFALLA HASSAN AHMED]" u="1" c="HANI DAFALLA HASSAN AHMED"/>
        <s v="[Dim Doctor].[Doctor Name].&amp;[SAFAA HASSAN  HASSAN]" u="1" c="SAFAA HASSAN  HASSAN"/>
        <s v="[Dim Doctor].[Doctor Name].&amp;[AMGAD MAGDY FAHMY HASSAN]" u="1" c="AMGAD MAGDY FAHMY HASSAN"/>
        <s v="[Dim Doctor].[Doctor Name].&amp;[BABIKER SIDDIG BABIKER AHMED]" u="1" c="BABIKER SIDDIG BABIKER AHMED"/>
        <s v="[Dim Doctor].[Doctor Name].&amp;[KAMEL OSMAN HASSAN ALI]" u="1" c="KAMEL OSMAN HASSAN ALI"/>
      </sharedItems>
    </cacheField>
    <cacheField name="[Dim Doctor].[Degree Name].[Degree Name]" caption="Degree Name" numFmtId="0" hierarchy="110" level="1">
      <sharedItems count="7">
        <s v="[Dim Doctor].[Degree Name].&amp;[SPECIALIST ADMIN STAFF]" c="SPECIALIST ADMIN STAFF"/>
        <s v="[Dim Doctor].[Degree Name].&amp;[SPECIALIST]" c="SPECIALIST"/>
        <s v="[Dim Doctor].[Degree Name].&amp;[CONSULTANT]" c="CONSULTANT"/>
        <s v="[Dim Doctor].[Degree Name].&amp;[Not Specified]" c="Not Specified"/>
        <s v="[Dim Doctor].[Degree Name].&amp;" u="1" c=""/>
        <s v="[Dim Doctor].[Degree Name].&amp;[GP]" u="1" c="GP"/>
        <s v="[Dim Doctor].[Degree Name].&amp;[Resident]" u="1" c="Resident"/>
      </sharedItems>
    </cacheField>
    <cacheField name="[Dim Episode].[Patient Category].[Patient Category]" caption="Patient Category" numFmtId="0" hierarchy="149" level="1">
      <sharedItems count="6">
        <s v="[Dim Episode].[Patient Category].&amp;[Acquisition]" c="Acquisition"/>
        <s v="[Dim Episode].[Patient Category].&amp;[Loyal]" c="Loyal"/>
        <s v="[Dim Episode].[Patient Category].&amp;[Regained]" c="Regained"/>
        <s v="[Dim Episode].[Patient Category].&amp;[Retained]" c="Retained"/>
        <s v="[Dim Episode].[Patient Category].&amp;[External]" c="External"/>
        <s v="[Dim Episode].[Patient Category].&amp;" u="1" c=""/>
      </sharedItems>
    </cacheField>
    <cacheField name="[Dim Services].[Service Name].[Service Name]" caption="Service Name" numFmtId="0" hierarchy="239" level="1">
      <sharedItems count="147">
        <s v="[Dim Services].[Service Name].&amp;[EMERGENCY CONSULTATION]" c="EMERGENCY CONSULTATION"/>
        <s v="[Dim Services].[Service Name].&amp;[FREE CONSULTATION]" c="FREE CONSULTATION"/>
        <s v="[Dim Services].[Service Name].&amp;[ADULT IV INJECTION FOLLOW UP]" c="ADULT IV INJECTION FOLLOW UP"/>
        <s v="[Dim Services].[Service Name].&amp;[DENTAL CONS. (SP)]" c="DENTAL CONS. (SP)"/>
        <s v="[Dim Services].[Service Name].&amp;[ORTHOPEDIC  CONS.  (SP)]" c="ORTHOPEDIC  CONS.  (SP)"/>
        <s v="[Dim Services].[Service Name].&amp;[HOME VISIT (CONS.)]" c="HOME VISIT (CONS.)"/>
        <s v="[Dim Services].[Service Name].&amp;[NEUROLOGY CONS.  (SP)]" c="NEUROLOGY CONS.  (SP)"/>
        <s v="[Dim Services].[Service Name].&amp;[INT MED  CONS.  (SP)]" c="INT MED  CONS.  (SP)"/>
        <s v="[Dim Services].[Service Name].&amp;[DIABETIC FOLLOW UP BASIC PACKAGE (G)]" c="DIABETIC FOLLOW UP BASIC PACKAGE (G)"/>
        <s v="[Dim Services].[Service Name].&amp;[PEDIATRIC  CONS.  (SP)]" c="PEDIATRIC  CONS.  (SP)"/>
        <s v="[Dim Services].[Service Name].&amp;[ENT CONS.  (SP)]" c="ENT CONS.  (SP)"/>
        <s v="[Dim Services].[Service Name].&amp;[HOME CARE - CONSULTANT VISIT - 1]" c="HOME CARE - CONSULTANT VISIT - 1"/>
        <s v="[Dim Services].[Service Name].&amp;[UROLOGY CONS.  (SP)]" c="UROLOGY CONS.  (SP)"/>
        <s v="[Dim Services].[Service Name].&amp;[OBST- &amp;GYN  CONS.  (SP)]" c="OBST- &amp;GYN  CONS.  (SP)"/>
        <s v="[Dim Services].[Service Name].&amp;[5TH  MONTH PREGNANCY FOLLOW UP (SPECIAL OFFER)]" c="5TH  MONTH PREGNANCY FOLLOW UP (SPECIAL OFFER)"/>
        <s v="[Dim Services].[Service Name].&amp;[FOLLOW UP WHITHIN ONE WEEK]" c="FOLLOW UP WHITHIN ONE WEEK"/>
        <s v="[Dim Services].[Service Name].&amp;[GEN SURG CONS.  (SP)]" c="GEN SURG CONS.  (SP)"/>
        <s v="[Dim Services].[Service Name].&amp;[ULTRASONOGRAPHIC EXAMINATION.(NO REPORT)]" c="ULTRASONOGRAPHIC EXAMINATION.(NO REPORT)"/>
        <s v="[Dim Services].[Service Name].&amp;[Examination]" c="Examination"/>
        <s v="[Dim Services].[Service Name].&amp;[Follow-up]" c="Follow-up"/>
        <s v="[Dim Services].[Service Name].&amp;[OPTIFRESH ED (JP CONSUMER HC)]" c="OPTIFRESH ED (JP CONSUMER HC)"/>
        <s v="[Dim Services].[Service Name].&amp;[GONOCOCCAL SMEAR EXAMINATION]" u="1" c="GONOCOCCAL SMEAR EXAMINATION"/>
        <s v="[Dim Services].[Service Name].&amp;[OBST- &amp;GYN  CONS.  (S.SP)]" u="1" c="OBST- &amp;GYN  CONS.  (S.SP)"/>
        <s v="[Dim Services].[Service Name].&amp;[PATHOLOGY EXAMINATION (SMALL)]" u="1" c="PATHOLOGY EXAMINATION (SMALL)"/>
        <s v="[Dim Services].[Service Name].&amp;[SMEAR EXAMINATION (WET&amp;STAINED SMEAR)]" u="1" c="SMEAR EXAMINATION (WET&amp;STAINED SMEAR)"/>
        <s v="[Dim Services].[Service Name].&amp;[HOME CARE - CONSULTANT VISIT - 3]" u="1" c="HOME CARE - CONSULTANT VISIT - 3"/>
        <s v="[Dim Services].[Service Name].&amp;[DIABITIC PROFILE (FOLLOW UP) (SPECIAL OFFER)]" u="1" c="DIABITIC PROFILE (FOLLOW UP) (SPECIAL OFFER)"/>
        <s v="[Dim Services].[Service Name].&amp;[HOME CARE - CONSULTANT VISIT - 2]" u="1" c="HOME CARE - CONSULTANT VISIT - 2"/>
        <s v="[Dim Services].[Service Name].&amp;[One month diet plan With 4 follow ups One visit/week]" u="1" c="One month diet plan With 4 follow ups One visit/week"/>
        <s v="[Dim Services].[Service Name].&amp;[Ultraformer Face Promo + free nutrition consultation]" u="1" c="Ultraformer Face Promo + free nutrition consultation"/>
        <s v="[Dim Services].[Service Name].&amp;[Cross Referral Consultant]" u="1" c="Cross Referral Consultant"/>
        <s v="[Dim Services].[Service Name].&amp;[Dental Examination Promo Siblings]" u="1" c="Dental Examination Promo Siblings"/>
        <s v="[Dim Services].[Service Name].&amp;[Vaccination - nurse Consultation Home care]" u="1" c="Vaccination - nurse Consultation Home care"/>
        <s v="[Dim Services].[Service Name].&amp;[EMERGENCY CONS.]" u="1" c="EMERGENCY CONS."/>
        <s v="[Dim Services].[Service Name].&amp;[EXPERT CONS.]" u="1" c="EXPERT CONS."/>
        <s v="[Dim Services].[Service Name].&amp;[CARDIOLOGY CONS.  (S.SP)]" u="1" c="CARDIOLOGY CONS.  (S.SP)"/>
        <s v="[Dim Services].[Service Name].&amp;[NEURO - SURG CONS.  (CO)]" u="1" c="NEURO - SURG CONS.  (CO)"/>
        <s v="[Dim Services].[Service Name].&amp;[ORTHOPEDIC  CONS.  (S.SP)]" u="1" c="ORTHOPEDIC  CONS.  (S.SP)"/>
        <s v="[Dim Services].[Service Name].&amp;[MEDIUM DRESSING BY CONSULTANT]" u="1" c="MEDIUM DRESSING BY CONSULTANT"/>
        <s v="[Dim Services].[Service Name].&amp;[SMALL DRESSING BY CONSULTANT]" u="1" c="SMALL DRESSING BY CONSULTANT"/>
        <s v="[Dim Services].[Service Name].&amp;[DENTAL FREE CONSULTATION]" u="1" c="DENTAL FREE CONSULTATION"/>
        <s v="[Dim Services].[Service Name].&amp;[ORTHO CONSULTATION (PACKAGE OFFER) (G)]" u="1" c="ORTHO CONSULTATION (PACKAGE OFFER) (G)"/>
        <s v="[Dim Services].[Service Name].&amp;[PERIPHERAL BLOOD FILM CONSULTATION]" u="1" c="PERIPHERAL BLOOD FILM CONSULTATION"/>
        <s v="[Dim Services].[Service Name].&amp;[ENT CONS.  (S.SP)]" u="1" c="ENT CONS.  (S.SP)"/>
        <s v="[Dim Services].[Service Name].&amp;[ORTHO  CONS.  (SP)]" u="1" c="ORTHO  CONS.  (SP)"/>
        <s v="[Dim Services].[Service Name].&amp;[PLASTIC SURG  CONS.  (CO)]" u="1" c="PLASTIC SURG  CONS.  (CO)"/>
        <s v="[Dim Services].[Service Name].&amp;[PATHOLOGY EXAMINATION (BIG)]" u="1" c="PATHOLOGY EXAMINATION (BIG)"/>
        <s v="[Dim Services].[Service Name].&amp;[LARGE DRESSING BY CONSULTANT]" u="1" c="LARGE DRESSING BY CONSULTANT"/>
        <s v="[Dim Services].[Service Name].&amp;[DERMATOLOGY  CONS.  (SP)]" u="1" c="DERMATOLOGY  CONS.  (SP)"/>
        <s v="[Dim Services].[Service Name].&amp;[INPATIENT  CONS.  (CO)]" u="1" c="INPATIENT  CONS.  (CO)"/>
        <s v="[Dim Services].[Service Name].&amp;[IQAMA CONS.]" u="1" c="IQAMA CONS."/>
        <s v="[Dim Services].[Service Name].&amp;[FOLLOW-UP ULTRASONO.(WEEK)]" u="1" c="FOLLOW-UP ULTRASONO.(WEEK)"/>
        <s v="[Dim Services].[Service Name].&amp;[RETINOSCOPY &amp; FUNDUS EXAMINATION OFFER (G)]" u="1" c="RETINOSCOPY &amp; FUNDUS EXAMINATION OFFER (G)"/>
        <s v="[Dim Services].[Service Name].&amp;[FUNDUS EXAMINATION(OPHTHALMOSC]" u="1" c="FUNDUS EXAMINATION(OPHTHALMOSC"/>
        <s v="[Dim Services].[Service Name].&amp;[CARDIOLOGY CONS.  (SP)]" u="1" c="CARDIOLOGY CONS.  (SP)"/>
        <s v="[Dim Services].[Service Name].&amp;[GEN SURG CONS.  (CO)]" u="1" c="GEN SURG CONS.  (CO)"/>
        <s v="[Dim Services].[Service Name].&amp;[AFB SMEAR EXAMINATION (FOR TB ) FIRST SAMPLE]" u="1" c="AFB SMEAR EXAMINATION (FOR TB ) FIRST SAMPLE"/>
        <s v="[Dim Services].[Service Name].&amp;[AFB SMEAR EXAMINATION (FOR TB ) SECOND SAMPLE]" u="1" c="AFB SMEAR EXAMINATION (FOR TB ) SECOND SAMPLE"/>
        <s v="[Dim Services].[Service Name].&amp;[AFB SMEAR EXAMINATION (FOR TB ) THIRD SAMPLE]" u="1" c="AFB SMEAR EXAMINATION (FOR TB ) THIRD SAMPLE"/>
        <s v="[Dim Services].[Service Name].&amp;[AFB SMEAR EXAMINATION (FOR TB ) RANDOM SAMPLE]" u="1" c="AFB SMEAR EXAMINATION (FOR TB ) RANDOM SAMPLE"/>
        <s v="[Dim Services].[Service Name].&amp;[CONS. DEFFRENCE]" u="1" c="CONS. DEFFRENCE"/>
        <s v="[Dim Services].[Service Name].&amp;[PEDIATRIC  CONS.  (S.SP)]" u="1" c="PEDIATRIC  CONS.  (S.SP)"/>
        <s v="[Dim Services].[Service Name].&amp;[CONJUNCTIVAL SWAB EXAMINATION &amp; C/S (LEFT)]" u="1" c="CONJUNCTIVAL SWAB EXAMINATION &amp; C/S (LEFT)"/>
        <s v="[Dim Services].[Service Name].&amp;[OBST- &amp; GYN CONS.  (CO)]" u="1" c="OBST- &amp; GYN CONS.  (CO)"/>
        <s v="[Dim Services].[Service Name].&amp;[ANDROLOGY CONS (S.SP)]" u="1" c="ANDROLOGY CONS (S.SP)"/>
        <s v="[Dim Services].[Service Name].&amp;[CARDIOTHORACIC CONS. (CO)]" u="1" c="CARDIOTHORACIC CONS. (CO)"/>
        <s v="[Dim Services].[Service Name].&amp;[FOLLOW UP CONSULTAIOTN]" u="1" c="FOLLOW UP CONSULTAIOTN"/>
        <s v="[Dim Services].[Service Name].&amp;[FREE DENTAL CONSULTATION]" u="1" c="FREE DENTAL CONSULTATION"/>
        <s v="[Dim Services].[Service Name].&amp;[DENTAL CONSULTATION (SPECIALIST)]" u="1" c="DENTAL CONSULTATION (SPECIALIST)"/>
        <s v="[Dim Services].[Service Name].&amp;[SCALING - PANO - CONS OFFER]" u="1" c="SCALING - PANO - CONS OFFER"/>
        <s v="[Dim Services].[Service Name].&amp;[DENTAL CONSULTATION (GP)]" u="1" c="DENTAL CONSULTATION (GP)"/>
        <s v="[Dim Services].[Service Name].&amp;[SCALING &amp; PANO &amp; CONS. OFFER]" u="1" c="SCALING &amp; PANO &amp; CONS. OFFER"/>
        <s v="[Dim Services].[Service Name].&amp;[BACK TO SCHOOL CONSULTATION OFFER]" u="1" c="BACK TO SCHOOL CONSULTATION OFFER"/>
        <s v="[Dim Services].[Service Name].&amp;[CONSULTATION - DIAGNOSTIC SERVICE PROVIDED BY DENTIST OR PHYSICIAN OTHER THAN RE]" u="1" c="CONSULTATION - DIAGNOSTIC SERVICE PROVIDED BY DENTIST OR PHYSICIAN OTHER THAN RE"/>
        <s v="[Dim Services].[Service Name].&amp;[DENTAL CONSULTATION (1)]" u="1" c="DENTAL CONSULTATION (1)"/>
        <s v="[Dim Services].[Service Name].&amp;[FOLLOW UP CONSULTATION]" u="1" c="FOLLOW UP CONSULTATION"/>
        <s v="[Dim Services].[Service Name].&amp;[ORTHO CONSULTATION PACKAGE OFFER]" u="1" c="ORTHO CONSULTATION PACKAGE OFFER"/>
        <s v="[Dim Services].[Service Name].&amp;[Consulation ( consultant )]" u="1" c="Consulation ( consultant )"/>
        <s v="[Dim Services].[Service Name].&amp;[NUTRITION CONS.(3 VISITS) 1 Month]" u="1" c="NUTRITION CONS.(3 VISITS) 1 Month"/>
        <s v="[Dim Services].[Service Name].&amp;[Nutrition's Consultation]" u="1" c="Nutrition's Consultation"/>
        <s v="[Dim Services].[Service Name].&amp;[INT MED  CONS.  (CO)]" u="1" c="INT MED  CONS.  (CO)"/>
        <s v="[Dim Services].[Service Name].&amp;[OPHTHALMOLOGY  CONS.  (SP)]" u="1" c="OPHTHALMOLOGY  CONS.  (SP)"/>
        <s v="[Dim Services].[Service Name].&amp;[CONS + GLASSES]" u="1" c="CONS + GLASSES"/>
        <s v="[Dim Services].[Service Name].&amp;[EXAMINATION OF INSURANCE ON LIFE (G)]" u="1" c="EXAMINATION OF INSURANCE ON LIFE (G)"/>
        <s v="[Dim Services].[Service Name].&amp;[DIABETES FOLLOW UP-NOT FASTING (G)]" u="1" c="DIABETES FOLLOW UP-NOT FASTING (G)"/>
        <s v="[Dim Services].[Service Name].&amp;[GENERAL MEDICAL EXAMINATION (G)]" u="1" c="GENERAL MEDICAL EXAMINATION (G)"/>
        <s v="[Dim Services].[Service Name].&amp;[AIRO PLAST CONSUMER PACK 5CM X5M]" u="1" c="AIRO PLAST CONSUMER PACK 5CM X5M"/>
        <s v="[Dim Services].[Service Name].&amp;[SILK PLAST CONSUMER PACK 5CM X 5M]" u="1" c="SILK PLAST CONSUMER PACK 5CM X 5M"/>
        <s v="[Dim Services].[Service Name].&amp;[DERMA CONSULTATION]" u="1" c="DERMA CONSULTATION"/>
        <s v="[Dim Services].[Service Name].&amp;[PHARMACY CONSULTATION]" u="1" c="PHARMACY CONSULTATION"/>
        <s v="[Dim Services].[Service Name].&amp;[Diet Plan Monthly &amp; Follow Up]" u="1" c="Diet Plan Monthly &amp; Follow Up"/>
        <s v="[Dim Services].[Service Name].&amp;[ADULT IV INJECTION FOLLOW UP 1]" u="1" c="ADULT IV INJECTION FOLLOW UP 1"/>
        <s v="[Dim Services].[Service Name].&amp;[SPEECH CONS. (CO)]" u="1" c="SPEECH CONS. (CO)"/>
        <s v="[Dim Services].[Service Name].&amp;[INPATIENT  CONS.  (S.SP)]" u="1" c="INPATIENT  CONS.  (S.SP)"/>
        <s v="[Dim Services].[Service Name].&amp;[ANESTHESIA CONS.]" u="1" c="ANESTHESIA CONS."/>
        <s v="[Dim Services].[Service Name].&amp;[ANTINATAL CONSULTATION (B)]" u="1" c="ANTINATAL CONSULTATION (B)"/>
        <s v="[Dim Services].[Service Name].&amp;[HOME VISIT - CONSULTANT_OLD]" u="1" c="HOME VISIT - CONSULTANT_OLD"/>
        <s v="[Dim Services].[Service Name].&amp;[PULMONARY  CONS.  (SP)]" u="1" c="PULMONARY  CONS.  (SP)"/>
        <s v="[Dim Services].[Service Name].&amp;[SILK PLAST CONSUMER PACK 10CM X 5M]" u="1" c="SILK PLAST CONSUMER PACK 10CM X 5M"/>
        <s v="[Dim Services].[Service Name].&amp;[PATHOLOGY EXAMINATION (MEDIUM)]" u="1" c="PATHOLOGY EXAMINATION (MEDIUM)"/>
        <s v="[Dim Services].[Service Name].&amp;[BARIUM FOLLOW - THROUGH]" u="1" c="BARIUM FOLLOW - THROUGH"/>
        <s v="[Dim Services].[Service Name].&amp;[ANTINATAL CONSULTATION (C)]" u="1" c="ANTINATAL CONSULTATION (C)"/>
        <s v="[Dim Services].[Service Name].&amp;[Ortho consultation Package]" u="1" c="Ortho consultation Package"/>
        <s v="[Dim Services].[Service Name].&amp;[Dental's CONSULTATION]" u="1" c="Dental's CONSULTATION"/>
        <s v="[Dim Services].[Service Name].&amp;[Minerals &amp; Vitamin D Examination - S]" u="1" c="Minerals &amp; Vitamin D Examination - S"/>
        <s v="[Dim Services].[Service Name].&amp;[Glasses Examination]" u="1" c="Glasses Examination"/>
        <s v="[Dim Services].[Service Name].&amp;[PATHOLOGY EXAMINATION (SECOND OPINION).]" u="1" c="PATHOLOGY EXAMINATION (SECOND OPINION)."/>
        <s v="[Dim Services].[Service Name].&amp;[MEDAVITA B-REFIBRE  RECONSTRUCTIVE SHAMPOO 250 ML]" u="1" c="MEDAVITA B-REFIBRE  RECONSTRUCTIVE SHAMPOO 250 ML"/>
        <s v="[Dim Services].[Service Name].&amp;[BONE MARROW BIOPSY EXAMINATION]" u="1" c="BONE MARROW BIOPSY EXAMINATION"/>
        <s v="[Dim Services].[Service Name].&amp;[SCALING &amp; PANO &amp; CONS. MORNING OFFER]" u="1" c="SCALING &amp; PANO &amp; CONS. MORNING OFFER"/>
        <s v="[Dim Services].[Service Name].&amp;[PROSTATIC SECRETION EXAMINATION]" u="1" c="PROSTATIC SECRETION EXAMINATION"/>
        <s v="[Dim Services].[Service Name].&amp;[DENTAL CONSULTATION  00(2)]" u="1" c="DENTAL CONSULTATION  00(2)"/>
        <s v="[Dim Services].[Service Name].&amp;[UROLOGY  CONS.  (CO)]" u="1" c="UROLOGY  CONS.  (CO)"/>
        <s v="[Dim Services].[Service Name].&amp;[DIABTIC RETINOPATHY EXAMINATION (G)]" u="1" c="DIABTIC RETINOPATHY EXAMINATION (G)"/>
        <s v="[Dim Services].[Service Name].&amp;[GLAUCOMA EXAMINATION (G)]" u="1" c="GLAUCOMA EXAMINATION (G)"/>
        <s v="[Dim Services].[Service Name].&amp;[VITAMIN D + CA PROMOTION + FREE CONSULTATION + DENISTOMETRY (G)]" u="1" c="VITAMIN D + CA PROMOTION + FREE CONSULTATION + DENISTOMETRY (G)"/>
        <s v="[Dim Services].[Service Name].&amp;[JOVIE GOAT FOLLOW-ON MILK (2) 400G]" u="1" c="JOVIE GOAT FOLLOW-ON MILK (2) 400G"/>
        <s v="[Dim Services].[Service Name].&amp;[DERMA CONSULTATION(150)]" u="1" c="DERMA CONSULTATION(150)"/>
        <s v="[Dim Services].[Service Name].&amp;[FLUORIDE APPLICATION &amp; CONSULTATION OFFER]" u="1" c="FLUORIDE APPLICATION &amp; CONSULTATION OFFER"/>
        <s v="[Dim Services].[Service Name].&amp;[Pedia Consultation Home care]" u="1" c="Pedia Consultation Home care"/>
        <s v="[Dim Services].[Service Name].&amp;[Learning disability Consultation]" u="1" c="Learning disability Consultation"/>
        <s v="[Dim Services].[Service Name].&amp;[Psychology consulting]" u="1" c="Psychology consulting"/>
        <s v="[Dim Services].[Service Name].&amp;[Followup]" u="1" c="Followup"/>
        <s v="[Dim Services].[Service Name].&amp;[Examination Oby&amp;GYNE US Included]" u="1" c="Examination Oby&amp;GYNE US Included"/>
        <s v="[Dim Services].[Service Name].&amp;[FUNDUS EXAMINATION]" u="1" c="FUNDUS EXAMINATION"/>
        <s v="[Dim Services].[Service Name].&amp;[PACEMAKER FOLLOW UP (TRIPLE)]" u="1" c="PACEMAKER FOLLOW UP (TRIPLE)"/>
        <s v="[Dim Services].[Service Name].&amp;[CONSTIPRIDE 1MG 28TAB]" u="1" c="CONSTIPRIDE 1MG 28TAB"/>
        <s v="[Dim Services].[Service Name].&amp;[specialist Examination (Vas&amp; ophtahlmology &amp; neuro ) in Home]" u="1" c="specialist Examination (Vas&amp; ophtahlmology &amp; neuro ) in Home"/>
        <s v="[Dim Services].[Service Name].&amp;[SPECIALIST EXAMINATION IN HOME]" u="1" c="SPECIALIST EXAMINATION IN HOME"/>
        <s v="[Dim Services].[Service Name].&amp;[EXTERNAL CONSUMABLE]" u="1" c="EXTERNAL CONSUMABLE"/>
        <s v="[Dim Services].[Service Name].&amp;[EXTERNAL OR HOSPITAL CONSULTANT OR PROF CALLING]" u="1" c="EXTERNAL OR HOSPITAL CONSULTANT OR PROF CALLING"/>
        <s v="[Dim Services].[Service Name].&amp;[BONE MARROW ASPIRATE AND EXAMINATION]" u="1" c="BONE MARROW ASPIRATE AND EXAMINATION"/>
        <s v="[Dim Services].[Service Name].&amp;[BONE MARROW EXAMINATION]" u="1" c="BONE MARROW EXAMINATION"/>
        <s v="[Dim Services].[Service Name].&amp;[HOSPITAL OR EXTERNAL PED. CONSULTANT CALL TO  INPATIENT AND SPECIAL UNITS]" u="1" c="HOSPITAL OR EXTERNAL PED. CONSULTANT CALL TO  INPATIENT AND SPECIAL UNITS"/>
        <s v="[Dim Services].[Service Name].&amp;[ECHO BY CONSULTANT, WITH EXTERNAL MACHINE]" u="1" c="ECHO BY CONSULTANT, WITH EXTERNAL MACHINE"/>
        <s v="[Dim Services].[Service Name].&amp;[ICU CONSULTANT FEES]" u="1" c="ICU CONSULTANT FEES"/>
        <s v="[Dim Services].[Service Name].&amp;[U/S GUIDED DRAINAGE BY INTERVENTION RAD. CONSULTANT]" u="1" c="U/S GUIDED DRAINAGE BY INTERVENTION RAD. CONSULTANT"/>
        <s v="[Dim Services].[Service Name].&amp;[Consultation Fees]" u="1" c="Consultation Fees"/>
        <s v="[Dim Services].[Service Name].&amp;[HEAMOFILTRATION ICU CONS FEES/CASE]" u="1" c="HEAMOFILTRATION ICU CONS FEES/CASE"/>
        <s v="[Dim Services].[Service Name].&amp;[HEAMOFILTRATION NEPHROLOGY CONS FEES/ CASE]" u="1" c="HEAMOFILTRATION NEPHROLOGY CONS FEES/ CASE"/>
        <s v="[Dim Services].[Service Name].&amp;[PHYSICIAN EXAMINATION EXTRA FEES IN REMOTE AREAS FOR EVERY EXTRA 10 KM]" u="1" c="PHYSICIAN EXAMINATION EXTRA FEES IN REMOTE AREAS FOR EVERY EXTRA 10 KM"/>
        <s v="[Dim Services].[Service Name].&amp;[2020- Normal labour -consultant(first delux)]" u="1" c="2020- Normal labour -consultant(first delux)"/>
        <s v="[Dim Services].[Service Name].&amp;[CONSTIPRIDE 2MG 28TAB]" u="1" c="CONSTIPRIDE 2MG 28TAB"/>
        <s v="[Dim Services].[Service Name].&amp;[PK-ARTHROSCOPIC A.C.L. RECONSTRUCTION &amp; MENISCECTO]" u="1" c="PK-ARTHROSCOPIC A.C.L. RECONSTRUCTION &amp; MENISCECTO"/>
        <s v="[Dim Services].[Service Name].&amp;[PK-RECONSTRUCTION FINGER TIP INJURY]" u="1" c="PK-RECONSTRUCTION FINGER TIP INJURY"/>
        <s v="[Dim Services].[Service Name].&amp;[CONSULTATION OF EXTERNAL DOCTOR]" u="1" c="CONSULTATION OF EXTERNAL DOCTOR"/>
        <s v="[Dim Services].[Service Name].&amp;[PK-EXAMINATION UNDER GENERAL ANESTHESIA]" u="1" c="PK-EXAMINATION UNDER GENERAL ANESTHESIA"/>
      </sharedItems>
    </cacheField>
    <cacheField name="[Dim Services].[Service Group Name].[Service Group Name]" caption="Service Group Name" numFmtId="0" hierarchy="236" level="1">
      <sharedItems count="38">
        <s v="[Dim Services].[Service Group Name].&amp;[CONSULTATION]" c="CONSULTATION"/>
        <s v="[Dim Services].[Service Group Name].&amp;[EMERGENCYROOM]" c="EMERGENCYROOM"/>
        <s v="[Dim Services].[Service Group Name].&amp;[LABORATORY]" c="LABORATORY"/>
        <s v="[Dim Services].[Service Group Name].&amp;[GENERAL]" c="GENERAL"/>
        <s v="[Dim Services].[Service Group Name].&amp;[ULTRASOUND]" c="ULTRASOUND"/>
        <s v="[Dim Services].[Service Group Name].&amp;[OB/GYNEACOLOGICSERVICS]" c="OB/GYNEACOLOGICSERVICS"/>
        <s v="[Dim Services].[Service Group Name].&amp;[OPDConsultation]" c="OPDConsultation"/>
        <s v="[Dim Services].[Service Group Name].&amp;[Consultationold]" c="Consultationold"/>
        <s v="[Dim Services].[Service Group Name].&amp;[SFDA_MEDICINE]" c="SFDA_MEDICINE"/>
        <s v="[Dim Services].[Service Group Name].&amp;[GENERALEMERGENCYSERVICES]" c="GENERALEMERGENCYSERVICES"/>
        <s v="[Dim Services].[Service Group Name].&amp;[LAB-PATHOLOGY]" u="1" c="LAB-PATHOLOGY"/>
        <s v="[Dim Services].[Service Group Name].&amp;[LAB-MICROBIOLOGY]" u="1" c="LAB-MICROBIOLOGY"/>
        <s v="[Dim Services].[Service Group Name].&amp;[NutritionSERVICES]" u="1" c="NutritionSERVICES"/>
        <s v="[Dim Services].[Service Group Name].&amp;[DERMATOLOGY&amp;VENEREOLOGYSERVICES]" u="1" c="DERMATOLOGY&amp;VENEREOLOGYSERVICES"/>
        <s v="[Dim Services].[Service Group Name].&amp;[RAD-ULTSERVICES]" u="1" c="RAD-ULTSERVICES"/>
        <s v="[Dim Services].[Service Group Name].&amp;[CrossReferral]" u="1" c="CrossReferral"/>
        <s v="[Dim Services].[Service Group Name].&amp;[MedicalServices]" u="1" c="MedicalServices"/>
        <s v="[Dim Services].[Service Group Name].&amp;[PACKAGE]" u="1" c="PACKAGE"/>
        <s v="[Dim Services].[Service Group Name].&amp;[Examination]" u="1" c="Examination"/>
        <s v="[Dim Services].[Service Group Name].&amp;[SURGERY]" u="1" c="SURGERY"/>
        <s v="[Dim Services].[Service Group Name].&amp;[DENTAL]" u="1" c="DENTAL"/>
        <s v="[Dim Services].[Service Group Name].&amp;[OPHTALMOLOGY]" u="1" c="OPHTALMOLOGY"/>
        <s v="[Dim Services].[Service Group Name].&amp;[Derma]" u="1" c="Derma"/>
        <s v="[Dim Services].[Service Group Name].&amp;[OPTHALMOLOGY]" u="1" c="OPTHALMOLOGY"/>
        <s v="[Dim Services].[Service Group Name].&amp;[GROUPS]" u="1" c="GROUPS"/>
        <s v="[Dim Services].[Service Group Name].&amp;[COSMOTIC]" u="1" c="COSMOTIC"/>
        <s v="[Dim Services].[Service Group Name].&amp;[XRAY]" u="1" c="XRAY"/>
        <s v="[Dim Services].[Service Group Name].&amp;[HOMEVISITConsultation]" u="1" c="HOMEVISITConsultation"/>
        <s v="[Dim Services].[Service Group Name].&amp;[OPHTHALMICSERVICES]" u="1" c="OPHTHALMICSERVICES"/>
        <s v="[Dim Services].[Service Group Name].&amp;[LAB]" u="1" c="LAB"/>
        <s v="[Dim Services].[Service Group Name].&amp;[SFDA_COSM]" u="1" c="SFDA_COSM"/>
        <s v="[Dim Services].[Service Group Name].&amp;[ORTHODONTICS]" u="1" c="ORTHODONTICS"/>
        <s v="[Dim Services].[Service Group Name].&amp;[NON-SFDA_COSM]" u="1" c="NON-SFDA_COSM"/>
        <s v="[Dim Services].[Service Group Name].&amp;[MEDICEMERGENCYSERVICES]" u="1" c="MEDICEMERGENCYSERVICES"/>
        <s v="[Dim Services].[Service Group Name].&amp;[OBSTETRIC&amp;GYNACOLOGY]" u="1" c="OBSTETRIC&amp;GYNACOLOGY"/>
        <s v="[Dim Services].[Service Group Name].&amp;[ORTHOPEDIC]" u="1" c="ORTHOPEDIC"/>
        <s v="[Dim Services].[Service Group Name].&amp;[MILK]" u="1" c="MILK"/>
        <s v="[Dim Services].[Service Group Name].&amp;[PACKAGEDEAL]" u="1" c="PACKAGEDEAL"/>
      </sharedItems>
    </cacheField>
    <cacheField name="[Measures].[No Of Cases Original ]" caption="No Of Cases Original " numFmtId="0" hierarchy="3251" level="32767"/>
    <cacheField name="[Dim Medical Department].[Unified Medical Department Name].[Unified Medical Department Name]" caption="Unified Medical Department Name" numFmtId="0" hierarchy="172" level="1">
      <sharedItems containsSemiMixedTypes="0" containsString="0"/>
    </cacheField>
    <cacheField name="[Dim Date - Service Date].[Month Name].[Month Name]" caption="Month Name" numFmtId="0" hierarchy="70" level="1">
      <sharedItems count="13">
        <s v="[Dim Date - Service Date].[Month Name].&amp;[April 2022]" c="April 2022"/>
        <s v="[Dim Date - Service Date].[Month Name].&amp;[January 2021]" u="1" c="January 2021"/>
        <s v="[Dim Date - Service Date].[Month Name].&amp;[February 2021]" u="1" c="February 2021"/>
        <s v="[Dim Date - Service Date].[Month Name].&amp;[March 2021]" u="1" c="March 2021"/>
        <s v="[Dim Date - Service Date].[Month Name].&amp;[April 2021]" u="1" c="April 2021"/>
        <s v="[Dim Date - Service Date].[Month Name].&amp;[May 2021]" u="1" c="May 2021"/>
        <s v="[Dim Date - Service Date].[Month Name].&amp;[June 2021]" u="1" c="June 2021"/>
        <s v="[Dim Date - Service Date].[Month Name].&amp;[July 2021]" u="1" c="July 2021"/>
        <s v="[Dim Date - Service Date].[Month Name].&amp;[August 2021]" u="1" c="August 2021"/>
        <s v="[Dim Date - Service Date].[Month Name].&amp;[September 2021]" u="1" c="September 2021"/>
        <s v="[Dim Date - Service Date].[Month Name].&amp;[October 2021]" u="1" c="October 2021"/>
        <s v="[Dim Date - Service Date].[Month Name].&amp;[November 2021]" u="1" c="November 2021"/>
        <s v="[Dim Date - Service Date].[Month Name].&amp;[December 2021]" u="1" c="December 2021"/>
      </sharedItems>
    </cacheField>
  </cacheFields>
  <cacheHierarchies count="3488">
    <cacheHierarchy uniqueName="[Dim Account].[Account Hierarchy]" caption="Account Hierarchy" defaultMemberUniqueName="[Dim Account].[Account Hierarchy].[All]" allUniqueName="[Dim Account].[Account Hierarchy].[All]" dimensionUniqueName="[Dim Account]" displayFolder="" count="0" unbalanced="0"/>
    <cacheHierarchy uniqueName="[Dim Account].[Account Key]" caption="Account Key" attribute="1" defaultMemberUniqueName="[Dim Account].[Account Key].[All]" allUniqueName="[Dim Account].[Account Key].[All]" dimensionUniqueName="[Dim Account]" displayFolder="" count="0" unbalanced="0"/>
    <cacheHierarchy uniqueName="[Dim Account].[Account Name]" caption="Account Name" attribute="1" defaultMemberUniqueName="[Dim Account].[Account Name].[All]" allUniqueName="[Dim Account].[Account Name].[All]" dimensionUniqueName="[Dim Account]" displayFolder="" count="0" unbalanced="0"/>
    <cacheHierarchy uniqueName="[Dim Account].[Account Type]" caption="Account Type" attribute="1" defaultMemberUniqueName="[Dim Account].[Account Type].[All]" allUniqueName="[Dim Account].[Account Type].[All]" dimensionUniqueName="[Dim Account]" displayFolder="" count="0" unbalanced="0"/>
    <cacheHierarchy uniqueName="[Dim Account].[Account Unified Name]" caption="Account Unified Name" attribute="1" defaultMemberUniqueName="[Dim Account].[Account Unified Name].[All]" allUniqueName="[Dim Account].[Account Unified Name].[All]" dimensionUniqueName="[Dim Account]" displayFolder="" count="0" unbalanced="0"/>
    <cacheHierarchy uniqueName="[Dim Account].[Contract Type]" caption="Contract Type" attribute="1" defaultMemberUniqueName="[Dim Account].[Contract Type].[All]" allUniqueName="[Dim Account].[Contract Type].[All]" dimensionUniqueName="[Dim Account]" displayFolder="" count="0" unbalanced="0"/>
    <cacheHierarchy uniqueName="[Dim Account].[Payment Type]" caption="Payment Type" attribute="1" defaultMemberUniqueName="[Dim Account].[Payment Type].[All]" allUniqueName="[Dim Account].[Payment Type].[All]" dimensionUniqueName="[Dim Account]" displayFolder="" count="0" unbalanced="0"/>
    <cacheHierarchy uniqueName="[Dim Account - Sub].[Sub Account Key]" caption="Sub Account Key" attribute="1" defaultMemberUniqueName="[Dim Account - Sub].[Sub Account Key].[All]" allUniqueName="[Dim Account - Sub].[Sub Account Key].[All]" dimensionUniqueName="[Dim Account - Sub]" displayFolder="" count="0" unbalanced="0"/>
    <cacheHierarchy uniqueName="[Dim Account - Sub].[Sub Account Name]" caption="Sub Account Name" attribute="1" defaultMemberUniqueName="[Dim Account - Sub].[Sub Account Name].[All]" allUniqueName="[Dim Account - Sub].[Sub Account Name].[All]" dimensionUniqueName="[Dim Account - Sub]" displayFolder="" count="0" unbalanced="0"/>
    <cacheHierarchy uniqueName="[Dim Account - Sub].[Sub Account Name Unified]" caption="Sub Account Name Unified" attribute="1" defaultMemberUniqueName="[Dim Account - Sub].[Sub Account Name Unified].[All]" allUniqueName="[Dim Account - Sub].[Sub Account Name Unified].[All]" dimensionUniqueName="[Dim Account - Sub]" displayFolder="" count="0" unbalanced="0"/>
    <cacheHierarchy uniqueName="[Dim Account - Sub].[Sub Account Referral]" caption="Sub Account Referral" attribute="1" defaultMemberUniqueName="[Dim Account - Sub].[Sub Account Referral].[All]" allUniqueName="[Dim Account - Sub].[Sub Account Referral].[All]" dimensionUniqueName="[Dim Account - Sub]" displayFolder="" count="0" unbalanced="0"/>
    <cacheHierarchy uniqueName="[Dim Account Status].[Account Status]" caption="Account Status" attribute="1" defaultMemberUniqueName="[Dim Account Status].[Account Status].[All]" allUniqueName="[Dim Account Status].[Account Status].[All]" dimensionUniqueName="[Dim Account Status]" displayFolder="" count="0" unbalanced="0"/>
    <cacheHierarchy uniqueName="[Dim Business Unit].[BU Short Name]" caption="BU Short Name" attribute="1" defaultMemberUniqueName="[Dim Business Unit].[BU Short Name].[All]" allUniqueName="[Dim Business Unit].[BU Short Name].[All]" dimensionUniqueName="[Dim Business Unit]" displayFolder="" count="2" unbalanced="0">
      <fieldsUsage count="2">
        <fieldUsage x="-1"/>
        <fieldUsage x="5"/>
      </fieldsUsage>
    </cacheHierarchy>
    <cacheHierarchy uniqueName="[Dim Business Unit].[Business Unit Arabic Name]" caption="Business Unit Arabic Name" attribute="1" defaultMemberUniqueName="[Dim Business Unit].[Business Unit Arabic Name].[All]" allUniqueName="[Dim Business Unit].[Business Unit Arabic Name].[All]" dimensionUniqueName="[Dim Business Unit]" displayFolder="" count="0" unbalanced="0"/>
    <cacheHierarchy uniqueName="[Dim Business Unit].[Business Unit English Name]" caption="Business Unit English Name" attribute="1" defaultMemberUniqueName="[Dim Business Unit].[Business Unit English Name].[All]" allUniqueName="[Dim Business Unit].[Business Unit English Name].[All]" dimensionUniqueName="[Dim Business Unit]" displayFolder="" count="0" unbalanced="0"/>
    <cacheHierarchy uniqueName="[Dim Business Unit].[Business Unit Hierarchy]" caption="Business Unit Hierarchy" defaultMemberUniqueName="[Dim Business Unit].[Business Unit Hierarchy].[All]" allUniqueName="[Dim Business Unit].[Business Unit Hierarchy].[All]" dimensionUniqueName="[Dim Business Unit]" displayFolder="" count="4" unbalanced="0">
      <fieldsUsage count="4">
        <fieldUsage x="-1"/>
        <fieldUsage x="8"/>
        <fieldUsage x="9"/>
        <fieldUsage x="10"/>
      </fieldsUsage>
    </cacheHierarchy>
    <cacheHierarchy uniqueName="[Dim Business Unit].[Business Unit Key]" caption="Business Unit Key" attribute="1" keyAttribute="1" defaultMemberUniqueName="[Dim Business Unit].[Business Unit Key].[All]" allUniqueName="[Dim Business Unit].[Business Unit Key].[All]" dimensionUniqueName="[Dim Business Unit]" displayFolder="" count="0" unbalanced="0"/>
    <cacheHierarchy uniqueName="[Dim Business Unit].[Business Unit Type Name]" caption="Business Unit Type Name" attribute="1" defaultMemberUniqueName="[Dim Business Unit].[Business Unit Type Name].[All]" allUniqueName="[Dim Business Unit].[Business Unit Type Name].[All]" dimensionUniqueName="[Dim Business Unit]" displayFolder="" count="0" unbalanced="0"/>
    <cacheHierarchy uniqueName="[Dim Business Unit].[Country Name]" caption="Country Name" attribute="1" defaultMemberUniqueName="[Dim Business Unit].[Country Name].[All]" allUniqueName="[Dim Business Unit].[Country Name].[All]" dimensionUniqueName="[Dim Business Unit]" displayFolder="" count="0" unbalanced="0"/>
    <cacheHierarchy uniqueName="[Dim Business Unit].[Currency Name]" caption="Currency Name" attribute="1" defaultMemberUniqueName="[Dim Business Unit].[Currency Name].[All]" allUniqueName="[Dim Business Unit].[Currency Name].[All]" dimensionUniqueName="[Dim Business Unit]" displayFolder="" count="0" unbalanced="0"/>
    <cacheHierarchy uniqueName="[Dim Contracts].[Account no]" caption="Account no" attribute="1" defaultMemberUniqueName="[Dim Contracts].[Account no].[All]" allUniqueName="[Dim Contracts].[Account no].[All]" dimensionUniqueName="[Dim Contracts]" displayFolder="" count="0" unbalanced="0"/>
    <cacheHierarchy uniqueName="[Dim Contracts].[Applies End]" caption="Applies End" attribute="1" defaultMemberUniqueName="[Dim Contracts].[Applies End].[All]" allUniqueName="[Dim Contracts].[Applies End].[All]" dimensionUniqueName="[Dim Contracts]" displayFolder="" count="0" unbalanced="0"/>
    <cacheHierarchy uniqueName="[Dim Contracts].[Applies Start]" caption="Applies Start" attribute="1" defaultMemberUniqueName="[Dim Contracts].[Applies Start].[All]" allUniqueName="[Dim Contracts].[Applies Start].[All]" dimensionUniqueName="[Dim Contracts]" displayFolder="" count="0" unbalanced="0"/>
    <cacheHierarchy uniqueName="[Dim Contracts].[Contract_No]" caption="Contract_No" attribute="1" defaultMemberUniqueName="[Dim Contracts].[Contract_No].[All]" allUniqueName="[Dim Contracts].[Contract_No].[All]" dimensionUniqueName="[Dim Contracts]" displayFolder="" count="0" unbalanced="0"/>
    <cacheHierarchy uniqueName="[Dim Contracts].[Description]" caption="Description" attribute="1" defaultMemberUniqueName="[Dim Contracts].[Description].[All]" allUniqueName="[Dim Contracts].[Description].[All]" dimensionUniqueName="[Dim Contracts]" displayFolder="" count="0" unbalanced="0"/>
    <cacheHierarchy uniqueName="[Dim Contracts].[Policy Code]" caption="Policy Code" attribute="1" defaultMemberUniqueName="[Dim Contracts].[Policy Code].[All]" allUniqueName="[Dim Contracts].[Policy Code].[All]" dimensionUniqueName="[Dim Contracts]" displayFolder="" count="0" unbalanced="0"/>
    <cacheHierarchy uniqueName="[Dim Currency].[Currency Name]" caption="Currency Name" attribute="1" defaultMemberUniqueName="[Dim Currency].[Currency Name].[All]" allUniqueName="[Dim Currency].[Currency Name].[All]" dimensionUniqueName="[Dim Currency]" displayFolder="" count="0" unbalanced="0"/>
    <cacheHierarchy uniqueName="[Dim Date - End Date].[Custom Week]" caption="Custom Week" attribute="1" time="1" defaultMemberUniqueName="[Dim Date - End Date].[Custom Week].[All]" allUniqueName="[Dim Date - End Date].[Custom Week].[All]" dimensionUniqueName="[Dim Date - End Date]" displayFolder="" count="0" unbalanced="0"/>
    <cacheHierarchy uniqueName="[Dim Date - End Date].[Date]" caption="Date" attribute="1" time="1" defaultMemberUniqueName="[Dim Date - End Date].[Date].[All]" allUniqueName="[Dim Date - End Date].[Date].[All]" dimensionUniqueName="[Dim Date - End Date]" displayFolder="" count="0" unbalanced="0"/>
    <cacheHierarchy uniqueName="[Dim Date - End Date].[DateHierarchy]" caption="DateHierarchy" time="1" defaultMemberUniqueName="[Dim Date - End Date].[DateHierarchy].[All]" allUniqueName="[Dim Date - End Date].[DateHierarchy].[All]" dimensionUniqueName="[Dim Date - End Date]" displayFolder="" count="0" unbalanced="0"/>
    <cacheHierarchy uniqueName="[Dim Date - End Date].[Day Name]" caption="Day Name" attribute="1" time="1" defaultMemberUniqueName="[Dim Date - End Date].[Day Name].[All]" allUniqueName="[Dim Date - End Date].[Day Name].[All]" dimensionUniqueName="[Dim Date - End Date]" displayFolder="" count="0" unbalanced="0"/>
    <cacheHierarchy uniqueName="[Dim Date - End Date].[Day Of Month]" caption="Day Of Month" attribute="1" time="1" defaultMemberUniqueName="[Dim Date - End Date].[Day Of Month].[All]" allUniqueName="[Dim Date - End Date].[Day Of Month].[All]" dimensionUniqueName="[Dim Date - End Date]" displayFolder="" count="0" unbalanced="0"/>
    <cacheHierarchy uniqueName="[Dim Date - End Date].[Day of Week]" caption="Day of Week" attribute="1" time="1" defaultMemberUniqueName="[Dim Date - End Date].[Day of Week].[All]" allUniqueName="[Dim Date - End Date].[Day of Week].[All]" dimensionUniqueName="[Dim Date - End Date]" displayFolder="" count="0" unbalanced="0"/>
    <cacheHierarchy uniqueName="[Dim Date - End Date].[Day of Year]" caption="Day of Year" attribute="1" time="1" defaultMemberUniqueName="[Dim Date - End Date].[Day of Year].[All]" allUniqueName="[Dim Date - End Date].[Day of Year].[All]" dimensionUniqueName="[Dim Date - End Date]" displayFolder="" count="0" unbalanced="0"/>
    <cacheHierarchy uniqueName="[Dim Date - End Date].[FormattedDate]" caption="FormattedDate" attribute="1" time="1" defaultMemberUniqueName="[Dim Date - End Date].[FormattedDate].[All]" allUniqueName="[Dim Date - End Date].[FormattedDate].[All]" dimensionUniqueName="[Dim Date - End Date]" displayFolder="" count="0" unbalanced="0"/>
    <cacheHierarchy uniqueName="[Dim Date - End Date].[Half Year Name]" caption="Half Year Name" attribute="1" time="1" defaultMemberUniqueName="[Dim Date - End Date].[Half Year Name].[All]" allUniqueName="[Dim Date - End Date].[Half Year Name].[All]" dimensionUniqueName="[Dim Date - End Date]" displayFolder="" count="0" unbalanced="0"/>
    <cacheHierarchy uniqueName="[Dim Date - End Date].[Hijri Date]" caption="Hijri Date" attribute="1" time="1" defaultMemberUniqueName="[Dim Date - End Date].[Hijri Date].[All]" allUniqueName="[Dim Date - End Date].[Hijri Date].[All]" dimensionUniqueName="[Dim Date - End Date]" displayFolder="" count="0" unbalanced="0"/>
    <cacheHierarchy uniqueName="[Dim Date - End Date].[Hijri Month]" caption="Hijri Month" attribute="1" time="1" defaultMemberUniqueName="[Dim Date - End Date].[Hijri Month].[All]" allUniqueName="[Dim Date - End Date].[Hijri Month].[All]" dimensionUniqueName="[Dim Date - End Date]" displayFolder="" count="0" unbalanced="0"/>
    <cacheHierarchy uniqueName="[Dim Date - End Date].[Hijri Quarter]" caption="Hijri Quarter" attribute="1" time="1" defaultMemberUniqueName="[Dim Date - End Date].[Hijri Quarter].[All]" allUniqueName="[Dim Date - End Date].[Hijri Quarter].[All]" dimensionUniqueName="[Dim Date - End Date]" displayFolder="" count="0" unbalanced="0"/>
    <cacheHierarchy uniqueName="[Dim Date - End Date].[Hijri Semester]" caption="Hijri Semester" attribute="1" time="1" defaultMemberUniqueName="[Dim Date - End Date].[Hijri Semester].[All]" allUniqueName="[Dim Date - End Date].[Hijri Semester].[All]" dimensionUniqueName="[Dim Date - End Date]" displayFolder="" count="0" unbalanced="0"/>
    <cacheHierarchy uniqueName="[Dim Date - End Date].[Hijri Year]" caption="Hijri Year" attribute="1" time="1" defaultMemberUniqueName="[Dim Date - End Date].[Hijri Year].[All]" allUniqueName="[Dim Date - End Date].[Hijri Year].[All]" dimensionUniqueName="[Dim Date - End Date]" displayFolder="" count="0" unbalanced="0"/>
    <cacheHierarchy uniqueName="[Dim Date - End Date].[HijriDateHierarchy]" caption="HijriDateHierarchy" time="1" defaultMemberUniqueName="[Dim Date - End Date].[HijriDateHierarchy].[All]" allUniqueName="[Dim Date - End Date].[HijriDateHierarchy].[All]" dimensionUniqueName="[Dim Date - End Date]" displayFolder="" count="0" unbalanced="0"/>
    <cacheHierarchy uniqueName="[Dim Date - End Date].[Month Name]" caption="Month Name" attribute="1" time="1" defaultMemberUniqueName="[Dim Date - End Date].[Month Name].[All]" allUniqueName="[Dim Date - End Date].[Month Name].[All]" dimensionUniqueName="[Dim Date - End Date]" displayFolder="" count="0" unbalanced="0"/>
    <cacheHierarchy uniqueName="[Dim Date - End Date].[Month Of Year]" caption="Month Of Year" attribute="1" time="1" defaultMemberUniqueName="[Dim Date - End Date].[Month Of Year].[All]" allUniqueName="[Dim Date - End Date].[Month Of Year].[All]" dimensionUniqueName="[Dim Date - End Date]" displayFolder="" count="0" unbalanced="0"/>
    <cacheHierarchy uniqueName="[Dim Date - End Date].[MonthOverTime]" caption="MonthOverTime" attribute="1" time="1" defaultMemberUniqueName="[Dim Date - End Date].[MonthOverTime].[All]" allUniqueName="[Dim Date - End Date].[MonthOverTime].[All]" dimensionUniqueName="[Dim Date - End Date]" displayFolder="" count="0" unbalanced="0"/>
    <cacheHierarchy uniqueName="[Dim Date - End Date].[Quarter Name]" caption="Quarter Name" attribute="1" time="1" defaultMemberUniqueName="[Dim Date - End Date].[Quarter Name].[All]" allUniqueName="[Dim Date - End Date].[Quarter Name].[All]" dimensionUniqueName="[Dim Date - End Date]" displayFolder="" count="0" unbalanced="0"/>
    <cacheHierarchy uniqueName="[Dim Date - End Date].[Quarter Of Year]" caption="Quarter Of Year" attribute="1" time="1" defaultMemberUniqueName="[Dim Date - End Date].[Quarter Of Year].[All]" allUniqueName="[Dim Date - End Date].[Quarter Of Year].[All]" dimensionUniqueName="[Dim Date - End Date]" displayFolder="" count="0" unbalanced="0"/>
    <cacheHierarchy uniqueName="[Dim Date - End Date].[Semester Of Year]" caption="Semester Of Year" attribute="1" time="1" defaultMemberUniqueName="[Dim Date - End Date].[Semester Of Year].[All]" allUniqueName="[Dim Date - End Date].[Semester Of Year].[All]" dimensionUniqueName="[Dim Date - End Date]" displayFolder="" count="0" unbalanced="0"/>
    <cacheHierarchy uniqueName="[Dim Date - End Date].[SemesterNameKey]" caption="SemesterNameKey" attribute="1" time="1" defaultMemberUniqueName="[Dim Date - End Date].[SemesterNameKey].[All]" allUniqueName="[Dim Date - End Date].[SemesterNameKey].[All]" dimensionUniqueName="[Dim Date - End Date]" displayFolder="" count="0" unbalanced="0"/>
    <cacheHierarchy uniqueName="[Dim Date - End Date].[Week]" caption="Week" attribute="1" time="1" defaultMemberUniqueName="[Dim Date - End Date].[Week].[All]" allUniqueName="[Dim Date - End Date].[Week].[All]" dimensionUniqueName="[Dim Date - End Date]" displayFolder="" count="0" unbalanced="0"/>
    <cacheHierarchy uniqueName="[Dim Date - End Date].[Week Of Year]" caption="Week Of Year" attribute="1" time="1" defaultMemberUniqueName="[Dim Date - End Date].[Week Of Year].[All]" allUniqueName="[Dim Date - End Date].[Week Of Year].[All]" dimensionUniqueName="[Dim Date - End Date]" displayFolder="" count="0" unbalanced="0"/>
    <cacheHierarchy uniqueName="[Dim Date - End Date].[WeeksHierarchy]" caption="WeeksHierarchy" time="1" defaultMemberUniqueName="[Dim Date - End Date].[WeeksHierarchy].[All]" allUniqueName="[Dim Date - End Date].[WeeksHierarchy].[All]" dimensionUniqueName="[Dim Date - End Date]" displayFolder="" count="0" unbalanced="0"/>
    <cacheHierarchy uniqueName="[Dim Date - End Date].[Year Name]" caption="Year Name" attribute="1" time="1" defaultMemberUniqueName="[Dim Date - End Date].[Year Name].[All]" allUniqueName="[Dim Date - End Date].[Year Name].[All]" dimensionUniqueName="[Dim Date - End Date]" displayFolder="" count="0" unbalanced="0"/>
    <cacheHierarchy uniqueName="[Dim Date - Occupancy Time].[Hours]" caption="Hours" attribute="1" defaultMemberUniqueName="[Dim Date - Occupancy Time].[Hours].[All]" allUniqueName="[Dim Date - Occupancy Time].[Hours].[All]" dimensionUniqueName="[Dim Date - Occupancy Time]" displayFolder="" count="0" unbalanced="0"/>
    <cacheHierarchy uniqueName="[Dim Date - Service Date].[Custom Week]" caption="Custom Week" attribute="1" time="1" defaultMemberUniqueName="[Dim Date - Service Date].[Custom Week].[All]" allUniqueName="[Dim Date - Service Date].[Custom Week].[All]" dimensionUniqueName="[Dim Date - Service Date]" displayFolder="" count="0" unbalanced="0"/>
    <cacheHierarchy uniqueName="[Dim Date - Service Date].[Date]" caption="Date" attribute="1" time="1" defaultMemberUniqueName="[Dim Date - Service Date].[Date].[All]" allUniqueName="[Dim Date - Service Date].[Date].[All]" dimensionUniqueName="[Dim Date - Service Date]" displayFolder="" count="0" unbalanced="0"/>
    <cacheHierarchy uniqueName="[Dim Date - Service Date].[DateHierarchy]" caption="DateHierarchy" time="1" defaultMemberUniqueName="[Dim Date - Service Date].[DateHierarchy].[All]" allUniqueName="[Dim Date - Service Date].[DateHierarchy].[All]" dimensionUniqueName="[Dim Date - Service Date]" displayFolder="" count="6" unbalanced="0">
      <fieldsUsage count="6">
        <fieldUsage x="-1"/>
        <fieldUsage x="0"/>
        <fieldUsage x="1"/>
        <fieldUsage x="2"/>
        <fieldUsage x="3"/>
        <fieldUsage x="4"/>
      </fieldsUsage>
    </cacheHierarchy>
    <cacheHierarchy uniqueName="[Dim Date - Service Date].[Day Name]" caption="Day Name" attribute="1" time="1" defaultMemberUniqueName="[Dim Date - Service Date].[Day Name].[All]" allUniqueName="[Dim Date - Service Date].[Day Name].[All]" dimensionUniqueName="[Dim Date - Service Date]" displayFolder="" count="0" unbalanced="0"/>
    <cacheHierarchy uniqueName="[Dim Date - Service Date].[Day Of Month]" caption="Day Of Month" attribute="1" time="1" defaultMemberUniqueName="[Dim Date - Service Date].[Day Of Month].[All]" allUniqueName="[Dim Date - Service Date].[Day Of Month].[All]" dimensionUniqueName="[Dim Date - Service Date]" displayFolder="" count="0" unbalanced="0"/>
    <cacheHierarchy uniqueName="[Dim Date - Service Date].[Day of Week]" caption="Day of Week" attribute="1" time="1" defaultMemberUniqueName="[Dim Date - Service Date].[Day of Week].[All]" allUniqueName="[Dim Date - Service Date].[Day of Week].[All]" dimensionUniqueName="[Dim Date - Service Date]" displayFolder="" count="0" unbalanced="0"/>
    <cacheHierarchy uniqueName="[Dim Date - Service Date].[Day of Year]" caption="Day of Year" attribute="1" time="1" defaultMemberUniqueName="[Dim Date - Service Date].[Day of Year].[All]" allUniqueName="[Dim Date - Service Date].[Day of Year].[All]" dimensionUniqueName="[Dim Date - Service Date]" displayFolder="" count="0" unbalanced="0"/>
    <cacheHierarchy uniqueName="[Dim Date - Service Date].[FormattedDate]" caption="FormattedDate" attribute="1" time="1" defaultMemberUniqueName="[Dim Date - Service Date].[FormattedDate].[All]" allUniqueName="[Dim Date - Service Date].[FormattedDate].[All]" dimensionUniqueName="[Dim Date - Service Date]" displayFolder="" count="0" unbalanced="0"/>
    <cacheHierarchy uniqueName="[Dim Date - Service Date].[FormattedDateHierarchy]" caption="FormattedDateHierarchy" time="1" defaultMemberUniqueName="[Dim Date - Service Date].[FormattedDateHierarchy].[All]" allUniqueName="[Dim Date - Service Date].[FormattedDateHierarchy].[All]" dimensionUniqueName="[Dim Date - Service Date]" displayFolder="" count="0" unbalanced="0"/>
    <cacheHierarchy uniqueName="[Dim Date - Service Date].[Half Year Name]" caption="Half Year Name" attribute="1" time="1" defaultMemberUniqueName="[Dim Date - Service Date].[Half Year Name].[All]" allUniqueName="[Dim Date - Service Date].[Half Year Name].[All]" dimensionUniqueName="[Dim Date - Service Date]" displayFolder="" count="0" unbalanced="0"/>
    <cacheHierarchy uniqueName="[Dim Date - Service Date].[Hijri Date]" caption="Hijri Date" attribute="1" time="1" defaultMemberUniqueName="[Dim Date - Service Date].[Hijri Date].[All]" allUniqueName="[Dim Date - Service Date].[Hijri Date].[All]" dimensionUniqueName="[Dim Date - Service Date]" displayFolder="" count="0" unbalanced="0"/>
    <cacheHierarchy uniqueName="[Dim Date - Service Date].[Hijri Month]" caption="Hijri Month" attribute="1" time="1" defaultMemberUniqueName="[Dim Date - Service Date].[Hijri Month].[All]" allUniqueName="[Dim Date - Service Date].[Hijri Month].[All]" dimensionUniqueName="[Dim Date - Service Date]" displayFolder="" count="0" unbalanced="0"/>
    <cacheHierarchy uniqueName="[Dim Date - Service Date].[Hijri Quarter]" caption="Hijri Quarter" attribute="1" time="1" defaultMemberUniqueName="[Dim Date - Service Date].[Hijri Quarter].[All]" allUniqueName="[Dim Date - Service Date].[Hijri Quarter].[All]" dimensionUniqueName="[Dim Date - Service Date]" displayFolder="" count="0" unbalanced="0"/>
    <cacheHierarchy uniqueName="[Dim Date - Service Date].[Hijri Semester]" caption="Hijri Semester" attribute="1" time="1" defaultMemberUniqueName="[Dim Date - Service Date].[Hijri Semester].[All]" allUniqueName="[Dim Date - Service Date].[Hijri Semester].[All]" dimensionUniqueName="[Dim Date - Service Date]" displayFolder="" count="0" unbalanced="0"/>
    <cacheHierarchy uniqueName="[Dim Date - Service Date].[Hijri Year]" caption="Hijri Year" attribute="1" time="1" defaultMemberUniqueName="[Dim Date - Service Date].[Hijri Year].[All]" allUniqueName="[Dim Date - Service Date].[Hijri Year].[All]" dimensionUniqueName="[Dim Date - Service Date]" displayFolder="" count="0" unbalanced="0"/>
    <cacheHierarchy uniqueName="[Dim Date - Service Date].[HijriDateHierarchy]" caption="HijriDateHierarchy" time="1" defaultMemberUniqueName="[Dim Date - Service Date].[HijriDateHierarchy].[All]" allUniqueName="[Dim Date - Service Date].[HijriDateHierarchy].[All]" dimensionUniqueName="[Dim Date - Service Date]" displayFolder="" count="0" unbalanced="0"/>
    <cacheHierarchy uniqueName="[Dim Date - Service Date].[Month Name]" caption="Month Name" attribute="1" time="1" defaultMemberUniqueName="[Dim Date - Service Date].[Month Name].[All]" allUniqueName="[Dim Date - Service Date].[Month Name].[All]" dimensionUniqueName="[Dim Date - Service Date]" displayFolder="" count="2" unbalanced="0">
      <fieldsUsage count="2">
        <fieldUsage x="-1"/>
        <fieldUsage x="21"/>
      </fieldsUsage>
    </cacheHierarchy>
    <cacheHierarchy uniqueName="[Dim Date - Service Date].[Month Of Year]" caption="Month Of Year" attribute="1" time="1" defaultMemberUniqueName="[Dim Date - Service Date].[Month Of Year].[All]" allUniqueName="[Dim Date - Service Date].[Month Of Year].[All]" dimensionUniqueName="[Dim Date - Service Date]" displayFolder="" count="0" unbalanced="0"/>
    <cacheHierarchy uniqueName="[Dim Date - Service Date].[MonthOverTime]" caption="MonthOverTime" attribute="1" time="1" defaultMemberUniqueName="[Dim Date - Service Date].[MonthOverTime].[All]" allUniqueName="[Dim Date - Service Date].[MonthOverTime].[All]" dimensionUniqueName="[Dim Date - Service Date]" displayFolder="" count="0" unbalanced="0"/>
    <cacheHierarchy uniqueName="[Dim Date - Service Date].[Quarter Name]" caption="Quarter Name" attribute="1" time="1" defaultMemberUniqueName="[Dim Date - Service Date].[Quarter Name].[All]" allUniqueName="[Dim Date - Service Date].[Quarter Name].[All]" dimensionUniqueName="[Dim Date - Service Date]" displayFolder="" count="0" unbalanced="0"/>
    <cacheHierarchy uniqueName="[Dim Date - Service Date].[Quarter Of Year]" caption="Quarter Of Year" attribute="1" time="1" defaultMemberUniqueName="[Dim Date - Service Date].[Quarter Of Year].[All]" allUniqueName="[Dim Date - Service Date].[Quarter Of Year].[All]" dimensionUniqueName="[Dim Date - Service Date]" displayFolder="" count="0" unbalanced="0"/>
    <cacheHierarchy uniqueName="[Dim Date - Service Date].[Semester Of Year]" caption="Semester Of Year" attribute="1" time="1" defaultMemberUniqueName="[Dim Date - Service Date].[Semester Of Year].[All]" allUniqueName="[Dim Date - Service Date].[Semester Of Year].[All]" dimensionUniqueName="[Dim Date - Service Date]" displayFolder="" count="0" unbalanced="0"/>
    <cacheHierarchy uniqueName="[Dim Date - Service Date].[Week]" caption="Week" attribute="1" time="1" defaultMemberUniqueName="[Dim Date - Service Date].[Week].[All]" allUniqueName="[Dim Date - Service Date].[Week].[All]" dimensionUniqueName="[Dim Date - Service Date]" displayFolder="" count="0" unbalanced="0"/>
    <cacheHierarchy uniqueName="[Dim Date - Service Date].[Week Of Year]" caption="Week Of Year" attribute="1" time="1" defaultMemberUniqueName="[Dim Date - Service Date].[Week Of Year].[All]" allUniqueName="[Dim Date - Service Date].[Week Of Year].[All]" dimensionUniqueName="[Dim Date - Service Date]" displayFolder="" count="0" unbalanced="0"/>
    <cacheHierarchy uniqueName="[Dim Date - Service Date].[WeeksHierarchy]" caption="WeeksHierarchy" time="1" defaultMemberUniqueName="[Dim Date - Service Date].[WeeksHierarchy].[All]" allUniqueName="[Dim Date - Service Date].[WeeksHierarchy].[All]" dimensionUniqueName="[Dim Date - Service Date]" displayFolder="" count="0" unbalanced="0"/>
    <cacheHierarchy uniqueName="[Dim Date - Service Date].[Year Name]" caption="Year Name" attribute="1" time="1" defaultMemberUniqueName="[Dim Date - Service Date].[Year Name].[All]" allUniqueName="[Dim Date - Service Date].[Year Name].[All]" dimensionUniqueName="[Dim Date - Service Date]" displayFolder="" count="0" unbalanced="0"/>
    <cacheHierarchy uniqueName="[Dim Date - Start Date].[Custom Week]" caption="Custom Week" attribute="1" time="1" defaultMemberUniqueName="[Dim Date - Start Date].[Custom Week].[All]" allUniqueName="[Dim Date - Start Date].[Custom Week].[All]" dimensionUniqueName="[Dim Date - Start Date]" displayFolder="" count="0" unbalanced="0"/>
    <cacheHierarchy uniqueName="[Dim Date - Start Date].[Date]" caption="Date" attribute="1" time="1" defaultMemberUniqueName="[Dim Date - Start Date].[Date].[All]" allUniqueName="[Dim Date - Start Date].[Date].[All]" dimensionUniqueName="[Dim Date - Start Date]" displayFolder="" count="0" unbalanced="0"/>
    <cacheHierarchy uniqueName="[Dim Date - Start Date].[DateHierarchy]" caption="DateHierarchy" time="1" defaultMemberUniqueName="[Dim Date - Start Date].[DateHierarchy].[All]" allUniqueName="[Dim Date - Start Date].[DateHierarchy].[All]" dimensionUniqueName="[Dim Date - Start Date]" displayFolder="" count="0" unbalanced="0"/>
    <cacheHierarchy uniqueName="[Dim Date - Start Date].[Day Name]" caption="Day Name" attribute="1" time="1" defaultMemberUniqueName="[Dim Date - Start Date].[Day Name].[All]" allUniqueName="[Dim Date - Start Date].[Day Name].[All]" dimensionUniqueName="[Dim Date - Start Date]" displayFolder="" count="0" unbalanced="0"/>
    <cacheHierarchy uniqueName="[Dim Date - Start Date].[Day Of Month]" caption="Day Of Month" attribute="1" time="1" defaultMemberUniqueName="[Dim Date - Start Date].[Day Of Month].[All]" allUniqueName="[Dim Date - Start Date].[Day Of Month].[All]" dimensionUniqueName="[Dim Date - Start Date]" displayFolder="" count="0" unbalanced="0"/>
    <cacheHierarchy uniqueName="[Dim Date - Start Date].[Day of Week]" caption="Day of Week" attribute="1" time="1" defaultMemberUniqueName="[Dim Date - Start Date].[Day of Week].[All]" allUniqueName="[Dim Date - Start Date].[Day of Week].[All]" dimensionUniqueName="[Dim Date - Start Date]" displayFolder="" count="0" unbalanced="0"/>
    <cacheHierarchy uniqueName="[Dim Date - Start Date].[Day of Year]" caption="Day of Year" attribute="1" time="1" defaultMemberUniqueName="[Dim Date - Start Date].[Day of Year].[All]" allUniqueName="[Dim Date - Start Date].[Day of Year].[All]" dimensionUniqueName="[Dim Date - Start Date]" displayFolder="" count="0" unbalanced="0"/>
    <cacheHierarchy uniqueName="[Dim Date - Start Date].[FormattedDate]" caption="FormattedDate" attribute="1" time="1" defaultMemberUniqueName="[Dim Date - Start Date].[FormattedDate].[All]" allUniqueName="[Dim Date - Start Date].[FormattedDate].[All]" dimensionUniqueName="[Dim Date - Start Date]" displayFolder="" count="0" unbalanced="0"/>
    <cacheHierarchy uniqueName="[Dim Date - Start Date].[Half Year Name]" caption="Half Year Name" attribute="1" time="1" defaultMemberUniqueName="[Dim Date - Start Date].[Half Year Name].[All]" allUniqueName="[Dim Date - Start Date].[Half Year Name].[All]" dimensionUniqueName="[Dim Date - Start Date]" displayFolder="" count="0" unbalanced="0"/>
    <cacheHierarchy uniqueName="[Dim Date - Start Date].[Hijri Date]" caption="Hijri Date" attribute="1" time="1" defaultMemberUniqueName="[Dim Date - Start Date].[Hijri Date].[All]" allUniqueName="[Dim Date - Start Date].[Hijri Date].[All]" dimensionUniqueName="[Dim Date - Start Date]" displayFolder="" count="0" unbalanced="0"/>
    <cacheHierarchy uniqueName="[Dim Date - Start Date].[Hijri Month]" caption="Hijri Month" attribute="1" time="1" defaultMemberUniqueName="[Dim Date - Start Date].[Hijri Month].[All]" allUniqueName="[Dim Date - Start Date].[Hijri Month].[All]" dimensionUniqueName="[Dim Date - Start Date]" displayFolder="" count="0" unbalanced="0"/>
    <cacheHierarchy uniqueName="[Dim Date - Start Date].[Hijri Quarter]" caption="Hijri Quarter" attribute="1" time="1" defaultMemberUniqueName="[Dim Date - Start Date].[Hijri Quarter].[All]" allUniqueName="[Dim Date - Start Date].[Hijri Quarter].[All]" dimensionUniqueName="[Dim Date - Start Date]" displayFolder="" count="0" unbalanced="0"/>
    <cacheHierarchy uniqueName="[Dim Date - Start Date].[Hijri Semester]" caption="Hijri Semester" attribute="1" time="1" defaultMemberUniqueName="[Dim Date - Start Date].[Hijri Semester].[All]" allUniqueName="[Dim Date - Start Date].[Hijri Semester].[All]" dimensionUniqueName="[Dim Date - Start Date]" displayFolder="" count="0" unbalanced="0"/>
    <cacheHierarchy uniqueName="[Dim Date - Start Date].[Hijri Year]" caption="Hijri Year" attribute="1" time="1" defaultMemberUniqueName="[Dim Date - Start Date].[Hijri Year].[All]" allUniqueName="[Dim Date - Start Date].[Hijri Year].[All]" dimensionUniqueName="[Dim Date - Start Date]" displayFolder="" count="0" unbalanced="0"/>
    <cacheHierarchy uniqueName="[Dim Date - Start Date].[HijriDateHierarchy]" caption="HijriDateHierarchy" time="1" defaultMemberUniqueName="[Dim Date - Start Date].[HijriDateHierarchy].[All]" allUniqueName="[Dim Date - Start Date].[HijriDateHierarchy].[All]" dimensionUniqueName="[Dim Date - Start Date]" displayFolder="" count="0" unbalanced="0"/>
    <cacheHierarchy uniqueName="[Dim Date - Start Date].[Month Name]" caption="Month Name" attribute="1" time="1" defaultMemberUniqueName="[Dim Date - Start Date].[Month Name].[All]" allUniqueName="[Dim Date - Start Date].[Month Name].[All]" dimensionUniqueName="[Dim Date - Start Date]" displayFolder="" count="0" unbalanced="0"/>
    <cacheHierarchy uniqueName="[Dim Date - Start Date].[Month Of Year]" caption="Month Of Year" attribute="1" time="1" defaultMemberUniqueName="[Dim Date - Start Date].[Month Of Year].[All]" allUniqueName="[Dim Date - Start Date].[Month Of Year].[All]" dimensionUniqueName="[Dim Date - Start Date]" displayFolder="" count="0" unbalanced="0"/>
    <cacheHierarchy uniqueName="[Dim Date - Start Date].[MonthOverTime]" caption="MonthOverTime" attribute="1" time="1" defaultMemberUniqueName="[Dim Date - Start Date].[MonthOverTime].[All]" allUniqueName="[Dim Date - Start Date].[MonthOverTime].[All]" dimensionUniqueName="[Dim Date - Start Date]" displayFolder="" count="0" unbalanced="0"/>
    <cacheHierarchy uniqueName="[Dim Date - Start Date].[Quarter Name]" caption="Quarter Name" attribute="1" time="1" defaultMemberUniqueName="[Dim Date - Start Date].[Quarter Name].[All]" allUniqueName="[Dim Date - Start Date].[Quarter Name].[All]" dimensionUniqueName="[Dim Date - Start Date]" displayFolder="" count="0" unbalanced="0"/>
    <cacheHierarchy uniqueName="[Dim Date - Start Date].[Quarter Of Year]" caption="Quarter Of Year" attribute="1" time="1" defaultMemberUniqueName="[Dim Date - Start Date].[Quarter Of Year].[All]" allUniqueName="[Dim Date - Start Date].[Quarter Of Year].[All]" dimensionUniqueName="[Dim Date - Start Date]" displayFolder="" count="0" unbalanced="0"/>
    <cacheHierarchy uniqueName="[Dim Date - Start Date].[Semester Of Year]" caption="Semester Of Year" attribute="1" time="1" defaultMemberUniqueName="[Dim Date - Start Date].[Semester Of Year].[All]" allUniqueName="[Dim Date - Start Date].[Semester Of Year].[All]" dimensionUniqueName="[Dim Date - Start Date]" displayFolder="" count="0" unbalanced="0"/>
    <cacheHierarchy uniqueName="[Dim Date - Start Date].[SemesterNameKey]" caption="SemesterNameKey" attribute="1" time="1" defaultMemberUniqueName="[Dim Date - Start Date].[SemesterNameKey].[All]" allUniqueName="[Dim Date - Start Date].[SemesterNameKey].[All]" dimensionUniqueName="[Dim Date - Start Date]" displayFolder="" count="0" unbalanced="0"/>
    <cacheHierarchy uniqueName="[Dim Date - Start Date].[Week]" caption="Week" attribute="1" time="1" defaultMemberUniqueName="[Dim Date - Start Date].[Week].[All]" allUniqueName="[Dim Date - Start Date].[Week].[All]" dimensionUniqueName="[Dim Date - Start Date]" displayFolder="" count="0" unbalanced="0"/>
    <cacheHierarchy uniqueName="[Dim Date - Start Date].[Week Of Year]" caption="Week Of Year" attribute="1" time="1" defaultMemberUniqueName="[Dim Date - Start Date].[Week Of Year].[All]" allUniqueName="[Dim Date - Start Date].[Week Of Year].[All]" dimensionUniqueName="[Dim Date - Start Date]" displayFolder="" count="0" unbalanced="0"/>
    <cacheHierarchy uniqueName="[Dim Date - Start Date].[WeeksHierarchy]" caption="WeeksHierarchy" time="1" defaultMemberUniqueName="[Dim Date - Start Date].[WeeksHierarchy].[All]" allUniqueName="[Dim Date - Start Date].[WeeksHierarchy].[All]" dimensionUniqueName="[Dim Date - Start Date]" displayFolder="" count="0" unbalanced="0"/>
    <cacheHierarchy uniqueName="[Dim Date - Start Date].[Year Name]" caption="Year Name" attribute="1" time="1" defaultMemberUniqueName="[Dim Date - Start Date].[Year Name].[All]" allUniqueName="[Dim Date - Start Date].[Year Name].[All]" dimensionUniqueName="[Dim Date - Start Date]" displayFolder="" count="0" unbalanced="0"/>
    <cacheHierarchy uniqueName="[Dim Diagnosis].[Diagnosis Category Name]" caption="Diagnosis Category Name" attribute="1" defaultMemberUniqueName="[Dim Diagnosis].[Diagnosis Category Name].[All]" allUniqueName="[Dim Diagnosis].[Diagnosis Category Name].[All]" dimensionUniqueName="[Dim Diagnosis]" displayFolder="" count="0" unbalanced="0"/>
    <cacheHierarchy uniqueName="[Dim Diagnosis].[Diagnosis Hierarchy]" caption="Diagnosis Hierarchy" defaultMemberUniqueName="[Dim Diagnosis].[Diagnosis Hierarchy].[All]" allUniqueName="[Dim Diagnosis].[Diagnosis Hierarchy].[All]" dimensionUniqueName="[Dim Diagnosis]" displayFolder="" count="0" unbalanced="0"/>
    <cacheHierarchy uniqueName="[Dim Diagnosis].[Diagnosis Name]" caption="Diagnosis Name" attribute="1" defaultMemberUniqueName="[Dim Diagnosis].[Diagnosis Name].[All]" allUniqueName="[Dim Diagnosis].[Diagnosis Name].[All]" dimensionUniqueName="[Dim Diagnosis]" displayFolder="" count="0" unbalanced="0"/>
    <cacheHierarchy uniqueName="[Dim Discharge Status].[Discharge Status Name]" caption="Discharge Status Name" attribute="1" defaultMemberUniqueName="[Dim Discharge Status].[Discharge Status Name].[All]" allUniqueName="[Dim Discharge Status].[Discharge Status Name].[All]" dimensionUniqueName="[Dim Discharge Status]" displayFolder="" count="0" unbalanced="0"/>
    <cacheHierarchy uniqueName="[Dim Doctor].[Degree Name]" caption="Degree Name" attribute="1" defaultMemberUniqueName="[Dim Doctor].[Degree Name].[All]" allUniqueName="[Dim Doctor].[Degree Name].[All]" dimensionUniqueName="[Dim Doctor]" displayFolder="" count="2" unbalanced="0">
      <fieldsUsage count="2">
        <fieldUsage x="-1"/>
        <fieldUsage x="15"/>
      </fieldsUsage>
    </cacheHierarchy>
    <cacheHierarchy uniqueName="[Dim Doctor].[Doctor Name]" caption="Doctor Name" attribute="1" defaultMemberUniqueName="[Dim Doctor].[Doctor Name].[All]" allUniqueName="[Dim Doctor].[Doctor Name].[All]" dimensionUniqueName="[Dim Doctor]" displayFolder="" count="2" unbalanced="0">
      <fieldsUsage count="2">
        <fieldUsage x="-1"/>
        <fieldUsage x="14"/>
      </fieldsUsage>
    </cacheHierarchy>
    <cacheHierarchy uniqueName="[Dim Doctor].[Doctor Type]" caption="Doctor Type" attribute="1" defaultMemberUniqueName="[Dim Doctor].[Doctor Type].[All]" allUniqueName="[Dim Doctor].[Doctor Type].[All]" dimensionUniqueName="[Dim Doctor]" displayFolder="" count="0" unbalanced="0"/>
    <cacheHierarchy uniqueName="[Dim Doctor].[Hiring Date]" caption="Hiring Date" attribute="1" defaultMemberUniqueName="[Dim Doctor].[Hiring Date].[All]" allUniqueName="[Dim Doctor].[Hiring Date].[All]" dimensionUniqueName="[Dim Doctor]" displayFolder="" count="0" unbalanced="0"/>
    <cacheHierarchy uniqueName="[Dim Doctor].[Shift]" caption="Shift" attribute="1" defaultMemberUniqueName="[Dim Doctor].[Shift].[All]" allUniqueName="[Dim Doctor].[Shift].[All]" dimensionUniqueName="[Dim Doctor]" displayFolder="" count="0" unbalanced="0"/>
    <cacheHierarchy uniqueName="[Dim Doctor].[Specialty]" caption="Specialty" attribute="1" defaultMemberUniqueName="[Dim Doctor].[Specialty].[All]" allUniqueName="[Dim Doctor].[Specialty].[All]" dimensionUniqueName="[Dim Doctor]" displayFolder="" count="2" unbalanced="0">
      <fieldsUsage count="2">
        <fieldUsage x="-1"/>
        <fieldUsage x="11"/>
      </fieldsUsage>
    </cacheHierarchy>
    <cacheHierarchy uniqueName="[Dim Doctor].[Specialty Hierarchy]" caption="Specialty Hierarchy" defaultMemberUniqueName="[Dim Doctor].[Specialty Hierarchy].[All]" allUniqueName="[Dim Doctor].[Specialty Hierarchy].[All]" dimensionUniqueName="[Dim Doctor]" displayFolder="" count="0" unbalanced="0"/>
    <cacheHierarchy uniqueName="[Dim Doctor].[Specialty key]" caption="Specialty key" attribute="1" defaultMemberUniqueName="[Dim Doctor].[Specialty key].[All]" allUniqueName="[Dim Doctor].[Specialty key].[All]" dimensionUniqueName="[Dim Doctor]" displayFolder="" count="0" unbalanced="0"/>
    <cacheHierarchy uniqueName="[Dim Doctor].[Specialty Name]" caption="Specialty Name" attribute="1" defaultMemberUniqueName="[Dim Doctor].[Specialty Name].[All]" allUniqueName="[Dim Doctor].[Specialty Name].[All]" dimensionUniqueName="[Dim Doctor]" displayFolder="" count="0" unbalanced="0"/>
    <cacheHierarchy uniqueName="[Dim Doctor].[Specialty Type]" caption="Specialty Type" attribute="1" defaultMemberUniqueName="[Dim Doctor].[Specialty Type].[All]" allUniqueName="[Dim Doctor].[Specialty Type].[All]" dimensionUniqueName="[Dim Doctor]" displayFolder="" count="0" unbalanced="0"/>
    <cacheHierarchy uniqueName="[Dim Doctor].[Staff Key]" caption="Staff Key" attribute="1" defaultMemberUniqueName="[Dim Doctor].[Staff Key].[All]" allUniqueName="[Dim Doctor].[Staff Key].[All]" dimensionUniqueName="[Dim Doctor]" displayFolder="" count="0" unbalanced="0"/>
    <cacheHierarchy uniqueName="[Dim Doctor].[Termination Date]" caption="Termination Date" attribute="1" defaultMemberUniqueName="[Dim Doctor].[Termination Date].[All]" allUniqueName="[Dim Doctor].[Termination Date].[All]" dimensionUniqueName="[Dim Doctor]" displayFolder="" count="0" unbalanced="0"/>
    <cacheHierarchy uniqueName="[Dim Doctor].[Unified Specialty Hierarchy]" caption="Unified Specialty Hierarchy" defaultMemberUniqueName="[Dim Doctor].[Unified Specialty Hierarchy].[All]" allUniqueName="[Dim Doctor].[Unified Specialty Hierarchy].[All]" dimensionUniqueName="[Dim Doctor]" displayFolder="" count="0" unbalanced="0"/>
    <cacheHierarchy uniqueName="[Dim Doctor Procedure].[Degree Name]" caption="Degree Name" attribute="1" defaultMemberUniqueName="[Dim Doctor Procedure].[Degree Name].[All]" allUniqueName="[Dim Doctor Procedure].[Degree Name].[All]" dimensionUniqueName="[Dim Doctor Procedure]" displayFolder="" count="0" unbalanced="0"/>
    <cacheHierarchy uniqueName="[Dim Doctor Procedure].[Doctor Name]" caption="Doctor Name" attribute="1" defaultMemberUniqueName="[Dim Doctor Procedure].[Doctor Name].[All]" allUniqueName="[Dim Doctor Procedure].[Doctor Name].[All]" dimensionUniqueName="[Dim Doctor Procedure]" displayFolder="" count="0" unbalanced="0"/>
    <cacheHierarchy uniqueName="[Dim Doctor Procedure].[Doctor Type]" caption="Doctor Type" attribute="1" defaultMemberUniqueName="[Dim Doctor Procedure].[Doctor Type].[All]" allUniqueName="[Dim Doctor Procedure].[Doctor Type].[All]" dimensionUniqueName="[Dim Doctor Procedure]" displayFolder="" count="0" unbalanced="0"/>
    <cacheHierarchy uniqueName="[Dim Doctor Procedure].[Hiring Date]" caption="Hiring Date" attribute="1" defaultMemberUniqueName="[Dim Doctor Procedure].[Hiring Date].[All]" allUniqueName="[Dim Doctor Procedure].[Hiring Date].[All]" dimensionUniqueName="[Dim Doctor Procedure]" displayFolder="" count="0" unbalanced="0"/>
    <cacheHierarchy uniqueName="[Dim Doctor Procedure].[Shift]" caption="Shift" attribute="1" defaultMemberUniqueName="[Dim Doctor Procedure].[Shift].[All]" allUniqueName="[Dim Doctor Procedure].[Shift].[All]" dimensionUniqueName="[Dim Doctor Procedure]" displayFolder="" count="0" unbalanced="0"/>
    <cacheHierarchy uniqueName="[Dim Doctor Procedure].[Specialty]" caption="Specialty" attribute="1" defaultMemberUniqueName="[Dim Doctor Procedure].[Specialty].[All]" allUniqueName="[Dim Doctor Procedure].[Specialty].[All]" dimensionUniqueName="[Dim Doctor Procedure]" displayFolder="" count="0" unbalanced="0"/>
    <cacheHierarchy uniqueName="[Dim Doctor Procedure].[Specialty Hierarchy]" caption="Specialty Hierarchy" defaultMemberUniqueName="[Dim Doctor Procedure].[Specialty Hierarchy].[All]" allUniqueName="[Dim Doctor Procedure].[Specialty Hierarchy].[All]" dimensionUniqueName="[Dim Doctor Procedure]" displayFolder="" count="0" unbalanced="0"/>
    <cacheHierarchy uniqueName="[Dim Doctor Procedure].[Specialty key]" caption="Specialty key" attribute="1" defaultMemberUniqueName="[Dim Doctor Procedure].[Specialty key].[All]" allUniqueName="[Dim Doctor Procedure].[Specialty key].[All]" dimensionUniqueName="[Dim Doctor Procedure]" displayFolder="" count="0" unbalanced="0"/>
    <cacheHierarchy uniqueName="[Dim Doctor Procedure].[Specialty Name]" caption="Specialty Name" attribute="1" defaultMemberUniqueName="[Dim Doctor Procedure].[Specialty Name].[All]" allUniqueName="[Dim Doctor Procedure].[Specialty Name].[All]" dimensionUniqueName="[Dim Doctor Procedure]" displayFolder="" count="0" unbalanced="0"/>
    <cacheHierarchy uniqueName="[Dim Doctor Procedure].[Specialty Type]" caption="Specialty Type" attribute="1" defaultMemberUniqueName="[Dim Doctor Procedure].[Specialty Type].[All]" allUniqueName="[Dim Doctor Procedure].[Specialty Type].[All]" dimensionUniqueName="[Dim Doctor Procedure]" displayFolder="" count="0" unbalanced="0"/>
    <cacheHierarchy uniqueName="[Dim Doctor Procedure].[Staff Key]" caption="Staff Key" attribute="1" defaultMemberUniqueName="[Dim Doctor Procedure].[Staff Key].[All]" allUniqueName="[Dim Doctor Procedure].[Staff Key].[All]" dimensionUniqueName="[Dim Doctor Procedure]" displayFolder="" count="0" unbalanced="0"/>
    <cacheHierarchy uniqueName="[Dim Doctor Procedure].[Termination Date]" caption="Termination Date" attribute="1" defaultMemberUniqueName="[Dim Doctor Procedure].[Termination Date].[All]" allUniqueName="[Dim Doctor Procedure].[Termination Date].[All]" dimensionUniqueName="[Dim Doctor Procedure]" displayFolder="" count="0" unbalanced="0"/>
    <cacheHierarchy uniqueName="[Dim Doctors Status].[Doctor Status]" caption="Doctor Status" attribute="1" defaultMemberUniqueName="[Dim Doctors Status].[Doctor Status].[All]" allUniqueName="[Dim Doctors Status].[Doctor Status].[All]" dimensionUniqueName="[Dim Doctors Status]" displayFolder="" count="0" unbalanced="0"/>
    <cacheHierarchy uniqueName="[Dim Employees].[BusinessUnitKey]" caption="BusinessUnitKey" attribute="1" defaultMemberUniqueName="[Dim Employees].[BusinessUnitKey].[All]" allUniqueName="[Dim Employees].[BusinessUnitKey].[All]" dimensionUniqueName="[Dim Employees]" displayFolder="" count="0" unbalanced="0"/>
    <cacheHierarchy uniqueName="[Dim Employees].[Department]" caption="Department" attribute="1" defaultMemberUniqueName="[Dim Employees].[Department].[All]" allUniqueName="[Dim Employees].[Department].[All]" dimensionUniqueName="[Dim Employees]" displayFolder="" count="0" unbalanced="0"/>
    <cacheHierarchy uniqueName="[Dim Employees].[EmployeeUserName]" caption="EmployeeUserName" attribute="1" defaultMemberUniqueName="[Dim Employees].[EmployeeUserName].[All]" allUniqueName="[Dim Employees].[EmployeeUserName].[All]" dimensionUniqueName="[Dim Employees]" displayFolder="" count="0" unbalanced="0"/>
    <cacheHierarchy uniqueName="[Dim Employees].[FullName]" caption="FullName" attribute="1" defaultMemberUniqueName="[Dim Employees].[FullName].[All]" allUniqueName="[Dim Employees].[FullName].[All]" dimensionUniqueName="[Dim Employees]" displayFolder="" count="0" unbalanced="0"/>
    <cacheHierarchy uniqueName="[Dim Employees].[IsDeleted]" caption="IsDeleted" attribute="1" defaultMemberUniqueName="[Dim Employees].[IsDeleted].[All]" allUniqueName="[Dim Employees].[IsDeleted].[All]" dimensionUniqueName="[Dim Employees]" displayFolder="" count="0" unbalanced="0"/>
    <cacheHierarchy uniqueName="[Dim Employees].[Job_Desc]" caption="Job_Desc" attribute="1" defaultMemberUniqueName="[Dim Employees].[Job_Desc].[All]" allUniqueName="[Dim Employees].[Job_Desc].[All]" dimensionUniqueName="[Dim Employees]" displayFolder="" count="0" unbalanced="0"/>
    <cacheHierarchy uniqueName="[Dim Employees].[ManagerFullName]" caption="ManagerFullName" attribute="1" defaultMemberUniqueName="[Dim Employees].[ManagerFullName].[All]" allUniqueName="[Dim Employees].[ManagerFullName].[All]" dimensionUniqueName="[Dim Employees]" displayFolder="" count="0" unbalanced="0"/>
    <cacheHierarchy uniqueName="[Dim Employees].[ManagerID]" caption="ManagerID" attribute="1" defaultMemberUniqueName="[Dim Employees].[ManagerID].[All]" allUniqueName="[Dim Employees].[ManagerID].[All]" dimensionUniqueName="[Dim Employees]" displayFolder="" count="0" unbalanced="0"/>
    <cacheHierarchy uniqueName="[Dim Employees].[managerlogin]" caption="managerlogin" attribute="1" defaultMemberUniqueName="[Dim Employees].[managerlogin].[All]" allUniqueName="[Dim Employees].[managerlogin].[All]" dimensionUniqueName="[Dim Employees]" displayFolder="" count="0" unbalanced="0"/>
    <cacheHierarchy uniqueName="[Dim Employees].[Organization]" caption="Organization" attribute="1" defaultMemberUniqueName="[Dim Employees].[Organization].[All]" allUniqueName="[Dim Employees].[Organization].[All]" dimensionUniqueName="[Dim Employees]" displayFolder="" count="0" unbalanced="0"/>
    <cacheHierarchy uniqueName="[Dim Episode].[Bill_Type]" caption="Bill_Type" attribute="1" defaultMemberUniqueName="[Dim Episode].[Bill_Type].[All]" allUniqueName="[Dim Episode].[Bill_Type].[All]" dimensionUniqueName="[Dim Episode]" displayFolder="" count="0" unbalanced="0"/>
    <cacheHierarchy uniqueName="[Dim Episode].[Cross Referral]" caption="Cross Referral" attribute="1" defaultMemberUniqueName="[Dim Episode].[Cross Referral].[All]" allUniqueName="[Dim Episode].[Cross Referral].[All]" dimensionUniqueName="[Dim Episode]" displayFolder="" count="0" unbalanced="0"/>
    <cacheHierarchy uniqueName="[Dim Episode].[Episode_key]" caption="Episode_key" attribute="1" defaultMemberUniqueName="[Dim Episode].[Episode_key].[All]" allUniqueName="[Dim Episode].[Episode_key].[All]" dimensionUniqueName="[Dim Episode]" displayFolder="" count="0" unbalanced="0"/>
    <cacheHierarchy uniqueName="[Dim Episode].[Patient Category]" caption="Patient Category" attribute="1" defaultMemberUniqueName="[Dim Episode].[Patient Category].[All]" allUniqueName="[Dim Episode].[Patient Category].[All]" dimensionUniqueName="[Dim Episode]" displayFolder="" count="2" unbalanced="0">
      <fieldsUsage count="2">
        <fieldUsage x="-1"/>
        <fieldUsage x="16"/>
      </fieldsUsage>
    </cacheHierarchy>
    <cacheHierarchy uniqueName="[Dim Episode].[Section]" caption="Section" attribute="1" defaultMemberUniqueName="[Dim Episode].[Section].[All]" allUniqueName="[Dim Episode].[Section].[All]" dimensionUniqueName="[Dim Episode]" displayFolder="" count="0" unbalanced="0"/>
    <cacheHierarchy uniqueName="[Dim Episode].[Source Of Business]" caption="Source Of Business" attribute="1" defaultMemberUniqueName="[Dim Episode].[Source Of Business].[All]" allUniqueName="[Dim Episode].[Source Of Business].[All]" dimensionUniqueName="[Dim Episode]" displayFolder="" count="0" unbalanced="0"/>
    <cacheHierarchy uniqueName="[Dim Episode Status].[Status]" caption="Status" attribute="1" defaultMemberUniqueName="[Dim Episode Status].[Status].[All]" allUniqueName="[Dim Episode Status].[Status].[All]" dimensionUniqueName="[Dim Episode Status]" displayFolder="" count="0" unbalanced="0"/>
    <cacheHierarchy uniqueName="[Dim Exclusive].[Exclusive]" caption="Exclusive" attribute="1" defaultMemberUniqueName="[Dim Exclusive].[Exclusive].[All]" allUniqueName="[Dim Exclusive].[Exclusive].[All]" dimensionUniqueName="[Dim Exclusive]" displayFolder="" count="0" unbalanced="0"/>
    <cacheHierarchy uniqueName="[Dim Hospital Structure].[Bed Class Hierarchy]" caption="Bed Class Hierarchy" defaultMemberUniqueName="[Dim Hospital Structure].[Bed Class Hierarchy].[All]" allUniqueName="[Dim Hospital Structure].[Bed Class Hierarchy].[All]" dimensionUniqueName="[Dim Hospital Structure]" displayFolder="" count="0" unbalanced="0"/>
    <cacheHierarchy uniqueName="[Dim Hospital Structure].[Bed Class Name]" caption="Bed Class Name" attribute="1" defaultMemberUniqueName="[Dim Hospital Structure].[Bed Class Name].[All]" allUniqueName="[Dim Hospital Structure].[Bed Class Name].[All]" dimensionUniqueName="[Dim Hospital Structure]" displayFolder="" count="0" unbalanced="0"/>
    <cacheHierarchy uniqueName="[Dim Hospital Structure].[Bed Name]" caption="Bed Name" attribute="1" defaultMemberUniqueName="[Dim Hospital Structure].[Bed Name].[All]" allUniqueName="[Dim Hospital Structure].[Bed Name].[All]" dimensionUniqueName="[Dim Hospital Structure]" displayFolder="" count="0" unbalanced="0"/>
    <cacheHierarchy uniqueName="[Dim Hospital Structure].[Branch Name]" caption="Branch Name" attribute="1" defaultMemberUniqueName="[Dim Hospital Structure].[Branch Name].[All]" allUniqueName="[Dim Hospital Structure].[Branch Name].[All]" dimensionUniqueName="[Dim Hospital Structure]" displayFolder="" count="0" unbalanced="0"/>
    <cacheHierarchy uniqueName="[Dim Hospital Structure].[Building Name]" caption="Building Name" attribute="1" defaultMemberUniqueName="[Dim Hospital Structure].[Building Name].[All]" allUniqueName="[Dim Hospital Structure].[Building Name].[All]" dimensionUniqueName="[Dim Hospital Structure]" displayFolder="" count="0" unbalanced="0"/>
    <cacheHierarchy uniqueName="[Dim Hospital Structure].[Floor Name]" caption="Floor Name" attribute="1" defaultMemberUniqueName="[Dim Hospital Structure].[Floor Name].[All]" allUniqueName="[Dim Hospital Structure].[Floor Name].[All]" dimensionUniqueName="[Dim Hospital Structure]" displayFolder="" count="0" unbalanced="0"/>
    <cacheHierarchy uniqueName="[Dim Hospital Structure].[Hospital Hierarchy]" caption="Hospital Hierarchy" defaultMemberUniqueName="[Dim Hospital Structure].[Hospital Hierarchy].[All]" allUniqueName="[Dim Hospital Structure].[Hospital Hierarchy].[All]" dimensionUniqueName="[Dim Hospital Structure]" displayFolder="" count="0" unbalanced="0"/>
    <cacheHierarchy uniqueName="[Dim Hospital Structure].[Location Type Name]" caption="Location Type Name" attribute="1" defaultMemberUniqueName="[Dim Hospital Structure].[Location Type Name].[All]" allUniqueName="[Dim Hospital Structure].[Location Type Name].[All]" dimensionUniqueName="[Dim Hospital Structure]" displayFolder="" count="0" unbalanced="0"/>
    <cacheHierarchy uniqueName="[Dim Hospital Structure].[Room Name]" caption="Room Name" attribute="1" defaultMemberUniqueName="[Dim Hospital Structure].[Room Name].[All]" allUniqueName="[Dim Hospital Structure].[Room Name].[All]" dimensionUniqueName="[Dim Hospital Structure]" displayFolder="" count="0" unbalanced="0"/>
    <cacheHierarchy uniqueName="[Dim Hospital Structure].[Specialty Name]" caption="Specialty Name" attribute="1" defaultMemberUniqueName="[Dim Hospital Structure].[Specialty Name].[All]" allUniqueName="[Dim Hospital Structure].[Specialty Name].[All]" dimensionUniqueName="[Dim Hospital Structure]" displayFolder="" count="0" unbalanced="0"/>
    <cacheHierarchy uniqueName="[Dim Hospital Structure].[Status Description]" caption="Status Description" attribute="1" defaultMemberUniqueName="[Dim Hospital Structure].[Status Description].[All]" allUniqueName="[Dim Hospital Structure].[Status Description].[All]" dimensionUniqueName="[Dim Hospital Structure]" displayFolder="" count="0" unbalanced="0"/>
    <cacheHierarchy uniqueName="[Dim Invoice].[Invoice No.]" caption="Invoice No." attribute="1" defaultMemberUniqueName="[Dim Invoice].[Invoice No.].[All]" allUniqueName="[Dim Invoice].[Invoice No.].[All]" dimensionUniqueName="[Dim Invoice]" displayFolder="" count="0" unbalanced="0"/>
    <cacheHierarchy uniqueName="[Dim Invoice].[Paid_For]" caption="Paid_For" attribute="1" defaultMemberUniqueName="[Dim Invoice].[Paid_For].[All]" allUniqueName="[Dim Invoice].[Paid_For].[All]" dimensionUniqueName="[Dim Invoice]" displayFolder="" count="0" unbalanced="0"/>
    <cacheHierarchy uniqueName="[Dim Medical Department].[MD Short Name]" caption="MD Short Name" attribute="1" defaultMemberUniqueName="[Dim Medical Department].[MD Short Name].[All]" allUniqueName="[Dim Medical Department].[MD Short Name].[All]" dimensionUniqueName="[Dim Medical Department]" displayFolder="" count="0" unbalanced="0"/>
    <cacheHierarchy uniqueName="[Dim Medical Department].[Medical Department Hierarchy]" caption="Medical Department Hierarchy" defaultMemberUniqueName="[Dim Medical Department].[Medical Department Hierarchy].[All]" allUniqueName="[Dim Medical Department].[Medical Department Hierarchy].[All]" dimensionUniqueName="[Dim Medical Department]" displayFolder="" count="3" unbalanced="0">
      <fieldsUsage count="3">
        <fieldUsage x="-1"/>
        <fieldUsage x="6"/>
        <fieldUsage x="7"/>
      </fieldsUsage>
    </cacheHierarchy>
    <cacheHierarchy uniqueName="[Dim Medical Department].[Medical Department Key]" caption="Medical Department Key" attribute="1" defaultMemberUniqueName="[Dim Medical Department].[Medical Department Key].[All]" allUniqueName="[Dim Medical Department].[Medical Department Key].[All]" dimensionUniqueName="[Dim Medical Department]" displayFolder="" count="0" unbalanced="0"/>
    <cacheHierarchy uniqueName="[Dim Medical Department].[Medical Department Name]" caption="Medical Department Name" attribute="1" defaultMemberUniqueName="[Dim Medical Department].[Medical Department Name].[All]" allUniqueName="[Dim Medical Department].[Medical Department Name].[All]" dimensionUniqueName="[Dim Medical Department]" displayFolder="" count="0" unbalanced="0"/>
    <cacheHierarchy uniqueName="[Dim Medical Department].[Medical Short Name Hierarchy]" caption="Medical Short Name Hierarchy" defaultMemberUniqueName="[Dim Medical Department].[Medical Short Name Hierarchy].[All]" allUniqueName="[Dim Medical Department].[Medical Short Name Hierarchy].[All]" dimensionUniqueName="[Dim Medical Department]" displayFolder="" count="0" unbalanced="0"/>
    <cacheHierarchy uniqueName="[Dim Medical Department].[Unified Medical Department Name]" caption="Unified Medical Department Name" attribute="1" defaultMemberUniqueName="[Dim Medical Department].[Unified Medical Department Name].[All]" allUniqueName="[Dim Medical Department].[Unified Medical Department Name].[All]" dimensionUniqueName="[Dim Medical Department]" displayFolder="" count="2" unbalanced="0">
      <fieldsUsage count="2">
        <fieldUsage x="-1"/>
        <fieldUsage x="20"/>
      </fieldsUsage>
    </cacheHierarchy>
    <cacheHierarchy uniqueName="[Dim Medical Department].[Unified Short Name]" caption="Unified Short Name" attribute="1" defaultMemberUniqueName="[Dim Medical Department].[Unified Short Name].[All]" allUniqueName="[Dim Medical Department].[Unified Short Name].[All]" dimensionUniqueName="[Dim Medical Department]" displayFolder="" count="0" unbalanced="0"/>
    <cacheHierarchy uniqueName="[Dim Notes].[Note]" caption="Note" attribute="1" defaultMemberUniqueName="[Dim Notes].[Note].[All]" allUniqueName="[Dim Notes].[Note].[All]" dimensionUniqueName="[Dim Notes]" displayFolder="" count="0" unbalanced="0"/>
    <cacheHierarchy uniqueName="[Dim Operation].[Operation Classification]" caption="Operation Classification" attribute="1" defaultMemberUniqueName="[Dim Operation].[Operation Classification].[All]" allUniqueName="[Dim Operation].[Operation Classification].[All]" dimensionUniqueName="[Dim Operation]" displayFolder="" count="0" unbalanced="0"/>
    <cacheHierarchy uniqueName="[Dim Operation].[Operation Hierarchy]" caption="Operation Hierarchy" defaultMemberUniqueName="[Dim Operation].[Operation Hierarchy].[All]" allUniqueName="[Dim Operation].[Operation Hierarchy].[All]" dimensionUniqueName="[Dim Operation]" displayFolder="" count="0" unbalanced="0"/>
    <cacheHierarchy uniqueName="[Dim Operation].[Operation Name]" caption="Operation Name" attribute="1" defaultMemberUniqueName="[Dim Operation].[Operation Name].[All]" allUniqueName="[Dim Operation].[Operation Name].[All]" dimensionUniqueName="[Dim Operation]" displayFolder="" count="0" unbalanced="0"/>
    <cacheHierarchy uniqueName="[Dim Operation].[Operation Type]" caption="Operation Type" attribute="1" defaultMemberUniqueName="[Dim Operation].[Operation Type].[All]" allUniqueName="[Dim Operation].[Operation Type].[All]" dimensionUniqueName="[Dim Operation]" displayFolder="" count="0" unbalanced="0"/>
    <cacheHierarchy uniqueName="[Dim Packages].[Package Category Name]" caption="Package Category Name" attribute="1" defaultMemberUniqueName="[Dim Packages].[Package Category Name].[All]" allUniqueName="[Dim Packages].[Package Category Name].[All]" dimensionUniqueName="[Dim Packages]" displayFolder="" count="0" unbalanced="0"/>
    <cacheHierarchy uniqueName="[Dim Packages].[Package Code]" caption="Package Code" attribute="1" defaultMemberUniqueName="[Dim Packages].[Package Code].[All]" allUniqueName="[Dim Packages].[Package Code].[All]" dimensionUniqueName="[Dim Packages]" displayFolder="" count="0" unbalanced="0"/>
    <cacheHierarchy uniqueName="[Dim Packages].[Package Group Name]" caption="Package Group Name" attribute="1" defaultMemberUniqueName="[Dim Packages].[Package Group Name].[All]" allUniqueName="[Dim Packages].[Package Group Name].[All]" dimensionUniqueName="[Dim Packages]" displayFolder="" count="0" unbalanced="0"/>
    <cacheHierarchy uniqueName="[Dim Packages].[Package Hierarchy]" caption="Package Hierarchy" defaultMemberUniqueName="[Dim Packages].[Package Hierarchy].[All]" allUniqueName="[Dim Packages].[Package Hierarchy].[All]" dimensionUniqueName="[Dim Packages]" displayFolder="" count="0" unbalanced="0"/>
    <cacheHierarchy uniqueName="[Dim Packages].[Package Key]" caption="Package Key" attribute="1" defaultMemberUniqueName="[Dim Packages].[Package Key].[All]" allUniqueName="[Dim Packages].[Package Key].[All]" dimensionUniqueName="[Dim Packages]" displayFolder="" count="0" unbalanced="0"/>
    <cacheHierarchy uniqueName="[Dim Packages].[Package Name]" caption="Package Name" attribute="1" defaultMemberUniqueName="[Dim Packages].[Package Name].[All]" allUniqueName="[Dim Packages].[Package Name].[All]" dimensionUniqueName="[Dim Packages]" displayFolder="" count="0" unbalanced="0"/>
    <cacheHierarchy uniqueName="[Dim Patient].[Age]" caption="Age" attribute="1" defaultMemberUniqueName="[Dim Patient].[Age].[All]" allUniqueName="[Dim Patient].[Age].[All]" dimensionUniqueName="[Dim Patient]" displayFolder="" count="0" unbalanced="0"/>
    <cacheHierarchy uniqueName="[Dim Patient].[Age Range]" caption="Age Range" attribute="1" defaultMemberUniqueName="[Dim Patient].[Age Range].[All]" allUniqueName="[Dim Patient].[Age Range].[All]" dimensionUniqueName="[Dim Patient]" displayFolder="" count="0" unbalanced="0"/>
    <cacheHierarchy uniqueName="[Dim Patient].[Created by]" caption="Created by" attribute="1" defaultMemberUniqueName="[Dim Patient].[Created by].[All]" allUniqueName="[Dim Patient].[Created by].[All]" dimensionUniqueName="[Dim Patient]" displayFolder="" count="0" unbalanced="0"/>
    <cacheHierarchy uniqueName="[Dim Patient].[Creation Date]" caption="Creation Date" attribute="1" defaultMemberUniqueName="[Dim Patient].[Creation Date].[All]" allUniqueName="[Dim Patient].[Creation Date].[All]" dimensionUniqueName="[Dim Patient]" displayFolder="" count="0" unbalanced="0"/>
    <cacheHierarchy uniqueName="[Dim Patient].[District Name]" caption="District Name" attribute="1" defaultMemberUniqueName="[Dim Patient].[District Name].[All]" allUniqueName="[Dim Patient].[District Name].[All]" dimensionUniqueName="[Dim Patient]" displayFolder="" count="0" unbalanced="0"/>
    <cacheHierarchy uniqueName="[Dim Patient].[File Number]" caption="File Number" attribute="1" defaultMemberUniqueName="[Dim Patient].[File Number].[All]" allUniqueName="[Dim Patient].[File Number].[All]" dimensionUniqueName="[Dim Patient]" displayFolder="" count="0" unbalanced="0"/>
    <cacheHierarchy uniqueName="[Dim Patient].[Gender Name]" caption="Gender Name" attribute="1" defaultMemberUniqueName="[Dim Patient].[Gender Name].[All]" allUniqueName="[Dim Patient].[Gender Name].[All]" dimensionUniqueName="[Dim Patient]" displayFolder="" count="0" unbalanced="0"/>
    <cacheHierarchy uniqueName="[Dim Patient].[ID Number]" caption="ID Number" attribute="1" defaultMemberUniqueName="[Dim Patient].[ID Number].[All]" allUniqueName="[Dim Patient].[ID Number].[All]" dimensionUniqueName="[Dim Patient]" displayFolder="" count="0" unbalanced="0"/>
    <cacheHierarchy uniqueName="[Dim Patient].[ID Type]" caption="ID Type" attribute="1" defaultMemberUniqueName="[Dim Patient].[ID Type].[All]" allUniqueName="[Dim Patient].[ID Type].[All]" dimensionUniqueName="[Dim Patient]" displayFolder="" count="0" unbalanced="0"/>
    <cacheHierarchy uniqueName="[Dim Patient].[Mobile Number]" caption="Mobile Number" attribute="1" defaultMemberUniqueName="[Dim Patient].[Mobile Number].[All]" allUniqueName="[Dim Patient].[Mobile Number].[All]" dimensionUniqueName="[Dim Patient]" displayFolder="" count="0" unbalanced="0"/>
    <cacheHierarchy uniqueName="[Dim Patient].[Mobile Number2]" caption="Mobile Number2" attribute="1" defaultMemberUniqueName="[Dim Patient].[Mobile Number2].[All]" allUniqueName="[Dim Patient].[Mobile Number2].[All]" dimensionUniqueName="[Dim Patient]" displayFolder="" count="0" unbalanced="0"/>
    <cacheHierarchy uniqueName="[Dim Patient].[Nationality Name]" caption="Nationality Name" attribute="1" defaultMemberUniqueName="[Dim Patient].[Nationality Name].[All]" allUniqueName="[Dim Patient].[Nationality Name].[All]" dimensionUniqueName="[Dim Patient]" displayFolder="" count="0" unbalanced="0"/>
    <cacheHierarchy uniqueName="[Dim Patient].[Patient Birthdate]" caption="Patient Birthdate" attribute="1" defaultMemberUniqueName="[Dim Patient].[Patient Birthdate].[All]" allUniqueName="[Dim Patient].[Patient Birthdate].[All]" dimensionUniqueName="[Dim Patient]" displayFolder="" count="0" unbalanced="0"/>
    <cacheHierarchy uniqueName="[Dim Patient].[Patient Code]" caption="Patient Code" attribute="1" defaultMemberUniqueName="[Dim Patient].[Patient Code].[All]" allUniqueName="[Dim Patient].[Patient Code].[All]" dimensionUniqueName="[Dim Patient]" displayFolder="" count="0" unbalanced="0"/>
    <cacheHierarchy uniqueName="[Dim Patient].[Patient Id]" caption="Patient Id" attribute="1" defaultMemberUniqueName="[Dim Patient].[Patient Id].[All]" allUniqueName="[Dim Patient].[Patient Id].[All]" dimensionUniqueName="[Dim Patient]" displayFolder="" count="0" unbalanced="0"/>
    <cacheHierarchy uniqueName="[Dim Patient].[Patient Name]" caption="Patient Name" attribute="1" defaultMemberUniqueName="[Dim Patient].[Patient Name].[All]" allUniqueName="[Dim Patient].[Patient Name].[All]" dimensionUniqueName="[Dim Patient]" displayFolder="" count="0" unbalanced="0"/>
    <cacheHierarchy uniqueName="[Dim Patient].[Patient Payment Type]" caption="Patient Payment Type" attribute="1" defaultMemberUniqueName="[Dim Patient].[Patient Payment Type].[All]" allUniqueName="[Dim Patient].[Patient Payment Type].[All]" dimensionUniqueName="[Dim Patient]" displayFolder="" count="0" unbalanced="0"/>
    <cacheHierarchy uniqueName="[Dim Patient].[Patient Retention]" caption="Patient Retention" attribute="1" defaultMemberUniqueName="[Dim Patient].[Patient Retention].[All]" allUniqueName="[Dim Patient].[Patient Retention].[All]" dimensionUniqueName="[Dim Patient]" displayFolder="" count="0" unbalanced="0"/>
    <cacheHierarchy uniqueName="[Dim Patient].[Phone 1]" caption="Phone 1" attribute="1" defaultMemberUniqueName="[Dim Patient].[Phone 1].[All]" allUniqueName="[Dim Patient].[Phone 1].[All]" dimensionUniqueName="[Dim Patient]" displayFolder="" count="0" unbalanced="0"/>
    <cacheHierarchy uniqueName="[Dim Patient].[Phone 2]" caption="Phone 2" attribute="1" defaultMemberUniqueName="[Dim Patient].[Phone 2].[All]" allUniqueName="[Dim Patient].[Phone 2].[All]" dimensionUniqueName="[Dim Patient]" displayFolder="" count="0" unbalanced="0"/>
    <cacheHierarchy uniqueName="[Dim Patient].[Phone 3]" caption="Phone 3" attribute="1" defaultMemberUniqueName="[Dim Patient].[Phone 3].[All]" allUniqueName="[Dim Patient].[Phone 3].[All]" dimensionUniqueName="[Dim Patient]" displayFolder="" count="0" unbalanced="0"/>
    <cacheHierarchy uniqueName="[Dim Patient].[PR SubCategory]" caption="PR SubCategory" attribute="1" defaultMemberUniqueName="[Dim Patient].[PR SubCategory].[All]" allUniqueName="[Dim Patient].[PR SubCategory].[All]" dimensionUniqueName="[Dim Patient]" displayFolder="" count="0" unbalanced="0"/>
    <cacheHierarchy uniqueName="[Dim Patient].[Province Name]" caption="Province Name" attribute="1" defaultMemberUniqueName="[Dim Patient].[Province Name].[All]" allUniqueName="[Dim Patient].[Province Name].[All]" dimensionUniqueName="[Dim Patient]" displayFolder="" count="0" unbalanced="0"/>
    <cacheHierarchy uniqueName="[Dim Patient].[Source Description]" caption="Source Description" attribute="1" defaultMemberUniqueName="[Dim Patient].[Source Description].[All]" allUniqueName="[Dim Patient].[Source Description].[All]" dimensionUniqueName="[Dim Patient]" displayFolder="" count="0" unbalanced="0"/>
    <cacheHierarchy uniqueName="[Dim Patient].[Source Of Business]" caption="Source Of Business" attribute="1" defaultMemberUniqueName="[Dim Patient].[Source Of Business].[All]" allUniqueName="[Dim Patient].[Source Of Business].[All]" dimensionUniqueName="[Dim Patient]" displayFolder="" count="0" unbalanced="0"/>
    <cacheHierarchy uniqueName="[Dim Patient Payment Status].[Status]" caption="Status" attribute="1" defaultMemberUniqueName="[Dim Patient Payment Status].[Status].[All]" allUniqueName="[Dim Patient Payment Status].[Status].[All]" dimensionUniqueName="[Dim Patient Payment Status]" displayFolder="" count="0" unbalanced="0"/>
    <cacheHierarchy uniqueName="[Dim Patient Status].[Patient Status]" caption="Patient Status" attribute="1" defaultMemberUniqueName="[Dim Patient Status].[Patient Status].[All]" allUniqueName="[Dim Patient Status].[Patient Status].[All]" dimensionUniqueName="[Dim Patient Status]" displayFolder="" count="0" unbalanced="0"/>
    <cacheHierarchy uniqueName="[Dim Readmission].[Readmission Desc]" caption="Readmission Desc" attribute="1" defaultMemberUniqueName="[Dim Readmission].[Readmission Desc].[All]" allUniqueName="[Dim Readmission].[Readmission Desc].[All]" dimensionUniqueName="[Dim Readmission]" displayFolder="" count="0" unbalanced="0"/>
    <cacheHierarchy uniqueName="[Dim Referral Source].[Case Type]" caption="Case Type" attribute="1" defaultMemberUniqueName="[Dim Referral Source].[Case Type].[All]" allUniqueName="[Dim Referral Source].[Case Type].[All]" dimensionUniqueName="[Dim Referral Source]" displayFolder="" count="0" unbalanced="0"/>
    <cacheHierarchy uniqueName="[Dim Referral Source].[Referral Source Hierarchy]" caption="Referral Source Hierarchy" defaultMemberUniqueName="[Dim Referral Source].[Referral Source Hierarchy].[All]" allUniqueName="[Dim Referral Source].[Referral Source Hierarchy].[All]" dimensionUniqueName="[Dim Referral Source]" displayFolder="" count="0" unbalanced="0"/>
    <cacheHierarchy uniqueName="[Dim Referral Source].[Referral Source Name]" caption="Referral Source Name" attribute="1" defaultMemberUniqueName="[Dim Referral Source].[Referral Source Name].[All]" allUniqueName="[Dim Referral Source].[Referral Source Name].[All]" dimensionUniqueName="[Dim Referral Source]" displayFolder="" count="0" unbalanced="0"/>
    <cacheHierarchy uniqueName="[Dim Referral Source].[Referral Source Unified Name]" caption="Referral Source Unified Name" attribute="1" defaultMemberUniqueName="[Dim Referral Source].[Referral Source Unified Name].[All]" allUniqueName="[Dim Referral Source].[Referral Source Unified Name].[All]" dimensionUniqueName="[Dim Referral Source]" displayFolder="" count="0" unbalanced="0"/>
    <cacheHierarchy uniqueName="[Dim Second Doctor].[Degree Name]" caption="Degree Name" attribute="1" defaultMemberUniqueName="[Dim Second Doctor].[Degree Name].[All]" allUniqueName="[Dim Second Doctor].[Degree Name].[All]" dimensionUniqueName="[Dim Second Doctor]" displayFolder="" count="0" unbalanced="0"/>
    <cacheHierarchy uniqueName="[Dim Second Doctor].[Doctor Name]" caption="Doctor Name" attribute="1" defaultMemberUniqueName="[Dim Second Doctor].[Doctor Name].[All]" allUniqueName="[Dim Second Doctor].[Doctor Name].[All]" dimensionUniqueName="[Dim Second Doctor]" displayFolder="" count="0" unbalanced="0"/>
    <cacheHierarchy uniqueName="[Dim Second Doctor].[Doctor Type]" caption="Doctor Type" attribute="1" defaultMemberUniqueName="[Dim Second Doctor].[Doctor Type].[All]" allUniqueName="[Dim Second Doctor].[Doctor Type].[All]" dimensionUniqueName="[Dim Second Doctor]" displayFolder="" count="0" unbalanced="0"/>
    <cacheHierarchy uniqueName="[Dim Second Doctor].[Hiring Date]" caption="Hiring Date" attribute="1" defaultMemberUniqueName="[Dim Second Doctor].[Hiring Date].[All]" allUniqueName="[Dim Second Doctor].[Hiring Date].[All]" dimensionUniqueName="[Dim Second Doctor]" displayFolder="" count="0" unbalanced="0"/>
    <cacheHierarchy uniqueName="[Dim Second Doctor].[Shift]" caption="Shift" attribute="1" defaultMemberUniqueName="[Dim Second Doctor].[Shift].[All]" allUniqueName="[Dim Second Doctor].[Shift].[All]" dimensionUniqueName="[Dim Second Doctor]" displayFolder="" count="0" unbalanced="0"/>
    <cacheHierarchy uniqueName="[Dim Second Doctor].[Specialty Hierarchy]" caption="Specialty Hierarchy" defaultMemberUniqueName="[Dim Second Doctor].[Specialty Hierarchy].[All]" allUniqueName="[Dim Second Doctor].[Specialty Hierarchy].[All]" dimensionUniqueName="[Dim Second Doctor]" displayFolder="" count="0" unbalanced="0"/>
    <cacheHierarchy uniqueName="[Dim Second Doctor].[Specialty key]" caption="Specialty key" attribute="1" defaultMemberUniqueName="[Dim Second Doctor].[Specialty key].[All]" allUniqueName="[Dim Second Doctor].[Specialty key].[All]" dimensionUniqueName="[Dim Second Doctor]" displayFolder="" count="0" unbalanced="0"/>
    <cacheHierarchy uniqueName="[Dim Second Doctor].[Specialty Name]" caption="Specialty Name" attribute="1" defaultMemberUniqueName="[Dim Second Doctor].[Specialty Name].[All]" allUniqueName="[Dim Second Doctor].[Specialty Name].[All]" dimensionUniqueName="[Dim Second Doctor]" displayFolder="" count="0" unbalanced="0"/>
    <cacheHierarchy uniqueName="[Dim Second Doctor].[Specialty Type]" caption="Specialty Type" attribute="1" defaultMemberUniqueName="[Dim Second Doctor].[Specialty Type].[All]" allUniqueName="[Dim Second Doctor].[Specialty Type].[All]" dimensionUniqueName="[Dim Second Doctor]" displayFolder="" count="0" unbalanced="0"/>
    <cacheHierarchy uniqueName="[Dim Second Doctor].[Termination Date]" caption="Termination Date" attribute="1" defaultMemberUniqueName="[Dim Second Doctor].[Termination Date].[All]" allUniqueName="[Dim Second Doctor].[Termination Date].[All]" dimensionUniqueName="[Dim Second Doctor]" displayFolder="" count="0" unbalanced="0"/>
    <cacheHierarchy uniqueName="[Dim Second Doctor].[Unified Specialty Name]" caption="Unified Specialty Name" attribute="1" defaultMemberUniqueName="[Dim Second Doctor].[Unified Specialty Name].[All]" allUniqueName="[Dim Second Doctor].[Unified Specialty Name].[All]" dimensionUniqueName="[Dim Second Doctor]" displayFolder="" count="0" unbalanced="0"/>
    <cacheHierarchy uniqueName="[Dim Service Location].[Location Type]" caption="Location Type" attribute="1" defaultMemberUniqueName="[Dim Service Location].[Location Type].[All]" allUniqueName="[Dim Service Location].[Location Type].[All]" dimensionUniqueName="[Dim Service Location]" displayFolder="" count="0" unbalanced="0"/>
    <cacheHierarchy uniqueName="[Dim Service Location].[Store Name Latin]" caption="Store Name Latin" attribute="1" defaultMemberUniqueName="[Dim Service Location].[Store Name Latin].[All]" allUniqueName="[Dim Service Location].[Store Name Latin].[All]" dimensionUniqueName="[Dim Service Location]" displayFolder="" count="0" unbalanced="0"/>
    <cacheHierarchy uniqueName="[Dim Services].[IOS User Code]" caption="IOS User Code" attribute="1" defaultMemberUniqueName="[Dim Services].[IOS User Code].[All]" allUniqueName="[Dim Services].[IOS User Code].[All]" dimensionUniqueName="[Dim Services]" displayFolder="" count="0" unbalanced="0"/>
    <cacheHierarchy uniqueName="[Dim Services].[Last Modified date]" caption="Last Modified date" attribute="1" defaultMemberUniqueName="[Dim Services].[Last Modified date].[All]" allUniqueName="[Dim Services].[Last Modified date].[All]" dimensionUniqueName="[Dim Services]" displayFolder="" count="0" unbalanced="0"/>
    <cacheHierarchy uniqueName="[Dim Services].[Procedure Category]" caption="Procedure Category" attribute="1" defaultMemberUniqueName="[Dim Services].[Procedure Category].[All]" allUniqueName="[Dim Services].[Procedure Category].[All]" dimensionUniqueName="[Dim Services]" displayFolder="" count="0" unbalanced="0"/>
    <cacheHierarchy uniqueName="[Dim Services].[Service Category Name]" caption="Service Category Name" attribute="1" defaultMemberUniqueName="[Dim Services].[Service Category Name].[All]" allUniqueName="[Dim Services].[Service Category Name].[All]" dimensionUniqueName="[Dim Services]" displayFolder="" count="0" unbalanced="0"/>
    <cacheHierarchy uniqueName="[Dim Services].[Service Category Unified Name]" caption="Service Category Unified Name" attribute="1" defaultMemberUniqueName="[Dim Services].[Service Category Unified Name].[All]" allUniqueName="[Dim Services].[Service Category Unified Name].[All]" dimensionUniqueName="[Dim Services]" displayFolder="" count="0" unbalanced="0"/>
    <cacheHierarchy uniqueName="[Dim Services].[Service Code]" caption="Service Code" attribute="1" defaultMemberUniqueName="[Dim Services].[Service Code].[All]" allUniqueName="[Dim Services].[Service Code].[All]" dimensionUniqueName="[Dim Services]" displayFolder="" count="0" unbalanced="0"/>
    <cacheHierarchy uniqueName="[Dim Services].[Service Group Name]" caption="Service Group Name" attribute="1" defaultMemberUniqueName="[Dim Services].[Service Group Name].[All]" allUniqueName="[Dim Services].[Service Group Name].[All]" dimensionUniqueName="[Dim Services]" displayFolder="" count="2" unbalanced="0">
      <fieldsUsage count="2">
        <fieldUsage x="-1"/>
        <fieldUsage x="18"/>
      </fieldsUsage>
    </cacheHierarchy>
    <cacheHierarchy uniqueName="[Dim Services].[Service Hierarchy]" caption="Service Hierarchy" defaultMemberUniqueName="[Dim Services].[Service Hierarchy].[All]" allUniqueName="[Dim Services].[Service Hierarchy].[All]" dimensionUniqueName="[Dim Services]" displayFolder="" count="0" unbalanced="0"/>
    <cacheHierarchy uniqueName="[Dim Services].[Service Key]" caption="Service Key" attribute="1" defaultMemberUniqueName="[Dim Services].[Service Key].[All]" allUniqueName="[Dim Services].[Service Key].[All]" dimensionUniqueName="[Dim Services]" displayFolder="" count="0" unbalanced="0"/>
    <cacheHierarchy uniqueName="[Dim Services].[Service Name]" caption="Service Name" attribute="1" defaultMemberUniqueName="[Dim Services].[Service Name].[All]" allUniqueName="[Dim Services].[Service Name].[All]" dimensionUniqueName="[Dim Services]" displayFolder="" count="2" unbalanced="0">
      <fieldsUsage count="2">
        <fieldUsage x="-1"/>
        <fieldUsage x="17"/>
      </fieldsUsage>
    </cacheHierarchy>
    <cacheHierarchy uniqueName="[Dim Services Status].[Service Status]" caption="Service Status" attribute="1" defaultMemberUniqueName="[Dim Services Status].[Service Status].[All]" allUniqueName="[Dim Services Status].[Service Status].[All]" dimensionUniqueName="[Dim Services Status]" displayFolder="" count="0" unbalanced="0"/>
    <cacheHierarchy uniqueName="[Beds].[Bed Class Name]" caption="Bed Class Name" attribute="1" defaultMemberUniqueName="[Beds].[Bed Class Name].[All]" allUniqueName="[Beds].[Bed Class Name].[All]" dimensionUniqueName="[Beds]" displayFolder="" count="0" unbalanced="0" hidden="1"/>
    <cacheHierarchy uniqueName="[Beds].[Bed Name]" caption="Bed Name" attribute="1" defaultMemberUniqueName="[Beds].[Bed Name].[All]" allUniqueName="[Beds].[Bed Name].[All]" dimensionUniqueName="[Beds]" displayFolder="" count="0" unbalanced="0" hidden="1"/>
    <cacheHierarchy uniqueName="[Beds].[Branch Name]" caption="Branch Name" attribute="1" defaultMemberUniqueName="[Beds].[Branch Name].[All]" allUniqueName="[Beds].[Branch Name].[All]" dimensionUniqueName="[Beds]" displayFolder="" count="0" unbalanced="0" hidden="1"/>
    <cacheHierarchy uniqueName="[Beds].[Building Name]" caption="Building Name" attribute="1" defaultMemberUniqueName="[Beds].[Building Name].[All]" allUniqueName="[Beds].[Building Name].[All]" dimensionUniqueName="[Beds]" displayFolder="" count="0" unbalanced="0" hidden="1"/>
    <cacheHierarchy uniqueName="[Beds].[Floor Name]" caption="Floor Name" attribute="1" defaultMemberUniqueName="[Beds].[Floor Name].[All]" allUniqueName="[Beds].[Floor Name].[All]" dimensionUniqueName="[Beds]" displayFolder="" count="0" unbalanced="0" hidden="1"/>
    <cacheHierarchy uniqueName="[Beds].[Location Type Name]" caption="Location Type Name" attribute="1" defaultMemberUniqueName="[Beds].[Location Type Name].[All]" allUniqueName="[Beds].[Location Type Name].[All]" dimensionUniqueName="[Beds]" displayFolder="" count="0" unbalanced="0" hidden="1"/>
    <cacheHierarchy uniqueName="[Beds].[Organization]" caption="Organization" attribute="1" defaultMemberUniqueName="[Beds].[Organization].[All]" allUniqueName="[Beds].[Organization].[All]" dimensionUniqueName="[Beds]" displayFolder="" count="0" unbalanced="0" hidden="1"/>
    <cacheHierarchy uniqueName="[Beds].[PKey_LevelOne]" caption="PKey_LevelOne" attribute="1" defaultMemberUniqueName="[Beds].[PKey_LevelOne].[All]" allUniqueName="[Beds].[PKey_LevelOne].[All]" dimensionUniqueName="[Beds]" displayFolder="" count="0" unbalanced="0" hidden="1"/>
    <cacheHierarchy uniqueName="[Beds].[Room Name]" caption="Room Name" attribute="1" defaultMemberUniqueName="[Beds].[Room Name].[All]" allUniqueName="[Beds].[Room Name].[All]" dimensionUniqueName="[Beds]" displayFolder="" count="0" unbalanced="0" hidden="1"/>
    <cacheHierarchy uniqueName="[Beds].[Specialty Name]" caption="Specialty Name" attribute="1" defaultMemberUniqueName="[Beds].[Specialty Name].[All]" allUniqueName="[Beds].[Specialty Name].[All]" dimensionUniqueName="[Beds]" displayFolder="" count="0" unbalanced="0" hidden="1"/>
    <cacheHierarchy uniqueName="[Beds].[Status]" caption="Status" attribute="1" defaultMemberUniqueName="[Beds].[Status].[All]" allUniqueName="[Beds].[Status].[All]" dimensionUniqueName="[Beds]" displayFolder="" count="0" unbalanced="0" hidden="1"/>
    <cacheHierarchy uniqueName="[Beds].[Status Description]" caption="Status Description" attribute="1" defaultMemberUniqueName="[Beds].[Status Description].[All]" allUniqueName="[Beds].[Status Description].[All]" dimensionUniqueName="[Beds]" displayFolder="" count="0" unbalanced="0" hidden="1"/>
    <cacheHierarchy uniqueName="[BridgeSpeciality].[PatternID]" caption="PatternID" attribute="1" defaultMemberUniqueName="[BridgeSpeciality].[PatternID].[All]" allUniqueName="[BridgeSpeciality].[PatternID].[All]" dimensionUniqueName="[BridgeSpeciality]" displayFolder="" count="0" unbalanced="0" hidden="1"/>
    <cacheHierarchy uniqueName="[BridgeSpeciality].[SpecialityID]" caption="SpecialityID" attribute="1" defaultMemberUniqueName="[BridgeSpeciality].[SpecialityID].[All]" allUniqueName="[BridgeSpeciality].[SpecialityID].[All]" dimensionUniqueName="[BridgeSpeciality]" displayFolder="" count="0" unbalanced="0" hidden="1"/>
    <cacheHierarchy uniqueName="[BridgeTags].[PatternID]" caption="PatternID" attribute="1" defaultMemberUniqueName="[BridgeTags].[PatternID].[All]" allUniqueName="[BridgeTags].[PatternID].[All]" dimensionUniqueName="[BridgeTags]" displayFolder="" count="0" unbalanced="0" hidden="1"/>
    <cacheHierarchy uniqueName="[BridgeTags].[TagKey]" caption="TagKey" attribute="1" defaultMemberUniqueName="[BridgeTags].[TagKey].[All]" allUniqueName="[BridgeTags].[TagKey].[All]" dimensionUniqueName="[BridgeTags]" displayFolder="" count="0" unbalanced="0" hidden="1"/>
    <cacheHierarchy uniqueName="[BridgeUserRoles].[RoleID]" caption="RoleID" attribute="1" defaultMemberUniqueName="[BridgeUserRoles].[RoleID].[All]" allUniqueName="[BridgeUserRoles].[RoleID].[All]" dimensionUniqueName="[BridgeUserRoles]" displayFolder="" count="0" unbalanced="0" hidden="1"/>
    <cacheHierarchy uniqueName="[BridgeUserRoles].[UserID]" caption="UserID" attribute="1" defaultMemberUniqueName="[BridgeUserRoles].[UserID].[All]" allUniqueName="[BridgeUserRoles].[UserID].[All]" dimensionUniqueName="[BridgeUserRoles]" displayFolder="" count="0" unbalanced="0" hidden="1"/>
    <cacheHierarchy uniqueName="[Dim Account].[Company_Code_Unified]" caption="Company_Code_Unified" attribute="1" defaultMemberUniqueName="[Dim Account].[Company_Code_Unified].[All]" allUniqueName="[Dim Account].[Company_Code_Unified].[All]" dimensionUniqueName="[Dim Account]" displayFolder="" count="0" unbalanced="0" hidden="1"/>
    <cacheHierarchy uniqueName="[Dim Account].[Company_Key]" caption="Company_Key" attribute="1" defaultMemberUniqueName="[Dim Account].[Company_Key].[All]" allUniqueName="[Dim Account].[Company_Key].[All]" dimensionUniqueName="[Dim Account]" displayFolder="" count="0" unbalanced="0" hidden="1"/>
    <cacheHierarchy uniqueName="[Dim Account].[net Volume Account]" caption="net Volume Account" attribute="1" defaultMemberUniqueName="[Dim Account].[net Volume Account].[All]" allUniqueName="[Dim Account].[net Volume Account].[All]" dimensionUniqueName="[Dim Account]" displayFolder="" count="0" unbalanced="0" hidden="1"/>
    <cacheHierarchy uniqueName="[Dim Account].[Organization_Key]" caption="Organization_Key" attribute="1" defaultMemberUniqueName="[Dim Account].[Organization_Key].[All]" allUniqueName="[Dim Account].[Organization_Key].[All]" dimensionUniqueName="[Dim Account]" displayFolder="" count="0" unbalanced="0" hidden="1"/>
    <cacheHierarchy uniqueName="[Dim Account - Sub].[Area]" caption="Area" attribute="1" defaultMemberUniqueName="[Dim Account - Sub].[Area].[All]" allUniqueName="[Dim Account - Sub].[Area].[All]" dimensionUniqueName="[Dim Account - Sub]" displayFolder="" count="0" unbalanced="0" hidden="1"/>
    <cacheHierarchy uniqueName="[Dim Account - Sub].[CommunityAccounts]" caption="CommunityAccounts" attribute="1" defaultMemberUniqueName="[Dim Account - Sub].[CommunityAccounts].[All]" allUniqueName="[Dim Account - Sub].[CommunityAccounts].[All]" dimensionUniqueName="[Dim Account - Sub]" displayFolder="" count="0" unbalanced="0" hidden="1"/>
    <cacheHierarchy uniqueName="[Dim Account - Sub].[Organization_Key]" caption="Organization_Key" attribute="1" defaultMemberUniqueName="[Dim Account - Sub].[Organization_Key].[All]" allUniqueName="[Dim Account - Sub].[Organization_Key].[All]" dimensionUniqueName="[Dim Account - Sub]" displayFolder="" count="0" unbalanced="0" hidden="1"/>
    <cacheHierarchy uniqueName="[Dim Account Status].[ID]" caption="ID" attribute="1" defaultMemberUniqueName="[Dim Account Status].[ID].[All]" allUniqueName="[Dim Account Status].[ID].[All]" dimensionUniqueName="[Dim Account Status]" displayFolder="" count="0" unbalanced="0" hidden="1"/>
    <cacheHierarchy uniqueName="[Dim Achievement For].[Achievement For]" caption="Achievement For" attribute="1" defaultMemberUniqueName="[Dim Achievement For].[Achievement For].[All]" allUniqueName="[Dim Achievement For].[Achievement For].[All]" dimensionUniqueName="[Dim Achievement For]" displayFolder="" count="0" unbalanced="0" hidden="1"/>
    <cacheHierarchy uniqueName="[Dim Achievement For].[ID]" caption="ID" attribute="1" defaultMemberUniqueName="[Dim Achievement For].[ID].[All]" allUniqueName="[Dim Achievement For].[ID].[All]" dimensionUniqueName="[Dim Achievement For]" displayFolder="" count="0" unbalanced="0" hidden="1"/>
    <cacheHierarchy uniqueName="[Dim Activity Priority].[CampaignActivity_Priority]" caption="CampaignActivity_Priority" attribute="1" defaultMemberUniqueName="[Dim Activity Priority].[CampaignActivity_Priority].[All]" allUniqueName="[Dim Activity Priority].[CampaignActivity_Priority].[All]" dimensionUniqueName="[Dim Activity Priority]" displayFolder="" count="0" unbalanced="0" hidden="1"/>
    <cacheHierarchy uniqueName="[Dim Activity Priority].[ID]" caption="ID" attribute="1" defaultMemberUniqueName="[Dim Activity Priority].[ID].[All]" allUniqueName="[Dim Activity Priority].[ID].[All]" dimensionUniqueName="[Dim Activity Priority]" displayFolder="" count="0" unbalanced="0" hidden="1"/>
    <cacheHierarchy uniqueName="[Dim Admin - Lab Rad].[Admin Email]" caption="Admin Email" attribute="1" defaultMemberUniqueName="[Dim Admin - Lab Rad].[Admin Email].[All]" allUniqueName="[Dim Admin - Lab Rad].[Admin Email].[All]" dimensionUniqueName="[Dim Admin - Lab Rad]" displayFolder="" count="0" unbalanced="0" hidden="1"/>
    <cacheHierarchy uniqueName="[Dim Admin - Lab Rad].[Admin Full Name]" caption="Admin Full Name" attribute="1" defaultMemberUniqueName="[Dim Admin - Lab Rad].[Admin Full Name].[All]" allUniqueName="[Dim Admin - Lab Rad].[Admin Full Name].[All]" dimensionUniqueName="[Dim Admin - Lab Rad]" displayFolder="" count="0" unbalanced="0" hidden="1"/>
    <cacheHierarchy uniqueName="[Dim Admin - Lab Rad].[Admin Key]" caption="Admin Key" attribute="1" defaultMemberUniqueName="[Dim Admin - Lab Rad].[Admin Key].[All]" allUniqueName="[Dim Admin - Lab Rad].[Admin Key].[All]" dimensionUniqueName="[Dim Admin - Lab Rad]" displayFolder="" count="0" unbalanced="0" hidden="1"/>
    <cacheHierarchy uniqueName="[Dim Admin - Lab Rad].[Admin User Name]" caption="Admin User Name" attribute="1" defaultMemberUniqueName="[Dim Admin - Lab Rad].[Admin User Name].[All]" allUniqueName="[Dim Admin - Lab Rad].[Admin User Name].[All]" dimensionUniqueName="[Dim Admin - Lab Rad]" displayFolder="" count="0" unbalanced="0" hidden="1"/>
    <cacheHierarchy uniqueName="[Dim Admission Reason].[REASON]" caption="REASON" attribute="1" defaultMemberUniqueName="[Dim Admission Reason].[REASON].[All]" allUniqueName="[Dim Admission Reason].[REASON].[All]" dimensionUniqueName="[Dim Admission Reason]" displayFolder="" count="0" unbalanced="0" hidden="1"/>
    <cacheHierarchy uniqueName="[Dim Admission Reason].[REASON_CODE]" caption="REASON_CODE" attribute="1" defaultMemberUniqueName="[Dim Admission Reason].[REASON_CODE].[All]" allUniqueName="[Dim Admission Reason].[REASON_CODE].[All]" dimensionUniqueName="[Dim Admission Reason]" displayFolder="" count="0" unbalanced="0" hidden="1"/>
    <cacheHierarchy uniqueName="[Dim Admission Status].[ID]" caption="ID" attribute="1" defaultMemberUniqueName="[Dim Admission Status].[ID].[All]" allUniqueName="[Dim Admission Status].[ID].[All]" dimensionUniqueName="[Dim Admission Status]" displayFolder="" count="0" unbalanced="0" hidden="1"/>
    <cacheHierarchy uniqueName="[Dim Admission Status].[Status]" caption="Status" attribute="1" defaultMemberUniqueName="[Dim Admission Status].[Status].[All]" allUniqueName="[Dim Admission Status].[Status].[All]" dimensionUniqueName="[Dim Admission Status]" displayFolder="" count="0" unbalanced="0" hidden="1"/>
    <cacheHierarchy uniqueName="[Dim Anesthetization Doctor].[Degree Name]" caption="Degree Name" attribute="1" defaultMemberUniqueName="[Dim Anesthetization Doctor].[Degree Name].[All]" allUniqueName="[Dim Anesthetization Doctor].[Degree Name].[All]" dimensionUniqueName="[Dim Anesthetization Doctor]" displayFolder="" count="0" unbalanced="0" hidden="1"/>
    <cacheHierarchy uniqueName="[Dim Anesthetization Doctor].[Doctor Name]" caption="Doctor Name" attribute="1" defaultMemberUniqueName="[Dim Anesthetization Doctor].[Doctor Name].[All]" allUniqueName="[Dim Anesthetization Doctor].[Doctor Name].[All]" dimensionUniqueName="[Dim Anesthetization Doctor]" displayFolder="" count="0" unbalanced="0" hidden="1"/>
    <cacheHierarchy uniqueName="[Dim Anesthetization Doctor].[Doctor Type]" caption="Doctor Type" attribute="1" defaultMemberUniqueName="[Dim Anesthetization Doctor].[Doctor Type].[All]" allUniqueName="[Dim Anesthetization Doctor].[Doctor Type].[All]" dimensionUniqueName="[Dim Anesthetization Doctor]" displayFolder="" count="0" unbalanced="0" hidden="1"/>
    <cacheHierarchy uniqueName="[Dim Anesthetization Doctor].[Hiring Date]" caption="Hiring Date" attribute="1" defaultMemberUniqueName="[Dim Anesthetization Doctor].[Hiring Date].[All]" allUniqueName="[Dim Anesthetization Doctor].[Hiring Date].[All]" dimensionUniqueName="[Dim Anesthetization Doctor]" displayFolder="" count="0" unbalanced="0" hidden="1"/>
    <cacheHierarchy uniqueName="[Dim Anesthetization Doctor].[Salary]" caption="Salary" attribute="1" defaultMemberUniqueName="[Dim Anesthetization Doctor].[Salary].[All]" allUniqueName="[Dim Anesthetization Doctor].[Salary].[All]" dimensionUniqueName="[Dim Anesthetization Doctor]" displayFolder="" count="0" unbalanced="0" hidden="1"/>
    <cacheHierarchy uniqueName="[Dim Anesthetization Doctor].[Shift]" caption="Shift" attribute="1" defaultMemberUniqueName="[Dim Anesthetization Doctor].[Shift].[All]" allUniqueName="[Dim Anesthetization Doctor].[Shift].[All]" dimensionUniqueName="[Dim Anesthetization Doctor]" displayFolder="" count="0" unbalanced="0" hidden="1"/>
    <cacheHierarchy uniqueName="[Dim Anesthetization Doctor].[Specialty]" caption="Specialty" attribute="1" defaultMemberUniqueName="[Dim Anesthetization Doctor].[Specialty].[All]" allUniqueName="[Dim Anesthetization Doctor].[Specialty].[All]" dimensionUniqueName="[Dim Anesthetization Doctor]" displayFolder="" count="0" unbalanced="0" hidden="1"/>
    <cacheHierarchy uniqueName="[Dim Anesthetization Doctor].[Specialty Hierarchy]" caption="Specialty Hierarchy" defaultMemberUniqueName="[Dim Anesthetization Doctor].[Specialty Hierarchy].[All]" allUniqueName="[Dim Anesthetization Doctor].[Specialty Hierarchy].[All]" dimensionUniqueName="[Dim Anesthetization Doctor]" displayFolder="" count="0" unbalanced="0" hidden="1"/>
    <cacheHierarchy uniqueName="[Dim Anesthetization Doctor].[Specialty key]" caption="Specialty key" attribute="1" defaultMemberUniqueName="[Dim Anesthetization Doctor].[Specialty key].[All]" allUniqueName="[Dim Anesthetization Doctor].[Specialty key].[All]" dimensionUniqueName="[Dim Anesthetization Doctor]" displayFolder="" count="0" unbalanced="0" hidden="1"/>
    <cacheHierarchy uniqueName="[Dim Anesthetization Doctor].[Specialty Name]" caption="Specialty Name" attribute="1" defaultMemberUniqueName="[Dim Anesthetization Doctor].[Specialty Name].[All]" allUniqueName="[Dim Anesthetization Doctor].[Specialty Name].[All]" dimensionUniqueName="[Dim Anesthetization Doctor]" displayFolder="" count="0" unbalanced="0" hidden="1"/>
    <cacheHierarchy uniqueName="[Dim Anesthetization Doctor].[Specialty Type]" caption="Specialty Type" attribute="1" defaultMemberUniqueName="[Dim Anesthetization Doctor].[Specialty Type].[All]" allUniqueName="[Dim Anesthetization Doctor].[Specialty Type].[All]" dimensionUniqueName="[Dim Anesthetization Doctor]" displayFolder="" count="0" unbalanced="0" hidden="1"/>
    <cacheHierarchy uniqueName="[Dim Anesthetization Doctor].[Staff Key]" caption="Staff Key" attribute="1" defaultMemberUniqueName="[Dim Anesthetization Doctor].[Staff Key].[All]" allUniqueName="[Dim Anesthetization Doctor].[Staff Key].[All]" dimensionUniqueName="[Dim Anesthetization Doctor]" displayFolder="" count="0" unbalanced="0" hidden="1"/>
    <cacheHierarchy uniqueName="[Dim Anesthetization Doctor].[Termination Date]" caption="Termination Date" attribute="1" defaultMemberUniqueName="[Dim Anesthetization Doctor].[Termination Date].[All]" allUniqueName="[Dim Anesthetization Doctor].[Termination Date].[All]" dimensionUniqueName="[Dim Anesthetization Doctor]" displayFolder="" count="0" unbalanced="0" hidden="1"/>
    <cacheHierarchy uniqueName="[Dim Anesthetization Doctor].[Unified Specialty Hierarchy]" caption="Unified Specialty Hierarchy" defaultMemberUniqueName="[Dim Anesthetization Doctor].[Unified Specialty Hierarchy].[All]" allUniqueName="[Dim Anesthetization Doctor].[Unified Specialty Hierarchy].[All]" dimensionUniqueName="[Dim Anesthetization Doctor]" displayFolder="" count="0" unbalanced="0" hidden="1"/>
    <cacheHierarchy uniqueName="[Dim Area].[Area Name]" caption="Area Name" attribute="1" defaultMemberUniqueName="[Dim Area].[Area Name].[All]" allUniqueName="[Dim Area].[Area Name].[All]" dimensionUniqueName="[Dim Area]" displayFolder="" count="0" unbalanced="0" hidden="1"/>
    <cacheHierarchy uniqueName="[Dim Area].[AreaID]" caption="AreaID" attribute="1" defaultMemberUniqueName="[Dim Area].[AreaID].[All]" allUniqueName="[Dim Area].[AreaID].[All]" dimensionUniqueName="[Dim Area]" displayFolder="" count="0" unbalanced="0" hidden="1"/>
    <cacheHierarchy uniqueName="[Dim Avaya Agents].[Agent Name]" caption="Agent Name" attribute="1" defaultMemberUniqueName="[Dim Avaya Agents].[Agent Name].[All]" allUniqueName="[Dim Avaya Agents].[Agent Name].[All]" dimensionUniqueName="[Dim Avaya Agents]" displayFolder="" count="0" unbalanced="0" hidden="1"/>
    <cacheHierarchy uniqueName="[Dim Avaya Agents].[Agent_ID]" caption="Agent_ID" attribute="1" defaultMemberUniqueName="[Dim Avaya Agents].[Agent_ID].[All]" allUniqueName="[Dim Avaya Agents].[Agent_ID].[All]" dimensionUniqueName="[Dim Avaya Agents]" displayFolder="" count="0" unbalanced="0" hidden="1"/>
    <cacheHierarchy uniqueName="[Dim Avaya Agents].[Split Name]" caption="Split Name" attribute="1" defaultMemberUniqueName="[Dim Avaya Agents].[Split Name].[All]" allUniqueName="[Dim Avaya Agents].[Split Name].[All]" dimensionUniqueName="[Dim Avaya Agents]" displayFolder="" count="0" unbalanced="0" hidden="1"/>
    <cacheHierarchy uniqueName="[Dim Avaya Business Units].[BU_ID]" caption="BU_ID" attribute="1" defaultMemberUniqueName="[Dim Avaya Business Units].[BU_ID].[All]" allUniqueName="[Dim Avaya Business Units].[BU_ID].[All]" dimensionUniqueName="[Dim Avaya Business Units]" displayFolder="" count="0" unbalanced="0" hidden="1"/>
    <cacheHierarchy uniqueName="[Dim Avaya Business Units].[Business Unit Name]" caption="Business Unit Name" attribute="1" defaultMemberUniqueName="[Dim Avaya Business Units].[Business Unit Name].[All]" allUniqueName="[Dim Avaya Business Units].[Business Unit Name].[All]" dimensionUniqueName="[Dim Avaya Business Units]" displayFolder="" count="0" unbalanced="0" hidden="1"/>
    <cacheHierarchy uniqueName="[Dim Avaya Call Priority Type].[CallPriority_Id]" caption="CallPriority_Id" attribute="1" defaultMemberUniqueName="[Dim Avaya Call Priority Type].[CallPriority_Id].[All]" allUniqueName="[Dim Avaya Call Priority Type].[CallPriority_Id].[All]" dimensionUniqueName="[Dim Avaya Call Priority Type]" displayFolder="" count="0" unbalanced="0" hidden="1"/>
    <cacheHierarchy uniqueName="[Dim Avaya Call Priority Type].[Type]" caption="Type" attribute="1" defaultMemberUniqueName="[Dim Avaya Call Priority Type].[Type].[All]" allUniqueName="[Dim Avaya Call Priority Type].[Type].[All]" dimensionUniqueName="[Dim Avaya Call Priority Type]" displayFolder="" count="0" unbalanced="0" hidden="1"/>
    <cacheHierarchy uniqueName="[Dim Avaya Call Release Status].[CallRelease_ID]" caption="CallRelease_ID" attribute="1" defaultMemberUniqueName="[Dim Avaya Call Release Status].[CallRelease_ID].[All]" allUniqueName="[Dim Avaya Call Release Status].[CallRelease_ID].[All]" dimensionUniqueName="[Dim Avaya Call Release Status]" displayFolder="" count="0" unbalanced="0" hidden="1"/>
    <cacheHierarchy uniqueName="[Dim Avaya Call Release Status].[Status]" caption="Status" attribute="1" defaultMemberUniqueName="[Dim Avaya Call Release Status].[Status].[All]" allUniqueName="[Dim Avaya Call Release Status].[Status].[All]" dimensionUniqueName="[Dim Avaya Call Release Status]" displayFolder="" count="0" unbalanced="0" hidden="1"/>
    <cacheHierarchy uniqueName="[Dim Avaya Call Type].[CallType_Id]" caption="CallType_Id" attribute="1" defaultMemberUniqueName="[Dim Avaya Call Type].[CallType_Id].[All]" allUniqueName="[Dim Avaya Call Type].[CallType_Id].[All]" dimensionUniqueName="[Dim Avaya Call Type]" displayFolder="" count="0" unbalanced="0" hidden="1"/>
    <cacheHierarchy uniqueName="[Dim Avaya Call Type].[Type]" caption="Type" attribute="1" defaultMemberUniqueName="[Dim Avaya Call Type].[Type].[All]" allUniqueName="[Dim Avaya Call Type].[Type].[All]" dimensionUniqueName="[Dim Avaya Call Type]" displayFolder="" count="0" unbalanced="0" hidden="1"/>
    <cacheHierarchy uniqueName="[Dim Avaya First VDN].[VDN Name]" caption="VDN Name" attribute="1" defaultMemberUniqueName="[Dim Avaya First VDN].[VDN Name].[All]" allUniqueName="[Dim Avaya First VDN].[VDN Name].[All]" dimensionUniqueName="[Dim Avaya First VDN]" displayFolder="" count="0" unbalanced="0" hidden="1"/>
    <cacheHierarchy uniqueName="[Dim Avaya First VDN].[VDN_ID]" caption="VDN_ID" attribute="1" defaultMemberUniqueName="[Dim Avaya First VDN].[VDN_ID].[All]" allUniqueName="[Dim Avaya First VDN].[VDN_ID].[All]" dimensionUniqueName="[Dim Avaya First VDN]" displayFolder="" count="0" unbalanced="0" hidden="1"/>
    <cacheHierarchy uniqueName="[Dim Avaya Group Call Status].[GroupCall_ID]" caption="GroupCall_ID" attribute="1" defaultMemberUniqueName="[Dim Avaya Group Call Status].[GroupCall_ID].[All]" allUniqueName="[Dim Avaya Group Call Status].[GroupCall_ID].[All]" dimensionUniqueName="[Dim Avaya Group Call Status]" displayFolder="" count="0" unbalanced="0" hidden="1"/>
    <cacheHierarchy uniqueName="[Dim Avaya Group Call Status].[Status]" caption="Status" attribute="1" defaultMemberUniqueName="[Dim Avaya Group Call Status].[Status].[All]" allUniqueName="[Dim Avaya Group Call Status].[Status].[All]" dimensionUniqueName="[Dim Avaya Group Call Status]" displayFolder="" count="0" unbalanced="0" hidden="1"/>
    <cacheHierarchy uniqueName="[Dim Avaya Last VDN].[VDN Name]" caption="VDN Name" attribute="1" defaultMemberUniqueName="[Dim Avaya Last VDN].[VDN Name].[All]" allUniqueName="[Dim Avaya Last VDN].[VDN Name].[All]" dimensionUniqueName="[Dim Avaya Last VDN]" displayFolder="" count="0" unbalanced="0" hidden="1"/>
    <cacheHierarchy uniqueName="[Dim Avaya Last VDN].[VDN_ID]" caption="VDN_ID" attribute="1" defaultMemberUniqueName="[Dim Avaya Last VDN].[VDN_ID].[All]" allUniqueName="[Dim Avaya Last VDN].[VDN_ID].[All]" dimensionUniqueName="[Dim Avaya Last VDN]" displayFolder="" count="0" unbalanced="0" hidden="1"/>
    <cacheHierarchy uniqueName="[Dim Avaya Phone Call].[caller]" caption="caller" attribute="1" defaultMemberUniqueName="[Dim Avaya Phone Call].[caller].[All]" allUniqueName="[Dim Avaya Phone Call].[caller].[All]" dimensionUniqueName="[Dim Avaya Phone Call]" displayFolder="" count="0" unbalanced="0" hidden="1"/>
    <cacheHierarchy uniqueName="[Dim Avaya Phone Call].[callid]" caption="callid" attribute="1" defaultMemberUniqueName="[Dim Avaya Phone Call].[callid].[All]" allUniqueName="[Dim Avaya Phone Call].[callid].[All]" dimensionUniqueName="[Dim Avaya Phone Call]" displayFolder="" count="0" unbalanced="0" hidden="1"/>
    <cacheHierarchy uniqueName="[Dim Avaya Phone Call].[PhoneCall_ID]" caption="PhoneCall_ID" attribute="1" defaultMemberUniqueName="[Dim Avaya Phone Call].[PhoneCall_ID].[All]" allUniqueName="[Dim Avaya Phone Call].[PhoneCall_ID].[All]" dimensionUniqueName="[Dim Avaya Phone Call]" displayFolder="" count="0" unbalanced="0" hidden="1"/>
    <cacheHierarchy uniqueName="[Dim Avaya Phone Call].[reciever]" caption="reciever" attribute="1" defaultMemberUniqueName="[Dim Avaya Phone Call].[reciever].[All]" allUniqueName="[Dim Avaya Phone Call].[reciever].[All]" dimensionUniqueName="[Dim Avaya Phone Call]" displayFolder="" count="0" unbalanced="0" hidden="1"/>
    <cacheHierarchy uniqueName="[Dim Avaya Phone Call].[transfere_Status]" caption="transfere_Status" attribute="1" defaultMemberUniqueName="[Dim Avaya Phone Call].[transfere_Status].[All]" allUniqueName="[Dim Avaya Phone Call].[transfere_Status].[All]" dimensionUniqueName="[Dim Avaya Phone Call]" displayFolder="" count="0" unbalanced="0" hidden="1"/>
    <cacheHierarchy uniqueName="[Dim Avaya Phone Call].[ucid]" caption="ucid" attribute="1" defaultMemberUniqueName="[Dim Avaya Phone Call].[ucid].[All]" allUniqueName="[Dim Avaya Phone Call].[ucid].[All]" dimensionUniqueName="[Dim Avaya Phone Call]" displayFolder="" count="0" unbalanced="0" hidden="1"/>
    <cacheHierarchy uniqueName="[Dim Avaya Second VDN].[VDN Name]" caption="VDN Name" attribute="1" defaultMemberUniqueName="[Dim Avaya Second VDN].[VDN Name].[All]" allUniqueName="[Dim Avaya Second VDN].[VDN Name].[All]" dimensionUniqueName="[Dim Avaya Second VDN]" displayFolder="" count="0" unbalanced="0" hidden="1"/>
    <cacheHierarchy uniqueName="[Dim Avaya Second VDN].[VDN_ID]" caption="VDN_ID" attribute="1" defaultMemberUniqueName="[Dim Avaya Second VDN].[VDN_ID].[All]" allUniqueName="[Dim Avaya Second VDN].[VDN_ID].[All]" dimensionUniqueName="[Dim Avaya Second VDN]" displayFolder="" count="0" unbalanced="0" hidden="1"/>
    <cacheHierarchy uniqueName="[Dim Avaya Third VDN].[VDN Name]" caption="VDN Name" attribute="1" defaultMemberUniqueName="[Dim Avaya Third VDN].[VDN Name].[All]" allUniqueName="[Dim Avaya Third VDN].[VDN Name].[All]" dimensionUniqueName="[Dim Avaya Third VDN]" displayFolder="" count="0" unbalanced="0" hidden="1"/>
    <cacheHierarchy uniqueName="[Dim Avaya Third VDN].[VDN_ID]" caption="VDN_ID" attribute="1" defaultMemberUniqueName="[Dim Avaya Third VDN].[VDN_ID].[All]" allUniqueName="[Dim Avaya Third VDN].[VDN_ID].[All]" dimensionUniqueName="[Dim Avaya Third VDN]" displayFolder="" count="0" unbalanced="0" hidden="1"/>
    <cacheHierarchy uniqueName="[Dim Avaya Transfer Details].[Transfer Date]" caption="Transfer Date" attribute="1" defaultMemberUniqueName="[Dim Avaya Transfer Details].[Transfer Date].[All]" allUniqueName="[Dim Avaya Transfer Details].[Transfer Date].[All]" dimensionUniqueName="[Dim Avaya Transfer Details]" displayFolder="" count="0" unbalanced="0" hidden="1"/>
    <cacheHierarchy uniqueName="[Dim Avaya Transfer Details].[Transfer Number]" caption="Transfer Number" attribute="1" defaultMemberUniqueName="[Dim Avaya Transfer Details].[Transfer Number].[All]" allUniqueName="[Dim Avaya Transfer Details].[Transfer Number].[All]" dimensionUniqueName="[Dim Avaya Transfer Details]" displayFolder="" count="0" unbalanced="0" hidden="1"/>
    <cacheHierarchy uniqueName="[Dim Avaya Transfer Details].[Transfer Time]" caption="Transfer Time" attribute="1" defaultMemberUniqueName="[Dim Avaya Transfer Details].[Transfer Time].[All]" allUniqueName="[Dim Avaya Transfer Details].[Transfer Time].[All]" dimensionUniqueName="[Dim Avaya Transfer Details]" displayFolder="" count="0" unbalanced="0" hidden="1"/>
    <cacheHierarchy uniqueName="[Dim Avaya Transfer Details].[transfer_ID]" caption="transfer_ID" attribute="1" defaultMemberUniqueName="[Dim Avaya Transfer Details].[transfer_ID].[All]" allUniqueName="[Dim Avaya Transfer Details].[transfer_ID].[All]" dimensionUniqueName="[Dim Avaya Transfer Details]" displayFolder="" count="0" unbalanced="0" hidden="1"/>
    <cacheHierarchy uniqueName="[Dim Avaya Trunk].[Trunk Name]" caption="Trunk Name" attribute="1" defaultMemberUniqueName="[Dim Avaya Trunk].[Trunk Name].[All]" allUniqueName="[Dim Avaya Trunk].[Trunk Name].[All]" dimensionUniqueName="[Dim Avaya Trunk]" displayFolder="" count="0" unbalanced="0" hidden="1"/>
    <cacheHierarchy uniqueName="[Dim Avaya Trunk].[Trunk_ID]" caption="Trunk_ID" attribute="1" defaultMemberUniqueName="[Dim Avaya Trunk].[Trunk_ID].[All]" allUniqueName="[Dim Avaya Trunk].[Trunk_ID].[All]" dimensionUniqueName="[Dim Avaya Trunk]" displayFolder="" count="0" unbalanced="0" hidden="1"/>
    <cacheHierarchy uniqueName="[Dim BaseLine].[BaselineDescription]" caption="BaselineDescription" attribute="1" defaultMemberUniqueName="[Dim BaseLine].[BaselineDescription].[All]" allUniqueName="[Dim BaseLine].[BaselineDescription].[All]" dimensionUniqueName="[Dim BaseLine]" displayFolder="" count="0" unbalanced="0" hidden="1"/>
    <cacheHierarchy uniqueName="[Dim BaseLine].[Baselinekey]" caption="Baselinekey" attribute="1" defaultMemberUniqueName="[Dim BaseLine].[Baselinekey].[All]" allUniqueName="[Dim BaseLine].[Baselinekey].[All]" dimensionUniqueName="[Dim BaseLine]" displayFolder="" count="0" unbalanced="0" hidden="1"/>
    <cacheHierarchy uniqueName="[Dim BaseLine].[Type]" caption="Type" attribute="1" defaultMemberUniqueName="[Dim BaseLine].[Type].[All]" allUniqueName="[Dim BaseLine].[Type].[All]" dimensionUniqueName="[Dim BaseLine]" displayFolder="" count="0" unbalanced="0" hidden="1"/>
    <cacheHierarchy uniqueName="[Dim BI Solutions].[BI Solution]" caption="BI Solution" attribute="1" defaultMemberUniqueName="[Dim BI Solutions].[BI Solution].[All]" allUniqueName="[Dim BI Solutions].[BI Solution].[All]" dimensionUniqueName="[Dim BI Solutions]" displayFolder="" count="0" unbalanced="0" hidden="1"/>
    <cacheHierarchy uniqueName="[Dim BI Solutions].[Server IP]" caption="Server IP" attribute="1" defaultMemberUniqueName="[Dim BI Solutions].[Server IP].[All]" allUniqueName="[Dim BI Solutions].[Server IP].[All]" dimensionUniqueName="[Dim BI Solutions]" displayFolder="" count="0" unbalanced="0" hidden="1"/>
    <cacheHierarchy uniqueName="[Dim BI Solutions].[Server Location]" caption="Server Location" attribute="1" defaultMemberUniqueName="[Dim BI Solutions].[Server Location].[All]" allUniqueName="[Dim BI Solutions].[Server Location].[All]" dimensionUniqueName="[Dim BI Solutions]" displayFolder="" count="0" unbalanced="0" hidden="1"/>
    <cacheHierarchy uniqueName="[Dim BI Solutions].[Server Name]" caption="Server Name" attribute="1" defaultMemberUniqueName="[Dim BI Solutions].[Server Name].[All]" allUniqueName="[Dim BI Solutions].[Server Name].[All]" dimensionUniqueName="[Dim BI Solutions]" displayFolder="" count="0" unbalanced="0" hidden="1"/>
    <cacheHierarchy uniqueName="[Dim BI Solutions].[Servers Hierarchy]" caption="Servers Hierarchy" defaultMemberUniqueName="[Dim BI Solutions].[Servers Hierarchy].[All]" allUniqueName="[Dim BI Solutions].[Servers Hierarchy].[All]" dimensionUniqueName="[Dim BI Solutions]" displayFolder="" count="0" unbalanced="0" hidden="1"/>
    <cacheHierarchy uniqueName="[Dim BI Solutions].[TBLKey]" caption="TBLKey" attribute="1" defaultMemberUniqueName="[Dim BI Solutions].[TBLKey].[All]" allUniqueName="[Dim BI Solutions].[TBLKey].[All]" dimensionUniqueName="[Dim BI Solutions]" displayFolder="" count="0" unbalanced="0" hidden="1"/>
    <cacheHierarchy uniqueName="[Dim BI Users].[Active User]" caption="Active User" attribute="1" defaultMemberUniqueName="[Dim BI Users].[Active User].[All]" allUniqueName="[Dim BI Users].[Active User].[All]" dimensionUniqueName="[Dim BI Users]" displayFolder="" count="0" unbalanced="0" hidden="1"/>
    <cacheHierarchy uniqueName="[Dim BI Users].[BI Team]" caption="BI Team" attribute="1" defaultMemberUniqueName="[Dim BI Users].[BI Team].[All]" allUniqueName="[Dim BI Users].[BI Team].[All]" dimensionUniqueName="[Dim BI Users]" displayFolder="" count="0" unbalanced="0" hidden="1"/>
    <cacheHierarchy uniqueName="[Dim BI Users].[Department]" caption="Department" attribute="1" defaultMemberUniqueName="[Dim BI Users].[Department].[All]" allUniqueName="[Dim BI Users].[Department].[All]" dimensionUniqueName="[Dim BI Users]" displayFolder="" count="0" unbalanced="0" hidden="1"/>
    <cacheHierarchy uniqueName="[Dim BI Users].[Employee Name]" caption="Employee Name" attribute="1" defaultMemberUniqueName="[Dim BI Users].[Employee Name].[All]" allUniqueName="[Dim BI Users].[Employee Name].[All]" dimensionUniqueName="[Dim BI Users]" displayFolder="" count="0" unbalanced="0" hidden="1"/>
    <cacheHierarchy uniqueName="[Dim BI Users].[Employee Title]" caption="Employee Title" attribute="1" defaultMemberUniqueName="[Dim BI Users].[Employee Title].[All]" allUniqueName="[Dim BI Users].[Employee Title].[All]" dimensionUniqueName="[Dim BI Users]" displayFolder="" count="0" unbalanced="0" hidden="1"/>
    <cacheHierarchy uniqueName="[Dim BI Users].[FirstName]" caption="FirstName" attribute="1" defaultMemberUniqueName="[Dim BI Users].[FirstName].[All]" allUniqueName="[Dim BI Users].[FirstName].[All]" dimensionUniqueName="[Dim BI Users]" displayFolder="" count="0" unbalanced="0" hidden="1"/>
    <cacheHierarchy uniqueName="[Dim BI Users].[Manager Name]" caption="Manager Name" attribute="1" defaultMemberUniqueName="[Dim BI Users].[Manager Name].[All]" allUniqueName="[Dim BI Users].[Manager Name].[All]" dimensionUniqueName="[Dim BI Users]" displayFolder="" count="0" unbalanced="0" hidden="1"/>
    <cacheHierarchy uniqueName="[Dim BI Users].[SurName]" caption="SurName" attribute="1" defaultMemberUniqueName="[Dim BI Users].[SurName].[All]" allUniqueName="[Dim BI Users].[SurName].[All]" dimensionUniqueName="[Dim BI Users]" displayFolder="" count="0" unbalanced="0" hidden="1"/>
    <cacheHierarchy uniqueName="[Dim BI Users].[User Name]" caption="User Name" attribute="1" defaultMemberUniqueName="[Dim BI Users].[User Name].[All]" allUniqueName="[Dim BI Users].[User Name].[All]" dimensionUniqueName="[Dim BI Users]" displayFolder="" count="0" unbalanced="0" hidden="1"/>
    <cacheHierarchy uniqueName="[Dim BI Users].[Users Hierarchy]" caption="Users Hierarchy" defaultMemberUniqueName="[Dim BI Users].[Users Hierarchy].[All]" allUniqueName="[Dim BI Users].[Users Hierarchy].[All]" dimensionUniqueName="[Dim BI Users]" displayFolder="" count="0" unbalanced="0" hidden="1"/>
    <cacheHierarchy uniqueName="[Dim Booking Lead].[Booking Lead name]" caption="Booking Lead name" attribute="1" defaultMemberUniqueName="[Dim Booking Lead].[Booking Lead name].[All]" allUniqueName="[Dim Booking Lead].[Booking Lead name].[All]" dimensionUniqueName="[Dim Booking Lead]" displayFolder="" count="0" unbalanced="0" hidden="1"/>
    <cacheHierarchy uniqueName="[Dim Booking Lead].[How_To_know]" caption="How_To_know" attribute="1" defaultMemberUniqueName="[Dim Booking Lead].[How_To_know].[All]" allUniqueName="[Dim Booking Lead].[How_To_know].[All]" dimensionUniqueName="[Dim Booking Lead]" displayFolder="" count="0" unbalanced="0" hidden="1"/>
    <cacheHierarchy uniqueName="[Dim Booking Lead].[Patient email]" caption="Patient email" attribute="1" defaultMemberUniqueName="[Dim Booking Lead].[Patient email].[All]" allUniqueName="[Dim Booking Lead].[Patient email].[All]" dimensionUniqueName="[Dim Booking Lead]" displayFolder="" count="0" unbalanced="0" hidden="1"/>
    <cacheHierarchy uniqueName="[Dim Booking Lead].[Patient Phone]" caption="Patient Phone" attribute="1" defaultMemberUniqueName="[Dim Booking Lead].[Patient Phone].[All]" allUniqueName="[Dim Booking Lead].[Patient Phone].[All]" dimensionUniqueName="[Dim Booking Lead]" displayFolder="" count="0" unbalanced="0" hidden="1"/>
    <cacheHierarchy uniqueName="[Dim Booking Lead].[Payment Type]" caption="Payment Type" attribute="1" defaultMemberUniqueName="[Dim Booking Lead].[Payment Type].[All]" allUniqueName="[Dim Booking Lead].[Payment Type].[All]" dimensionUniqueName="[Dim Booking Lead]" displayFolder="" count="0" unbalanced="0" hidden="1"/>
    <cacheHierarchy uniqueName="[Dim Booking Lead].[Request_ID]" caption="Request_ID" attribute="1" defaultMemberUniqueName="[Dim Booking Lead].[Request_ID].[All]" allUniqueName="[Dim Booking Lead].[Request_ID].[All]" dimensionUniqueName="[Dim Booking Lead]" displayFolder="" count="0" unbalanced="0" hidden="1"/>
    <cacheHierarchy uniqueName="[Dim Booking Lead].[System ID]" caption="System ID" attribute="1" defaultMemberUniqueName="[Dim Booking Lead].[System ID].[All]" allUniqueName="[Dim Booking Lead].[System ID].[All]" dimensionUniqueName="[Dim Booking Lead]" displayFolder="" count="0" unbalanced="0" hidden="1"/>
    <cacheHierarchy uniqueName="[Dim Booking Status].[Booking Status]" caption="Booking Status" attribute="1" defaultMemberUniqueName="[Dim Booking Status].[Booking Status].[All]" allUniqueName="[Dim Booking Status].[Booking Status].[All]" dimensionUniqueName="[Dim Booking Status]" displayFolder="" count="0" unbalanced="0" hidden="1"/>
    <cacheHierarchy uniqueName="[Dim Booking Status].[Booking Status (AR)]" caption="Booking Status (AR)" attribute="1" defaultMemberUniqueName="[Dim Booking Status].[Booking Status (AR)].[All]" allUniqueName="[Dim Booking Status].[Booking Status (AR)].[All]" dimensionUniqueName="[Dim Booking Status]" displayFolder="" count="0" unbalanced="0" hidden="1"/>
    <cacheHierarchy uniqueName="[Dim Booking Status].[BookingStatusKey]" caption="BookingStatusKey" attribute="1" defaultMemberUniqueName="[Dim Booking Status].[BookingStatusKey].[All]" allUniqueName="[Dim Booking Status].[BookingStatusKey].[All]" dimensionUniqueName="[Dim Booking Status]" displayFolder="" count="0" unbalanced="0" hidden="1"/>
    <cacheHierarchy uniqueName="[Dim Booking Types].[Appointment Classification]" caption="Appointment Classification" attribute="1" defaultMemberUniqueName="[Dim Booking Types].[Appointment Classification].[All]" allUniqueName="[Dim Booking Types].[Appointment Classification].[All]" dimensionUniqueName="[Dim Booking Types]" displayFolder="" count="0" unbalanced="0" hidden="1"/>
    <cacheHierarchy uniqueName="[Dim Booking Types].[BookingKey]" caption="BookingKey" attribute="1" defaultMemberUniqueName="[Dim Booking Types].[BookingKey].[All]" allUniqueName="[Dim Booking Types].[BookingKey].[All]" dimensionUniqueName="[Dim Booking Types]" displayFolder="" count="0" unbalanced="0" hidden="1"/>
    <cacheHierarchy uniqueName="[Dim Booking Types].[Payment Type]" caption="Payment Type" attribute="1" defaultMemberUniqueName="[Dim Booking Types].[Payment Type].[All]" allUniqueName="[Dim Booking Types].[Payment Type].[All]" dimensionUniqueName="[Dim Booking Types]" displayFolder="" count="0" unbalanced="0" hidden="1"/>
    <cacheHierarchy uniqueName="[Dim Booking Types].[Physician Dependent]" caption="Physician Dependent" attribute="1" defaultMemberUniqueName="[Dim Booking Types].[Physician Dependent].[All]" allUniqueName="[Dim Booking Types].[Physician Dependent].[All]" dimensionUniqueName="[Dim Booking Types]" displayFolder="" count="0" unbalanced="0" hidden="1"/>
    <cacheHierarchy uniqueName="[Dim Business Source].[Source Of Business]" caption="Source Of Business" attribute="1" defaultMemberUniqueName="[Dim Business Source].[Source Of Business].[All]" allUniqueName="[Dim Business Source].[Source Of Business].[All]" dimensionUniqueName="[Dim Business Source]" displayFolder="" count="0" unbalanced="0" hidden="1"/>
    <cacheHierarchy uniqueName="[Dim Business Source].[Uniquekey]" caption="Uniquekey" attribute="1" defaultMemberUniqueName="[Dim Business Source].[Uniquekey].[All]" allUniqueName="[Dim Business Source].[Uniquekey].[All]" dimensionUniqueName="[Dim Business Source]" displayFolder="" count="0" unbalanced="0" hidden="1"/>
    <cacheHierarchy uniqueName="[Dim Business Sources].[BusinessSourceKey]" caption="BusinessSourceKey" attribute="1" defaultMemberUniqueName="[Dim Business Sources].[BusinessSourceKey].[All]" allUniqueName="[Dim Business Sources].[BusinessSourceKey].[All]" dimensionUniqueName="[Dim Business Sources]" displayFolder="" count="0" unbalanced="0" hidden="1"/>
    <cacheHierarchy uniqueName="[Dim Business Sources].[Source Of Business (AR)]" caption="Source Of Business (AR)" attribute="1" defaultMemberUniqueName="[Dim Business Sources].[Source Of Business (AR)].[All]" allUniqueName="[Dim Business Sources].[Source Of Business (AR)].[All]" dimensionUniqueName="[Dim Business Sources]" displayFolder="" count="0" unbalanced="0" hidden="1"/>
    <cacheHierarchy uniqueName="[Dim Business Sources].[Source Of Business (EN)]" caption="Source Of Business (EN)" attribute="1" defaultMemberUniqueName="[Dim Business Sources].[Source Of Business (EN)].[All]" allUniqueName="[Dim Business Sources].[Source Of Business (EN)].[All]" dimensionUniqueName="[Dim Business Sources]" displayFolder="" count="0" unbalanced="0" hidden="1"/>
    <cacheHierarchy uniqueName="[Dim Business Unit].[Business Unit Unified Name]" caption="Business Unit Unified Name" attribute="1" defaultMemberUniqueName="[Dim Business Unit].[Business Unit Unified Name].[All]" allUniqueName="[Dim Business Unit].[Business Unit Unified Name].[All]" dimensionUniqueName="[Dim Business Unit]" displayFolder="" count="0" unbalanced="0" hidden="1"/>
    <cacheHierarchy uniqueName="[Dim Business Unit].[CountryKey]" caption="CountryKey" attribute="1" defaultMemberUniqueName="[Dim Business Unit].[CountryKey].[All]" allUniqueName="[Dim Business Unit].[CountryKey].[All]" dimensionUniqueName="[Dim Business Unit]" displayFolder="" count="0" unbalanced="0" hidden="1"/>
    <cacheHierarchy uniqueName="[Dim Business Unit].[MainCurrencyKey]" caption="MainCurrencyKey" attribute="1" defaultMemberUniqueName="[Dim Business Unit].[MainCurrencyKey].[All]" allUniqueName="[Dim Business Unit].[MainCurrencyKey].[All]" dimensionUniqueName="[Dim Business Unit]" displayFolder="" count="0" unbalanced="0" hidden="1"/>
    <cacheHierarchy uniqueName="[Dim Business Unit].[OrganizationTypeKey]" caption="OrganizationTypeKey" attribute="1" defaultMemberUniqueName="[Dim Business Unit].[OrganizationTypeKey].[All]" allUniqueName="[Dim Business Unit].[OrganizationTypeKey].[All]" dimensionUniqueName="[Dim Business Unit]" displayFolder="" count="0" unbalanced="0" hidden="1"/>
    <cacheHierarchy uniqueName="[Dim Call Center Agent].[Agent_ID]" caption="Agent_ID" attribute="1" defaultMemberUniqueName="[Dim Call Center Agent].[Agent_ID].[All]" allUniqueName="[Dim Call Center Agent].[Agent_ID].[All]" dimensionUniqueName="[Dim Call Center Agent]" displayFolder="" count="0" unbalanced="0" hidden="1"/>
    <cacheHierarchy uniqueName="[Dim Call Center Agent].[Call Center Agent]" caption="Call Center Agent" attribute="1" defaultMemberUniqueName="[Dim Call Center Agent].[Call Center Agent].[All]" allUniqueName="[Dim Call Center Agent].[Call Center Agent].[All]" dimensionUniqueName="[Dim Call Center Agent]" displayFolder="" count="0" unbalanced="0" hidden="1"/>
    <cacheHierarchy uniqueName="[Dim Call Center Agent].[CreatedOn]" caption="CreatedOn" attribute="1" defaultMemberUniqueName="[Dim Call Center Agent].[CreatedOn].[All]" allUniqueName="[Dim Call Center Agent].[CreatedOn].[All]" dimensionUniqueName="[Dim Call Center Agent]" displayFolder="" count="0" unbalanced="0" hidden="1"/>
    <cacheHierarchy uniqueName="[Dim Call Center Agent].[DomainName]" caption="DomainName" attribute="1" defaultMemberUniqueName="[Dim Call Center Agent].[DomainName].[All]" allUniqueName="[Dim Call Center Agent].[DomainName].[All]" dimensionUniqueName="[Dim Call Center Agent]" displayFolder="" count="0" unbalanced="0" hidden="1"/>
    <cacheHierarchy uniqueName="[Dim Call Center Agent].[InternalEMailAddress]" caption="InternalEMailAddress" attribute="1" defaultMemberUniqueName="[Dim Call Center Agent].[InternalEMailAddress].[All]" allUniqueName="[Dim Call Center Agent].[InternalEMailAddress].[All]" dimensionUniqueName="[Dim Call Center Agent]" displayFolder="" count="0" unbalanced="0" hidden="1"/>
    <cacheHierarchy uniqueName="[Dim Call Center Agent].[Title]" caption="Title" attribute="1" defaultMemberUniqueName="[Dim Call Center Agent].[Title].[All]" allUniqueName="[Dim Call Center Agent].[Title].[All]" dimensionUniqueName="[Dim Call Center Agent]" displayFolder="" count="0" unbalanced="0" hidden="1"/>
    <cacheHierarchy uniqueName="[Dim Campaign].[Age_Range]" caption="Age_Range" attribute="1" defaultMemberUniqueName="[Dim Campaign].[Age_Range].[All]" allUniqueName="[Dim Campaign].[Age_Range].[All]" dimensionUniqueName="[Dim Campaign]" displayFolder="" count="0" unbalanced="0" hidden="1"/>
    <cacheHierarchy uniqueName="[Dim Campaign].[Campaign_Code]" caption="Campaign_Code" attribute="1" defaultMemberUniqueName="[Dim Campaign].[Campaign_Code].[All]" allUniqueName="[Dim Campaign].[Campaign_Code].[All]" dimensionUniqueName="[Dim Campaign]" displayFolder="" count="0" unbalanced="0" hidden="1"/>
    <cacheHierarchy uniqueName="[Dim Campaign].[Campaign_CreationDate]" caption="Campaign_CreationDate" attribute="1" defaultMemberUniqueName="[Dim Campaign].[Campaign_CreationDate].[All]" allUniqueName="[Dim Campaign].[Campaign_CreationDate].[All]" dimensionUniqueName="[Dim Campaign]" displayFolder="" count="0" unbalanced="0" hidden="1"/>
    <cacheHierarchy uniqueName="[Dim Campaign].[Campaign_CreationTime]" caption="Campaign_CreationTime" attribute="1" defaultMemberUniqueName="[Dim Campaign].[Campaign_CreationTime].[All]" allUniqueName="[Dim Campaign].[Campaign_CreationTime].[All]" dimensionUniqueName="[Dim Campaign]" displayFolder="" count="0" unbalanced="0" hidden="1"/>
    <cacheHierarchy uniqueName="[Dim Campaign].[Campaign_ID]" caption="Campaign_ID" attribute="1" defaultMemberUniqueName="[Dim Campaign].[Campaign_ID].[All]" allUniqueName="[Dim Campaign].[Campaign_ID].[All]" dimensionUniqueName="[Dim Campaign]" displayFolder="" count="0" unbalanced="0" hidden="1"/>
    <cacheHierarchy uniqueName="[Dim Campaign].[Campaign_Name]" caption="Campaign_Name" attribute="1" defaultMemberUniqueName="[Dim Campaign].[Campaign_Name].[All]" allUniqueName="[Dim Campaign].[Campaign_Name].[All]" dimensionUniqueName="[Dim Campaign]" displayFolder="" count="0" unbalanced="0" hidden="1"/>
    <cacheHierarchy uniqueName="[Dim Campaign].[Campaign_TypeCode]" caption="Campaign_TypeCode" attribute="1" defaultMemberUniqueName="[Dim Campaign].[Campaign_TypeCode].[All]" allUniqueName="[Dim Campaign].[Campaign_TypeCode].[All]" dimensionUniqueName="[Dim Campaign]" displayFolder="" count="0" unbalanced="0" hidden="1"/>
    <cacheHierarchy uniqueName="[Dim Campaign].[Campaign_TypeName]" caption="Campaign_TypeName" attribute="1" defaultMemberUniqueName="[Dim Campaign].[Campaign_TypeName].[All]" allUniqueName="[Dim Campaign].[Campaign_TypeName].[All]" dimensionUniqueName="[Dim Campaign]" displayFolder="" count="0" unbalanced="0" hidden="1"/>
    <cacheHierarchy uniqueName="[Dim Campaign].[CampaignDescription]" caption="CampaignDescription" attribute="1" defaultMemberUniqueName="[Dim Campaign].[CampaignDescription].[All]" allUniqueName="[Dim Campaign].[CampaignDescription].[All]" dimensionUniqueName="[Dim Campaign]" displayFolder="" count="0" unbalanced="0" hidden="1"/>
    <cacheHierarchy uniqueName="[Dim Campaign].[City]" caption="City" attribute="1" defaultMemberUniqueName="[Dim Campaign].[City].[All]" allUniqueName="[Dim Campaign].[City].[All]" dimensionUniqueName="[Dim Campaign]" displayFolder="" count="0" unbalanced="0" hidden="1"/>
    <cacheHierarchy uniqueName="[Dim Campaign].[CreatedBy_Name]" caption="CreatedBy_Name" attribute="1" defaultMemberUniqueName="[Dim Campaign].[CreatedBy_Name].[All]" allUniqueName="[Dim Campaign].[CreatedBy_Name].[All]" dimensionUniqueName="[Dim Campaign]" displayFolder="" count="0" unbalanced="0" hidden="1"/>
    <cacheHierarchy uniqueName="[Dim Campaign].[Doctor]" caption="Doctor" attribute="1" defaultMemberUniqueName="[Dim Campaign].[Doctor].[All]" allUniqueName="[Dim Campaign].[Doctor].[All]" dimensionUniqueName="[Dim Campaign]" displayFolder="" count="0" unbalanced="0" hidden="1"/>
    <cacheHierarchy uniqueName="[Dim Campaign].[Financial_Type]" caption="Financial_Type" attribute="1" defaultMemberUniqueName="[Dim Campaign].[Financial_Type].[All]" allUniqueName="[Dim Campaign].[Financial_Type].[All]" dimensionUniqueName="[Dim Campaign]" displayFolder="" count="0" unbalanced="0" hidden="1"/>
    <cacheHierarchy uniqueName="[Dim Campaign].[Gender]" caption="Gender" attribute="1" defaultMemberUniqueName="[Dim Campaign].[Gender].[All]" allUniqueName="[Dim Campaign].[Gender].[All]" dimensionUniqueName="[Dim Campaign]" displayFolder="" count="0" unbalanced="0" hidden="1"/>
    <cacheHierarchy uniqueName="[Dim Campaign].[Job_Title]" caption="Job_Title" attribute="1" defaultMemberUniqueName="[Dim Campaign].[Job_Title].[All]" allUniqueName="[Dim Campaign].[Job_Title].[All]" dimensionUniqueName="[Dim Campaign]" displayFolder="" count="0" unbalanced="0" hidden="1"/>
    <cacheHierarchy uniqueName="[Dim Campaign].[ModifiedBy_Name]" caption="ModifiedBy_Name" attribute="1" defaultMemberUniqueName="[Dim Campaign].[ModifiedBy_Name].[All]" allUniqueName="[Dim Campaign].[ModifiedBy_Name].[All]" dimensionUniqueName="[Dim Campaign]" displayFolder="" count="0" unbalanced="0" hidden="1"/>
    <cacheHierarchy uniqueName="[Dim Campaign].[Nationality]" caption="Nationality" attribute="1" defaultMemberUniqueName="[Dim Campaign].[Nationality].[All]" allUniqueName="[Dim Campaign].[Nationality].[All]" dimensionUniqueName="[Dim Campaign]" displayFolder="" count="0" unbalanced="0" hidden="1"/>
    <cacheHierarchy uniqueName="[Dim Campaign].[Province]" caption="Province" attribute="1" defaultMemberUniqueName="[Dim Campaign].[Province].[All]" allUniqueName="[Dim Campaign].[Province].[All]" dimensionUniqueName="[Dim Campaign]" displayFolder="" count="0" unbalanced="0" hidden="1"/>
    <cacheHierarchy uniqueName="[Dim Campaign].[Social_Status]" caption="Social_Status" attribute="1" defaultMemberUniqueName="[Dim Campaign].[Social_Status].[All]" allUniqueName="[Dim Campaign].[Social_Status].[All]" dimensionUniqueName="[Dim Campaign]" displayFolder="" count="0" unbalanced="0" hidden="1"/>
    <cacheHierarchy uniqueName="[Dim Campaign].[Source Of Data]" caption="Source Of Data" attribute="1" defaultMemberUniqueName="[Dim Campaign].[Source Of Data].[All]" allUniqueName="[Dim Campaign].[Source Of Data].[All]" dimensionUniqueName="[Dim Campaign]" displayFolder="" count="0" unbalanced="0" hidden="1"/>
    <cacheHierarchy uniqueName="[Dim Campaign].[Specialty]" caption="Specialty" attribute="1" defaultMemberUniqueName="[Dim Campaign].[Specialty].[All]" allUniqueName="[Dim Campaign].[Specialty].[All]" dimensionUniqueName="[Dim Campaign]" displayFolder="" count="0" unbalanced="0" hidden="1"/>
    <cacheHierarchy uniqueName="[Dim Cancel Reasons].[AppointmentCancelReasonKey]" caption="AppointmentCancelReasonKey" attribute="1" defaultMemberUniqueName="[Dim Cancel Reasons].[AppointmentCancelReasonKey].[All]" allUniqueName="[Dim Cancel Reasons].[AppointmentCancelReasonKey].[All]" dimensionUniqueName="[Dim Cancel Reasons]" displayFolder="" count="0" unbalanced="0" hidden="1"/>
    <cacheHierarchy uniqueName="[Dim Cancel Reasons].[Cancel Reason (AR)]" caption="Cancel Reason (AR)" attribute="1" defaultMemberUniqueName="[Dim Cancel Reasons].[Cancel Reason (AR)].[All]" allUniqueName="[Dim Cancel Reasons].[Cancel Reason (AR)].[All]" dimensionUniqueName="[Dim Cancel Reasons]" displayFolder="" count="0" unbalanced="0" hidden="1"/>
    <cacheHierarchy uniqueName="[Dim Cancel Reasons].[Cancel Reason (EN)]" caption="Cancel Reason (EN)" attribute="1" defaultMemberUniqueName="[Dim Cancel Reasons].[Cancel Reason (EN)].[All]" allUniqueName="[Dim Cancel Reasons].[Cancel Reason (EN)].[All]" dimensionUniqueName="[Dim Cancel Reasons]" displayFolder="" count="0" unbalanced="0" hidden="1"/>
    <cacheHierarchy uniqueName="[Dim Cancellation And Modification Type].[ID]" caption="ID" attribute="1" defaultMemberUniqueName="[Dim Cancellation And Modification Type].[ID].[All]" allUniqueName="[Dim Cancellation And Modification Type].[ID].[All]" dimensionUniqueName="[Dim Cancellation And Modification Type]" displayFolder="" count="0" unbalanced="0" hidden="1"/>
    <cacheHierarchy uniqueName="[Dim Cancellation And Modification Type].[Type]" caption="Type" attribute="1" defaultMemberUniqueName="[Dim Cancellation And Modification Type].[Type].[All]" allUniqueName="[Dim Cancellation And Modification Type].[Type].[All]" dimensionUniqueName="[Dim Cancellation And Modification Type]" displayFolder="" count="0" unbalanced="0" hidden="1"/>
    <cacheHierarchy uniqueName="[Dim Cancellation Reasons].[Cancellation Reason]" caption="Cancellation Reason" attribute="1" defaultMemberUniqueName="[Dim Cancellation Reasons].[Cancellation Reason].[All]" allUniqueName="[Dim Cancellation Reasons].[Cancellation Reason].[All]" dimensionUniqueName="[Dim Cancellation Reasons]" displayFolder="" count="0" unbalanced="0" hidden="1"/>
    <cacheHierarchy uniqueName="[Dim Cancellation Reasons].[ID]" caption="ID" attribute="1" defaultMemberUniqueName="[Dim Cancellation Reasons].[ID].[All]" allUniqueName="[Dim Cancellation Reasons].[ID].[All]" dimensionUniqueName="[Dim Cancellation Reasons]" displayFolder="" count="0" unbalanced="0" hidden="1"/>
    <cacheHierarchy uniqueName="[Dim Capacity Status].[Capacity Status]" caption="Capacity Status" attribute="1" defaultMemberUniqueName="[Dim Capacity Status].[Capacity Status].[All]" allUniqueName="[Dim Capacity Status].[Capacity Status].[All]" dimensionUniqueName="[Dim Capacity Status]" displayFolder="" count="0" unbalanced="0" hidden="1"/>
    <cacheHierarchy uniqueName="[Dim Capacity Status].[SpaceStatusKey]" caption="SpaceStatusKey" attribute="1" defaultMemberUniqueName="[Dim Capacity Status].[SpaceStatusKey].[All]" allUniqueName="[Dim Capacity Status].[SpaceStatusKey].[All]" dimensionUniqueName="[Dim Capacity Status]" displayFolder="" count="0" unbalanced="0" hidden="1"/>
    <cacheHierarchy uniqueName="[Dim Categories].[Cat_ID]" caption="Cat_ID" attribute="1" defaultMemberUniqueName="[Dim Categories].[Cat_ID].[All]" allUniqueName="[Dim Categories].[Cat_ID].[All]" dimensionUniqueName="[Dim Categories]" displayFolder="" count="0" unbalanced="0" hidden="1"/>
    <cacheHierarchy uniqueName="[Dim Categories].[Category]" caption="Category" attribute="1" defaultMemberUniqueName="[Dim Categories].[Category].[All]" allUniqueName="[Dim Categories].[Category].[All]" dimensionUniqueName="[Dim Categories]" displayFolder="" count="0" unbalanced="0" hidden="1"/>
    <cacheHierarchy uniqueName="[Dim Categories].[Category Hierarchy]" caption="Category Hierarchy" defaultMemberUniqueName="[Dim Categories].[Category Hierarchy].[All]" allUniqueName="[Dim Categories].[Category Hierarchy].[All]" dimensionUniqueName="[Dim Categories]" displayFolder="" count="0" unbalanced="0" hidden="1"/>
    <cacheHierarchy uniqueName="[Dim Categories].[CategoryID]" caption="CategoryID" attribute="1" defaultMemberUniqueName="[Dim Categories].[CategoryID].[All]" allUniqueName="[Dim Categories].[CategoryID].[All]" dimensionUniqueName="[Dim Categories]" displayFolder="" count="0" unbalanced="0" hidden="1"/>
    <cacheHierarchy uniqueName="[Dim Categories].[SubCategory]" caption="SubCategory" attribute="1" defaultMemberUniqueName="[Dim Categories].[SubCategory].[All]" allUniqueName="[Dim Categories].[SubCategory].[All]" dimensionUniqueName="[Dim Categories]" displayFolder="" count="0" unbalanced="0" hidden="1"/>
    <cacheHierarchy uniqueName="[Dim Categories].[SubCategoryID]" caption="SubCategoryID" attribute="1" defaultMemberUniqueName="[Dim Categories].[SubCategoryID].[All]" allUniqueName="[Dim Categories].[SubCategoryID].[All]" dimensionUniqueName="[Dim Categories]" displayFolder="" count="0" unbalanced="0" hidden="1"/>
    <cacheHierarchy uniqueName="[Dim Clinic Apologies].[EffectKey]" caption="EffectKey" attribute="1" defaultMemberUniqueName="[Dim Clinic Apologies].[EffectKey].[All]" allUniqueName="[Dim Clinic Apologies].[EffectKey].[All]" dimensionUniqueName="[Dim Clinic Apologies]" displayFolder="" count="0" unbalanced="0" hidden="1"/>
    <cacheHierarchy uniqueName="[Dim Clinic Apologies].[Is Effected Clinic]" caption="Is Effected Clinic" attribute="1" defaultMemberUniqueName="[Dim Clinic Apologies].[Is Effected Clinic].[All]" allUniqueName="[Dim Clinic Apologies].[Is Effected Clinic].[All]" dimensionUniqueName="[Dim Clinic Apologies]" displayFolder="" count="0" unbalanced="0" hidden="1"/>
    <cacheHierarchy uniqueName="[Dim Clinic Status].[Clinic Ending Type]" caption="Clinic Ending Type" attribute="1" defaultMemberUniqueName="[Dim Clinic Status].[Clinic Ending Type].[All]" allUniqueName="[Dim Clinic Status].[Clinic Ending Type].[All]" dimensionUniqueName="[Dim Clinic Status]" displayFolder="" count="0" unbalanced="0" hidden="1"/>
    <cacheHierarchy uniqueName="[Dim Clinic Status].[Clinic Over Booking]" caption="Clinic Over Booking" attribute="1" defaultMemberUniqueName="[Dim Clinic Status].[Clinic Over Booking].[All]" allUniqueName="[Dim Clinic Status].[Clinic Over Booking].[All]" dimensionUniqueName="[Dim Clinic Status]" displayFolder="" count="0" unbalanced="0" hidden="1"/>
    <cacheHierarchy uniqueName="[Dim Clinic Status].[Clinic Type Name]" caption="Clinic Type Name" attribute="1" defaultMemberUniqueName="[Dim Clinic Status].[Clinic Type Name].[All]" allUniqueName="[Dim Clinic Status].[Clinic Type Name].[All]" dimensionUniqueName="[Dim Clinic Status]" displayFolder="" count="0" unbalanced="0" hidden="1"/>
    <cacheHierarchy uniqueName="[Dim Clinic Status].[PatternKey]" caption="PatternKey" attribute="1" defaultMemberUniqueName="[Dim Clinic Status].[PatternKey].[All]" allUniqueName="[Dim Clinic Status].[PatternKey].[All]" dimensionUniqueName="[Dim Clinic Status]" displayFolder="" count="0" unbalanced="0" hidden="1"/>
    <cacheHierarchy uniqueName="[Dim Clinic Status].[Queueing Model]" caption="Queueing Model" attribute="1" defaultMemberUniqueName="[Dim Clinic Status].[Queueing Model].[All]" allUniqueName="[Dim Clinic Status].[Queueing Model].[All]" dimensionUniqueName="[Dim Clinic Status]" displayFolder="" count="0" unbalanced="0" hidden="1"/>
    <cacheHierarchy uniqueName="[Dim Clinic Tags].[Tag Name (AR)]" caption="Tag Name (AR)" attribute="1" defaultMemberUniqueName="[Dim Clinic Tags].[Tag Name (AR)].[All]" allUniqueName="[Dim Clinic Tags].[Tag Name (AR)].[All]" dimensionUniqueName="[Dim Clinic Tags]" displayFolder="" count="0" unbalanced="0" hidden="1"/>
    <cacheHierarchy uniqueName="[Dim Clinic Tags].[Tag Name (EN)]" caption="Tag Name (EN)" attribute="1" defaultMemberUniqueName="[Dim Clinic Tags].[Tag Name (EN)].[All]" allUniqueName="[Dim Clinic Tags].[Tag Name (EN)].[All]" dimensionUniqueName="[Dim Clinic Tags]" displayFolder="" count="0" unbalanced="0" hidden="1"/>
    <cacheHierarchy uniqueName="[Dim Clinic Tags].[TagKey]" caption="TagKey" attribute="1" defaultMemberUniqueName="[Dim Clinic Tags].[TagKey].[All]" allUniqueName="[Dim Clinic Tags].[TagKey].[All]" dimensionUniqueName="[Dim Clinic Tags]" displayFolder="" count="0" unbalanced="0" hidden="1"/>
    <cacheHierarchy uniqueName="[Dim Closed By - Doctor].[Degree Name]" caption="Degree Name" attribute="1" defaultMemberUniqueName="[Dim Closed By - Doctor].[Degree Name].[All]" allUniqueName="[Dim Closed By - Doctor].[Degree Name].[All]" dimensionUniqueName="[Dim Closed By - Doctor]" displayFolder="" count="0" unbalanced="0" hidden="1"/>
    <cacheHierarchy uniqueName="[Dim Closed By - Doctor].[Doctor Name]" caption="Doctor Name" attribute="1" defaultMemberUniqueName="[Dim Closed By - Doctor].[Doctor Name].[All]" allUniqueName="[Dim Closed By - Doctor].[Doctor Name].[All]" dimensionUniqueName="[Dim Closed By - Doctor]" displayFolder="" count="0" unbalanced="0" hidden="1"/>
    <cacheHierarchy uniqueName="[Dim Closed By - Doctor].[Doctor Type]" caption="Doctor Type" attribute="1" defaultMemberUniqueName="[Dim Closed By - Doctor].[Doctor Type].[All]" allUniqueName="[Dim Closed By - Doctor].[Doctor Type].[All]" dimensionUniqueName="[Dim Closed By - Doctor]" displayFolder="" count="0" unbalanced="0" hidden="1"/>
    <cacheHierarchy uniqueName="[Dim Closed By - Doctor].[Hiring Date]" caption="Hiring Date" attribute="1" defaultMemberUniqueName="[Dim Closed By - Doctor].[Hiring Date].[All]" allUniqueName="[Dim Closed By - Doctor].[Hiring Date].[All]" dimensionUniqueName="[Dim Closed By - Doctor]" displayFolder="" count="0" unbalanced="0" hidden="1"/>
    <cacheHierarchy uniqueName="[Dim Closed By - Doctor].[Salary]" caption="Salary" attribute="1" defaultMemberUniqueName="[Dim Closed By - Doctor].[Salary].[All]" allUniqueName="[Dim Closed By - Doctor].[Salary].[All]" dimensionUniqueName="[Dim Closed By - Doctor]" displayFolder="" count="0" unbalanced="0" hidden="1"/>
    <cacheHierarchy uniqueName="[Dim Closed By - Doctor].[Shift]" caption="Shift" attribute="1" defaultMemberUniqueName="[Dim Closed By - Doctor].[Shift].[All]" allUniqueName="[Dim Closed By - Doctor].[Shift].[All]" dimensionUniqueName="[Dim Closed By - Doctor]" displayFolder="" count="0" unbalanced="0" hidden="1"/>
    <cacheHierarchy uniqueName="[Dim Closed By - Doctor].[Specialty]" caption="Specialty" attribute="1" defaultMemberUniqueName="[Dim Closed By - Doctor].[Specialty].[All]" allUniqueName="[Dim Closed By - Doctor].[Specialty].[All]" dimensionUniqueName="[Dim Closed By - Doctor]" displayFolder="" count="0" unbalanced="0" hidden="1"/>
    <cacheHierarchy uniqueName="[Dim Closed By - Doctor].[Specialty Hierarchy]" caption="Specialty Hierarchy" defaultMemberUniqueName="[Dim Closed By - Doctor].[Specialty Hierarchy].[All]" allUniqueName="[Dim Closed By - Doctor].[Specialty Hierarchy].[All]" dimensionUniqueName="[Dim Closed By - Doctor]" displayFolder="" count="0" unbalanced="0" hidden="1"/>
    <cacheHierarchy uniqueName="[Dim Closed By - Doctor].[Specialty key]" caption="Specialty key" attribute="1" defaultMemberUniqueName="[Dim Closed By - Doctor].[Specialty key].[All]" allUniqueName="[Dim Closed By - Doctor].[Specialty key].[All]" dimensionUniqueName="[Dim Closed By - Doctor]" displayFolder="" count="0" unbalanced="0" hidden="1"/>
    <cacheHierarchy uniqueName="[Dim Closed By - Doctor].[Specialty Name]" caption="Specialty Name" attribute="1" defaultMemberUniqueName="[Dim Closed By - Doctor].[Specialty Name].[All]" allUniqueName="[Dim Closed By - Doctor].[Specialty Name].[All]" dimensionUniqueName="[Dim Closed By - Doctor]" displayFolder="" count="0" unbalanced="0" hidden="1"/>
    <cacheHierarchy uniqueName="[Dim Closed By - Doctor].[Specialty Type]" caption="Specialty Type" attribute="1" defaultMemberUniqueName="[Dim Closed By - Doctor].[Specialty Type].[All]" allUniqueName="[Dim Closed By - Doctor].[Specialty Type].[All]" dimensionUniqueName="[Dim Closed By - Doctor]" displayFolder="" count="0" unbalanced="0" hidden="1"/>
    <cacheHierarchy uniqueName="[Dim Closed By - Doctor].[Staff Key]" caption="Staff Key" attribute="1" defaultMemberUniqueName="[Dim Closed By - Doctor].[Staff Key].[All]" allUniqueName="[Dim Closed By - Doctor].[Staff Key].[All]" dimensionUniqueName="[Dim Closed By - Doctor]" displayFolder="" count="0" unbalanced="0" hidden="1"/>
    <cacheHierarchy uniqueName="[Dim Closed By - Doctor].[Termination Date]" caption="Termination Date" attribute="1" defaultMemberUniqueName="[Dim Closed By - Doctor].[Termination Date].[All]" allUniqueName="[Dim Closed By - Doctor].[Termination Date].[All]" dimensionUniqueName="[Dim Closed By - Doctor]" displayFolder="" count="0" unbalanced="0" hidden="1"/>
    <cacheHierarchy uniqueName="[Dim Closed By - Doctor].[Unified Specialty Hierarchy]" caption="Unified Specialty Hierarchy" defaultMemberUniqueName="[Dim Closed By - Doctor].[Unified Specialty Hierarchy].[All]" allUniqueName="[Dim Closed By - Doctor].[Unified Specialty Hierarchy].[All]" dimensionUniqueName="[Dim Closed By - Doctor]" displayFolder="" count="0" unbalanced="0" hidden="1"/>
    <cacheHierarchy uniqueName="[Dim Closed By - Nurse].[Degree Name]" caption="Degree Name" attribute="1" defaultMemberUniqueName="[Dim Closed By - Nurse].[Degree Name].[All]" allUniqueName="[Dim Closed By - Nurse].[Degree Name].[All]" dimensionUniqueName="[Dim Closed By - Nurse]" displayFolder="" count="0" unbalanced="0" hidden="1"/>
    <cacheHierarchy uniqueName="[Dim Closed By - Nurse].[Doctor Name]" caption="Doctor Name" attribute="1" defaultMemberUniqueName="[Dim Closed By - Nurse].[Doctor Name].[All]" allUniqueName="[Dim Closed By - Nurse].[Doctor Name].[All]" dimensionUniqueName="[Dim Closed By - Nurse]" displayFolder="" count="0" unbalanced="0" hidden="1"/>
    <cacheHierarchy uniqueName="[Dim Closed By - Nurse].[Doctor Type]" caption="Doctor Type" attribute="1" defaultMemberUniqueName="[Dim Closed By - Nurse].[Doctor Type].[All]" allUniqueName="[Dim Closed By - Nurse].[Doctor Type].[All]" dimensionUniqueName="[Dim Closed By - Nurse]" displayFolder="" count="0" unbalanced="0" hidden="1"/>
    <cacheHierarchy uniqueName="[Dim Closed By - Nurse].[Hiring Date]" caption="Hiring Date" attribute="1" defaultMemberUniqueName="[Dim Closed By - Nurse].[Hiring Date].[All]" allUniqueName="[Dim Closed By - Nurse].[Hiring Date].[All]" dimensionUniqueName="[Dim Closed By - Nurse]" displayFolder="" count="0" unbalanced="0" hidden="1"/>
    <cacheHierarchy uniqueName="[Dim Closed By - Nurse].[Salary]" caption="Salary" attribute="1" defaultMemberUniqueName="[Dim Closed By - Nurse].[Salary].[All]" allUniqueName="[Dim Closed By - Nurse].[Salary].[All]" dimensionUniqueName="[Dim Closed By - Nurse]" displayFolder="" count="0" unbalanced="0" hidden="1"/>
    <cacheHierarchy uniqueName="[Dim Closed By - Nurse].[Shift]" caption="Shift" attribute="1" defaultMemberUniqueName="[Dim Closed By - Nurse].[Shift].[All]" allUniqueName="[Dim Closed By - Nurse].[Shift].[All]" dimensionUniqueName="[Dim Closed By - Nurse]" displayFolder="" count="0" unbalanced="0" hidden="1"/>
    <cacheHierarchy uniqueName="[Dim Closed By - Nurse].[Specialty]" caption="Specialty" attribute="1" defaultMemberUniqueName="[Dim Closed By - Nurse].[Specialty].[All]" allUniqueName="[Dim Closed By - Nurse].[Specialty].[All]" dimensionUniqueName="[Dim Closed By - Nurse]" displayFolder="" count="0" unbalanced="0" hidden="1"/>
    <cacheHierarchy uniqueName="[Dim Closed By - Nurse].[Specialty Hierarchy]" caption="Specialty Hierarchy" defaultMemberUniqueName="[Dim Closed By - Nurse].[Specialty Hierarchy].[All]" allUniqueName="[Dim Closed By - Nurse].[Specialty Hierarchy].[All]" dimensionUniqueName="[Dim Closed By - Nurse]" displayFolder="" count="0" unbalanced="0" hidden="1"/>
    <cacheHierarchy uniqueName="[Dim Closed By - Nurse].[Specialty key]" caption="Specialty key" attribute="1" defaultMemberUniqueName="[Dim Closed By - Nurse].[Specialty key].[All]" allUniqueName="[Dim Closed By - Nurse].[Specialty key].[All]" dimensionUniqueName="[Dim Closed By - Nurse]" displayFolder="" count="0" unbalanced="0" hidden="1"/>
    <cacheHierarchy uniqueName="[Dim Closed By - Nurse].[Specialty Name]" caption="Specialty Name" attribute="1" defaultMemberUniqueName="[Dim Closed By - Nurse].[Specialty Name].[All]" allUniqueName="[Dim Closed By - Nurse].[Specialty Name].[All]" dimensionUniqueName="[Dim Closed By - Nurse]" displayFolder="" count="0" unbalanced="0" hidden="1"/>
    <cacheHierarchy uniqueName="[Dim Closed By - Nurse].[Specialty Type]" caption="Specialty Type" attribute="1" defaultMemberUniqueName="[Dim Closed By - Nurse].[Specialty Type].[All]" allUniqueName="[Dim Closed By - Nurse].[Specialty Type].[All]" dimensionUniqueName="[Dim Closed By - Nurse]" displayFolder="" count="0" unbalanced="0" hidden="1"/>
    <cacheHierarchy uniqueName="[Dim Closed By - Nurse].[Staff Key]" caption="Staff Key" attribute="1" defaultMemberUniqueName="[Dim Closed By - Nurse].[Staff Key].[All]" allUniqueName="[Dim Closed By - Nurse].[Staff Key].[All]" dimensionUniqueName="[Dim Closed By - Nurse]" displayFolder="" count="0" unbalanced="0" hidden="1"/>
    <cacheHierarchy uniqueName="[Dim Closed By - Nurse].[Termination Date]" caption="Termination Date" attribute="1" defaultMemberUniqueName="[Dim Closed By - Nurse].[Termination Date].[All]" allUniqueName="[Dim Closed By - Nurse].[Termination Date].[All]" dimensionUniqueName="[Dim Closed By - Nurse]" displayFolder="" count="0" unbalanced="0" hidden="1"/>
    <cacheHierarchy uniqueName="[Dim Closed By - Nurse].[Unified Specialty Hierarchy]" caption="Unified Specialty Hierarchy" defaultMemberUniqueName="[Dim Closed By - Nurse].[Unified Specialty Hierarchy].[All]" allUniqueName="[Dim Closed By - Nurse].[Unified Specialty Hierarchy].[All]" dimensionUniqueName="[Dim Closed By - Nurse]" displayFolder="" count="0" unbalanced="0" hidden="1"/>
    <cacheHierarchy uniqueName="[Dim Collector - Lab Rad].[Code]" caption="Code" attribute="1" defaultMemberUniqueName="[Dim Collector - Lab Rad].[Code].[All]" allUniqueName="[Dim Collector - Lab Rad].[Code].[All]" dimensionUniqueName="[Dim Collector - Lab Rad]" displayFolder="" count="0" unbalanced="0" hidden="1"/>
    <cacheHierarchy uniqueName="[Dim Collector - Lab Rad].[Collector Arabic Name]" caption="Collector Arabic Name" attribute="1" defaultMemberUniqueName="[Dim Collector - Lab Rad].[Collector Arabic Name].[All]" allUniqueName="[Dim Collector - Lab Rad].[Collector Arabic Name].[All]" dimensionUniqueName="[Dim Collector - Lab Rad]" displayFolder="" count="0" unbalanced="0" hidden="1"/>
    <cacheHierarchy uniqueName="[Dim Collector - Lab Rad].[Collector Birthdate]" caption="Collector Birthdate" attribute="1" defaultMemberUniqueName="[Dim Collector - Lab Rad].[Collector Birthdate].[All]" allUniqueName="[Dim Collector - Lab Rad].[Collector Birthdate].[All]" dimensionUniqueName="[Dim Collector - Lab Rad]" displayFolder="" count="0" unbalanced="0" hidden="1"/>
    <cacheHierarchy uniqueName="[Dim Collector - Lab Rad].[Collector City]" caption="Collector City" attribute="1" defaultMemberUniqueName="[Dim Collector - Lab Rad].[Collector City].[All]" allUniqueName="[Dim Collector - Lab Rad].[Collector City].[All]" dimensionUniqueName="[Dim Collector - Lab Rad]" displayFolder="" count="0" unbalanced="0" hidden="1"/>
    <cacheHierarchy uniqueName="[Dim Collector - Lab Rad].[Collector Country]" caption="Collector Country" attribute="1" defaultMemberUniqueName="[Dim Collector - Lab Rad].[Collector Country].[All]" allUniqueName="[Dim Collector - Lab Rad].[Collector Country].[All]" dimensionUniqueName="[Dim Collector - Lab Rad]" displayFolder="" count="0" unbalanced="0" hidden="1"/>
    <cacheHierarchy uniqueName="[Dim Collector - Lab Rad].[Collector English Name]" caption="Collector English Name" attribute="1" defaultMemberUniqueName="[Dim Collector - Lab Rad].[Collector English Name].[All]" allUniqueName="[Dim Collector - Lab Rad].[Collector English Name].[All]" dimensionUniqueName="[Dim Collector - Lab Rad]" displayFolder="" count="0" unbalanced="0" hidden="1"/>
    <cacheHierarchy uniqueName="[Dim Collector - Lab Rad].[Collector Gender]" caption="Collector Gender" attribute="1" defaultMemberUniqueName="[Dim Collector - Lab Rad].[Collector Gender].[All]" allUniqueName="[Dim Collector - Lab Rad].[Collector Gender].[All]" dimensionUniqueName="[Dim Collector - Lab Rad]" displayFolder="" count="0" unbalanced="0" hidden="1"/>
    <cacheHierarchy uniqueName="[Dim Collector - Lab Rad].[Collector Job Title Arabic]" caption="Collector Job Title Arabic" attribute="1" defaultMemberUniqueName="[Dim Collector - Lab Rad].[Collector Job Title Arabic].[All]" allUniqueName="[Dim Collector - Lab Rad].[Collector Job Title Arabic].[All]" dimensionUniqueName="[Dim Collector - Lab Rad]" displayFolder="" count="0" unbalanced="0" hidden="1"/>
    <cacheHierarchy uniqueName="[Dim Collector - Lab Rad].[Collector Job Title English]" caption="Collector Job Title English" attribute="1" defaultMemberUniqueName="[Dim Collector - Lab Rad].[Collector Job Title English].[All]" allUniqueName="[Dim Collector - Lab Rad].[Collector Job Title English].[All]" dimensionUniqueName="[Dim Collector - Lab Rad]" displayFolder="" count="0" unbalanced="0" hidden="1"/>
    <cacheHierarchy uniqueName="[Dim Collector - Lab Rad].[Collector Key]" caption="Collector Key" attribute="1" defaultMemberUniqueName="[Dim Collector - Lab Rad].[Collector Key].[All]" allUniqueName="[Dim Collector - Lab Rad].[Collector Key].[All]" dimensionUniqueName="[Dim Collector - Lab Rad]" displayFolder="" count="0" unbalanced="0" hidden="1"/>
    <cacheHierarchy uniqueName="[Dim Collector - Lab Rad].[Collector Main Phone Number]" caption="Collector Main Phone Number" attribute="1" defaultMemberUniqueName="[Dim Collector - Lab Rad].[Collector Main Phone Number].[All]" allUniqueName="[Dim Collector - Lab Rad].[Collector Main Phone Number].[All]" dimensionUniqueName="[Dim Collector - Lab Rad]" displayFolder="" count="0" unbalanced="0" hidden="1"/>
    <cacheHierarchy uniqueName="[Dim Collector - Lab Rad].[Collector Marital Status]" caption="Collector Marital Status" attribute="1" defaultMemberUniqueName="[Dim Collector - Lab Rad].[Collector Marital Status].[All]" allUniqueName="[Dim Collector - Lab Rad].[Collector Marital Status].[All]" dimensionUniqueName="[Dim Collector - Lab Rad]" displayFolder="" count="0" unbalanced="0" hidden="1"/>
    <cacheHierarchy uniqueName="[Dim Collector - Lab Rad].[Collector Region]" caption="Collector Region" attribute="1" defaultMemberUniqueName="[Dim Collector - Lab Rad].[Collector Region].[All]" allUniqueName="[Dim Collector - Lab Rad].[Collector Region].[All]" dimensionUniqueName="[Dim Collector - Lab Rad]" displayFolder="" count="0" unbalanced="0" hidden="1"/>
    <cacheHierarchy uniqueName="[Dim Collector - Lab Rad].[Collector Religion]" caption="Collector Religion" attribute="1" defaultMemberUniqueName="[Dim Collector - Lab Rad].[Collector Religion].[All]" allUniqueName="[Dim Collector - Lab Rad].[Collector Religion].[All]" dimensionUniqueName="[Dim Collector - Lab Rad]" displayFolder="" count="0" unbalanced="0" hidden="1"/>
    <cacheHierarchy uniqueName="[Dim Collector - Lab Rad].[Collector Street]" caption="Collector Street" attribute="1" defaultMemberUniqueName="[Dim Collector - Lab Rad].[Collector Street].[All]" allUniqueName="[Dim Collector - Lab Rad].[Collector Street].[All]" dimensionUniqueName="[Dim Collector - Lab Rad]" displayFolder="" count="0" unbalanced="0" hidden="1"/>
    <cacheHierarchy uniqueName="[Dim Collector - Lab Rad].[Collector Termination Date]" caption="Collector Termination Date" attribute="1" defaultMemberUniqueName="[Dim Collector - Lab Rad].[Collector Termination Date].[All]" allUniqueName="[Dim Collector - Lab Rad].[Collector Termination Date].[All]" dimensionUniqueName="[Dim Collector - Lab Rad]" displayFolder="" count="0" unbalanced="0" hidden="1"/>
    <cacheHierarchy uniqueName="[Dim Confirmed By - Staff].[Degree Name]" caption="Degree Name" attribute="1" defaultMemberUniqueName="[Dim Confirmed By - Staff].[Degree Name].[All]" allUniqueName="[Dim Confirmed By - Staff].[Degree Name].[All]" dimensionUniqueName="[Dim Confirmed By - Staff]" displayFolder="" count="0" unbalanced="0" hidden="1"/>
    <cacheHierarchy uniqueName="[Dim Confirmed By - Staff].[Doctor Name]" caption="Doctor Name" attribute="1" defaultMemberUniqueName="[Dim Confirmed By - Staff].[Doctor Name].[All]" allUniqueName="[Dim Confirmed By - Staff].[Doctor Name].[All]" dimensionUniqueName="[Dim Confirmed By - Staff]" displayFolder="" count="0" unbalanced="0" hidden="1"/>
    <cacheHierarchy uniqueName="[Dim Confirmed By - Staff].[Doctor Type]" caption="Doctor Type" attribute="1" defaultMemberUniqueName="[Dim Confirmed By - Staff].[Doctor Type].[All]" allUniqueName="[Dim Confirmed By - Staff].[Doctor Type].[All]" dimensionUniqueName="[Dim Confirmed By - Staff]" displayFolder="" count="0" unbalanced="0" hidden="1"/>
    <cacheHierarchy uniqueName="[Dim Confirmed By - Staff].[Hiring Date]" caption="Hiring Date" attribute="1" defaultMemberUniqueName="[Dim Confirmed By - Staff].[Hiring Date].[All]" allUniqueName="[Dim Confirmed By - Staff].[Hiring Date].[All]" dimensionUniqueName="[Dim Confirmed By - Staff]" displayFolder="" count="0" unbalanced="0" hidden="1"/>
    <cacheHierarchy uniqueName="[Dim Confirmed By - Staff].[Salary]" caption="Salary" attribute="1" defaultMemberUniqueName="[Dim Confirmed By - Staff].[Salary].[All]" allUniqueName="[Dim Confirmed By - Staff].[Salary].[All]" dimensionUniqueName="[Dim Confirmed By - Staff]" displayFolder="" count="0" unbalanced="0" hidden="1"/>
    <cacheHierarchy uniqueName="[Dim Confirmed By - Staff].[Shift]" caption="Shift" attribute="1" defaultMemberUniqueName="[Dim Confirmed By - Staff].[Shift].[All]" allUniqueName="[Dim Confirmed By - Staff].[Shift].[All]" dimensionUniqueName="[Dim Confirmed By - Staff]" displayFolder="" count="0" unbalanced="0" hidden="1"/>
    <cacheHierarchy uniqueName="[Dim Confirmed By - Staff].[Specialty]" caption="Specialty" attribute="1" defaultMemberUniqueName="[Dim Confirmed By - Staff].[Specialty].[All]" allUniqueName="[Dim Confirmed By - Staff].[Specialty].[All]" dimensionUniqueName="[Dim Confirmed By - Staff]" displayFolder="" count="0" unbalanced="0" hidden="1"/>
    <cacheHierarchy uniqueName="[Dim Confirmed By - Staff].[Specialty Hierarchy]" caption="Specialty Hierarchy" defaultMemberUniqueName="[Dim Confirmed By - Staff].[Specialty Hierarchy].[All]" allUniqueName="[Dim Confirmed By - Staff].[Specialty Hierarchy].[All]" dimensionUniqueName="[Dim Confirmed By - Staff]" displayFolder="" count="0" unbalanced="0" hidden="1"/>
    <cacheHierarchy uniqueName="[Dim Confirmed By - Staff].[Specialty key]" caption="Specialty key" attribute="1" defaultMemberUniqueName="[Dim Confirmed By - Staff].[Specialty key].[All]" allUniqueName="[Dim Confirmed By - Staff].[Specialty key].[All]" dimensionUniqueName="[Dim Confirmed By - Staff]" displayFolder="" count="0" unbalanced="0" hidden="1"/>
    <cacheHierarchy uniqueName="[Dim Confirmed By - Staff].[Specialty Name]" caption="Specialty Name" attribute="1" defaultMemberUniqueName="[Dim Confirmed By - Staff].[Specialty Name].[All]" allUniqueName="[Dim Confirmed By - Staff].[Specialty Name].[All]" dimensionUniqueName="[Dim Confirmed By - Staff]" displayFolder="" count="0" unbalanced="0" hidden="1"/>
    <cacheHierarchy uniqueName="[Dim Confirmed By - Staff].[Specialty Type]" caption="Specialty Type" attribute="1" defaultMemberUniqueName="[Dim Confirmed By - Staff].[Specialty Type].[All]" allUniqueName="[Dim Confirmed By - Staff].[Specialty Type].[All]" dimensionUniqueName="[Dim Confirmed By - Staff]" displayFolder="" count="0" unbalanced="0" hidden="1"/>
    <cacheHierarchy uniqueName="[Dim Confirmed By - Staff].[Staff Key]" caption="Staff Key" attribute="1" defaultMemberUniqueName="[Dim Confirmed By - Staff].[Staff Key].[All]" allUniqueName="[Dim Confirmed By - Staff].[Staff Key].[All]" dimensionUniqueName="[Dim Confirmed By - Staff]" displayFolder="" count="0" unbalanced="0" hidden="1"/>
    <cacheHierarchy uniqueName="[Dim Confirmed By - Staff].[Termination Date]" caption="Termination Date" attribute="1" defaultMemberUniqueName="[Dim Confirmed By - Staff].[Termination Date].[All]" allUniqueName="[Dim Confirmed By - Staff].[Termination Date].[All]" dimensionUniqueName="[Dim Confirmed By - Staff]" displayFolder="" count="0" unbalanced="0" hidden="1"/>
    <cacheHierarchy uniqueName="[Dim Confirmed By - Staff].[Unified Specialty Hierarchy]" caption="Unified Specialty Hierarchy" defaultMemberUniqueName="[Dim Confirmed By - Staff].[Unified Specialty Hierarchy].[All]" allUniqueName="[Dim Confirmed By - Staff].[Unified Specialty Hierarchy].[All]" dimensionUniqueName="[Dim Confirmed By - Staff]" displayFolder="" count="0" unbalanced="0" hidden="1"/>
    <cacheHierarchy uniqueName="[Dim Converted Episode].[Converted]" caption="Converted" attribute="1" defaultMemberUniqueName="[Dim Converted Episode].[Converted].[All]" allUniqueName="[Dim Converted Episode].[Converted].[All]" dimensionUniqueName="[Dim Converted Episode]" displayFolder="" count="0" unbalanced="0" hidden="1"/>
    <cacheHierarchy uniqueName="[Dim Converted Episode].[FlagKey]" caption="FlagKey" attribute="1" defaultMemberUniqueName="[Dim Converted Episode].[FlagKey].[All]" allUniqueName="[Dim Converted Episode].[FlagKey].[All]" dimensionUniqueName="[Dim Converted Episode]" displayFolder="" count="0" unbalanced="0" hidden="1"/>
    <cacheHierarchy uniqueName="[Dim Creation Date - Modification Cancellation].[Custom Week]" caption="Custom Week" attribute="1" time="1" defaultMemberUniqueName="[Dim Creation Date - Modification Cancellation].[Custom Week].[All]" allUniqueName="[Dim Creation Date - Modification Cancellation].[Custom Week].[All]" dimensionUniqueName="[Dim Creation Date - Modification Cancellation]" displayFolder="" count="0" unbalanced="0" hidden="1"/>
    <cacheHierarchy uniqueName="[Dim Creation Date - Modification Cancellation].[Date]" caption="Date" attribute="1" time="1" defaultMemberUniqueName="[Dim Creation Date - Modification Cancellation].[Date].[All]" allUniqueName="[Dim Creation Date - Modification Cancellation].[Date].[All]" dimensionUniqueName="[Dim Creation Date - Modification Cancellation]" displayFolder="" count="0" unbalanced="0" hidden="1"/>
    <cacheHierarchy uniqueName="[Dim Creation Date - Modification Cancellation].[DateHierarchy]" caption="DateHierarchy" time="1" defaultMemberUniqueName="[Dim Creation Date - Modification Cancellation].[DateHierarchy].[All]" allUniqueName="[Dim Creation Date - Modification Cancellation].[DateHierarchy].[All]" dimensionUniqueName="[Dim Creation Date - Modification Cancellation]" displayFolder="" count="0" unbalanced="0" hidden="1"/>
    <cacheHierarchy uniqueName="[Dim Creation Date - Modification Cancellation].[DateKey]" caption="DateKey" attribute="1" time="1" defaultMemberUniqueName="[Dim Creation Date - Modification Cancellation].[DateKey].[All]" allUniqueName="[Dim Creation Date - Modification Cancellation].[DateKey].[All]" dimensionUniqueName="[Dim Creation Date - Modification Cancellation]" displayFolder="" count="0" unbalanced="0" hidden="1"/>
    <cacheHierarchy uniqueName="[Dim Creation Date - Modification Cancellation].[DateOld]" caption="DateOld" attribute="1" time="1" defaultMemberUniqueName="[Dim Creation Date - Modification Cancellation].[DateOld].[All]" allUniqueName="[Dim Creation Date - Modification Cancellation].[DateOld].[All]" dimensionUniqueName="[Dim Creation Date - Modification Cancellation]" displayFolder="" count="0" unbalanced="0" hidden="1"/>
    <cacheHierarchy uniqueName="[Dim Creation Date - Modification Cancellation].[Day Name]" caption="Day Name" attribute="1" time="1" defaultMemberUniqueName="[Dim Creation Date - Modification Cancellation].[Day Name].[All]" allUniqueName="[Dim Creation Date - Modification Cancellation].[Day Name].[All]" dimensionUniqueName="[Dim Creation Date - Modification Cancellation]" displayFolder="" count="0" unbalanced="0" hidden="1"/>
    <cacheHierarchy uniqueName="[Dim Creation Date - Modification Cancellation].[Day Of Month]" caption="Day Of Month" attribute="1" time="1" defaultMemberUniqueName="[Dim Creation Date - Modification Cancellation].[Day Of Month].[All]" allUniqueName="[Dim Creation Date - Modification Cancellation].[Day Of Month].[All]" dimensionUniqueName="[Dim Creation Date - Modification Cancellation]" displayFolder="" count="0" unbalanced="0" hidden="1"/>
    <cacheHierarchy uniqueName="[Dim Creation Date - Modification Cancellation].[Day of Week]" caption="Day of Week" attribute="1" time="1" defaultMemberUniqueName="[Dim Creation Date - Modification Cancellation].[Day of Week].[All]" allUniqueName="[Dim Creation Date - Modification Cancellation].[Day of Week].[All]" dimensionUniqueName="[Dim Creation Date - Modification Cancellation]" displayFolder="" count="0" unbalanced="0" hidden="1"/>
    <cacheHierarchy uniqueName="[Dim Creation Date - Modification Cancellation].[Day of Year]" caption="Day of Year" attribute="1" time="1" defaultMemberUniqueName="[Dim Creation Date - Modification Cancellation].[Day of Year].[All]" allUniqueName="[Dim Creation Date - Modification Cancellation].[Day of Year].[All]" dimensionUniqueName="[Dim Creation Date - Modification Cancellation]" displayFolder="" count="0" unbalanced="0" hidden="1"/>
    <cacheHierarchy uniqueName="[Dim Creation Date - Modification Cancellation].[DayKey]" caption="DayKey" attribute="1" time="1" defaultMemberUniqueName="[Dim Creation Date - Modification Cancellation].[DayKey].[All]" allUniqueName="[Dim Creation Date - Modification Cancellation].[DayKey].[All]" dimensionUniqueName="[Dim Creation Date - Modification Cancellation]" displayFolder="" count="0" unbalanced="0" hidden="1"/>
    <cacheHierarchy uniqueName="[Dim Creation Date - Modification Cancellation].[DayKey2]" caption="DayKey2" attribute="1" time="1" defaultMemberUniqueName="[Dim Creation Date - Modification Cancellation].[DayKey2].[All]" allUniqueName="[Dim Creation Date - Modification Cancellation].[DayKey2].[All]" dimensionUniqueName="[Dim Creation Date - Modification Cancellation]" displayFolder="" count="0" unbalanced="0" hidden="1"/>
    <cacheHierarchy uniqueName="[Dim Creation Date - Modification Cancellation].[DayofMonthKey]" caption="DayofMonthKey" attribute="1" time="1" defaultMemberUniqueName="[Dim Creation Date - Modification Cancellation].[DayofMonthKey].[All]" allUniqueName="[Dim Creation Date - Modification Cancellation].[DayofMonthKey].[All]" dimensionUniqueName="[Dim Creation Date - Modification Cancellation]" displayFolder="" count="0" unbalanced="0" hidden="1"/>
    <cacheHierarchy uniqueName="[Dim Creation Date - Modification Cancellation].[DayofWeekKey]" caption="DayofWeekKey" attribute="1" time="1" defaultMemberUniqueName="[Dim Creation Date - Modification Cancellation].[DayofWeekKey].[All]" allUniqueName="[Dim Creation Date - Modification Cancellation].[DayofWeekKey].[All]" dimensionUniqueName="[Dim Creation Date - Modification Cancellation]" displayFolder="" count="0" unbalanced="0" hidden="1"/>
    <cacheHierarchy uniqueName="[Dim Creation Date - Modification Cancellation].[DayofYearKey]" caption="DayofYearKey" attribute="1" time="1" defaultMemberUniqueName="[Dim Creation Date - Modification Cancellation].[DayofYearKey].[All]" allUniqueName="[Dim Creation Date - Modification Cancellation].[DayofYearKey].[All]" dimensionUniqueName="[Dim Creation Date - Modification Cancellation]" displayFolder="" count="0" unbalanced="0" hidden="1"/>
    <cacheHierarchy uniqueName="[Dim Creation Date - Modification Cancellation].[FormattedDate]" caption="FormattedDate" attribute="1" time="1" defaultMemberUniqueName="[Dim Creation Date - Modification Cancellation].[FormattedDate].[All]" allUniqueName="[Dim Creation Date - Modification Cancellation].[FormattedDate].[All]" dimensionUniqueName="[Dim Creation Date - Modification Cancellation]" displayFolder="" count="0" unbalanced="0" hidden="1"/>
    <cacheHierarchy uniqueName="[Dim Creation Date - Modification Cancellation].[Half Year Name]" caption="Half Year Name" attribute="1" time="1" defaultMemberUniqueName="[Dim Creation Date - Modification Cancellation].[Half Year Name].[All]" allUniqueName="[Dim Creation Date - Modification Cancellation].[Half Year Name].[All]" dimensionUniqueName="[Dim Creation Date - Modification Cancellation]" displayFolder="" count="0" unbalanced="0" hidden="1"/>
    <cacheHierarchy uniqueName="[Dim Creation Date - Modification Cancellation].[Hijri Date]" caption="Hijri Date" attribute="1" time="1" defaultMemberUniqueName="[Dim Creation Date - Modification Cancellation].[Hijri Date].[All]" allUniqueName="[Dim Creation Date - Modification Cancellation].[Hijri Date].[All]" dimensionUniqueName="[Dim Creation Date - Modification Cancellation]" displayFolder="" count="0" unbalanced="0" hidden="1"/>
    <cacheHierarchy uniqueName="[Dim Creation Date - Modification Cancellation].[Hijri Month]" caption="Hijri Month" attribute="1" time="1" defaultMemberUniqueName="[Dim Creation Date - Modification Cancellation].[Hijri Month].[All]" allUniqueName="[Dim Creation Date - Modification Cancellation].[Hijri Month].[All]" dimensionUniqueName="[Dim Creation Date - Modification Cancellation]" displayFolder="" count="0" unbalanced="0" hidden="1"/>
    <cacheHierarchy uniqueName="[Dim Creation Date - Modification Cancellation].[Hijri Quarter]" caption="Hijri Quarter" attribute="1" time="1" defaultMemberUniqueName="[Dim Creation Date - Modification Cancellation].[Hijri Quarter].[All]" allUniqueName="[Dim Creation Date - Modification Cancellation].[Hijri Quarter].[All]" dimensionUniqueName="[Dim Creation Date - Modification Cancellation]" displayFolder="" count="0" unbalanced="0" hidden="1"/>
    <cacheHierarchy uniqueName="[Dim Creation Date - Modification Cancellation].[Hijri Semester]" caption="Hijri Semester" attribute="1" time="1" defaultMemberUniqueName="[Dim Creation Date - Modification Cancellation].[Hijri Semester].[All]" allUniqueName="[Dim Creation Date - Modification Cancellation].[Hijri Semester].[All]" dimensionUniqueName="[Dim Creation Date - Modification Cancellation]" displayFolder="" count="0" unbalanced="0" hidden="1"/>
    <cacheHierarchy uniqueName="[Dim Creation Date - Modification Cancellation].[Hijri Year]" caption="Hijri Year" attribute="1" time="1" defaultMemberUniqueName="[Dim Creation Date - Modification Cancellation].[Hijri Year].[All]" allUniqueName="[Dim Creation Date - Modification Cancellation].[Hijri Year].[All]" dimensionUniqueName="[Dim Creation Date - Modification Cancellation]" displayFolder="" count="0" unbalanced="0" hidden="1"/>
    <cacheHierarchy uniqueName="[Dim Creation Date - Modification Cancellation].[HijriDateHierarchy]" caption="HijriDateHierarchy" time="1" defaultMemberUniqueName="[Dim Creation Date - Modification Cancellation].[HijriDateHierarchy].[All]" allUniqueName="[Dim Creation Date - Modification Cancellation].[HijriDateHierarchy].[All]" dimensionUniqueName="[Dim Creation Date - Modification Cancellation]" displayFolder="" count="0" unbalanced="0" hidden="1"/>
    <cacheHierarchy uniqueName="[Dim Creation Date - Modification Cancellation].[HijriDayKey]" caption="HijriDayKey" attribute="1" time="1" defaultMemberUniqueName="[Dim Creation Date - Modification Cancellation].[HijriDayKey].[All]" allUniqueName="[Dim Creation Date - Modification Cancellation].[HijriDayKey].[All]" dimensionUniqueName="[Dim Creation Date - Modification Cancellation]" displayFolder="" count="0" unbalanced="0" hidden="1"/>
    <cacheHierarchy uniqueName="[Dim Creation Date - Modification Cancellation].[HijriMonthKey]" caption="HijriMonthKey" attribute="1" time="1" defaultMemberUniqueName="[Dim Creation Date - Modification Cancellation].[HijriMonthKey].[All]" allUniqueName="[Dim Creation Date - Modification Cancellation].[HijriMonthKey].[All]" dimensionUniqueName="[Dim Creation Date - Modification Cancellation]" displayFolder="" count="0" unbalanced="0" hidden="1"/>
    <cacheHierarchy uniqueName="[Dim Creation Date - Modification Cancellation].[HijriQuarterKey]" caption="HijriQuarterKey" attribute="1" time="1" defaultMemberUniqueName="[Dim Creation Date - Modification Cancellation].[HijriQuarterKey].[All]" allUniqueName="[Dim Creation Date - Modification Cancellation].[HijriQuarterKey].[All]" dimensionUniqueName="[Dim Creation Date - Modification Cancellation]" displayFolder="" count="0" unbalanced="0" hidden="1"/>
    <cacheHierarchy uniqueName="[Dim Creation Date - Modification Cancellation].[HijriSemesterKey]" caption="HijriSemesterKey" attribute="1" time="1" defaultMemberUniqueName="[Dim Creation Date - Modification Cancellation].[HijriSemesterKey].[All]" allUniqueName="[Dim Creation Date - Modification Cancellation].[HijriSemesterKey].[All]" dimensionUniqueName="[Dim Creation Date - Modification Cancellation]" displayFolder="" count="0" unbalanced="0" hidden="1"/>
    <cacheHierarchy uniqueName="[Dim Creation Date - Modification Cancellation].[Month Name]" caption="Month Name" attribute="1" time="1" defaultMemberUniqueName="[Dim Creation Date - Modification Cancellation].[Month Name].[All]" allUniqueName="[Dim Creation Date - Modification Cancellation].[Month Name].[All]" dimensionUniqueName="[Dim Creation Date - Modification Cancellation]" displayFolder="" count="0" unbalanced="0" hidden="1"/>
    <cacheHierarchy uniqueName="[Dim Creation Date - Modification Cancellation].[Month Of Year]" caption="Month Of Year" attribute="1" time="1" defaultMemberUniqueName="[Dim Creation Date - Modification Cancellation].[Month Of Year].[All]" allUniqueName="[Dim Creation Date - Modification Cancellation].[Month Of Year].[All]" dimensionUniqueName="[Dim Creation Date - Modification Cancellation]" displayFolder="" count="0" unbalanced="0" hidden="1"/>
    <cacheHierarchy uniqueName="[Dim Creation Date - Modification Cancellation].[MonthKey]" caption="MonthKey" attribute="1" time="1" defaultMemberUniqueName="[Dim Creation Date - Modification Cancellation].[MonthKey].[All]" allUniqueName="[Dim Creation Date - Modification Cancellation].[MonthKey].[All]" dimensionUniqueName="[Dim Creation Date - Modification Cancellation]" displayFolder="" count="0" unbalanced="0" hidden="1"/>
    <cacheHierarchy uniqueName="[Dim Creation Date - Modification Cancellation].[MonthNameKey]" caption="MonthNameKey" attribute="1" time="1" defaultMemberUniqueName="[Dim Creation Date - Modification Cancellation].[MonthNameKey].[All]" allUniqueName="[Dim Creation Date - Modification Cancellation].[MonthNameKey].[All]" dimensionUniqueName="[Dim Creation Date - Modification Cancellation]" displayFolder="" count="0" unbalanced="0" hidden="1"/>
    <cacheHierarchy uniqueName="[Dim Creation Date - Modification Cancellation].[MonthOverTime]" caption="MonthOverTime" attribute="1" time="1" defaultMemberUniqueName="[Dim Creation Date - Modification Cancellation].[MonthOverTime].[All]" allUniqueName="[Dim Creation Date - Modification Cancellation].[MonthOverTime].[All]" dimensionUniqueName="[Dim Creation Date - Modification Cancellation]" displayFolder="" count="0" unbalanced="0" hidden="1"/>
    <cacheHierarchy uniqueName="[Dim Creation Date - Modification Cancellation].[PK_Date]" caption="PK_Date" attribute="1" time="1" keyAttribute="1" defaultMemberUniqueName="[Dim Creation Date - Modification Cancellation].[PK_Date].[All]" allUniqueName="[Dim Creation Date - Modification Cancellation].[PK_Date].[All]" dimensionUniqueName="[Dim Creation Date - Modification Cancellation]" displayFolder="" count="0" memberValueDatatype="7" unbalanced="0" hidden="1"/>
    <cacheHierarchy uniqueName="[Dim Creation Date - Modification Cancellation].[Quarter Name]" caption="Quarter Name" attribute="1" time="1" defaultMemberUniqueName="[Dim Creation Date - Modification Cancellation].[Quarter Name].[All]" allUniqueName="[Dim Creation Date - Modification Cancellation].[Quarter Name].[All]" dimensionUniqueName="[Dim Creation Date - Modification Cancellation]" displayFolder="" count="0" unbalanced="0" hidden="1"/>
    <cacheHierarchy uniqueName="[Dim Creation Date - Modification Cancellation].[Quarter Of Year]" caption="Quarter Of Year" attribute="1" time="1" defaultMemberUniqueName="[Dim Creation Date - Modification Cancellation].[Quarter Of Year].[All]" allUniqueName="[Dim Creation Date - Modification Cancellation].[Quarter Of Year].[All]" dimensionUniqueName="[Dim Creation Date - Modification Cancellation]" displayFolder="" count="0" unbalanced="0" hidden="1"/>
    <cacheHierarchy uniqueName="[Dim Creation Date - Modification Cancellation].[QuarterKey]" caption="QuarterKey" attribute="1" time="1" defaultMemberUniqueName="[Dim Creation Date - Modification Cancellation].[QuarterKey].[All]" allUniqueName="[Dim Creation Date - Modification Cancellation].[QuarterKey].[All]" dimensionUniqueName="[Dim Creation Date - Modification Cancellation]" displayFolder="" count="0" unbalanced="0" hidden="1"/>
    <cacheHierarchy uniqueName="[Dim Creation Date - Modification Cancellation].[Semester Of Year]" caption="Semester Of Year" attribute="1" time="1" defaultMemberUniqueName="[Dim Creation Date - Modification Cancellation].[Semester Of Year].[All]" allUniqueName="[Dim Creation Date - Modification Cancellation].[Semester Of Year].[All]" dimensionUniqueName="[Dim Creation Date - Modification Cancellation]" displayFolder="" count="0" unbalanced="0" hidden="1"/>
    <cacheHierarchy uniqueName="[Dim Creation Date - Modification Cancellation].[SemesterKey]" caption="SemesterKey" attribute="1" time="1" defaultMemberUniqueName="[Dim Creation Date - Modification Cancellation].[SemesterKey].[All]" allUniqueName="[Dim Creation Date - Modification Cancellation].[SemesterKey].[All]" dimensionUniqueName="[Dim Creation Date - Modification Cancellation]" displayFolder="" count="0" unbalanced="0" hidden="1"/>
    <cacheHierarchy uniqueName="[Dim Creation Date - Modification Cancellation].[SemesterNameKey]" caption="SemesterNameKey" attribute="1" time="1" defaultMemberUniqueName="[Dim Creation Date - Modification Cancellation].[SemesterNameKey].[All]" allUniqueName="[Dim Creation Date - Modification Cancellation].[SemesterNameKey].[All]" dimensionUniqueName="[Dim Creation Date - Modification Cancellation]" displayFolder="" count="0" unbalanced="0" hidden="1"/>
    <cacheHierarchy uniqueName="[Dim Creation Date - Modification Cancellation].[Week]" caption="Week" attribute="1" time="1" defaultMemberUniqueName="[Dim Creation Date - Modification Cancellation].[Week].[All]" allUniqueName="[Dim Creation Date - Modification Cancellation].[Week].[All]" dimensionUniqueName="[Dim Creation Date - Modification Cancellation]" displayFolder="" count="0" unbalanced="0" hidden="1"/>
    <cacheHierarchy uniqueName="[Dim Creation Date - Modification Cancellation].[Week Of Year]" caption="Week Of Year" attribute="1" time="1" defaultMemberUniqueName="[Dim Creation Date - Modification Cancellation].[Week Of Year].[All]" allUniqueName="[Dim Creation Date - Modification Cancellation].[Week Of Year].[All]" dimensionUniqueName="[Dim Creation Date - Modification Cancellation]" displayFolder="" count="0" unbalanced="0" hidden="1"/>
    <cacheHierarchy uniqueName="[Dim Creation Date - Modification Cancellation].[WeekKey]" caption="WeekKey" attribute="1" time="1" defaultMemberUniqueName="[Dim Creation Date - Modification Cancellation].[WeekKey].[All]" allUniqueName="[Dim Creation Date - Modification Cancellation].[WeekKey].[All]" dimensionUniqueName="[Dim Creation Date - Modification Cancellation]" displayFolder="" count="0" unbalanced="0" hidden="1"/>
    <cacheHierarchy uniqueName="[Dim Creation Date - Modification Cancellation].[WeeksHierarchy]" caption="WeeksHierarchy" time="1" defaultMemberUniqueName="[Dim Creation Date - Modification Cancellation].[WeeksHierarchy].[All]" allUniqueName="[Dim Creation Date - Modification Cancellation].[WeeksHierarchy].[All]" dimensionUniqueName="[Dim Creation Date - Modification Cancellation]" displayFolder="" count="0" unbalanced="0" hidden="1"/>
    <cacheHierarchy uniqueName="[Dim Creation Date - Modification Cancellation].[Year Name]" caption="Year Name" attribute="1" time="1" defaultMemberUniqueName="[Dim Creation Date - Modification Cancellation].[Year Name].[All]" allUniqueName="[Dim Creation Date - Modification Cancellation].[Year Name].[All]" dimensionUniqueName="[Dim Creation Date - Modification Cancellation]" displayFolder="" count="0" unbalanced="0" hidden="1"/>
    <cacheHierarchy uniqueName="[Dim Creation Date - Modification Cancellation].[YearMonthKey]" caption="YearMonthKey" attribute="1" time="1" defaultMemberUniqueName="[Dim Creation Date - Modification Cancellation].[YearMonthKey].[All]" allUniqueName="[Dim Creation Date - Modification Cancellation].[YearMonthKey].[All]" dimensionUniqueName="[Dim Creation Date - Modification Cancellation]" displayFolder="" count="0" unbalanced="0" hidden="1"/>
    <cacheHierarchy uniqueName="[Dim Creation Time - Modification Cancellation].[DayTimeBucket]" caption="DayTimeBucket" attribute="1" defaultMemberUniqueName="[Dim Creation Time - Modification Cancellation].[DayTimeBucket].[All]" allUniqueName="[Dim Creation Time - Modification Cancellation].[DayTimeBucket].[All]" dimensionUniqueName="[Dim Creation Time - Modification Cancellation]" displayFolder="" count="0" unbalanced="0" hidden="1"/>
    <cacheHierarchy uniqueName="[Dim Creation Time - Modification Cancellation].[DayTimeBucketGroupKey]" caption="DayTimeBucketGroupKey" attribute="1" defaultMemberUniqueName="[Dim Creation Time - Modification Cancellation].[DayTimeBucketGroupKey].[All]" allUniqueName="[Dim Creation Time - Modification Cancellation].[DayTimeBucketGroupKey].[All]" dimensionUniqueName="[Dim Creation Time - Modification Cancellation]" displayFolder="" count="0" unbalanced="0" hidden="1"/>
    <cacheHierarchy uniqueName="[Dim Creation Time - Modification Cancellation].[Hour24]" caption="Hour24" attribute="1" defaultMemberUniqueName="[Dim Creation Time - Modification Cancellation].[Hour24].[All]" allUniqueName="[Dim Creation Time - Modification Cancellation].[Hour24].[All]" dimensionUniqueName="[Dim Creation Time - Modification Cancellation]" displayFolder="" count="0" unbalanced="0" hidden="1"/>
    <cacheHierarchy uniqueName="[Dim Creation Time - Modification Cancellation].[HourlyBucket]" caption="HourlyBucket" attribute="1" defaultMemberUniqueName="[Dim Creation Time - Modification Cancellation].[HourlyBucket].[All]" allUniqueName="[Dim Creation Time - Modification Cancellation].[HourlyBucket].[All]" dimensionUniqueName="[Dim Creation Time - Modification Cancellation]" displayFolder="" count="0" unbalanced="0" hidden="1"/>
    <cacheHierarchy uniqueName="[Dim Creation Time - Modification Cancellation].[MinuteNumber]" caption="MinuteNumber" attribute="1" defaultMemberUniqueName="[Dim Creation Time - Modification Cancellation].[MinuteNumber].[All]" allUniqueName="[Dim Creation Time - Modification Cancellation].[MinuteNumber].[All]" dimensionUniqueName="[Dim Creation Time - Modification Cancellation]" displayFolder="" count="0" unbalanced="0" hidden="1"/>
    <cacheHierarchy uniqueName="[Dim Creation Time - Modification Cancellation].[SecondNumber]" caption="SecondNumber" attribute="1" defaultMemberUniqueName="[Dim Creation Time - Modification Cancellation].[SecondNumber].[All]" allUniqueName="[Dim Creation Time - Modification Cancellation].[SecondNumber].[All]" dimensionUniqueName="[Dim Creation Time - Modification Cancellation]" displayFolder="" count="0" unbalanced="0" hidden="1"/>
    <cacheHierarchy uniqueName="[Dim Creation Time - Modification Cancellation].[Time]" caption="Time" attribute="1" defaultMemberUniqueName="[Dim Creation Time - Modification Cancellation].[Time].[All]" allUniqueName="[Dim Creation Time - Modification Cancellation].[Time].[All]" dimensionUniqueName="[Dim Creation Time - Modification Cancellation]" displayFolder="" count="0" unbalanced="0" hidden="1"/>
    <cacheHierarchy uniqueName="[Dim Creation Time - Modification Cancellation].[TimeAltKey]" caption="TimeAltKey" attribute="1" defaultMemberUniqueName="[Dim Creation Time - Modification Cancellation].[TimeAltKey].[All]" allUniqueName="[Dim Creation Time - Modification Cancellation].[TimeAltKey].[All]" dimensionUniqueName="[Dim Creation Time - Modification Cancellation]" displayFolder="" count="0" unbalanced="0" hidden="1"/>
    <cacheHierarchy uniqueName="[Dim Creation Time - Modification Cancellation].[TimeInSecond]" caption="TimeInSecond" attribute="1" defaultMemberUniqueName="[Dim Creation Time - Modification Cancellation].[TimeInSecond].[All]" allUniqueName="[Dim Creation Time - Modification Cancellation].[TimeInSecond].[All]" dimensionUniqueName="[Dim Creation Time - Modification Cancellation]" displayFolder="" count="0" unbalanced="0" hidden="1"/>
    <cacheHierarchy uniqueName="[Dim Creation Time - Modification Cancellation].[TimeKey]" caption="TimeKey" attribute="1" defaultMemberUniqueName="[Dim Creation Time - Modification Cancellation].[TimeKey].[All]" allUniqueName="[Dim Creation Time - Modification Cancellation].[TimeKey].[All]" dimensionUniqueName="[Dim Creation Time - Modification Cancellation]" displayFolder="" count="0" unbalanced="0" hidden="1"/>
    <cacheHierarchy uniqueName="[Dim Currency].[Currency Short Name]" caption="Currency Short Name" attribute="1" defaultMemberUniqueName="[Dim Currency].[Currency Short Name].[All]" allUniqueName="[Dim Currency].[Currency Short Name].[All]" dimensionUniqueName="[Dim Currency]" displayFolder="" count="0" unbalanced="0" hidden="1"/>
    <cacheHierarchy uniqueName="[Dim Currency].[CurrencyKey]" caption="CurrencyKey" attribute="1" defaultMemberUniqueName="[Dim Currency].[CurrencyKey].[All]" allUniqueName="[Dim Currency].[CurrencyKey].[All]" dimensionUniqueName="[Dim Currency]" displayFolder="" count="0" unbalanced="0" hidden="1"/>
    <cacheHierarchy uniqueName="[Dim currency Bridge].[Currency Name]" caption="Currency Name" attribute="1" defaultMemberUniqueName="[Dim currency Bridge].[Currency Name].[All]" allUniqueName="[Dim currency Bridge].[Currency Name].[All]" dimensionUniqueName="[Dim currency Bridge]" displayFolder="" count="0" unbalanced="0" hidden="1"/>
    <cacheHierarchy uniqueName="[Dim currency Bridge].[Currency Short Name]" caption="Currency Short Name" attribute="1" defaultMemberUniqueName="[Dim currency Bridge].[Currency Short Name].[All]" allUniqueName="[Dim currency Bridge].[Currency Short Name].[All]" dimensionUniqueName="[Dim currency Bridge]" displayFolder="" count="0" unbalanced="0" hidden="1"/>
    <cacheHierarchy uniqueName="[Dim currency Bridge].[CurrencyKey]" caption="CurrencyKey" attribute="1" defaultMemberUniqueName="[Dim currency Bridge].[CurrencyKey].[All]" allUniqueName="[Dim currency Bridge].[CurrencyKey].[All]" dimensionUniqueName="[Dim currency Bridge]" displayFolder="" count="0" unbalanced="0" hidden="1"/>
    <cacheHierarchy uniqueName="[Dim Dashboards].[CreatedDate]" caption="CreatedDate" attribute="1" defaultMemberUniqueName="[Dim Dashboards].[CreatedDate].[All]" allUniqueName="[Dim Dashboards].[CreatedDate].[All]" dimensionUniqueName="[Dim Dashboards]" displayFolder="" count="0" unbalanced="0" hidden="1"/>
    <cacheHierarchy uniqueName="[Dim Dashboards].[Dashboard Deleted]" caption="Dashboard Deleted" attribute="1" defaultMemberUniqueName="[Dim Dashboards].[Dashboard Deleted].[All]" allUniqueName="[Dim Dashboards].[Dashboard Deleted].[All]" dimensionUniqueName="[Dim Dashboards]" displayFolder="" count="0" unbalanced="0" hidden="1"/>
    <cacheHierarchy uniqueName="[Dim Dashboards].[Dashboard Name]" caption="Dashboard Name" attribute="1" defaultMemberUniqueName="[Dim Dashboards].[Dashboard Name].[All]" allUniqueName="[Dim Dashboards].[Dashboard Name].[All]" dimensionUniqueName="[Dim Dashboards]" displayFolder="" count="0" unbalanced="0" hidden="1"/>
    <cacheHierarchy uniqueName="[Dim Dashboards].[Dashboard Size]" caption="Dashboard Size" attribute="1" defaultMemberUniqueName="[Dim Dashboards].[Dashboard Size].[All]" allUniqueName="[Dim Dashboards].[Dashboard Size].[All]" dimensionUniqueName="[Dim Dashboards]" displayFolder="" count="0" unbalanced="0" hidden="1"/>
    <cacheHierarchy uniqueName="[Dim Dashboards].[Dashboard Source]" caption="Dashboard Source" attribute="1" defaultMemberUniqueName="[Dim Dashboards].[Dashboard Source].[All]" allUniqueName="[Dim Dashboards].[Dashboard Source].[All]" dimensionUniqueName="[Dim Dashboards]" displayFolder="" count="0" unbalanced="0" hidden="1"/>
    <cacheHierarchy uniqueName="[Dim Dashboards].[Dashboard URL Path]" caption="Dashboard URL Path" attribute="1" defaultMemberUniqueName="[Dim Dashboards].[Dashboard URL Path].[All]" allUniqueName="[Dim Dashboards].[Dashboard URL Path].[All]" dimensionUniqueName="[Dim Dashboards]" displayFolder="" count="0" unbalanced="0" hidden="1"/>
    <cacheHierarchy uniqueName="[Dim Dashboards].[DashboardKey]" caption="DashboardKey" attribute="1" defaultMemberUniqueName="[Dim Dashboards].[DashboardKey].[All]" allUniqueName="[Dim Dashboards].[DashboardKey].[All]" dimensionUniqueName="[Dim Dashboards]" displayFolder="" count="0" unbalanced="0" hidden="1"/>
    <cacheHierarchy uniqueName="[Dim Dashboards].[ModifiedDate]" caption="ModifiedDate" attribute="1" defaultMemberUniqueName="[Dim Dashboards].[ModifiedDate].[All]" allUniqueName="[Dim Dashboards].[ModifiedDate].[All]" dimensionUniqueName="[Dim Dashboards]" displayFolder="" count="0" unbalanced="0" hidden="1"/>
    <cacheHierarchy uniqueName="[Dim Date - Admin Date].[Custom Week]" caption="Custom Week" attribute="1" time="1" defaultMemberUniqueName="[Dim Date - Admin Date].[Custom Week].[All]" allUniqueName="[Dim Date - Admin Date].[Custom Week].[All]" dimensionUniqueName="[Dim Date - Admin Date]" displayFolder="" count="0" unbalanced="0" hidden="1"/>
    <cacheHierarchy uniqueName="[Dim Date - Admin Date].[Date]" caption="Date" attribute="1" time="1" defaultMemberUniqueName="[Dim Date - Admin Date].[Date].[All]" allUniqueName="[Dim Date - Admin Date].[Date].[All]" dimensionUniqueName="[Dim Date - Admin Date]" displayFolder="" count="0" unbalanced="0" hidden="1"/>
    <cacheHierarchy uniqueName="[Dim Date - Admin Date].[DateHierarchy]" caption="DateHierarchy" time="1" defaultMemberUniqueName="[Dim Date - Admin Date].[DateHierarchy].[All]" allUniqueName="[Dim Date - Admin Date].[DateHierarchy].[All]" dimensionUniqueName="[Dim Date - Admin Date]" displayFolder="" count="0" unbalanced="0" hidden="1"/>
    <cacheHierarchy uniqueName="[Dim Date - Admin Date].[DateKey]" caption="DateKey" attribute="1" time="1" defaultMemberUniqueName="[Dim Date - Admin Date].[DateKey].[All]" allUniqueName="[Dim Date - Admin Date].[DateKey].[All]" dimensionUniqueName="[Dim Date - Admin Date]" displayFolder="" count="0" unbalanced="0" hidden="1"/>
    <cacheHierarchy uniqueName="[Dim Date - Admin Date].[DateOld]" caption="DateOld" attribute="1" time="1" defaultMemberUniqueName="[Dim Date - Admin Date].[DateOld].[All]" allUniqueName="[Dim Date - Admin Date].[DateOld].[All]" dimensionUniqueName="[Dim Date - Admin Date]" displayFolder="" count="0" unbalanced="0" hidden="1"/>
    <cacheHierarchy uniqueName="[Dim Date - Admin Date].[Day Name]" caption="Day Name" attribute="1" time="1" defaultMemberUniqueName="[Dim Date - Admin Date].[Day Name].[All]" allUniqueName="[Dim Date - Admin Date].[Day Name].[All]" dimensionUniqueName="[Dim Date - Admin Date]" displayFolder="" count="0" unbalanced="0" hidden="1"/>
    <cacheHierarchy uniqueName="[Dim Date - Admin Date].[Day Of Month]" caption="Day Of Month" attribute="1" time="1" defaultMemberUniqueName="[Dim Date - Admin Date].[Day Of Month].[All]" allUniqueName="[Dim Date - Admin Date].[Day Of Month].[All]" dimensionUniqueName="[Dim Date - Admin Date]" displayFolder="" count="0" unbalanced="0" hidden="1"/>
    <cacheHierarchy uniqueName="[Dim Date - Admin Date].[Day of Week]" caption="Day of Week" attribute="1" time="1" defaultMemberUniqueName="[Dim Date - Admin Date].[Day of Week].[All]" allUniqueName="[Dim Date - Admin Date].[Day of Week].[All]" dimensionUniqueName="[Dim Date - Admin Date]" displayFolder="" count="0" unbalanced="0" hidden="1"/>
    <cacheHierarchy uniqueName="[Dim Date - Admin Date].[Day of Year]" caption="Day of Year" attribute="1" time="1" defaultMemberUniqueName="[Dim Date - Admin Date].[Day of Year].[All]" allUniqueName="[Dim Date - Admin Date].[Day of Year].[All]" dimensionUniqueName="[Dim Date - Admin Date]" displayFolder="" count="0" unbalanced="0" hidden="1"/>
    <cacheHierarchy uniqueName="[Dim Date - Admin Date].[DayKey]" caption="DayKey" attribute="1" time="1" defaultMemberUniqueName="[Dim Date - Admin Date].[DayKey].[All]" allUniqueName="[Dim Date - Admin Date].[DayKey].[All]" dimensionUniqueName="[Dim Date - Admin Date]" displayFolder="" count="0" unbalanced="0" hidden="1"/>
    <cacheHierarchy uniqueName="[Dim Date - Admin Date].[DayKey2]" caption="DayKey2" attribute="1" time="1" defaultMemberUniqueName="[Dim Date - Admin Date].[DayKey2].[All]" allUniqueName="[Dim Date - Admin Date].[DayKey2].[All]" dimensionUniqueName="[Dim Date - Admin Date]" displayFolder="" count="0" unbalanced="0" hidden="1"/>
    <cacheHierarchy uniqueName="[Dim Date - Admin Date].[DayofMonthKey]" caption="DayofMonthKey" attribute="1" time="1" defaultMemberUniqueName="[Dim Date - Admin Date].[DayofMonthKey].[All]" allUniqueName="[Dim Date - Admin Date].[DayofMonthKey].[All]" dimensionUniqueName="[Dim Date - Admin Date]" displayFolder="" count="0" unbalanced="0" hidden="1"/>
    <cacheHierarchy uniqueName="[Dim Date - Admin Date].[DayofWeekKey]" caption="DayofWeekKey" attribute="1" time="1" defaultMemberUniqueName="[Dim Date - Admin Date].[DayofWeekKey].[All]" allUniqueName="[Dim Date - Admin Date].[DayofWeekKey].[All]" dimensionUniqueName="[Dim Date - Admin Date]" displayFolder="" count="0" unbalanced="0" hidden="1"/>
    <cacheHierarchy uniqueName="[Dim Date - Admin Date].[DayofYearKey]" caption="DayofYearKey" attribute="1" time="1" defaultMemberUniqueName="[Dim Date - Admin Date].[DayofYearKey].[All]" allUniqueName="[Dim Date - Admin Date].[DayofYearKey].[All]" dimensionUniqueName="[Dim Date - Admin Date]" displayFolder="" count="0" unbalanced="0" hidden="1"/>
    <cacheHierarchy uniqueName="[Dim Date - Admin Date].[FormattedDate]" caption="FormattedDate" attribute="1" time="1" defaultMemberUniqueName="[Dim Date - Admin Date].[FormattedDate].[All]" allUniqueName="[Dim Date - Admin Date].[FormattedDate].[All]" dimensionUniqueName="[Dim Date - Admin Date]" displayFolder="" count="0" unbalanced="0" hidden="1"/>
    <cacheHierarchy uniqueName="[Dim Date - Admin Date].[Half Year Name]" caption="Half Year Name" attribute="1" time="1" defaultMemberUniqueName="[Dim Date - Admin Date].[Half Year Name].[All]" allUniqueName="[Dim Date - Admin Date].[Half Year Name].[All]" dimensionUniqueName="[Dim Date - Admin Date]" displayFolder="" count="0" unbalanced="0" hidden="1"/>
    <cacheHierarchy uniqueName="[Dim Date - Admin Date].[Hijri Date]" caption="Hijri Date" attribute="1" time="1" defaultMemberUniqueName="[Dim Date - Admin Date].[Hijri Date].[All]" allUniqueName="[Dim Date - Admin Date].[Hijri Date].[All]" dimensionUniqueName="[Dim Date - Admin Date]" displayFolder="" count="0" unbalanced="0" hidden="1"/>
    <cacheHierarchy uniqueName="[Dim Date - Admin Date].[Hijri Month]" caption="Hijri Month" attribute="1" time="1" defaultMemberUniqueName="[Dim Date - Admin Date].[Hijri Month].[All]" allUniqueName="[Dim Date - Admin Date].[Hijri Month].[All]" dimensionUniqueName="[Dim Date - Admin Date]" displayFolder="" count="0" unbalanced="0" hidden="1"/>
    <cacheHierarchy uniqueName="[Dim Date - Admin Date].[Hijri Quarter]" caption="Hijri Quarter" attribute="1" time="1" defaultMemberUniqueName="[Dim Date - Admin Date].[Hijri Quarter].[All]" allUniqueName="[Dim Date - Admin Date].[Hijri Quarter].[All]" dimensionUniqueName="[Dim Date - Admin Date]" displayFolder="" count="0" unbalanced="0" hidden="1"/>
    <cacheHierarchy uniqueName="[Dim Date - Admin Date].[Hijri Semester]" caption="Hijri Semester" attribute="1" time="1" defaultMemberUniqueName="[Dim Date - Admin Date].[Hijri Semester].[All]" allUniqueName="[Dim Date - Admin Date].[Hijri Semester].[All]" dimensionUniqueName="[Dim Date - Admin Date]" displayFolder="" count="0" unbalanced="0" hidden="1"/>
    <cacheHierarchy uniqueName="[Dim Date - Admin Date].[Hijri Year]" caption="Hijri Year" attribute="1" time="1" defaultMemberUniqueName="[Dim Date - Admin Date].[Hijri Year].[All]" allUniqueName="[Dim Date - Admin Date].[Hijri Year].[All]" dimensionUniqueName="[Dim Date - Admin Date]" displayFolder="" count="0" unbalanced="0" hidden="1"/>
    <cacheHierarchy uniqueName="[Dim Date - Admin Date].[HijriDateHierarchy]" caption="HijriDateHierarchy" time="1" defaultMemberUniqueName="[Dim Date - Admin Date].[HijriDateHierarchy].[All]" allUniqueName="[Dim Date - Admin Date].[HijriDateHierarchy].[All]" dimensionUniqueName="[Dim Date - Admin Date]" displayFolder="" count="0" unbalanced="0" hidden="1"/>
    <cacheHierarchy uniqueName="[Dim Date - Admin Date].[HijriDayKey]" caption="HijriDayKey" attribute="1" time="1" defaultMemberUniqueName="[Dim Date - Admin Date].[HijriDayKey].[All]" allUniqueName="[Dim Date - Admin Date].[HijriDayKey].[All]" dimensionUniqueName="[Dim Date - Admin Date]" displayFolder="" count="0" unbalanced="0" hidden="1"/>
    <cacheHierarchy uniqueName="[Dim Date - Admin Date].[HijriMonthKey]" caption="HijriMonthKey" attribute="1" time="1" defaultMemberUniqueName="[Dim Date - Admin Date].[HijriMonthKey].[All]" allUniqueName="[Dim Date - Admin Date].[HijriMonthKey].[All]" dimensionUniqueName="[Dim Date - Admin Date]" displayFolder="" count="0" unbalanced="0" hidden="1"/>
    <cacheHierarchy uniqueName="[Dim Date - Admin Date].[HijriQuarterKey]" caption="HijriQuarterKey" attribute="1" time="1" defaultMemberUniqueName="[Dim Date - Admin Date].[HijriQuarterKey].[All]" allUniqueName="[Dim Date - Admin Date].[HijriQuarterKey].[All]" dimensionUniqueName="[Dim Date - Admin Date]" displayFolder="" count="0" unbalanced="0" hidden="1"/>
    <cacheHierarchy uniqueName="[Dim Date - Admin Date].[HijriSemesterKey]" caption="HijriSemesterKey" attribute="1" time="1" defaultMemberUniqueName="[Dim Date - Admin Date].[HijriSemesterKey].[All]" allUniqueName="[Dim Date - Admin Date].[HijriSemesterKey].[All]" dimensionUniqueName="[Dim Date - Admin Date]" displayFolder="" count="0" unbalanced="0" hidden="1"/>
    <cacheHierarchy uniqueName="[Dim Date - Admin Date].[Month Name]" caption="Month Name" attribute="1" time="1" defaultMemberUniqueName="[Dim Date - Admin Date].[Month Name].[All]" allUniqueName="[Dim Date - Admin Date].[Month Name].[All]" dimensionUniqueName="[Dim Date - Admin Date]" displayFolder="" count="0" unbalanced="0" hidden="1"/>
    <cacheHierarchy uniqueName="[Dim Date - Admin Date].[Month Of Year]" caption="Month Of Year" attribute="1" time="1" defaultMemberUniqueName="[Dim Date - Admin Date].[Month Of Year].[All]" allUniqueName="[Dim Date - Admin Date].[Month Of Year].[All]" dimensionUniqueName="[Dim Date - Admin Date]" displayFolder="" count="0" unbalanced="0" hidden="1"/>
    <cacheHierarchy uniqueName="[Dim Date - Admin Date].[MonthKey]" caption="MonthKey" attribute="1" time="1" defaultMemberUniqueName="[Dim Date - Admin Date].[MonthKey].[All]" allUniqueName="[Dim Date - Admin Date].[MonthKey].[All]" dimensionUniqueName="[Dim Date - Admin Date]" displayFolder="" count="0" unbalanced="0" hidden="1"/>
    <cacheHierarchy uniqueName="[Dim Date - Admin Date].[MonthNameKey]" caption="MonthNameKey" attribute="1" time="1" defaultMemberUniqueName="[Dim Date - Admin Date].[MonthNameKey].[All]" allUniqueName="[Dim Date - Admin Date].[MonthNameKey].[All]" dimensionUniqueName="[Dim Date - Admin Date]" displayFolder="" count="0" unbalanced="0" hidden="1"/>
    <cacheHierarchy uniqueName="[Dim Date - Admin Date].[MonthOverTime]" caption="MonthOverTime" attribute="1" time="1" defaultMemberUniqueName="[Dim Date - Admin Date].[MonthOverTime].[All]" allUniqueName="[Dim Date - Admin Date].[MonthOverTime].[All]" dimensionUniqueName="[Dim Date - Admin Date]" displayFolder="" count="0" unbalanced="0" hidden="1"/>
    <cacheHierarchy uniqueName="[Dim Date - Admin Date].[PK_Date]" caption="PK_Date" attribute="1" time="1" keyAttribute="1" defaultMemberUniqueName="[Dim Date - Admin Date].[PK_Date].[All]" allUniqueName="[Dim Date - Admin Date].[PK_Date].[All]" dimensionUniqueName="[Dim Date - Admin Date]" displayFolder="" count="0" memberValueDatatype="7" unbalanced="0" hidden="1"/>
    <cacheHierarchy uniqueName="[Dim Date - Admin Date].[Quarter Name]" caption="Quarter Name" attribute="1" time="1" defaultMemberUniqueName="[Dim Date - Admin Date].[Quarter Name].[All]" allUniqueName="[Dim Date - Admin Date].[Quarter Name].[All]" dimensionUniqueName="[Dim Date - Admin Date]" displayFolder="" count="0" unbalanced="0" hidden="1"/>
    <cacheHierarchy uniqueName="[Dim Date - Admin Date].[Quarter Of Year]" caption="Quarter Of Year" attribute="1" time="1" defaultMemberUniqueName="[Dim Date - Admin Date].[Quarter Of Year].[All]" allUniqueName="[Dim Date - Admin Date].[Quarter Of Year].[All]" dimensionUniqueName="[Dim Date - Admin Date]" displayFolder="" count="0" unbalanced="0" hidden="1"/>
    <cacheHierarchy uniqueName="[Dim Date - Admin Date].[QuarterKey]" caption="QuarterKey" attribute="1" time="1" defaultMemberUniqueName="[Dim Date - Admin Date].[QuarterKey].[All]" allUniqueName="[Dim Date - Admin Date].[QuarterKey].[All]" dimensionUniqueName="[Dim Date - Admin Date]" displayFolder="" count="0" unbalanced="0" hidden="1"/>
    <cacheHierarchy uniqueName="[Dim Date - Admin Date].[Semester Of Year]" caption="Semester Of Year" attribute="1" time="1" defaultMemberUniqueName="[Dim Date - Admin Date].[Semester Of Year].[All]" allUniqueName="[Dim Date - Admin Date].[Semester Of Year].[All]" dimensionUniqueName="[Dim Date - Admin Date]" displayFolder="" count="0" unbalanced="0" hidden="1"/>
    <cacheHierarchy uniqueName="[Dim Date - Admin Date].[SemesterKey]" caption="SemesterKey" attribute="1" time="1" defaultMemberUniqueName="[Dim Date - Admin Date].[SemesterKey].[All]" allUniqueName="[Dim Date - Admin Date].[SemesterKey].[All]" dimensionUniqueName="[Dim Date - Admin Date]" displayFolder="" count="0" unbalanced="0" hidden="1"/>
    <cacheHierarchy uniqueName="[Dim Date - Admin Date].[SemesterNameKey]" caption="SemesterNameKey" attribute="1" time="1" defaultMemberUniqueName="[Dim Date - Admin Date].[SemesterNameKey].[All]" allUniqueName="[Dim Date - Admin Date].[SemesterNameKey].[All]" dimensionUniqueName="[Dim Date - Admin Date]" displayFolder="" count="0" unbalanced="0" hidden="1"/>
    <cacheHierarchy uniqueName="[Dim Date - Admin Date].[Week]" caption="Week" attribute="1" time="1" defaultMemberUniqueName="[Dim Date - Admin Date].[Week].[All]" allUniqueName="[Dim Date - Admin Date].[Week].[All]" dimensionUniqueName="[Dim Date - Admin Date]" displayFolder="" count="0" unbalanced="0" hidden="1"/>
    <cacheHierarchy uniqueName="[Dim Date - Admin Date].[Week Of Year]" caption="Week Of Year" attribute="1" time="1" defaultMemberUniqueName="[Dim Date - Admin Date].[Week Of Year].[All]" allUniqueName="[Dim Date - Admin Date].[Week Of Year].[All]" dimensionUniqueName="[Dim Date - Admin Date]" displayFolder="" count="0" unbalanced="0" hidden="1"/>
    <cacheHierarchy uniqueName="[Dim Date - Admin Date].[WeekKey]" caption="WeekKey" attribute="1" time="1" defaultMemberUniqueName="[Dim Date - Admin Date].[WeekKey].[All]" allUniqueName="[Dim Date - Admin Date].[WeekKey].[All]" dimensionUniqueName="[Dim Date - Admin Date]" displayFolder="" count="0" unbalanced="0" hidden="1"/>
    <cacheHierarchy uniqueName="[Dim Date - Admin Date].[WeeksHierarchy]" caption="WeeksHierarchy" time="1" defaultMemberUniqueName="[Dim Date - Admin Date].[WeeksHierarchy].[All]" allUniqueName="[Dim Date - Admin Date].[WeeksHierarchy].[All]" dimensionUniqueName="[Dim Date - Admin Date]" displayFolder="" count="0" unbalanced="0" hidden="1"/>
    <cacheHierarchy uniqueName="[Dim Date - Admin Date].[Year Name]" caption="Year Name" attribute="1" time="1" defaultMemberUniqueName="[Dim Date - Admin Date].[Year Name].[All]" allUniqueName="[Dim Date - Admin Date].[Year Name].[All]" dimensionUniqueName="[Dim Date - Admin Date]" displayFolder="" count="0" unbalanced="0" hidden="1"/>
    <cacheHierarchy uniqueName="[Dim Date - Admin Date].[YearMonthKey]" caption="YearMonthKey" attribute="1" time="1" defaultMemberUniqueName="[Dim Date - Admin Date].[YearMonthKey].[All]" allUniqueName="[Dim Date - Admin Date].[YearMonthKey].[All]" dimensionUniqueName="[Dim Date - Admin Date]" displayFolder="" count="0" unbalanced="0" hidden="1"/>
    <cacheHierarchy uniqueName="[Dim Date - Admin Time].[DayTimeBucket]" caption="DayTimeBucket" attribute="1" defaultMemberUniqueName="[Dim Date - Admin Time].[DayTimeBucket].[All]" allUniqueName="[Dim Date - Admin Time].[DayTimeBucket].[All]" dimensionUniqueName="[Dim Date - Admin Time]" displayFolder="" count="0" unbalanced="0" hidden="1"/>
    <cacheHierarchy uniqueName="[Dim Date - Admin Time].[DayTimeBucketGroupKey]" caption="DayTimeBucketGroupKey" attribute="1" defaultMemberUniqueName="[Dim Date - Admin Time].[DayTimeBucketGroupKey].[All]" allUniqueName="[Dim Date - Admin Time].[DayTimeBucketGroupKey].[All]" dimensionUniqueName="[Dim Date - Admin Time]" displayFolder="" count="0" unbalanced="0" hidden="1"/>
    <cacheHierarchy uniqueName="[Dim Date - Admin Time].[Hour30]" caption="Hour30" attribute="1" defaultMemberUniqueName="[Dim Date - Admin Time].[Hour30].[All]" allUniqueName="[Dim Date - Admin Time].[Hour30].[All]" dimensionUniqueName="[Dim Date - Admin Time]" displayFolder="" count="0" unbalanced="0" hidden="1"/>
    <cacheHierarchy uniqueName="[Dim Date - Admin Time].[HourlyBucket]" caption="HourlyBucket" attribute="1" defaultMemberUniqueName="[Dim Date - Admin Time].[HourlyBucket].[All]" allUniqueName="[Dim Date - Admin Time].[HourlyBucket].[All]" dimensionUniqueName="[Dim Date - Admin Time]" displayFolder="" count="0" unbalanced="0" hidden="1"/>
    <cacheHierarchy uniqueName="[Dim Date - Admin Time].[MinuteNumber]" caption="MinuteNumber" attribute="1" defaultMemberUniqueName="[Dim Date - Admin Time].[MinuteNumber].[All]" allUniqueName="[Dim Date - Admin Time].[MinuteNumber].[All]" dimensionUniqueName="[Dim Date - Admin Time]" displayFolder="" count="0" unbalanced="0" hidden="1"/>
    <cacheHierarchy uniqueName="[Dim Date - Admin Time].[SecondNumber]" caption="SecondNumber" attribute="1" defaultMemberUniqueName="[Dim Date - Admin Time].[SecondNumber].[All]" allUniqueName="[Dim Date - Admin Time].[SecondNumber].[All]" dimensionUniqueName="[Dim Date - Admin Time]" displayFolder="" count="0" unbalanced="0" hidden="1"/>
    <cacheHierarchy uniqueName="[Dim Date - Admin Time].[Time]" caption="Time" attribute="1" defaultMemberUniqueName="[Dim Date - Admin Time].[Time].[All]" allUniqueName="[Dim Date - Admin Time].[Time].[All]" dimensionUniqueName="[Dim Date - Admin Time]" displayFolder="" count="0" unbalanced="0" hidden="1"/>
    <cacheHierarchy uniqueName="[Dim Date - Admin Time].[TimeAltKey]" caption="TimeAltKey" attribute="1" defaultMemberUniqueName="[Dim Date - Admin Time].[TimeAltKey].[All]" allUniqueName="[Dim Date - Admin Time].[TimeAltKey].[All]" dimensionUniqueName="[Dim Date - Admin Time]" displayFolder="" count="0" unbalanced="0" hidden="1"/>
    <cacheHierarchy uniqueName="[Dim Date - Admin Time].[TimeInSecond]" caption="TimeInSecond" attribute="1" defaultMemberUniqueName="[Dim Date - Admin Time].[TimeInSecond].[All]" allUniqueName="[Dim Date - Admin Time].[TimeInSecond].[All]" dimensionUniqueName="[Dim Date - Admin Time]" displayFolder="" count="0" unbalanced="0" hidden="1"/>
    <cacheHierarchy uniqueName="[Dim Date - Admin Time].[TimeKey]" caption="TimeKey" attribute="1" defaultMemberUniqueName="[Dim Date - Admin Time].[TimeKey].[All]" allUniqueName="[Dim Date - Admin Time].[TimeKey].[All]" dimensionUniqueName="[Dim Date - Admin Time]" displayFolder="" count="0" unbalanced="0" hidden="1"/>
    <cacheHierarchy uniqueName="[Dim Date - Admit Date].[Custom Week]" caption="Custom Week" attribute="1" time="1" defaultMemberUniqueName="[Dim Date - Admit Date].[Custom Week].[All]" allUniqueName="[Dim Date - Admit Date].[Custom Week].[All]" dimensionUniqueName="[Dim Date - Admit Date]" displayFolder="" count="0" unbalanced="0" hidden="1"/>
    <cacheHierarchy uniqueName="[Dim Date - Admit Date].[Date]" caption="Date" attribute="1" time="1" defaultMemberUniqueName="[Dim Date - Admit Date].[Date].[All]" allUniqueName="[Dim Date - Admit Date].[Date].[All]" dimensionUniqueName="[Dim Date - Admit Date]" displayFolder="" count="0" unbalanced="0" hidden="1"/>
    <cacheHierarchy uniqueName="[Dim Date - Admit Date].[DateHierarchy]" caption="DateHierarchy" time="1" defaultMemberUniqueName="[Dim Date - Admit Date].[DateHierarchy].[All]" allUniqueName="[Dim Date - Admit Date].[DateHierarchy].[All]" dimensionUniqueName="[Dim Date - Admit Date]" displayFolder="" count="0" unbalanced="0" hidden="1"/>
    <cacheHierarchy uniqueName="[Dim Date - Admit Date].[DateKey]" caption="DateKey" attribute="1" time="1" defaultMemberUniqueName="[Dim Date - Admit Date].[DateKey].[All]" allUniqueName="[Dim Date - Admit Date].[DateKey].[All]" dimensionUniqueName="[Dim Date - Admit Date]" displayFolder="" count="0" unbalanced="0" hidden="1"/>
    <cacheHierarchy uniqueName="[Dim Date - Admit Date].[DateOld]" caption="DateOld" attribute="1" time="1" defaultMemberUniqueName="[Dim Date - Admit Date].[DateOld].[All]" allUniqueName="[Dim Date - Admit Date].[DateOld].[All]" dimensionUniqueName="[Dim Date - Admit Date]" displayFolder="" count="0" unbalanced="0" hidden="1"/>
    <cacheHierarchy uniqueName="[Dim Date - Admit Date].[Day Name]" caption="Day Name" attribute="1" time="1" defaultMemberUniqueName="[Dim Date - Admit Date].[Day Name].[All]" allUniqueName="[Dim Date - Admit Date].[Day Name].[All]" dimensionUniqueName="[Dim Date - Admit Date]" displayFolder="" count="0" unbalanced="0" hidden="1"/>
    <cacheHierarchy uniqueName="[Dim Date - Admit Date].[Day Of Month]" caption="Day Of Month" attribute="1" time="1" defaultMemberUniqueName="[Dim Date - Admit Date].[Day Of Month].[All]" allUniqueName="[Dim Date - Admit Date].[Day Of Month].[All]" dimensionUniqueName="[Dim Date - Admit Date]" displayFolder="" count="0" unbalanced="0" hidden="1"/>
    <cacheHierarchy uniqueName="[Dim Date - Admit Date].[Day of Week]" caption="Day of Week" attribute="1" time="1" defaultMemberUniqueName="[Dim Date - Admit Date].[Day of Week].[All]" allUniqueName="[Dim Date - Admit Date].[Day of Week].[All]" dimensionUniqueName="[Dim Date - Admit Date]" displayFolder="" count="0" unbalanced="0" hidden="1"/>
    <cacheHierarchy uniqueName="[Dim Date - Admit Date].[Day of Year]" caption="Day of Year" attribute="1" time="1" defaultMemberUniqueName="[Dim Date - Admit Date].[Day of Year].[All]" allUniqueName="[Dim Date - Admit Date].[Day of Year].[All]" dimensionUniqueName="[Dim Date - Admit Date]" displayFolder="" count="0" unbalanced="0" hidden="1"/>
    <cacheHierarchy uniqueName="[Dim Date - Admit Date].[DayKey]" caption="DayKey" attribute="1" time="1" defaultMemberUniqueName="[Dim Date - Admit Date].[DayKey].[All]" allUniqueName="[Dim Date - Admit Date].[DayKey].[All]" dimensionUniqueName="[Dim Date - Admit Date]" displayFolder="" count="0" unbalanced="0" hidden="1"/>
    <cacheHierarchy uniqueName="[Dim Date - Admit Date].[DayKey2]" caption="DayKey2" attribute="1" time="1" defaultMemberUniqueName="[Dim Date - Admit Date].[DayKey2].[All]" allUniqueName="[Dim Date - Admit Date].[DayKey2].[All]" dimensionUniqueName="[Dim Date - Admit Date]" displayFolder="" count="0" unbalanced="0" hidden="1"/>
    <cacheHierarchy uniqueName="[Dim Date - Admit Date].[DayofMonthKey]" caption="DayofMonthKey" attribute="1" time="1" defaultMemberUniqueName="[Dim Date - Admit Date].[DayofMonthKey].[All]" allUniqueName="[Dim Date - Admit Date].[DayofMonthKey].[All]" dimensionUniqueName="[Dim Date - Admit Date]" displayFolder="" count="0" unbalanced="0" hidden="1"/>
    <cacheHierarchy uniqueName="[Dim Date - Admit Date].[DayofWeekKey]" caption="DayofWeekKey" attribute="1" time="1" defaultMemberUniqueName="[Dim Date - Admit Date].[DayofWeekKey].[All]" allUniqueName="[Dim Date - Admit Date].[DayofWeekKey].[All]" dimensionUniqueName="[Dim Date - Admit Date]" displayFolder="" count="0" unbalanced="0" hidden="1"/>
    <cacheHierarchy uniqueName="[Dim Date - Admit Date].[DayofYearKey]" caption="DayofYearKey" attribute="1" time="1" defaultMemberUniqueName="[Dim Date - Admit Date].[DayofYearKey].[All]" allUniqueName="[Dim Date - Admit Date].[DayofYearKey].[All]" dimensionUniqueName="[Dim Date - Admit Date]" displayFolder="" count="0" unbalanced="0" hidden="1"/>
    <cacheHierarchy uniqueName="[Dim Date - Admit Date].[FormattedDate]" caption="FormattedDate" attribute="1" time="1" defaultMemberUniqueName="[Dim Date - Admit Date].[FormattedDate].[All]" allUniqueName="[Dim Date - Admit Date].[FormattedDate].[All]" dimensionUniqueName="[Dim Date - Admit Date]" displayFolder="" count="0" unbalanced="0" hidden="1"/>
    <cacheHierarchy uniqueName="[Dim Date - Admit Date].[Half Year Name]" caption="Half Year Name" attribute="1" time="1" defaultMemberUniqueName="[Dim Date - Admit Date].[Half Year Name].[All]" allUniqueName="[Dim Date - Admit Date].[Half Year Name].[All]" dimensionUniqueName="[Dim Date - Admit Date]" displayFolder="" count="0" unbalanced="0" hidden="1"/>
    <cacheHierarchy uniqueName="[Dim Date - Admit Date].[Hijri Date]" caption="Hijri Date" attribute="1" time="1" defaultMemberUniqueName="[Dim Date - Admit Date].[Hijri Date].[All]" allUniqueName="[Dim Date - Admit Date].[Hijri Date].[All]" dimensionUniqueName="[Dim Date - Admit Date]" displayFolder="" count="0" unbalanced="0" hidden="1"/>
    <cacheHierarchy uniqueName="[Dim Date - Admit Date].[Hijri Month]" caption="Hijri Month" attribute="1" time="1" defaultMemberUniqueName="[Dim Date - Admit Date].[Hijri Month].[All]" allUniqueName="[Dim Date - Admit Date].[Hijri Month].[All]" dimensionUniqueName="[Dim Date - Admit Date]" displayFolder="" count="0" unbalanced="0" hidden="1"/>
    <cacheHierarchy uniqueName="[Dim Date - Admit Date].[Hijri Quarter]" caption="Hijri Quarter" attribute="1" time="1" defaultMemberUniqueName="[Dim Date - Admit Date].[Hijri Quarter].[All]" allUniqueName="[Dim Date - Admit Date].[Hijri Quarter].[All]" dimensionUniqueName="[Dim Date - Admit Date]" displayFolder="" count="0" unbalanced="0" hidden="1"/>
    <cacheHierarchy uniqueName="[Dim Date - Admit Date].[Hijri Semester]" caption="Hijri Semester" attribute="1" time="1" defaultMemberUniqueName="[Dim Date - Admit Date].[Hijri Semester].[All]" allUniqueName="[Dim Date - Admit Date].[Hijri Semester].[All]" dimensionUniqueName="[Dim Date - Admit Date]" displayFolder="" count="0" unbalanced="0" hidden="1"/>
    <cacheHierarchy uniqueName="[Dim Date - Admit Date].[Hijri Year]" caption="Hijri Year" attribute="1" time="1" defaultMemberUniqueName="[Dim Date - Admit Date].[Hijri Year].[All]" allUniqueName="[Dim Date - Admit Date].[Hijri Year].[All]" dimensionUniqueName="[Dim Date - Admit Date]" displayFolder="" count="0" unbalanced="0" hidden="1"/>
    <cacheHierarchy uniqueName="[Dim Date - Admit Date].[HijriDateHierarchy]" caption="HijriDateHierarchy" time="1" defaultMemberUniqueName="[Dim Date - Admit Date].[HijriDateHierarchy].[All]" allUniqueName="[Dim Date - Admit Date].[HijriDateHierarchy].[All]" dimensionUniqueName="[Dim Date - Admit Date]" displayFolder="" count="0" unbalanced="0" hidden="1"/>
    <cacheHierarchy uniqueName="[Dim Date - Admit Date].[HijriDayKey]" caption="HijriDayKey" attribute="1" time="1" defaultMemberUniqueName="[Dim Date - Admit Date].[HijriDayKey].[All]" allUniqueName="[Dim Date - Admit Date].[HijriDayKey].[All]" dimensionUniqueName="[Dim Date - Admit Date]" displayFolder="" count="0" unbalanced="0" hidden="1"/>
    <cacheHierarchy uniqueName="[Dim Date - Admit Date].[HijriMonthKey]" caption="HijriMonthKey" attribute="1" time="1" defaultMemberUniqueName="[Dim Date - Admit Date].[HijriMonthKey].[All]" allUniqueName="[Dim Date - Admit Date].[HijriMonthKey].[All]" dimensionUniqueName="[Dim Date - Admit Date]" displayFolder="" count="0" unbalanced="0" hidden="1"/>
    <cacheHierarchy uniqueName="[Dim Date - Admit Date].[HijriQuarterKey]" caption="HijriQuarterKey" attribute="1" time="1" defaultMemberUniqueName="[Dim Date - Admit Date].[HijriQuarterKey].[All]" allUniqueName="[Dim Date - Admit Date].[HijriQuarterKey].[All]" dimensionUniqueName="[Dim Date - Admit Date]" displayFolder="" count="0" unbalanced="0" hidden="1"/>
    <cacheHierarchy uniqueName="[Dim Date - Admit Date].[HijriSemesterKey]" caption="HijriSemesterKey" attribute="1" time="1" defaultMemberUniqueName="[Dim Date - Admit Date].[HijriSemesterKey].[All]" allUniqueName="[Dim Date - Admit Date].[HijriSemesterKey].[All]" dimensionUniqueName="[Dim Date - Admit Date]" displayFolder="" count="0" unbalanced="0" hidden="1"/>
    <cacheHierarchy uniqueName="[Dim Date - Admit Date].[Month Name]" caption="Month Name" attribute="1" time="1" defaultMemberUniqueName="[Dim Date - Admit Date].[Month Name].[All]" allUniqueName="[Dim Date - Admit Date].[Month Name].[All]" dimensionUniqueName="[Dim Date - Admit Date]" displayFolder="" count="0" unbalanced="0" hidden="1"/>
    <cacheHierarchy uniqueName="[Dim Date - Admit Date].[Month Of Year]" caption="Month Of Year" attribute="1" time="1" defaultMemberUniqueName="[Dim Date - Admit Date].[Month Of Year].[All]" allUniqueName="[Dim Date - Admit Date].[Month Of Year].[All]" dimensionUniqueName="[Dim Date - Admit Date]" displayFolder="" count="0" unbalanced="0" hidden="1"/>
    <cacheHierarchy uniqueName="[Dim Date - Admit Date].[MonthKey]" caption="MonthKey" attribute="1" time="1" defaultMemberUniqueName="[Dim Date - Admit Date].[MonthKey].[All]" allUniqueName="[Dim Date - Admit Date].[MonthKey].[All]" dimensionUniqueName="[Dim Date - Admit Date]" displayFolder="" count="0" unbalanced="0" hidden="1"/>
    <cacheHierarchy uniqueName="[Dim Date - Admit Date].[MonthNameKey]" caption="MonthNameKey" attribute="1" time="1" defaultMemberUniqueName="[Dim Date - Admit Date].[MonthNameKey].[All]" allUniqueName="[Dim Date - Admit Date].[MonthNameKey].[All]" dimensionUniqueName="[Dim Date - Admit Date]" displayFolder="" count="0" unbalanced="0" hidden="1"/>
    <cacheHierarchy uniqueName="[Dim Date - Admit Date].[MonthOverTime]" caption="MonthOverTime" attribute="1" time="1" defaultMemberUniqueName="[Dim Date - Admit Date].[MonthOverTime].[All]" allUniqueName="[Dim Date - Admit Date].[MonthOverTime].[All]" dimensionUniqueName="[Dim Date - Admit Date]" displayFolder="" count="0" unbalanced="0" hidden="1"/>
    <cacheHierarchy uniqueName="[Dim Date - Admit Date].[PK_Date]" caption="PK_Date" attribute="1" time="1" keyAttribute="1" defaultMemberUniqueName="[Dim Date - Admit Date].[PK_Date].[All]" allUniqueName="[Dim Date - Admit Date].[PK_Date].[All]" dimensionUniqueName="[Dim Date - Admit Date]" displayFolder="" count="0" memberValueDatatype="7" unbalanced="0" hidden="1"/>
    <cacheHierarchy uniqueName="[Dim Date - Admit Date].[Quarter Name]" caption="Quarter Name" attribute="1" time="1" defaultMemberUniqueName="[Dim Date - Admit Date].[Quarter Name].[All]" allUniqueName="[Dim Date - Admit Date].[Quarter Name].[All]" dimensionUniqueName="[Dim Date - Admit Date]" displayFolder="" count="0" unbalanced="0" hidden="1"/>
    <cacheHierarchy uniqueName="[Dim Date - Admit Date].[Quarter Of Year]" caption="Quarter Of Year" attribute="1" time="1" defaultMemberUniqueName="[Dim Date - Admit Date].[Quarter Of Year].[All]" allUniqueName="[Dim Date - Admit Date].[Quarter Of Year].[All]" dimensionUniqueName="[Dim Date - Admit Date]" displayFolder="" count="0" unbalanced="0" hidden="1"/>
    <cacheHierarchy uniqueName="[Dim Date - Admit Date].[QuarterKey]" caption="QuarterKey" attribute="1" time="1" defaultMemberUniqueName="[Dim Date - Admit Date].[QuarterKey].[All]" allUniqueName="[Dim Date - Admit Date].[QuarterKey].[All]" dimensionUniqueName="[Dim Date - Admit Date]" displayFolder="" count="0" unbalanced="0" hidden="1"/>
    <cacheHierarchy uniqueName="[Dim Date - Admit Date].[Semester Of Year]" caption="Semester Of Year" attribute="1" time="1" defaultMemberUniqueName="[Dim Date - Admit Date].[Semester Of Year].[All]" allUniqueName="[Dim Date - Admit Date].[Semester Of Year].[All]" dimensionUniqueName="[Dim Date - Admit Date]" displayFolder="" count="0" unbalanced="0" hidden="1"/>
    <cacheHierarchy uniqueName="[Dim Date - Admit Date].[SemesterKey]" caption="SemesterKey" attribute="1" time="1" defaultMemberUniqueName="[Dim Date - Admit Date].[SemesterKey].[All]" allUniqueName="[Dim Date - Admit Date].[SemesterKey].[All]" dimensionUniqueName="[Dim Date - Admit Date]" displayFolder="" count="0" unbalanced="0" hidden="1"/>
    <cacheHierarchy uniqueName="[Dim Date - Admit Date].[SemesterNameKey]" caption="SemesterNameKey" attribute="1" time="1" defaultMemberUniqueName="[Dim Date - Admit Date].[SemesterNameKey].[All]" allUniqueName="[Dim Date - Admit Date].[SemesterNameKey].[All]" dimensionUniqueName="[Dim Date - Admit Date]" displayFolder="" count="0" unbalanced="0" hidden="1"/>
    <cacheHierarchy uniqueName="[Dim Date - Admit Date].[Week]" caption="Week" attribute="1" time="1" defaultMemberUniqueName="[Dim Date - Admit Date].[Week].[All]" allUniqueName="[Dim Date - Admit Date].[Week].[All]" dimensionUniqueName="[Dim Date - Admit Date]" displayFolder="" count="0" unbalanced="0" hidden="1"/>
    <cacheHierarchy uniqueName="[Dim Date - Admit Date].[Week Of Year]" caption="Week Of Year" attribute="1" time="1" defaultMemberUniqueName="[Dim Date - Admit Date].[Week Of Year].[All]" allUniqueName="[Dim Date - Admit Date].[Week Of Year].[All]" dimensionUniqueName="[Dim Date - Admit Date]" displayFolder="" count="0" unbalanced="0" hidden="1"/>
    <cacheHierarchy uniqueName="[Dim Date - Admit Date].[WeekKey]" caption="WeekKey" attribute="1" time="1" defaultMemberUniqueName="[Dim Date - Admit Date].[WeekKey].[All]" allUniqueName="[Dim Date - Admit Date].[WeekKey].[All]" dimensionUniqueName="[Dim Date - Admit Date]" displayFolder="" count="0" unbalanced="0" hidden="1"/>
    <cacheHierarchy uniqueName="[Dim Date - Admit Date].[WeeksHierarchy]" caption="WeeksHierarchy" time="1" defaultMemberUniqueName="[Dim Date - Admit Date].[WeeksHierarchy].[All]" allUniqueName="[Dim Date - Admit Date].[WeeksHierarchy].[All]" dimensionUniqueName="[Dim Date - Admit Date]" displayFolder="" count="0" unbalanced="0" hidden="1"/>
    <cacheHierarchy uniqueName="[Dim Date - Admit Date].[Year Name]" caption="Year Name" attribute="1" time="1" defaultMemberUniqueName="[Dim Date - Admit Date].[Year Name].[All]" allUniqueName="[Dim Date - Admit Date].[Year Name].[All]" dimensionUniqueName="[Dim Date - Admit Date]" displayFolder="" count="0" unbalanced="0" hidden="1"/>
    <cacheHierarchy uniqueName="[Dim Date - Admit Date].[YearMonthKey]" caption="YearMonthKey" attribute="1" time="1" defaultMemberUniqueName="[Dim Date - Admit Date].[YearMonthKey].[All]" allUniqueName="[Dim Date - Admit Date].[YearMonthKey].[All]" dimensionUniqueName="[Dim Date - Admit Date]" displayFolder="" count="0" unbalanced="0" hidden="1"/>
    <cacheHierarchy uniqueName="[Dim Date - Apology Request Date].[Custom Week]" caption="Custom Week" attribute="1" time="1" defaultMemberUniqueName="[Dim Date - Apology Request Date].[Custom Week].[All]" allUniqueName="[Dim Date - Apology Request Date].[Custom Week].[All]" dimensionUniqueName="[Dim Date - Apology Request Date]" displayFolder="" count="0" unbalanced="0" hidden="1"/>
    <cacheHierarchy uniqueName="[Dim Date - Apology Request Date].[Date]" caption="Date" attribute="1" time="1" defaultMemberUniqueName="[Dim Date - Apology Request Date].[Date].[All]" allUniqueName="[Dim Date - Apology Request Date].[Date].[All]" dimensionUniqueName="[Dim Date - Apology Request Date]" displayFolder="" count="0" unbalanced="0" hidden="1"/>
    <cacheHierarchy uniqueName="[Dim Date - Apology Request Date].[DateHierarchy]" caption="DateHierarchy" time="1" defaultMemberUniqueName="[Dim Date - Apology Request Date].[DateHierarchy].[All]" allUniqueName="[Dim Date - Apology Request Date].[DateHierarchy].[All]" dimensionUniqueName="[Dim Date - Apology Request Date]" displayFolder="" count="0" unbalanced="0" hidden="1"/>
    <cacheHierarchy uniqueName="[Dim Date - Apology Request Date].[DateKey]" caption="DateKey" attribute="1" time="1" defaultMemberUniqueName="[Dim Date - Apology Request Date].[DateKey].[All]" allUniqueName="[Dim Date - Apology Request Date].[DateKey].[All]" dimensionUniqueName="[Dim Date - Apology Request Date]" displayFolder="" count="0" unbalanced="0" hidden="1"/>
    <cacheHierarchy uniqueName="[Dim Date - Apology Request Date].[DateOld]" caption="DateOld" attribute="1" time="1" defaultMemberUniqueName="[Dim Date - Apology Request Date].[DateOld].[All]" allUniqueName="[Dim Date - Apology Request Date].[DateOld].[All]" dimensionUniqueName="[Dim Date - Apology Request Date]" displayFolder="" count="0" unbalanced="0" hidden="1"/>
    <cacheHierarchy uniqueName="[Dim Date - Apology Request Date].[Day Name]" caption="Day Name" attribute="1" time="1" defaultMemberUniqueName="[Dim Date - Apology Request Date].[Day Name].[All]" allUniqueName="[Dim Date - Apology Request Date].[Day Name].[All]" dimensionUniqueName="[Dim Date - Apology Request Date]" displayFolder="" count="0" unbalanced="0" hidden="1"/>
    <cacheHierarchy uniqueName="[Dim Date - Apology Request Date].[Day Of Month]" caption="Day Of Month" attribute="1" time="1" defaultMemberUniqueName="[Dim Date - Apology Request Date].[Day Of Month].[All]" allUniqueName="[Dim Date - Apology Request Date].[Day Of Month].[All]" dimensionUniqueName="[Dim Date - Apology Request Date]" displayFolder="" count="0" unbalanced="0" hidden="1"/>
    <cacheHierarchy uniqueName="[Dim Date - Apology Request Date].[Day of Week]" caption="Day of Week" attribute="1" time="1" defaultMemberUniqueName="[Dim Date - Apology Request Date].[Day of Week].[All]" allUniqueName="[Dim Date - Apology Request Date].[Day of Week].[All]" dimensionUniqueName="[Dim Date - Apology Request Date]" displayFolder="" count="0" unbalanced="0" hidden="1"/>
    <cacheHierarchy uniqueName="[Dim Date - Apology Request Date].[Day of Year]" caption="Day of Year" attribute="1" time="1" defaultMemberUniqueName="[Dim Date - Apology Request Date].[Day of Year].[All]" allUniqueName="[Dim Date - Apology Request Date].[Day of Year].[All]" dimensionUniqueName="[Dim Date - Apology Request Date]" displayFolder="" count="0" unbalanced="0" hidden="1"/>
    <cacheHierarchy uniqueName="[Dim Date - Apology Request Date].[DayKey]" caption="DayKey" attribute="1" time="1" defaultMemberUniqueName="[Dim Date - Apology Request Date].[DayKey].[All]" allUniqueName="[Dim Date - Apology Request Date].[DayKey].[All]" dimensionUniqueName="[Dim Date - Apology Request Date]" displayFolder="" count="0" unbalanced="0" hidden="1"/>
    <cacheHierarchy uniqueName="[Dim Date - Apology Request Date].[DayKey2]" caption="DayKey2" attribute="1" time="1" defaultMemberUniqueName="[Dim Date - Apology Request Date].[DayKey2].[All]" allUniqueName="[Dim Date - Apology Request Date].[DayKey2].[All]" dimensionUniqueName="[Dim Date - Apology Request Date]" displayFolder="" count="0" unbalanced="0" hidden="1"/>
    <cacheHierarchy uniqueName="[Dim Date - Apology Request Date].[DayofMonthKey]" caption="DayofMonthKey" attribute="1" time="1" defaultMemberUniqueName="[Dim Date - Apology Request Date].[DayofMonthKey].[All]" allUniqueName="[Dim Date - Apology Request Date].[DayofMonthKey].[All]" dimensionUniqueName="[Dim Date - Apology Request Date]" displayFolder="" count="0" unbalanced="0" hidden="1"/>
    <cacheHierarchy uniqueName="[Dim Date - Apology Request Date].[DayofWeekKey]" caption="DayofWeekKey" attribute="1" time="1" defaultMemberUniqueName="[Dim Date - Apology Request Date].[DayofWeekKey].[All]" allUniqueName="[Dim Date - Apology Request Date].[DayofWeekKey].[All]" dimensionUniqueName="[Dim Date - Apology Request Date]" displayFolder="" count="0" unbalanced="0" hidden="1"/>
    <cacheHierarchy uniqueName="[Dim Date - Apology Request Date].[DayofYearKey]" caption="DayofYearKey" attribute="1" time="1" defaultMemberUniqueName="[Dim Date - Apology Request Date].[DayofYearKey].[All]" allUniqueName="[Dim Date - Apology Request Date].[DayofYearKey].[All]" dimensionUniqueName="[Dim Date - Apology Request Date]" displayFolder="" count="0" unbalanced="0" hidden="1"/>
    <cacheHierarchy uniqueName="[Dim Date - Apology Request Date].[FormattedDate]" caption="FormattedDate" attribute="1" time="1" defaultMemberUniqueName="[Dim Date - Apology Request Date].[FormattedDate].[All]" allUniqueName="[Dim Date - Apology Request Date].[FormattedDate].[All]" dimensionUniqueName="[Dim Date - Apology Request Date]" displayFolder="" count="0" unbalanced="0" hidden="1"/>
    <cacheHierarchy uniqueName="[Dim Date - Apology Request Date].[FormattedDateHierarchy]" caption="FormattedDateHierarchy" time="1" defaultMemberUniqueName="[Dim Date - Apology Request Date].[FormattedDateHierarchy].[All]" allUniqueName="[Dim Date - Apology Request Date].[FormattedDateHierarchy].[All]" dimensionUniqueName="[Dim Date - Apology Request Date]" displayFolder="" count="0" unbalanced="0" hidden="1"/>
    <cacheHierarchy uniqueName="[Dim Date - Apology Request Date].[Half Year Name]" caption="Half Year Name" attribute="1" time="1" defaultMemberUniqueName="[Dim Date - Apology Request Date].[Half Year Name].[All]" allUniqueName="[Dim Date - Apology Request Date].[Half Year Name].[All]" dimensionUniqueName="[Dim Date - Apology Request Date]" displayFolder="" count="0" unbalanced="0" hidden="1"/>
    <cacheHierarchy uniqueName="[Dim Date - Apology Request Date].[Hijri Date]" caption="Hijri Date" attribute="1" time="1" defaultMemberUniqueName="[Dim Date - Apology Request Date].[Hijri Date].[All]" allUniqueName="[Dim Date - Apology Request Date].[Hijri Date].[All]" dimensionUniqueName="[Dim Date - Apology Request Date]" displayFolder="" count="0" unbalanced="0" hidden="1"/>
    <cacheHierarchy uniqueName="[Dim Date - Apology Request Date].[Hijri Month]" caption="Hijri Month" attribute="1" time="1" defaultMemberUniqueName="[Dim Date - Apology Request Date].[Hijri Month].[All]" allUniqueName="[Dim Date - Apology Request Date].[Hijri Month].[All]" dimensionUniqueName="[Dim Date - Apology Request Date]" displayFolder="" count="0" unbalanced="0" hidden="1"/>
    <cacheHierarchy uniqueName="[Dim Date - Apology Request Date].[Hijri Quarter]" caption="Hijri Quarter" attribute="1" time="1" defaultMemberUniqueName="[Dim Date - Apology Request Date].[Hijri Quarter].[All]" allUniqueName="[Dim Date - Apology Request Date].[Hijri Quarter].[All]" dimensionUniqueName="[Dim Date - Apology Request Date]" displayFolder="" count="0" unbalanced="0" hidden="1"/>
    <cacheHierarchy uniqueName="[Dim Date - Apology Request Date].[Hijri Semester]" caption="Hijri Semester" attribute="1" time="1" defaultMemberUniqueName="[Dim Date - Apology Request Date].[Hijri Semester].[All]" allUniqueName="[Dim Date - Apology Request Date].[Hijri Semester].[All]" dimensionUniqueName="[Dim Date - Apology Request Date]" displayFolder="" count="0" unbalanced="0" hidden="1"/>
    <cacheHierarchy uniqueName="[Dim Date - Apology Request Date].[Hijri Year]" caption="Hijri Year" attribute="1" time="1" defaultMemberUniqueName="[Dim Date - Apology Request Date].[Hijri Year].[All]" allUniqueName="[Dim Date - Apology Request Date].[Hijri Year].[All]" dimensionUniqueName="[Dim Date - Apology Request Date]" displayFolder="" count="0" unbalanced="0" hidden="1"/>
    <cacheHierarchy uniqueName="[Dim Date - Apology Request Date].[HijriDateHierarchy]" caption="HijriDateHierarchy" time="1" defaultMemberUniqueName="[Dim Date - Apology Request Date].[HijriDateHierarchy].[All]" allUniqueName="[Dim Date - Apology Request Date].[HijriDateHierarchy].[All]" dimensionUniqueName="[Dim Date - Apology Request Date]" displayFolder="" count="0" unbalanced="0" hidden="1"/>
    <cacheHierarchy uniqueName="[Dim Date - Apology Request Date].[HijriDayKey]" caption="HijriDayKey" attribute="1" time="1" defaultMemberUniqueName="[Dim Date - Apology Request Date].[HijriDayKey].[All]" allUniqueName="[Dim Date - Apology Request Date].[HijriDayKey].[All]" dimensionUniqueName="[Dim Date - Apology Request Date]" displayFolder="" count="0" unbalanced="0" hidden="1"/>
    <cacheHierarchy uniqueName="[Dim Date - Apology Request Date].[HijriMonthKey]" caption="HijriMonthKey" attribute="1" time="1" defaultMemberUniqueName="[Dim Date - Apology Request Date].[HijriMonthKey].[All]" allUniqueName="[Dim Date - Apology Request Date].[HijriMonthKey].[All]" dimensionUniqueName="[Dim Date - Apology Request Date]" displayFolder="" count="0" unbalanced="0" hidden="1"/>
    <cacheHierarchy uniqueName="[Dim Date - Apology Request Date].[HijriQuarterKey]" caption="HijriQuarterKey" attribute="1" time="1" defaultMemberUniqueName="[Dim Date - Apology Request Date].[HijriQuarterKey].[All]" allUniqueName="[Dim Date - Apology Request Date].[HijriQuarterKey].[All]" dimensionUniqueName="[Dim Date - Apology Request Date]" displayFolder="" count="0" unbalanced="0" hidden="1"/>
    <cacheHierarchy uniqueName="[Dim Date - Apology Request Date].[HijriSemesterKey]" caption="HijriSemesterKey" attribute="1" time="1" defaultMemberUniqueName="[Dim Date - Apology Request Date].[HijriSemesterKey].[All]" allUniqueName="[Dim Date - Apology Request Date].[HijriSemesterKey].[All]" dimensionUniqueName="[Dim Date - Apology Request Date]" displayFolder="" count="0" unbalanced="0" hidden="1"/>
    <cacheHierarchy uniqueName="[Dim Date - Apology Request Date].[Month Name]" caption="Month Name" attribute="1" time="1" defaultMemberUniqueName="[Dim Date - Apology Request Date].[Month Name].[All]" allUniqueName="[Dim Date - Apology Request Date].[Month Name].[All]" dimensionUniqueName="[Dim Date - Apology Request Date]" displayFolder="" count="0" unbalanced="0" hidden="1"/>
    <cacheHierarchy uniqueName="[Dim Date - Apology Request Date].[Month Of Year]" caption="Month Of Year" attribute="1" time="1" defaultMemberUniqueName="[Dim Date - Apology Request Date].[Month Of Year].[All]" allUniqueName="[Dim Date - Apology Request Date].[Month Of Year].[All]" dimensionUniqueName="[Dim Date - Apology Request Date]" displayFolder="" count="0" unbalanced="0" hidden="1"/>
    <cacheHierarchy uniqueName="[Dim Date - Apology Request Date].[MonthKey]" caption="MonthKey" attribute="1" time="1" defaultMemberUniqueName="[Dim Date - Apology Request Date].[MonthKey].[All]" allUniqueName="[Dim Date - Apology Request Date].[MonthKey].[All]" dimensionUniqueName="[Dim Date - Apology Request Date]" displayFolder="" count="0" unbalanced="0" hidden="1"/>
    <cacheHierarchy uniqueName="[Dim Date - Apology Request Date].[MonthNameKey]" caption="MonthNameKey" attribute="1" time="1" defaultMemberUniqueName="[Dim Date - Apology Request Date].[MonthNameKey].[All]" allUniqueName="[Dim Date - Apology Request Date].[MonthNameKey].[All]" dimensionUniqueName="[Dim Date - Apology Request Date]" displayFolder="" count="0" unbalanced="0" hidden="1"/>
    <cacheHierarchy uniqueName="[Dim Date - Apology Request Date].[MonthOverTime]" caption="MonthOverTime" attribute="1" time="1" defaultMemberUniqueName="[Dim Date - Apology Request Date].[MonthOverTime].[All]" allUniqueName="[Dim Date - Apology Request Date].[MonthOverTime].[All]" dimensionUniqueName="[Dim Date - Apology Request Date]" displayFolder="" count="0" unbalanced="0" hidden="1"/>
    <cacheHierarchy uniqueName="[Dim Date - Apology Request Date].[PK_Date]" caption="PK_Date" attribute="1" time="1" keyAttribute="1" defaultMemberUniqueName="[Dim Date - Apology Request Date].[PK_Date].[All]" allUniqueName="[Dim Date - Apology Request Date].[PK_Date].[All]" dimensionUniqueName="[Dim Date - Apology Request Date]" displayFolder="" count="0" memberValueDatatype="7" unbalanced="0" hidden="1"/>
    <cacheHierarchy uniqueName="[Dim Date - Apology Request Date].[Quarter Name]" caption="Quarter Name" attribute="1" time="1" defaultMemberUniqueName="[Dim Date - Apology Request Date].[Quarter Name].[All]" allUniqueName="[Dim Date - Apology Request Date].[Quarter Name].[All]" dimensionUniqueName="[Dim Date - Apology Request Date]" displayFolder="" count="0" unbalanced="0" hidden="1"/>
    <cacheHierarchy uniqueName="[Dim Date - Apology Request Date].[Quarter Of Year]" caption="Quarter Of Year" attribute="1" time="1" defaultMemberUniqueName="[Dim Date - Apology Request Date].[Quarter Of Year].[All]" allUniqueName="[Dim Date - Apology Request Date].[Quarter Of Year].[All]" dimensionUniqueName="[Dim Date - Apology Request Date]" displayFolder="" count="0" unbalanced="0" hidden="1"/>
    <cacheHierarchy uniqueName="[Dim Date - Apology Request Date].[QuarterKey]" caption="QuarterKey" attribute="1" time="1" defaultMemberUniqueName="[Dim Date - Apology Request Date].[QuarterKey].[All]" allUniqueName="[Dim Date - Apology Request Date].[QuarterKey].[All]" dimensionUniqueName="[Dim Date - Apology Request Date]" displayFolder="" count="0" unbalanced="0" hidden="1"/>
    <cacheHierarchy uniqueName="[Dim Date - Apology Request Date].[Semester Of Year]" caption="Semester Of Year" attribute="1" time="1" defaultMemberUniqueName="[Dim Date - Apology Request Date].[Semester Of Year].[All]" allUniqueName="[Dim Date - Apology Request Date].[Semester Of Year].[All]" dimensionUniqueName="[Dim Date - Apology Request Date]" displayFolder="" count="0" unbalanced="0" hidden="1"/>
    <cacheHierarchy uniqueName="[Dim Date - Apology Request Date].[SemesterKey]" caption="SemesterKey" attribute="1" time="1" defaultMemberUniqueName="[Dim Date - Apology Request Date].[SemesterKey].[All]" allUniqueName="[Dim Date - Apology Request Date].[SemesterKey].[All]" dimensionUniqueName="[Dim Date - Apology Request Date]" displayFolder="" count="0" unbalanced="0" hidden="1"/>
    <cacheHierarchy uniqueName="[Dim Date - Apology Request Date].[SemesterNameKey]" caption="SemesterNameKey" attribute="1" time="1" defaultMemberUniqueName="[Dim Date - Apology Request Date].[SemesterNameKey].[All]" allUniqueName="[Dim Date - Apology Request Date].[SemesterNameKey].[All]" dimensionUniqueName="[Dim Date - Apology Request Date]" displayFolder="" count="0" unbalanced="0" hidden="1"/>
    <cacheHierarchy uniqueName="[Dim Date - Apology Request Date].[Week]" caption="Week" attribute="1" time="1" defaultMemberUniqueName="[Dim Date - Apology Request Date].[Week].[All]" allUniqueName="[Dim Date - Apology Request Date].[Week].[All]" dimensionUniqueName="[Dim Date - Apology Request Date]" displayFolder="" count="0" unbalanced="0" hidden="1"/>
    <cacheHierarchy uniqueName="[Dim Date - Apology Request Date].[Week Of Year]" caption="Week Of Year" attribute="1" time="1" defaultMemberUniqueName="[Dim Date - Apology Request Date].[Week Of Year].[All]" allUniqueName="[Dim Date - Apology Request Date].[Week Of Year].[All]" dimensionUniqueName="[Dim Date - Apology Request Date]" displayFolder="" count="0" unbalanced="0" hidden="1"/>
    <cacheHierarchy uniqueName="[Dim Date - Apology Request Date].[WeekKey]" caption="WeekKey" attribute="1" time="1" defaultMemberUniqueName="[Dim Date - Apology Request Date].[WeekKey].[All]" allUniqueName="[Dim Date - Apology Request Date].[WeekKey].[All]" dimensionUniqueName="[Dim Date - Apology Request Date]" displayFolder="" count="0" unbalanced="0" hidden="1"/>
    <cacheHierarchy uniqueName="[Dim Date - Apology Request Date].[WeeksHierarchy]" caption="WeeksHierarchy" time="1" defaultMemberUniqueName="[Dim Date - Apology Request Date].[WeeksHierarchy].[All]" allUniqueName="[Dim Date - Apology Request Date].[WeeksHierarchy].[All]" dimensionUniqueName="[Dim Date - Apology Request Date]" displayFolder="" count="0" unbalanced="0" hidden="1"/>
    <cacheHierarchy uniqueName="[Dim Date - Apology Request Date].[Year Name]" caption="Year Name" attribute="1" time="1" defaultMemberUniqueName="[Dim Date - Apology Request Date].[Year Name].[All]" allUniqueName="[Dim Date - Apology Request Date].[Year Name].[All]" dimensionUniqueName="[Dim Date - Apology Request Date]" displayFolder="" count="0" unbalanced="0" hidden="1"/>
    <cacheHierarchy uniqueName="[Dim Date - Arrive Date].[Custom Week]" caption="Custom Week" attribute="1" time="1" defaultMemberUniqueName="[Dim Date - Arrive Date].[Custom Week].[All]" allUniqueName="[Dim Date - Arrive Date].[Custom Week].[All]" dimensionUniqueName="[Dim Date - Arrive Date]" displayFolder="" count="0" unbalanced="0" hidden="1"/>
    <cacheHierarchy uniqueName="[Dim Date - Arrive Date].[Date]" caption="Date" attribute="1" time="1" defaultMemberUniqueName="[Dim Date - Arrive Date].[Date].[All]" allUniqueName="[Dim Date - Arrive Date].[Date].[All]" dimensionUniqueName="[Dim Date - Arrive Date]" displayFolder="" count="0" unbalanced="0" hidden="1"/>
    <cacheHierarchy uniqueName="[Dim Date - Arrive Date].[DateHierarchy]" caption="DateHierarchy" time="1" defaultMemberUniqueName="[Dim Date - Arrive Date].[DateHierarchy].[All]" allUniqueName="[Dim Date - Arrive Date].[DateHierarchy].[All]" dimensionUniqueName="[Dim Date - Arrive Date]" displayFolder="" count="0" unbalanced="0" hidden="1"/>
    <cacheHierarchy uniqueName="[Dim Date - Arrive Date].[DateKey]" caption="DateKey" attribute="1" time="1" defaultMemberUniqueName="[Dim Date - Arrive Date].[DateKey].[All]" allUniqueName="[Dim Date - Arrive Date].[DateKey].[All]" dimensionUniqueName="[Dim Date - Arrive Date]" displayFolder="" count="0" unbalanced="0" hidden="1"/>
    <cacheHierarchy uniqueName="[Dim Date - Arrive Date].[DateOld]" caption="DateOld" attribute="1" time="1" defaultMemberUniqueName="[Dim Date - Arrive Date].[DateOld].[All]" allUniqueName="[Dim Date - Arrive Date].[DateOld].[All]" dimensionUniqueName="[Dim Date - Arrive Date]" displayFolder="" count="0" unbalanced="0" hidden="1"/>
    <cacheHierarchy uniqueName="[Dim Date - Arrive Date].[Day Name]" caption="Day Name" attribute="1" time="1" defaultMemberUniqueName="[Dim Date - Arrive Date].[Day Name].[All]" allUniqueName="[Dim Date - Arrive Date].[Day Name].[All]" dimensionUniqueName="[Dim Date - Arrive Date]" displayFolder="" count="0" unbalanced="0" hidden="1"/>
    <cacheHierarchy uniqueName="[Dim Date - Arrive Date].[Day Of Month]" caption="Day Of Month" attribute="1" time="1" defaultMemberUniqueName="[Dim Date - Arrive Date].[Day Of Month].[All]" allUniqueName="[Dim Date - Arrive Date].[Day Of Month].[All]" dimensionUniqueName="[Dim Date - Arrive Date]" displayFolder="" count="0" unbalanced="0" hidden="1"/>
    <cacheHierarchy uniqueName="[Dim Date - Arrive Date].[Day of Week]" caption="Day of Week" attribute="1" time="1" defaultMemberUniqueName="[Dim Date - Arrive Date].[Day of Week].[All]" allUniqueName="[Dim Date - Arrive Date].[Day of Week].[All]" dimensionUniqueName="[Dim Date - Arrive Date]" displayFolder="" count="0" unbalanced="0" hidden="1"/>
    <cacheHierarchy uniqueName="[Dim Date - Arrive Date].[Day of Year]" caption="Day of Year" attribute="1" time="1" defaultMemberUniqueName="[Dim Date - Arrive Date].[Day of Year].[All]" allUniqueName="[Dim Date - Arrive Date].[Day of Year].[All]" dimensionUniqueName="[Dim Date - Arrive Date]" displayFolder="" count="0" unbalanced="0" hidden="1"/>
    <cacheHierarchy uniqueName="[Dim Date - Arrive Date].[DayKey]" caption="DayKey" attribute="1" time="1" defaultMemberUniqueName="[Dim Date - Arrive Date].[DayKey].[All]" allUniqueName="[Dim Date - Arrive Date].[DayKey].[All]" dimensionUniqueName="[Dim Date - Arrive Date]" displayFolder="" count="0" unbalanced="0" hidden="1"/>
    <cacheHierarchy uniqueName="[Dim Date - Arrive Date].[DayKey2]" caption="DayKey2" attribute="1" time="1" defaultMemberUniqueName="[Dim Date - Arrive Date].[DayKey2].[All]" allUniqueName="[Dim Date - Arrive Date].[DayKey2].[All]" dimensionUniqueName="[Dim Date - Arrive Date]" displayFolder="" count="0" unbalanced="0" hidden="1"/>
    <cacheHierarchy uniqueName="[Dim Date - Arrive Date].[DayofMonthKey]" caption="DayofMonthKey" attribute="1" time="1" defaultMemberUniqueName="[Dim Date - Arrive Date].[DayofMonthKey].[All]" allUniqueName="[Dim Date - Arrive Date].[DayofMonthKey].[All]" dimensionUniqueName="[Dim Date - Arrive Date]" displayFolder="" count="0" unbalanced="0" hidden="1"/>
    <cacheHierarchy uniqueName="[Dim Date - Arrive Date].[DayofWeekKey]" caption="DayofWeekKey" attribute="1" time="1" defaultMemberUniqueName="[Dim Date - Arrive Date].[DayofWeekKey].[All]" allUniqueName="[Dim Date - Arrive Date].[DayofWeekKey].[All]" dimensionUniqueName="[Dim Date - Arrive Date]" displayFolder="" count="0" unbalanced="0" hidden="1"/>
    <cacheHierarchy uniqueName="[Dim Date - Arrive Date].[DayofYearKey]" caption="DayofYearKey" attribute="1" time="1" defaultMemberUniqueName="[Dim Date - Arrive Date].[DayofYearKey].[All]" allUniqueName="[Dim Date - Arrive Date].[DayofYearKey].[All]" dimensionUniqueName="[Dim Date - Arrive Date]" displayFolder="" count="0" unbalanced="0" hidden="1"/>
    <cacheHierarchy uniqueName="[Dim Date - Arrive Date].[FormattedDate]" caption="FormattedDate" attribute="1" time="1" defaultMemberUniqueName="[Dim Date - Arrive Date].[FormattedDate].[All]" allUniqueName="[Dim Date - Arrive Date].[FormattedDate].[All]" dimensionUniqueName="[Dim Date - Arrive Date]" displayFolder="" count="0" unbalanced="0" hidden="1"/>
    <cacheHierarchy uniqueName="[Dim Date - Arrive Date].[Half Year Name]" caption="Half Year Name" attribute="1" time="1" defaultMemberUniqueName="[Dim Date - Arrive Date].[Half Year Name].[All]" allUniqueName="[Dim Date - Arrive Date].[Half Year Name].[All]" dimensionUniqueName="[Dim Date - Arrive Date]" displayFolder="" count="0" unbalanced="0" hidden="1"/>
    <cacheHierarchy uniqueName="[Dim Date - Arrive Date].[Hijri Date]" caption="Hijri Date" attribute="1" time="1" defaultMemberUniqueName="[Dim Date - Arrive Date].[Hijri Date].[All]" allUniqueName="[Dim Date - Arrive Date].[Hijri Date].[All]" dimensionUniqueName="[Dim Date - Arrive Date]" displayFolder="" count="0" unbalanced="0" hidden="1"/>
    <cacheHierarchy uniqueName="[Dim Date - Arrive Date].[Hijri Month]" caption="Hijri Month" attribute="1" time="1" defaultMemberUniqueName="[Dim Date - Arrive Date].[Hijri Month].[All]" allUniqueName="[Dim Date - Arrive Date].[Hijri Month].[All]" dimensionUniqueName="[Dim Date - Arrive Date]" displayFolder="" count="0" unbalanced="0" hidden="1"/>
    <cacheHierarchy uniqueName="[Dim Date - Arrive Date].[Hijri Quarter]" caption="Hijri Quarter" attribute="1" time="1" defaultMemberUniqueName="[Dim Date - Arrive Date].[Hijri Quarter].[All]" allUniqueName="[Dim Date - Arrive Date].[Hijri Quarter].[All]" dimensionUniqueName="[Dim Date - Arrive Date]" displayFolder="" count="0" unbalanced="0" hidden="1"/>
    <cacheHierarchy uniqueName="[Dim Date - Arrive Date].[Hijri Semester]" caption="Hijri Semester" attribute="1" time="1" defaultMemberUniqueName="[Dim Date - Arrive Date].[Hijri Semester].[All]" allUniqueName="[Dim Date - Arrive Date].[Hijri Semester].[All]" dimensionUniqueName="[Dim Date - Arrive Date]" displayFolder="" count="0" unbalanced="0" hidden="1"/>
    <cacheHierarchy uniqueName="[Dim Date - Arrive Date].[Hijri Year]" caption="Hijri Year" attribute="1" time="1" defaultMemberUniqueName="[Dim Date - Arrive Date].[Hijri Year].[All]" allUniqueName="[Dim Date - Arrive Date].[Hijri Year].[All]" dimensionUniqueName="[Dim Date - Arrive Date]" displayFolder="" count="0" unbalanced="0" hidden="1"/>
    <cacheHierarchy uniqueName="[Dim Date - Arrive Date].[HijriDateHierarchy]" caption="HijriDateHierarchy" time="1" defaultMemberUniqueName="[Dim Date - Arrive Date].[HijriDateHierarchy].[All]" allUniqueName="[Dim Date - Arrive Date].[HijriDateHierarchy].[All]" dimensionUniqueName="[Dim Date - Arrive Date]" displayFolder="" count="0" unbalanced="0" hidden="1"/>
    <cacheHierarchy uniqueName="[Dim Date - Arrive Date].[HijriDayKey]" caption="HijriDayKey" attribute="1" time="1" defaultMemberUniqueName="[Dim Date - Arrive Date].[HijriDayKey].[All]" allUniqueName="[Dim Date - Arrive Date].[HijriDayKey].[All]" dimensionUniqueName="[Dim Date - Arrive Date]" displayFolder="" count="0" unbalanced="0" hidden="1"/>
    <cacheHierarchy uniqueName="[Dim Date - Arrive Date].[HijriMonthKey]" caption="HijriMonthKey" attribute="1" time="1" defaultMemberUniqueName="[Dim Date - Arrive Date].[HijriMonthKey].[All]" allUniqueName="[Dim Date - Arrive Date].[HijriMonthKey].[All]" dimensionUniqueName="[Dim Date - Arrive Date]" displayFolder="" count="0" unbalanced="0" hidden="1"/>
    <cacheHierarchy uniqueName="[Dim Date - Arrive Date].[HijriQuarterKey]" caption="HijriQuarterKey" attribute="1" time="1" defaultMemberUniqueName="[Dim Date - Arrive Date].[HijriQuarterKey].[All]" allUniqueName="[Dim Date - Arrive Date].[HijriQuarterKey].[All]" dimensionUniqueName="[Dim Date - Arrive Date]" displayFolder="" count="0" unbalanced="0" hidden="1"/>
    <cacheHierarchy uniqueName="[Dim Date - Arrive Date].[HijriSemesterKey]" caption="HijriSemesterKey" attribute="1" time="1" defaultMemberUniqueName="[Dim Date - Arrive Date].[HijriSemesterKey].[All]" allUniqueName="[Dim Date - Arrive Date].[HijriSemesterKey].[All]" dimensionUniqueName="[Dim Date - Arrive Date]" displayFolder="" count="0" unbalanced="0" hidden="1"/>
    <cacheHierarchy uniqueName="[Dim Date - Arrive Date].[Month Name]" caption="Month Name" attribute="1" time="1" defaultMemberUniqueName="[Dim Date - Arrive Date].[Month Name].[All]" allUniqueName="[Dim Date - Arrive Date].[Month Name].[All]" dimensionUniqueName="[Dim Date - Arrive Date]" displayFolder="" count="0" unbalanced="0" hidden="1"/>
    <cacheHierarchy uniqueName="[Dim Date - Arrive Date].[Month Of Year]" caption="Month Of Year" attribute="1" time="1" defaultMemberUniqueName="[Dim Date - Arrive Date].[Month Of Year].[All]" allUniqueName="[Dim Date - Arrive Date].[Month Of Year].[All]" dimensionUniqueName="[Dim Date - Arrive Date]" displayFolder="" count="0" unbalanced="0" hidden="1"/>
    <cacheHierarchy uniqueName="[Dim Date - Arrive Date].[MonthKey]" caption="MonthKey" attribute="1" time="1" defaultMemberUniqueName="[Dim Date - Arrive Date].[MonthKey].[All]" allUniqueName="[Dim Date - Arrive Date].[MonthKey].[All]" dimensionUniqueName="[Dim Date - Arrive Date]" displayFolder="" count="0" unbalanced="0" hidden="1"/>
    <cacheHierarchy uniqueName="[Dim Date - Arrive Date].[MonthNameKey]" caption="MonthNameKey" attribute="1" time="1" defaultMemberUniqueName="[Dim Date - Arrive Date].[MonthNameKey].[All]" allUniqueName="[Dim Date - Arrive Date].[MonthNameKey].[All]" dimensionUniqueName="[Dim Date - Arrive Date]" displayFolder="" count="0" unbalanced="0" hidden="1"/>
    <cacheHierarchy uniqueName="[Dim Date - Arrive Date].[MonthOverTime]" caption="MonthOverTime" attribute="1" time="1" defaultMemberUniqueName="[Dim Date - Arrive Date].[MonthOverTime].[All]" allUniqueName="[Dim Date - Arrive Date].[MonthOverTime].[All]" dimensionUniqueName="[Dim Date - Arrive Date]" displayFolder="" count="0" unbalanced="0" hidden="1"/>
    <cacheHierarchy uniqueName="[Dim Date - Arrive Date].[PK_Date]" caption="PK_Date" attribute="1" time="1" keyAttribute="1" defaultMemberUniqueName="[Dim Date - Arrive Date].[PK_Date].[All]" allUniqueName="[Dim Date - Arrive Date].[PK_Date].[All]" dimensionUniqueName="[Dim Date - Arrive Date]" displayFolder="" count="0" memberValueDatatype="7" unbalanced="0" hidden="1"/>
    <cacheHierarchy uniqueName="[Dim Date - Arrive Date].[Quarter Name]" caption="Quarter Name" attribute="1" time="1" defaultMemberUniqueName="[Dim Date - Arrive Date].[Quarter Name].[All]" allUniqueName="[Dim Date - Arrive Date].[Quarter Name].[All]" dimensionUniqueName="[Dim Date - Arrive Date]" displayFolder="" count="0" unbalanced="0" hidden="1"/>
    <cacheHierarchy uniqueName="[Dim Date - Arrive Date].[Quarter Of Year]" caption="Quarter Of Year" attribute="1" time="1" defaultMemberUniqueName="[Dim Date - Arrive Date].[Quarter Of Year].[All]" allUniqueName="[Dim Date - Arrive Date].[Quarter Of Year].[All]" dimensionUniqueName="[Dim Date - Arrive Date]" displayFolder="" count="0" unbalanced="0" hidden="1"/>
    <cacheHierarchy uniqueName="[Dim Date - Arrive Date].[QuarterKey]" caption="QuarterKey" attribute="1" time="1" defaultMemberUniqueName="[Dim Date - Arrive Date].[QuarterKey].[All]" allUniqueName="[Dim Date - Arrive Date].[QuarterKey].[All]" dimensionUniqueName="[Dim Date - Arrive Date]" displayFolder="" count="0" unbalanced="0" hidden="1"/>
    <cacheHierarchy uniqueName="[Dim Date - Arrive Date].[Semester Of Year]" caption="Semester Of Year" attribute="1" time="1" defaultMemberUniqueName="[Dim Date - Arrive Date].[Semester Of Year].[All]" allUniqueName="[Dim Date - Arrive Date].[Semester Of Year].[All]" dimensionUniqueName="[Dim Date - Arrive Date]" displayFolder="" count="0" unbalanced="0" hidden="1"/>
    <cacheHierarchy uniqueName="[Dim Date - Arrive Date].[SemesterKey]" caption="SemesterKey" attribute="1" time="1" defaultMemberUniqueName="[Dim Date - Arrive Date].[SemesterKey].[All]" allUniqueName="[Dim Date - Arrive Date].[SemesterKey].[All]" dimensionUniqueName="[Dim Date - Arrive Date]" displayFolder="" count="0" unbalanced="0" hidden="1"/>
    <cacheHierarchy uniqueName="[Dim Date - Arrive Date].[SemesterNameKey]" caption="SemesterNameKey" attribute="1" time="1" defaultMemberUniqueName="[Dim Date - Arrive Date].[SemesterNameKey].[All]" allUniqueName="[Dim Date - Arrive Date].[SemesterNameKey].[All]" dimensionUniqueName="[Dim Date - Arrive Date]" displayFolder="" count="0" unbalanced="0" hidden="1"/>
    <cacheHierarchy uniqueName="[Dim Date - Arrive Date].[Week]" caption="Week" attribute="1" time="1" defaultMemberUniqueName="[Dim Date - Arrive Date].[Week].[All]" allUniqueName="[Dim Date - Arrive Date].[Week].[All]" dimensionUniqueName="[Dim Date - Arrive Date]" displayFolder="" count="0" unbalanced="0" hidden="1"/>
    <cacheHierarchy uniqueName="[Dim Date - Arrive Date].[Week Of Year]" caption="Week Of Year" attribute="1" time="1" defaultMemberUniqueName="[Dim Date - Arrive Date].[Week Of Year].[All]" allUniqueName="[Dim Date - Arrive Date].[Week Of Year].[All]" dimensionUniqueName="[Dim Date - Arrive Date]" displayFolder="" count="0" unbalanced="0" hidden="1"/>
    <cacheHierarchy uniqueName="[Dim Date - Arrive Date].[WeekKey]" caption="WeekKey" attribute="1" time="1" defaultMemberUniqueName="[Dim Date - Arrive Date].[WeekKey].[All]" allUniqueName="[Dim Date - Arrive Date].[WeekKey].[All]" dimensionUniqueName="[Dim Date - Arrive Date]" displayFolder="" count="0" unbalanced="0" hidden="1"/>
    <cacheHierarchy uniqueName="[Dim Date - Arrive Date].[WeeksHierarchy]" caption="WeeksHierarchy" time="1" defaultMemberUniqueName="[Dim Date - Arrive Date].[WeeksHierarchy].[All]" allUniqueName="[Dim Date - Arrive Date].[WeeksHierarchy].[All]" dimensionUniqueName="[Dim Date - Arrive Date]" displayFolder="" count="0" unbalanced="0" hidden="1"/>
    <cacheHierarchy uniqueName="[Dim Date - Arrive Date].[Year Name]" caption="Year Name" attribute="1" time="1" defaultMemberUniqueName="[Dim Date - Arrive Date].[Year Name].[All]" allUniqueName="[Dim Date - Arrive Date].[Year Name].[All]" dimensionUniqueName="[Dim Date - Arrive Date]" displayFolder="" count="0" unbalanced="0" hidden="1"/>
    <cacheHierarchy uniqueName="[Dim Date - Arrive Date].[YearMonthKey]" caption="YearMonthKey" attribute="1" time="1" defaultMemberUniqueName="[Dim Date - Arrive Date].[YearMonthKey].[All]" allUniqueName="[Dim Date - Arrive Date].[YearMonthKey].[All]" dimensionUniqueName="[Dim Date - Arrive Date]" displayFolder="" count="0" unbalanced="0" hidden="1"/>
    <cacheHierarchy uniqueName="[Dim Date - Arrived Time].[DayTimeBucket]" caption="DayTimeBucket" attribute="1" defaultMemberUniqueName="[Dim Date - Arrived Time].[DayTimeBucket].[All]" allUniqueName="[Dim Date - Arrived Time].[DayTimeBucket].[All]" dimensionUniqueName="[Dim Date - Arrived Time]" displayFolder="" count="0" unbalanced="0" hidden="1"/>
    <cacheHierarchy uniqueName="[Dim Date - Arrived Time].[DayTimeBucketGroupKey]" caption="DayTimeBucketGroupKey" attribute="1" defaultMemberUniqueName="[Dim Date - Arrived Time].[DayTimeBucketGroupKey].[All]" allUniqueName="[Dim Date - Arrived Time].[DayTimeBucketGroupKey].[All]" dimensionUniqueName="[Dim Date - Arrived Time]" displayFolder="" count="0" unbalanced="0" hidden="1"/>
    <cacheHierarchy uniqueName="[Dim Date - Arrived Time].[Hour24]" caption="Hour24" attribute="1" defaultMemberUniqueName="[Dim Date - Arrived Time].[Hour24].[All]" allUniqueName="[Dim Date - Arrived Time].[Hour24].[All]" dimensionUniqueName="[Dim Date - Arrived Time]" displayFolder="" count="0" unbalanced="0" hidden="1"/>
    <cacheHierarchy uniqueName="[Dim Date - Arrived Time].[HourlyBucket]" caption="HourlyBucket" attribute="1" defaultMemberUniqueName="[Dim Date - Arrived Time].[HourlyBucket].[All]" allUniqueName="[Dim Date - Arrived Time].[HourlyBucket].[All]" dimensionUniqueName="[Dim Date - Arrived Time]" displayFolder="" count="0" unbalanced="0" hidden="1"/>
    <cacheHierarchy uniqueName="[Dim Date - Arrived Time].[MinuteNumber]" caption="MinuteNumber" attribute="1" defaultMemberUniqueName="[Dim Date - Arrived Time].[MinuteNumber].[All]" allUniqueName="[Dim Date - Arrived Time].[MinuteNumber].[All]" dimensionUniqueName="[Dim Date - Arrived Time]" displayFolder="" count="0" unbalanced="0" hidden="1"/>
    <cacheHierarchy uniqueName="[Dim Date - Arrived Time].[SecondNumber]" caption="SecondNumber" attribute="1" defaultMemberUniqueName="[Dim Date - Arrived Time].[SecondNumber].[All]" allUniqueName="[Dim Date - Arrived Time].[SecondNumber].[All]" dimensionUniqueName="[Dim Date - Arrived Time]" displayFolder="" count="0" unbalanced="0" hidden="1"/>
    <cacheHierarchy uniqueName="[Dim Date - Arrived Time].[Time]" caption="Time" attribute="1" defaultMemberUniqueName="[Dim Date - Arrived Time].[Time].[All]" allUniqueName="[Dim Date - Arrived Time].[Time].[All]" dimensionUniqueName="[Dim Date - Arrived Time]" displayFolder="" count="0" unbalanced="0" hidden="1"/>
    <cacheHierarchy uniqueName="[Dim Date - Arrived Time].[TimeAltKey]" caption="TimeAltKey" attribute="1" defaultMemberUniqueName="[Dim Date - Arrived Time].[TimeAltKey].[All]" allUniqueName="[Dim Date - Arrived Time].[TimeAltKey].[All]" dimensionUniqueName="[Dim Date - Arrived Time]" displayFolder="" count="0" unbalanced="0" hidden="1"/>
    <cacheHierarchy uniqueName="[Dim Date - Arrived Time].[TimeInSecond]" caption="TimeInSecond" attribute="1" defaultMemberUniqueName="[Dim Date - Arrived Time].[TimeInSecond].[All]" allUniqueName="[Dim Date - Arrived Time].[TimeInSecond].[All]" dimensionUniqueName="[Dim Date - Arrived Time]" displayFolder="" count="0" unbalanced="0" hidden="1"/>
    <cacheHierarchy uniqueName="[Dim Date - Arrived Time].[TimeKey]" caption="TimeKey" attribute="1" defaultMemberUniqueName="[Dim Date - Arrived Time].[TimeKey].[All]" allUniqueName="[Dim Date - Arrived Time].[TimeKey].[All]" dimensionUniqueName="[Dim Date - Arrived Time]" displayFolder="" count="0" unbalanced="0" hidden="1"/>
    <cacheHierarchy uniqueName="[Dim Date - Booking Date].[Custom Week]" caption="Custom Week" attribute="1" time="1" defaultMemberUniqueName="[Dim Date - Booking Date].[Custom Week].[All]" allUniqueName="[Dim Date - Booking Date].[Custom Week].[All]" dimensionUniqueName="[Dim Date - Booking Date]" displayFolder="" count="0" unbalanced="0" hidden="1"/>
    <cacheHierarchy uniqueName="[Dim Date - Booking Date].[Date]" caption="Date" attribute="1" time="1" defaultMemberUniqueName="[Dim Date - Booking Date].[Date].[All]" allUniqueName="[Dim Date - Booking Date].[Date].[All]" dimensionUniqueName="[Dim Date - Booking Date]" displayFolder="" count="0" unbalanced="0" hidden="1"/>
    <cacheHierarchy uniqueName="[Dim Date - Booking Date].[DateHierarchy]" caption="DateHierarchy" time="1" defaultMemberUniqueName="[Dim Date - Booking Date].[DateHierarchy].[All]" allUniqueName="[Dim Date - Booking Date].[DateHierarchy].[All]" dimensionUniqueName="[Dim Date - Booking Date]" displayFolder="" count="0" unbalanced="0" hidden="1"/>
    <cacheHierarchy uniqueName="[Dim Date - Booking Date].[DateKey]" caption="DateKey" attribute="1" time="1" defaultMemberUniqueName="[Dim Date - Booking Date].[DateKey].[All]" allUniqueName="[Dim Date - Booking Date].[DateKey].[All]" dimensionUniqueName="[Dim Date - Booking Date]" displayFolder="" count="0" unbalanced="0" hidden="1"/>
    <cacheHierarchy uniqueName="[Dim Date - Booking Date].[DateOld]" caption="DateOld" attribute="1" time="1" defaultMemberUniqueName="[Dim Date - Booking Date].[DateOld].[All]" allUniqueName="[Dim Date - Booking Date].[DateOld].[All]" dimensionUniqueName="[Dim Date - Booking Date]" displayFolder="" count="0" unbalanced="0" hidden="1"/>
    <cacheHierarchy uniqueName="[Dim Date - Booking Date].[Day Name]" caption="Day Name" attribute="1" time="1" defaultMemberUniqueName="[Dim Date - Booking Date].[Day Name].[All]" allUniqueName="[Dim Date - Booking Date].[Day Name].[All]" dimensionUniqueName="[Dim Date - Booking Date]" displayFolder="" count="0" unbalanced="0" hidden="1"/>
    <cacheHierarchy uniqueName="[Dim Date - Booking Date].[Day Of Month]" caption="Day Of Month" attribute="1" time="1" defaultMemberUniqueName="[Dim Date - Booking Date].[Day Of Month].[All]" allUniqueName="[Dim Date - Booking Date].[Day Of Month].[All]" dimensionUniqueName="[Dim Date - Booking Date]" displayFolder="" count="0" unbalanced="0" hidden="1"/>
    <cacheHierarchy uniqueName="[Dim Date - Booking Date].[Day of Week]" caption="Day of Week" attribute="1" time="1" defaultMemberUniqueName="[Dim Date - Booking Date].[Day of Week].[All]" allUniqueName="[Dim Date - Booking Date].[Day of Week].[All]" dimensionUniqueName="[Dim Date - Booking Date]" displayFolder="" count="0" unbalanced="0" hidden="1"/>
    <cacheHierarchy uniqueName="[Dim Date - Booking Date].[Day of Year]" caption="Day of Year" attribute="1" time="1" defaultMemberUniqueName="[Dim Date - Booking Date].[Day of Year].[All]" allUniqueName="[Dim Date - Booking Date].[Day of Year].[All]" dimensionUniqueName="[Dim Date - Booking Date]" displayFolder="" count="0" unbalanced="0" hidden="1"/>
    <cacheHierarchy uniqueName="[Dim Date - Booking Date].[DayKey]" caption="DayKey" attribute="1" time="1" defaultMemberUniqueName="[Dim Date - Booking Date].[DayKey].[All]" allUniqueName="[Dim Date - Booking Date].[DayKey].[All]" dimensionUniqueName="[Dim Date - Booking Date]" displayFolder="" count="0" unbalanced="0" hidden="1"/>
    <cacheHierarchy uniqueName="[Dim Date - Booking Date].[DayKey2]" caption="DayKey2" attribute="1" time="1" defaultMemberUniqueName="[Dim Date - Booking Date].[DayKey2].[All]" allUniqueName="[Dim Date - Booking Date].[DayKey2].[All]" dimensionUniqueName="[Dim Date - Booking Date]" displayFolder="" count="0" unbalanced="0" hidden="1"/>
    <cacheHierarchy uniqueName="[Dim Date - Booking Date].[DayofMonthKey]" caption="DayofMonthKey" attribute="1" time="1" defaultMemberUniqueName="[Dim Date - Booking Date].[DayofMonthKey].[All]" allUniqueName="[Dim Date - Booking Date].[DayofMonthKey].[All]" dimensionUniqueName="[Dim Date - Booking Date]" displayFolder="" count="0" unbalanced="0" hidden="1"/>
    <cacheHierarchy uniqueName="[Dim Date - Booking Date].[DayofWeekKey]" caption="DayofWeekKey" attribute="1" time="1" defaultMemberUniqueName="[Dim Date - Booking Date].[DayofWeekKey].[All]" allUniqueName="[Dim Date - Booking Date].[DayofWeekKey].[All]" dimensionUniqueName="[Dim Date - Booking Date]" displayFolder="" count="0" unbalanced="0" hidden="1"/>
    <cacheHierarchy uniqueName="[Dim Date - Booking Date].[DayofYearKey]" caption="DayofYearKey" attribute="1" time="1" defaultMemberUniqueName="[Dim Date - Booking Date].[DayofYearKey].[All]" allUniqueName="[Dim Date - Booking Date].[DayofYearKey].[All]" dimensionUniqueName="[Dim Date - Booking Date]" displayFolder="" count="0" unbalanced="0" hidden="1"/>
    <cacheHierarchy uniqueName="[Dim Date - Booking Date].[FormattedDate]" caption="FormattedDate" attribute="1" time="1" defaultMemberUniqueName="[Dim Date - Booking Date].[FormattedDate].[All]" allUniqueName="[Dim Date - Booking Date].[FormattedDate].[All]" dimensionUniqueName="[Dim Date - Booking Date]" displayFolder="" count="0" unbalanced="0" hidden="1"/>
    <cacheHierarchy uniqueName="[Dim Date - Booking Date].[Half Year Name]" caption="Half Year Name" attribute="1" time="1" defaultMemberUniqueName="[Dim Date - Booking Date].[Half Year Name].[All]" allUniqueName="[Dim Date - Booking Date].[Half Year Name].[All]" dimensionUniqueName="[Dim Date - Booking Date]" displayFolder="" count="0" unbalanced="0" hidden="1"/>
    <cacheHierarchy uniqueName="[Dim Date - Booking Date].[Hijri Date]" caption="Hijri Date" attribute="1" time="1" defaultMemberUniqueName="[Dim Date - Booking Date].[Hijri Date].[All]" allUniqueName="[Dim Date - Booking Date].[Hijri Date].[All]" dimensionUniqueName="[Dim Date - Booking Date]" displayFolder="" count="0" unbalanced="0" hidden="1"/>
    <cacheHierarchy uniqueName="[Dim Date - Booking Date].[Hijri Month]" caption="Hijri Month" attribute="1" time="1" defaultMemberUniqueName="[Dim Date - Booking Date].[Hijri Month].[All]" allUniqueName="[Dim Date - Booking Date].[Hijri Month].[All]" dimensionUniqueName="[Dim Date - Booking Date]" displayFolder="" count="0" unbalanced="0" hidden="1"/>
    <cacheHierarchy uniqueName="[Dim Date - Booking Date].[Hijri Quarter]" caption="Hijri Quarter" attribute="1" time="1" defaultMemberUniqueName="[Dim Date - Booking Date].[Hijri Quarter].[All]" allUniqueName="[Dim Date - Booking Date].[Hijri Quarter].[All]" dimensionUniqueName="[Dim Date - Booking Date]" displayFolder="" count="0" unbalanced="0" hidden="1"/>
    <cacheHierarchy uniqueName="[Dim Date - Booking Date].[Hijri Semester]" caption="Hijri Semester" attribute="1" time="1" defaultMemberUniqueName="[Dim Date - Booking Date].[Hijri Semester].[All]" allUniqueName="[Dim Date - Booking Date].[Hijri Semester].[All]" dimensionUniqueName="[Dim Date - Booking Date]" displayFolder="" count="0" unbalanced="0" hidden="1"/>
    <cacheHierarchy uniqueName="[Dim Date - Booking Date].[Hijri Year]" caption="Hijri Year" attribute="1" time="1" defaultMemberUniqueName="[Dim Date - Booking Date].[Hijri Year].[All]" allUniqueName="[Dim Date - Booking Date].[Hijri Year].[All]" dimensionUniqueName="[Dim Date - Booking Date]" displayFolder="" count="0" unbalanced="0" hidden="1"/>
    <cacheHierarchy uniqueName="[Dim Date - Booking Date].[HijriDateHierarchy]" caption="HijriDateHierarchy" time="1" defaultMemberUniqueName="[Dim Date - Booking Date].[HijriDateHierarchy].[All]" allUniqueName="[Dim Date - Booking Date].[HijriDateHierarchy].[All]" dimensionUniqueName="[Dim Date - Booking Date]" displayFolder="" count="0" unbalanced="0" hidden="1"/>
    <cacheHierarchy uniqueName="[Dim Date - Booking Date].[HijriDayKey]" caption="HijriDayKey" attribute="1" time="1" defaultMemberUniqueName="[Dim Date - Booking Date].[HijriDayKey].[All]" allUniqueName="[Dim Date - Booking Date].[HijriDayKey].[All]" dimensionUniqueName="[Dim Date - Booking Date]" displayFolder="" count="0" unbalanced="0" hidden="1"/>
    <cacheHierarchy uniqueName="[Dim Date - Booking Date].[HijriMonthKey]" caption="HijriMonthKey" attribute="1" time="1" defaultMemberUniqueName="[Dim Date - Booking Date].[HijriMonthKey].[All]" allUniqueName="[Dim Date - Booking Date].[HijriMonthKey].[All]" dimensionUniqueName="[Dim Date - Booking Date]" displayFolder="" count="0" unbalanced="0" hidden="1"/>
    <cacheHierarchy uniqueName="[Dim Date - Booking Date].[HijriQuarterKey]" caption="HijriQuarterKey" attribute="1" time="1" defaultMemberUniqueName="[Dim Date - Booking Date].[HijriQuarterKey].[All]" allUniqueName="[Dim Date - Booking Date].[HijriQuarterKey].[All]" dimensionUniqueName="[Dim Date - Booking Date]" displayFolder="" count="0" unbalanced="0" hidden="1"/>
    <cacheHierarchy uniqueName="[Dim Date - Booking Date].[HijriSemesterKey]" caption="HijriSemesterKey" attribute="1" time="1" defaultMemberUniqueName="[Dim Date - Booking Date].[HijriSemesterKey].[All]" allUniqueName="[Dim Date - Booking Date].[HijriSemesterKey].[All]" dimensionUniqueName="[Dim Date - Booking Date]" displayFolder="" count="0" unbalanced="0" hidden="1"/>
    <cacheHierarchy uniqueName="[Dim Date - Booking Date].[Month Name]" caption="Month Name" attribute="1" time="1" defaultMemberUniqueName="[Dim Date - Booking Date].[Month Name].[All]" allUniqueName="[Dim Date - Booking Date].[Month Name].[All]" dimensionUniqueName="[Dim Date - Booking Date]" displayFolder="" count="0" unbalanced="0" hidden="1"/>
    <cacheHierarchy uniqueName="[Dim Date - Booking Date].[Month Of Year]" caption="Month Of Year" attribute="1" time="1" defaultMemberUniqueName="[Dim Date - Booking Date].[Month Of Year].[All]" allUniqueName="[Dim Date - Booking Date].[Month Of Year].[All]" dimensionUniqueName="[Dim Date - Booking Date]" displayFolder="" count="0" unbalanced="0" hidden="1"/>
    <cacheHierarchy uniqueName="[Dim Date - Booking Date].[MonthKey]" caption="MonthKey" attribute="1" time="1" defaultMemberUniqueName="[Dim Date - Booking Date].[MonthKey].[All]" allUniqueName="[Dim Date - Booking Date].[MonthKey].[All]" dimensionUniqueName="[Dim Date - Booking Date]" displayFolder="" count="0" unbalanced="0" hidden="1"/>
    <cacheHierarchy uniqueName="[Dim Date - Booking Date].[MonthNameKey]" caption="MonthNameKey" attribute="1" time="1" defaultMemberUniqueName="[Dim Date - Booking Date].[MonthNameKey].[All]" allUniqueName="[Dim Date - Booking Date].[MonthNameKey].[All]" dimensionUniqueName="[Dim Date - Booking Date]" displayFolder="" count="0" unbalanced="0" hidden="1"/>
    <cacheHierarchy uniqueName="[Dim Date - Booking Date].[MonthOverTime]" caption="MonthOverTime" attribute="1" time="1" defaultMemberUniqueName="[Dim Date - Booking Date].[MonthOverTime].[All]" allUniqueName="[Dim Date - Booking Date].[MonthOverTime].[All]" dimensionUniqueName="[Dim Date - Booking Date]" displayFolder="" count="0" unbalanced="0" hidden="1"/>
    <cacheHierarchy uniqueName="[Dim Date - Booking Date].[PK_Date]" caption="PK_Date" attribute="1" time="1" keyAttribute="1" defaultMemberUniqueName="[Dim Date - Booking Date].[PK_Date].[All]" allUniqueName="[Dim Date - Booking Date].[PK_Date].[All]" dimensionUniqueName="[Dim Date - Booking Date]" displayFolder="" count="0" memberValueDatatype="7" unbalanced="0" hidden="1"/>
    <cacheHierarchy uniqueName="[Dim Date - Booking Date].[Quarter Name]" caption="Quarter Name" attribute="1" time="1" defaultMemberUniqueName="[Dim Date - Booking Date].[Quarter Name].[All]" allUniqueName="[Dim Date - Booking Date].[Quarter Name].[All]" dimensionUniqueName="[Dim Date - Booking Date]" displayFolder="" count="0" unbalanced="0" hidden="1"/>
    <cacheHierarchy uniqueName="[Dim Date - Booking Date].[Quarter Of Year]" caption="Quarter Of Year" attribute="1" time="1" defaultMemberUniqueName="[Dim Date - Booking Date].[Quarter Of Year].[All]" allUniqueName="[Dim Date - Booking Date].[Quarter Of Year].[All]" dimensionUniqueName="[Dim Date - Booking Date]" displayFolder="" count="0" unbalanced="0" hidden="1"/>
    <cacheHierarchy uniqueName="[Dim Date - Booking Date].[QuarterKey]" caption="QuarterKey" attribute="1" time="1" defaultMemberUniqueName="[Dim Date - Booking Date].[QuarterKey].[All]" allUniqueName="[Dim Date - Booking Date].[QuarterKey].[All]" dimensionUniqueName="[Dim Date - Booking Date]" displayFolder="" count="0" unbalanced="0" hidden="1"/>
    <cacheHierarchy uniqueName="[Dim Date - Booking Date].[Semester Of Year]" caption="Semester Of Year" attribute="1" time="1" defaultMemberUniqueName="[Dim Date - Booking Date].[Semester Of Year].[All]" allUniqueName="[Dim Date - Booking Date].[Semester Of Year].[All]" dimensionUniqueName="[Dim Date - Booking Date]" displayFolder="" count="0" unbalanced="0" hidden="1"/>
    <cacheHierarchy uniqueName="[Dim Date - Booking Date].[SemesterKey]" caption="SemesterKey" attribute="1" time="1" defaultMemberUniqueName="[Dim Date - Booking Date].[SemesterKey].[All]" allUniqueName="[Dim Date - Booking Date].[SemesterKey].[All]" dimensionUniqueName="[Dim Date - Booking Date]" displayFolder="" count="0" unbalanced="0" hidden="1"/>
    <cacheHierarchy uniqueName="[Dim Date - Booking Date].[SemesterNameKey]" caption="SemesterNameKey" attribute="1" time="1" defaultMemberUniqueName="[Dim Date - Booking Date].[SemesterNameKey].[All]" allUniqueName="[Dim Date - Booking Date].[SemesterNameKey].[All]" dimensionUniqueName="[Dim Date - Booking Date]" displayFolder="" count="0" unbalanced="0" hidden="1"/>
    <cacheHierarchy uniqueName="[Dim Date - Booking Date].[Week]" caption="Week" attribute="1" time="1" defaultMemberUniqueName="[Dim Date - Booking Date].[Week].[All]" allUniqueName="[Dim Date - Booking Date].[Week].[All]" dimensionUniqueName="[Dim Date - Booking Date]" displayFolder="" count="0" unbalanced="0" hidden="1"/>
    <cacheHierarchy uniqueName="[Dim Date - Booking Date].[Week Of Year]" caption="Week Of Year" attribute="1" time="1" defaultMemberUniqueName="[Dim Date - Booking Date].[Week Of Year].[All]" allUniqueName="[Dim Date - Booking Date].[Week Of Year].[All]" dimensionUniqueName="[Dim Date - Booking Date]" displayFolder="" count="0" unbalanced="0" hidden="1"/>
    <cacheHierarchy uniqueName="[Dim Date - Booking Date].[WeekKey]" caption="WeekKey" attribute="1" time="1" defaultMemberUniqueName="[Dim Date - Booking Date].[WeekKey].[All]" allUniqueName="[Dim Date - Booking Date].[WeekKey].[All]" dimensionUniqueName="[Dim Date - Booking Date]" displayFolder="" count="0" unbalanced="0" hidden="1"/>
    <cacheHierarchy uniqueName="[Dim Date - Booking Date].[WeeksHierarchy]" caption="WeeksHierarchy" time="1" defaultMemberUniqueName="[Dim Date - Booking Date].[WeeksHierarchy].[All]" allUniqueName="[Dim Date - Booking Date].[WeeksHierarchy].[All]" dimensionUniqueName="[Dim Date - Booking Date]" displayFolder="" count="0" unbalanced="0" hidden="1"/>
    <cacheHierarchy uniqueName="[Dim Date - Booking Date].[Year Name]" caption="Year Name" attribute="1" time="1" defaultMemberUniqueName="[Dim Date - Booking Date].[Year Name].[All]" allUniqueName="[Dim Date - Booking Date].[Year Name].[All]" dimensionUniqueName="[Dim Date - Booking Date]" displayFolder="" count="0" unbalanced="0" hidden="1"/>
    <cacheHierarchy uniqueName="[Dim Date - Booking Date].[YearMonthKey]" caption="YearMonthKey" attribute="1" time="1" defaultMemberUniqueName="[Dim Date - Booking Date].[YearMonthKey].[All]" allUniqueName="[Dim Date - Booking Date].[YearMonthKey].[All]" dimensionUniqueName="[Dim Date - Booking Date]" displayFolder="" count="0" unbalanced="0" hidden="1"/>
    <cacheHierarchy uniqueName="[Dim Date - Booking Time].[DayTimeBucket]" caption="DayTimeBucket" attribute="1" defaultMemberUniqueName="[Dim Date - Booking Time].[DayTimeBucket].[All]" allUniqueName="[Dim Date - Booking Time].[DayTimeBucket].[All]" dimensionUniqueName="[Dim Date - Booking Time]" displayFolder="" count="0" unbalanced="0" hidden="1"/>
    <cacheHierarchy uniqueName="[Dim Date - Booking Time].[DayTimeBucketGroupKey]" caption="DayTimeBucketGroupKey" attribute="1" defaultMemberUniqueName="[Dim Date - Booking Time].[DayTimeBucketGroupKey].[All]" allUniqueName="[Dim Date - Booking Time].[DayTimeBucketGroupKey].[All]" dimensionUniqueName="[Dim Date - Booking Time]" displayFolder="" count="0" unbalanced="0" hidden="1"/>
    <cacheHierarchy uniqueName="[Dim Date - Booking Time].[Hour24]" caption="Hour24" attribute="1" defaultMemberUniqueName="[Dim Date - Booking Time].[Hour24].[All]" allUniqueName="[Dim Date - Booking Time].[Hour24].[All]" dimensionUniqueName="[Dim Date - Booking Time]" displayFolder="" count="0" unbalanced="0" hidden="1"/>
    <cacheHierarchy uniqueName="[Dim Date - Booking Time].[HourlyBucket]" caption="HourlyBucket" attribute="1" defaultMemberUniqueName="[Dim Date - Booking Time].[HourlyBucket].[All]" allUniqueName="[Dim Date - Booking Time].[HourlyBucket].[All]" dimensionUniqueName="[Dim Date - Booking Time]" displayFolder="" count="0" unbalanced="0" hidden="1"/>
    <cacheHierarchy uniqueName="[Dim Date - Booking Time].[MinuteNumber]" caption="MinuteNumber" attribute="1" defaultMemberUniqueName="[Dim Date - Booking Time].[MinuteNumber].[All]" allUniqueName="[Dim Date - Booking Time].[MinuteNumber].[All]" dimensionUniqueName="[Dim Date - Booking Time]" displayFolder="" count="0" unbalanced="0" hidden="1"/>
    <cacheHierarchy uniqueName="[Dim Date - Booking Time].[SecondNumber]" caption="SecondNumber" attribute="1" defaultMemberUniqueName="[Dim Date - Booking Time].[SecondNumber].[All]" allUniqueName="[Dim Date - Booking Time].[SecondNumber].[All]" dimensionUniqueName="[Dim Date - Booking Time]" displayFolder="" count="0" unbalanced="0" hidden="1"/>
    <cacheHierarchy uniqueName="[Dim Date - Booking Time].[Time]" caption="Time" attribute="1" defaultMemberUniqueName="[Dim Date - Booking Time].[Time].[All]" allUniqueName="[Dim Date - Booking Time].[Time].[All]" dimensionUniqueName="[Dim Date - Booking Time]" displayFolder="" count="0" unbalanced="0" hidden="1"/>
    <cacheHierarchy uniqueName="[Dim Date - Booking Time].[TimeAltKey]" caption="TimeAltKey" attribute="1" defaultMemberUniqueName="[Dim Date - Booking Time].[TimeAltKey].[All]" allUniqueName="[Dim Date - Booking Time].[TimeAltKey].[All]" dimensionUniqueName="[Dim Date - Booking Time]" displayFolder="" count="0" unbalanced="0" hidden="1"/>
    <cacheHierarchy uniqueName="[Dim Date - Booking Time].[TimeInSecond]" caption="TimeInSecond" attribute="1" defaultMemberUniqueName="[Dim Date - Booking Time].[TimeInSecond].[All]" allUniqueName="[Dim Date - Booking Time].[TimeInSecond].[All]" dimensionUniqueName="[Dim Date - Booking Time]" displayFolder="" count="0" unbalanced="0" hidden="1"/>
    <cacheHierarchy uniqueName="[Dim Date - Booking Time].[TimeKey]" caption="TimeKey" attribute="1" defaultMemberUniqueName="[Dim Date - Booking Time].[TimeKey].[All]" allUniqueName="[Dim Date - Booking Time].[TimeKey].[All]" dimensionUniqueName="[Dim Date - Booking Time]" displayFolder="" count="0" unbalanced="0" hidden="1"/>
    <cacheHierarchy uniqueName="[Dim Date - Cancel Date].[Custom Week]" caption="Custom Week" attribute="1" time="1" defaultMemberUniqueName="[Dim Date - Cancel Date].[Custom Week].[All]" allUniqueName="[Dim Date - Cancel Date].[Custom Week].[All]" dimensionUniqueName="[Dim Date - Cancel Date]" displayFolder="" count="0" unbalanced="0" hidden="1"/>
    <cacheHierarchy uniqueName="[Dim Date - Cancel Date].[Date]" caption="Date" attribute="1" time="1" defaultMemberUniqueName="[Dim Date - Cancel Date].[Date].[All]" allUniqueName="[Dim Date - Cancel Date].[Date].[All]" dimensionUniqueName="[Dim Date - Cancel Date]" displayFolder="" count="0" unbalanced="0" hidden="1"/>
    <cacheHierarchy uniqueName="[Dim Date - Cancel Date].[DateHierarchy]" caption="DateHierarchy" time="1" defaultMemberUniqueName="[Dim Date - Cancel Date].[DateHierarchy].[All]" allUniqueName="[Dim Date - Cancel Date].[DateHierarchy].[All]" dimensionUniqueName="[Dim Date - Cancel Date]" displayFolder="" count="0" unbalanced="0" hidden="1"/>
    <cacheHierarchy uniqueName="[Dim Date - Cancel Date].[DateKey]" caption="DateKey" attribute="1" time="1" defaultMemberUniqueName="[Dim Date - Cancel Date].[DateKey].[All]" allUniqueName="[Dim Date - Cancel Date].[DateKey].[All]" dimensionUniqueName="[Dim Date - Cancel Date]" displayFolder="" count="0" unbalanced="0" hidden="1"/>
    <cacheHierarchy uniqueName="[Dim Date - Cancel Date].[DateOld]" caption="DateOld" attribute="1" time="1" defaultMemberUniqueName="[Dim Date - Cancel Date].[DateOld].[All]" allUniqueName="[Dim Date - Cancel Date].[DateOld].[All]" dimensionUniqueName="[Dim Date - Cancel Date]" displayFolder="" count="0" unbalanced="0" hidden="1"/>
    <cacheHierarchy uniqueName="[Dim Date - Cancel Date].[Day Name]" caption="Day Name" attribute="1" time="1" defaultMemberUniqueName="[Dim Date - Cancel Date].[Day Name].[All]" allUniqueName="[Dim Date - Cancel Date].[Day Name].[All]" dimensionUniqueName="[Dim Date - Cancel Date]" displayFolder="" count="0" unbalanced="0" hidden="1"/>
    <cacheHierarchy uniqueName="[Dim Date - Cancel Date].[Day Of Month]" caption="Day Of Month" attribute="1" time="1" defaultMemberUniqueName="[Dim Date - Cancel Date].[Day Of Month].[All]" allUniqueName="[Dim Date - Cancel Date].[Day Of Month].[All]" dimensionUniqueName="[Dim Date - Cancel Date]" displayFolder="" count="0" unbalanced="0" hidden="1"/>
    <cacheHierarchy uniqueName="[Dim Date - Cancel Date].[Day of Week]" caption="Day of Week" attribute="1" time="1" defaultMemberUniqueName="[Dim Date - Cancel Date].[Day of Week].[All]" allUniqueName="[Dim Date - Cancel Date].[Day of Week].[All]" dimensionUniqueName="[Dim Date - Cancel Date]" displayFolder="" count="0" unbalanced="0" hidden="1"/>
    <cacheHierarchy uniqueName="[Dim Date - Cancel Date].[Day of Year]" caption="Day of Year" attribute="1" time="1" defaultMemberUniqueName="[Dim Date - Cancel Date].[Day of Year].[All]" allUniqueName="[Dim Date - Cancel Date].[Day of Year].[All]" dimensionUniqueName="[Dim Date - Cancel Date]" displayFolder="" count="0" unbalanced="0" hidden="1"/>
    <cacheHierarchy uniqueName="[Dim Date - Cancel Date].[DayKey]" caption="DayKey" attribute="1" time="1" defaultMemberUniqueName="[Dim Date - Cancel Date].[DayKey].[All]" allUniqueName="[Dim Date - Cancel Date].[DayKey].[All]" dimensionUniqueName="[Dim Date - Cancel Date]" displayFolder="" count="0" unbalanced="0" hidden="1"/>
    <cacheHierarchy uniqueName="[Dim Date - Cancel Date].[DayKey2]" caption="DayKey2" attribute="1" time="1" defaultMemberUniqueName="[Dim Date - Cancel Date].[DayKey2].[All]" allUniqueName="[Dim Date - Cancel Date].[DayKey2].[All]" dimensionUniqueName="[Dim Date - Cancel Date]" displayFolder="" count="0" unbalanced="0" hidden="1"/>
    <cacheHierarchy uniqueName="[Dim Date - Cancel Date].[DayofMonthKey]" caption="DayofMonthKey" attribute="1" time="1" defaultMemberUniqueName="[Dim Date - Cancel Date].[DayofMonthKey].[All]" allUniqueName="[Dim Date - Cancel Date].[DayofMonthKey].[All]" dimensionUniqueName="[Dim Date - Cancel Date]" displayFolder="" count="0" unbalanced="0" hidden="1"/>
    <cacheHierarchy uniqueName="[Dim Date - Cancel Date].[DayofWeekKey]" caption="DayofWeekKey" attribute="1" time="1" defaultMemberUniqueName="[Dim Date - Cancel Date].[DayofWeekKey].[All]" allUniqueName="[Dim Date - Cancel Date].[DayofWeekKey].[All]" dimensionUniqueName="[Dim Date - Cancel Date]" displayFolder="" count="0" unbalanced="0" hidden="1"/>
    <cacheHierarchy uniqueName="[Dim Date - Cancel Date].[DayofYearKey]" caption="DayofYearKey" attribute="1" time="1" defaultMemberUniqueName="[Dim Date - Cancel Date].[DayofYearKey].[All]" allUniqueName="[Dim Date - Cancel Date].[DayofYearKey].[All]" dimensionUniqueName="[Dim Date - Cancel Date]" displayFolder="" count="0" unbalanced="0" hidden="1"/>
    <cacheHierarchy uniqueName="[Dim Date - Cancel Date].[FormattedDate]" caption="FormattedDate" attribute="1" time="1" defaultMemberUniqueName="[Dim Date - Cancel Date].[FormattedDate].[All]" allUniqueName="[Dim Date - Cancel Date].[FormattedDate].[All]" dimensionUniqueName="[Dim Date - Cancel Date]" displayFolder="" count="0" unbalanced="0" hidden="1"/>
    <cacheHierarchy uniqueName="[Dim Date - Cancel Date].[Half Year Name]" caption="Half Year Name" attribute="1" time="1" defaultMemberUniqueName="[Dim Date - Cancel Date].[Half Year Name].[All]" allUniqueName="[Dim Date - Cancel Date].[Half Year Name].[All]" dimensionUniqueName="[Dim Date - Cancel Date]" displayFolder="" count="0" unbalanced="0" hidden="1"/>
    <cacheHierarchy uniqueName="[Dim Date - Cancel Date].[Hijri Date]" caption="Hijri Date" attribute="1" time="1" defaultMemberUniqueName="[Dim Date - Cancel Date].[Hijri Date].[All]" allUniqueName="[Dim Date - Cancel Date].[Hijri Date].[All]" dimensionUniqueName="[Dim Date - Cancel Date]" displayFolder="" count="0" unbalanced="0" hidden="1"/>
    <cacheHierarchy uniqueName="[Dim Date - Cancel Date].[Hijri Month]" caption="Hijri Month" attribute="1" time="1" defaultMemberUniqueName="[Dim Date - Cancel Date].[Hijri Month].[All]" allUniqueName="[Dim Date - Cancel Date].[Hijri Month].[All]" dimensionUniqueName="[Dim Date - Cancel Date]" displayFolder="" count="0" unbalanced="0" hidden="1"/>
    <cacheHierarchy uniqueName="[Dim Date - Cancel Date].[Hijri Quarter]" caption="Hijri Quarter" attribute="1" time="1" defaultMemberUniqueName="[Dim Date - Cancel Date].[Hijri Quarter].[All]" allUniqueName="[Dim Date - Cancel Date].[Hijri Quarter].[All]" dimensionUniqueName="[Dim Date - Cancel Date]" displayFolder="" count="0" unbalanced="0" hidden="1"/>
    <cacheHierarchy uniqueName="[Dim Date - Cancel Date].[Hijri Semester]" caption="Hijri Semester" attribute="1" time="1" defaultMemberUniqueName="[Dim Date - Cancel Date].[Hijri Semester].[All]" allUniqueName="[Dim Date - Cancel Date].[Hijri Semester].[All]" dimensionUniqueName="[Dim Date - Cancel Date]" displayFolder="" count="0" unbalanced="0" hidden="1"/>
    <cacheHierarchy uniqueName="[Dim Date - Cancel Date].[Hijri Year]" caption="Hijri Year" attribute="1" time="1" defaultMemberUniqueName="[Dim Date - Cancel Date].[Hijri Year].[All]" allUniqueName="[Dim Date - Cancel Date].[Hijri Year].[All]" dimensionUniqueName="[Dim Date - Cancel Date]" displayFolder="" count="0" unbalanced="0" hidden="1"/>
    <cacheHierarchy uniqueName="[Dim Date - Cancel Date].[HijriDateHierarchy]" caption="HijriDateHierarchy" time="1" defaultMemberUniqueName="[Dim Date - Cancel Date].[HijriDateHierarchy].[All]" allUniqueName="[Dim Date - Cancel Date].[HijriDateHierarchy].[All]" dimensionUniqueName="[Dim Date - Cancel Date]" displayFolder="" count="0" unbalanced="0" hidden="1"/>
    <cacheHierarchy uniqueName="[Dim Date - Cancel Date].[HijriDayKey]" caption="HijriDayKey" attribute="1" time="1" defaultMemberUniqueName="[Dim Date - Cancel Date].[HijriDayKey].[All]" allUniqueName="[Dim Date - Cancel Date].[HijriDayKey].[All]" dimensionUniqueName="[Dim Date - Cancel Date]" displayFolder="" count="0" unbalanced="0" hidden="1"/>
    <cacheHierarchy uniqueName="[Dim Date - Cancel Date].[HijriMonthKey]" caption="HijriMonthKey" attribute="1" time="1" defaultMemberUniqueName="[Dim Date - Cancel Date].[HijriMonthKey].[All]" allUniqueName="[Dim Date - Cancel Date].[HijriMonthKey].[All]" dimensionUniqueName="[Dim Date - Cancel Date]" displayFolder="" count="0" unbalanced="0" hidden="1"/>
    <cacheHierarchy uniqueName="[Dim Date - Cancel Date].[HijriQuarterKey]" caption="HijriQuarterKey" attribute="1" time="1" defaultMemberUniqueName="[Dim Date - Cancel Date].[HijriQuarterKey].[All]" allUniqueName="[Dim Date - Cancel Date].[HijriQuarterKey].[All]" dimensionUniqueName="[Dim Date - Cancel Date]" displayFolder="" count="0" unbalanced="0" hidden="1"/>
    <cacheHierarchy uniqueName="[Dim Date - Cancel Date].[HijriSemesterKey]" caption="HijriSemesterKey" attribute="1" time="1" defaultMemberUniqueName="[Dim Date - Cancel Date].[HijriSemesterKey].[All]" allUniqueName="[Dim Date - Cancel Date].[HijriSemesterKey].[All]" dimensionUniqueName="[Dim Date - Cancel Date]" displayFolder="" count="0" unbalanced="0" hidden="1"/>
    <cacheHierarchy uniqueName="[Dim Date - Cancel Date].[Month Name]" caption="Month Name" attribute="1" time="1" defaultMemberUniqueName="[Dim Date - Cancel Date].[Month Name].[All]" allUniqueName="[Dim Date - Cancel Date].[Month Name].[All]" dimensionUniqueName="[Dim Date - Cancel Date]" displayFolder="" count="0" unbalanced="0" hidden="1"/>
    <cacheHierarchy uniqueName="[Dim Date - Cancel Date].[Month Of Year]" caption="Month Of Year" attribute="1" time="1" defaultMemberUniqueName="[Dim Date - Cancel Date].[Month Of Year].[All]" allUniqueName="[Dim Date - Cancel Date].[Month Of Year].[All]" dimensionUniqueName="[Dim Date - Cancel Date]" displayFolder="" count="0" unbalanced="0" hidden="1"/>
    <cacheHierarchy uniqueName="[Dim Date - Cancel Date].[MonthKey]" caption="MonthKey" attribute="1" time="1" defaultMemberUniqueName="[Dim Date - Cancel Date].[MonthKey].[All]" allUniqueName="[Dim Date - Cancel Date].[MonthKey].[All]" dimensionUniqueName="[Dim Date - Cancel Date]" displayFolder="" count="0" unbalanced="0" hidden="1"/>
    <cacheHierarchy uniqueName="[Dim Date - Cancel Date].[MonthNameKey]" caption="MonthNameKey" attribute="1" time="1" defaultMemberUniqueName="[Dim Date - Cancel Date].[MonthNameKey].[All]" allUniqueName="[Dim Date - Cancel Date].[MonthNameKey].[All]" dimensionUniqueName="[Dim Date - Cancel Date]" displayFolder="" count="0" unbalanced="0" hidden="1"/>
    <cacheHierarchy uniqueName="[Dim Date - Cancel Date].[MonthOverTime]" caption="MonthOverTime" attribute="1" time="1" defaultMemberUniqueName="[Dim Date - Cancel Date].[MonthOverTime].[All]" allUniqueName="[Dim Date - Cancel Date].[MonthOverTime].[All]" dimensionUniqueName="[Dim Date - Cancel Date]" displayFolder="" count="0" unbalanced="0" hidden="1"/>
    <cacheHierarchy uniqueName="[Dim Date - Cancel Date].[PK_Date]" caption="PK_Date" attribute="1" time="1" keyAttribute="1" defaultMemberUniqueName="[Dim Date - Cancel Date].[PK_Date].[All]" allUniqueName="[Dim Date - Cancel Date].[PK_Date].[All]" dimensionUniqueName="[Dim Date - Cancel Date]" displayFolder="" count="0" memberValueDatatype="7" unbalanced="0" hidden="1"/>
    <cacheHierarchy uniqueName="[Dim Date - Cancel Date].[Quarter Name]" caption="Quarter Name" attribute="1" time="1" defaultMemberUniqueName="[Dim Date - Cancel Date].[Quarter Name].[All]" allUniqueName="[Dim Date - Cancel Date].[Quarter Name].[All]" dimensionUniqueName="[Dim Date - Cancel Date]" displayFolder="" count="0" unbalanced="0" hidden="1"/>
    <cacheHierarchy uniqueName="[Dim Date - Cancel Date].[Quarter Of Year]" caption="Quarter Of Year" attribute="1" time="1" defaultMemberUniqueName="[Dim Date - Cancel Date].[Quarter Of Year].[All]" allUniqueName="[Dim Date - Cancel Date].[Quarter Of Year].[All]" dimensionUniqueName="[Dim Date - Cancel Date]" displayFolder="" count="0" unbalanced="0" hidden="1"/>
    <cacheHierarchy uniqueName="[Dim Date - Cancel Date].[QuarterKey]" caption="QuarterKey" attribute="1" time="1" defaultMemberUniqueName="[Dim Date - Cancel Date].[QuarterKey].[All]" allUniqueName="[Dim Date - Cancel Date].[QuarterKey].[All]" dimensionUniqueName="[Dim Date - Cancel Date]" displayFolder="" count="0" unbalanced="0" hidden="1"/>
    <cacheHierarchy uniqueName="[Dim Date - Cancel Date].[Semester Of Year]" caption="Semester Of Year" attribute="1" time="1" defaultMemberUniqueName="[Dim Date - Cancel Date].[Semester Of Year].[All]" allUniqueName="[Dim Date - Cancel Date].[Semester Of Year].[All]" dimensionUniqueName="[Dim Date - Cancel Date]" displayFolder="" count="0" unbalanced="0" hidden="1"/>
    <cacheHierarchy uniqueName="[Dim Date - Cancel Date].[SemesterKey]" caption="SemesterKey" attribute="1" time="1" defaultMemberUniqueName="[Dim Date - Cancel Date].[SemesterKey].[All]" allUniqueName="[Dim Date - Cancel Date].[SemesterKey].[All]" dimensionUniqueName="[Dim Date - Cancel Date]" displayFolder="" count="0" unbalanced="0" hidden="1"/>
    <cacheHierarchy uniqueName="[Dim Date - Cancel Date].[SemesterNameKey]" caption="SemesterNameKey" attribute="1" time="1" defaultMemberUniqueName="[Dim Date - Cancel Date].[SemesterNameKey].[All]" allUniqueName="[Dim Date - Cancel Date].[SemesterNameKey].[All]" dimensionUniqueName="[Dim Date - Cancel Date]" displayFolder="" count="0" unbalanced="0" hidden="1"/>
    <cacheHierarchy uniqueName="[Dim Date - Cancel Date].[Week]" caption="Week" attribute="1" time="1" defaultMemberUniqueName="[Dim Date - Cancel Date].[Week].[All]" allUniqueName="[Dim Date - Cancel Date].[Week].[All]" dimensionUniqueName="[Dim Date - Cancel Date]" displayFolder="" count="0" unbalanced="0" hidden="1"/>
    <cacheHierarchy uniqueName="[Dim Date - Cancel Date].[Week Of Year]" caption="Week Of Year" attribute="1" time="1" defaultMemberUniqueName="[Dim Date - Cancel Date].[Week Of Year].[All]" allUniqueName="[Dim Date - Cancel Date].[Week Of Year].[All]" dimensionUniqueName="[Dim Date - Cancel Date]" displayFolder="" count="0" unbalanced="0" hidden="1"/>
    <cacheHierarchy uniqueName="[Dim Date - Cancel Date].[WeekKey]" caption="WeekKey" attribute="1" time="1" defaultMemberUniqueName="[Dim Date - Cancel Date].[WeekKey].[All]" allUniqueName="[Dim Date - Cancel Date].[WeekKey].[All]" dimensionUniqueName="[Dim Date - Cancel Date]" displayFolder="" count="0" unbalanced="0" hidden="1"/>
    <cacheHierarchy uniqueName="[Dim Date - Cancel Date].[WeeksHierarchy]" caption="WeeksHierarchy" time="1" defaultMemberUniqueName="[Dim Date - Cancel Date].[WeeksHierarchy].[All]" allUniqueName="[Dim Date - Cancel Date].[WeeksHierarchy].[All]" dimensionUniqueName="[Dim Date - Cancel Date]" displayFolder="" count="0" unbalanced="0" hidden="1"/>
    <cacheHierarchy uniqueName="[Dim Date - Cancel Date].[Year Name]" caption="Year Name" attribute="1" time="1" defaultMemberUniqueName="[Dim Date - Cancel Date].[Year Name].[All]" allUniqueName="[Dim Date - Cancel Date].[Year Name].[All]" dimensionUniqueName="[Dim Date - Cancel Date]" displayFolder="" count="0" unbalanced="0" hidden="1"/>
    <cacheHierarchy uniqueName="[Dim Date - Cancel Date].[YearMonthKey]" caption="YearMonthKey" attribute="1" time="1" defaultMemberUniqueName="[Dim Date - Cancel Date].[YearMonthKey].[All]" allUniqueName="[Dim Date - Cancel Date].[YearMonthKey].[All]" dimensionUniqueName="[Dim Date - Cancel Date]" displayFolder="" count="0" unbalanced="0" hidden="1"/>
    <cacheHierarchy uniqueName="[Dim Date - Cancel Time].[DayTimeBucket]" caption="DayTimeBucket" attribute="1" defaultMemberUniqueName="[Dim Date - Cancel Time].[DayTimeBucket].[All]" allUniqueName="[Dim Date - Cancel Time].[DayTimeBucket].[All]" dimensionUniqueName="[Dim Date - Cancel Time]" displayFolder="" count="0" unbalanced="0" hidden="1"/>
    <cacheHierarchy uniqueName="[Dim Date - Cancel Time].[DayTimeBucketGroupKey]" caption="DayTimeBucketGroupKey" attribute="1" defaultMemberUniqueName="[Dim Date - Cancel Time].[DayTimeBucketGroupKey].[All]" allUniqueName="[Dim Date - Cancel Time].[DayTimeBucketGroupKey].[All]" dimensionUniqueName="[Dim Date - Cancel Time]" displayFolder="" count="0" unbalanced="0" hidden="1"/>
    <cacheHierarchy uniqueName="[Dim Date - Cancel Time].[Hour24]" caption="Hour24" attribute="1" defaultMemberUniqueName="[Dim Date - Cancel Time].[Hour24].[All]" allUniqueName="[Dim Date - Cancel Time].[Hour24].[All]" dimensionUniqueName="[Dim Date - Cancel Time]" displayFolder="" count="0" unbalanced="0" hidden="1"/>
    <cacheHierarchy uniqueName="[Dim Date - Cancel Time].[HourlyBucket]" caption="HourlyBucket" attribute="1" defaultMemberUniqueName="[Dim Date - Cancel Time].[HourlyBucket].[All]" allUniqueName="[Dim Date - Cancel Time].[HourlyBucket].[All]" dimensionUniqueName="[Dim Date - Cancel Time]" displayFolder="" count="0" unbalanced="0" hidden="1"/>
    <cacheHierarchy uniqueName="[Dim Date - Cancel Time].[MinuteNumber]" caption="MinuteNumber" attribute="1" defaultMemberUniqueName="[Dim Date - Cancel Time].[MinuteNumber].[All]" allUniqueName="[Dim Date - Cancel Time].[MinuteNumber].[All]" dimensionUniqueName="[Dim Date - Cancel Time]" displayFolder="" count="0" unbalanced="0" hidden="1"/>
    <cacheHierarchy uniqueName="[Dim Date - Cancel Time].[SecondNumber]" caption="SecondNumber" attribute="1" defaultMemberUniqueName="[Dim Date - Cancel Time].[SecondNumber].[All]" allUniqueName="[Dim Date - Cancel Time].[SecondNumber].[All]" dimensionUniqueName="[Dim Date - Cancel Time]" displayFolder="" count="0" unbalanced="0" hidden="1"/>
    <cacheHierarchy uniqueName="[Dim Date - Cancel Time].[Time]" caption="Time" attribute="1" defaultMemberUniqueName="[Dim Date - Cancel Time].[Time].[All]" allUniqueName="[Dim Date - Cancel Time].[Time].[All]" dimensionUniqueName="[Dim Date - Cancel Time]" displayFolder="" count="0" unbalanced="0" hidden="1"/>
    <cacheHierarchy uniqueName="[Dim Date - Cancel Time].[TimeAltKey]" caption="TimeAltKey" attribute="1" defaultMemberUniqueName="[Dim Date - Cancel Time].[TimeAltKey].[All]" allUniqueName="[Dim Date - Cancel Time].[TimeAltKey].[All]" dimensionUniqueName="[Dim Date - Cancel Time]" displayFolder="" count="0" unbalanced="0" hidden="1"/>
    <cacheHierarchy uniqueName="[Dim Date - Cancel Time].[TimeInSecond]" caption="TimeInSecond" attribute="1" defaultMemberUniqueName="[Dim Date - Cancel Time].[TimeInSecond].[All]" allUniqueName="[Dim Date - Cancel Time].[TimeInSecond].[All]" dimensionUniqueName="[Dim Date - Cancel Time]" displayFolder="" count="0" unbalanced="0" hidden="1"/>
    <cacheHierarchy uniqueName="[Dim Date - Cancel Time].[TimeKey]" caption="TimeKey" attribute="1" defaultMemberUniqueName="[Dim Date - Cancel Time].[TimeKey].[All]" allUniqueName="[Dim Date - Cancel Time].[TimeKey].[All]" dimensionUniqueName="[Dim Date - Cancel Time]" displayFolder="" count="0" unbalanced="0" hidden="1"/>
    <cacheHierarchy uniqueName="[Dim Date - Clinic Date].[Custom Week]" caption="Custom Week" attribute="1" time="1" defaultMemberUniqueName="[Dim Date - Clinic Date].[Custom Week].[All]" allUniqueName="[Dim Date - Clinic Date].[Custom Week].[All]" dimensionUniqueName="[Dim Date - Clinic Date]" displayFolder="" count="0" unbalanced="0" hidden="1"/>
    <cacheHierarchy uniqueName="[Dim Date - Clinic Date].[Date]" caption="Date" attribute="1" time="1" defaultMemberUniqueName="[Dim Date - Clinic Date].[Date].[All]" allUniqueName="[Dim Date - Clinic Date].[Date].[All]" dimensionUniqueName="[Dim Date - Clinic Date]" displayFolder="" count="0" unbalanced="0" hidden="1"/>
    <cacheHierarchy uniqueName="[Dim Date - Clinic Date].[DateHierarchy]" caption="DateHierarchy" time="1" defaultMemberUniqueName="[Dim Date - Clinic Date].[DateHierarchy].[All]" allUniqueName="[Dim Date - Clinic Date].[DateHierarchy].[All]" dimensionUniqueName="[Dim Date - Clinic Date]" displayFolder="" count="0" unbalanced="0" hidden="1"/>
    <cacheHierarchy uniqueName="[Dim Date - Clinic Date].[DateKey]" caption="DateKey" attribute="1" time="1" defaultMemberUniqueName="[Dim Date - Clinic Date].[DateKey].[All]" allUniqueName="[Dim Date - Clinic Date].[DateKey].[All]" dimensionUniqueName="[Dim Date - Clinic Date]" displayFolder="" count="0" unbalanced="0" hidden="1"/>
    <cacheHierarchy uniqueName="[Dim Date - Clinic Date].[DateOld]" caption="DateOld" attribute="1" time="1" defaultMemberUniqueName="[Dim Date - Clinic Date].[DateOld].[All]" allUniqueName="[Dim Date - Clinic Date].[DateOld].[All]" dimensionUniqueName="[Dim Date - Clinic Date]" displayFolder="" count="0" unbalanced="0" hidden="1"/>
    <cacheHierarchy uniqueName="[Dim Date - Clinic Date].[Day Name]" caption="Day Name" attribute="1" time="1" defaultMemberUniqueName="[Dim Date - Clinic Date].[Day Name].[All]" allUniqueName="[Dim Date - Clinic Date].[Day Name].[All]" dimensionUniqueName="[Dim Date - Clinic Date]" displayFolder="" count="0" unbalanced="0" hidden="1"/>
    <cacheHierarchy uniqueName="[Dim Date - Clinic Date].[Day Of Month]" caption="Day Of Month" attribute="1" time="1" defaultMemberUniqueName="[Dim Date - Clinic Date].[Day Of Month].[All]" allUniqueName="[Dim Date - Clinic Date].[Day Of Month].[All]" dimensionUniqueName="[Dim Date - Clinic Date]" displayFolder="" count="0" unbalanced="0" hidden="1"/>
    <cacheHierarchy uniqueName="[Dim Date - Clinic Date].[Day of Week]" caption="Day of Week" attribute="1" time="1" defaultMemberUniqueName="[Dim Date - Clinic Date].[Day of Week].[All]" allUniqueName="[Dim Date - Clinic Date].[Day of Week].[All]" dimensionUniqueName="[Dim Date - Clinic Date]" displayFolder="" count="0" unbalanced="0" hidden="1"/>
    <cacheHierarchy uniqueName="[Dim Date - Clinic Date].[Day of Year]" caption="Day of Year" attribute="1" time="1" defaultMemberUniqueName="[Dim Date - Clinic Date].[Day of Year].[All]" allUniqueName="[Dim Date - Clinic Date].[Day of Year].[All]" dimensionUniqueName="[Dim Date - Clinic Date]" displayFolder="" count="0" unbalanced="0" hidden="1"/>
    <cacheHierarchy uniqueName="[Dim Date - Clinic Date].[DayKey]" caption="DayKey" attribute="1" time="1" defaultMemberUniqueName="[Dim Date - Clinic Date].[DayKey].[All]" allUniqueName="[Dim Date - Clinic Date].[DayKey].[All]" dimensionUniqueName="[Dim Date - Clinic Date]" displayFolder="" count="0" unbalanced="0" hidden="1"/>
    <cacheHierarchy uniqueName="[Dim Date - Clinic Date].[DayKey2]" caption="DayKey2" attribute="1" time="1" defaultMemberUniqueName="[Dim Date - Clinic Date].[DayKey2].[All]" allUniqueName="[Dim Date - Clinic Date].[DayKey2].[All]" dimensionUniqueName="[Dim Date - Clinic Date]" displayFolder="" count="0" unbalanced="0" hidden="1"/>
    <cacheHierarchy uniqueName="[Dim Date - Clinic Date].[DayofMonthKey]" caption="DayofMonthKey" attribute="1" time="1" defaultMemberUniqueName="[Dim Date - Clinic Date].[DayofMonthKey].[All]" allUniqueName="[Dim Date - Clinic Date].[DayofMonthKey].[All]" dimensionUniqueName="[Dim Date - Clinic Date]" displayFolder="" count="0" unbalanced="0" hidden="1"/>
    <cacheHierarchy uniqueName="[Dim Date - Clinic Date].[DayofWeekKey]" caption="DayofWeekKey" attribute="1" time="1" defaultMemberUniqueName="[Dim Date - Clinic Date].[DayofWeekKey].[All]" allUniqueName="[Dim Date - Clinic Date].[DayofWeekKey].[All]" dimensionUniqueName="[Dim Date - Clinic Date]" displayFolder="" count="0" unbalanced="0" hidden="1"/>
    <cacheHierarchy uniqueName="[Dim Date - Clinic Date].[DayofYearKey]" caption="DayofYearKey" attribute="1" time="1" defaultMemberUniqueName="[Dim Date - Clinic Date].[DayofYearKey].[All]" allUniqueName="[Dim Date - Clinic Date].[DayofYearKey].[All]" dimensionUniqueName="[Dim Date - Clinic Date]" displayFolder="" count="0" unbalanced="0" hidden="1"/>
    <cacheHierarchy uniqueName="[Dim Date - Clinic Date].[FormattedDate]" caption="FormattedDate" attribute="1" time="1" defaultMemberUniqueName="[Dim Date - Clinic Date].[FormattedDate].[All]" allUniqueName="[Dim Date - Clinic Date].[FormattedDate].[All]" dimensionUniqueName="[Dim Date - Clinic Date]" displayFolder="" count="0" unbalanced="0" hidden="1"/>
    <cacheHierarchy uniqueName="[Dim Date - Clinic Date].[FormattedDateHierarchy]" caption="FormattedDateHierarchy" time="1" defaultMemberUniqueName="[Dim Date - Clinic Date].[FormattedDateHierarchy].[All]" allUniqueName="[Dim Date - Clinic Date].[FormattedDateHierarchy].[All]" dimensionUniqueName="[Dim Date - Clinic Date]" displayFolder="" count="0" unbalanced="0" hidden="1"/>
    <cacheHierarchy uniqueName="[Dim Date - Clinic Date].[Half Year Name]" caption="Half Year Name" attribute="1" time="1" defaultMemberUniqueName="[Dim Date - Clinic Date].[Half Year Name].[All]" allUniqueName="[Dim Date - Clinic Date].[Half Year Name].[All]" dimensionUniqueName="[Dim Date - Clinic Date]" displayFolder="" count="0" unbalanced="0" hidden="1"/>
    <cacheHierarchy uniqueName="[Dim Date - Clinic Date].[Hijri Date]" caption="Hijri Date" attribute="1" time="1" defaultMemberUniqueName="[Dim Date - Clinic Date].[Hijri Date].[All]" allUniqueName="[Dim Date - Clinic Date].[Hijri Date].[All]" dimensionUniqueName="[Dim Date - Clinic Date]" displayFolder="" count="0" unbalanced="0" hidden="1"/>
    <cacheHierarchy uniqueName="[Dim Date - Clinic Date].[Hijri Month]" caption="Hijri Month" attribute="1" time="1" defaultMemberUniqueName="[Dim Date - Clinic Date].[Hijri Month].[All]" allUniqueName="[Dim Date - Clinic Date].[Hijri Month].[All]" dimensionUniqueName="[Dim Date - Clinic Date]" displayFolder="" count="0" unbalanced="0" hidden="1"/>
    <cacheHierarchy uniqueName="[Dim Date - Clinic Date].[Hijri Quarter]" caption="Hijri Quarter" attribute="1" time="1" defaultMemberUniqueName="[Dim Date - Clinic Date].[Hijri Quarter].[All]" allUniqueName="[Dim Date - Clinic Date].[Hijri Quarter].[All]" dimensionUniqueName="[Dim Date - Clinic Date]" displayFolder="" count="0" unbalanced="0" hidden="1"/>
    <cacheHierarchy uniqueName="[Dim Date - Clinic Date].[Hijri Semester]" caption="Hijri Semester" attribute="1" time="1" defaultMemberUniqueName="[Dim Date - Clinic Date].[Hijri Semester].[All]" allUniqueName="[Dim Date - Clinic Date].[Hijri Semester].[All]" dimensionUniqueName="[Dim Date - Clinic Date]" displayFolder="" count="0" unbalanced="0" hidden="1"/>
    <cacheHierarchy uniqueName="[Dim Date - Clinic Date].[Hijri Year]" caption="Hijri Year" attribute="1" time="1" defaultMemberUniqueName="[Dim Date - Clinic Date].[Hijri Year].[All]" allUniqueName="[Dim Date - Clinic Date].[Hijri Year].[All]" dimensionUniqueName="[Dim Date - Clinic Date]" displayFolder="" count="0" unbalanced="0" hidden="1"/>
    <cacheHierarchy uniqueName="[Dim Date - Clinic Date].[HijriDateHierarchy]" caption="HijriDateHierarchy" time="1" defaultMemberUniqueName="[Dim Date - Clinic Date].[HijriDateHierarchy].[All]" allUniqueName="[Dim Date - Clinic Date].[HijriDateHierarchy].[All]" dimensionUniqueName="[Dim Date - Clinic Date]" displayFolder="" count="0" unbalanced="0" hidden="1"/>
    <cacheHierarchy uniqueName="[Dim Date - Clinic Date].[HijriDayKey]" caption="HijriDayKey" attribute="1" time="1" defaultMemberUniqueName="[Dim Date - Clinic Date].[HijriDayKey].[All]" allUniqueName="[Dim Date - Clinic Date].[HijriDayKey].[All]" dimensionUniqueName="[Dim Date - Clinic Date]" displayFolder="" count="0" unbalanced="0" hidden="1"/>
    <cacheHierarchy uniqueName="[Dim Date - Clinic Date].[HijriMonthKey]" caption="HijriMonthKey" attribute="1" time="1" defaultMemberUniqueName="[Dim Date - Clinic Date].[HijriMonthKey].[All]" allUniqueName="[Dim Date - Clinic Date].[HijriMonthKey].[All]" dimensionUniqueName="[Dim Date - Clinic Date]" displayFolder="" count="0" unbalanced="0" hidden="1"/>
    <cacheHierarchy uniqueName="[Dim Date - Clinic Date].[HijriQuarterKey]" caption="HijriQuarterKey" attribute="1" time="1" defaultMemberUniqueName="[Dim Date - Clinic Date].[HijriQuarterKey].[All]" allUniqueName="[Dim Date - Clinic Date].[HijriQuarterKey].[All]" dimensionUniqueName="[Dim Date - Clinic Date]" displayFolder="" count="0" unbalanced="0" hidden="1"/>
    <cacheHierarchy uniqueName="[Dim Date - Clinic Date].[HijriSemesterKey]" caption="HijriSemesterKey" attribute="1" time="1" defaultMemberUniqueName="[Dim Date - Clinic Date].[HijriSemesterKey].[All]" allUniqueName="[Dim Date - Clinic Date].[HijriSemesterKey].[All]" dimensionUniqueName="[Dim Date - Clinic Date]" displayFolder="" count="0" unbalanced="0" hidden="1"/>
    <cacheHierarchy uniqueName="[Dim Date - Clinic Date].[Month Name]" caption="Month Name" attribute="1" time="1" defaultMemberUniqueName="[Dim Date - Clinic Date].[Month Name].[All]" allUniqueName="[Dim Date - Clinic Date].[Month Name].[All]" dimensionUniqueName="[Dim Date - Clinic Date]" displayFolder="" count="0" unbalanced="0" hidden="1"/>
    <cacheHierarchy uniqueName="[Dim Date - Clinic Date].[Month Of Year]" caption="Month Of Year" attribute="1" time="1" defaultMemberUniqueName="[Dim Date - Clinic Date].[Month Of Year].[All]" allUniqueName="[Dim Date - Clinic Date].[Month Of Year].[All]" dimensionUniqueName="[Dim Date - Clinic Date]" displayFolder="" count="0" unbalanced="0" hidden="1"/>
    <cacheHierarchy uniqueName="[Dim Date - Clinic Date].[MonthKey]" caption="MonthKey" attribute="1" time="1" defaultMemberUniqueName="[Dim Date - Clinic Date].[MonthKey].[All]" allUniqueName="[Dim Date - Clinic Date].[MonthKey].[All]" dimensionUniqueName="[Dim Date - Clinic Date]" displayFolder="" count="0" unbalanced="0" hidden="1"/>
    <cacheHierarchy uniqueName="[Dim Date - Clinic Date].[MonthNameKey]" caption="MonthNameKey" attribute="1" time="1" defaultMemberUniqueName="[Dim Date - Clinic Date].[MonthNameKey].[All]" allUniqueName="[Dim Date - Clinic Date].[MonthNameKey].[All]" dimensionUniqueName="[Dim Date - Clinic Date]" displayFolder="" count="0" unbalanced="0" hidden="1"/>
    <cacheHierarchy uniqueName="[Dim Date - Clinic Date].[MonthOverTime]" caption="MonthOverTime" attribute="1" time="1" defaultMemberUniqueName="[Dim Date - Clinic Date].[MonthOverTime].[All]" allUniqueName="[Dim Date - Clinic Date].[MonthOverTime].[All]" dimensionUniqueName="[Dim Date - Clinic Date]" displayFolder="" count="0" unbalanced="0" hidden="1"/>
    <cacheHierarchy uniqueName="[Dim Date - Clinic Date].[PK_Date]" caption="PK_Date" attribute="1" time="1" keyAttribute="1" defaultMemberUniqueName="[Dim Date - Clinic Date].[PK_Date].[All]" allUniqueName="[Dim Date - Clinic Date].[PK_Date].[All]" dimensionUniqueName="[Dim Date - Clinic Date]" displayFolder="" count="0" memberValueDatatype="7" unbalanced="0" hidden="1"/>
    <cacheHierarchy uniqueName="[Dim Date - Clinic Date].[Quarter Name]" caption="Quarter Name" attribute="1" time="1" defaultMemberUniqueName="[Dim Date - Clinic Date].[Quarter Name].[All]" allUniqueName="[Dim Date - Clinic Date].[Quarter Name].[All]" dimensionUniqueName="[Dim Date - Clinic Date]" displayFolder="" count="0" unbalanced="0" hidden="1"/>
    <cacheHierarchy uniqueName="[Dim Date - Clinic Date].[Quarter Of Year]" caption="Quarter Of Year" attribute="1" time="1" defaultMemberUniqueName="[Dim Date - Clinic Date].[Quarter Of Year].[All]" allUniqueName="[Dim Date - Clinic Date].[Quarter Of Year].[All]" dimensionUniqueName="[Dim Date - Clinic Date]" displayFolder="" count="0" unbalanced="0" hidden="1"/>
    <cacheHierarchy uniqueName="[Dim Date - Clinic Date].[QuarterKey]" caption="QuarterKey" attribute="1" time="1" defaultMemberUniqueName="[Dim Date - Clinic Date].[QuarterKey].[All]" allUniqueName="[Dim Date - Clinic Date].[QuarterKey].[All]" dimensionUniqueName="[Dim Date - Clinic Date]" displayFolder="" count="0" unbalanced="0" hidden="1"/>
    <cacheHierarchy uniqueName="[Dim Date - Clinic Date].[Semester Of Year]" caption="Semester Of Year" attribute="1" time="1" defaultMemberUniqueName="[Dim Date - Clinic Date].[Semester Of Year].[All]" allUniqueName="[Dim Date - Clinic Date].[Semester Of Year].[All]" dimensionUniqueName="[Dim Date - Clinic Date]" displayFolder="" count="0" unbalanced="0" hidden="1"/>
    <cacheHierarchy uniqueName="[Dim Date - Clinic Date].[SemesterKey]" caption="SemesterKey" attribute="1" time="1" defaultMemberUniqueName="[Dim Date - Clinic Date].[SemesterKey].[All]" allUniqueName="[Dim Date - Clinic Date].[SemesterKey].[All]" dimensionUniqueName="[Dim Date - Clinic Date]" displayFolder="" count="0" unbalanced="0" hidden="1"/>
    <cacheHierarchy uniqueName="[Dim Date - Clinic Date].[SemesterNameKey]" caption="SemesterNameKey" attribute="1" time="1" defaultMemberUniqueName="[Dim Date - Clinic Date].[SemesterNameKey].[All]" allUniqueName="[Dim Date - Clinic Date].[SemesterNameKey].[All]" dimensionUniqueName="[Dim Date - Clinic Date]" displayFolder="" count="0" unbalanced="0" hidden="1"/>
    <cacheHierarchy uniqueName="[Dim Date - Clinic Date].[Week]" caption="Week" attribute="1" time="1" defaultMemberUniqueName="[Dim Date - Clinic Date].[Week].[All]" allUniqueName="[Dim Date - Clinic Date].[Week].[All]" dimensionUniqueName="[Dim Date - Clinic Date]" displayFolder="" count="0" unbalanced="0" hidden="1"/>
    <cacheHierarchy uniqueName="[Dim Date - Clinic Date].[Week Of Year]" caption="Week Of Year" attribute="1" time="1" defaultMemberUniqueName="[Dim Date - Clinic Date].[Week Of Year].[All]" allUniqueName="[Dim Date - Clinic Date].[Week Of Year].[All]" dimensionUniqueName="[Dim Date - Clinic Date]" displayFolder="" count="0" unbalanced="0" hidden="1"/>
    <cacheHierarchy uniqueName="[Dim Date - Clinic Date].[WeekKey]" caption="WeekKey" attribute="1" time="1" defaultMemberUniqueName="[Dim Date - Clinic Date].[WeekKey].[All]" allUniqueName="[Dim Date - Clinic Date].[WeekKey].[All]" dimensionUniqueName="[Dim Date - Clinic Date]" displayFolder="" count="0" unbalanced="0" hidden="1"/>
    <cacheHierarchy uniqueName="[Dim Date - Clinic Date].[WeeksHierarchy]" caption="WeeksHierarchy" time="1" defaultMemberUniqueName="[Dim Date - Clinic Date].[WeeksHierarchy].[All]" allUniqueName="[Dim Date - Clinic Date].[WeeksHierarchy].[All]" dimensionUniqueName="[Dim Date - Clinic Date]" displayFolder="" count="0" unbalanced="0" hidden="1"/>
    <cacheHierarchy uniqueName="[Dim Date - Clinic Date].[Year Name]" caption="Year Name" attribute="1" time="1" defaultMemberUniqueName="[Dim Date - Clinic Date].[Year Name].[All]" allUniqueName="[Dim Date - Clinic Date].[Year Name].[All]" dimensionUniqueName="[Dim Date - Clinic Date]" displayFolder="" count="0" unbalanced="0" hidden="1"/>
    <cacheHierarchy uniqueName="[Dim Date - Clinics  Booking].[Custom Week]" caption="Custom Week" attribute="1" time="1" defaultMemberUniqueName="[Dim Date - Clinics  Booking].[Custom Week].[All]" allUniqueName="[Dim Date - Clinics  Booking].[Custom Week].[All]" dimensionUniqueName="[Dim Date - Clinics  Booking]" displayFolder="" count="0" unbalanced="0" hidden="1"/>
    <cacheHierarchy uniqueName="[Dim Date - Clinics  Booking].[Date]" caption="Date" attribute="1" time="1" defaultMemberUniqueName="[Dim Date - Clinics  Booking].[Date].[All]" allUniqueName="[Dim Date - Clinics  Booking].[Date].[All]" dimensionUniqueName="[Dim Date - Clinics  Booking]" displayFolder="" count="0" unbalanced="0" hidden="1"/>
    <cacheHierarchy uniqueName="[Dim Date - Clinics  Booking].[DateHierarchy]" caption="DateHierarchy" time="1" defaultMemberUniqueName="[Dim Date - Clinics  Booking].[DateHierarchy].[All]" allUniqueName="[Dim Date - Clinics  Booking].[DateHierarchy].[All]" dimensionUniqueName="[Dim Date - Clinics  Booking]" displayFolder="" count="0" unbalanced="0" hidden="1"/>
    <cacheHierarchy uniqueName="[Dim Date - Clinics  Booking].[DateKey]" caption="DateKey" attribute="1" time="1" defaultMemberUniqueName="[Dim Date - Clinics  Booking].[DateKey].[All]" allUniqueName="[Dim Date - Clinics  Booking].[DateKey].[All]" dimensionUniqueName="[Dim Date - Clinics  Booking]" displayFolder="" count="0" unbalanced="0" hidden="1"/>
    <cacheHierarchy uniqueName="[Dim Date - Clinics  Booking].[DateOld]" caption="DateOld" attribute="1" time="1" defaultMemberUniqueName="[Dim Date - Clinics  Booking].[DateOld].[All]" allUniqueName="[Dim Date - Clinics  Booking].[DateOld].[All]" dimensionUniqueName="[Dim Date - Clinics  Booking]" displayFolder="" count="0" unbalanced="0" hidden="1"/>
    <cacheHierarchy uniqueName="[Dim Date - Clinics  Booking].[Day Name]" caption="Day Name" attribute="1" time="1" defaultMemberUniqueName="[Dim Date - Clinics  Booking].[Day Name].[All]" allUniqueName="[Dim Date - Clinics  Booking].[Day Name].[All]" dimensionUniqueName="[Dim Date - Clinics  Booking]" displayFolder="" count="0" unbalanced="0" hidden="1"/>
    <cacheHierarchy uniqueName="[Dim Date - Clinics  Booking].[Day Of Month]" caption="Day Of Month" attribute="1" time="1" defaultMemberUniqueName="[Dim Date - Clinics  Booking].[Day Of Month].[All]" allUniqueName="[Dim Date - Clinics  Booking].[Day Of Month].[All]" dimensionUniqueName="[Dim Date - Clinics  Booking]" displayFolder="" count="0" unbalanced="0" hidden="1"/>
    <cacheHierarchy uniqueName="[Dim Date - Clinics  Booking].[Day of Week]" caption="Day of Week" attribute="1" time="1" defaultMemberUniqueName="[Dim Date - Clinics  Booking].[Day of Week].[All]" allUniqueName="[Dim Date - Clinics  Booking].[Day of Week].[All]" dimensionUniqueName="[Dim Date - Clinics  Booking]" displayFolder="" count="0" unbalanced="0" hidden="1"/>
    <cacheHierarchy uniqueName="[Dim Date - Clinics  Booking].[Day of Year]" caption="Day of Year" attribute="1" time="1" defaultMemberUniqueName="[Dim Date - Clinics  Booking].[Day of Year].[All]" allUniqueName="[Dim Date - Clinics  Booking].[Day of Year].[All]" dimensionUniqueName="[Dim Date - Clinics  Booking]" displayFolder="" count="0" unbalanced="0" hidden="1"/>
    <cacheHierarchy uniqueName="[Dim Date - Clinics  Booking].[DayKey]" caption="DayKey" attribute="1" time="1" defaultMemberUniqueName="[Dim Date - Clinics  Booking].[DayKey].[All]" allUniqueName="[Dim Date - Clinics  Booking].[DayKey].[All]" dimensionUniqueName="[Dim Date - Clinics  Booking]" displayFolder="" count="0" unbalanced="0" hidden="1"/>
    <cacheHierarchy uniqueName="[Dim Date - Clinics  Booking].[DayKey2]" caption="DayKey2" attribute="1" time="1" defaultMemberUniqueName="[Dim Date - Clinics  Booking].[DayKey2].[All]" allUniqueName="[Dim Date - Clinics  Booking].[DayKey2].[All]" dimensionUniqueName="[Dim Date - Clinics  Booking]" displayFolder="" count="0" unbalanced="0" hidden="1"/>
    <cacheHierarchy uniqueName="[Dim Date - Clinics  Booking].[DayofMonthKey]" caption="DayofMonthKey" attribute="1" time="1" defaultMemberUniqueName="[Dim Date - Clinics  Booking].[DayofMonthKey].[All]" allUniqueName="[Dim Date - Clinics  Booking].[DayofMonthKey].[All]" dimensionUniqueName="[Dim Date - Clinics  Booking]" displayFolder="" count="0" unbalanced="0" hidden="1"/>
    <cacheHierarchy uniqueName="[Dim Date - Clinics  Booking].[DayofWeekKey]" caption="DayofWeekKey" attribute="1" time="1" defaultMemberUniqueName="[Dim Date - Clinics  Booking].[DayofWeekKey].[All]" allUniqueName="[Dim Date - Clinics  Booking].[DayofWeekKey].[All]" dimensionUniqueName="[Dim Date - Clinics  Booking]" displayFolder="" count="0" unbalanced="0" hidden="1"/>
    <cacheHierarchy uniqueName="[Dim Date - Clinics  Booking].[DayofYearKey]" caption="DayofYearKey" attribute="1" time="1" defaultMemberUniqueName="[Dim Date - Clinics  Booking].[DayofYearKey].[All]" allUniqueName="[Dim Date - Clinics  Booking].[DayofYearKey].[All]" dimensionUniqueName="[Dim Date - Clinics  Booking]" displayFolder="" count="0" unbalanced="0" hidden="1"/>
    <cacheHierarchy uniqueName="[Dim Date - Clinics  Booking].[FormattedDate]" caption="FormattedDate" attribute="1" time="1" defaultMemberUniqueName="[Dim Date - Clinics  Booking].[FormattedDate].[All]" allUniqueName="[Dim Date - Clinics  Booking].[FormattedDate].[All]" dimensionUniqueName="[Dim Date - Clinics  Booking]" displayFolder="" count="0" unbalanced="0" hidden="1"/>
    <cacheHierarchy uniqueName="[Dim Date - Clinics  Booking].[Half Year Name]" caption="Half Year Name" attribute="1" time="1" defaultMemberUniqueName="[Dim Date - Clinics  Booking].[Half Year Name].[All]" allUniqueName="[Dim Date - Clinics  Booking].[Half Year Name].[All]" dimensionUniqueName="[Dim Date - Clinics  Booking]" displayFolder="" count="0" unbalanced="0" hidden="1"/>
    <cacheHierarchy uniqueName="[Dim Date - Clinics  Booking].[Hijri Date]" caption="Hijri Date" attribute="1" time="1" defaultMemberUniqueName="[Dim Date - Clinics  Booking].[Hijri Date].[All]" allUniqueName="[Dim Date - Clinics  Booking].[Hijri Date].[All]" dimensionUniqueName="[Dim Date - Clinics  Booking]" displayFolder="" count="0" unbalanced="0" hidden="1"/>
    <cacheHierarchy uniqueName="[Dim Date - Clinics  Booking].[Hijri Month]" caption="Hijri Month" attribute="1" time="1" defaultMemberUniqueName="[Dim Date - Clinics  Booking].[Hijri Month].[All]" allUniqueName="[Dim Date - Clinics  Booking].[Hijri Month].[All]" dimensionUniqueName="[Dim Date - Clinics  Booking]" displayFolder="" count="0" unbalanced="0" hidden="1"/>
    <cacheHierarchy uniqueName="[Dim Date - Clinics  Booking].[Hijri Quarter]" caption="Hijri Quarter" attribute="1" time="1" defaultMemberUniqueName="[Dim Date - Clinics  Booking].[Hijri Quarter].[All]" allUniqueName="[Dim Date - Clinics  Booking].[Hijri Quarter].[All]" dimensionUniqueName="[Dim Date - Clinics  Booking]" displayFolder="" count="0" unbalanced="0" hidden="1"/>
    <cacheHierarchy uniqueName="[Dim Date - Clinics  Booking].[Hijri Semester]" caption="Hijri Semester" attribute="1" time="1" defaultMemberUniqueName="[Dim Date - Clinics  Booking].[Hijri Semester].[All]" allUniqueName="[Dim Date - Clinics  Booking].[Hijri Semester].[All]" dimensionUniqueName="[Dim Date - Clinics  Booking]" displayFolder="" count="0" unbalanced="0" hidden="1"/>
    <cacheHierarchy uniqueName="[Dim Date - Clinics  Booking].[Hijri Year]" caption="Hijri Year" attribute="1" time="1" defaultMemberUniqueName="[Dim Date - Clinics  Booking].[Hijri Year].[All]" allUniqueName="[Dim Date - Clinics  Booking].[Hijri Year].[All]" dimensionUniqueName="[Dim Date - Clinics  Booking]" displayFolder="" count="0" unbalanced="0" hidden="1"/>
    <cacheHierarchy uniqueName="[Dim Date - Clinics  Booking].[HijriDateHierarchy]" caption="HijriDateHierarchy" time="1" defaultMemberUniqueName="[Dim Date - Clinics  Booking].[HijriDateHierarchy].[All]" allUniqueName="[Dim Date - Clinics  Booking].[HijriDateHierarchy].[All]" dimensionUniqueName="[Dim Date - Clinics  Booking]" displayFolder="" count="0" unbalanced="0" hidden="1"/>
    <cacheHierarchy uniqueName="[Dim Date - Clinics  Booking].[HijriDayKey]" caption="HijriDayKey" attribute="1" time="1" defaultMemberUniqueName="[Dim Date - Clinics  Booking].[HijriDayKey].[All]" allUniqueName="[Dim Date - Clinics  Booking].[HijriDayKey].[All]" dimensionUniqueName="[Dim Date - Clinics  Booking]" displayFolder="" count="0" unbalanced="0" hidden="1"/>
    <cacheHierarchy uniqueName="[Dim Date - Clinics  Booking].[HijriMonthKey]" caption="HijriMonthKey" attribute="1" time="1" defaultMemberUniqueName="[Dim Date - Clinics  Booking].[HijriMonthKey].[All]" allUniqueName="[Dim Date - Clinics  Booking].[HijriMonthKey].[All]" dimensionUniqueName="[Dim Date - Clinics  Booking]" displayFolder="" count="0" unbalanced="0" hidden="1"/>
    <cacheHierarchy uniqueName="[Dim Date - Clinics  Booking].[HijriQuarterKey]" caption="HijriQuarterKey" attribute="1" time="1" defaultMemberUniqueName="[Dim Date - Clinics  Booking].[HijriQuarterKey].[All]" allUniqueName="[Dim Date - Clinics  Booking].[HijriQuarterKey].[All]" dimensionUniqueName="[Dim Date - Clinics  Booking]" displayFolder="" count="0" unbalanced="0" hidden="1"/>
    <cacheHierarchy uniqueName="[Dim Date - Clinics  Booking].[HijriSemesterKey]" caption="HijriSemesterKey" attribute="1" time="1" defaultMemberUniqueName="[Dim Date - Clinics  Booking].[HijriSemesterKey].[All]" allUniqueName="[Dim Date - Clinics  Booking].[HijriSemesterKey].[All]" dimensionUniqueName="[Dim Date - Clinics  Booking]" displayFolder="" count="0" unbalanced="0" hidden="1"/>
    <cacheHierarchy uniqueName="[Dim Date - Clinics  Booking].[Month Name]" caption="Month Name" attribute="1" time="1" defaultMemberUniqueName="[Dim Date - Clinics  Booking].[Month Name].[All]" allUniqueName="[Dim Date - Clinics  Booking].[Month Name].[All]" dimensionUniqueName="[Dim Date - Clinics  Booking]" displayFolder="" count="0" unbalanced="0" hidden="1"/>
    <cacheHierarchy uniqueName="[Dim Date - Clinics  Booking].[Month Of Year]" caption="Month Of Year" attribute="1" time="1" defaultMemberUniqueName="[Dim Date - Clinics  Booking].[Month Of Year].[All]" allUniqueName="[Dim Date - Clinics  Booking].[Month Of Year].[All]" dimensionUniqueName="[Dim Date - Clinics  Booking]" displayFolder="" count="0" unbalanced="0" hidden="1"/>
    <cacheHierarchy uniqueName="[Dim Date - Clinics  Booking].[MonthKey]" caption="MonthKey" attribute="1" time="1" defaultMemberUniqueName="[Dim Date - Clinics  Booking].[MonthKey].[All]" allUniqueName="[Dim Date - Clinics  Booking].[MonthKey].[All]" dimensionUniqueName="[Dim Date - Clinics  Booking]" displayFolder="" count="0" unbalanced="0" hidden="1"/>
    <cacheHierarchy uniqueName="[Dim Date - Clinics  Booking].[MonthNameKey]" caption="MonthNameKey" attribute="1" time="1" defaultMemberUniqueName="[Dim Date - Clinics  Booking].[MonthNameKey].[All]" allUniqueName="[Dim Date - Clinics  Booking].[MonthNameKey].[All]" dimensionUniqueName="[Dim Date - Clinics  Booking]" displayFolder="" count="0" unbalanced="0" hidden="1"/>
    <cacheHierarchy uniqueName="[Dim Date - Clinics  Booking].[MonthOverTime]" caption="MonthOverTime" attribute="1" time="1" defaultMemberUniqueName="[Dim Date - Clinics  Booking].[MonthOverTime].[All]" allUniqueName="[Dim Date - Clinics  Booking].[MonthOverTime].[All]" dimensionUniqueName="[Dim Date - Clinics  Booking]" displayFolder="" count="0" unbalanced="0" hidden="1"/>
    <cacheHierarchy uniqueName="[Dim Date - Clinics  Booking].[PK_Date]" caption="PK_Date" attribute="1" time="1" keyAttribute="1" defaultMemberUniqueName="[Dim Date - Clinics  Booking].[PK_Date].[All]" allUniqueName="[Dim Date - Clinics  Booking].[PK_Date].[All]" dimensionUniqueName="[Dim Date - Clinics  Booking]" displayFolder="" count="0" memberValueDatatype="7" unbalanced="0" hidden="1"/>
    <cacheHierarchy uniqueName="[Dim Date - Clinics  Booking].[Quarter Name]" caption="Quarter Name" attribute="1" time="1" defaultMemberUniqueName="[Dim Date - Clinics  Booking].[Quarter Name].[All]" allUniqueName="[Dim Date - Clinics  Booking].[Quarter Name].[All]" dimensionUniqueName="[Dim Date - Clinics  Booking]" displayFolder="" count="0" unbalanced="0" hidden="1"/>
    <cacheHierarchy uniqueName="[Dim Date - Clinics  Booking].[Quarter Of Year]" caption="Quarter Of Year" attribute="1" time="1" defaultMemberUniqueName="[Dim Date - Clinics  Booking].[Quarter Of Year].[All]" allUniqueName="[Dim Date - Clinics  Booking].[Quarter Of Year].[All]" dimensionUniqueName="[Dim Date - Clinics  Booking]" displayFolder="" count="0" unbalanced="0" hidden="1"/>
    <cacheHierarchy uniqueName="[Dim Date - Clinics  Booking].[QuarterKey]" caption="QuarterKey" attribute="1" time="1" defaultMemberUniqueName="[Dim Date - Clinics  Booking].[QuarterKey].[All]" allUniqueName="[Dim Date - Clinics  Booking].[QuarterKey].[All]" dimensionUniqueName="[Dim Date - Clinics  Booking]" displayFolder="" count="0" unbalanced="0" hidden="1"/>
    <cacheHierarchy uniqueName="[Dim Date - Clinics  Booking].[Semester Of Year]" caption="Semester Of Year" attribute="1" time="1" defaultMemberUniqueName="[Dim Date - Clinics  Booking].[Semester Of Year].[All]" allUniqueName="[Dim Date - Clinics  Booking].[Semester Of Year].[All]" dimensionUniqueName="[Dim Date - Clinics  Booking]" displayFolder="" count="0" unbalanced="0" hidden="1"/>
    <cacheHierarchy uniqueName="[Dim Date - Clinics  Booking].[SemesterKey]" caption="SemesterKey" attribute="1" time="1" defaultMemberUniqueName="[Dim Date - Clinics  Booking].[SemesterKey].[All]" allUniqueName="[Dim Date - Clinics  Booking].[SemesterKey].[All]" dimensionUniqueName="[Dim Date - Clinics  Booking]" displayFolder="" count="0" unbalanced="0" hidden="1"/>
    <cacheHierarchy uniqueName="[Dim Date - Clinics  Booking].[SemesterNameKey]" caption="SemesterNameKey" attribute="1" time="1" defaultMemberUniqueName="[Dim Date - Clinics  Booking].[SemesterNameKey].[All]" allUniqueName="[Dim Date - Clinics  Booking].[SemesterNameKey].[All]" dimensionUniqueName="[Dim Date - Clinics  Booking]" displayFolder="" count="0" unbalanced="0" hidden="1"/>
    <cacheHierarchy uniqueName="[Dim Date - Clinics  Booking].[Week]" caption="Week" attribute="1" time="1" defaultMemberUniqueName="[Dim Date - Clinics  Booking].[Week].[All]" allUniqueName="[Dim Date - Clinics  Booking].[Week].[All]" dimensionUniqueName="[Dim Date - Clinics  Booking]" displayFolder="" count="0" unbalanced="0" hidden="1"/>
    <cacheHierarchy uniqueName="[Dim Date - Clinics  Booking].[Week Of Year]" caption="Week Of Year" attribute="1" time="1" defaultMemberUniqueName="[Dim Date - Clinics  Booking].[Week Of Year].[All]" allUniqueName="[Dim Date - Clinics  Booking].[Week Of Year].[All]" dimensionUniqueName="[Dim Date - Clinics  Booking]" displayFolder="" count="0" unbalanced="0" hidden="1"/>
    <cacheHierarchy uniqueName="[Dim Date - Clinics  Booking].[WeekHierarchy]" caption="WeekHierarchy" time="1" defaultMemberUniqueName="[Dim Date - Clinics  Booking].[WeekHierarchy].[All]" allUniqueName="[Dim Date - Clinics  Booking].[WeekHierarchy].[All]" dimensionUniqueName="[Dim Date - Clinics  Booking]" displayFolder="" count="0" unbalanced="0" hidden="1"/>
    <cacheHierarchy uniqueName="[Dim Date - Clinics  Booking].[WeekKey]" caption="WeekKey" attribute="1" time="1" defaultMemberUniqueName="[Dim Date - Clinics  Booking].[WeekKey].[All]" allUniqueName="[Dim Date - Clinics  Booking].[WeekKey].[All]" dimensionUniqueName="[Dim Date - Clinics  Booking]" displayFolder="" count="0" unbalanced="0" hidden="1"/>
    <cacheHierarchy uniqueName="[Dim Date - Clinics  Booking].[Year Name]" caption="Year Name" attribute="1" time="1" defaultMemberUniqueName="[Dim Date - Clinics  Booking].[Year Name].[All]" allUniqueName="[Dim Date - Clinics  Booking].[Year Name].[All]" dimensionUniqueName="[Dim Date - Clinics  Booking]" displayFolder="" count="0" unbalanced="0" hidden="1"/>
    <cacheHierarchy uniqueName="[Dim Date - Clinics  Booking].[YearMonthKey]" caption="YearMonthKey" attribute="1" time="1" defaultMemberUniqueName="[Dim Date - Clinics  Booking].[YearMonthKey].[All]" allUniqueName="[Dim Date - Clinics  Booking].[YearMonthKey].[All]" dimensionUniqueName="[Dim Date - Clinics  Booking]" displayFolder="" count="0" unbalanced="0" hidden="1"/>
    <cacheHierarchy uniqueName="[Dim Date - Collected Date].[Custom Week]" caption="Custom Week" attribute="1" time="1" defaultMemberUniqueName="[Dim Date - Collected Date].[Custom Week].[All]" allUniqueName="[Dim Date - Collected Date].[Custom Week].[All]" dimensionUniqueName="[Dim Date - Collected Date]" displayFolder="" count="0" unbalanced="0" hidden="1"/>
    <cacheHierarchy uniqueName="[Dim Date - Collected Date].[Date]" caption="Date" attribute="1" time="1" defaultMemberUniqueName="[Dim Date - Collected Date].[Date].[All]" allUniqueName="[Dim Date - Collected Date].[Date].[All]" dimensionUniqueName="[Dim Date - Collected Date]" displayFolder="" count="0" unbalanced="0" hidden="1"/>
    <cacheHierarchy uniqueName="[Dim Date - Collected Date].[DateHierarchy]" caption="DateHierarchy" time="1" defaultMemberUniqueName="[Dim Date - Collected Date].[DateHierarchy].[All]" allUniqueName="[Dim Date - Collected Date].[DateHierarchy].[All]" dimensionUniqueName="[Dim Date - Collected Date]" displayFolder="" count="0" unbalanced="0" hidden="1"/>
    <cacheHierarchy uniqueName="[Dim Date - Collected Date].[DateKey]" caption="DateKey" attribute="1" time="1" defaultMemberUniqueName="[Dim Date - Collected Date].[DateKey].[All]" allUniqueName="[Dim Date - Collected Date].[DateKey].[All]" dimensionUniqueName="[Dim Date - Collected Date]" displayFolder="" count="0" unbalanced="0" hidden="1"/>
    <cacheHierarchy uniqueName="[Dim Date - Collected Date].[DateOld]" caption="DateOld" attribute="1" time="1" defaultMemberUniqueName="[Dim Date - Collected Date].[DateOld].[All]" allUniqueName="[Dim Date - Collected Date].[DateOld].[All]" dimensionUniqueName="[Dim Date - Collected Date]" displayFolder="" count="0" unbalanced="0" hidden="1"/>
    <cacheHierarchy uniqueName="[Dim Date - Collected Date].[Day Name]" caption="Day Name" attribute="1" time="1" defaultMemberUniqueName="[Dim Date - Collected Date].[Day Name].[All]" allUniqueName="[Dim Date - Collected Date].[Day Name].[All]" dimensionUniqueName="[Dim Date - Collected Date]" displayFolder="" count="0" unbalanced="0" hidden="1"/>
    <cacheHierarchy uniqueName="[Dim Date - Collected Date].[Day Of Month]" caption="Day Of Month" attribute="1" time="1" defaultMemberUniqueName="[Dim Date - Collected Date].[Day Of Month].[All]" allUniqueName="[Dim Date - Collected Date].[Day Of Month].[All]" dimensionUniqueName="[Dim Date - Collected Date]" displayFolder="" count="0" unbalanced="0" hidden="1"/>
    <cacheHierarchy uniqueName="[Dim Date - Collected Date].[Day of Week]" caption="Day of Week" attribute="1" time="1" defaultMemberUniqueName="[Dim Date - Collected Date].[Day of Week].[All]" allUniqueName="[Dim Date - Collected Date].[Day of Week].[All]" dimensionUniqueName="[Dim Date - Collected Date]" displayFolder="" count="0" unbalanced="0" hidden="1"/>
    <cacheHierarchy uniqueName="[Dim Date - Collected Date].[Day of Year]" caption="Day of Year" attribute="1" time="1" defaultMemberUniqueName="[Dim Date - Collected Date].[Day of Year].[All]" allUniqueName="[Dim Date - Collected Date].[Day of Year].[All]" dimensionUniqueName="[Dim Date - Collected Date]" displayFolder="" count="0" unbalanced="0" hidden="1"/>
    <cacheHierarchy uniqueName="[Dim Date - Collected Date].[DayKey]" caption="DayKey" attribute="1" time="1" defaultMemberUniqueName="[Dim Date - Collected Date].[DayKey].[All]" allUniqueName="[Dim Date - Collected Date].[DayKey].[All]" dimensionUniqueName="[Dim Date - Collected Date]" displayFolder="" count="0" unbalanced="0" hidden="1"/>
    <cacheHierarchy uniqueName="[Dim Date - Collected Date].[DayKey2]" caption="DayKey2" attribute="1" time="1" defaultMemberUniqueName="[Dim Date - Collected Date].[DayKey2].[All]" allUniqueName="[Dim Date - Collected Date].[DayKey2].[All]" dimensionUniqueName="[Dim Date - Collected Date]" displayFolder="" count="0" unbalanced="0" hidden="1"/>
    <cacheHierarchy uniqueName="[Dim Date - Collected Date].[DayofMonthKey]" caption="DayofMonthKey" attribute="1" time="1" defaultMemberUniqueName="[Dim Date - Collected Date].[DayofMonthKey].[All]" allUniqueName="[Dim Date - Collected Date].[DayofMonthKey].[All]" dimensionUniqueName="[Dim Date - Collected Date]" displayFolder="" count="0" unbalanced="0" hidden="1"/>
    <cacheHierarchy uniqueName="[Dim Date - Collected Date].[DayofWeekKey]" caption="DayofWeekKey" attribute="1" time="1" defaultMemberUniqueName="[Dim Date - Collected Date].[DayofWeekKey].[All]" allUniqueName="[Dim Date - Collected Date].[DayofWeekKey].[All]" dimensionUniqueName="[Dim Date - Collected Date]" displayFolder="" count="0" unbalanced="0" hidden="1"/>
    <cacheHierarchy uniqueName="[Dim Date - Collected Date].[DayofYearKey]" caption="DayofYearKey" attribute="1" time="1" defaultMemberUniqueName="[Dim Date - Collected Date].[DayofYearKey].[All]" allUniqueName="[Dim Date - Collected Date].[DayofYearKey].[All]" dimensionUniqueName="[Dim Date - Collected Date]" displayFolder="" count="0" unbalanced="0" hidden="1"/>
    <cacheHierarchy uniqueName="[Dim Date - Collected Date].[FormattedDate]" caption="FormattedDate" attribute="1" time="1" defaultMemberUniqueName="[Dim Date - Collected Date].[FormattedDate].[All]" allUniqueName="[Dim Date - Collected Date].[FormattedDate].[All]" dimensionUniqueName="[Dim Date - Collected Date]" displayFolder="" count="0" unbalanced="0" hidden="1"/>
    <cacheHierarchy uniqueName="[Dim Date - Collected Date].[Half Year Name]" caption="Half Year Name" attribute="1" time="1" defaultMemberUniqueName="[Dim Date - Collected Date].[Half Year Name].[All]" allUniqueName="[Dim Date - Collected Date].[Half Year Name].[All]" dimensionUniqueName="[Dim Date - Collected Date]" displayFolder="" count="0" unbalanced="0" hidden="1"/>
    <cacheHierarchy uniqueName="[Dim Date - Collected Date].[Hijri Date]" caption="Hijri Date" attribute="1" time="1" defaultMemberUniqueName="[Dim Date - Collected Date].[Hijri Date].[All]" allUniqueName="[Dim Date - Collected Date].[Hijri Date].[All]" dimensionUniqueName="[Dim Date - Collected Date]" displayFolder="" count="0" unbalanced="0" hidden="1"/>
    <cacheHierarchy uniqueName="[Dim Date - Collected Date].[Hijri Month]" caption="Hijri Month" attribute="1" time="1" defaultMemberUniqueName="[Dim Date - Collected Date].[Hijri Month].[All]" allUniqueName="[Dim Date - Collected Date].[Hijri Month].[All]" dimensionUniqueName="[Dim Date - Collected Date]" displayFolder="" count="0" unbalanced="0" hidden="1"/>
    <cacheHierarchy uniqueName="[Dim Date - Collected Date].[Hijri Quarter]" caption="Hijri Quarter" attribute="1" time="1" defaultMemberUniqueName="[Dim Date - Collected Date].[Hijri Quarter].[All]" allUniqueName="[Dim Date - Collected Date].[Hijri Quarter].[All]" dimensionUniqueName="[Dim Date - Collected Date]" displayFolder="" count="0" unbalanced="0" hidden="1"/>
    <cacheHierarchy uniqueName="[Dim Date - Collected Date].[Hijri Semester]" caption="Hijri Semester" attribute="1" time="1" defaultMemberUniqueName="[Dim Date - Collected Date].[Hijri Semester].[All]" allUniqueName="[Dim Date - Collected Date].[Hijri Semester].[All]" dimensionUniqueName="[Dim Date - Collected Date]" displayFolder="" count="0" unbalanced="0" hidden="1"/>
    <cacheHierarchy uniqueName="[Dim Date - Collected Date].[Hijri Year]" caption="Hijri Year" attribute="1" time="1" defaultMemberUniqueName="[Dim Date - Collected Date].[Hijri Year].[All]" allUniqueName="[Dim Date - Collected Date].[Hijri Year].[All]" dimensionUniqueName="[Dim Date - Collected Date]" displayFolder="" count="0" unbalanced="0" hidden="1"/>
    <cacheHierarchy uniqueName="[Dim Date - Collected Date].[HijriDateHierarchy]" caption="HijriDateHierarchy" time="1" defaultMemberUniqueName="[Dim Date - Collected Date].[HijriDateHierarchy].[All]" allUniqueName="[Dim Date - Collected Date].[HijriDateHierarchy].[All]" dimensionUniqueName="[Dim Date - Collected Date]" displayFolder="" count="0" unbalanced="0" hidden="1"/>
    <cacheHierarchy uniqueName="[Dim Date - Collected Date].[HijriDayKey]" caption="HijriDayKey" attribute="1" time="1" defaultMemberUniqueName="[Dim Date - Collected Date].[HijriDayKey].[All]" allUniqueName="[Dim Date - Collected Date].[HijriDayKey].[All]" dimensionUniqueName="[Dim Date - Collected Date]" displayFolder="" count="0" unbalanced="0" hidden="1"/>
    <cacheHierarchy uniqueName="[Dim Date - Collected Date].[HijriMonthKey]" caption="HijriMonthKey" attribute="1" time="1" defaultMemberUniqueName="[Dim Date - Collected Date].[HijriMonthKey].[All]" allUniqueName="[Dim Date - Collected Date].[HijriMonthKey].[All]" dimensionUniqueName="[Dim Date - Collected Date]" displayFolder="" count="0" unbalanced="0" hidden="1"/>
    <cacheHierarchy uniqueName="[Dim Date - Collected Date].[HijriQuarterKey]" caption="HijriQuarterKey" attribute="1" time="1" defaultMemberUniqueName="[Dim Date - Collected Date].[HijriQuarterKey].[All]" allUniqueName="[Dim Date - Collected Date].[HijriQuarterKey].[All]" dimensionUniqueName="[Dim Date - Collected Date]" displayFolder="" count="0" unbalanced="0" hidden="1"/>
    <cacheHierarchy uniqueName="[Dim Date - Collected Date].[HijriSemesterKey]" caption="HijriSemesterKey" attribute="1" time="1" defaultMemberUniqueName="[Dim Date - Collected Date].[HijriSemesterKey].[All]" allUniqueName="[Dim Date - Collected Date].[HijriSemesterKey].[All]" dimensionUniqueName="[Dim Date - Collected Date]" displayFolder="" count="0" unbalanced="0" hidden="1"/>
    <cacheHierarchy uniqueName="[Dim Date - Collected Date].[Month Name]" caption="Month Name" attribute="1" time="1" defaultMemberUniqueName="[Dim Date - Collected Date].[Month Name].[All]" allUniqueName="[Dim Date - Collected Date].[Month Name].[All]" dimensionUniqueName="[Dim Date - Collected Date]" displayFolder="" count="0" unbalanced="0" hidden="1"/>
    <cacheHierarchy uniqueName="[Dim Date - Collected Date].[Month Of Year]" caption="Month Of Year" attribute="1" time="1" defaultMemberUniqueName="[Dim Date - Collected Date].[Month Of Year].[All]" allUniqueName="[Dim Date - Collected Date].[Month Of Year].[All]" dimensionUniqueName="[Dim Date - Collected Date]" displayFolder="" count="0" unbalanced="0" hidden="1"/>
    <cacheHierarchy uniqueName="[Dim Date - Collected Date].[MonthKey]" caption="MonthKey" attribute="1" time="1" defaultMemberUniqueName="[Dim Date - Collected Date].[MonthKey].[All]" allUniqueName="[Dim Date - Collected Date].[MonthKey].[All]" dimensionUniqueName="[Dim Date - Collected Date]" displayFolder="" count="0" unbalanced="0" hidden="1"/>
    <cacheHierarchy uniqueName="[Dim Date - Collected Date].[MonthNameKey]" caption="MonthNameKey" attribute="1" time="1" defaultMemberUniqueName="[Dim Date - Collected Date].[MonthNameKey].[All]" allUniqueName="[Dim Date - Collected Date].[MonthNameKey].[All]" dimensionUniqueName="[Dim Date - Collected Date]" displayFolder="" count="0" unbalanced="0" hidden="1"/>
    <cacheHierarchy uniqueName="[Dim Date - Collected Date].[MonthOverTime]" caption="MonthOverTime" attribute="1" time="1" defaultMemberUniqueName="[Dim Date - Collected Date].[MonthOverTime].[All]" allUniqueName="[Dim Date - Collected Date].[MonthOverTime].[All]" dimensionUniqueName="[Dim Date - Collected Date]" displayFolder="" count="0" unbalanced="0" hidden="1"/>
    <cacheHierarchy uniqueName="[Dim Date - Collected Date].[PK_Date]" caption="PK_Date" attribute="1" time="1" keyAttribute="1" defaultMemberUniqueName="[Dim Date - Collected Date].[PK_Date].[All]" allUniqueName="[Dim Date - Collected Date].[PK_Date].[All]" dimensionUniqueName="[Dim Date - Collected Date]" displayFolder="" count="0" memberValueDatatype="7" unbalanced="0" hidden="1"/>
    <cacheHierarchy uniqueName="[Dim Date - Collected Date].[Quarter Name]" caption="Quarter Name" attribute="1" time="1" defaultMemberUniqueName="[Dim Date - Collected Date].[Quarter Name].[All]" allUniqueName="[Dim Date - Collected Date].[Quarter Name].[All]" dimensionUniqueName="[Dim Date - Collected Date]" displayFolder="" count="0" unbalanced="0" hidden="1"/>
    <cacheHierarchy uniqueName="[Dim Date - Collected Date].[Quarter Of Year]" caption="Quarter Of Year" attribute="1" time="1" defaultMemberUniqueName="[Dim Date - Collected Date].[Quarter Of Year].[All]" allUniqueName="[Dim Date - Collected Date].[Quarter Of Year].[All]" dimensionUniqueName="[Dim Date - Collected Date]" displayFolder="" count="0" unbalanced="0" hidden="1"/>
    <cacheHierarchy uniqueName="[Dim Date - Collected Date].[QuarterKey]" caption="QuarterKey" attribute="1" time="1" defaultMemberUniqueName="[Dim Date - Collected Date].[QuarterKey].[All]" allUniqueName="[Dim Date - Collected Date].[QuarterKey].[All]" dimensionUniqueName="[Dim Date - Collected Date]" displayFolder="" count="0" unbalanced="0" hidden="1"/>
    <cacheHierarchy uniqueName="[Dim Date - Collected Date].[Semester Of Year]" caption="Semester Of Year" attribute="1" time="1" defaultMemberUniqueName="[Dim Date - Collected Date].[Semester Of Year].[All]" allUniqueName="[Dim Date - Collected Date].[Semester Of Year].[All]" dimensionUniqueName="[Dim Date - Collected Date]" displayFolder="" count="0" unbalanced="0" hidden="1"/>
    <cacheHierarchy uniqueName="[Dim Date - Collected Date].[SemesterKey]" caption="SemesterKey" attribute="1" time="1" defaultMemberUniqueName="[Dim Date - Collected Date].[SemesterKey].[All]" allUniqueName="[Dim Date - Collected Date].[SemesterKey].[All]" dimensionUniqueName="[Dim Date - Collected Date]" displayFolder="" count="0" unbalanced="0" hidden="1"/>
    <cacheHierarchy uniqueName="[Dim Date - Collected Date].[SemesterNameKey]" caption="SemesterNameKey" attribute="1" time="1" defaultMemberUniqueName="[Dim Date - Collected Date].[SemesterNameKey].[All]" allUniqueName="[Dim Date - Collected Date].[SemesterNameKey].[All]" dimensionUniqueName="[Dim Date - Collected Date]" displayFolder="" count="0" unbalanced="0" hidden="1"/>
    <cacheHierarchy uniqueName="[Dim Date - Collected Date].[Week]" caption="Week" attribute="1" time="1" defaultMemberUniqueName="[Dim Date - Collected Date].[Week].[All]" allUniqueName="[Dim Date - Collected Date].[Week].[All]" dimensionUniqueName="[Dim Date - Collected Date]" displayFolder="" count="0" unbalanced="0" hidden="1"/>
    <cacheHierarchy uniqueName="[Dim Date - Collected Date].[Week Of Year]" caption="Week Of Year" attribute="1" time="1" defaultMemberUniqueName="[Dim Date - Collected Date].[Week Of Year].[All]" allUniqueName="[Dim Date - Collected Date].[Week Of Year].[All]" dimensionUniqueName="[Dim Date - Collected Date]" displayFolder="" count="0" unbalanced="0" hidden="1"/>
    <cacheHierarchy uniqueName="[Dim Date - Collected Date].[WeekKey]" caption="WeekKey" attribute="1" time="1" defaultMemberUniqueName="[Dim Date - Collected Date].[WeekKey].[All]" allUniqueName="[Dim Date - Collected Date].[WeekKey].[All]" dimensionUniqueName="[Dim Date - Collected Date]" displayFolder="" count="0" unbalanced="0" hidden="1"/>
    <cacheHierarchy uniqueName="[Dim Date - Collected Date].[WeeksHierarchy]" caption="WeeksHierarchy" time="1" defaultMemberUniqueName="[Dim Date - Collected Date].[WeeksHierarchy].[All]" allUniqueName="[Dim Date - Collected Date].[WeeksHierarchy].[All]" dimensionUniqueName="[Dim Date - Collected Date]" displayFolder="" count="0" unbalanced="0" hidden="1"/>
    <cacheHierarchy uniqueName="[Dim Date - Collected Date].[Year Name]" caption="Year Name" attribute="1" time="1" defaultMemberUniqueName="[Dim Date - Collected Date].[Year Name].[All]" allUniqueName="[Dim Date - Collected Date].[Year Name].[All]" dimensionUniqueName="[Dim Date - Collected Date]" displayFolder="" count="0" unbalanced="0" hidden="1"/>
    <cacheHierarchy uniqueName="[Dim Date - Collected Date].[YearMonthKey]" caption="YearMonthKey" attribute="1" time="1" defaultMemberUniqueName="[Dim Date - Collected Date].[YearMonthKey].[All]" allUniqueName="[Dim Date - Collected Date].[YearMonthKey].[All]" dimensionUniqueName="[Dim Date - Collected Date]" displayFolder="" count="0" unbalanced="0" hidden="1"/>
    <cacheHierarchy uniqueName="[Dim Date - Collected Time].[DayTimeBucket]" caption="DayTimeBucket" attribute="1" defaultMemberUniqueName="[Dim Date - Collected Time].[DayTimeBucket].[All]" allUniqueName="[Dim Date - Collected Time].[DayTimeBucket].[All]" dimensionUniqueName="[Dim Date - Collected Time]" displayFolder="" count="0" unbalanced="0" hidden="1"/>
    <cacheHierarchy uniqueName="[Dim Date - Collected Time].[DayTimeBucketGroupKey]" caption="DayTimeBucketGroupKey" attribute="1" defaultMemberUniqueName="[Dim Date - Collected Time].[DayTimeBucketGroupKey].[All]" allUniqueName="[Dim Date - Collected Time].[DayTimeBucketGroupKey].[All]" dimensionUniqueName="[Dim Date - Collected Time]" displayFolder="" count="0" unbalanced="0" hidden="1"/>
    <cacheHierarchy uniqueName="[Dim Date - Collected Time].[Hour30]" caption="Hour30" attribute="1" defaultMemberUniqueName="[Dim Date - Collected Time].[Hour30].[All]" allUniqueName="[Dim Date - Collected Time].[Hour30].[All]" dimensionUniqueName="[Dim Date - Collected Time]" displayFolder="" count="0" unbalanced="0" hidden="1"/>
    <cacheHierarchy uniqueName="[Dim Date - Collected Time].[HourlyBucket]" caption="HourlyBucket" attribute="1" defaultMemberUniqueName="[Dim Date - Collected Time].[HourlyBucket].[All]" allUniqueName="[Dim Date - Collected Time].[HourlyBucket].[All]" dimensionUniqueName="[Dim Date - Collected Time]" displayFolder="" count="0" unbalanced="0" hidden="1"/>
    <cacheHierarchy uniqueName="[Dim Date - Collected Time].[MinuteNumber]" caption="MinuteNumber" attribute="1" defaultMemberUniqueName="[Dim Date - Collected Time].[MinuteNumber].[All]" allUniqueName="[Dim Date - Collected Time].[MinuteNumber].[All]" dimensionUniqueName="[Dim Date - Collected Time]" displayFolder="" count="0" unbalanced="0" hidden="1"/>
    <cacheHierarchy uniqueName="[Dim Date - Collected Time].[SecondNumber]" caption="SecondNumber" attribute="1" defaultMemberUniqueName="[Dim Date - Collected Time].[SecondNumber].[All]" allUniqueName="[Dim Date - Collected Time].[SecondNumber].[All]" dimensionUniqueName="[Dim Date - Collected Time]" displayFolder="" count="0" unbalanced="0" hidden="1"/>
    <cacheHierarchy uniqueName="[Dim Date - Collected Time].[Time]" caption="Time" attribute="1" defaultMemberUniqueName="[Dim Date - Collected Time].[Time].[All]" allUniqueName="[Dim Date - Collected Time].[Time].[All]" dimensionUniqueName="[Dim Date - Collected Time]" displayFolder="" count="0" unbalanced="0" hidden="1"/>
    <cacheHierarchy uniqueName="[Dim Date - Collected Time].[TimeAltKey]" caption="TimeAltKey" attribute="1" defaultMemberUniqueName="[Dim Date - Collected Time].[TimeAltKey].[All]" allUniqueName="[Dim Date - Collected Time].[TimeAltKey].[All]" dimensionUniqueName="[Dim Date - Collected Time]" displayFolder="" count="0" unbalanced="0" hidden="1"/>
    <cacheHierarchy uniqueName="[Dim Date - Collected Time].[TimeInSecond]" caption="TimeInSecond" attribute="1" defaultMemberUniqueName="[Dim Date - Collected Time].[TimeInSecond].[All]" allUniqueName="[Dim Date - Collected Time].[TimeInSecond].[All]" dimensionUniqueName="[Dim Date - Collected Time]" displayFolder="" count="0" unbalanced="0" hidden="1"/>
    <cacheHierarchy uniqueName="[Dim Date - Collected Time].[TimeKey]" caption="TimeKey" attribute="1" defaultMemberUniqueName="[Dim Date - Collected Time].[TimeKey].[All]" allUniqueName="[Dim Date - Collected Time].[TimeKey].[All]" dimensionUniqueName="[Dim Date - Collected Time]" displayFolder="" count="0" unbalanced="0" hidden="1"/>
    <cacheHierarchy uniqueName="[Dim Date - Complete Date].[Custom Week]" caption="Custom Week" attribute="1" time="1" defaultMemberUniqueName="[Dim Date - Complete Date].[Custom Week].[All]" allUniqueName="[Dim Date - Complete Date].[Custom Week].[All]" dimensionUniqueName="[Dim Date - Complete Date]" displayFolder="" count="0" unbalanced="0" hidden="1"/>
    <cacheHierarchy uniqueName="[Dim Date - Complete Date].[Date]" caption="Date" attribute="1" time="1" defaultMemberUniqueName="[Dim Date - Complete Date].[Date].[All]" allUniqueName="[Dim Date - Complete Date].[Date].[All]" dimensionUniqueName="[Dim Date - Complete Date]" displayFolder="" count="0" unbalanced="0" hidden="1"/>
    <cacheHierarchy uniqueName="[Dim Date - Complete Date].[DateHierarchy]" caption="DateHierarchy" time="1" defaultMemberUniqueName="[Dim Date - Complete Date].[DateHierarchy].[All]" allUniqueName="[Dim Date - Complete Date].[DateHierarchy].[All]" dimensionUniqueName="[Dim Date - Complete Date]" displayFolder="" count="0" unbalanced="0" hidden="1"/>
    <cacheHierarchy uniqueName="[Dim Date - Complete Date].[DateKey]" caption="DateKey" attribute="1" time="1" defaultMemberUniqueName="[Dim Date - Complete Date].[DateKey].[All]" allUniqueName="[Dim Date - Complete Date].[DateKey].[All]" dimensionUniqueName="[Dim Date - Complete Date]" displayFolder="" count="0" unbalanced="0" hidden="1"/>
    <cacheHierarchy uniqueName="[Dim Date - Complete Date].[DateOld]" caption="DateOld" attribute="1" time="1" defaultMemberUniqueName="[Dim Date - Complete Date].[DateOld].[All]" allUniqueName="[Dim Date - Complete Date].[DateOld].[All]" dimensionUniqueName="[Dim Date - Complete Date]" displayFolder="" count="0" unbalanced="0" hidden="1"/>
    <cacheHierarchy uniqueName="[Dim Date - Complete Date].[Day Name]" caption="Day Name" attribute="1" time="1" defaultMemberUniqueName="[Dim Date - Complete Date].[Day Name].[All]" allUniqueName="[Dim Date - Complete Date].[Day Name].[All]" dimensionUniqueName="[Dim Date - Complete Date]" displayFolder="" count="0" unbalanced="0" hidden="1"/>
    <cacheHierarchy uniqueName="[Dim Date - Complete Date].[Day Of Month]" caption="Day Of Month" attribute="1" time="1" defaultMemberUniqueName="[Dim Date - Complete Date].[Day Of Month].[All]" allUniqueName="[Dim Date - Complete Date].[Day Of Month].[All]" dimensionUniqueName="[Dim Date - Complete Date]" displayFolder="" count="0" unbalanced="0" hidden="1"/>
    <cacheHierarchy uniqueName="[Dim Date - Complete Date].[Day of Week]" caption="Day of Week" attribute="1" time="1" defaultMemberUniqueName="[Dim Date - Complete Date].[Day of Week].[All]" allUniqueName="[Dim Date - Complete Date].[Day of Week].[All]" dimensionUniqueName="[Dim Date - Complete Date]" displayFolder="" count="0" unbalanced="0" hidden="1"/>
    <cacheHierarchy uniqueName="[Dim Date - Complete Date].[Day of Year]" caption="Day of Year" attribute="1" time="1" defaultMemberUniqueName="[Dim Date - Complete Date].[Day of Year].[All]" allUniqueName="[Dim Date - Complete Date].[Day of Year].[All]" dimensionUniqueName="[Dim Date - Complete Date]" displayFolder="" count="0" unbalanced="0" hidden="1"/>
    <cacheHierarchy uniqueName="[Dim Date - Complete Date].[DayKey]" caption="DayKey" attribute="1" time="1" defaultMemberUniqueName="[Dim Date - Complete Date].[DayKey].[All]" allUniqueName="[Dim Date - Complete Date].[DayKey].[All]" dimensionUniqueName="[Dim Date - Complete Date]" displayFolder="" count="0" unbalanced="0" hidden="1"/>
    <cacheHierarchy uniqueName="[Dim Date - Complete Date].[DayKey2]" caption="DayKey2" attribute="1" time="1" defaultMemberUniqueName="[Dim Date - Complete Date].[DayKey2].[All]" allUniqueName="[Dim Date - Complete Date].[DayKey2].[All]" dimensionUniqueName="[Dim Date - Complete Date]" displayFolder="" count="0" unbalanced="0" hidden="1"/>
    <cacheHierarchy uniqueName="[Dim Date - Complete Date].[DayofMonthKey]" caption="DayofMonthKey" attribute="1" time="1" defaultMemberUniqueName="[Dim Date - Complete Date].[DayofMonthKey].[All]" allUniqueName="[Dim Date - Complete Date].[DayofMonthKey].[All]" dimensionUniqueName="[Dim Date - Complete Date]" displayFolder="" count="0" unbalanced="0" hidden="1"/>
    <cacheHierarchy uniqueName="[Dim Date - Complete Date].[DayofWeekKey]" caption="DayofWeekKey" attribute="1" time="1" defaultMemberUniqueName="[Dim Date - Complete Date].[DayofWeekKey].[All]" allUniqueName="[Dim Date - Complete Date].[DayofWeekKey].[All]" dimensionUniqueName="[Dim Date - Complete Date]" displayFolder="" count="0" unbalanced="0" hidden="1"/>
    <cacheHierarchy uniqueName="[Dim Date - Complete Date].[DayofYearKey]" caption="DayofYearKey" attribute="1" time="1" defaultMemberUniqueName="[Dim Date - Complete Date].[DayofYearKey].[All]" allUniqueName="[Dim Date - Complete Date].[DayofYearKey].[All]" dimensionUniqueName="[Dim Date - Complete Date]" displayFolder="" count="0" unbalanced="0" hidden="1"/>
    <cacheHierarchy uniqueName="[Dim Date - Complete Date].[FormattedDate]" caption="FormattedDate" attribute="1" time="1" defaultMemberUniqueName="[Dim Date - Complete Date].[FormattedDate].[All]" allUniqueName="[Dim Date - Complete Date].[FormattedDate].[All]" dimensionUniqueName="[Dim Date - Complete Date]" displayFolder="" count="0" unbalanced="0" hidden="1"/>
    <cacheHierarchy uniqueName="[Dim Date - Complete Date].[Half Year Name]" caption="Half Year Name" attribute="1" time="1" defaultMemberUniqueName="[Dim Date - Complete Date].[Half Year Name].[All]" allUniqueName="[Dim Date - Complete Date].[Half Year Name].[All]" dimensionUniqueName="[Dim Date - Complete Date]" displayFolder="" count="0" unbalanced="0" hidden="1"/>
    <cacheHierarchy uniqueName="[Dim Date - Complete Date].[Hijri Date]" caption="Hijri Date" attribute="1" time="1" defaultMemberUniqueName="[Dim Date - Complete Date].[Hijri Date].[All]" allUniqueName="[Dim Date - Complete Date].[Hijri Date].[All]" dimensionUniqueName="[Dim Date - Complete Date]" displayFolder="" count="0" unbalanced="0" hidden="1"/>
    <cacheHierarchy uniqueName="[Dim Date - Complete Date].[Hijri Month]" caption="Hijri Month" attribute="1" time="1" defaultMemberUniqueName="[Dim Date - Complete Date].[Hijri Month].[All]" allUniqueName="[Dim Date - Complete Date].[Hijri Month].[All]" dimensionUniqueName="[Dim Date - Complete Date]" displayFolder="" count="0" unbalanced="0" hidden="1"/>
    <cacheHierarchy uniqueName="[Dim Date - Complete Date].[Hijri Quarter]" caption="Hijri Quarter" attribute="1" time="1" defaultMemberUniqueName="[Dim Date - Complete Date].[Hijri Quarter].[All]" allUniqueName="[Dim Date - Complete Date].[Hijri Quarter].[All]" dimensionUniqueName="[Dim Date - Complete Date]" displayFolder="" count="0" unbalanced="0" hidden="1"/>
    <cacheHierarchy uniqueName="[Dim Date - Complete Date].[Hijri Semester]" caption="Hijri Semester" attribute="1" time="1" defaultMemberUniqueName="[Dim Date - Complete Date].[Hijri Semester].[All]" allUniqueName="[Dim Date - Complete Date].[Hijri Semester].[All]" dimensionUniqueName="[Dim Date - Complete Date]" displayFolder="" count="0" unbalanced="0" hidden="1"/>
    <cacheHierarchy uniqueName="[Dim Date - Complete Date].[Hijri Year]" caption="Hijri Year" attribute="1" time="1" defaultMemberUniqueName="[Dim Date - Complete Date].[Hijri Year].[All]" allUniqueName="[Dim Date - Complete Date].[Hijri Year].[All]" dimensionUniqueName="[Dim Date - Complete Date]" displayFolder="" count="0" unbalanced="0" hidden="1"/>
    <cacheHierarchy uniqueName="[Dim Date - Complete Date].[HijriDateHierarchy]" caption="HijriDateHierarchy" time="1" defaultMemberUniqueName="[Dim Date - Complete Date].[HijriDateHierarchy].[All]" allUniqueName="[Dim Date - Complete Date].[HijriDateHierarchy].[All]" dimensionUniqueName="[Dim Date - Complete Date]" displayFolder="" count="0" unbalanced="0" hidden="1"/>
    <cacheHierarchy uniqueName="[Dim Date - Complete Date].[HijriDayKey]" caption="HijriDayKey" attribute="1" time="1" defaultMemberUniqueName="[Dim Date - Complete Date].[HijriDayKey].[All]" allUniqueName="[Dim Date - Complete Date].[HijriDayKey].[All]" dimensionUniqueName="[Dim Date - Complete Date]" displayFolder="" count="0" unbalanced="0" hidden="1"/>
    <cacheHierarchy uniqueName="[Dim Date - Complete Date].[HijriMonthKey]" caption="HijriMonthKey" attribute="1" time="1" defaultMemberUniqueName="[Dim Date - Complete Date].[HijriMonthKey].[All]" allUniqueName="[Dim Date - Complete Date].[HijriMonthKey].[All]" dimensionUniqueName="[Dim Date - Complete Date]" displayFolder="" count="0" unbalanced="0" hidden="1"/>
    <cacheHierarchy uniqueName="[Dim Date - Complete Date].[HijriQuarterKey]" caption="HijriQuarterKey" attribute="1" time="1" defaultMemberUniqueName="[Dim Date - Complete Date].[HijriQuarterKey].[All]" allUniqueName="[Dim Date - Complete Date].[HijriQuarterKey].[All]" dimensionUniqueName="[Dim Date - Complete Date]" displayFolder="" count="0" unbalanced="0" hidden="1"/>
    <cacheHierarchy uniqueName="[Dim Date - Complete Date].[HijriSemesterKey]" caption="HijriSemesterKey" attribute="1" time="1" defaultMemberUniqueName="[Dim Date - Complete Date].[HijriSemesterKey].[All]" allUniqueName="[Dim Date - Complete Date].[HijriSemesterKey].[All]" dimensionUniqueName="[Dim Date - Complete Date]" displayFolder="" count="0" unbalanced="0" hidden="1"/>
    <cacheHierarchy uniqueName="[Dim Date - Complete Date].[Month Name]" caption="Month Name" attribute="1" time="1" defaultMemberUniqueName="[Dim Date - Complete Date].[Month Name].[All]" allUniqueName="[Dim Date - Complete Date].[Month Name].[All]" dimensionUniqueName="[Dim Date - Complete Date]" displayFolder="" count="0" unbalanced="0" hidden="1"/>
    <cacheHierarchy uniqueName="[Dim Date - Complete Date].[Month Of Year]" caption="Month Of Year" attribute="1" time="1" defaultMemberUniqueName="[Dim Date - Complete Date].[Month Of Year].[All]" allUniqueName="[Dim Date - Complete Date].[Month Of Year].[All]" dimensionUniqueName="[Dim Date - Complete Date]" displayFolder="" count="0" unbalanced="0" hidden="1"/>
    <cacheHierarchy uniqueName="[Dim Date - Complete Date].[MonthKey]" caption="MonthKey" attribute="1" time="1" defaultMemberUniqueName="[Dim Date - Complete Date].[MonthKey].[All]" allUniqueName="[Dim Date - Complete Date].[MonthKey].[All]" dimensionUniqueName="[Dim Date - Complete Date]" displayFolder="" count="0" unbalanced="0" hidden="1"/>
    <cacheHierarchy uniqueName="[Dim Date - Complete Date].[MonthNameKey]" caption="MonthNameKey" attribute="1" time="1" defaultMemberUniqueName="[Dim Date - Complete Date].[MonthNameKey].[All]" allUniqueName="[Dim Date - Complete Date].[MonthNameKey].[All]" dimensionUniqueName="[Dim Date - Complete Date]" displayFolder="" count="0" unbalanced="0" hidden="1"/>
    <cacheHierarchy uniqueName="[Dim Date - Complete Date].[MonthOverTime]" caption="MonthOverTime" attribute="1" time="1" defaultMemberUniqueName="[Dim Date - Complete Date].[MonthOverTime].[All]" allUniqueName="[Dim Date - Complete Date].[MonthOverTime].[All]" dimensionUniqueName="[Dim Date - Complete Date]" displayFolder="" count="0" unbalanced="0" hidden="1"/>
    <cacheHierarchy uniqueName="[Dim Date - Complete Date].[PK_Date]" caption="PK_Date" attribute="1" time="1" keyAttribute="1" defaultMemberUniqueName="[Dim Date - Complete Date].[PK_Date].[All]" allUniqueName="[Dim Date - Complete Date].[PK_Date].[All]" dimensionUniqueName="[Dim Date - Complete Date]" displayFolder="" count="0" memberValueDatatype="7" unbalanced="0" hidden="1"/>
    <cacheHierarchy uniqueName="[Dim Date - Complete Date].[Quarter Name]" caption="Quarter Name" attribute="1" time="1" defaultMemberUniqueName="[Dim Date - Complete Date].[Quarter Name].[All]" allUniqueName="[Dim Date - Complete Date].[Quarter Name].[All]" dimensionUniqueName="[Dim Date - Complete Date]" displayFolder="" count="0" unbalanced="0" hidden="1"/>
    <cacheHierarchy uniqueName="[Dim Date - Complete Date].[Quarter Of Year]" caption="Quarter Of Year" attribute="1" time="1" defaultMemberUniqueName="[Dim Date - Complete Date].[Quarter Of Year].[All]" allUniqueName="[Dim Date - Complete Date].[Quarter Of Year].[All]" dimensionUniqueName="[Dim Date - Complete Date]" displayFolder="" count="0" unbalanced="0" hidden="1"/>
    <cacheHierarchy uniqueName="[Dim Date - Complete Date].[QuarterKey]" caption="QuarterKey" attribute="1" time="1" defaultMemberUniqueName="[Dim Date - Complete Date].[QuarterKey].[All]" allUniqueName="[Dim Date - Complete Date].[QuarterKey].[All]" dimensionUniqueName="[Dim Date - Complete Date]" displayFolder="" count="0" unbalanced="0" hidden="1"/>
    <cacheHierarchy uniqueName="[Dim Date - Complete Date].[Semester Of Year]" caption="Semester Of Year" attribute="1" time="1" defaultMemberUniqueName="[Dim Date - Complete Date].[Semester Of Year].[All]" allUniqueName="[Dim Date - Complete Date].[Semester Of Year].[All]" dimensionUniqueName="[Dim Date - Complete Date]" displayFolder="" count="0" unbalanced="0" hidden="1"/>
    <cacheHierarchy uniqueName="[Dim Date - Complete Date].[SemesterKey]" caption="SemesterKey" attribute="1" time="1" defaultMemberUniqueName="[Dim Date - Complete Date].[SemesterKey].[All]" allUniqueName="[Dim Date - Complete Date].[SemesterKey].[All]" dimensionUniqueName="[Dim Date - Complete Date]" displayFolder="" count="0" unbalanced="0" hidden="1"/>
    <cacheHierarchy uniqueName="[Dim Date - Complete Date].[SemesterNameKey]" caption="SemesterNameKey" attribute="1" time="1" defaultMemberUniqueName="[Dim Date - Complete Date].[SemesterNameKey].[All]" allUniqueName="[Dim Date - Complete Date].[SemesterNameKey].[All]" dimensionUniqueName="[Dim Date - Complete Date]" displayFolder="" count="0" unbalanced="0" hidden="1"/>
    <cacheHierarchy uniqueName="[Dim Date - Complete Date].[Week]" caption="Week" attribute="1" time="1" defaultMemberUniqueName="[Dim Date - Complete Date].[Week].[All]" allUniqueName="[Dim Date - Complete Date].[Week].[All]" dimensionUniqueName="[Dim Date - Complete Date]" displayFolder="" count="0" unbalanced="0" hidden="1"/>
    <cacheHierarchy uniqueName="[Dim Date - Complete Date].[Week Of Year]" caption="Week Of Year" attribute="1" time="1" defaultMemberUniqueName="[Dim Date - Complete Date].[Week Of Year].[All]" allUniqueName="[Dim Date - Complete Date].[Week Of Year].[All]" dimensionUniqueName="[Dim Date - Complete Date]" displayFolder="" count="0" unbalanced="0" hidden="1"/>
    <cacheHierarchy uniqueName="[Dim Date - Complete Date].[WeekKey]" caption="WeekKey" attribute="1" time="1" defaultMemberUniqueName="[Dim Date - Complete Date].[WeekKey].[All]" allUniqueName="[Dim Date - Complete Date].[WeekKey].[All]" dimensionUniqueName="[Dim Date - Complete Date]" displayFolder="" count="0" unbalanced="0" hidden="1"/>
    <cacheHierarchy uniqueName="[Dim Date - Complete Date].[WeeksHierarchy]" caption="WeeksHierarchy" time="1" defaultMemberUniqueName="[Dim Date - Complete Date].[WeeksHierarchy].[All]" allUniqueName="[Dim Date - Complete Date].[WeeksHierarchy].[All]" dimensionUniqueName="[Dim Date - Complete Date]" displayFolder="" count="0" unbalanced="0" hidden="1"/>
    <cacheHierarchy uniqueName="[Dim Date - Complete Date].[Year Name]" caption="Year Name" attribute="1" time="1" defaultMemberUniqueName="[Dim Date - Complete Date].[Year Name].[All]" allUniqueName="[Dim Date - Complete Date].[Year Name].[All]" dimensionUniqueName="[Dim Date - Complete Date]" displayFolder="" count="0" unbalanced="0" hidden="1"/>
    <cacheHierarchy uniqueName="[Dim Date - Complete Date].[YearMonthKey]" caption="YearMonthKey" attribute="1" time="1" defaultMemberUniqueName="[Dim Date - Complete Date].[YearMonthKey].[All]" allUniqueName="[Dim Date - Complete Date].[YearMonthKey].[All]" dimensionUniqueName="[Dim Date - Complete Date]" displayFolder="" count="0" unbalanced="0" hidden="1"/>
    <cacheHierarchy uniqueName="[Dim Date - Complete Time].[DayTimeBucket]" caption="DayTimeBucket" attribute="1" defaultMemberUniqueName="[Dim Date - Complete Time].[DayTimeBucket].[All]" allUniqueName="[Dim Date - Complete Time].[DayTimeBucket].[All]" dimensionUniqueName="[Dim Date - Complete Time]" displayFolder="" count="0" unbalanced="0" hidden="1"/>
    <cacheHierarchy uniqueName="[Dim Date - Complete Time].[DayTimeBucketGroupKey]" caption="DayTimeBucketGroupKey" attribute="1" defaultMemberUniqueName="[Dim Date - Complete Time].[DayTimeBucketGroupKey].[All]" allUniqueName="[Dim Date - Complete Time].[DayTimeBucketGroupKey].[All]" dimensionUniqueName="[Dim Date - Complete Time]" displayFolder="" count="0" unbalanced="0" hidden="1"/>
    <cacheHierarchy uniqueName="[Dim Date - Complete Time].[Hour24]" caption="Hour24" attribute="1" defaultMemberUniqueName="[Dim Date - Complete Time].[Hour24].[All]" allUniqueName="[Dim Date - Complete Time].[Hour24].[All]" dimensionUniqueName="[Dim Date - Complete Time]" displayFolder="" count="0" unbalanced="0" hidden="1"/>
    <cacheHierarchy uniqueName="[Dim Date - Complete Time].[HourlyBucket]" caption="HourlyBucket" attribute="1" defaultMemberUniqueName="[Dim Date - Complete Time].[HourlyBucket].[All]" allUniqueName="[Dim Date - Complete Time].[HourlyBucket].[All]" dimensionUniqueName="[Dim Date - Complete Time]" displayFolder="" count="0" unbalanced="0" hidden="1"/>
    <cacheHierarchy uniqueName="[Dim Date - Complete Time].[MinuteNumber]" caption="MinuteNumber" attribute="1" defaultMemberUniqueName="[Dim Date - Complete Time].[MinuteNumber].[All]" allUniqueName="[Dim Date - Complete Time].[MinuteNumber].[All]" dimensionUniqueName="[Dim Date - Complete Time]" displayFolder="" count="0" unbalanced="0" hidden="1"/>
    <cacheHierarchy uniqueName="[Dim Date - Complete Time].[SecondNumber]" caption="SecondNumber" attribute="1" defaultMemberUniqueName="[Dim Date - Complete Time].[SecondNumber].[All]" allUniqueName="[Dim Date - Complete Time].[SecondNumber].[All]" dimensionUniqueName="[Dim Date - Complete Time]" displayFolder="" count="0" unbalanced="0" hidden="1"/>
    <cacheHierarchy uniqueName="[Dim Date - Complete Time].[Time]" caption="Time" attribute="1" defaultMemberUniqueName="[Dim Date - Complete Time].[Time].[All]" allUniqueName="[Dim Date - Complete Time].[Time].[All]" dimensionUniqueName="[Dim Date - Complete Time]" displayFolder="" count="0" unbalanced="0" hidden="1"/>
    <cacheHierarchy uniqueName="[Dim Date - Complete Time].[TimeAltKey]" caption="TimeAltKey" attribute="1" defaultMemberUniqueName="[Dim Date - Complete Time].[TimeAltKey].[All]" allUniqueName="[Dim Date - Complete Time].[TimeAltKey].[All]" dimensionUniqueName="[Dim Date - Complete Time]" displayFolder="" count="0" unbalanced="0" hidden="1"/>
    <cacheHierarchy uniqueName="[Dim Date - Complete Time].[TimeInSecond]" caption="TimeInSecond" attribute="1" defaultMemberUniqueName="[Dim Date - Complete Time].[TimeInSecond].[All]" allUniqueName="[Dim Date - Complete Time].[TimeInSecond].[All]" dimensionUniqueName="[Dim Date - Complete Time]" displayFolder="" count="0" unbalanced="0" hidden="1"/>
    <cacheHierarchy uniqueName="[Dim Date - Complete Time].[TimeKey]" caption="TimeKey" attribute="1" defaultMemberUniqueName="[Dim Date - Complete Time].[TimeKey].[All]" allUniqueName="[Dim Date - Complete Time].[TimeKey].[All]" dimensionUniqueName="[Dim Date - Complete Time]" displayFolder="" count="0" unbalanced="0" hidden="1"/>
    <cacheHierarchy uniqueName="[Dim Date - Creation Date].[Custom Week]" caption="Custom Week" attribute="1" time="1" defaultMemberUniqueName="[Dim Date - Creation Date].[Custom Week].[All]" allUniqueName="[Dim Date - Creation Date].[Custom Week].[All]" dimensionUniqueName="[Dim Date - Creation Date]" displayFolder="" count="0" unbalanced="0" hidden="1"/>
    <cacheHierarchy uniqueName="[Dim Date - Creation Date].[Date]" caption="Date" attribute="1" time="1" defaultMemberUniqueName="[Dim Date - Creation Date].[Date].[All]" allUniqueName="[Dim Date - Creation Date].[Date].[All]" dimensionUniqueName="[Dim Date - Creation Date]" displayFolder="" count="0" unbalanced="0" hidden="1"/>
    <cacheHierarchy uniqueName="[Dim Date - Creation Date].[DateHierarchy]" caption="DateHierarchy" time="1" defaultMemberUniqueName="[Dim Date - Creation Date].[DateHierarchy].[All]" allUniqueName="[Dim Date - Creation Date].[DateHierarchy].[All]" dimensionUniqueName="[Dim Date - Creation Date]" displayFolder="" count="0" unbalanced="0" hidden="1"/>
    <cacheHierarchy uniqueName="[Dim Date - Creation Date].[DateKey]" caption="DateKey" attribute="1" time="1" defaultMemberUniqueName="[Dim Date - Creation Date].[DateKey].[All]" allUniqueName="[Dim Date - Creation Date].[DateKey].[All]" dimensionUniqueName="[Dim Date - Creation Date]" displayFolder="" count="0" unbalanced="0" hidden="1"/>
    <cacheHierarchy uniqueName="[Dim Date - Creation Date].[DateOld]" caption="DateOld" attribute="1" time="1" defaultMemberUniqueName="[Dim Date - Creation Date].[DateOld].[All]" allUniqueName="[Dim Date - Creation Date].[DateOld].[All]" dimensionUniqueName="[Dim Date - Creation Date]" displayFolder="" count="0" unbalanced="0" hidden="1"/>
    <cacheHierarchy uniqueName="[Dim Date - Creation Date].[Day Name]" caption="Day Name" attribute="1" time="1" defaultMemberUniqueName="[Dim Date - Creation Date].[Day Name].[All]" allUniqueName="[Dim Date - Creation Date].[Day Name].[All]" dimensionUniqueName="[Dim Date - Creation Date]" displayFolder="" count="0" unbalanced="0" hidden="1"/>
    <cacheHierarchy uniqueName="[Dim Date - Creation Date].[Day Of Month]" caption="Day Of Month" attribute="1" time="1" defaultMemberUniqueName="[Dim Date - Creation Date].[Day Of Month].[All]" allUniqueName="[Dim Date - Creation Date].[Day Of Month].[All]" dimensionUniqueName="[Dim Date - Creation Date]" displayFolder="" count="0" unbalanced="0" hidden="1"/>
    <cacheHierarchy uniqueName="[Dim Date - Creation Date].[Day of Week]" caption="Day of Week" attribute="1" time="1" defaultMemberUniqueName="[Dim Date - Creation Date].[Day of Week].[All]" allUniqueName="[Dim Date - Creation Date].[Day of Week].[All]" dimensionUniqueName="[Dim Date - Creation Date]" displayFolder="" count="0" unbalanced="0" hidden="1"/>
    <cacheHierarchy uniqueName="[Dim Date - Creation Date].[Day of Year]" caption="Day of Year" attribute="1" time="1" defaultMemberUniqueName="[Dim Date - Creation Date].[Day of Year].[All]" allUniqueName="[Dim Date - Creation Date].[Day of Year].[All]" dimensionUniqueName="[Dim Date - Creation Date]" displayFolder="" count="0" unbalanced="0" hidden="1"/>
    <cacheHierarchy uniqueName="[Dim Date - Creation Date].[DayKey]" caption="DayKey" attribute="1" time="1" defaultMemberUniqueName="[Dim Date - Creation Date].[DayKey].[All]" allUniqueName="[Dim Date - Creation Date].[DayKey].[All]" dimensionUniqueName="[Dim Date - Creation Date]" displayFolder="" count="0" unbalanced="0" hidden="1"/>
    <cacheHierarchy uniqueName="[Dim Date - Creation Date].[DayKey2]" caption="DayKey2" attribute="1" time="1" defaultMemberUniqueName="[Dim Date - Creation Date].[DayKey2].[All]" allUniqueName="[Dim Date - Creation Date].[DayKey2].[All]" dimensionUniqueName="[Dim Date - Creation Date]" displayFolder="" count="0" unbalanced="0" hidden="1"/>
    <cacheHierarchy uniqueName="[Dim Date - Creation Date].[DayofMonthKey]" caption="DayofMonthKey" attribute="1" time="1" defaultMemberUniqueName="[Dim Date - Creation Date].[DayofMonthKey].[All]" allUniqueName="[Dim Date - Creation Date].[DayofMonthKey].[All]" dimensionUniqueName="[Dim Date - Creation Date]" displayFolder="" count="0" unbalanced="0" hidden="1"/>
    <cacheHierarchy uniqueName="[Dim Date - Creation Date].[DayofWeekKey]" caption="DayofWeekKey" attribute="1" time="1" defaultMemberUniqueName="[Dim Date - Creation Date].[DayofWeekKey].[All]" allUniqueName="[Dim Date - Creation Date].[DayofWeekKey].[All]" dimensionUniqueName="[Dim Date - Creation Date]" displayFolder="" count="0" unbalanced="0" hidden="1"/>
    <cacheHierarchy uniqueName="[Dim Date - Creation Date].[DayofYearKey]" caption="DayofYearKey" attribute="1" time="1" defaultMemberUniqueName="[Dim Date - Creation Date].[DayofYearKey].[All]" allUniqueName="[Dim Date - Creation Date].[DayofYearKey].[All]" dimensionUniqueName="[Dim Date - Creation Date]" displayFolder="" count="0" unbalanced="0" hidden="1"/>
    <cacheHierarchy uniqueName="[Dim Date - Creation Date].[FormattedDate]" caption="FormattedDate" attribute="1" time="1" defaultMemberUniqueName="[Dim Date - Creation Date].[FormattedDate].[All]" allUniqueName="[Dim Date - Creation Date].[FormattedDate].[All]" dimensionUniqueName="[Dim Date - Creation Date]" displayFolder="" count="0" unbalanced="0" hidden="1"/>
    <cacheHierarchy uniqueName="[Dim Date - Creation Date].[Half Year Name]" caption="Half Year Name" attribute="1" time="1" defaultMemberUniqueName="[Dim Date - Creation Date].[Half Year Name].[All]" allUniqueName="[Dim Date - Creation Date].[Half Year Name].[All]" dimensionUniqueName="[Dim Date - Creation Date]" displayFolder="" count="0" unbalanced="0" hidden="1"/>
    <cacheHierarchy uniqueName="[Dim Date - Creation Date].[Hijri Date]" caption="Hijri Date" attribute="1" time="1" defaultMemberUniqueName="[Dim Date - Creation Date].[Hijri Date].[All]" allUniqueName="[Dim Date - Creation Date].[Hijri Date].[All]" dimensionUniqueName="[Dim Date - Creation Date]" displayFolder="" count="0" unbalanced="0" hidden="1"/>
    <cacheHierarchy uniqueName="[Dim Date - Creation Date].[Hijri Month]" caption="Hijri Month" attribute="1" time="1" defaultMemberUniqueName="[Dim Date - Creation Date].[Hijri Month].[All]" allUniqueName="[Dim Date - Creation Date].[Hijri Month].[All]" dimensionUniqueName="[Dim Date - Creation Date]" displayFolder="" count="0" unbalanced="0" hidden="1"/>
    <cacheHierarchy uniqueName="[Dim Date - Creation Date].[Hijri Quarter]" caption="Hijri Quarter" attribute="1" time="1" defaultMemberUniqueName="[Dim Date - Creation Date].[Hijri Quarter].[All]" allUniqueName="[Dim Date - Creation Date].[Hijri Quarter].[All]" dimensionUniqueName="[Dim Date - Creation Date]" displayFolder="" count="0" unbalanced="0" hidden="1"/>
    <cacheHierarchy uniqueName="[Dim Date - Creation Date].[Hijri Semester]" caption="Hijri Semester" attribute="1" time="1" defaultMemberUniqueName="[Dim Date - Creation Date].[Hijri Semester].[All]" allUniqueName="[Dim Date - Creation Date].[Hijri Semester].[All]" dimensionUniqueName="[Dim Date - Creation Date]" displayFolder="" count="0" unbalanced="0" hidden="1"/>
    <cacheHierarchy uniqueName="[Dim Date - Creation Date].[Hijri Year]" caption="Hijri Year" attribute="1" time="1" defaultMemberUniqueName="[Dim Date - Creation Date].[Hijri Year].[All]" allUniqueName="[Dim Date - Creation Date].[Hijri Year].[All]" dimensionUniqueName="[Dim Date - Creation Date]" displayFolder="" count="0" unbalanced="0" hidden="1"/>
    <cacheHierarchy uniqueName="[Dim Date - Creation Date].[HijriDateHierarchy]" caption="HijriDateHierarchy" time="1" defaultMemberUniqueName="[Dim Date - Creation Date].[HijriDateHierarchy].[All]" allUniqueName="[Dim Date - Creation Date].[HijriDateHierarchy].[All]" dimensionUniqueName="[Dim Date - Creation Date]" displayFolder="" count="0" unbalanced="0" hidden="1"/>
    <cacheHierarchy uniqueName="[Dim Date - Creation Date].[HijriDayKey]" caption="HijriDayKey" attribute="1" time="1" defaultMemberUniqueName="[Dim Date - Creation Date].[HijriDayKey].[All]" allUniqueName="[Dim Date - Creation Date].[HijriDayKey].[All]" dimensionUniqueName="[Dim Date - Creation Date]" displayFolder="" count="0" unbalanced="0" hidden="1"/>
    <cacheHierarchy uniqueName="[Dim Date - Creation Date].[HijriMonthKey]" caption="HijriMonthKey" attribute="1" time="1" defaultMemberUniqueName="[Dim Date - Creation Date].[HijriMonthKey].[All]" allUniqueName="[Dim Date - Creation Date].[HijriMonthKey].[All]" dimensionUniqueName="[Dim Date - Creation Date]" displayFolder="" count="0" unbalanced="0" hidden="1"/>
    <cacheHierarchy uniqueName="[Dim Date - Creation Date].[HijriQuarterKey]" caption="HijriQuarterKey" attribute="1" time="1" defaultMemberUniqueName="[Dim Date - Creation Date].[HijriQuarterKey].[All]" allUniqueName="[Dim Date - Creation Date].[HijriQuarterKey].[All]" dimensionUniqueName="[Dim Date - Creation Date]" displayFolder="" count="0" unbalanced="0" hidden="1"/>
    <cacheHierarchy uniqueName="[Dim Date - Creation Date].[HijriSemesterKey]" caption="HijriSemesterKey" attribute="1" time="1" defaultMemberUniqueName="[Dim Date - Creation Date].[HijriSemesterKey].[All]" allUniqueName="[Dim Date - Creation Date].[HijriSemesterKey].[All]" dimensionUniqueName="[Dim Date - Creation Date]" displayFolder="" count="0" unbalanced="0" hidden="1"/>
    <cacheHierarchy uniqueName="[Dim Date - Creation Date].[Month Name]" caption="Month Name" attribute="1" time="1" defaultMemberUniqueName="[Dim Date - Creation Date].[Month Name].[All]" allUniqueName="[Dim Date - Creation Date].[Month Name].[All]" dimensionUniqueName="[Dim Date - Creation Date]" displayFolder="" count="0" unbalanced="0" hidden="1"/>
    <cacheHierarchy uniqueName="[Dim Date - Creation Date].[Month Of Year]" caption="Month Of Year" attribute="1" time="1" defaultMemberUniqueName="[Dim Date - Creation Date].[Month Of Year].[All]" allUniqueName="[Dim Date - Creation Date].[Month Of Year].[All]" dimensionUniqueName="[Dim Date - Creation Date]" displayFolder="" count="0" unbalanced="0" hidden="1"/>
    <cacheHierarchy uniqueName="[Dim Date - Creation Date].[MonthKey]" caption="MonthKey" attribute="1" time="1" defaultMemberUniqueName="[Dim Date - Creation Date].[MonthKey].[All]" allUniqueName="[Dim Date - Creation Date].[MonthKey].[All]" dimensionUniqueName="[Dim Date - Creation Date]" displayFolder="" count="0" unbalanced="0" hidden="1"/>
    <cacheHierarchy uniqueName="[Dim Date - Creation Date].[MonthNameKey]" caption="MonthNameKey" attribute="1" time="1" defaultMemberUniqueName="[Dim Date - Creation Date].[MonthNameKey].[All]" allUniqueName="[Dim Date - Creation Date].[MonthNameKey].[All]" dimensionUniqueName="[Dim Date - Creation Date]" displayFolder="" count="0" unbalanced="0" hidden="1"/>
    <cacheHierarchy uniqueName="[Dim Date - Creation Date].[MonthOverTime]" caption="MonthOverTime" attribute="1" time="1" defaultMemberUniqueName="[Dim Date - Creation Date].[MonthOverTime].[All]" allUniqueName="[Dim Date - Creation Date].[MonthOverTime].[All]" dimensionUniqueName="[Dim Date - Creation Date]" displayFolder="" count="0" unbalanced="0" hidden="1"/>
    <cacheHierarchy uniqueName="[Dim Date - Creation Date].[PK_Date]" caption="PK_Date" attribute="1" time="1" keyAttribute="1" defaultMemberUniqueName="[Dim Date - Creation Date].[PK_Date].[All]" allUniqueName="[Dim Date - Creation Date].[PK_Date].[All]" dimensionUniqueName="[Dim Date - Creation Date]" displayFolder="" count="0" memberValueDatatype="7" unbalanced="0" hidden="1"/>
    <cacheHierarchy uniqueName="[Dim Date - Creation Date].[Quarter Name]" caption="Quarter Name" attribute="1" time="1" defaultMemberUniqueName="[Dim Date - Creation Date].[Quarter Name].[All]" allUniqueName="[Dim Date - Creation Date].[Quarter Name].[All]" dimensionUniqueName="[Dim Date - Creation Date]" displayFolder="" count="0" unbalanced="0" hidden="1"/>
    <cacheHierarchy uniqueName="[Dim Date - Creation Date].[Quarter Of Year]" caption="Quarter Of Year" attribute="1" time="1" defaultMemberUniqueName="[Dim Date - Creation Date].[Quarter Of Year].[All]" allUniqueName="[Dim Date - Creation Date].[Quarter Of Year].[All]" dimensionUniqueName="[Dim Date - Creation Date]" displayFolder="" count="0" unbalanced="0" hidden="1"/>
    <cacheHierarchy uniqueName="[Dim Date - Creation Date].[QuarterKey]" caption="QuarterKey" attribute="1" time="1" defaultMemberUniqueName="[Dim Date - Creation Date].[QuarterKey].[All]" allUniqueName="[Dim Date - Creation Date].[QuarterKey].[All]" dimensionUniqueName="[Dim Date - Creation Date]" displayFolder="" count="0" unbalanced="0" hidden="1"/>
    <cacheHierarchy uniqueName="[Dim Date - Creation Date].[Semester Of Year]" caption="Semester Of Year" attribute="1" time="1" defaultMemberUniqueName="[Dim Date - Creation Date].[Semester Of Year].[All]" allUniqueName="[Dim Date - Creation Date].[Semester Of Year].[All]" dimensionUniqueName="[Dim Date - Creation Date]" displayFolder="" count="0" unbalanced="0" hidden="1"/>
    <cacheHierarchy uniqueName="[Dim Date - Creation Date].[SemesterKey]" caption="SemesterKey" attribute="1" time="1" defaultMemberUniqueName="[Dim Date - Creation Date].[SemesterKey].[All]" allUniqueName="[Dim Date - Creation Date].[SemesterKey].[All]" dimensionUniqueName="[Dim Date - Creation Date]" displayFolder="" count="0" unbalanced="0" hidden="1"/>
    <cacheHierarchy uniqueName="[Dim Date - Creation Date].[SemesterNameKey]" caption="SemesterNameKey" attribute="1" time="1" defaultMemberUniqueName="[Dim Date - Creation Date].[SemesterNameKey].[All]" allUniqueName="[Dim Date - Creation Date].[SemesterNameKey].[All]" dimensionUniqueName="[Dim Date - Creation Date]" displayFolder="" count="0" unbalanced="0" hidden="1"/>
    <cacheHierarchy uniqueName="[Dim Date - Creation Date].[Week]" caption="Week" attribute="1" time="1" defaultMemberUniqueName="[Dim Date - Creation Date].[Week].[All]" allUniqueName="[Dim Date - Creation Date].[Week].[All]" dimensionUniqueName="[Dim Date - Creation Date]" displayFolder="" count="0" unbalanced="0" hidden="1"/>
    <cacheHierarchy uniqueName="[Dim Date - Creation Date].[Week Of Year]" caption="Week Of Year" attribute="1" time="1" defaultMemberUniqueName="[Dim Date - Creation Date].[Week Of Year].[All]" allUniqueName="[Dim Date - Creation Date].[Week Of Year].[All]" dimensionUniqueName="[Dim Date - Creation Date]" displayFolder="" count="0" unbalanced="0" hidden="1"/>
    <cacheHierarchy uniqueName="[Dim Date - Creation Date].[WeekKey]" caption="WeekKey" attribute="1" time="1" defaultMemberUniqueName="[Dim Date - Creation Date].[WeekKey].[All]" allUniqueName="[Dim Date - Creation Date].[WeekKey].[All]" dimensionUniqueName="[Dim Date - Creation Date]" displayFolder="" count="0" unbalanced="0" hidden="1"/>
    <cacheHierarchy uniqueName="[Dim Date - Creation Date].[WeeksHierarchy]" caption="WeeksHierarchy" time="1" defaultMemberUniqueName="[Dim Date - Creation Date].[WeeksHierarchy].[All]" allUniqueName="[Dim Date - Creation Date].[WeeksHierarchy].[All]" dimensionUniqueName="[Dim Date - Creation Date]" displayFolder="" count="0" unbalanced="0" hidden="1"/>
    <cacheHierarchy uniqueName="[Dim Date - Creation Date].[Year Name]" caption="Year Name" attribute="1" time="1" defaultMemberUniqueName="[Dim Date - Creation Date].[Year Name].[All]" allUniqueName="[Dim Date - Creation Date].[Year Name].[All]" dimensionUniqueName="[Dim Date - Creation Date]" displayFolder="" count="0" unbalanced="0" hidden="1"/>
    <cacheHierarchy uniqueName="[Dim Date - Creation Date].[YearMonthKey]" caption="YearMonthKey" attribute="1" time="1" defaultMemberUniqueName="[Dim Date - Creation Date].[YearMonthKey].[All]" allUniqueName="[Dim Date - Creation Date].[YearMonthKey].[All]" dimensionUniqueName="[Dim Date - Creation Date]" displayFolder="" count="0" unbalanced="0" hidden="1"/>
    <cacheHierarchy uniqueName="[Dim Date - Creation Time].[DayTimeBucket]" caption="DayTimeBucket" attribute="1" defaultMemberUniqueName="[Dim Date - Creation Time].[DayTimeBucket].[All]" allUniqueName="[Dim Date - Creation Time].[DayTimeBucket].[All]" dimensionUniqueName="[Dim Date - Creation Time]" displayFolder="" count="0" unbalanced="0" hidden="1"/>
    <cacheHierarchy uniqueName="[Dim Date - Creation Time].[DayTimeBucketGroupKey]" caption="DayTimeBucketGroupKey" attribute="1" defaultMemberUniqueName="[Dim Date - Creation Time].[DayTimeBucketGroupKey].[All]" allUniqueName="[Dim Date - Creation Time].[DayTimeBucketGroupKey].[All]" dimensionUniqueName="[Dim Date - Creation Time]" displayFolder="" count="0" unbalanced="0" hidden="1"/>
    <cacheHierarchy uniqueName="[Dim Date - Creation Time].[Hour30]" caption="Hour30" attribute="1" defaultMemberUniqueName="[Dim Date - Creation Time].[Hour30].[All]" allUniqueName="[Dim Date - Creation Time].[Hour30].[All]" dimensionUniqueName="[Dim Date - Creation Time]" displayFolder="" count="0" unbalanced="0" hidden="1"/>
    <cacheHierarchy uniqueName="[Dim Date - Creation Time].[HourlyBucket]" caption="HourlyBucket" attribute="1" defaultMemberUniqueName="[Dim Date - Creation Time].[HourlyBucket].[All]" allUniqueName="[Dim Date - Creation Time].[HourlyBucket].[All]" dimensionUniqueName="[Dim Date - Creation Time]" displayFolder="" count="0" unbalanced="0" hidden="1"/>
    <cacheHierarchy uniqueName="[Dim Date - Creation Time].[MinuteNumber]" caption="MinuteNumber" attribute="1" defaultMemberUniqueName="[Dim Date - Creation Time].[MinuteNumber].[All]" allUniqueName="[Dim Date - Creation Time].[MinuteNumber].[All]" dimensionUniqueName="[Dim Date - Creation Time]" displayFolder="" count="0" unbalanced="0" hidden="1"/>
    <cacheHierarchy uniqueName="[Dim Date - Creation Time].[SecondNumber]" caption="SecondNumber" attribute="1" defaultMemberUniqueName="[Dim Date - Creation Time].[SecondNumber].[All]" allUniqueName="[Dim Date - Creation Time].[SecondNumber].[All]" dimensionUniqueName="[Dim Date - Creation Time]" displayFolder="" count="0" unbalanced="0" hidden="1"/>
    <cacheHierarchy uniqueName="[Dim Date - Creation Time].[Time]" caption="Time" attribute="1" defaultMemberUniqueName="[Dim Date - Creation Time].[Time].[All]" allUniqueName="[Dim Date - Creation Time].[Time].[All]" dimensionUniqueName="[Dim Date - Creation Time]" displayFolder="" count="0" unbalanced="0" hidden="1"/>
    <cacheHierarchy uniqueName="[Dim Date - Creation Time].[TimeAltKey]" caption="TimeAltKey" attribute="1" defaultMemberUniqueName="[Dim Date - Creation Time].[TimeAltKey].[All]" allUniqueName="[Dim Date - Creation Time].[TimeAltKey].[All]" dimensionUniqueName="[Dim Date - Creation Time]" displayFolder="" count="0" unbalanced="0" hidden="1"/>
    <cacheHierarchy uniqueName="[Dim Date - Creation Time].[TimeInSecond]" caption="TimeInSecond" attribute="1" defaultMemberUniqueName="[Dim Date - Creation Time].[TimeInSecond].[All]" allUniqueName="[Dim Date - Creation Time].[TimeInSecond].[All]" dimensionUniqueName="[Dim Date - Creation Time]" displayFolder="" count="0" unbalanced="0" hidden="1"/>
    <cacheHierarchy uniqueName="[Dim Date - Creation Time].[TimeKey]" caption="TimeKey" attribute="1" defaultMemberUniqueName="[Dim Date - Creation Time].[TimeKey].[All]" allUniqueName="[Dim Date - Creation Time].[TimeKey].[All]" dimensionUniqueName="[Dim Date - Creation Time]" displayFolder="" count="0" unbalanced="0" hidden="1"/>
    <cacheHierarchy uniqueName="[Dim Date - Discharge Date].[Custom Week]" caption="Custom Week" attribute="1" time="1" defaultMemberUniqueName="[Dim Date - Discharge Date].[Custom Week].[All]" allUniqueName="[Dim Date - Discharge Date].[Custom Week].[All]" dimensionUniqueName="[Dim Date - Discharge Date]" displayFolder="" count="0" unbalanced="0" hidden="1"/>
    <cacheHierarchy uniqueName="[Dim Date - Discharge Date].[Date]" caption="Date" attribute="1" time="1" defaultMemberUniqueName="[Dim Date - Discharge Date].[Date].[All]" allUniqueName="[Dim Date - Discharge Date].[Date].[All]" dimensionUniqueName="[Dim Date - Discharge Date]" displayFolder="" count="0" unbalanced="0" hidden="1"/>
    <cacheHierarchy uniqueName="[Dim Date - Discharge Date].[DateHierarchy]" caption="DateHierarchy" time="1" defaultMemberUniqueName="[Dim Date - Discharge Date].[DateHierarchy].[All]" allUniqueName="[Dim Date - Discharge Date].[DateHierarchy].[All]" dimensionUniqueName="[Dim Date - Discharge Date]" displayFolder="" count="0" unbalanced="0" hidden="1"/>
    <cacheHierarchy uniqueName="[Dim Date - Discharge Date].[DateKey]" caption="DateKey" attribute="1" time="1" defaultMemberUniqueName="[Dim Date - Discharge Date].[DateKey].[All]" allUniqueName="[Dim Date - Discharge Date].[DateKey].[All]" dimensionUniqueName="[Dim Date - Discharge Date]" displayFolder="" count="0" unbalanced="0" hidden="1"/>
    <cacheHierarchy uniqueName="[Dim Date - Discharge Date].[DateOld]" caption="DateOld" attribute="1" time="1" defaultMemberUniqueName="[Dim Date - Discharge Date].[DateOld].[All]" allUniqueName="[Dim Date - Discharge Date].[DateOld].[All]" dimensionUniqueName="[Dim Date - Discharge Date]" displayFolder="" count="0" unbalanced="0" hidden="1"/>
    <cacheHierarchy uniqueName="[Dim Date - Discharge Date].[Day Name]" caption="Day Name" attribute="1" time="1" defaultMemberUniqueName="[Dim Date - Discharge Date].[Day Name].[All]" allUniqueName="[Dim Date - Discharge Date].[Day Name].[All]" dimensionUniqueName="[Dim Date - Discharge Date]" displayFolder="" count="0" unbalanced="0" hidden="1"/>
    <cacheHierarchy uniqueName="[Dim Date - Discharge Date].[Day Of Month]" caption="Day Of Month" attribute="1" time="1" defaultMemberUniqueName="[Dim Date - Discharge Date].[Day Of Month].[All]" allUniqueName="[Dim Date - Discharge Date].[Day Of Month].[All]" dimensionUniqueName="[Dim Date - Discharge Date]" displayFolder="" count="0" unbalanced="0" hidden="1"/>
    <cacheHierarchy uniqueName="[Dim Date - Discharge Date].[Day of Week]" caption="Day of Week" attribute="1" time="1" defaultMemberUniqueName="[Dim Date - Discharge Date].[Day of Week].[All]" allUniqueName="[Dim Date - Discharge Date].[Day of Week].[All]" dimensionUniqueName="[Dim Date - Discharge Date]" displayFolder="" count="0" unbalanced="0" hidden="1"/>
    <cacheHierarchy uniqueName="[Dim Date - Discharge Date].[Day of Year]" caption="Day of Year" attribute="1" time="1" defaultMemberUniqueName="[Dim Date - Discharge Date].[Day of Year].[All]" allUniqueName="[Dim Date - Discharge Date].[Day of Year].[All]" dimensionUniqueName="[Dim Date - Discharge Date]" displayFolder="" count="0" unbalanced="0" hidden="1"/>
    <cacheHierarchy uniqueName="[Dim Date - Discharge Date].[DayKey]" caption="DayKey" attribute="1" time="1" defaultMemberUniqueName="[Dim Date - Discharge Date].[DayKey].[All]" allUniqueName="[Dim Date - Discharge Date].[DayKey].[All]" dimensionUniqueName="[Dim Date - Discharge Date]" displayFolder="" count="0" unbalanced="0" hidden="1"/>
    <cacheHierarchy uniqueName="[Dim Date - Discharge Date].[DayKey2]" caption="DayKey2" attribute="1" time="1" defaultMemberUniqueName="[Dim Date - Discharge Date].[DayKey2].[All]" allUniqueName="[Dim Date - Discharge Date].[DayKey2].[All]" dimensionUniqueName="[Dim Date - Discharge Date]" displayFolder="" count="0" unbalanced="0" hidden="1"/>
    <cacheHierarchy uniqueName="[Dim Date - Discharge Date].[DayofMonthKey]" caption="DayofMonthKey" attribute="1" time="1" defaultMemberUniqueName="[Dim Date - Discharge Date].[DayofMonthKey].[All]" allUniqueName="[Dim Date - Discharge Date].[DayofMonthKey].[All]" dimensionUniqueName="[Dim Date - Discharge Date]" displayFolder="" count="0" unbalanced="0" hidden="1"/>
    <cacheHierarchy uniqueName="[Dim Date - Discharge Date].[DayofWeekKey]" caption="DayofWeekKey" attribute="1" time="1" defaultMemberUniqueName="[Dim Date - Discharge Date].[DayofWeekKey].[All]" allUniqueName="[Dim Date - Discharge Date].[DayofWeekKey].[All]" dimensionUniqueName="[Dim Date - Discharge Date]" displayFolder="" count="0" unbalanced="0" hidden="1"/>
    <cacheHierarchy uniqueName="[Dim Date - Discharge Date].[DayofYearKey]" caption="DayofYearKey" attribute="1" time="1" defaultMemberUniqueName="[Dim Date - Discharge Date].[DayofYearKey].[All]" allUniqueName="[Dim Date - Discharge Date].[DayofYearKey].[All]" dimensionUniqueName="[Dim Date - Discharge Date]" displayFolder="" count="0" unbalanced="0" hidden="1"/>
    <cacheHierarchy uniqueName="[Dim Date - Discharge Date].[FormattedDate]" caption="FormattedDate" attribute="1" time="1" defaultMemberUniqueName="[Dim Date - Discharge Date].[FormattedDate].[All]" allUniqueName="[Dim Date - Discharge Date].[FormattedDate].[All]" dimensionUniqueName="[Dim Date - Discharge Date]" displayFolder="" count="0" unbalanced="0" hidden="1"/>
    <cacheHierarchy uniqueName="[Dim Date - Discharge Date].[Half Year Name]" caption="Half Year Name" attribute="1" time="1" defaultMemberUniqueName="[Dim Date - Discharge Date].[Half Year Name].[All]" allUniqueName="[Dim Date - Discharge Date].[Half Year Name].[All]" dimensionUniqueName="[Dim Date - Discharge Date]" displayFolder="" count="0" unbalanced="0" hidden="1"/>
    <cacheHierarchy uniqueName="[Dim Date - Discharge Date].[Hijri Date]" caption="Hijri Date" attribute="1" time="1" defaultMemberUniqueName="[Dim Date - Discharge Date].[Hijri Date].[All]" allUniqueName="[Dim Date - Discharge Date].[Hijri Date].[All]" dimensionUniqueName="[Dim Date - Discharge Date]" displayFolder="" count="0" unbalanced="0" hidden="1"/>
    <cacheHierarchy uniqueName="[Dim Date - Discharge Date].[Hijri Month]" caption="Hijri Month" attribute="1" time="1" defaultMemberUniqueName="[Dim Date - Discharge Date].[Hijri Month].[All]" allUniqueName="[Dim Date - Discharge Date].[Hijri Month].[All]" dimensionUniqueName="[Dim Date - Discharge Date]" displayFolder="" count="0" unbalanced="0" hidden="1"/>
    <cacheHierarchy uniqueName="[Dim Date - Discharge Date].[Hijri Quarter]" caption="Hijri Quarter" attribute="1" time="1" defaultMemberUniqueName="[Dim Date - Discharge Date].[Hijri Quarter].[All]" allUniqueName="[Dim Date - Discharge Date].[Hijri Quarter].[All]" dimensionUniqueName="[Dim Date - Discharge Date]" displayFolder="" count="0" unbalanced="0" hidden="1"/>
    <cacheHierarchy uniqueName="[Dim Date - Discharge Date].[Hijri Semester]" caption="Hijri Semester" attribute="1" time="1" defaultMemberUniqueName="[Dim Date - Discharge Date].[Hijri Semester].[All]" allUniqueName="[Dim Date - Discharge Date].[Hijri Semester].[All]" dimensionUniqueName="[Dim Date - Discharge Date]" displayFolder="" count="0" unbalanced="0" hidden="1"/>
    <cacheHierarchy uniqueName="[Dim Date - Discharge Date].[Hijri Year]" caption="Hijri Year" attribute="1" time="1" defaultMemberUniqueName="[Dim Date - Discharge Date].[Hijri Year].[All]" allUniqueName="[Dim Date - Discharge Date].[Hijri Year].[All]" dimensionUniqueName="[Dim Date - Discharge Date]" displayFolder="" count="0" unbalanced="0" hidden="1"/>
    <cacheHierarchy uniqueName="[Dim Date - Discharge Date].[HijriDateHierarchy]" caption="HijriDateHierarchy" time="1" defaultMemberUniqueName="[Dim Date - Discharge Date].[HijriDateHierarchy].[All]" allUniqueName="[Dim Date - Discharge Date].[HijriDateHierarchy].[All]" dimensionUniqueName="[Dim Date - Discharge Date]" displayFolder="" count="0" unbalanced="0" hidden="1"/>
    <cacheHierarchy uniqueName="[Dim Date - Discharge Date].[HijriDayKey]" caption="HijriDayKey" attribute="1" time="1" defaultMemberUniqueName="[Dim Date - Discharge Date].[HijriDayKey].[All]" allUniqueName="[Dim Date - Discharge Date].[HijriDayKey].[All]" dimensionUniqueName="[Dim Date - Discharge Date]" displayFolder="" count="0" unbalanced="0" hidden="1"/>
    <cacheHierarchy uniqueName="[Dim Date - Discharge Date].[HijriMonthKey]" caption="HijriMonthKey" attribute="1" time="1" defaultMemberUniqueName="[Dim Date - Discharge Date].[HijriMonthKey].[All]" allUniqueName="[Dim Date - Discharge Date].[HijriMonthKey].[All]" dimensionUniqueName="[Dim Date - Discharge Date]" displayFolder="" count="0" unbalanced="0" hidden="1"/>
    <cacheHierarchy uniqueName="[Dim Date - Discharge Date].[HijriQuarterKey]" caption="HijriQuarterKey" attribute="1" time="1" defaultMemberUniqueName="[Dim Date - Discharge Date].[HijriQuarterKey].[All]" allUniqueName="[Dim Date - Discharge Date].[HijriQuarterKey].[All]" dimensionUniqueName="[Dim Date - Discharge Date]" displayFolder="" count="0" unbalanced="0" hidden="1"/>
    <cacheHierarchy uniqueName="[Dim Date - Discharge Date].[HijriSemesterKey]" caption="HijriSemesterKey" attribute="1" time="1" defaultMemberUniqueName="[Dim Date - Discharge Date].[HijriSemesterKey].[All]" allUniqueName="[Dim Date - Discharge Date].[HijriSemesterKey].[All]" dimensionUniqueName="[Dim Date - Discharge Date]" displayFolder="" count="0" unbalanced="0" hidden="1"/>
    <cacheHierarchy uniqueName="[Dim Date - Discharge Date].[Month Name]" caption="Month Name" attribute="1" time="1" defaultMemberUniqueName="[Dim Date - Discharge Date].[Month Name].[All]" allUniqueName="[Dim Date - Discharge Date].[Month Name].[All]" dimensionUniqueName="[Dim Date - Discharge Date]" displayFolder="" count="0" unbalanced="0" hidden="1"/>
    <cacheHierarchy uniqueName="[Dim Date - Discharge Date].[Month Of Year]" caption="Month Of Year" attribute="1" time="1" defaultMemberUniqueName="[Dim Date - Discharge Date].[Month Of Year].[All]" allUniqueName="[Dim Date - Discharge Date].[Month Of Year].[All]" dimensionUniqueName="[Dim Date - Discharge Date]" displayFolder="" count="0" unbalanced="0" hidden="1"/>
    <cacheHierarchy uniqueName="[Dim Date - Discharge Date].[MonthKey]" caption="MonthKey" attribute="1" time="1" defaultMemberUniqueName="[Dim Date - Discharge Date].[MonthKey].[All]" allUniqueName="[Dim Date - Discharge Date].[MonthKey].[All]" dimensionUniqueName="[Dim Date - Discharge Date]" displayFolder="" count="0" unbalanced="0" hidden="1"/>
    <cacheHierarchy uniqueName="[Dim Date - Discharge Date].[MonthNameKey]" caption="MonthNameKey" attribute="1" time="1" defaultMemberUniqueName="[Dim Date - Discharge Date].[MonthNameKey].[All]" allUniqueName="[Dim Date - Discharge Date].[MonthNameKey].[All]" dimensionUniqueName="[Dim Date - Discharge Date]" displayFolder="" count="0" unbalanced="0" hidden="1"/>
    <cacheHierarchy uniqueName="[Dim Date - Discharge Date].[MonthOverTime]" caption="MonthOverTime" attribute="1" time="1" defaultMemberUniqueName="[Dim Date - Discharge Date].[MonthOverTime].[All]" allUniqueName="[Dim Date - Discharge Date].[MonthOverTime].[All]" dimensionUniqueName="[Dim Date - Discharge Date]" displayFolder="" count="0" unbalanced="0" hidden="1"/>
    <cacheHierarchy uniqueName="[Dim Date - Discharge Date].[PK_Date]" caption="PK_Date" attribute="1" time="1" keyAttribute="1" defaultMemberUniqueName="[Dim Date - Discharge Date].[PK_Date].[All]" allUniqueName="[Dim Date - Discharge Date].[PK_Date].[All]" dimensionUniqueName="[Dim Date - Discharge Date]" displayFolder="" count="0" memberValueDatatype="7" unbalanced="0" hidden="1"/>
    <cacheHierarchy uniqueName="[Dim Date - Discharge Date].[Quarter Name]" caption="Quarter Name" attribute="1" time="1" defaultMemberUniqueName="[Dim Date - Discharge Date].[Quarter Name].[All]" allUniqueName="[Dim Date - Discharge Date].[Quarter Name].[All]" dimensionUniqueName="[Dim Date - Discharge Date]" displayFolder="" count="0" unbalanced="0" hidden="1"/>
    <cacheHierarchy uniqueName="[Dim Date - Discharge Date].[Quarter Of Year]" caption="Quarter Of Year" attribute="1" time="1" defaultMemberUniqueName="[Dim Date - Discharge Date].[Quarter Of Year].[All]" allUniqueName="[Dim Date - Discharge Date].[Quarter Of Year].[All]" dimensionUniqueName="[Dim Date - Discharge Date]" displayFolder="" count="0" unbalanced="0" hidden="1"/>
    <cacheHierarchy uniqueName="[Dim Date - Discharge Date].[QuarterKey]" caption="QuarterKey" attribute="1" time="1" defaultMemberUniqueName="[Dim Date - Discharge Date].[QuarterKey].[All]" allUniqueName="[Dim Date - Discharge Date].[QuarterKey].[All]" dimensionUniqueName="[Dim Date - Discharge Date]" displayFolder="" count="0" unbalanced="0" hidden="1"/>
    <cacheHierarchy uniqueName="[Dim Date - Discharge Date].[Semester Of Year]" caption="Semester Of Year" attribute="1" time="1" defaultMemberUniqueName="[Dim Date - Discharge Date].[Semester Of Year].[All]" allUniqueName="[Dim Date - Discharge Date].[Semester Of Year].[All]" dimensionUniqueName="[Dim Date - Discharge Date]" displayFolder="" count="0" unbalanced="0" hidden="1"/>
    <cacheHierarchy uniqueName="[Dim Date - Discharge Date].[SemesterKey]" caption="SemesterKey" attribute="1" time="1" defaultMemberUniqueName="[Dim Date - Discharge Date].[SemesterKey].[All]" allUniqueName="[Dim Date - Discharge Date].[SemesterKey].[All]" dimensionUniqueName="[Dim Date - Discharge Date]" displayFolder="" count="0" unbalanced="0" hidden="1"/>
    <cacheHierarchy uniqueName="[Dim Date - Discharge Date].[SemesterNameKey]" caption="SemesterNameKey" attribute="1" time="1" defaultMemberUniqueName="[Dim Date - Discharge Date].[SemesterNameKey].[All]" allUniqueName="[Dim Date - Discharge Date].[SemesterNameKey].[All]" dimensionUniqueName="[Dim Date - Discharge Date]" displayFolder="" count="0" unbalanced="0" hidden="1"/>
    <cacheHierarchy uniqueName="[Dim Date - Discharge Date].[Week]" caption="Week" attribute="1" time="1" defaultMemberUniqueName="[Dim Date - Discharge Date].[Week].[All]" allUniqueName="[Dim Date - Discharge Date].[Week].[All]" dimensionUniqueName="[Dim Date - Discharge Date]" displayFolder="" count="0" unbalanced="0" hidden="1"/>
    <cacheHierarchy uniqueName="[Dim Date - Discharge Date].[Week Of Year]" caption="Week Of Year" attribute="1" time="1" defaultMemberUniqueName="[Dim Date - Discharge Date].[Week Of Year].[All]" allUniqueName="[Dim Date - Discharge Date].[Week Of Year].[All]" dimensionUniqueName="[Dim Date - Discharge Date]" displayFolder="" count="0" unbalanced="0" hidden="1"/>
    <cacheHierarchy uniqueName="[Dim Date - Discharge Date].[WeekKey]" caption="WeekKey" attribute="1" time="1" defaultMemberUniqueName="[Dim Date - Discharge Date].[WeekKey].[All]" allUniqueName="[Dim Date - Discharge Date].[WeekKey].[All]" dimensionUniqueName="[Dim Date - Discharge Date]" displayFolder="" count="0" unbalanced="0" hidden="1"/>
    <cacheHierarchy uniqueName="[Dim Date - Discharge Date].[WeeksHierarchy]" caption="WeeksHierarchy" time="1" defaultMemberUniqueName="[Dim Date - Discharge Date].[WeeksHierarchy].[All]" allUniqueName="[Dim Date - Discharge Date].[WeeksHierarchy].[All]" dimensionUniqueName="[Dim Date - Discharge Date]" displayFolder="" count="0" unbalanced="0" hidden="1"/>
    <cacheHierarchy uniqueName="[Dim Date - Discharge Date].[Year Name]" caption="Year Name" attribute="1" time="1" defaultMemberUniqueName="[Dim Date - Discharge Date].[Year Name].[All]" allUniqueName="[Dim Date - Discharge Date].[Year Name].[All]" dimensionUniqueName="[Dim Date - Discharge Date]" displayFolder="" count="0" unbalanced="0" hidden="1"/>
    <cacheHierarchy uniqueName="[Dim Date - Discharge Date].[YearMonthKey]" caption="YearMonthKey" attribute="1" time="1" defaultMemberUniqueName="[Dim Date - Discharge Date].[YearMonthKey].[All]" allUniqueName="[Dim Date - Discharge Date].[YearMonthKey].[All]" dimensionUniqueName="[Dim Date - Discharge Date]" displayFolder="" count="0" unbalanced="0" hidden="1"/>
    <cacheHierarchy uniqueName="[Dim Date - Discharge Time].[DayTimeBucket]" caption="DayTimeBucket" attribute="1" defaultMemberUniqueName="[Dim Date - Discharge Time].[DayTimeBucket].[All]" allUniqueName="[Dim Date - Discharge Time].[DayTimeBucket].[All]" dimensionUniqueName="[Dim Date - Discharge Time]" displayFolder="" count="0" unbalanced="0" hidden="1"/>
    <cacheHierarchy uniqueName="[Dim Date - Discharge Time].[DayTimeBucketGroupKey]" caption="DayTimeBucketGroupKey" attribute="1" defaultMemberUniqueName="[Dim Date - Discharge Time].[DayTimeBucketGroupKey].[All]" allUniqueName="[Dim Date - Discharge Time].[DayTimeBucketGroupKey].[All]" dimensionUniqueName="[Dim Date - Discharge Time]" displayFolder="" count="0" unbalanced="0" hidden="1"/>
    <cacheHierarchy uniqueName="[Dim Date - Discharge Time].[Hour24]" caption="Hour24" attribute="1" defaultMemberUniqueName="[Dim Date - Discharge Time].[Hour24].[All]" allUniqueName="[Dim Date - Discharge Time].[Hour24].[All]" dimensionUniqueName="[Dim Date - Discharge Time]" displayFolder="" count="0" unbalanced="0" hidden="1"/>
    <cacheHierarchy uniqueName="[Dim Date - Discharge Time].[HourlyBucket]" caption="HourlyBucket" attribute="1" defaultMemberUniqueName="[Dim Date - Discharge Time].[HourlyBucket].[All]" allUniqueName="[Dim Date - Discharge Time].[HourlyBucket].[All]" dimensionUniqueName="[Dim Date - Discharge Time]" displayFolder="" count="0" unbalanced="0" hidden="1"/>
    <cacheHierarchy uniqueName="[Dim Date - Discharge Time].[MinuteNumber]" caption="MinuteNumber" attribute="1" defaultMemberUniqueName="[Dim Date - Discharge Time].[MinuteNumber].[All]" allUniqueName="[Dim Date - Discharge Time].[MinuteNumber].[All]" dimensionUniqueName="[Dim Date - Discharge Time]" displayFolder="" count="0" unbalanced="0" hidden="1"/>
    <cacheHierarchy uniqueName="[Dim Date - Discharge Time].[SecondNumber]" caption="SecondNumber" attribute="1" defaultMemberUniqueName="[Dim Date - Discharge Time].[SecondNumber].[All]" allUniqueName="[Dim Date - Discharge Time].[SecondNumber].[All]" dimensionUniqueName="[Dim Date - Discharge Time]" displayFolder="" count="0" unbalanced="0" hidden="1"/>
    <cacheHierarchy uniqueName="[Dim Date - Discharge Time].[Time]" caption="Time" attribute="1" defaultMemberUniqueName="[Dim Date - Discharge Time].[Time].[All]" allUniqueName="[Dim Date - Discharge Time].[Time].[All]" dimensionUniqueName="[Dim Date - Discharge Time]" displayFolder="" count="0" unbalanced="0" hidden="1"/>
    <cacheHierarchy uniqueName="[Dim Date - Discharge Time].[TimeAltKey]" caption="TimeAltKey" attribute="1" defaultMemberUniqueName="[Dim Date - Discharge Time].[TimeAltKey].[All]" allUniqueName="[Dim Date - Discharge Time].[TimeAltKey].[All]" dimensionUniqueName="[Dim Date - Discharge Time]" displayFolder="" count="0" unbalanced="0" hidden="1"/>
    <cacheHierarchy uniqueName="[Dim Date - Discharge Time].[TimeInSecond]" caption="TimeInSecond" attribute="1" defaultMemberUniqueName="[Dim Date - Discharge Time].[TimeInSecond].[All]" allUniqueName="[Dim Date - Discharge Time].[TimeInSecond].[All]" dimensionUniqueName="[Dim Date - Discharge Time]" displayFolder="" count="0" unbalanced="0" hidden="1"/>
    <cacheHierarchy uniqueName="[Dim Date - Discharge Time].[TimeKey]" caption="TimeKey" attribute="1" defaultMemberUniqueName="[Dim Date - Discharge Time].[TimeKey].[All]" allUniqueName="[Dim Date - Discharge Time].[TimeKey].[All]" dimensionUniqueName="[Dim Date - Discharge Time]" displayFolder="" count="0" unbalanced="0" hidden="1"/>
    <cacheHierarchy uniqueName="[Dim Date - End Date].[DateKey]" caption="DateKey" attribute="1" time="1" defaultMemberUniqueName="[Dim Date - End Date].[DateKey].[All]" allUniqueName="[Dim Date - End Date].[DateKey].[All]" dimensionUniqueName="[Dim Date - End Date]" displayFolder="" count="0" unbalanced="0" hidden="1"/>
    <cacheHierarchy uniqueName="[Dim Date - End Date].[DateOld]" caption="DateOld" attribute="1" time="1" defaultMemberUniqueName="[Dim Date - End Date].[DateOld].[All]" allUniqueName="[Dim Date - End Date].[DateOld].[All]" dimensionUniqueName="[Dim Date - End Date]" displayFolder="" count="0" unbalanced="0" hidden="1"/>
    <cacheHierarchy uniqueName="[Dim Date - End Date].[DayKey]" caption="DayKey" attribute="1" time="1" defaultMemberUniqueName="[Dim Date - End Date].[DayKey].[All]" allUniqueName="[Dim Date - End Date].[DayKey].[All]" dimensionUniqueName="[Dim Date - End Date]" displayFolder="" count="0" unbalanced="0" hidden="1"/>
    <cacheHierarchy uniqueName="[Dim Date - End Date].[DayKey2]" caption="DayKey2" attribute="1" time="1" defaultMemberUniqueName="[Dim Date - End Date].[DayKey2].[All]" allUniqueName="[Dim Date - End Date].[DayKey2].[All]" dimensionUniqueName="[Dim Date - End Date]" displayFolder="" count="0" unbalanced="0" hidden="1"/>
    <cacheHierarchy uniqueName="[Dim Date - End Date].[DayofMonthKey]" caption="DayofMonthKey" attribute="1" time="1" defaultMemberUniqueName="[Dim Date - End Date].[DayofMonthKey].[All]" allUniqueName="[Dim Date - End Date].[DayofMonthKey].[All]" dimensionUniqueName="[Dim Date - End Date]" displayFolder="" count="0" unbalanced="0" hidden="1"/>
    <cacheHierarchy uniqueName="[Dim Date - End Date].[DayofWeekKey]" caption="DayofWeekKey" attribute="1" time="1" defaultMemberUniqueName="[Dim Date - End Date].[DayofWeekKey].[All]" allUniqueName="[Dim Date - End Date].[DayofWeekKey].[All]" dimensionUniqueName="[Dim Date - End Date]" displayFolder="" count="0" unbalanced="0" hidden="1"/>
    <cacheHierarchy uniqueName="[Dim Date - End Date].[DayofYearKey]" caption="DayofYearKey" attribute="1" time="1" defaultMemberUniqueName="[Dim Date - End Date].[DayofYearKey].[All]" allUniqueName="[Dim Date - End Date].[DayofYearKey].[All]" dimensionUniqueName="[Dim Date - End Date]" displayFolder="" count="0" unbalanced="0" hidden="1"/>
    <cacheHierarchy uniqueName="[Dim Date - End Date].[HijriDayKey]" caption="HijriDayKey" attribute="1" time="1" defaultMemberUniqueName="[Dim Date - End Date].[HijriDayKey].[All]" allUniqueName="[Dim Date - End Date].[HijriDayKey].[All]" dimensionUniqueName="[Dim Date - End Date]" displayFolder="" count="0" unbalanced="0" hidden="1"/>
    <cacheHierarchy uniqueName="[Dim Date - End Date].[HijriMonthKey]" caption="HijriMonthKey" attribute="1" time="1" defaultMemberUniqueName="[Dim Date - End Date].[HijriMonthKey].[All]" allUniqueName="[Dim Date - End Date].[HijriMonthKey].[All]" dimensionUniqueName="[Dim Date - End Date]" displayFolder="" count="0" unbalanced="0" hidden="1"/>
    <cacheHierarchy uniqueName="[Dim Date - End Date].[HijriQuarterKey]" caption="HijriQuarterKey" attribute="1" time="1" defaultMemberUniqueName="[Dim Date - End Date].[HijriQuarterKey].[All]" allUniqueName="[Dim Date - End Date].[HijriQuarterKey].[All]" dimensionUniqueName="[Dim Date - End Date]" displayFolder="" count="0" unbalanced="0" hidden="1"/>
    <cacheHierarchy uniqueName="[Dim Date - End Date].[HijriSemesterKey]" caption="HijriSemesterKey" attribute="1" time="1" defaultMemberUniqueName="[Dim Date - End Date].[HijriSemesterKey].[All]" allUniqueName="[Dim Date - End Date].[HijriSemesterKey].[All]" dimensionUniqueName="[Dim Date - End Date]" displayFolder="" count="0" unbalanced="0" hidden="1"/>
    <cacheHierarchy uniqueName="[Dim Date - End Date].[MonthKey]" caption="MonthKey" attribute="1" time="1" defaultMemberUniqueName="[Dim Date - End Date].[MonthKey].[All]" allUniqueName="[Dim Date - End Date].[MonthKey].[All]" dimensionUniqueName="[Dim Date - End Date]" displayFolder="" count="0" unbalanced="0" hidden="1"/>
    <cacheHierarchy uniqueName="[Dim Date - End Date].[MonthNameKey]" caption="MonthNameKey" attribute="1" time="1" defaultMemberUniqueName="[Dim Date - End Date].[MonthNameKey].[All]" allUniqueName="[Dim Date - End Date].[MonthNameKey].[All]" dimensionUniqueName="[Dim Date - End Date]" displayFolder="" count="0" unbalanced="0" hidden="1"/>
    <cacheHierarchy uniqueName="[Dim Date - End Date].[PK_Date]" caption="PK_Date" attribute="1" time="1" keyAttribute="1" defaultMemberUniqueName="[Dim Date - End Date].[PK_Date].[All]" allUniqueName="[Dim Date - End Date].[PK_Date].[All]" dimensionUniqueName="[Dim Date - End Date]" displayFolder="" count="0" memberValueDatatype="7" unbalanced="0" hidden="1"/>
    <cacheHierarchy uniqueName="[Dim Date - End Date].[QuarterKey]" caption="QuarterKey" attribute="1" time="1" defaultMemberUniqueName="[Dim Date - End Date].[QuarterKey].[All]" allUniqueName="[Dim Date - End Date].[QuarterKey].[All]" dimensionUniqueName="[Dim Date - End Date]" displayFolder="" count="0" unbalanced="0" hidden="1"/>
    <cacheHierarchy uniqueName="[Dim Date - End Date].[SemesterKey]" caption="SemesterKey" attribute="1" time="1" defaultMemberUniqueName="[Dim Date - End Date].[SemesterKey].[All]" allUniqueName="[Dim Date - End Date].[SemesterKey].[All]" dimensionUniqueName="[Dim Date - End Date]" displayFolder="" count="0" unbalanced="0" hidden="1"/>
    <cacheHierarchy uniqueName="[Dim Date - End Date].[WeekKey]" caption="WeekKey" attribute="1" time="1" defaultMemberUniqueName="[Dim Date - End Date].[WeekKey].[All]" allUniqueName="[Dim Date - End Date].[WeekKey].[All]" dimensionUniqueName="[Dim Date - End Date]" displayFolder="" count="0" unbalanced="0" hidden="1"/>
    <cacheHierarchy uniqueName="[Dim Date - End Date].[YearMonthKey]" caption="YearMonthKey" attribute="1" time="1" defaultMemberUniqueName="[Dim Date - End Date].[YearMonthKey].[All]" allUniqueName="[Dim Date - End Date].[YearMonthKey].[All]" dimensionUniqueName="[Dim Date - End Date]" displayFolder="" count="0" unbalanced="0" hidden="1"/>
    <cacheHierarchy uniqueName="[Dim Date - End Time].[DayTimeBucket]" caption="DayTimeBucket" attribute="1" defaultMemberUniqueName="[Dim Date - End Time].[DayTimeBucket].[All]" allUniqueName="[Dim Date - End Time].[DayTimeBucket].[All]" dimensionUniqueName="[Dim Date - End Time]" displayFolder="" count="0" unbalanced="0" hidden="1"/>
    <cacheHierarchy uniqueName="[Dim Date - End Time].[DayTimeBucketGroupKey]" caption="DayTimeBucketGroupKey" attribute="1" defaultMemberUniqueName="[Dim Date - End Time].[DayTimeBucketGroupKey].[All]" allUniqueName="[Dim Date - End Time].[DayTimeBucketGroupKey].[All]" dimensionUniqueName="[Dim Date - End Time]" displayFolder="" count="0" unbalanced="0" hidden="1"/>
    <cacheHierarchy uniqueName="[Dim Date - End Time].[Hour30]" caption="Hour30" attribute="1" defaultMemberUniqueName="[Dim Date - End Time].[Hour30].[All]" allUniqueName="[Dim Date - End Time].[Hour30].[All]" dimensionUniqueName="[Dim Date - End Time]" displayFolder="" count="0" unbalanced="0" hidden="1"/>
    <cacheHierarchy uniqueName="[Dim Date - End Time].[HourlyBucket]" caption="HourlyBucket" attribute="1" defaultMemberUniqueName="[Dim Date - End Time].[HourlyBucket].[All]" allUniqueName="[Dim Date - End Time].[HourlyBucket].[All]" dimensionUniqueName="[Dim Date - End Time]" displayFolder="" count="0" unbalanced="0" hidden="1"/>
    <cacheHierarchy uniqueName="[Dim Date - End Time].[MinuteNumber]" caption="MinuteNumber" attribute="1" defaultMemberUniqueName="[Dim Date - End Time].[MinuteNumber].[All]" allUniqueName="[Dim Date - End Time].[MinuteNumber].[All]" dimensionUniqueName="[Dim Date - End Time]" displayFolder="" count="0" unbalanced="0" hidden="1"/>
    <cacheHierarchy uniqueName="[Dim Date - End Time].[SecondNumber]" caption="SecondNumber" attribute="1" defaultMemberUniqueName="[Dim Date - End Time].[SecondNumber].[All]" allUniqueName="[Dim Date - End Time].[SecondNumber].[All]" dimensionUniqueName="[Dim Date - End Time]" displayFolder="" count="0" unbalanced="0" hidden="1"/>
    <cacheHierarchy uniqueName="[Dim Date - End Time].[Time]" caption="Time" attribute="1" defaultMemberUniqueName="[Dim Date - End Time].[Time].[All]" allUniqueName="[Dim Date - End Time].[Time].[All]" dimensionUniqueName="[Dim Date - End Time]" displayFolder="" count="0" unbalanced="0" hidden="1"/>
    <cacheHierarchy uniqueName="[Dim Date - End Time].[TimeAltKey]" caption="TimeAltKey" attribute="1" defaultMemberUniqueName="[Dim Date - End Time].[TimeAltKey].[All]" allUniqueName="[Dim Date - End Time].[TimeAltKey].[All]" dimensionUniqueName="[Dim Date - End Time]" displayFolder="" count="0" unbalanced="0" hidden="1"/>
    <cacheHierarchy uniqueName="[Dim Date - End Time].[TimeInSecond]" caption="TimeInSecond" attribute="1" defaultMemberUniqueName="[Dim Date - End Time].[TimeInSecond].[All]" allUniqueName="[Dim Date - End Time].[TimeInSecond].[All]" dimensionUniqueName="[Dim Date - End Time]" displayFolder="" count="0" unbalanced="0" hidden="1"/>
    <cacheHierarchy uniqueName="[Dim Date - End Time].[TimeKey]" caption="TimeKey" attribute="1" defaultMemberUniqueName="[Dim Date - End Time].[TimeKey].[All]" allUniqueName="[Dim Date - End Time].[TimeKey].[All]" dimensionUniqueName="[Dim Date - End Time]" displayFolder="" count="0" unbalanced="0" hidden="1"/>
    <cacheHierarchy uniqueName="[Dim Date - Estimated Discharge Date].[Custom Week]" caption="Custom Week" attribute="1" time="1" defaultMemberUniqueName="[Dim Date - Estimated Discharge Date].[Custom Week].[All]" allUniqueName="[Dim Date - Estimated Discharge Date].[Custom Week].[All]" dimensionUniqueName="[Dim Date - Estimated Discharge Date]" displayFolder="" count="0" unbalanced="0" hidden="1"/>
    <cacheHierarchy uniqueName="[Dim Date - Estimated Discharge Date].[Date]" caption="Date" attribute="1" time="1" defaultMemberUniqueName="[Dim Date - Estimated Discharge Date].[Date].[All]" allUniqueName="[Dim Date - Estimated Discharge Date].[Date].[All]" dimensionUniqueName="[Dim Date - Estimated Discharge Date]" displayFolder="" count="0" unbalanced="0" hidden="1"/>
    <cacheHierarchy uniqueName="[Dim Date - Estimated Discharge Date].[DateHierarchy]" caption="DateHierarchy" time="1" defaultMemberUniqueName="[Dim Date - Estimated Discharge Date].[DateHierarchy].[All]" allUniqueName="[Dim Date - Estimated Discharge Date].[DateHierarchy].[All]" dimensionUniqueName="[Dim Date - Estimated Discharge Date]" displayFolder="" count="0" unbalanced="0" hidden="1"/>
    <cacheHierarchy uniqueName="[Dim Date - Estimated Discharge Date].[DateKey]" caption="DateKey" attribute="1" time="1" defaultMemberUniqueName="[Dim Date - Estimated Discharge Date].[DateKey].[All]" allUniqueName="[Dim Date - Estimated Discharge Date].[DateKey].[All]" dimensionUniqueName="[Dim Date - Estimated Discharge Date]" displayFolder="" count="0" unbalanced="0" hidden="1"/>
    <cacheHierarchy uniqueName="[Dim Date - Estimated Discharge Date].[DateOld]" caption="DateOld" attribute="1" time="1" defaultMemberUniqueName="[Dim Date - Estimated Discharge Date].[DateOld].[All]" allUniqueName="[Dim Date - Estimated Discharge Date].[DateOld].[All]" dimensionUniqueName="[Dim Date - Estimated Discharge Date]" displayFolder="" count="0" unbalanced="0" hidden="1"/>
    <cacheHierarchy uniqueName="[Dim Date - Estimated Discharge Date].[Day Name]" caption="Day Name" attribute="1" time="1" defaultMemberUniqueName="[Dim Date - Estimated Discharge Date].[Day Name].[All]" allUniqueName="[Dim Date - Estimated Discharge Date].[Day Name].[All]" dimensionUniqueName="[Dim Date - Estimated Discharge Date]" displayFolder="" count="0" unbalanced="0" hidden="1"/>
    <cacheHierarchy uniqueName="[Dim Date - Estimated Discharge Date].[Day Of Month]" caption="Day Of Month" attribute="1" time="1" defaultMemberUniqueName="[Dim Date - Estimated Discharge Date].[Day Of Month].[All]" allUniqueName="[Dim Date - Estimated Discharge Date].[Day Of Month].[All]" dimensionUniqueName="[Dim Date - Estimated Discharge Date]" displayFolder="" count="0" unbalanced="0" hidden="1"/>
    <cacheHierarchy uniqueName="[Dim Date - Estimated Discharge Date].[Day of Week]" caption="Day of Week" attribute="1" time="1" defaultMemberUniqueName="[Dim Date - Estimated Discharge Date].[Day of Week].[All]" allUniqueName="[Dim Date - Estimated Discharge Date].[Day of Week].[All]" dimensionUniqueName="[Dim Date - Estimated Discharge Date]" displayFolder="" count="0" unbalanced="0" hidden="1"/>
    <cacheHierarchy uniqueName="[Dim Date - Estimated Discharge Date].[Day of Year]" caption="Day of Year" attribute="1" time="1" defaultMemberUniqueName="[Dim Date - Estimated Discharge Date].[Day of Year].[All]" allUniqueName="[Dim Date - Estimated Discharge Date].[Day of Year].[All]" dimensionUniqueName="[Dim Date - Estimated Discharge Date]" displayFolder="" count="0" unbalanced="0" hidden="1"/>
    <cacheHierarchy uniqueName="[Dim Date - Estimated Discharge Date].[DayKey]" caption="DayKey" attribute="1" time="1" defaultMemberUniqueName="[Dim Date - Estimated Discharge Date].[DayKey].[All]" allUniqueName="[Dim Date - Estimated Discharge Date].[DayKey].[All]" dimensionUniqueName="[Dim Date - Estimated Discharge Date]" displayFolder="" count="0" unbalanced="0" hidden="1"/>
    <cacheHierarchy uniqueName="[Dim Date - Estimated Discharge Date].[DayKey2]" caption="DayKey2" attribute="1" time="1" defaultMemberUniqueName="[Dim Date - Estimated Discharge Date].[DayKey2].[All]" allUniqueName="[Dim Date - Estimated Discharge Date].[DayKey2].[All]" dimensionUniqueName="[Dim Date - Estimated Discharge Date]" displayFolder="" count="0" unbalanced="0" hidden="1"/>
    <cacheHierarchy uniqueName="[Dim Date - Estimated Discharge Date].[DayofMonthKey]" caption="DayofMonthKey" attribute="1" time="1" defaultMemberUniqueName="[Dim Date - Estimated Discharge Date].[DayofMonthKey].[All]" allUniqueName="[Dim Date - Estimated Discharge Date].[DayofMonthKey].[All]" dimensionUniqueName="[Dim Date - Estimated Discharge Date]" displayFolder="" count="0" unbalanced="0" hidden="1"/>
    <cacheHierarchy uniqueName="[Dim Date - Estimated Discharge Date].[DayofWeekKey]" caption="DayofWeekKey" attribute="1" time="1" defaultMemberUniqueName="[Dim Date - Estimated Discharge Date].[DayofWeekKey].[All]" allUniqueName="[Dim Date - Estimated Discharge Date].[DayofWeekKey].[All]" dimensionUniqueName="[Dim Date - Estimated Discharge Date]" displayFolder="" count="0" unbalanced="0" hidden="1"/>
    <cacheHierarchy uniqueName="[Dim Date - Estimated Discharge Date].[DayofYearKey]" caption="DayofYearKey" attribute="1" time="1" defaultMemberUniqueName="[Dim Date - Estimated Discharge Date].[DayofYearKey].[All]" allUniqueName="[Dim Date - Estimated Discharge Date].[DayofYearKey].[All]" dimensionUniqueName="[Dim Date - Estimated Discharge Date]" displayFolder="" count="0" unbalanced="0" hidden="1"/>
    <cacheHierarchy uniqueName="[Dim Date - Estimated Discharge Date].[FormattedDate]" caption="FormattedDate" attribute="1" time="1" defaultMemberUniqueName="[Dim Date - Estimated Discharge Date].[FormattedDate].[All]" allUniqueName="[Dim Date - Estimated Discharge Date].[FormattedDate].[All]" dimensionUniqueName="[Dim Date - Estimated Discharge Date]" displayFolder="" count="0" unbalanced="0" hidden="1"/>
    <cacheHierarchy uniqueName="[Dim Date - Estimated Discharge Date].[Half Year Name]" caption="Half Year Name" attribute="1" time="1" defaultMemberUniqueName="[Dim Date - Estimated Discharge Date].[Half Year Name].[All]" allUniqueName="[Dim Date - Estimated Discharge Date].[Half Year Name].[All]" dimensionUniqueName="[Dim Date - Estimated Discharge Date]" displayFolder="" count="0" unbalanced="0" hidden="1"/>
    <cacheHierarchy uniqueName="[Dim Date - Estimated Discharge Date].[Hijri Date]" caption="Hijri Date" attribute="1" time="1" defaultMemberUniqueName="[Dim Date - Estimated Discharge Date].[Hijri Date].[All]" allUniqueName="[Dim Date - Estimated Discharge Date].[Hijri Date].[All]" dimensionUniqueName="[Dim Date - Estimated Discharge Date]" displayFolder="" count="0" unbalanced="0" hidden="1"/>
    <cacheHierarchy uniqueName="[Dim Date - Estimated Discharge Date].[Hijri Month]" caption="Hijri Month" attribute="1" time="1" defaultMemberUniqueName="[Dim Date - Estimated Discharge Date].[Hijri Month].[All]" allUniqueName="[Dim Date - Estimated Discharge Date].[Hijri Month].[All]" dimensionUniqueName="[Dim Date - Estimated Discharge Date]" displayFolder="" count="0" unbalanced="0" hidden="1"/>
    <cacheHierarchy uniqueName="[Dim Date - Estimated Discharge Date].[Hijri Quarter]" caption="Hijri Quarter" attribute="1" time="1" defaultMemberUniqueName="[Dim Date - Estimated Discharge Date].[Hijri Quarter].[All]" allUniqueName="[Dim Date - Estimated Discharge Date].[Hijri Quarter].[All]" dimensionUniqueName="[Dim Date - Estimated Discharge Date]" displayFolder="" count="0" unbalanced="0" hidden="1"/>
    <cacheHierarchy uniqueName="[Dim Date - Estimated Discharge Date].[Hijri Semester]" caption="Hijri Semester" attribute="1" time="1" defaultMemberUniqueName="[Dim Date - Estimated Discharge Date].[Hijri Semester].[All]" allUniqueName="[Dim Date - Estimated Discharge Date].[Hijri Semester].[All]" dimensionUniqueName="[Dim Date - Estimated Discharge Date]" displayFolder="" count="0" unbalanced="0" hidden="1"/>
    <cacheHierarchy uniqueName="[Dim Date - Estimated Discharge Date].[Hijri Year]" caption="Hijri Year" attribute="1" time="1" defaultMemberUniqueName="[Dim Date - Estimated Discharge Date].[Hijri Year].[All]" allUniqueName="[Dim Date - Estimated Discharge Date].[Hijri Year].[All]" dimensionUniqueName="[Dim Date - Estimated Discharge Date]" displayFolder="" count="0" unbalanced="0" hidden="1"/>
    <cacheHierarchy uniqueName="[Dim Date - Estimated Discharge Date].[HijriDateHierarchy]" caption="HijriDateHierarchy" time="1" defaultMemberUniqueName="[Dim Date - Estimated Discharge Date].[HijriDateHierarchy].[All]" allUniqueName="[Dim Date - Estimated Discharge Date].[HijriDateHierarchy].[All]" dimensionUniqueName="[Dim Date - Estimated Discharge Date]" displayFolder="" count="0" unbalanced="0" hidden="1"/>
    <cacheHierarchy uniqueName="[Dim Date - Estimated Discharge Date].[HijriDayKey]" caption="HijriDayKey" attribute="1" time="1" defaultMemberUniqueName="[Dim Date - Estimated Discharge Date].[HijriDayKey].[All]" allUniqueName="[Dim Date - Estimated Discharge Date].[HijriDayKey].[All]" dimensionUniqueName="[Dim Date - Estimated Discharge Date]" displayFolder="" count="0" unbalanced="0" hidden="1"/>
    <cacheHierarchy uniqueName="[Dim Date - Estimated Discharge Date].[HijriMonthKey]" caption="HijriMonthKey" attribute="1" time="1" defaultMemberUniqueName="[Dim Date - Estimated Discharge Date].[HijriMonthKey].[All]" allUniqueName="[Dim Date - Estimated Discharge Date].[HijriMonthKey].[All]" dimensionUniqueName="[Dim Date - Estimated Discharge Date]" displayFolder="" count="0" unbalanced="0" hidden="1"/>
    <cacheHierarchy uniqueName="[Dim Date - Estimated Discharge Date].[HijriQuarterKey]" caption="HijriQuarterKey" attribute="1" time="1" defaultMemberUniqueName="[Dim Date - Estimated Discharge Date].[HijriQuarterKey].[All]" allUniqueName="[Dim Date - Estimated Discharge Date].[HijriQuarterKey].[All]" dimensionUniqueName="[Dim Date - Estimated Discharge Date]" displayFolder="" count="0" unbalanced="0" hidden="1"/>
    <cacheHierarchy uniqueName="[Dim Date - Estimated Discharge Date].[HijriSemesterKey]" caption="HijriSemesterKey" attribute="1" time="1" defaultMemberUniqueName="[Dim Date - Estimated Discharge Date].[HijriSemesterKey].[All]" allUniqueName="[Dim Date - Estimated Discharge Date].[HijriSemesterKey].[All]" dimensionUniqueName="[Dim Date - Estimated Discharge Date]" displayFolder="" count="0" unbalanced="0" hidden="1"/>
    <cacheHierarchy uniqueName="[Dim Date - Estimated Discharge Date].[Month Name]" caption="Month Name" attribute="1" time="1" defaultMemberUniqueName="[Dim Date - Estimated Discharge Date].[Month Name].[All]" allUniqueName="[Dim Date - Estimated Discharge Date].[Month Name].[All]" dimensionUniqueName="[Dim Date - Estimated Discharge Date]" displayFolder="" count="0" unbalanced="0" hidden="1"/>
    <cacheHierarchy uniqueName="[Dim Date - Estimated Discharge Date].[Month Of Year]" caption="Month Of Year" attribute="1" time="1" defaultMemberUniqueName="[Dim Date - Estimated Discharge Date].[Month Of Year].[All]" allUniqueName="[Dim Date - Estimated Discharge Date].[Month Of Year].[All]" dimensionUniqueName="[Dim Date - Estimated Discharge Date]" displayFolder="" count="0" unbalanced="0" hidden="1"/>
    <cacheHierarchy uniqueName="[Dim Date - Estimated Discharge Date].[MonthKey]" caption="MonthKey" attribute="1" time="1" defaultMemberUniqueName="[Dim Date - Estimated Discharge Date].[MonthKey].[All]" allUniqueName="[Dim Date - Estimated Discharge Date].[MonthKey].[All]" dimensionUniqueName="[Dim Date - Estimated Discharge Date]" displayFolder="" count="0" unbalanced="0" hidden="1"/>
    <cacheHierarchy uniqueName="[Dim Date - Estimated Discharge Date].[MonthNameKey]" caption="MonthNameKey" attribute="1" time="1" defaultMemberUniqueName="[Dim Date - Estimated Discharge Date].[MonthNameKey].[All]" allUniqueName="[Dim Date - Estimated Discharge Date].[MonthNameKey].[All]" dimensionUniqueName="[Dim Date - Estimated Discharge Date]" displayFolder="" count="0" unbalanced="0" hidden="1"/>
    <cacheHierarchy uniqueName="[Dim Date - Estimated Discharge Date].[MonthOverTime]" caption="MonthOverTime" attribute="1" time="1" defaultMemberUniqueName="[Dim Date - Estimated Discharge Date].[MonthOverTime].[All]" allUniqueName="[Dim Date - Estimated Discharge Date].[MonthOverTime].[All]" dimensionUniqueName="[Dim Date - Estimated Discharge Date]" displayFolder="" count="0" unbalanced="0" hidden="1"/>
    <cacheHierarchy uniqueName="[Dim Date - Estimated Discharge Date].[PK_Date]" caption="PK_Date" attribute="1" time="1" keyAttribute="1" defaultMemberUniqueName="[Dim Date - Estimated Discharge Date].[PK_Date].[All]" allUniqueName="[Dim Date - Estimated Discharge Date].[PK_Date].[All]" dimensionUniqueName="[Dim Date - Estimated Discharge Date]" displayFolder="" count="0" memberValueDatatype="7" unbalanced="0" hidden="1"/>
    <cacheHierarchy uniqueName="[Dim Date - Estimated Discharge Date].[Quarter Name]" caption="Quarter Name" attribute="1" time="1" defaultMemberUniqueName="[Dim Date - Estimated Discharge Date].[Quarter Name].[All]" allUniqueName="[Dim Date - Estimated Discharge Date].[Quarter Name].[All]" dimensionUniqueName="[Dim Date - Estimated Discharge Date]" displayFolder="" count="0" unbalanced="0" hidden="1"/>
    <cacheHierarchy uniqueName="[Dim Date - Estimated Discharge Date].[Quarter Of Year]" caption="Quarter Of Year" attribute="1" time="1" defaultMemberUniqueName="[Dim Date - Estimated Discharge Date].[Quarter Of Year].[All]" allUniqueName="[Dim Date - Estimated Discharge Date].[Quarter Of Year].[All]" dimensionUniqueName="[Dim Date - Estimated Discharge Date]" displayFolder="" count="0" unbalanced="0" hidden="1"/>
    <cacheHierarchy uniqueName="[Dim Date - Estimated Discharge Date].[QuarterKey]" caption="QuarterKey" attribute="1" time="1" defaultMemberUniqueName="[Dim Date - Estimated Discharge Date].[QuarterKey].[All]" allUniqueName="[Dim Date - Estimated Discharge Date].[QuarterKey].[All]" dimensionUniqueName="[Dim Date - Estimated Discharge Date]" displayFolder="" count="0" unbalanced="0" hidden="1"/>
    <cacheHierarchy uniqueName="[Dim Date - Estimated Discharge Date].[Semester Of Year]" caption="Semester Of Year" attribute="1" time="1" defaultMemberUniqueName="[Dim Date - Estimated Discharge Date].[Semester Of Year].[All]" allUniqueName="[Dim Date - Estimated Discharge Date].[Semester Of Year].[All]" dimensionUniqueName="[Dim Date - Estimated Discharge Date]" displayFolder="" count="0" unbalanced="0" hidden="1"/>
    <cacheHierarchy uniqueName="[Dim Date - Estimated Discharge Date].[SemesterKey]" caption="SemesterKey" attribute="1" time="1" defaultMemberUniqueName="[Dim Date - Estimated Discharge Date].[SemesterKey].[All]" allUniqueName="[Dim Date - Estimated Discharge Date].[SemesterKey].[All]" dimensionUniqueName="[Dim Date - Estimated Discharge Date]" displayFolder="" count="0" unbalanced="0" hidden="1"/>
    <cacheHierarchy uniqueName="[Dim Date - Estimated Discharge Date].[SemesterNameKey]" caption="SemesterNameKey" attribute="1" time="1" defaultMemberUniqueName="[Dim Date - Estimated Discharge Date].[SemesterNameKey].[All]" allUniqueName="[Dim Date - Estimated Discharge Date].[SemesterNameKey].[All]" dimensionUniqueName="[Dim Date - Estimated Discharge Date]" displayFolder="" count="0" unbalanced="0" hidden="1"/>
    <cacheHierarchy uniqueName="[Dim Date - Estimated Discharge Date].[Week]" caption="Week" attribute="1" time="1" defaultMemberUniqueName="[Dim Date - Estimated Discharge Date].[Week].[All]" allUniqueName="[Dim Date - Estimated Discharge Date].[Week].[All]" dimensionUniqueName="[Dim Date - Estimated Discharge Date]" displayFolder="" count="0" unbalanced="0" hidden="1"/>
    <cacheHierarchy uniqueName="[Dim Date - Estimated Discharge Date].[Week Of Year]" caption="Week Of Year" attribute="1" time="1" defaultMemberUniqueName="[Dim Date - Estimated Discharge Date].[Week Of Year].[All]" allUniqueName="[Dim Date - Estimated Discharge Date].[Week Of Year].[All]" dimensionUniqueName="[Dim Date - Estimated Discharge Date]" displayFolder="" count="0" unbalanced="0" hidden="1"/>
    <cacheHierarchy uniqueName="[Dim Date - Estimated Discharge Date].[WeekKey]" caption="WeekKey" attribute="1" time="1" defaultMemberUniqueName="[Dim Date - Estimated Discharge Date].[WeekKey].[All]" allUniqueName="[Dim Date - Estimated Discharge Date].[WeekKey].[All]" dimensionUniqueName="[Dim Date - Estimated Discharge Date]" displayFolder="" count="0" unbalanced="0" hidden="1"/>
    <cacheHierarchy uniqueName="[Dim Date - Estimated Discharge Date].[WeeksHierarchy]" caption="WeeksHierarchy" time="1" defaultMemberUniqueName="[Dim Date - Estimated Discharge Date].[WeeksHierarchy].[All]" allUniqueName="[Dim Date - Estimated Discharge Date].[WeeksHierarchy].[All]" dimensionUniqueName="[Dim Date - Estimated Discharge Date]" displayFolder="" count="0" unbalanced="0" hidden="1"/>
    <cacheHierarchy uniqueName="[Dim Date - Estimated Discharge Date].[Year Name]" caption="Year Name" attribute="1" time="1" defaultMemberUniqueName="[Dim Date - Estimated Discharge Date].[Year Name].[All]" allUniqueName="[Dim Date - Estimated Discharge Date].[Year Name].[All]" dimensionUniqueName="[Dim Date - Estimated Discharge Date]" displayFolder="" count="0" unbalanced="0" hidden="1"/>
    <cacheHierarchy uniqueName="[Dim Date - Estimated Discharge Date].[YearMonthKey]" caption="YearMonthKey" attribute="1" time="1" defaultMemberUniqueName="[Dim Date - Estimated Discharge Date].[YearMonthKey].[All]" allUniqueName="[Dim Date - Estimated Discharge Date].[YearMonthKey].[All]" dimensionUniqueName="[Dim Date - Estimated Discharge Date]" displayFolder="" count="0" unbalanced="0" hidden="1"/>
    <cacheHierarchy uniqueName="[Dim Date - Follow up].[Custom Week]" caption="Custom Week" attribute="1" time="1" defaultMemberUniqueName="[Dim Date - Follow up].[Custom Week].[All]" allUniqueName="[Dim Date - Follow up].[Custom Week].[All]" dimensionUniqueName="[Dim Date - Follow up]" displayFolder="" count="0" unbalanced="0" hidden="1"/>
    <cacheHierarchy uniqueName="[Dim Date - Follow up].[Date]" caption="Date" attribute="1" time="1" defaultMemberUniqueName="[Dim Date - Follow up].[Date].[All]" allUniqueName="[Dim Date - Follow up].[Date].[All]" dimensionUniqueName="[Dim Date - Follow up]" displayFolder="" count="0" unbalanced="0" hidden="1"/>
    <cacheHierarchy uniqueName="[Dim Date - Follow up].[DateHierarchy]" caption="DateHierarchy" time="1" defaultMemberUniqueName="[Dim Date - Follow up].[DateHierarchy].[All]" allUniqueName="[Dim Date - Follow up].[DateHierarchy].[All]" dimensionUniqueName="[Dim Date - Follow up]" displayFolder="" count="0" unbalanced="0" hidden="1"/>
    <cacheHierarchy uniqueName="[Dim Date - Follow up].[DateKey]" caption="DateKey" attribute="1" time="1" defaultMemberUniqueName="[Dim Date - Follow up].[DateKey].[All]" allUniqueName="[Dim Date - Follow up].[DateKey].[All]" dimensionUniqueName="[Dim Date - Follow up]" displayFolder="" count="0" unbalanced="0" hidden="1"/>
    <cacheHierarchy uniqueName="[Dim Date - Follow up].[DateOld]" caption="DateOld" attribute="1" time="1" defaultMemberUniqueName="[Dim Date - Follow up].[DateOld].[All]" allUniqueName="[Dim Date - Follow up].[DateOld].[All]" dimensionUniqueName="[Dim Date - Follow up]" displayFolder="" count="0" unbalanced="0" hidden="1"/>
    <cacheHierarchy uniqueName="[Dim Date - Follow up].[Day Name]" caption="Day Name" attribute="1" time="1" defaultMemberUniqueName="[Dim Date - Follow up].[Day Name].[All]" allUniqueName="[Dim Date - Follow up].[Day Name].[All]" dimensionUniqueName="[Dim Date - Follow up]" displayFolder="" count="0" unbalanced="0" hidden="1"/>
    <cacheHierarchy uniqueName="[Dim Date - Follow up].[Day Of Month]" caption="Day Of Month" attribute="1" time="1" defaultMemberUniqueName="[Dim Date - Follow up].[Day Of Month].[All]" allUniqueName="[Dim Date - Follow up].[Day Of Month].[All]" dimensionUniqueName="[Dim Date - Follow up]" displayFolder="" count="0" unbalanced="0" hidden="1"/>
    <cacheHierarchy uniqueName="[Dim Date - Follow up].[Day of Week]" caption="Day of Week" attribute="1" time="1" defaultMemberUniqueName="[Dim Date - Follow up].[Day of Week].[All]" allUniqueName="[Dim Date - Follow up].[Day of Week].[All]" dimensionUniqueName="[Dim Date - Follow up]" displayFolder="" count="0" unbalanced="0" hidden="1"/>
    <cacheHierarchy uniqueName="[Dim Date - Follow up].[Day of Year]" caption="Day of Year" attribute="1" time="1" defaultMemberUniqueName="[Dim Date - Follow up].[Day of Year].[All]" allUniqueName="[Dim Date - Follow up].[Day of Year].[All]" dimensionUniqueName="[Dim Date - Follow up]" displayFolder="" count="0" unbalanced="0" hidden="1"/>
    <cacheHierarchy uniqueName="[Dim Date - Follow up].[DayKey]" caption="DayKey" attribute="1" time="1" defaultMemberUniqueName="[Dim Date - Follow up].[DayKey].[All]" allUniqueName="[Dim Date - Follow up].[DayKey].[All]" dimensionUniqueName="[Dim Date - Follow up]" displayFolder="" count="0" unbalanced="0" hidden="1"/>
    <cacheHierarchy uniqueName="[Dim Date - Follow up].[DayKey2]" caption="DayKey2" attribute="1" time="1" defaultMemberUniqueName="[Dim Date - Follow up].[DayKey2].[All]" allUniqueName="[Dim Date - Follow up].[DayKey2].[All]" dimensionUniqueName="[Dim Date - Follow up]" displayFolder="" count="0" unbalanced="0" hidden="1"/>
    <cacheHierarchy uniqueName="[Dim Date - Follow up].[DayofMonthKey]" caption="DayofMonthKey" attribute="1" time="1" defaultMemberUniqueName="[Dim Date - Follow up].[DayofMonthKey].[All]" allUniqueName="[Dim Date - Follow up].[DayofMonthKey].[All]" dimensionUniqueName="[Dim Date - Follow up]" displayFolder="" count="0" unbalanced="0" hidden="1"/>
    <cacheHierarchy uniqueName="[Dim Date - Follow up].[DayofWeekKey]" caption="DayofWeekKey" attribute="1" time="1" defaultMemberUniqueName="[Dim Date - Follow up].[DayofWeekKey].[All]" allUniqueName="[Dim Date - Follow up].[DayofWeekKey].[All]" dimensionUniqueName="[Dim Date - Follow up]" displayFolder="" count="0" unbalanced="0" hidden="1"/>
    <cacheHierarchy uniqueName="[Dim Date - Follow up].[DayofYearKey]" caption="DayofYearKey" attribute="1" time="1" defaultMemberUniqueName="[Dim Date - Follow up].[DayofYearKey].[All]" allUniqueName="[Dim Date - Follow up].[DayofYearKey].[All]" dimensionUniqueName="[Dim Date - Follow up]" displayFolder="" count="0" unbalanced="0" hidden="1"/>
    <cacheHierarchy uniqueName="[Dim Date - Follow up].[FormattedDate]" caption="FormattedDate" attribute="1" time="1" defaultMemberUniqueName="[Dim Date - Follow up].[FormattedDate].[All]" allUniqueName="[Dim Date - Follow up].[FormattedDate].[All]" dimensionUniqueName="[Dim Date - Follow up]" displayFolder="" count="0" unbalanced="0" hidden="1"/>
    <cacheHierarchy uniqueName="[Dim Date - Follow up].[Half Year Name]" caption="Half Year Name" attribute="1" time="1" defaultMemberUniqueName="[Dim Date - Follow up].[Half Year Name].[All]" allUniqueName="[Dim Date - Follow up].[Half Year Name].[All]" dimensionUniqueName="[Dim Date - Follow up]" displayFolder="" count="0" unbalanced="0" hidden="1"/>
    <cacheHierarchy uniqueName="[Dim Date - Follow up].[Hijri Date]" caption="Hijri Date" attribute="1" time="1" defaultMemberUniqueName="[Dim Date - Follow up].[Hijri Date].[All]" allUniqueName="[Dim Date - Follow up].[Hijri Date].[All]" dimensionUniqueName="[Dim Date - Follow up]" displayFolder="" count="0" unbalanced="0" hidden="1"/>
    <cacheHierarchy uniqueName="[Dim Date - Follow up].[Hijri Month]" caption="Hijri Month" attribute="1" time="1" defaultMemberUniqueName="[Dim Date - Follow up].[Hijri Month].[All]" allUniqueName="[Dim Date - Follow up].[Hijri Month].[All]" dimensionUniqueName="[Dim Date - Follow up]" displayFolder="" count="0" unbalanced="0" hidden="1"/>
    <cacheHierarchy uniqueName="[Dim Date - Follow up].[Hijri Quarter]" caption="Hijri Quarter" attribute="1" time="1" defaultMemberUniqueName="[Dim Date - Follow up].[Hijri Quarter].[All]" allUniqueName="[Dim Date - Follow up].[Hijri Quarter].[All]" dimensionUniqueName="[Dim Date - Follow up]" displayFolder="" count="0" unbalanced="0" hidden="1"/>
    <cacheHierarchy uniqueName="[Dim Date - Follow up].[Hijri Semester]" caption="Hijri Semester" attribute="1" time="1" defaultMemberUniqueName="[Dim Date - Follow up].[Hijri Semester].[All]" allUniqueName="[Dim Date - Follow up].[Hijri Semester].[All]" dimensionUniqueName="[Dim Date - Follow up]" displayFolder="" count="0" unbalanced="0" hidden="1"/>
    <cacheHierarchy uniqueName="[Dim Date - Follow up].[Hijri Year]" caption="Hijri Year" attribute="1" time="1" defaultMemberUniqueName="[Dim Date - Follow up].[Hijri Year].[All]" allUniqueName="[Dim Date - Follow up].[Hijri Year].[All]" dimensionUniqueName="[Dim Date - Follow up]" displayFolder="" count="0" unbalanced="0" hidden="1"/>
    <cacheHierarchy uniqueName="[Dim Date - Follow up].[HijriDateHierarchy]" caption="HijriDateHierarchy" time="1" defaultMemberUniqueName="[Dim Date - Follow up].[HijriDateHierarchy].[All]" allUniqueName="[Dim Date - Follow up].[HijriDateHierarchy].[All]" dimensionUniqueName="[Dim Date - Follow up]" displayFolder="" count="0" unbalanced="0" hidden="1"/>
    <cacheHierarchy uniqueName="[Dim Date - Follow up].[HijriDayKey]" caption="HijriDayKey" attribute="1" time="1" defaultMemberUniqueName="[Dim Date - Follow up].[HijriDayKey].[All]" allUniqueName="[Dim Date - Follow up].[HijriDayKey].[All]" dimensionUniqueName="[Dim Date - Follow up]" displayFolder="" count="0" unbalanced="0" hidden="1"/>
    <cacheHierarchy uniqueName="[Dim Date - Follow up].[HijriMonthKey]" caption="HijriMonthKey" attribute="1" time="1" defaultMemberUniqueName="[Dim Date - Follow up].[HijriMonthKey].[All]" allUniqueName="[Dim Date - Follow up].[HijriMonthKey].[All]" dimensionUniqueName="[Dim Date - Follow up]" displayFolder="" count="0" unbalanced="0" hidden="1"/>
    <cacheHierarchy uniqueName="[Dim Date - Follow up].[HijriQuarterKey]" caption="HijriQuarterKey" attribute="1" time="1" defaultMemberUniqueName="[Dim Date - Follow up].[HijriQuarterKey].[All]" allUniqueName="[Dim Date - Follow up].[HijriQuarterKey].[All]" dimensionUniqueName="[Dim Date - Follow up]" displayFolder="" count="0" unbalanced="0" hidden="1"/>
    <cacheHierarchy uniqueName="[Dim Date - Follow up].[HijriSemesterKey]" caption="HijriSemesterKey" attribute="1" time="1" defaultMemberUniqueName="[Dim Date - Follow up].[HijriSemesterKey].[All]" allUniqueName="[Dim Date - Follow up].[HijriSemesterKey].[All]" dimensionUniqueName="[Dim Date - Follow up]" displayFolder="" count="0" unbalanced="0" hidden="1"/>
    <cacheHierarchy uniqueName="[Dim Date - Follow up].[Month Name]" caption="Month Name" attribute="1" time="1" defaultMemberUniqueName="[Dim Date - Follow up].[Month Name].[All]" allUniqueName="[Dim Date - Follow up].[Month Name].[All]" dimensionUniqueName="[Dim Date - Follow up]" displayFolder="" count="0" unbalanced="0" hidden="1"/>
    <cacheHierarchy uniqueName="[Dim Date - Follow up].[Month Of Year]" caption="Month Of Year" attribute="1" time="1" defaultMemberUniqueName="[Dim Date - Follow up].[Month Of Year].[All]" allUniqueName="[Dim Date - Follow up].[Month Of Year].[All]" dimensionUniqueName="[Dim Date - Follow up]" displayFolder="" count="0" unbalanced="0" hidden="1"/>
    <cacheHierarchy uniqueName="[Dim Date - Follow up].[MonthKey]" caption="MonthKey" attribute="1" time="1" defaultMemberUniqueName="[Dim Date - Follow up].[MonthKey].[All]" allUniqueName="[Dim Date - Follow up].[MonthKey].[All]" dimensionUniqueName="[Dim Date - Follow up]" displayFolder="" count="0" unbalanced="0" hidden="1"/>
    <cacheHierarchy uniqueName="[Dim Date - Follow up].[MonthNameKey]" caption="MonthNameKey" attribute="1" time="1" defaultMemberUniqueName="[Dim Date - Follow up].[MonthNameKey].[All]" allUniqueName="[Dim Date - Follow up].[MonthNameKey].[All]" dimensionUniqueName="[Dim Date - Follow up]" displayFolder="" count="0" unbalanced="0" hidden="1"/>
    <cacheHierarchy uniqueName="[Dim Date - Follow up].[MonthOverTime]" caption="MonthOverTime" attribute="1" time="1" defaultMemberUniqueName="[Dim Date - Follow up].[MonthOverTime].[All]" allUniqueName="[Dim Date - Follow up].[MonthOverTime].[All]" dimensionUniqueName="[Dim Date - Follow up]" displayFolder="" count="0" unbalanced="0" hidden="1"/>
    <cacheHierarchy uniqueName="[Dim Date - Follow up].[PK_Date]" caption="PK_Date" attribute="1" time="1" keyAttribute="1" defaultMemberUniqueName="[Dim Date - Follow up].[PK_Date].[All]" allUniqueName="[Dim Date - Follow up].[PK_Date].[All]" dimensionUniqueName="[Dim Date - Follow up]" displayFolder="" count="0" memberValueDatatype="7" unbalanced="0" hidden="1"/>
    <cacheHierarchy uniqueName="[Dim Date - Follow up].[Quarter Name]" caption="Quarter Name" attribute="1" time="1" defaultMemberUniqueName="[Dim Date - Follow up].[Quarter Name].[All]" allUniqueName="[Dim Date - Follow up].[Quarter Name].[All]" dimensionUniqueName="[Dim Date - Follow up]" displayFolder="" count="0" unbalanced="0" hidden="1"/>
    <cacheHierarchy uniqueName="[Dim Date - Follow up].[Quarter Of Year]" caption="Quarter Of Year" attribute="1" time="1" defaultMemberUniqueName="[Dim Date - Follow up].[Quarter Of Year].[All]" allUniqueName="[Dim Date - Follow up].[Quarter Of Year].[All]" dimensionUniqueName="[Dim Date - Follow up]" displayFolder="" count="0" unbalanced="0" hidden="1"/>
    <cacheHierarchy uniqueName="[Dim Date - Follow up].[QuarterKey]" caption="QuarterKey" attribute="1" time="1" defaultMemberUniqueName="[Dim Date - Follow up].[QuarterKey].[All]" allUniqueName="[Dim Date - Follow up].[QuarterKey].[All]" dimensionUniqueName="[Dim Date - Follow up]" displayFolder="" count="0" unbalanced="0" hidden="1"/>
    <cacheHierarchy uniqueName="[Dim Date - Follow up].[Semester Of Year]" caption="Semester Of Year" attribute="1" time="1" defaultMemberUniqueName="[Dim Date - Follow up].[Semester Of Year].[All]" allUniqueName="[Dim Date - Follow up].[Semester Of Year].[All]" dimensionUniqueName="[Dim Date - Follow up]" displayFolder="" count="0" unbalanced="0" hidden="1"/>
    <cacheHierarchy uniqueName="[Dim Date - Follow up].[SemesterKey]" caption="SemesterKey" attribute="1" time="1" defaultMemberUniqueName="[Dim Date - Follow up].[SemesterKey].[All]" allUniqueName="[Dim Date - Follow up].[SemesterKey].[All]" dimensionUniqueName="[Dim Date - Follow up]" displayFolder="" count="0" unbalanced="0" hidden="1"/>
    <cacheHierarchy uniqueName="[Dim Date - Follow up].[SemesterNameKey]" caption="SemesterNameKey" attribute="1" time="1" defaultMemberUniqueName="[Dim Date - Follow up].[SemesterNameKey].[All]" allUniqueName="[Dim Date - Follow up].[SemesterNameKey].[All]" dimensionUniqueName="[Dim Date - Follow up]" displayFolder="" count="0" unbalanced="0" hidden="1"/>
    <cacheHierarchy uniqueName="[Dim Date - Follow up].[Week]" caption="Week" attribute="1" time="1" defaultMemberUniqueName="[Dim Date - Follow up].[Week].[All]" allUniqueName="[Dim Date - Follow up].[Week].[All]" dimensionUniqueName="[Dim Date - Follow up]" displayFolder="" count="0" unbalanced="0" hidden="1"/>
    <cacheHierarchy uniqueName="[Dim Date - Follow up].[Week Of Year]" caption="Week Of Year" attribute="1" time="1" defaultMemberUniqueName="[Dim Date - Follow up].[Week Of Year].[All]" allUniqueName="[Dim Date - Follow up].[Week Of Year].[All]" dimensionUniqueName="[Dim Date - Follow up]" displayFolder="" count="0" unbalanced="0" hidden="1"/>
    <cacheHierarchy uniqueName="[Dim Date - Follow up].[WeekKey]" caption="WeekKey" attribute="1" time="1" defaultMemberUniqueName="[Dim Date - Follow up].[WeekKey].[All]" allUniqueName="[Dim Date - Follow up].[WeekKey].[All]" dimensionUniqueName="[Dim Date - Follow up]" displayFolder="" count="0" unbalanced="0" hidden="1"/>
    <cacheHierarchy uniqueName="[Dim Date - Follow up].[WeeksHierarchy]" caption="WeeksHierarchy" time="1" defaultMemberUniqueName="[Dim Date - Follow up].[WeeksHierarchy].[All]" allUniqueName="[Dim Date - Follow up].[WeeksHierarchy].[All]" dimensionUniqueName="[Dim Date - Follow up]" displayFolder="" count="0" unbalanced="0" hidden="1"/>
    <cacheHierarchy uniqueName="[Dim Date - Follow up].[Year Name]" caption="Year Name" attribute="1" time="1" defaultMemberUniqueName="[Dim Date - Follow up].[Year Name].[All]" allUniqueName="[Dim Date - Follow up].[Year Name].[All]" dimensionUniqueName="[Dim Date - Follow up]" displayFolder="" count="0" unbalanced="0" hidden="1"/>
    <cacheHierarchy uniqueName="[Dim Date - Follow up].[YearMonthKey]" caption="YearMonthKey" attribute="1" time="1" defaultMemberUniqueName="[Dim Date - Follow up].[YearMonthKey].[All]" allUniqueName="[Dim Date - Follow up].[YearMonthKey].[All]" dimensionUniqueName="[Dim Date - Follow up]" displayFolder="" count="0" unbalanced="0" hidden="1"/>
    <cacheHierarchy uniqueName="[Dim Date - OR Planned Start Time].[DayTimeBucket]" caption="DayTimeBucket" attribute="1" defaultMemberUniqueName="[Dim Date - OR Planned Start Time].[DayTimeBucket].[All]" allUniqueName="[Dim Date - OR Planned Start Time].[DayTimeBucket].[All]" dimensionUniqueName="[Dim Date - OR Planned Start Time]" displayFolder="" count="0" unbalanced="0" hidden="1"/>
    <cacheHierarchy uniqueName="[Dim Date - OR Planned Start Time].[DayTimeBucketGroupKey]" caption="DayTimeBucketGroupKey" attribute="1" defaultMemberUniqueName="[Dim Date - OR Planned Start Time].[DayTimeBucketGroupKey].[All]" allUniqueName="[Dim Date - OR Planned Start Time].[DayTimeBucketGroupKey].[All]" dimensionUniqueName="[Dim Date - OR Planned Start Time]" displayFolder="" count="0" unbalanced="0" hidden="1"/>
    <cacheHierarchy uniqueName="[Dim Date - OR Planned Start Time].[Hour30]" caption="Hour30" attribute="1" defaultMemberUniqueName="[Dim Date - OR Planned Start Time].[Hour30].[All]" allUniqueName="[Dim Date - OR Planned Start Time].[Hour30].[All]" dimensionUniqueName="[Dim Date - OR Planned Start Time]" displayFolder="" count="0" unbalanced="0" hidden="1"/>
    <cacheHierarchy uniqueName="[Dim Date - OR Planned Start Time].[HourlyBucket]" caption="HourlyBucket" attribute="1" defaultMemberUniqueName="[Dim Date - OR Planned Start Time].[HourlyBucket].[All]" allUniqueName="[Dim Date - OR Planned Start Time].[HourlyBucket].[All]" dimensionUniqueName="[Dim Date - OR Planned Start Time]" displayFolder="" count="0" unbalanced="0" hidden="1"/>
    <cacheHierarchy uniqueName="[Dim Date - OR Planned Start Time].[MinuteNumber]" caption="MinuteNumber" attribute="1" defaultMemberUniqueName="[Dim Date - OR Planned Start Time].[MinuteNumber].[All]" allUniqueName="[Dim Date - OR Planned Start Time].[MinuteNumber].[All]" dimensionUniqueName="[Dim Date - OR Planned Start Time]" displayFolder="" count="0" unbalanced="0" hidden="1"/>
    <cacheHierarchy uniqueName="[Dim Date - OR Planned Start Time].[SecondNumber]" caption="SecondNumber" attribute="1" defaultMemberUniqueName="[Dim Date - OR Planned Start Time].[SecondNumber].[All]" allUniqueName="[Dim Date - OR Planned Start Time].[SecondNumber].[All]" dimensionUniqueName="[Dim Date - OR Planned Start Time]" displayFolder="" count="0" unbalanced="0" hidden="1"/>
    <cacheHierarchy uniqueName="[Dim Date - OR Planned Start Time].[Time]" caption="Time" attribute="1" defaultMemberUniqueName="[Dim Date - OR Planned Start Time].[Time].[All]" allUniqueName="[Dim Date - OR Planned Start Time].[Time].[All]" dimensionUniqueName="[Dim Date - OR Planned Start Time]" displayFolder="" count="0" unbalanced="0" hidden="1"/>
    <cacheHierarchy uniqueName="[Dim Date - OR Planned Start Time].[TimeAltKey]" caption="TimeAltKey" attribute="1" defaultMemberUniqueName="[Dim Date - OR Planned Start Time].[TimeAltKey].[All]" allUniqueName="[Dim Date - OR Planned Start Time].[TimeAltKey].[All]" dimensionUniqueName="[Dim Date - OR Planned Start Time]" displayFolder="" count="0" unbalanced="0" hidden="1"/>
    <cacheHierarchy uniqueName="[Dim Date - OR Planned Start Time].[TimeInSecond]" caption="TimeInSecond" attribute="1" defaultMemberUniqueName="[Dim Date - OR Planned Start Time].[TimeInSecond].[All]" allUniqueName="[Dim Date - OR Planned Start Time].[TimeInSecond].[All]" dimensionUniqueName="[Dim Date - OR Planned Start Time]" displayFolder="" count="0" unbalanced="0" hidden="1"/>
    <cacheHierarchy uniqueName="[Dim Date - OR Planned Start Time].[TimeKey]" caption="TimeKey" attribute="1" defaultMemberUniqueName="[Dim Date - OR Planned Start Time].[TimeKey].[All]" allUniqueName="[Dim Date - OR Planned Start Time].[TimeKey].[All]" dimensionUniqueName="[Dim Date - OR Planned Start Time]" displayFolder="" count="0" unbalanced="0" hidden="1"/>
    <cacheHierarchy uniqueName="[Dim Date - Order Date].[Custom Week]" caption="Custom Week" attribute="1" time="1" defaultMemberUniqueName="[Dim Date - Order Date].[Custom Week].[All]" allUniqueName="[Dim Date - Order Date].[Custom Week].[All]" dimensionUniqueName="[Dim Date - Order Date]" displayFolder="" count="0" unbalanced="0" hidden="1"/>
    <cacheHierarchy uniqueName="[Dim Date - Order Date].[Date]" caption="Date" attribute="1" time="1" defaultMemberUniqueName="[Dim Date - Order Date].[Date].[All]" allUniqueName="[Dim Date - Order Date].[Date].[All]" dimensionUniqueName="[Dim Date - Order Date]" displayFolder="" count="0" unbalanced="0" hidden="1"/>
    <cacheHierarchy uniqueName="[Dim Date - Order Date].[DateHierarchy]" caption="DateHierarchy" time="1" defaultMemberUniqueName="[Dim Date - Order Date].[DateHierarchy].[All]" allUniqueName="[Dim Date - Order Date].[DateHierarchy].[All]" dimensionUniqueName="[Dim Date - Order Date]" displayFolder="" count="0" unbalanced="0" hidden="1"/>
    <cacheHierarchy uniqueName="[Dim Date - Order Date].[DateKey]" caption="DateKey" attribute="1" time="1" defaultMemberUniqueName="[Dim Date - Order Date].[DateKey].[All]" allUniqueName="[Dim Date - Order Date].[DateKey].[All]" dimensionUniqueName="[Dim Date - Order Date]" displayFolder="" count="0" unbalanced="0" hidden="1"/>
    <cacheHierarchy uniqueName="[Dim Date - Order Date].[DateOld]" caption="DateOld" attribute="1" time="1" defaultMemberUniqueName="[Dim Date - Order Date].[DateOld].[All]" allUniqueName="[Dim Date - Order Date].[DateOld].[All]" dimensionUniqueName="[Dim Date - Order Date]" displayFolder="" count="0" unbalanced="0" hidden="1"/>
    <cacheHierarchy uniqueName="[Dim Date - Order Date].[Day Name]" caption="Day Name" attribute="1" time="1" defaultMemberUniqueName="[Dim Date - Order Date].[Day Name].[All]" allUniqueName="[Dim Date - Order Date].[Day Name].[All]" dimensionUniqueName="[Dim Date - Order Date]" displayFolder="" count="0" unbalanced="0" hidden="1"/>
    <cacheHierarchy uniqueName="[Dim Date - Order Date].[Day Of Month]" caption="Day Of Month" attribute="1" time="1" defaultMemberUniqueName="[Dim Date - Order Date].[Day Of Month].[All]" allUniqueName="[Dim Date - Order Date].[Day Of Month].[All]" dimensionUniqueName="[Dim Date - Order Date]" displayFolder="" count="0" unbalanced="0" hidden="1"/>
    <cacheHierarchy uniqueName="[Dim Date - Order Date].[Day of Week]" caption="Day of Week" attribute="1" time="1" defaultMemberUniqueName="[Dim Date - Order Date].[Day of Week].[All]" allUniqueName="[Dim Date - Order Date].[Day of Week].[All]" dimensionUniqueName="[Dim Date - Order Date]" displayFolder="" count="0" unbalanced="0" hidden="1"/>
    <cacheHierarchy uniqueName="[Dim Date - Order Date].[Day of Year]" caption="Day of Year" attribute="1" time="1" defaultMemberUniqueName="[Dim Date - Order Date].[Day of Year].[All]" allUniqueName="[Dim Date - Order Date].[Day of Year].[All]" dimensionUniqueName="[Dim Date - Order Date]" displayFolder="" count="0" unbalanced="0" hidden="1"/>
    <cacheHierarchy uniqueName="[Dim Date - Order Date].[DayKey]" caption="DayKey" attribute="1" time="1" defaultMemberUniqueName="[Dim Date - Order Date].[DayKey].[All]" allUniqueName="[Dim Date - Order Date].[DayKey].[All]" dimensionUniqueName="[Dim Date - Order Date]" displayFolder="" count="0" unbalanced="0" hidden="1"/>
    <cacheHierarchy uniqueName="[Dim Date - Order Date].[DayKey2]" caption="DayKey2" attribute="1" time="1" defaultMemberUniqueName="[Dim Date - Order Date].[DayKey2].[All]" allUniqueName="[Dim Date - Order Date].[DayKey2].[All]" dimensionUniqueName="[Dim Date - Order Date]" displayFolder="" count="0" unbalanced="0" hidden="1"/>
    <cacheHierarchy uniqueName="[Dim Date - Order Date].[DayofMonthKey]" caption="DayofMonthKey" attribute="1" time="1" defaultMemberUniqueName="[Dim Date - Order Date].[DayofMonthKey].[All]" allUniqueName="[Dim Date - Order Date].[DayofMonthKey].[All]" dimensionUniqueName="[Dim Date - Order Date]" displayFolder="" count="0" unbalanced="0" hidden="1"/>
    <cacheHierarchy uniqueName="[Dim Date - Order Date].[DayofWeekKey]" caption="DayofWeekKey" attribute="1" time="1" defaultMemberUniqueName="[Dim Date - Order Date].[DayofWeekKey].[All]" allUniqueName="[Dim Date - Order Date].[DayofWeekKey].[All]" dimensionUniqueName="[Dim Date - Order Date]" displayFolder="" count="0" unbalanced="0" hidden="1"/>
    <cacheHierarchy uniqueName="[Dim Date - Order Date].[DayofYearKey]" caption="DayofYearKey" attribute="1" time="1" defaultMemberUniqueName="[Dim Date - Order Date].[DayofYearKey].[All]" allUniqueName="[Dim Date - Order Date].[DayofYearKey].[All]" dimensionUniqueName="[Dim Date - Order Date]" displayFolder="" count="0" unbalanced="0" hidden="1"/>
    <cacheHierarchy uniqueName="[Dim Date - Order Date].[FormattedDate]" caption="FormattedDate" attribute="1" time="1" defaultMemberUniqueName="[Dim Date - Order Date].[FormattedDate].[All]" allUniqueName="[Dim Date - Order Date].[FormattedDate].[All]" dimensionUniqueName="[Dim Date - Order Date]" displayFolder="" count="0" unbalanced="0" hidden="1"/>
    <cacheHierarchy uniqueName="[Dim Date - Order Date].[Half Year Name]" caption="Half Year Name" attribute="1" time="1" defaultMemberUniqueName="[Dim Date - Order Date].[Half Year Name].[All]" allUniqueName="[Dim Date - Order Date].[Half Year Name].[All]" dimensionUniqueName="[Dim Date - Order Date]" displayFolder="" count="0" unbalanced="0" hidden="1"/>
    <cacheHierarchy uniqueName="[Dim Date - Order Date].[Hijri Date]" caption="Hijri Date" attribute="1" time="1" defaultMemberUniqueName="[Dim Date - Order Date].[Hijri Date].[All]" allUniqueName="[Dim Date - Order Date].[Hijri Date].[All]" dimensionUniqueName="[Dim Date - Order Date]" displayFolder="" count="0" unbalanced="0" hidden="1"/>
    <cacheHierarchy uniqueName="[Dim Date - Order Date].[Hijri Month]" caption="Hijri Month" attribute="1" time="1" defaultMemberUniqueName="[Dim Date - Order Date].[Hijri Month].[All]" allUniqueName="[Dim Date - Order Date].[Hijri Month].[All]" dimensionUniqueName="[Dim Date - Order Date]" displayFolder="" count="0" unbalanced="0" hidden="1"/>
    <cacheHierarchy uniqueName="[Dim Date - Order Date].[Hijri Quarter]" caption="Hijri Quarter" attribute="1" time="1" defaultMemberUniqueName="[Dim Date - Order Date].[Hijri Quarter].[All]" allUniqueName="[Dim Date - Order Date].[Hijri Quarter].[All]" dimensionUniqueName="[Dim Date - Order Date]" displayFolder="" count="0" unbalanced="0" hidden="1"/>
    <cacheHierarchy uniqueName="[Dim Date - Order Date].[Hijri Semester]" caption="Hijri Semester" attribute="1" time="1" defaultMemberUniqueName="[Dim Date - Order Date].[Hijri Semester].[All]" allUniqueName="[Dim Date - Order Date].[Hijri Semester].[All]" dimensionUniqueName="[Dim Date - Order Date]" displayFolder="" count="0" unbalanced="0" hidden="1"/>
    <cacheHierarchy uniqueName="[Dim Date - Order Date].[Hijri Year]" caption="Hijri Year" attribute="1" time="1" defaultMemberUniqueName="[Dim Date - Order Date].[Hijri Year].[All]" allUniqueName="[Dim Date - Order Date].[Hijri Year].[All]" dimensionUniqueName="[Dim Date - Order Date]" displayFolder="" count="0" unbalanced="0" hidden="1"/>
    <cacheHierarchy uniqueName="[Dim Date - Order Date].[HijriDateHierarchy]" caption="HijriDateHierarchy" time="1" defaultMemberUniqueName="[Dim Date - Order Date].[HijriDateHierarchy].[All]" allUniqueName="[Dim Date - Order Date].[HijriDateHierarchy].[All]" dimensionUniqueName="[Dim Date - Order Date]" displayFolder="" count="0" unbalanced="0" hidden="1"/>
    <cacheHierarchy uniqueName="[Dim Date - Order Date].[HijriDayKey]" caption="HijriDayKey" attribute="1" time="1" defaultMemberUniqueName="[Dim Date - Order Date].[HijriDayKey].[All]" allUniqueName="[Dim Date - Order Date].[HijriDayKey].[All]" dimensionUniqueName="[Dim Date - Order Date]" displayFolder="" count="0" unbalanced="0" hidden="1"/>
    <cacheHierarchy uniqueName="[Dim Date - Order Date].[HijriMonthKey]" caption="HijriMonthKey" attribute="1" time="1" defaultMemberUniqueName="[Dim Date - Order Date].[HijriMonthKey].[All]" allUniqueName="[Dim Date - Order Date].[HijriMonthKey].[All]" dimensionUniqueName="[Dim Date - Order Date]" displayFolder="" count="0" unbalanced="0" hidden="1"/>
    <cacheHierarchy uniqueName="[Dim Date - Order Date].[HijriQuarterKey]" caption="HijriQuarterKey" attribute="1" time="1" defaultMemberUniqueName="[Dim Date - Order Date].[HijriQuarterKey].[All]" allUniqueName="[Dim Date - Order Date].[HijriQuarterKey].[All]" dimensionUniqueName="[Dim Date - Order Date]" displayFolder="" count="0" unbalanced="0" hidden="1"/>
    <cacheHierarchy uniqueName="[Dim Date - Order Date].[HijriSemesterKey]" caption="HijriSemesterKey" attribute="1" time="1" defaultMemberUniqueName="[Dim Date - Order Date].[HijriSemesterKey].[All]" allUniqueName="[Dim Date - Order Date].[HijriSemesterKey].[All]" dimensionUniqueName="[Dim Date - Order Date]" displayFolder="" count="0" unbalanced="0" hidden="1"/>
    <cacheHierarchy uniqueName="[Dim Date - Order Date].[Month Name]" caption="Month Name" attribute="1" time="1" defaultMemberUniqueName="[Dim Date - Order Date].[Month Name].[All]" allUniqueName="[Dim Date - Order Date].[Month Name].[All]" dimensionUniqueName="[Dim Date - Order Date]" displayFolder="" count="0" unbalanced="0" hidden="1"/>
    <cacheHierarchy uniqueName="[Dim Date - Order Date].[Month Of Year]" caption="Month Of Year" attribute="1" time="1" defaultMemberUniqueName="[Dim Date - Order Date].[Month Of Year].[All]" allUniqueName="[Dim Date - Order Date].[Month Of Year].[All]" dimensionUniqueName="[Dim Date - Order Date]" displayFolder="" count="0" unbalanced="0" hidden="1"/>
    <cacheHierarchy uniqueName="[Dim Date - Order Date].[MonthKey]" caption="MonthKey" attribute="1" time="1" defaultMemberUniqueName="[Dim Date - Order Date].[MonthKey].[All]" allUniqueName="[Dim Date - Order Date].[MonthKey].[All]" dimensionUniqueName="[Dim Date - Order Date]" displayFolder="" count="0" unbalanced="0" hidden="1"/>
    <cacheHierarchy uniqueName="[Dim Date - Order Date].[MonthNameKey]" caption="MonthNameKey" attribute="1" time="1" defaultMemberUniqueName="[Dim Date - Order Date].[MonthNameKey].[All]" allUniqueName="[Dim Date - Order Date].[MonthNameKey].[All]" dimensionUniqueName="[Dim Date - Order Date]" displayFolder="" count="0" unbalanced="0" hidden="1"/>
    <cacheHierarchy uniqueName="[Dim Date - Order Date].[MonthOverTime]" caption="MonthOverTime" attribute="1" time="1" defaultMemberUniqueName="[Dim Date - Order Date].[MonthOverTime].[All]" allUniqueName="[Dim Date - Order Date].[MonthOverTime].[All]" dimensionUniqueName="[Dim Date - Order Date]" displayFolder="" count="0" unbalanced="0" hidden="1"/>
    <cacheHierarchy uniqueName="[Dim Date - Order Date].[PK_Date]" caption="PK_Date" attribute="1" time="1" keyAttribute="1" defaultMemberUniqueName="[Dim Date - Order Date].[PK_Date].[All]" allUniqueName="[Dim Date - Order Date].[PK_Date].[All]" dimensionUniqueName="[Dim Date - Order Date]" displayFolder="" count="0" memberValueDatatype="7" unbalanced="0" hidden="1"/>
    <cacheHierarchy uniqueName="[Dim Date - Order Date].[Quarter Name]" caption="Quarter Name" attribute="1" time="1" defaultMemberUniqueName="[Dim Date - Order Date].[Quarter Name].[All]" allUniqueName="[Dim Date - Order Date].[Quarter Name].[All]" dimensionUniqueName="[Dim Date - Order Date]" displayFolder="" count="0" unbalanced="0" hidden="1"/>
    <cacheHierarchy uniqueName="[Dim Date - Order Date].[Quarter Of Year]" caption="Quarter Of Year" attribute="1" time="1" defaultMemberUniqueName="[Dim Date - Order Date].[Quarter Of Year].[All]" allUniqueName="[Dim Date - Order Date].[Quarter Of Year].[All]" dimensionUniqueName="[Dim Date - Order Date]" displayFolder="" count="0" unbalanced="0" hidden="1"/>
    <cacheHierarchy uniqueName="[Dim Date - Order Date].[QuarterKey]" caption="QuarterKey" attribute="1" time="1" defaultMemberUniqueName="[Dim Date - Order Date].[QuarterKey].[All]" allUniqueName="[Dim Date - Order Date].[QuarterKey].[All]" dimensionUniqueName="[Dim Date - Order Date]" displayFolder="" count="0" unbalanced="0" hidden="1"/>
    <cacheHierarchy uniqueName="[Dim Date - Order Date].[Semester Of Year]" caption="Semester Of Year" attribute="1" time="1" defaultMemberUniqueName="[Dim Date - Order Date].[Semester Of Year].[All]" allUniqueName="[Dim Date - Order Date].[Semester Of Year].[All]" dimensionUniqueName="[Dim Date - Order Date]" displayFolder="" count="0" unbalanced="0" hidden="1"/>
    <cacheHierarchy uniqueName="[Dim Date - Order Date].[SemesterKey]" caption="SemesterKey" attribute="1" time="1" defaultMemberUniqueName="[Dim Date - Order Date].[SemesterKey].[All]" allUniqueName="[Dim Date - Order Date].[SemesterKey].[All]" dimensionUniqueName="[Dim Date - Order Date]" displayFolder="" count="0" unbalanced="0" hidden="1"/>
    <cacheHierarchy uniqueName="[Dim Date - Order Date].[SemesterNameKey]" caption="SemesterNameKey" attribute="1" time="1" defaultMemberUniqueName="[Dim Date - Order Date].[SemesterNameKey].[All]" allUniqueName="[Dim Date - Order Date].[SemesterNameKey].[All]" dimensionUniqueName="[Dim Date - Order Date]" displayFolder="" count="0" unbalanced="0" hidden="1"/>
    <cacheHierarchy uniqueName="[Dim Date - Order Date].[Week]" caption="Week" attribute="1" time="1" defaultMemberUniqueName="[Dim Date - Order Date].[Week].[All]" allUniqueName="[Dim Date - Order Date].[Week].[All]" dimensionUniqueName="[Dim Date - Order Date]" displayFolder="" count="0" unbalanced="0" hidden="1"/>
    <cacheHierarchy uniqueName="[Dim Date - Order Date].[Week Of Year]" caption="Week Of Year" attribute="1" time="1" defaultMemberUniqueName="[Dim Date - Order Date].[Week Of Year].[All]" allUniqueName="[Dim Date - Order Date].[Week Of Year].[All]" dimensionUniqueName="[Dim Date - Order Date]" displayFolder="" count="0" unbalanced="0" hidden="1"/>
    <cacheHierarchy uniqueName="[Dim Date - Order Date].[WeekKey]" caption="WeekKey" attribute="1" time="1" defaultMemberUniqueName="[Dim Date - Order Date].[WeekKey].[All]" allUniqueName="[Dim Date - Order Date].[WeekKey].[All]" dimensionUniqueName="[Dim Date - Order Date]" displayFolder="" count="0" unbalanced="0" hidden="1"/>
    <cacheHierarchy uniqueName="[Dim Date - Order Date].[WeeksHierarchy]" caption="WeeksHierarchy" time="1" defaultMemberUniqueName="[Dim Date - Order Date].[WeeksHierarchy].[All]" allUniqueName="[Dim Date - Order Date].[WeeksHierarchy].[All]" dimensionUniqueName="[Dim Date - Order Date]" displayFolder="" count="0" unbalanced="0" hidden="1"/>
    <cacheHierarchy uniqueName="[Dim Date - Order Date].[Year Name]" caption="Year Name" attribute="1" time="1" defaultMemberUniqueName="[Dim Date - Order Date].[Year Name].[All]" allUniqueName="[Dim Date - Order Date].[Year Name].[All]" dimensionUniqueName="[Dim Date - Order Date]" displayFolder="" count="0" unbalanced="0" hidden="1"/>
    <cacheHierarchy uniqueName="[Dim Date - Order Date].[YearMonthKey]" caption="YearMonthKey" attribute="1" time="1" defaultMemberUniqueName="[Dim Date - Order Date].[YearMonthKey].[All]" allUniqueName="[Dim Date - Order Date].[YearMonthKey].[All]" dimensionUniqueName="[Dim Date - Order Date]" displayFolder="" count="0" unbalanced="0" hidden="1"/>
    <cacheHierarchy uniqueName="[Dim Date - Order Time].[DayTimeBucket]" caption="DayTimeBucket" attribute="1" defaultMemberUniqueName="[Dim Date - Order Time].[DayTimeBucket].[All]" allUniqueName="[Dim Date - Order Time].[DayTimeBucket].[All]" dimensionUniqueName="[Dim Date - Order Time]" displayFolder="" count="0" unbalanced="0" hidden="1"/>
    <cacheHierarchy uniqueName="[Dim Date - Order Time].[DayTimeBucketGroupKey]" caption="DayTimeBucketGroupKey" attribute="1" defaultMemberUniqueName="[Dim Date - Order Time].[DayTimeBucketGroupKey].[All]" allUniqueName="[Dim Date - Order Time].[DayTimeBucketGroupKey].[All]" dimensionUniqueName="[Dim Date - Order Time]" displayFolder="" count="0" unbalanced="0" hidden="1"/>
    <cacheHierarchy uniqueName="[Dim Date - Order Time].[Hour24]" caption="Hour24" attribute="1" defaultMemberUniqueName="[Dim Date - Order Time].[Hour24].[All]" allUniqueName="[Dim Date - Order Time].[Hour24].[All]" dimensionUniqueName="[Dim Date - Order Time]" displayFolder="" count="0" unbalanced="0" hidden="1"/>
    <cacheHierarchy uniqueName="[Dim Date - Order Time].[HourlyBucket]" caption="HourlyBucket" attribute="1" defaultMemberUniqueName="[Dim Date - Order Time].[HourlyBucket].[All]" allUniqueName="[Dim Date - Order Time].[HourlyBucket].[All]" dimensionUniqueName="[Dim Date - Order Time]" displayFolder="" count="0" unbalanced="0" hidden="1"/>
    <cacheHierarchy uniqueName="[Dim Date - Order Time].[MinuteNumber]" caption="MinuteNumber" attribute="1" defaultMemberUniqueName="[Dim Date - Order Time].[MinuteNumber].[All]" allUniqueName="[Dim Date - Order Time].[MinuteNumber].[All]" dimensionUniqueName="[Dim Date - Order Time]" displayFolder="" count="0" unbalanced="0" hidden="1"/>
    <cacheHierarchy uniqueName="[Dim Date - Order Time].[SecondNumber]" caption="SecondNumber" attribute="1" defaultMemberUniqueName="[Dim Date - Order Time].[SecondNumber].[All]" allUniqueName="[Dim Date - Order Time].[SecondNumber].[All]" dimensionUniqueName="[Dim Date - Order Time]" displayFolder="" count="0" unbalanced="0" hidden="1"/>
    <cacheHierarchy uniqueName="[Dim Date - Order Time].[Time]" caption="Time" attribute="1" defaultMemberUniqueName="[Dim Date - Order Time].[Time].[All]" allUniqueName="[Dim Date - Order Time].[Time].[All]" dimensionUniqueName="[Dim Date - Order Time]" displayFolder="" count="0" unbalanced="0" hidden="1"/>
    <cacheHierarchy uniqueName="[Dim Date - Order Time].[TimeAltKey]" caption="TimeAltKey" attribute="1" defaultMemberUniqueName="[Dim Date - Order Time].[TimeAltKey].[All]" allUniqueName="[Dim Date - Order Time].[TimeAltKey].[All]" dimensionUniqueName="[Dim Date - Order Time]" displayFolder="" count="0" unbalanced="0" hidden="1"/>
    <cacheHierarchy uniqueName="[Dim Date - Order Time].[TimeInSecond]" caption="TimeInSecond" attribute="1" defaultMemberUniqueName="[Dim Date - Order Time].[TimeInSecond].[All]" allUniqueName="[Dim Date - Order Time].[TimeInSecond].[All]" dimensionUniqueName="[Dim Date - Order Time]" displayFolder="" count="0" unbalanced="0" hidden="1"/>
    <cacheHierarchy uniqueName="[Dim Date - Order Time].[TimeKey]" caption="TimeKey" attribute="1" defaultMemberUniqueName="[Dim Date - Order Time].[TimeKey].[All]" allUniqueName="[Dim Date - Order Time].[TimeKey].[All]" dimensionUniqueName="[Dim Date - Order Time]" displayFolder="" count="0" unbalanced="0" hidden="1"/>
    <cacheHierarchy uniqueName="[Dim Date - Performed Date].[Custom Week]" caption="Custom Week" attribute="1" time="1" defaultMemberUniqueName="[Dim Date - Performed Date].[Custom Week].[All]" allUniqueName="[Dim Date - Performed Date].[Custom Week].[All]" dimensionUniqueName="[Dim Date - Performed Date]" displayFolder="" count="0" unbalanced="0" hidden="1"/>
    <cacheHierarchy uniqueName="[Dim Date - Performed Date].[Date]" caption="Date" attribute="1" time="1" defaultMemberUniqueName="[Dim Date - Performed Date].[Date].[All]" allUniqueName="[Dim Date - Performed Date].[Date].[All]" dimensionUniqueName="[Dim Date - Performed Date]" displayFolder="" count="0" unbalanced="0" hidden="1"/>
    <cacheHierarchy uniqueName="[Dim Date - Performed Date].[DateHierarchy]" caption="DateHierarchy" time="1" defaultMemberUniqueName="[Dim Date - Performed Date].[DateHierarchy].[All]" allUniqueName="[Dim Date - Performed Date].[DateHierarchy].[All]" dimensionUniqueName="[Dim Date - Performed Date]" displayFolder="" count="0" unbalanced="0" hidden="1"/>
    <cacheHierarchy uniqueName="[Dim Date - Performed Date].[DateKey]" caption="DateKey" attribute="1" time="1" defaultMemberUniqueName="[Dim Date - Performed Date].[DateKey].[All]" allUniqueName="[Dim Date - Performed Date].[DateKey].[All]" dimensionUniqueName="[Dim Date - Performed Date]" displayFolder="" count="0" unbalanced="0" hidden="1"/>
    <cacheHierarchy uniqueName="[Dim Date - Performed Date].[DateOld]" caption="DateOld" attribute="1" time="1" defaultMemberUniqueName="[Dim Date - Performed Date].[DateOld].[All]" allUniqueName="[Dim Date - Performed Date].[DateOld].[All]" dimensionUniqueName="[Dim Date - Performed Date]" displayFolder="" count="0" unbalanced="0" hidden="1"/>
    <cacheHierarchy uniqueName="[Dim Date - Performed Date].[Day Name]" caption="Day Name" attribute="1" time="1" defaultMemberUniqueName="[Dim Date - Performed Date].[Day Name].[All]" allUniqueName="[Dim Date - Performed Date].[Day Name].[All]" dimensionUniqueName="[Dim Date - Performed Date]" displayFolder="" count="0" unbalanced="0" hidden="1"/>
    <cacheHierarchy uniqueName="[Dim Date - Performed Date].[Day Of Month]" caption="Day Of Month" attribute="1" time="1" defaultMemberUniqueName="[Dim Date - Performed Date].[Day Of Month].[All]" allUniqueName="[Dim Date - Performed Date].[Day Of Month].[All]" dimensionUniqueName="[Dim Date - Performed Date]" displayFolder="" count="0" unbalanced="0" hidden="1"/>
    <cacheHierarchy uniqueName="[Dim Date - Performed Date].[Day of Week]" caption="Day of Week" attribute="1" time="1" defaultMemberUniqueName="[Dim Date - Performed Date].[Day of Week].[All]" allUniqueName="[Dim Date - Performed Date].[Day of Week].[All]" dimensionUniqueName="[Dim Date - Performed Date]" displayFolder="" count="0" unbalanced="0" hidden="1"/>
    <cacheHierarchy uniqueName="[Dim Date - Performed Date].[Day of Year]" caption="Day of Year" attribute="1" time="1" defaultMemberUniqueName="[Dim Date - Performed Date].[Day of Year].[All]" allUniqueName="[Dim Date - Performed Date].[Day of Year].[All]" dimensionUniqueName="[Dim Date - Performed Date]" displayFolder="" count="0" unbalanced="0" hidden="1"/>
    <cacheHierarchy uniqueName="[Dim Date - Performed Date].[DayKey]" caption="DayKey" attribute="1" time="1" defaultMemberUniqueName="[Dim Date - Performed Date].[DayKey].[All]" allUniqueName="[Dim Date - Performed Date].[DayKey].[All]" dimensionUniqueName="[Dim Date - Performed Date]" displayFolder="" count="0" unbalanced="0" hidden="1"/>
    <cacheHierarchy uniqueName="[Dim Date - Performed Date].[DayKey2]" caption="DayKey2" attribute="1" time="1" defaultMemberUniqueName="[Dim Date - Performed Date].[DayKey2].[All]" allUniqueName="[Dim Date - Performed Date].[DayKey2].[All]" dimensionUniqueName="[Dim Date - Performed Date]" displayFolder="" count="0" unbalanced="0" hidden="1"/>
    <cacheHierarchy uniqueName="[Dim Date - Performed Date].[DayofMonthKey]" caption="DayofMonthKey" attribute="1" time="1" defaultMemberUniqueName="[Dim Date - Performed Date].[DayofMonthKey].[All]" allUniqueName="[Dim Date - Performed Date].[DayofMonthKey].[All]" dimensionUniqueName="[Dim Date - Performed Date]" displayFolder="" count="0" unbalanced="0" hidden="1"/>
    <cacheHierarchy uniqueName="[Dim Date - Performed Date].[DayofWeekKey]" caption="DayofWeekKey" attribute="1" time="1" defaultMemberUniqueName="[Dim Date - Performed Date].[DayofWeekKey].[All]" allUniqueName="[Dim Date - Performed Date].[DayofWeekKey].[All]" dimensionUniqueName="[Dim Date - Performed Date]" displayFolder="" count="0" unbalanced="0" hidden="1"/>
    <cacheHierarchy uniqueName="[Dim Date - Performed Date].[DayofYearKey]" caption="DayofYearKey" attribute="1" time="1" defaultMemberUniqueName="[Dim Date - Performed Date].[DayofYearKey].[All]" allUniqueName="[Dim Date - Performed Date].[DayofYearKey].[All]" dimensionUniqueName="[Dim Date - Performed Date]" displayFolder="" count="0" unbalanced="0" hidden="1"/>
    <cacheHierarchy uniqueName="[Dim Date - Performed Date].[FormattedDate]" caption="FormattedDate" attribute="1" time="1" defaultMemberUniqueName="[Dim Date - Performed Date].[FormattedDate].[All]" allUniqueName="[Dim Date - Performed Date].[FormattedDate].[All]" dimensionUniqueName="[Dim Date - Performed Date]" displayFolder="" count="0" unbalanced="0" hidden="1"/>
    <cacheHierarchy uniqueName="[Dim Date - Performed Date].[Half Year Name]" caption="Half Year Name" attribute="1" time="1" defaultMemberUniqueName="[Dim Date - Performed Date].[Half Year Name].[All]" allUniqueName="[Dim Date - Performed Date].[Half Year Name].[All]" dimensionUniqueName="[Dim Date - Performed Date]" displayFolder="" count="0" unbalanced="0" hidden="1"/>
    <cacheHierarchy uniqueName="[Dim Date - Performed Date].[Hijri Date]" caption="Hijri Date" attribute="1" time="1" defaultMemberUniqueName="[Dim Date - Performed Date].[Hijri Date].[All]" allUniqueName="[Dim Date - Performed Date].[Hijri Date].[All]" dimensionUniqueName="[Dim Date - Performed Date]" displayFolder="" count="0" unbalanced="0" hidden="1"/>
    <cacheHierarchy uniqueName="[Dim Date - Performed Date].[Hijri Month]" caption="Hijri Month" attribute="1" time="1" defaultMemberUniqueName="[Dim Date - Performed Date].[Hijri Month].[All]" allUniqueName="[Dim Date - Performed Date].[Hijri Month].[All]" dimensionUniqueName="[Dim Date - Performed Date]" displayFolder="" count="0" unbalanced="0" hidden="1"/>
    <cacheHierarchy uniqueName="[Dim Date - Performed Date].[Hijri Quarter]" caption="Hijri Quarter" attribute="1" time="1" defaultMemberUniqueName="[Dim Date - Performed Date].[Hijri Quarter].[All]" allUniqueName="[Dim Date - Performed Date].[Hijri Quarter].[All]" dimensionUniqueName="[Dim Date - Performed Date]" displayFolder="" count="0" unbalanced="0" hidden="1"/>
    <cacheHierarchy uniqueName="[Dim Date - Performed Date].[Hijri Semester]" caption="Hijri Semester" attribute="1" time="1" defaultMemberUniqueName="[Dim Date - Performed Date].[Hijri Semester].[All]" allUniqueName="[Dim Date - Performed Date].[Hijri Semester].[All]" dimensionUniqueName="[Dim Date - Performed Date]" displayFolder="" count="0" unbalanced="0" hidden="1"/>
    <cacheHierarchy uniqueName="[Dim Date - Performed Date].[Hijri Year]" caption="Hijri Year" attribute="1" time="1" defaultMemberUniqueName="[Dim Date - Performed Date].[Hijri Year].[All]" allUniqueName="[Dim Date - Performed Date].[Hijri Year].[All]" dimensionUniqueName="[Dim Date - Performed Date]" displayFolder="" count="0" unbalanced="0" hidden="1"/>
    <cacheHierarchy uniqueName="[Dim Date - Performed Date].[HijriDateHierarchy]" caption="HijriDateHierarchy" time="1" defaultMemberUniqueName="[Dim Date - Performed Date].[HijriDateHierarchy].[All]" allUniqueName="[Dim Date - Performed Date].[HijriDateHierarchy].[All]" dimensionUniqueName="[Dim Date - Performed Date]" displayFolder="" count="0" unbalanced="0" hidden="1"/>
    <cacheHierarchy uniqueName="[Dim Date - Performed Date].[HijriDayKey]" caption="HijriDayKey" attribute="1" time="1" defaultMemberUniqueName="[Dim Date - Performed Date].[HijriDayKey].[All]" allUniqueName="[Dim Date - Performed Date].[HijriDayKey].[All]" dimensionUniqueName="[Dim Date - Performed Date]" displayFolder="" count="0" unbalanced="0" hidden="1"/>
    <cacheHierarchy uniqueName="[Dim Date - Performed Date].[HijriMonthKey]" caption="HijriMonthKey" attribute="1" time="1" defaultMemberUniqueName="[Dim Date - Performed Date].[HijriMonthKey].[All]" allUniqueName="[Dim Date - Performed Date].[HijriMonthKey].[All]" dimensionUniqueName="[Dim Date - Performed Date]" displayFolder="" count="0" unbalanced="0" hidden="1"/>
    <cacheHierarchy uniqueName="[Dim Date - Performed Date].[HijriQuarterKey]" caption="HijriQuarterKey" attribute="1" time="1" defaultMemberUniqueName="[Dim Date - Performed Date].[HijriQuarterKey].[All]" allUniqueName="[Dim Date - Performed Date].[HijriQuarterKey].[All]" dimensionUniqueName="[Dim Date - Performed Date]" displayFolder="" count="0" unbalanced="0" hidden="1"/>
    <cacheHierarchy uniqueName="[Dim Date - Performed Date].[HijriSemesterKey]" caption="HijriSemesterKey" attribute="1" time="1" defaultMemberUniqueName="[Dim Date - Performed Date].[HijriSemesterKey].[All]" allUniqueName="[Dim Date - Performed Date].[HijriSemesterKey].[All]" dimensionUniqueName="[Dim Date - Performed Date]" displayFolder="" count="0" unbalanced="0" hidden="1"/>
    <cacheHierarchy uniqueName="[Dim Date - Performed Date].[Month Name]" caption="Month Name" attribute="1" time="1" defaultMemberUniqueName="[Dim Date - Performed Date].[Month Name].[All]" allUniqueName="[Dim Date - Performed Date].[Month Name].[All]" dimensionUniqueName="[Dim Date - Performed Date]" displayFolder="" count="0" unbalanced="0" hidden="1"/>
    <cacheHierarchy uniqueName="[Dim Date - Performed Date].[Month Of Year]" caption="Month Of Year" attribute="1" time="1" defaultMemberUniqueName="[Dim Date - Performed Date].[Month Of Year].[All]" allUniqueName="[Dim Date - Performed Date].[Month Of Year].[All]" dimensionUniqueName="[Dim Date - Performed Date]" displayFolder="" count="0" unbalanced="0" hidden="1"/>
    <cacheHierarchy uniqueName="[Dim Date - Performed Date].[MonthKey]" caption="MonthKey" attribute="1" time="1" defaultMemberUniqueName="[Dim Date - Performed Date].[MonthKey].[All]" allUniqueName="[Dim Date - Performed Date].[MonthKey].[All]" dimensionUniqueName="[Dim Date - Performed Date]" displayFolder="" count="0" unbalanced="0" hidden="1"/>
    <cacheHierarchy uniqueName="[Dim Date - Performed Date].[MonthNameKey]" caption="MonthNameKey" attribute="1" time="1" defaultMemberUniqueName="[Dim Date - Performed Date].[MonthNameKey].[All]" allUniqueName="[Dim Date - Performed Date].[MonthNameKey].[All]" dimensionUniqueName="[Dim Date - Performed Date]" displayFolder="" count="0" unbalanced="0" hidden="1"/>
    <cacheHierarchy uniqueName="[Dim Date - Performed Date].[MonthOverTime]" caption="MonthOverTime" attribute="1" time="1" defaultMemberUniqueName="[Dim Date - Performed Date].[MonthOverTime].[All]" allUniqueName="[Dim Date - Performed Date].[MonthOverTime].[All]" dimensionUniqueName="[Dim Date - Performed Date]" displayFolder="" count="0" unbalanced="0" hidden="1"/>
    <cacheHierarchy uniqueName="[Dim Date - Performed Date].[PK_Date]" caption="PK_Date" attribute="1" time="1" keyAttribute="1" defaultMemberUniqueName="[Dim Date - Performed Date].[PK_Date].[All]" allUniqueName="[Dim Date - Performed Date].[PK_Date].[All]" dimensionUniqueName="[Dim Date - Performed Date]" displayFolder="" count="0" memberValueDatatype="7" unbalanced="0" hidden="1"/>
    <cacheHierarchy uniqueName="[Dim Date - Performed Date].[Quarter Name]" caption="Quarter Name" attribute="1" time="1" defaultMemberUniqueName="[Dim Date - Performed Date].[Quarter Name].[All]" allUniqueName="[Dim Date - Performed Date].[Quarter Name].[All]" dimensionUniqueName="[Dim Date - Performed Date]" displayFolder="" count="0" unbalanced="0" hidden="1"/>
    <cacheHierarchy uniqueName="[Dim Date - Performed Date].[Quarter Of Year]" caption="Quarter Of Year" attribute="1" time="1" defaultMemberUniqueName="[Dim Date - Performed Date].[Quarter Of Year].[All]" allUniqueName="[Dim Date - Performed Date].[Quarter Of Year].[All]" dimensionUniqueName="[Dim Date - Performed Date]" displayFolder="" count="0" unbalanced="0" hidden="1"/>
    <cacheHierarchy uniqueName="[Dim Date - Performed Date].[QuarterKey]" caption="QuarterKey" attribute="1" time="1" defaultMemberUniqueName="[Dim Date - Performed Date].[QuarterKey].[All]" allUniqueName="[Dim Date - Performed Date].[QuarterKey].[All]" dimensionUniqueName="[Dim Date - Performed Date]" displayFolder="" count="0" unbalanced="0" hidden="1"/>
    <cacheHierarchy uniqueName="[Dim Date - Performed Date].[Semester Of Year]" caption="Semester Of Year" attribute="1" time="1" defaultMemberUniqueName="[Dim Date - Performed Date].[Semester Of Year].[All]" allUniqueName="[Dim Date - Performed Date].[Semester Of Year].[All]" dimensionUniqueName="[Dim Date - Performed Date]" displayFolder="" count="0" unbalanced="0" hidden="1"/>
    <cacheHierarchy uniqueName="[Dim Date - Performed Date].[SemesterKey]" caption="SemesterKey" attribute="1" time="1" defaultMemberUniqueName="[Dim Date - Performed Date].[SemesterKey].[All]" allUniqueName="[Dim Date - Performed Date].[SemesterKey].[All]" dimensionUniqueName="[Dim Date - Performed Date]" displayFolder="" count="0" unbalanced="0" hidden="1"/>
    <cacheHierarchy uniqueName="[Dim Date - Performed Date].[SemesterNameKey]" caption="SemesterNameKey" attribute="1" time="1" defaultMemberUniqueName="[Dim Date - Performed Date].[SemesterNameKey].[All]" allUniqueName="[Dim Date - Performed Date].[SemesterNameKey].[All]" dimensionUniqueName="[Dim Date - Performed Date]" displayFolder="" count="0" unbalanced="0" hidden="1"/>
    <cacheHierarchy uniqueName="[Dim Date - Performed Date].[Week]" caption="Week" attribute="1" time="1" defaultMemberUniqueName="[Dim Date - Performed Date].[Week].[All]" allUniqueName="[Dim Date - Performed Date].[Week].[All]" dimensionUniqueName="[Dim Date - Performed Date]" displayFolder="" count="0" unbalanced="0" hidden="1"/>
    <cacheHierarchy uniqueName="[Dim Date - Performed Date].[Week Of Year]" caption="Week Of Year" attribute="1" time="1" defaultMemberUniqueName="[Dim Date - Performed Date].[Week Of Year].[All]" allUniqueName="[Dim Date - Performed Date].[Week Of Year].[All]" dimensionUniqueName="[Dim Date - Performed Date]" displayFolder="" count="0" unbalanced="0" hidden="1"/>
    <cacheHierarchy uniqueName="[Dim Date - Performed Date].[WeekKey]" caption="WeekKey" attribute="1" time="1" defaultMemberUniqueName="[Dim Date - Performed Date].[WeekKey].[All]" allUniqueName="[Dim Date - Performed Date].[WeekKey].[All]" dimensionUniqueName="[Dim Date - Performed Date]" displayFolder="" count="0" unbalanced="0" hidden="1"/>
    <cacheHierarchy uniqueName="[Dim Date - Performed Date].[WeeksHierarchy]" caption="WeeksHierarchy" time="1" defaultMemberUniqueName="[Dim Date - Performed Date].[WeeksHierarchy].[All]" allUniqueName="[Dim Date - Performed Date].[WeeksHierarchy].[All]" dimensionUniqueName="[Dim Date - Performed Date]" displayFolder="" count="0" unbalanced="0" hidden="1"/>
    <cacheHierarchy uniqueName="[Dim Date - Performed Date].[Year Name]" caption="Year Name" attribute="1" time="1" defaultMemberUniqueName="[Dim Date - Performed Date].[Year Name].[All]" allUniqueName="[Dim Date - Performed Date].[Year Name].[All]" dimensionUniqueName="[Dim Date - Performed Date]" displayFolder="" count="0" unbalanced="0" hidden="1"/>
    <cacheHierarchy uniqueName="[Dim Date - Performed Date].[YearMonthKey]" caption="YearMonthKey" attribute="1" time="1" defaultMemberUniqueName="[Dim Date - Performed Date].[YearMonthKey].[All]" allUniqueName="[Dim Date - Performed Date].[YearMonthKey].[All]" dimensionUniqueName="[Dim Date - Performed Date]" displayFolder="" count="0" unbalanced="0" hidden="1"/>
    <cacheHierarchy uniqueName="[Dim Date - Performed Time].[DayTimeBucket]" caption="DayTimeBucket" attribute="1" defaultMemberUniqueName="[Dim Date - Performed Time].[DayTimeBucket].[All]" allUniqueName="[Dim Date - Performed Time].[DayTimeBucket].[All]" dimensionUniqueName="[Dim Date - Performed Time]" displayFolder="" count="0" unbalanced="0" hidden="1"/>
    <cacheHierarchy uniqueName="[Dim Date - Performed Time].[DayTimeBucketGroupKey]" caption="DayTimeBucketGroupKey" attribute="1" defaultMemberUniqueName="[Dim Date - Performed Time].[DayTimeBucketGroupKey].[All]" allUniqueName="[Dim Date - Performed Time].[DayTimeBucketGroupKey].[All]" dimensionUniqueName="[Dim Date - Performed Time]" displayFolder="" count="0" unbalanced="0" hidden="1"/>
    <cacheHierarchy uniqueName="[Dim Date - Performed Time].[Hour30]" caption="Hour30" attribute="1" defaultMemberUniqueName="[Dim Date - Performed Time].[Hour30].[All]" allUniqueName="[Dim Date - Performed Time].[Hour30].[All]" dimensionUniqueName="[Dim Date - Performed Time]" displayFolder="" count="0" unbalanced="0" hidden="1"/>
    <cacheHierarchy uniqueName="[Dim Date - Performed Time].[HourlyBucket]" caption="HourlyBucket" attribute="1" defaultMemberUniqueName="[Dim Date - Performed Time].[HourlyBucket].[All]" allUniqueName="[Dim Date - Performed Time].[HourlyBucket].[All]" dimensionUniqueName="[Dim Date - Performed Time]" displayFolder="" count="0" unbalanced="0" hidden="1"/>
    <cacheHierarchy uniqueName="[Dim Date - Performed Time].[MinuteNumber]" caption="MinuteNumber" attribute="1" defaultMemberUniqueName="[Dim Date - Performed Time].[MinuteNumber].[All]" allUniqueName="[Dim Date - Performed Time].[MinuteNumber].[All]" dimensionUniqueName="[Dim Date - Performed Time]" displayFolder="" count="0" unbalanced="0" hidden="1"/>
    <cacheHierarchy uniqueName="[Dim Date - Performed Time].[SecondNumber]" caption="SecondNumber" attribute="1" defaultMemberUniqueName="[Dim Date - Performed Time].[SecondNumber].[All]" allUniqueName="[Dim Date - Performed Time].[SecondNumber].[All]" dimensionUniqueName="[Dim Date - Performed Time]" displayFolder="" count="0" unbalanced="0" hidden="1"/>
    <cacheHierarchy uniqueName="[Dim Date - Performed Time].[Time]" caption="Time" attribute="1" defaultMemberUniqueName="[Dim Date - Performed Time].[Time].[All]" allUniqueName="[Dim Date - Performed Time].[Time].[All]" dimensionUniqueName="[Dim Date - Performed Time]" displayFolder="" count="0" unbalanced="0" hidden="1"/>
    <cacheHierarchy uniqueName="[Dim Date - Performed Time].[TimeAltKey]" caption="TimeAltKey" attribute="1" defaultMemberUniqueName="[Dim Date - Performed Time].[TimeAltKey].[All]" allUniqueName="[Dim Date - Performed Time].[TimeAltKey].[All]" dimensionUniqueName="[Dim Date - Performed Time]" displayFolder="" count="0" unbalanced="0" hidden="1"/>
    <cacheHierarchy uniqueName="[Dim Date - Performed Time].[TimeInSecond]" caption="TimeInSecond" attribute="1" defaultMemberUniqueName="[Dim Date - Performed Time].[TimeInSecond].[All]" allUniqueName="[Dim Date - Performed Time].[TimeInSecond].[All]" dimensionUniqueName="[Dim Date - Performed Time]" displayFolder="" count="0" unbalanced="0" hidden="1"/>
    <cacheHierarchy uniqueName="[Dim Date - Performed Time].[TimeKey]" caption="TimeKey" attribute="1" defaultMemberUniqueName="[Dim Date - Performed Time].[TimeKey].[All]" allUniqueName="[Dim Date - Performed Time].[TimeKey].[All]" dimensionUniqueName="[Dim Date - Performed Time]" displayFolder="" count="0" unbalanced="0" hidden="1"/>
    <cacheHierarchy uniqueName="[Dim Date - Planned Date].[Custom Week]" caption="Custom Week" attribute="1" time="1" defaultMemberUniqueName="[Dim Date - Planned Date].[Custom Week].[All]" allUniqueName="[Dim Date - Planned Date].[Custom Week].[All]" dimensionUniqueName="[Dim Date - Planned Date]" displayFolder="" count="0" unbalanced="0" hidden="1"/>
    <cacheHierarchy uniqueName="[Dim Date - Planned Date].[Date]" caption="Date" attribute="1" time="1" defaultMemberUniqueName="[Dim Date - Planned Date].[Date].[All]" allUniqueName="[Dim Date - Planned Date].[Date].[All]" dimensionUniqueName="[Dim Date - Planned Date]" displayFolder="" count="0" unbalanced="0" hidden="1"/>
    <cacheHierarchy uniqueName="[Dim Date - Planned Date].[DateHierarchy]" caption="DateHierarchy" time="1" defaultMemberUniqueName="[Dim Date - Planned Date].[DateHierarchy].[All]" allUniqueName="[Dim Date - Planned Date].[DateHierarchy].[All]" dimensionUniqueName="[Dim Date - Planned Date]" displayFolder="" count="0" unbalanced="0" hidden="1"/>
    <cacheHierarchy uniqueName="[Dim Date - Planned Date].[DateKey]" caption="DateKey" attribute="1" time="1" defaultMemberUniqueName="[Dim Date - Planned Date].[DateKey].[All]" allUniqueName="[Dim Date - Planned Date].[DateKey].[All]" dimensionUniqueName="[Dim Date - Planned Date]" displayFolder="" count="0" unbalanced="0" hidden="1"/>
    <cacheHierarchy uniqueName="[Dim Date - Planned Date].[DateOld]" caption="DateOld" attribute="1" time="1" defaultMemberUniqueName="[Dim Date - Planned Date].[DateOld].[All]" allUniqueName="[Dim Date - Planned Date].[DateOld].[All]" dimensionUniqueName="[Dim Date - Planned Date]" displayFolder="" count="0" unbalanced="0" hidden="1"/>
    <cacheHierarchy uniqueName="[Dim Date - Planned Date].[Day Name]" caption="Day Name" attribute="1" time="1" defaultMemberUniqueName="[Dim Date - Planned Date].[Day Name].[All]" allUniqueName="[Dim Date - Planned Date].[Day Name].[All]" dimensionUniqueName="[Dim Date - Planned Date]" displayFolder="" count="0" unbalanced="0" hidden="1"/>
    <cacheHierarchy uniqueName="[Dim Date - Planned Date].[Day Of Month]" caption="Day Of Month" attribute="1" time="1" defaultMemberUniqueName="[Dim Date - Planned Date].[Day Of Month].[All]" allUniqueName="[Dim Date - Planned Date].[Day Of Month].[All]" dimensionUniqueName="[Dim Date - Planned Date]" displayFolder="" count="0" unbalanced="0" hidden="1"/>
    <cacheHierarchy uniqueName="[Dim Date - Planned Date].[Day of Week]" caption="Day of Week" attribute="1" time="1" defaultMemberUniqueName="[Dim Date - Planned Date].[Day of Week].[All]" allUniqueName="[Dim Date - Planned Date].[Day of Week].[All]" dimensionUniqueName="[Dim Date - Planned Date]" displayFolder="" count="0" unbalanced="0" hidden="1"/>
    <cacheHierarchy uniqueName="[Dim Date - Planned Date].[Day of Year]" caption="Day of Year" attribute="1" time="1" defaultMemberUniqueName="[Dim Date - Planned Date].[Day of Year].[All]" allUniqueName="[Dim Date - Planned Date].[Day of Year].[All]" dimensionUniqueName="[Dim Date - Planned Date]" displayFolder="" count="0" unbalanced="0" hidden="1"/>
    <cacheHierarchy uniqueName="[Dim Date - Planned Date].[DayKey]" caption="DayKey" attribute="1" time="1" defaultMemberUniqueName="[Dim Date - Planned Date].[DayKey].[All]" allUniqueName="[Dim Date - Planned Date].[DayKey].[All]" dimensionUniqueName="[Dim Date - Planned Date]" displayFolder="" count="0" unbalanced="0" hidden="1"/>
    <cacheHierarchy uniqueName="[Dim Date - Planned Date].[DayKey2]" caption="DayKey2" attribute="1" time="1" defaultMemberUniqueName="[Dim Date - Planned Date].[DayKey2].[All]" allUniqueName="[Dim Date - Planned Date].[DayKey2].[All]" dimensionUniqueName="[Dim Date - Planned Date]" displayFolder="" count="0" unbalanced="0" hidden="1"/>
    <cacheHierarchy uniqueName="[Dim Date - Planned Date].[DayofMonthKey]" caption="DayofMonthKey" attribute="1" time="1" defaultMemberUniqueName="[Dim Date - Planned Date].[DayofMonthKey].[All]" allUniqueName="[Dim Date - Planned Date].[DayofMonthKey].[All]" dimensionUniqueName="[Dim Date - Planned Date]" displayFolder="" count="0" unbalanced="0" hidden="1"/>
    <cacheHierarchy uniqueName="[Dim Date - Planned Date].[DayofWeekKey]" caption="DayofWeekKey" attribute="1" time="1" defaultMemberUniqueName="[Dim Date - Planned Date].[DayofWeekKey].[All]" allUniqueName="[Dim Date - Planned Date].[DayofWeekKey].[All]" dimensionUniqueName="[Dim Date - Planned Date]" displayFolder="" count="0" unbalanced="0" hidden="1"/>
    <cacheHierarchy uniqueName="[Dim Date - Planned Date].[DayofYearKey]" caption="DayofYearKey" attribute="1" time="1" defaultMemberUniqueName="[Dim Date - Planned Date].[DayofYearKey].[All]" allUniqueName="[Dim Date - Planned Date].[DayofYearKey].[All]" dimensionUniqueName="[Dim Date - Planned Date]" displayFolder="" count="0" unbalanced="0" hidden="1"/>
    <cacheHierarchy uniqueName="[Dim Date - Planned Date].[FormattedDate]" caption="FormattedDate" attribute="1" time="1" defaultMemberUniqueName="[Dim Date - Planned Date].[FormattedDate].[All]" allUniqueName="[Dim Date - Planned Date].[FormattedDate].[All]" dimensionUniqueName="[Dim Date - Planned Date]" displayFolder="" count="0" unbalanced="0" hidden="1"/>
    <cacheHierarchy uniqueName="[Dim Date - Planned Date].[Half Year Name]" caption="Half Year Name" attribute="1" time="1" defaultMemberUniqueName="[Dim Date - Planned Date].[Half Year Name].[All]" allUniqueName="[Dim Date - Planned Date].[Half Year Name].[All]" dimensionUniqueName="[Dim Date - Planned Date]" displayFolder="" count="0" unbalanced="0" hidden="1"/>
    <cacheHierarchy uniqueName="[Dim Date - Planned Date].[Hijri Date]" caption="Hijri Date" attribute="1" time="1" defaultMemberUniqueName="[Dim Date - Planned Date].[Hijri Date].[All]" allUniqueName="[Dim Date - Planned Date].[Hijri Date].[All]" dimensionUniqueName="[Dim Date - Planned Date]" displayFolder="" count="0" unbalanced="0" hidden="1"/>
    <cacheHierarchy uniqueName="[Dim Date - Planned Date].[Hijri Month]" caption="Hijri Month" attribute="1" time="1" defaultMemberUniqueName="[Dim Date - Planned Date].[Hijri Month].[All]" allUniqueName="[Dim Date - Planned Date].[Hijri Month].[All]" dimensionUniqueName="[Dim Date - Planned Date]" displayFolder="" count="0" unbalanced="0" hidden="1"/>
    <cacheHierarchy uniqueName="[Dim Date - Planned Date].[Hijri Quarter]" caption="Hijri Quarter" attribute="1" time="1" defaultMemberUniqueName="[Dim Date - Planned Date].[Hijri Quarter].[All]" allUniqueName="[Dim Date - Planned Date].[Hijri Quarter].[All]" dimensionUniqueName="[Dim Date - Planned Date]" displayFolder="" count="0" unbalanced="0" hidden="1"/>
    <cacheHierarchy uniqueName="[Dim Date - Planned Date].[Hijri Semester]" caption="Hijri Semester" attribute="1" time="1" defaultMemberUniqueName="[Dim Date - Planned Date].[Hijri Semester].[All]" allUniqueName="[Dim Date - Planned Date].[Hijri Semester].[All]" dimensionUniqueName="[Dim Date - Planned Date]" displayFolder="" count="0" unbalanced="0" hidden="1"/>
    <cacheHierarchy uniqueName="[Dim Date - Planned Date].[Hijri Year]" caption="Hijri Year" attribute="1" time="1" defaultMemberUniqueName="[Dim Date - Planned Date].[Hijri Year].[All]" allUniqueName="[Dim Date - Planned Date].[Hijri Year].[All]" dimensionUniqueName="[Dim Date - Planned Date]" displayFolder="" count="0" unbalanced="0" hidden="1"/>
    <cacheHierarchy uniqueName="[Dim Date - Planned Date].[HijriDateHierarchy]" caption="HijriDateHierarchy" time="1" defaultMemberUniqueName="[Dim Date - Planned Date].[HijriDateHierarchy].[All]" allUniqueName="[Dim Date - Planned Date].[HijriDateHierarchy].[All]" dimensionUniqueName="[Dim Date - Planned Date]" displayFolder="" count="0" unbalanced="0" hidden="1"/>
    <cacheHierarchy uniqueName="[Dim Date - Planned Date].[HijriDayKey]" caption="HijriDayKey" attribute="1" time="1" defaultMemberUniqueName="[Dim Date - Planned Date].[HijriDayKey].[All]" allUniqueName="[Dim Date - Planned Date].[HijriDayKey].[All]" dimensionUniqueName="[Dim Date - Planned Date]" displayFolder="" count="0" unbalanced="0" hidden="1"/>
    <cacheHierarchy uniqueName="[Dim Date - Planned Date].[HijriMonthKey]" caption="HijriMonthKey" attribute="1" time="1" defaultMemberUniqueName="[Dim Date - Planned Date].[HijriMonthKey].[All]" allUniqueName="[Dim Date - Planned Date].[HijriMonthKey].[All]" dimensionUniqueName="[Dim Date - Planned Date]" displayFolder="" count="0" unbalanced="0" hidden="1"/>
    <cacheHierarchy uniqueName="[Dim Date - Planned Date].[HijriQuarterKey]" caption="HijriQuarterKey" attribute="1" time="1" defaultMemberUniqueName="[Dim Date - Planned Date].[HijriQuarterKey].[All]" allUniqueName="[Dim Date - Planned Date].[HijriQuarterKey].[All]" dimensionUniqueName="[Dim Date - Planned Date]" displayFolder="" count="0" unbalanced="0" hidden="1"/>
    <cacheHierarchy uniqueName="[Dim Date - Planned Date].[HijriSemesterKey]" caption="HijriSemesterKey" attribute="1" time="1" defaultMemberUniqueName="[Dim Date - Planned Date].[HijriSemesterKey].[All]" allUniqueName="[Dim Date - Planned Date].[HijriSemesterKey].[All]" dimensionUniqueName="[Dim Date - Planned Date]" displayFolder="" count="0" unbalanced="0" hidden="1"/>
    <cacheHierarchy uniqueName="[Dim Date - Planned Date].[Month Name]" caption="Month Name" attribute="1" time="1" defaultMemberUniqueName="[Dim Date - Planned Date].[Month Name].[All]" allUniqueName="[Dim Date - Planned Date].[Month Name].[All]" dimensionUniqueName="[Dim Date - Planned Date]" displayFolder="" count="0" unbalanced="0" hidden="1"/>
    <cacheHierarchy uniqueName="[Dim Date - Planned Date].[Month Of Year]" caption="Month Of Year" attribute="1" time="1" defaultMemberUniqueName="[Dim Date - Planned Date].[Month Of Year].[All]" allUniqueName="[Dim Date - Planned Date].[Month Of Year].[All]" dimensionUniqueName="[Dim Date - Planned Date]" displayFolder="" count="0" unbalanced="0" hidden="1"/>
    <cacheHierarchy uniqueName="[Dim Date - Planned Date].[MonthKey]" caption="MonthKey" attribute="1" time="1" defaultMemberUniqueName="[Dim Date - Planned Date].[MonthKey].[All]" allUniqueName="[Dim Date - Planned Date].[MonthKey].[All]" dimensionUniqueName="[Dim Date - Planned Date]" displayFolder="" count="0" unbalanced="0" hidden="1"/>
    <cacheHierarchy uniqueName="[Dim Date - Planned Date].[MonthNameKey]" caption="MonthNameKey" attribute="1" time="1" defaultMemberUniqueName="[Dim Date - Planned Date].[MonthNameKey].[All]" allUniqueName="[Dim Date - Planned Date].[MonthNameKey].[All]" dimensionUniqueName="[Dim Date - Planned Date]" displayFolder="" count="0" unbalanced="0" hidden="1"/>
    <cacheHierarchy uniqueName="[Dim Date - Planned Date].[MonthOverTime]" caption="MonthOverTime" attribute="1" time="1" defaultMemberUniqueName="[Dim Date - Planned Date].[MonthOverTime].[All]" allUniqueName="[Dim Date - Planned Date].[MonthOverTime].[All]" dimensionUniqueName="[Dim Date - Planned Date]" displayFolder="" count="0" unbalanced="0" hidden="1"/>
    <cacheHierarchy uniqueName="[Dim Date - Planned Date].[PK_Date]" caption="PK_Date" attribute="1" time="1" keyAttribute="1" defaultMemberUniqueName="[Dim Date - Planned Date].[PK_Date].[All]" allUniqueName="[Dim Date - Planned Date].[PK_Date].[All]" dimensionUniqueName="[Dim Date - Planned Date]" displayFolder="" count="0" memberValueDatatype="7" unbalanced="0" hidden="1"/>
    <cacheHierarchy uniqueName="[Dim Date - Planned Date].[Quarter Name]" caption="Quarter Name" attribute="1" time="1" defaultMemberUniqueName="[Dim Date - Planned Date].[Quarter Name].[All]" allUniqueName="[Dim Date - Planned Date].[Quarter Name].[All]" dimensionUniqueName="[Dim Date - Planned Date]" displayFolder="" count="0" unbalanced="0" hidden="1"/>
    <cacheHierarchy uniqueName="[Dim Date - Planned Date].[Quarter Of Year]" caption="Quarter Of Year" attribute="1" time="1" defaultMemberUniqueName="[Dim Date - Planned Date].[Quarter Of Year].[All]" allUniqueName="[Dim Date - Planned Date].[Quarter Of Year].[All]" dimensionUniqueName="[Dim Date - Planned Date]" displayFolder="" count="0" unbalanced="0" hidden="1"/>
    <cacheHierarchy uniqueName="[Dim Date - Planned Date].[QuarterKey]" caption="QuarterKey" attribute="1" time="1" defaultMemberUniqueName="[Dim Date - Planned Date].[QuarterKey].[All]" allUniqueName="[Dim Date - Planned Date].[QuarterKey].[All]" dimensionUniqueName="[Dim Date - Planned Date]" displayFolder="" count="0" unbalanced="0" hidden="1"/>
    <cacheHierarchy uniqueName="[Dim Date - Planned Date].[Semester Of Year]" caption="Semester Of Year" attribute="1" time="1" defaultMemberUniqueName="[Dim Date - Planned Date].[Semester Of Year].[All]" allUniqueName="[Dim Date - Planned Date].[Semester Of Year].[All]" dimensionUniqueName="[Dim Date - Planned Date]" displayFolder="" count="0" unbalanced="0" hidden="1"/>
    <cacheHierarchy uniqueName="[Dim Date - Planned Date].[SemesterKey]" caption="SemesterKey" attribute="1" time="1" defaultMemberUniqueName="[Dim Date - Planned Date].[SemesterKey].[All]" allUniqueName="[Dim Date - Planned Date].[SemesterKey].[All]" dimensionUniqueName="[Dim Date - Planned Date]" displayFolder="" count="0" unbalanced="0" hidden="1"/>
    <cacheHierarchy uniqueName="[Dim Date - Planned Date].[SemesterNameKey]" caption="SemesterNameKey" attribute="1" time="1" defaultMemberUniqueName="[Dim Date - Planned Date].[SemesterNameKey].[All]" allUniqueName="[Dim Date - Planned Date].[SemesterNameKey].[All]" dimensionUniqueName="[Dim Date - Planned Date]" displayFolder="" count="0" unbalanced="0" hidden="1"/>
    <cacheHierarchy uniqueName="[Dim Date - Planned Date].[Week]" caption="Week" attribute="1" time="1" defaultMemberUniqueName="[Dim Date - Planned Date].[Week].[All]" allUniqueName="[Dim Date - Planned Date].[Week].[All]" dimensionUniqueName="[Dim Date - Planned Date]" displayFolder="" count="0" unbalanced="0" hidden="1"/>
    <cacheHierarchy uniqueName="[Dim Date - Planned Date].[Week Of Year]" caption="Week Of Year" attribute="1" time="1" defaultMemberUniqueName="[Dim Date - Planned Date].[Week Of Year].[All]" allUniqueName="[Dim Date - Planned Date].[Week Of Year].[All]" dimensionUniqueName="[Dim Date - Planned Date]" displayFolder="" count="0" unbalanced="0" hidden="1"/>
    <cacheHierarchy uniqueName="[Dim Date - Planned Date].[WeekKey]" caption="WeekKey" attribute="1" time="1" defaultMemberUniqueName="[Dim Date - Planned Date].[WeekKey].[All]" allUniqueName="[Dim Date - Planned Date].[WeekKey].[All]" dimensionUniqueName="[Dim Date - Planned Date]" displayFolder="" count="0" unbalanced="0" hidden="1"/>
    <cacheHierarchy uniqueName="[Dim Date - Planned Date].[WeeksHierarchy]" caption="WeeksHierarchy" time="1" defaultMemberUniqueName="[Dim Date - Planned Date].[WeeksHierarchy].[All]" allUniqueName="[Dim Date - Planned Date].[WeeksHierarchy].[All]" dimensionUniqueName="[Dim Date - Planned Date]" displayFolder="" count="0" unbalanced="0" hidden="1"/>
    <cacheHierarchy uniqueName="[Dim Date - Planned Date].[Year Name]" caption="Year Name" attribute="1" time="1" defaultMemberUniqueName="[Dim Date - Planned Date].[Year Name].[All]" allUniqueName="[Dim Date - Planned Date].[Year Name].[All]" dimensionUniqueName="[Dim Date - Planned Date]" displayFolder="" count="0" unbalanced="0" hidden="1"/>
    <cacheHierarchy uniqueName="[Dim Date - Planned Date].[YearMonthKey]" caption="YearMonthKey" attribute="1" time="1" defaultMemberUniqueName="[Dim Date - Planned Date].[YearMonthKey].[All]" allUniqueName="[Dim Date - Planned Date].[YearMonthKey].[All]" dimensionUniqueName="[Dim Date - Planned Date]" displayFolder="" count="0" unbalanced="0" hidden="1"/>
    <cacheHierarchy uniqueName="[Dim Date - Preg. End Date].[Custom Week]" caption="Custom Week" attribute="1" time="1" defaultMemberUniqueName="[Dim Date - Preg. End Date].[Custom Week].[All]" allUniqueName="[Dim Date - Preg. End Date].[Custom Week].[All]" dimensionUniqueName="[Dim Date - Preg. End Date]" displayFolder="" count="0" unbalanced="0" hidden="1"/>
    <cacheHierarchy uniqueName="[Dim Date - Preg. End Date].[Date]" caption="Date" attribute="1" time="1" defaultMemberUniqueName="[Dim Date - Preg. End Date].[Date].[All]" allUniqueName="[Dim Date - Preg. End Date].[Date].[All]" dimensionUniqueName="[Dim Date - Preg. End Date]" displayFolder="" count="0" unbalanced="0" hidden="1"/>
    <cacheHierarchy uniqueName="[Dim Date - Preg. End Date].[DateHierarchy]" caption="DateHierarchy" time="1" defaultMemberUniqueName="[Dim Date - Preg. End Date].[DateHierarchy].[All]" allUniqueName="[Dim Date - Preg. End Date].[DateHierarchy].[All]" dimensionUniqueName="[Dim Date - Preg. End Date]" displayFolder="" count="0" unbalanced="0" hidden="1"/>
    <cacheHierarchy uniqueName="[Dim Date - Preg. End Date].[DateKey]" caption="DateKey" attribute="1" time="1" defaultMemberUniqueName="[Dim Date - Preg. End Date].[DateKey].[All]" allUniqueName="[Dim Date - Preg. End Date].[DateKey].[All]" dimensionUniqueName="[Dim Date - Preg. End Date]" displayFolder="" count="0" unbalanced="0" hidden="1"/>
    <cacheHierarchy uniqueName="[Dim Date - Preg. End Date].[DateOld]" caption="DateOld" attribute="1" time="1" defaultMemberUniqueName="[Dim Date - Preg. End Date].[DateOld].[All]" allUniqueName="[Dim Date - Preg. End Date].[DateOld].[All]" dimensionUniqueName="[Dim Date - Preg. End Date]" displayFolder="" count="0" unbalanced="0" hidden="1"/>
    <cacheHierarchy uniqueName="[Dim Date - Preg. End Date].[Day Name]" caption="Day Name" attribute="1" time="1" defaultMemberUniqueName="[Dim Date - Preg. End Date].[Day Name].[All]" allUniqueName="[Dim Date - Preg. End Date].[Day Name].[All]" dimensionUniqueName="[Dim Date - Preg. End Date]" displayFolder="" count="0" unbalanced="0" hidden="1"/>
    <cacheHierarchy uniqueName="[Dim Date - Preg. End Date].[Day Of Month]" caption="Day Of Month" attribute="1" time="1" defaultMemberUniqueName="[Dim Date - Preg. End Date].[Day Of Month].[All]" allUniqueName="[Dim Date - Preg. End Date].[Day Of Month].[All]" dimensionUniqueName="[Dim Date - Preg. End Date]" displayFolder="" count="0" unbalanced="0" hidden="1"/>
    <cacheHierarchy uniqueName="[Dim Date - Preg. End Date].[Day of Week]" caption="Day of Week" attribute="1" time="1" defaultMemberUniqueName="[Dim Date - Preg. End Date].[Day of Week].[All]" allUniqueName="[Dim Date - Preg. End Date].[Day of Week].[All]" dimensionUniqueName="[Dim Date - Preg. End Date]" displayFolder="" count="0" unbalanced="0" hidden="1"/>
    <cacheHierarchy uniqueName="[Dim Date - Preg. End Date].[Day of Year]" caption="Day of Year" attribute="1" time="1" defaultMemberUniqueName="[Dim Date - Preg. End Date].[Day of Year].[All]" allUniqueName="[Dim Date - Preg. End Date].[Day of Year].[All]" dimensionUniqueName="[Dim Date - Preg. End Date]" displayFolder="" count="0" unbalanced="0" hidden="1"/>
    <cacheHierarchy uniqueName="[Dim Date - Preg. End Date].[DayKey]" caption="DayKey" attribute="1" time="1" defaultMemberUniqueName="[Dim Date - Preg. End Date].[DayKey].[All]" allUniqueName="[Dim Date - Preg. End Date].[DayKey].[All]" dimensionUniqueName="[Dim Date - Preg. End Date]" displayFolder="" count="0" unbalanced="0" hidden="1"/>
    <cacheHierarchy uniqueName="[Dim Date - Preg. End Date].[DayKey2]" caption="DayKey2" attribute="1" time="1" defaultMemberUniqueName="[Dim Date - Preg. End Date].[DayKey2].[All]" allUniqueName="[Dim Date - Preg. End Date].[DayKey2].[All]" dimensionUniqueName="[Dim Date - Preg. End Date]" displayFolder="" count="0" unbalanced="0" hidden="1"/>
    <cacheHierarchy uniqueName="[Dim Date - Preg. End Date].[DayofMonthKey]" caption="DayofMonthKey" attribute="1" time="1" defaultMemberUniqueName="[Dim Date - Preg. End Date].[DayofMonthKey].[All]" allUniqueName="[Dim Date - Preg. End Date].[DayofMonthKey].[All]" dimensionUniqueName="[Dim Date - Preg. End Date]" displayFolder="" count="0" unbalanced="0" hidden="1"/>
    <cacheHierarchy uniqueName="[Dim Date - Preg. End Date].[DayofWeekKey]" caption="DayofWeekKey" attribute="1" time="1" defaultMemberUniqueName="[Dim Date - Preg. End Date].[DayofWeekKey].[All]" allUniqueName="[Dim Date - Preg. End Date].[DayofWeekKey].[All]" dimensionUniqueName="[Dim Date - Preg. End Date]" displayFolder="" count="0" unbalanced="0" hidden="1"/>
    <cacheHierarchy uniqueName="[Dim Date - Preg. End Date].[DayofYearKey]" caption="DayofYearKey" attribute="1" time="1" defaultMemberUniqueName="[Dim Date - Preg. End Date].[DayofYearKey].[All]" allUniqueName="[Dim Date - Preg. End Date].[DayofYearKey].[All]" dimensionUniqueName="[Dim Date - Preg. End Date]" displayFolder="" count="0" unbalanced="0" hidden="1"/>
    <cacheHierarchy uniqueName="[Dim Date - Preg. End Date].[FormattedDate]" caption="FormattedDate" attribute="1" time="1" defaultMemberUniqueName="[Dim Date - Preg. End Date].[FormattedDate].[All]" allUniqueName="[Dim Date - Preg. End Date].[FormattedDate].[All]" dimensionUniqueName="[Dim Date - Preg. End Date]" displayFolder="" count="0" unbalanced="0" hidden="1"/>
    <cacheHierarchy uniqueName="[Dim Date - Preg. End Date].[Half Year Name]" caption="Half Year Name" attribute="1" time="1" defaultMemberUniqueName="[Dim Date - Preg. End Date].[Half Year Name].[All]" allUniqueName="[Dim Date - Preg. End Date].[Half Year Name].[All]" dimensionUniqueName="[Dim Date - Preg. End Date]" displayFolder="" count="0" unbalanced="0" hidden="1"/>
    <cacheHierarchy uniqueName="[Dim Date - Preg. End Date].[Hijri Date]" caption="Hijri Date" attribute="1" time="1" defaultMemberUniqueName="[Dim Date - Preg. End Date].[Hijri Date].[All]" allUniqueName="[Dim Date - Preg. End Date].[Hijri Date].[All]" dimensionUniqueName="[Dim Date - Preg. End Date]" displayFolder="" count="0" unbalanced="0" hidden="1"/>
    <cacheHierarchy uniqueName="[Dim Date - Preg. End Date].[Hijri Month]" caption="Hijri Month" attribute="1" time="1" defaultMemberUniqueName="[Dim Date - Preg. End Date].[Hijri Month].[All]" allUniqueName="[Dim Date - Preg. End Date].[Hijri Month].[All]" dimensionUniqueName="[Dim Date - Preg. End Date]" displayFolder="" count="0" unbalanced="0" hidden="1"/>
    <cacheHierarchy uniqueName="[Dim Date - Preg. End Date].[Hijri Quarter]" caption="Hijri Quarter" attribute="1" time="1" defaultMemberUniqueName="[Dim Date - Preg. End Date].[Hijri Quarter].[All]" allUniqueName="[Dim Date - Preg. End Date].[Hijri Quarter].[All]" dimensionUniqueName="[Dim Date - Preg. End Date]" displayFolder="" count="0" unbalanced="0" hidden="1"/>
    <cacheHierarchy uniqueName="[Dim Date - Preg. End Date].[Hijri Semester]" caption="Hijri Semester" attribute="1" time="1" defaultMemberUniqueName="[Dim Date - Preg. End Date].[Hijri Semester].[All]" allUniqueName="[Dim Date - Preg. End Date].[Hijri Semester].[All]" dimensionUniqueName="[Dim Date - Preg. End Date]" displayFolder="" count="0" unbalanced="0" hidden="1"/>
    <cacheHierarchy uniqueName="[Dim Date - Preg. End Date].[Hijri Year]" caption="Hijri Year" attribute="1" time="1" defaultMemberUniqueName="[Dim Date - Preg. End Date].[Hijri Year].[All]" allUniqueName="[Dim Date - Preg. End Date].[Hijri Year].[All]" dimensionUniqueName="[Dim Date - Preg. End Date]" displayFolder="" count="0" unbalanced="0" hidden="1"/>
    <cacheHierarchy uniqueName="[Dim Date - Preg. End Date].[HijriDateHierarchy]" caption="HijriDateHierarchy" time="1" defaultMemberUniqueName="[Dim Date - Preg. End Date].[HijriDateHierarchy].[All]" allUniqueName="[Dim Date - Preg. End Date].[HijriDateHierarchy].[All]" dimensionUniqueName="[Dim Date - Preg. End Date]" displayFolder="" count="0" unbalanced="0" hidden="1"/>
    <cacheHierarchy uniqueName="[Dim Date - Preg. End Date].[HijriDayKey]" caption="HijriDayKey" attribute="1" time="1" defaultMemberUniqueName="[Dim Date - Preg. End Date].[HijriDayKey].[All]" allUniqueName="[Dim Date - Preg. End Date].[HijriDayKey].[All]" dimensionUniqueName="[Dim Date - Preg. End Date]" displayFolder="" count="0" unbalanced="0" hidden="1"/>
    <cacheHierarchy uniqueName="[Dim Date - Preg. End Date].[HijriMonthKey]" caption="HijriMonthKey" attribute="1" time="1" defaultMemberUniqueName="[Dim Date - Preg. End Date].[HijriMonthKey].[All]" allUniqueName="[Dim Date - Preg. End Date].[HijriMonthKey].[All]" dimensionUniqueName="[Dim Date - Preg. End Date]" displayFolder="" count="0" unbalanced="0" hidden="1"/>
    <cacheHierarchy uniqueName="[Dim Date - Preg. End Date].[HijriQuarterKey]" caption="HijriQuarterKey" attribute="1" time="1" defaultMemberUniqueName="[Dim Date - Preg. End Date].[HijriQuarterKey].[All]" allUniqueName="[Dim Date - Preg. End Date].[HijriQuarterKey].[All]" dimensionUniqueName="[Dim Date - Preg. End Date]" displayFolder="" count="0" unbalanced="0" hidden="1"/>
    <cacheHierarchy uniqueName="[Dim Date - Preg. End Date].[HijriSemesterKey]" caption="HijriSemesterKey" attribute="1" time="1" defaultMemberUniqueName="[Dim Date - Preg. End Date].[HijriSemesterKey].[All]" allUniqueName="[Dim Date - Preg. End Date].[HijriSemesterKey].[All]" dimensionUniqueName="[Dim Date - Preg. End Date]" displayFolder="" count="0" unbalanced="0" hidden="1"/>
    <cacheHierarchy uniqueName="[Dim Date - Preg. End Date].[Month Name]" caption="Month Name" attribute="1" time="1" defaultMemberUniqueName="[Dim Date - Preg. End Date].[Month Name].[All]" allUniqueName="[Dim Date - Preg. End Date].[Month Name].[All]" dimensionUniqueName="[Dim Date - Preg. End Date]" displayFolder="" count="0" unbalanced="0" hidden="1"/>
    <cacheHierarchy uniqueName="[Dim Date - Preg. End Date].[Month Of Year]" caption="Month Of Year" attribute="1" time="1" defaultMemberUniqueName="[Dim Date - Preg. End Date].[Month Of Year].[All]" allUniqueName="[Dim Date - Preg. End Date].[Month Of Year].[All]" dimensionUniqueName="[Dim Date - Preg. End Date]" displayFolder="" count="0" unbalanced="0" hidden="1"/>
    <cacheHierarchy uniqueName="[Dim Date - Preg. End Date].[MonthKey]" caption="MonthKey" attribute="1" time="1" defaultMemberUniqueName="[Dim Date - Preg. End Date].[MonthKey].[All]" allUniqueName="[Dim Date - Preg. End Date].[MonthKey].[All]" dimensionUniqueName="[Dim Date - Preg. End Date]" displayFolder="" count="0" unbalanced="0" hidden="1"/>
    <cacheHierarchy uniqueName="[Dim Date - Preg. End Date].[MonthNameKey]" caption="MonthNameKey" attribute="1" time="1" defaultMemberUniqueName="[Dim Date - Preg. End Date].[MonthNameKey].[All]" allUniqueName="[Dim Date - Preg. End Date].[MonthNameKey].[All]" dimensionUniqueName="[Dim Date - Preg. End Date]" displayFolder="" count="0" unbalanced="0" hidden="1"/>
    <cacheHierarchy uniqueName="[Dim Date - Preg. End Date].[MonthOverTime]" caption="MonthOverTime" attribute="1" time="1" defaultMemberUniqueName="[Dim Date - Preg. End Date].[MonthOverTime].[All]" allUniqueName="[Dim Date - Preg. End Date].[MonthOverTime].[All]" dimensionUniqueName="[Dim Date - Preg. End Date]" displayFolder="" count="0" unbalanced="0" hidden="1"/>
    <cacheHierarchy uniqueName="[Dim Date - Preg. End Date].[PK_Date]" caption="PK_Date" attribute="1" time="1" keyAttribute="1" defaultMemberUniqueName="[Dim Date - Preg. End Date].[PK_Date].[All]" allUniqueName="[Dim Date - Preg. End Date].[PK_Date].[All]" dimensionUniqueName="[Dim Date - Preg. End Date]" displayFolder="" count="0" memberValueDatatype="7" unbalanced="0" hidden="1"/>
    <cacheHierarchy uniqueName="[Dim Date - Preg. End Date].[Quarter Name]" caption="Quarter Name" attribute="1" time="1" defaultMemberUniqueName="[Dim Date - Preg. End Date].[Quarter Name].[All]" allUniqueName="[Dim Date - Preg. End Date].[Quarter Name].[All]" dimensionUniqueName="[Dim Date - Preg. End Date]" displayFolder="" count="0" unbalanced="0" hidden="1"/>
    <cacheHierarchy uniqueName="[Dim Date - Preg. End Date].[Quarter Of Year]" caption="Quarter Of Year" attribute="1" time="1" defaultMemberUniqueName="[Dim Date - Preg. End Date].[Quarter Of Year].[All]" allUniqueName="[Dim Date - Preg. End Date].[Quarter Of Year].[All]" dimensionUniqueName="[Dim Date - Preg. End Date]" displayFolder="" count="0" unbalanced="0" hidden="1"/>
    <cacheHierarchy uniqueName="[Dim Date - Preg. End Date].[QuarterKey]" caption="QuarterKey" attribute="1" time="1" defaultMemberUniqueName="[Dim Date - Preg. End Date].[QuarterKey].[All]" allUniqueName="[Dim Date - Preg. End Date].[QuarterKey].[All]" dimensionUniqueName="[Dim Date - Preg. End Date]" displayFolder="" count="0" unbalanced="0" hidden="1"/>
    <cacheHierarchy uniqueName="[Dim Date - Preg. End Date].[Semester Of Year]" caption="Semester Of Year" attribute="1" time="1" defaultMemberUniqueName="[Dim Date - Preg. End Date].[Semester Of Year].[All]" allUniqueName="[Dim Date - Preg. End Date].[Semester Of Year].[All]" dimensionUniqueName="[Dim Date - Preg. End Date]" displayFolder="" count="0" unbalanced="0" hidden="1"/>
    <cacheHierarchy uniqueName="[Dim Date - Preg. End Date].[SemesterKey]" caption="SemesterKey" attribute="1" time="1" defaultMemberUniqueName="[Dim Date - Preg. End Date].[SemesterKey].[All]" allUniqueName="[Dim Date - Preg. End Date].[SemesterKey].[All]" dimensionUniqueName="[Dim Date - Preg. End Date]" displayFolder="" count="0" unbalanced="0" hidden="1"/>
    <cacheHierarchy uniqueName="[Dim Date - Preg. End Date].[SemesterNameKey]" caption="SemesterNameKey" attribute="1" time="1" defaultMemberUniqueName="[Dim Date - Preg. End Date].[SemesterNameKey].[All]" allUniqueName="[Dim Date - Preg. End Date].[SemesterNameKey].[All]" dimensionUniqueName="[Dim Date - Preg. End Date]" displayFolder="" count="0" unbalanced="0" hidden="1"/>
    <cacheHierarchy uniqueName="[Dim Date - Preg. End Date].[Week]" caption="Week" attribute="1" time="1" defaultMemberUniqueName="[Dim Date - Preg. End Date].[Week].[All]" allUniqueName="[Dim Date - Preg. End Date].[Week].[All]" dimensionUniqueName="[Dim Date - Preg. End Date]" displayFolder="" count="0" unbalanced="0" hidden="1"/>
    <cacheHierarchy uniqueName="[Dim Date - Preg. End Date].[Week Of Year]" caption="Week Of Year" attribute="1" time="1" defaultMemberUniqueName="[Dim Date - Preg. End Date].[Week Of Year].[All]" allUniqueName="[Dim Date - Preg. End Date].[Week Of Year].[All]" dimensionUniqueName="[Dim Date - Preg. End Date]" displayFolder="" count="0" unbalanced="0" hidden="1"/>
    <cacheHierarchy uniqueName="[Dim Date - Preg. End Date].[WeekKey]" caption="WeekKey" attribute="1" time="1" defaultMemberUniqueName="[Dim Date - Preg. End Date].[WeekKey].[All]" allUniqueName="[Dim Date - Preg. End Date].[WeekKey].[All]" dimensionUniqueName="[Dim Date - Preg. End Date]" displayFolder="" count="0" unbalanced="0" hidden="1"/>
    <cacheHierarchy uniqueName="[Dim Date - Preg. End Date].[WeeksHierarchy]" caption="WeeksHierarchy" time="1" defaultMemberUniqueName="[Dim Date - Preg. End Date].[WeeksHierarchy].[All]" allUniqueName="[Dim Date - Preg. End Date].[WeeksHierarchy].[All]" dimensionUniqueName="[Dim Date - Preg. End Date]" displayFolder="" count="0" unbalanced="0" hidden="1"/>
    <cacheHierarchy uniqueName="[Dim Date - Preg. End Date].[Year Name]" caption="Year Name" attribute="1" time="1" defaultMemberUniqueName="[Dim Date - Preg. End Date].[Year Name].[All]" allUniqueName="[Dim Date - Preg. End Date].[Year Name].[All]" dimensionUniqueName="[Dim Date - Preg. End Date]" displayFolder="" count="0" unbalanced="0" hidden="1"/>
    <cacheHierarchy uniqueName="[Dim Date - Preg. End Date].[YearMonthKey]" caption="YearMonthKey" attribute="1" time="1" defaultMemberUniqueName="[Dim Date - Preg. End Date].[YearMonthKey].[All]" allUniqueName="[Dim Date - Preg. End Date].[YearMonthKey].[All]" dimensionUniqueName="[Dim Date - Preg. End Date]" displayFolder="" count="0" unbalanced="0" hidden="1"/>
    <cacheHierarchy uniqueName="[Dim Date - Preg. Start Date].[Custom Week]" caption="Custom Week" attribute="1" time="1" defaultMemberUniqueName="[Dim Date - Preg. Start Date].[Custom Week].[All]" allUniqueName="[Dim Date - Preg. Start Date].[Custom Week].[All]" dimensionUniqueName="[Dim Date - Preg. Start Date]" displayFolder="" count="0" unbalanced="0" hidden="1"/>
    <cacheHierarchy uniqueName="[Dim Date - Preg. Start Date].[Date]" caption="Date" attribute="1" time="1" defaultMemberUniqueName="[Dim Date - Preg. Start Date].[Date].[All]" allUniqueName="[Dim Date - Preg. Start Date].[Date].[All]" dimensionUniqueName="[Dim Date - Preg. Start Date]" displayFolder="" count="0" unbalanced="0" hidden="1"/>
    <cacheHierarchy uniqueName="[Dim Date - Preg. Start Date].[DateHierarchy]" caption="DateHierarchy" time="1" defaultMemberUniqueName="[Dim Date - Preg. Start Date].[DateHierarchy].[All]" allUniqueName="[Dim Date - Preg. Start Date].[DateHierarchy].[All]" dimensionUniqueName="[Dim Date - Preg. Start Date]" displayFolder="" count="0" unbalanced="0" hidden="1"/>
    <cacheHierarchy uniqueName="[Dim Date - Preg. Start Date].[DateKey]" caption="DateKey" attribute="1" time="1" defaultMemberUniqueName="[Dim Date - Preg. Start Date].[DateKey].[All]" allUniqueName="[Dim Date - Preg. Start Date].[DateKey].[All]" dimensionUniqueName="[Dim Date - Preg. Start Date]" displayFolder="" count="0" unbalanced="0" hidden="1"/>
    <cacheHierarchy uniqueName="[Dim Date - Preg. Start Date].[DateOld]" caption="DateOld" attribute="1" time="1" defaultMemberUniqueName="[Dim Date - Preg. Start Date].[DateOld].[All]" allUniqueName="[Dim Date - Preg. Start Date].[DateOld].[All]" dimensionUniqueName="[Dim Date - Preg. Start Date]" displayFolder="" count="0" unbalanced="0" hidden="1"/>
    <cacheHierarchy uniqueName="[Dim Date - Preg. Start Date].[Day Name]" caption="Day Name" attribute="1" time="1" defaultMemberUniqueName="[Dim Date - Preg. Start Date].[Day Name].[All]" allUniqueName="[Dim Date - Preg. Start Date].[Day Name].[All]" dimensionUniqueName="[Dim Date - Preg. Start Date]" displayFolder="" count="0" unbalanced="0" hidden="1"/>
    <cacheHierarchy uniqueName="[Dim Date - Preg. Start Date].[Day Of Month]" caption="Day Of Month" attribute="1" time="1" defaultMemberUniqueName="[Dim Date - Preg. Start Date].[Day Of Month].[All]" allUniqueName="[Dim Date - Preg. Start Date].[Day Of Month].[All]" dimensionUniqueName="[Dim Date - Preg. Start Date]" displayFolder="" count="0" unbalanced="0" hidden="1"/>
    <cacheHierarchy uniqueName="[Dim Date - Preg. Start Date].[Day of Week]" caption="Day of Week" attribute="1" time="1" defaultMemberUniqueName="[Dim Date - Preg. Start Date].[Day of Week].[All]" allUniqueName="[Dim Date - Preg. Start Date].[Day of Week].[All]" dimensionUniqueName="[Dim Date - Preg. Start Date]" displayFolder="" count="0" unbalanced="0" hidden="1"/>
    <cacheHierarchy uniqueName="[Dim Date - Preg. Start Date].[Day of Year]" caption="Day of Year" attribute="1" time="1" defaultMemberUniqueName="[Dim Date - Preg. Start Date].[Day of Year].[All]" allUniqueName="[Dim Date - Preg. Start Date].[Day of Year].[All]" dimensionUniqueName="[Dim Date - Preg. Start Date]" displayFolder="" count="0" unbalanced="0" hidden="1"/>
    <cacheHierarchy uniqueName="[Dim Date - Preg. Start Date].[DayKey]" caption="DayKey" attribute="1" time="1" defaultMemberUniqueName="[Dim Date - Preg. Start Date].[DayKey].[All]" allUniqueName="[Dim Date - Preg. Start Date].[DayKey].[All]" dimensionUniqueName="[Dim Date - Preg. Start Date]" displayFolder="" count="0" unbalanced="0" hidden="1"/>
    <cacheHierarchy uniqueName="[Dim Date - Preg. Start Date].[DayKey2]" caption="DayKey2" attribute="1" time="1" defaultMemberUniqueName="[Dim Date - Preg. Start Date].[DayKey2].[All]" allUniqueName="[Dim Date - Preg. Start Date].[DayKey2].[All]" dimensionUniqueName="[Dim Date - Preg. Start Date]" displayFolder="" count="0" unbalanced="0" hidden="1"/>
    <cacheHierarchy uniqueName="[Dim Date - Preg. Start Date].[DayofMonthKey]" caption="DayofMonthKey" attribute="1" time="1" defaultMemberUniqueName="[Dim Date - Preg. Start Date].[DayofMonthKey].[All]" allUniqueName="[Dim Date - Preg. Start Date].[DayofMonthKey].[All]" dimensionUniqueName="[Dim Date - Preg. Start Date]" displayFolder="" count="0" unbalanced="0" hidden="1"/>
    <cacheHierarchy uniqueName="[Dim Date - Preg. Start Date].[DayofWeekKey]" caption="DayofWeekKey" attribute="1" time="1" defaultMemberUniqueName="[Dim Date - Preg. Start Date].[DayofWeekKey].[All]" allUniqueName="[Dim Date - Preg. Start Date].[DayofWeekKey].[All]" dimensionUniqueName="[Dim Date - Preg. Start Date]" displayFolder="" count="0" unbalanced="0" hidden="1"/>
    <cacheHierarchy uniqueName="[Dim Date - Preg. Start Date].[DayofYearKey]" caption="DayofYearKey" attribute="1" time="1" defaultMemberUniqueName="[Dim Date - Preg. Start Date].[DayofYearKey].[All]" allUniqueName="[Dim Date - Preg. Start Date].[DayofYearKey].[All]" dimensionUniqueName="[Dim Date - Preg. Start Date]" displayFolder="" count="0" unbalanced="0" hidden="1"/>
    <cacheHierarchy uniqueName="[Dim Date - Preg. Start Date].[FormattedDate]" caption="FormattedDate" attribute="1" time="1" defaultMemberUniqueName="[Dim Date - Preg. Start Date].[FormattedDate].[All]" allUniqueName="[Dim Date - Preg. Start Date].[FormattedDate].[All]" dimensionUniqueName="[Dim Date - Preg. Start Date]" displayFolder="" count="0" unbalanced="0" hidden="1"/>
    <cacheHierarchy uniqueName="[Dim Date - Preg. Start Date].[Half Year Name]" caption="Half Year Name" attribute="1" time="1" defaultMemberUniqueName="[Dim Date - Preg. Start Date].[Half Year Name].[All]" allUniqueName="[Dim Date - Preg. Start Date].[Half Year Name].[All]" dimensionUniqueName="[Dim Date - Preg. Start Date]" displayFolder="" count="0" unbalanced="0" hidden="1"/>
    <cacheHierarchy uniqueName="[Dim Date - Preg. Start Date].[Hijri Date]" caption="Hijri Date" attribute="1" time="1" defaultMemberUniqueName="[Dim Date - Preg. Start Date].[Hijri Date].[All]" allUniqueName="[Dim Date - Preg. Start Date].[Hijri Date].[All]" dimensionUniqueName="[Dim Date - Preg. Start Date]" displayFolder="" count="0" unbalanced="0" hidden="1"/>
    <cacheHierarchy uniqueName="[Dim Date - Preg. Start Date].[Hijri Month]" caption="Hijri Month" attribute="1" time="1" defaultMemberUniqueName="[Dim Date - Preg. Start Date].[Hijri Month].[All]" allUniqueName="[Dim Date - Preg. Start Date].[Hijri Month].[All]" dimensionUniqueName="[Dim Date - Preg. Start Date]" displayFolder="" count="0" unbalanced="0" hidden="1"/>
    <cacheHierarchy uniqueName="[Dim Date - Preg. Start Date].[Hijri Quarter]" caption="Hijri Quarter" attribute="1" time="1" defaultMemberUniqueName="[Dim Date - Preg. Start Date].[Hijri Quarter].[All]" allUniqueName="[Dim Date - Preg. Start Date].[Hijri Quarter].[All]" dimensionUniqueName="[Dim Date - Preg. Start Date]" displayFolder="" count="0" unbalanced="0" hidden="1"/>
    <cacheHierarchy uniqueName="[Dim Date - Preg. Start Date].[Hijri Semester]" caption="Hijri Semester" attribute="1" time="1" defaultMemberUniqueName="[Dim Date - Preg. Start Date].[Hijri Semester].[All]" allUniqueName="[Dim Date - Preg. Start Date].[Hijri Semester].[All]" dimensionUniqueName="[Dim Date - Preg. Start Date]" displayFolder="" count="0" unbalanced="0" hidden="1"/>
    <cacheHierarchy uniqueName="[Dim Date - Preg. Start Date].[Hijri Year]" caption="Hijri Year" attribute="1" time="1" defaultMemberUniqueName="[Dim Date - Preg. Start Date].[Hijri Year].[All]" allUniqueName="[Dim Date - Preg. Start Date].[Hijri Year].[All]" dimensionUniqueName="[Dim Date - Preg. Start Date]" displayFolder="" count="0" unbalanced="0" hidden="1"/>
    <cacheHierarchy uniqueName="[Dim Date - Preg. Start Date].[HijriDateHierarchy]" caption="HijriDateHierarchy" time="1" defaultMemberUniqueName="[Dim Date - Preg. Start Date].[HijriDateHierarchy].[All]" allUniqueName="[Dim Date - Preg. Start Date].[HijriDateHierarchy].[All]" dimensionUniqueName="[Dim Date - Preg. Start Date]" displayFolder="" count="0" unbalanced="0" hidden="1"/>
    <cacheHierarchy uniqueName="[Dim Date - Preg. Start Date].[HijriDayKey]" caption="HijriDayKey" attribute="1" time="1" defaultMemberUniqueName="[Dim Date - Preg. Start Date].[HijriDayKey].[All]" allUniqueName="[Dim Date - Preg. Start Date].[HijriDayKey].[All]" dimensionUniqueName="[Dim Date - Preg. Start Date]" displayFolder="" count="0" unbalanced="0" hidden="1"/>
    <cacheHierarchy uniqueName="[Dim Date - Preg. Start Date].[HijriMonthKey]" caption="HijriMonthKey" attribute="1" time="1" defaultMemberUniqueName="[Dim Date - Preg. Start Date].[HijriMonthKey].[All]" allUniqueName="[Dim Date - Preg. Start Date].[HijriMonthKey].[All]" dimensionUniqueName="[Dim Date - Preg. Start Date]" displayFolder="" count="0" unbalanced="0" hidden="1"/>
    <cacheHierarchy uniqueName="[Dim Date - Preg. Start Date].[HijriQuarterKey]" caption="HijriQuarterKey" attribute="1" time="1" defaultMemberUniqueName="[Dim Date - Preg. Start Date].[HijriQuarterKey].[All]" allUniqueName="[Dim Date - Preg. Start Date].[HijriQuarterKey].[All]" dimensionUniqueName="[Dim Date - Preg. Start Date]" displayFolder="" count="0" unbalanced="0" hidden="1"/>
    <cacheHierarchy uniqueName="[Dim Date - Preg. Start Date].[HijriSemesterKey]" caption="HijriSemesterKey" attribute="1" time="1" defaultMemberUniqueName="[Dim Date - Preg. Start Date].[HijriSemesterKey].[All]" allUniqueName="[Dim Date - Preg. Start Date].[HijriSemesterKey].[All]" dimensionUniqueName="[Dim Date - Preg. Start Date]" displayFolder="" count="0" unbalanced="0" hidden="1"/>
    <cacheHierarchy uniqueName="[Dim Date - Preg. Start Date].[Month Name]" caption="Month Name" attribute="1" time="1" defaultMemberUniqueName="[Dim Date - Preg. Start Date].[Month Name].[All]" allUniqueName="[Dim Date - Preg. Start Date].[Month Name].[All]" dimensionUniqueName="[Dim Date - Preg. Start Date]" displayFolder="" count="0" unbalanced="0" hidden="1"/>
    <cacheHierarchy uniqueName="[Dim Date - Preg. Start Date].[Month Of Year]" caption="Month Of Year" attribute="1" time="1" defaultMemberUniqueName="[Dim Date - Preg. Start Date].[Month Of Year].[All]" allUniqueName="[Dim Date - Preg. Start Date].[Month Of Year].[All]" dimensionUniqueName="[Dim Date - Preg. Start Date]" displayFolder="" count="0" unbalanced="0" hidden="1"/>
    <cacheHierarchy uniqueName="[Dim Date - Preg. Start Date].[MonthKey]" caption="MonthKey" attribute="1" time="1" defaultMemberUniqueName="[Dim Date - Preg. Start Date].[MonthKey].[All]" allUniqueName="[Dim Date - Preg. Start Date].[MonthKey].[All]" dimensionUniqueName="[Dim Date - Preg. Start Date]" displayFolder="" count="0" unbalanced="0" hidden="1"/>
    <cacheHierarchy uniqueName="[Dim Date - Preg. Start Date].[MonthNameKey]" caption="MonthNameKey" attribute="1" time="1" defaultMemberUniqueName="[Dim Date - Preg. Start Date].[MonthNameKey].[All]" allUniqueName="[Dim Date - Preg. Start Date].[MonthNameKey].[All]" dimensionUniqueName="[Dim Date - Preg. Start Date]" displayFolder="" count="0" unbalanced="0" hidden="1"/>
    <cacheHierarchy uniqueName="[Dim Date - Preg. Start Date].[MonthOverTime]" caption="MonthOverTime" attribute="1" time="1" defaultMemberUniqueName="[Dim Date - Preg. Start Date].[MonthOverTime].[All]" allUniqueName="[Dim Date - Preg. Start Date].[MonthOverTime].[All]" dimensionUniqueName="[Dim Date - Preg. Start Date]" displayFolder="" count="0" unbalanced="0" hidden="1"/>
    <cacheHierarchy uniqueName="[Dim Date - Preg. Start Date].[PK_Date]" caption="PK_Date" attribute="1" time="1" keyAttribute="1" defaultMemberUniqueName="[Dim Date - Preg. Start Date].[PK_Date].[All]" allUniqueName="[Dim Date - Preg. Start Date].[PK_Date].[All]" dimensionUniqueName="[Dim Date - Preg. Start Date]" displayFolder="" count="0" memberValueDatatype="7" unbalanced="0" hidden="1"/>
    <cacheHierarchy uniqueName="[Dim Date - Preg. Start Date].[Quarter Name]" caption="Quarter Name" attribute="1" time="1" defaultMemberUniqueName="[Dim Date - Preg. Start Date].[Quarter Name].[All]" allUniqueName="[Dim Date - Preg. Start Date].[Quarter Name].[All]" dimensionUniqueName="[Dim Date - Preg. Start Date]" displayFolder="" count="0" unbalanced="0" hidden="1"/>
    <cacheHierarchy uniqueName="[Dim Date - Preg. Start Date].[Quarter Of Year]" caption="Quarter Of Year" attribute="1" time="1" defaultMemberUniqueName="[Dim Date - Preg. Start Date].[Quarter Of Year].[All]" allUniqueName="[Dim Date - Preg. Start Date].[Quarter Of Year].[All]" dimensionUniqueName="[Dim Date - Preg. Start Date]" displayFolder="" count="0" unbalanced="0" hidden="1"/>
    <cacheHierarchy uniqueName="[Dim Date - Preg. Start Date].[QuarterKey]" caption="QuarterKey" attribute="1" time="1" defaultMemberUniqueName="[Dim Date - Preg. Start Date].[QuarterKey].[All]" allUniqueName="[Dim Date - Preg. Start Date].[QuarterKey].[All]" dimensionUniqueName="[Dim Date - Preg. Start Date]" displayFolder="" count="0" unbalanced="0" hidden="1"/>
    <cacheHierarchy uniqueName="[Dim Date - Preg. Start Date].[Semester Of Year]" caption="Semester Of Year" attribute="1" time="1" defaultMemberUniqueName="[Dim Date - Preg. Start Date].[Semester Of Year].[All]" allUniqueName="[Dim Date - Preg. Start Date].[Semester Of Year].[All]" dimensionUniqueName="[Dim Date - Preg. Start Date]" displayFolder="" count="0" unbalanced="0" hidden="1"/>
    <cacheHierarchy uniqueName="[Dim Date - Preg. Start Date].[SemesterKey]" caption="SemesterKey" attribute="1" time="1" defaultMemberUniqueName="[Dim Date - Preg. Start Date].[SemesterKey].[All]" allUniqueName="[Dim Date - Preg. Start Date].[SemesterKey].[All]" dimensionUniqueName="[Dim Date - Preg. Start Date]" displayFolder="" count="0" unbalanced="0" hidden="1"/>
    <cacheHierarchy uniqueName="[Dim Date - Preg. Start Date].[SemesterNameKey]" caption="SemesterNameKey" attribute="1" time="1" defaultMemberUniqueName="[Dim Date - Preg. Start Date].[SemesterNameKey].[All]" allUniqueName="[Dim Date - Preg. Start Date].[SemesterNameKey].[All]" dimensionUniqueName="[Dim Date - Preg. Start Date]" displayFolder="" count="0" unbalanced="0" hidden="1"/>
    <cacheHierarchy uniqueName="[Dim Date - Preg. Start Date].[Week]" caption="Week" attribute="1" time="1" defaultMemberUniqueName="[Dim Date - Preg. Start Date].[Week].[All]" allUniqueName="[Dim Date - Preg. Start Date].[Week].[All]" dimensionUniqueName="[Dim Date - Preg. Start Date]" displayFolder="" count="0" unbalanced="0" hidden="1"/>
    <cacheHierarchy uniqueName="[Dim Date - Preg. Start Date].[Week Of Year]" caption="Week Of Year" attribute="1" time="1" defaultMemberUniqueName="[Dim Date - Preg. Start Date].[Week Of Year].[All]" allUniqueName="[Dim Date - Preg. Start Date].[Week Of Year].[All]" dimensionUniqueName="[Dim Date - Preg. Start Date]" displayFolder="" count="0" unbalanced="0" hidden="1"/>
    <cacheHierarchy uniqueName="[Dim Date - Preg. Start Date].[WeekKey]" caption="WeekKey" attribute="1" time="1" defaultMemberUniqueName="[Dim Date - Preg. Start Date].[WeekKey].[All]" allUniqueName="[Dim Date - Preg. Start Date].[WeekKey].[All]" dimensionUniqueName="[Dim Date - Preg. Start Date]" displayFolder="" count="0" unbalanced="0" hidden="1"/>
    <cacheHierarchy uniqueName="[Dim Date - Preg. Start Date].[WeeksHierarchy]" caption="WeeksHierarchy" time="1" defaultMemberUniqueName="[Dim Date - Preg. Start Date].[WeeksHierarchy].[All]" allUniqueName="[Dim Date - Preg. Start Date].[WeeksHierarchy].[All]" dimensionUniqueName="[Dim Date - Preg. Start Date]" displayFolder="" count="0" unbalanced="0" hidden="1"/>
    <cacheHierarchy uniqueName="[Dim Date - Preg. Start Date].[Year Name]" caption="Year Name" attribute="1" time="1" defaultMemberUniqueName="[Dim Date - Preg. Start Date].[Year Name].[All]" allUniqueName="[Dim Date - Preg. Start Date].[Year Name].[All]" dimensionUniqueName="[Dim Date - Preg. Start Date]" displayFolder="" count="0" unbalanced="0" hidden="1"/>
    <cacheHierarchy uniqueName="[Dim Date - Preg. Start Date].[YearMonthKey]" caption="YearMonthKey" attribute="1" time="1" defaultMemberUniqueName="[Dim Date - Preg. Start Date].[YearMonthKey].[All]" allUniqueName="[Dim Date - Preg. Start Date].[YearMonthKey].[All]" dimensionUniqueName="[Dim Date - Preg. Start Date]" displayFolder="" count="0" unbalanced="0" hidden="1"/>
    <cacheHierarchy uniqueName="[Dim Date - Receive Date].[Custom Week]" caption="Custom Week" attribute="1" time="1" defaultMemberUniqueName="[Dim Date - Receive Date].[Custom Week].[All]" allUniqueName="[Dim Date - Receive Date].[Custom Week].[All]" dimensionUniqueName="[Dim Date - Receive Date]" displayFolder="" count="0" unbalanced="0" hidden="1"/>
    <cacheHierarchy uniqueName="[Dim Date - Receive Date].[Date]" caption="Date" attribute="1" time="1" defaultMemberUniqueName="[Dim Date - Receive Date].[Date].[All]" allUniqueName="[Dim Date - Receive Date].[Date].[All]" dimensionUniqueName="[Dim Date - Receive Date]" displayFolder="" count="0" unbalanced="0" hidden="1"/>
    <cacheHierarchy uniqueName="[Dim Date - Receive Date].[DateHierarchy]" caption="DateHierarchy" time="1" defaultMemberUniqueName="[Dim Date - Receive Date].[DateHierarchy].[All]" allUniqueName="[Dim Date - Receive Date].[DateHierarchy].[All]" dimensionUniqueName="[Dim Date - Receive Date]" displayFolder="" count="0" unbalanced="0" hidden="1"/>
    <cacheHierarchy uniqueName="[Dim Date - Receive Date].[DateKey]" caption="DateKey" attribute="1" time="1" defaultMemberUniqueName="[Dim Date - Receive Date].[DateKey].[All]" allUniqueName="[Dim Date - Receive Date].[DateKey].[All]" dimensionUniqueName="[Dim Date - Receive Date]" displayFolder="" count="0" unbalanced="0" hidden="1"/>
    <cacheHierarchy uniqueName="[Dim Date - Receive Date].[DateOld]" caption="DateOld" attribute="1" time="1" defaultMemberUniqueName="[Dim Date - Receive Date].[DateOld].[All]" allUniqueName="[Dim Date - Receive Date].[DateOld].[All]" dimensionUniqueName="[Dim Date - Receive Date]" displayFolder="" count="0" unbalanced="0" hidden="1"/>
    <cacheHierarchy uniqueName="[Dim Date - Receive Date].[Day Name]" caption="Day Name" attribute="1" time="1" defaultMemberUniqueName="[Dim Date - Receive Date].[Day Name].[All]" allUniqueName="[Dim Date - Receive Date].[Day Name].[All]" dimensionUniqueName="[Dim Date - Receive Date]" displayFolder="" count="0" unbalanced="0" hidden="1"/>
    <cacheHierarchy uniqueName="[Dim Date - Receive Date].[Day Of Month]" caption="Day Of Month" attribute="1" time="1" defaultMemberUniqueName="[Dim Date - Receive Date].[Day Of Month].[All]" allUniqueName="[Dim Date - Receive Date].[Day Of Month].[All]" dimensionUniqueName="[Dim Date - Receive Date]" displayFolder="" count="0" unbalanced="0" hidden="1"/>
    <cacheHierarchy uniqueName="[Dim Date - Receive Date].[Day of Week]" caption="Day of Week" attribute="1" time="1" defaultMemberUniqueName="[Dim Date - Receive Date].[Day of Week].[All]" allUniqueName="[Dim Date - Receive Date].[Day of Week].[All]" dimensionUniqueName="[Dim Date - Receive Date]" displayFolder="" count="0" unbalanced="0" hidden="1"/>
    <cacheHierarchy uniqueName="[Dim Date - Receive Date].[Day of Year]" caption="Day of Year" attribute="1" time="1" defaultMemberUniqueName="[Dim Date - Receive Date].[Day of Year].[All]" allUniqueName="[Dim Date - Receive Date].[Day of Year].[All]" dimensionUniqueName="[Dim Date - Receive Date]" displayFolder="" count="0" unbalanced="0" hidden="1"/>
    <cacheHierarchy uniqueName="[Dim Date - Receive Date].[DayKey]" caption="DayKey" attribute="1" time="1" defaultMemberUniqueName="[Dim Date - Receive Date].[DayKey].[All]" allUniqueName="[Dim Date - Receive Date].[DayKey].[All]" dimensionUniqueName="[Dim Date - Receive Date]" displayFolder="" count="0" unbalanced="0" hidden="1"/>
    <cacheHierarchy uniqueName="[Dim Date - Receive Date].[DayKey2]" caption="DayKey2" attribute="1" time="1" defaultMemberUniqueName="[Dim Date - Receive Date].[DayKey2].[All]" allUniqueName="[Dim Date - Receive Date].[DayKey2].[All]" dimensionUniqueName="[Dim Date - Receive Date]" displayFolder="" count="0" unbalanced="0" hidden="1"/>
    <cacheHierarchy uniqueName="[Dim Date - Receive Date].[DayofMonthKey]" caption="DayofMonthKey" attribute="1" time="1" defaultMemberUniqueName="[Dim Date - Receive Date].[DayofMonthKey].[All]" allUniqueName="[Dim Date - Receive Date].[DayofMonthKey].[All]" dimensionUniqueName="[Dim Date - Receive Date]" displayFolder="" count="0" unbalanced="0" hidden="1"/>
    <cacheHierarchy uniqueName="[Dim Date - Receive Date].[DayofWeekKey]" caption="DayofWeekKey" attribute="1" time="1" defaultMemberUniqueName="[Dim Date - Receive Date].[DayofWeekKey].[All]" allUniqueName="[Dim Date - Receive Date].[DayofWeekKey].[All]" dimensionUniqueName="[Dim Date - Receive Date]" displayFolder="" count="0" unbalanced="0" hidden="1"/>
    <cacheHierarchy uniqueName="[Dim Date - Receive Date].[DayofYearKey]" caption="DayofYearKey" attribute="1" time="1" defaultMemberUniqueName="[Dim Date - Receive Date].[DayofYearKey].[All]" allUniqueName="[Dim Date - Receive Date].[DayofYearKey].[All]" dimensionUniqueName="[Dim Date - Receive Date]" displayFolder="" count="0" unbalanced="0" hidden="1"/>
    <cacheHierarchy uniqueName="[Dim Date - Receive Date].[FormattedDate]" caption="FormattedDate" attribute="1" time="1" defaultMemberUniqueName="[Dim Date - Receive Date].[FormattedDate].[All]" allUniqueName="[Dim Date - Receive Date].[FormattedDate].[All]" dimensionUniqueName="[Dim Date - Receive Date]" displayFolder="" count="0" unbalanced="0" hidden="1"/>
    <cacheHierarchy uniqueName="[Dim Date - Receive Date].[Half Year Name]" caption="Half Year Name" attribute="1" time="1" defaultMemberUniqueName="[Dim Date - Receive Date].[Half Year Name].[All]" allUniqueName="[Dim Date - Receive Date].[Half Year Name].[All]" dimensionUniqueName="[Dim Date - Receive Date]" displayFolder="" count="0" unbalanced="0" hidden="1"/>
    <cacheHierarchy uniqueName="[Dim Date - Receive Date].[Hijri Date]" caption="Hijri Date" attribute="1" time="1" defaultMemberUniqueName="[Dim Date - Receive Date].[Hijri Date].[All]" allUniqueName="[Dim Date - Receive Date].[Hijri Date].[All]" dimensionUniqueName="[Dim Date - Receive Date]" displayFolder="" count="0" unbalanced="0" hidden="1"/>
    <cacheHierarchy uniqueName="[Dim Date - Receive Date].[Hijri Month]" caption="Hijri Month" attribute="1" time="1" defaultMemberUniqueName="[Dim Date - Receive Date].[Hijri Month].[All]" allUniqueName="[Dim Date - Receive Date].[Hijri Month].[All]" dimensionUniqueName="[Dim Date - Receive Date]" displayFolder="" count="0" unbalanced="0" hidden="1"/>
    <cacheHierarchy uniqueName="[Dim Date - Receive Date].[Hijri Quarter]" caption="Hijri Quarter" attribute="1" time="1" defaultMemberUniqueName="[Dim Date - Receive Date].[Hijri Quarter].[All]" allUniqueName="[Dim Date - Receive Date].[Hijri Quarter].[All]" dimensionUniqueName="[Dim Date - Receive Date]" displayFolder="" count="0" unbalanced="0" hidden="1"/>
    <cacheHierarchy uniqueName="[Dim Date - Receive Date].[Hijri Semester]" caption="Hijri Semester" attribute="1" time="1" defaultMemberUniqueName="[Dim Date - Receive Date].[Hijri Semester].[All]" allUniqueName="[Dim Date - Receive Date].[Hijri Semester].[All]" dimensionUniqueName="[Dim Date - Receive Date]" displayFolder="" count="0" unbalanced="0" hidden="1"/>
    <cacheHierarchy uniqueName="[Dim Date - Receive Date].[Hijri Year]" caption="Hijri Year" attribute="1" time="1" defaultMemberUniqueName="[Dim Date - Receive Date].[Hijri Year].[All]" allUniqueName="[Dim Date - Receive Date].[Hijri Year].[All]" dimensionUniqueName="[Dim Date - Receive Date]" displayFolder="" count="0" unbalanced="0" hidden="1"/>
    <cacheHierarchy uniqueName="[Dim Date - Receive Date].[HijriDateHierarchy]" caption="HijriDateHierarchy" time="1" defaultMemberUniqueName="[Dim Date - Receive Date].[HijriDateHierarchy].[All]" allUniqueName="[Dim Date - Receive Date].[HijriDateHierarchy].[All]" dimensionUniqueName="[Dim Date - Receive Date]" displayFolder="" count="0" unbalanced="0" hidden="1"/>
    <cacheHierarchy uniqueName="[Dim Date - Receive Date].[HijriDayKey]" caption="HijriDayKey" attribute="1" time="1" defaultMemberUniqueName="[Dim Date - Receive Date].[HijriDayKey].[All]" allUniqueName="[Dim Date - Receive Date].[HijriDayKey].[All]" dimensionUniqueName="[Dim Date - Receive Date]" displayFolder="" count="0" unbalanced="0" hidden="1"/>
    <cacheHierarchy uniqueName="[Dim Date - Receive Date].[HijriMonthKey]" caption="HijriMonthKey" attribute="1" time="1" defaultMemberUniqueName="[Dim Date - Receive Date].[HijriMonthKey].[All]" allUniqueName="[Dim Date - Receive Date].[HijriMonthKey].[All]" dimensionUniqueName="[Dim Date - Receive Date]" displayFolder="" count="0" unbalanced="0" hidden="1"/>
    <cacheHierarchy uniqueName="[Dim Date - Receive Date].[HijriQuarterKey]" caption="HijriQuarterKey" attribute="1" time="1" defaultMemberUniqueName="[Dim Date - Receive Date].[HijriQuarterKey].[All]" allUniqueName="[Dim Date - Receive Date].[HijriQuarterKey].[All]" dimensionUniqueName="[Dim Date - Receive Date]" displayFolder="" count="0" unbalanced="0" hidden="1"/>
    <cacheHierarchy uniqueName="[Dim Date - Receive Date].[HijriSemesterKey]" caption="HijriSemesterKey" attribute="1" time="1" defaultMemberUniqueName="[Dim Date - Receive Date].[HijriSemesterKey].[All]" allUniqueName="[Dim Date - Receive Date].[HijriSemesterKey].[All]" dimensionUniqueName="[Dim Date - Receive Date]" displayFolder="" count="0" unbalanced="0" hidden="1"/>
    <cacheHierarchy uniqueName="[Dim Date - Receive Date].[Month Name]" caption="Month Name" attribute="1" time="1" defaultMemberUniqueName="[Dim Date - Receive Date].[Month Name].[All]" allUniqueName="[Dim Date - Receive Date].[Month Name].[All]" dimensionUniqueName="[Dim Date - Receive Date]" displayFolder="" count="0" unbalanced="0" hidden="1"/>
    <cacheHierarchy uniqueName="[Dim Date - Receive Date].[Month Of Year]" caption="Month Of Year" attribute="1" time="1" defaultMemberUniqueName="[Dim Date - Receive Date].[Month Of Year].[All]" allUniqueName="[Dim Date - Receive Date].[Month Of Year].[All]" dimensionUniqueName="[Dim Date - Receive Date]" displayFolder="" count="0" unbalanced="0" hidden="1"/>
    <cacheHierarchy uniqueName="[Dim Date - Receive Date].[MonthKey]" caption="MonthKey" attribute="1" time="1" defaultMemberUniqueName="[Dim Date - Receive Date].[MonthKey].[All]" allUniqueName="[Dim Date - Receive Date].[MonthKey].[All]" dimensionUniqueName="[Dim Date - Receive Date]" displayFolder="" count="0" unbalanced="0" hidden="1"/>
    <cacheHierarchy uniqueName="[Dim Date - Receive Date].[MonthNameKey]" caption="MonthNameKey" attribute="1" time="1" defaultMemberUniqueName="[Dim Date - Receive Date].[MonthNameKey].[All]" allUniqueName="[Dim Date - Receive Date].[MonthNameKey].[All]" dimensionUniqueName="[Dim Date - Receive Date]" displayFolder="" count="0" unbalanced="0" hidden="1"/>
    <cacheHierarchy uniqueName="[Dim Date - Receive Date].[MonthOverTime]" caption="MonthOverTime" attribute="1" time="1" defaultMemberUniqueName="[Dim Date - Receive Date].[MonthOverTime].[All]" allUniqueName="[Dim Date - Receive Date].[MonthOverTime].[All]" dimensionUniqueName="[Dim Date - Receive Date]" displayFolder="" count="0" unbalanced="0" hidden="1"/>
    <cacheHierarchy uniqueName="[Dim Date - Receive Date].[PK_Date]" caption="PK_Date" attribute="1" time="1" keyAttribute="1" defaultMemberUniqueName="[Dim Date - Receive Date].[PK_Date].[All]" allUniqueName="[Dim Date - Receive Date].[PK_Date].[All]" dimensionUniqueName="[Dim Date - Receive Date]" displayFolder="" count="0" memberValueDatatype="7" unbalanced="0" hidden="1"/>
    <cacheHierarchy uniqueName="[Dim Date - Receive Date].[Quarter Name]" caption="Quarter Name" attribute="1" time="1" defaultMemberUniqueName="[Dim Date - Receive Date].[Quarter Name].[All]" allUniqueName="[Dim Date - Receive Date].[Quarter Name].[All]" dimensionUniqueName="[Dim Date - Receive Date]" displayFolder="" count="0" unbalanced="0" hidden="1"/>
    <cacheHierarchy uniqueName="[Dim Date - Receive Date].[Quarter Of Year]" caption="Quarter Of Year" attribute="1" time="1" defaultMemberUniqueName="[Dim Date - Receive Date].[Quarter Of Year].[All]" allUniqueName="[Dim Date - Receive Date].[Quarter Of Year].[All]" dimensionUniqueName="[Dim Date - Receive Date]" displayFolder="" count="0" unbalanced="0" hidden="1"/>
    <cacheHierarchy uniqueName="[Dim Date - Receive Date].[QuarterKey]" caption="QuarterKey" attribute="1" time="1" defaultMemberUniqueName="[Dim Date - Receive Date].[QuarterKey].[All]" allUniqueName="[Dim Date - Receive Date].[QuarterKey].[All]" dimensionUniqueName="[Dim Date - Receive Date]" displayFolder="" count="0" unbalanced="0" hidden="1"/>
    <cacheHierarchy uniqueName="[Dim Date - Receive Date].[Semester Of Year]" caption="Semester Of Year" attribute="1" time="1" defaultMemberUniqueName="[Dim Date - Receive Date].[Semester Of Year].[All]" allUniqueName="[Dim Date - Receive Date].[Semester Of Year].[All]" dimensionUniqueName="[Dim Date - Receive Date]" displayFolder="" count="0" unbalanced="0" hidden="1"/>
    <cacheHierarchy uniqueName="[Dim Date - Receive Date].[SemesterKey]" caption="SemesterKey" attribute="1" time="1" defaultMemberUniqueName="[Dim Date - Receive Date].[SemesterKey].[All]" allUniqueName="[Dim Date - Receive Date].[SemesterKey].[All]" dimensionUniqueName="[Dim Date - Receive Date]" displayFolder="" count="0" unbalanced="0" hidden="1"/>
    <cacheHierarchy uniqueName="[Dim Date - Receive Date].[SemesterNameKey]" caption="SemesterNameKey" attribute="1" time="1" defaultMemberUniqueName="[Dim Date - Receive Date].[SemesterNameKey].[All]" allUniqueName="[Dim Date - Receive Date].[SemesterNameKey].[All]" dimensionUniqueName="[Dim Date - Receive Date]" displayFolder="" count="0" unbalanced="0" hidden="1"/>
    <cacheHierarchy uniqueName="[Dim Date - Receive Date].[Week]" caption="Week" attribute="1" time="1" defaultMemberUniqueName="[Dim Date - Receive Date].[Week].[All]" allUniqueName="[Dim Date - Receive Date].[Week].[All]" dimensionUniqueName="[Dim Date - Receive Date]" displayFolder="" count="0" unbalanced="0" hidden="1"/>
    <cacheHierarchy uniqueName="[Dim Date - Receive Date].[Week Of Year]" caption="Week Of Year" attribute="1" time="1" defaultMemberUniqueName="[Dim Date - Receive Date].[Week Of Year].[All]" allUniqueName="[Dim Date - Receive Date].[Week Of Year].[All]" dimensionUniqueName="[Dim Date - Receive Date]" displayFolder="" count="0" unbalanced="0" hidden="1"/>
    <cacheHierarchy uniqueName="[Dim Date - Receive Date].[WeekKey]" caption="WeekKey" attribute="1" time="1" defaultMemberUniqueName="[Dim Date - Receive Date].[WeekKey].[All]" allUniqueName="[Dim Date - Receive Date].[WeekKey].[All]" dimensionUniqueName="[Dim Date - Receive Date]" displayFolder="" count="0" unbalanced="0" hidden="1"/>
    <cacheHierarchy uniqueName="[Dim Date - Receive Date].[WeeksHierarchy]" caption="WeeksHierarchy" time="1" defaultMemberUniqueName="[Dim Date - Receive Date].[WeeksHierarchy].[All]" allUniqueName="[Dim Date - Receive Date].[WeeksHierarchy].[All]" dimensionUniqueName="[Dim Date - Receive Date]" displayFolder="" count="0" unbalanced="0" hidden="1"/>
    <cacheHierarchy uniqueName="[Dim Date - Receive Date].[Year Name]" caption="Year Name" attribute="1" time="1" defaultMemberUniqueName="[Dim Date - Receive Date].[Year Name].[All]" allUniqueName="[Dim Date - Receive Date].[Year Name].[All]" dimensionUniqueName="[Dim Date - Receive Date]" displayFolder="" count="0" unbalanced="0" hidden="1"/>
    <cacheHierarchy uniqueName="[Dim Date - Receive Date].[YearMonthKey]" caption="YearMonthKey" attribute="1" time="1" defaultMemberUniqueName="[Dim Date - Receive Date].[YearMonthKey].[All]" allUniqueName="[Dim Date - Receive Date].[YearMonthKey].[All]" dimensionUniqueName="[Dim Date - Receive Date]" displayFolder="" count="0" unbalanced="0" hidden="1"/>
    <cacheHierarchy uniqueName="[Dim Date - Receive Time].[DayTimeBucket]" caption="DayTimeBucket" attribute="1" defaultMemberUniqueName="[Dim Date - Receive Time].[DayTimeBucket].[All]" allUniqueName="[Dim Date - Receive Time].[DayTimeBucket].[All]" dimensionUniqueName="[Dim Date - Receive Time]" displayFolder="" count="0" unbalanced="0" hidden="1"/>
    <cacheHierarchy uniqueName="[Dim Date - Receive Time].[DayTimeBucketGroupKey]" caption="DayTimeBucketGroupKey" attribute="1" defaultMemberUniqueName="[Dim Date - Receive Time].[DayTimeBucketGroupKey].[All]" allUniqueName="[Dim Date - Receive Time].[DayTimeBucketGroupKey].[All]" dimensionUniqueName="[Dim Date - Receive Time]" displayFolder="" count="0" unbalanced="0" hidden="1"/>
    <cacheHierarchy uniqueName="[Dim Date - Receive Time].[Hour24]" caption="Hour24" attribute="1" defaultMemberUniqueName="[Dim Date - Receive Time].[Hour24].[All]" allUniqueName="[Dim Date - Receive Time].[Hour24].[All]" dimensionUniqueName="[Dim Date - Receive Time]" displayFolder="" count="0" unbalanced="0" hidden="1"/>
    <cacheHierarchy uniqueName="[Dim Date - Receive Time].[HourlyBucket]" caption="HourlyBucket" attribute="1" defaultMemberUniqueName="[Dim Date - Receive Time].[HourlyBucket].[All]" allUniqueName="[Dim Date - Receive Time].[HourlyBucket].[All]" dimensionUniqueName="[Dim Date - Receive Time]" displayFolder="" count="0" unbalanced="0" hidden="1"/>
    <cacheHierarchy uniqueName="[Dim Date - Receive Time].[MinuteNumber]" caption="MinuteNumber" attribute="1" defaultMemberUniqueName="[Dim Date - Receive Time].[MinuteNumber].[All]" allUniqueName="[Dim Date - Receive Time].[MinuteNumber].[All]" dimensionUniqueName="[Dim Date - Receive Time]" displayFolder="" count="0" unbalanced="0" hidden="1"/>
    <cacheHierarchy uniqueName="[Dim Date - Receive Time].[SecondNumber]" caption="SecondNumber" attribute="1" defaultMemberUniqueName="[Dim Date - Receive Time].[SecondNumber].[All]" allUniqueName="[Dim Date - Receive Time].[SecondNumber].[All]" dimensionUniqueName="[Dim Date - Receive Time]" displayFolder="" count="0" unbalanced="0" hidden="1"/>
    <cacheHierarchy uniqueName="[Dim Date - Receive Time].[Time]" caption="Time" attribute="1" defaultMemberUniqueName="[Dim Date - Receive Time].[Time].[All]" allUniqueName="[Dim Date - Receive Time].[Time].[All]" dimensionUniqueName="[Dim Date - Receive Time]" displayFolder="" count="0" unbalanced="0" hidden="1"/>
    <cacheHierarchy uniqueName="[Dim Date - Receive Time].[TimeAltKey]" caption="TimeAltKey" attribute="1" defaultMemberUniqueName="[Dim Date - Receive Time].[TimeAltKey].[All]" allUniqueName="[Dim Date - Receive Time].[TimeAltKey].[All]" dimensionUniqueName="[Dim Date - Receive Time]" displayFolder="" count="0" unbalanced="0" hidden="1"/>
    <cacheHierarchy uniqueName="[Dim Date - Receive Time].[TimeInSecond]" caption="TimeInSecond" attribute="1" defaultMemberUniqueName="[Dim Date - Receive Time].[TimeInSecond].[All]" allUniqueName="[Dim Date - Receive Time].[TimeInSecond].[All]" dimensionUniqueName="[Dim Date - Receive Time]" displayFolder="" count="0" unbalanced="0" hidden="1"/>
    <cacheHierarchy uniqueName="[Dim Date - Receive Time].[TimeKey]" caption="TimeKey" attribute="1" defaultMemberUniqueName="[Dim Date - Receive Time].[TimeKey].[All]" allUniqueName="[Dim Date - Receive Time].[TimeKey].[All]" dimensionUniqueName="[Dim Date - Receive Time]" displayFolder="" count="0" unbalanced="0" hidden="1"/>
    <cacheHierarchy uniqueName="[Dim Date - Request Date].[Custom Week]" caption="Custom Week" attribute="1" time="1" defaultMemberUniqueName="[Dim Date - Request Date].[Custom Week].[All]" allUniqueName="[Dim Date - Request Date].[Custom Week].[All]" dimensionUniqueName="[Dim Date - Request Date]" displayFolder="" count="0" unbalanced="0" hidden="1"/>
    <cacheHierarchy uniqueName="[Dim Date - Request Date].[Date]" caption="Date" attribute="1" time="1" defaultMemberUniqueName="[Dim Date - Request Date].[Date].[All]" allUniqueName="[Dim Date - Request Date].[Date].[All]" dimensionUniqueName="[Dim Date - Request Date]" displayFolder="" count="0" unbalanced="0" hidden="1"/>
    <cacheHierarchy uniqueName="[Dim Date - Request Date].[DateHierarchy]" caption="DateHierarchy" time="1" defaultMemberUniqueName="[Dim Date - Request Date].[DateHierarchy].[All]" allUniqueName="[Dim Date - Request Date].[DateHierarchy].[All]" dimensionUniqueName="[Dim Date - Request Date]" displayFolder="" count="0" unbalanced="0" hidden="1"/>
    <cacheHierarchy uniqueName="[Dim Date - Request Date].[DateKey]" caption="DateKey" attribute="1" time="1" defaultMemberUniqueName="[Dim Date - Request Date].[DateKey].[All]" allUniqueName="[Dim Date - Request Date].[DateKey].[All]" dimensionUniqueName="[Dim Date - Request Date]" displayFolder="" count="0" unbalanced="0" hidden="1"/>
    <cacheHierarchy uniqueName="[Dim Date - Request Date].[DateOld]" caption="DateOld" attribute="1" time="1" defaultMemberUniqueName="[Dim Date - Request Date].[DateOld].[All]" allUniqueName="[Dim Date - Request Date].[DateOld].[All]" dimensionUniqueName="[Dim Date - Request Date]" displayFolder="" count="0" unbalanced="0" hidden="1"/>
    <cacheHierarchy uniqueName="[Dim Date - Request Date].[Day Name]" caption="Day Name" attribute="1" time="1" defaultMemberUniqueName="[Dim Date - Request Date].[Day Name].[All]" allUniqueName="[Dim Date - Request Date].[Day Name].[All]" dimensionUniqueName="[Dim Date - Request Date]" displayFolder="" count="0" unbalanced="0" hidden="1"/>
    <cacheHierarchy uniqueName="[Dim Date - Request Date].[Day Of Month]" caption="Day Of Month" attribute="1" time="1" defaultMemberUniqueName="[Dim Date - Request Date].[Day Of Month].[All]" allUniqueName="[Dim Date - Request Date].[Day Of Month].[All]" dimensionUniqueName="[Dim Date - Request Date]" displayFolder="" count="0" unbalanced="0" hidden="1"/>
    <cacheHierarchy uniqueName="[Dim Date - Request Date].[Day of Week]" caption="Day of Week" attribute="1" time="1" defaultMemberUniqueName="[Dim Date - Request Date].[Day of Week].[All]" allUniqueName="[Dim Date - Request Date].[Day of Week].[All]" dimensionUniqueName="[Dim Date - Request Date]" displayFolder="" count="0" unbalanced="0" hidden="1"/>
    <cacheHierarchy uniqueName="[Dim Date - Request Date].[Day of Year]" caption="Day of Year" attribute="1" time="1" defaultMemberUniqueName="[Dim Date - Request Date].[Day of Year].[All]" allUniqueName="[Dim Date - Request Date].[Day of Year].[All]" dimensionUniqueName="[Dim Date - Request Date]" displayFolder="" count="0" unbalanced="0" hidden="1"/>
    <cacheHierarchy uniqueName="[Dim Date - Request Date].[DayKey]" caption="DayKey" attribute="1" time="1" defaultMemberUniqueName="[Dim Date - Request Date].[DayKey].[All]" allUniqueName="[Dim Date - Request Date].[DayKey].[All]" dimensionUniqueName="[Dim Date - Request Date]" displayFolder="" count="0" unbalanced="0" hidden="1"/>
    <cacheHierarchy uniqueName="[Dim Date - Request Date].[DayKey2]" caption="DayKey2" attribute="1" time="1" defaultMemberUniqueName="[Dim Date - Request Date].[DayKey2].[All]" allUniqueName="[Dim Date - Request Date].[DayKey2].[All]" dimensionUniqueName="[Dim Date - Request Date]" displayFolder="" count="0" unbalanced="0" hidden="1"/>
    <cacheHierarchy uniqueName="[Dim Date - Request Date].[DayofMonthKey]" caption="DayofMonthKey" attribute="1" time="1" defaultMemberUniqueName="[Dim Date - Request Date].[DayofMonthKey].[All]" allUniqueName="[Dim Date - Request Date].[DayofMonthKey].[All]" dimensionUniqueName="[Dim Date - Request Date]" displayFolder="" count="0" unbalanced="0" hidden="1"/>
    <cacheHierarchy uniqueName="[Dim Date - Request Date].[DayofWeekKey]" caption="DayofWeekKey" attribute="1" time="1" defaultMemberUniqueName="[Dim Date - Request Date].[DayofWeekKey].[All]" allUniqueName="[Dim Date - Request Date].[DayofWeekKey].[All]" dimensionUniqueName="[Dim Date - Request Date]" displayFolder="" count="0" unbalanced="0" hidden="1"/>
    <cacheHierarchy uniqueName="[Dim Date - Request Date].[DayofYearKey]" caption="DayofYearKey" attribute="1" time="1" defaultMemberUniqueName="[Dim Date - Request Date].[DayofYearKey].[All]" allUniqueName="[Dim Date - Request Date].[DayofYearKey].[All]" dimensionUniqueName="[Dim Date - Request Date]" displayFolder="" count="0" unbalanced="0" hidden="1"/>
    <cacheHierarchy uniqueName="[Dim Date - Request Date].[FormattedDate]" caption="FormattedDate" attribute="1" time="1" defaultMemberUniqueName="[Dim Date - Request Date].[FormattedDate].[All]" allUniqueName="[Dim Date - Request Date].[FormattedDate].[All]" dimensionUniqueName="[Dim Date - Request Date]" displayFolder="" count="0" unbalanced="0" hidden="1"/>
    <cacheHierarchy uniqueName="[Dim Date - Request Date].[FormattedDateHierarchy]" caption="FormattedDateHierarchy" time="1" defaultMemberUniqueName="[Dim Date - Request Date].[FormattedDateHierarchy].[All]" allUniqueName="[Dim Date - Request Date].[FormattedDateHierarchy].[All]" dimensionUniqueName="[Dim Date - Request Date]" displayFolder="" count="0" unbalanced="0" hidden="1"/>
    <cacheHierarchy uniqueName="[Dim Date - Request Date].[Half Year Name]" caption="Half Year Name" attribute="1" time="1" defaultMemberUniqueName="[Dim Date - Request Date].[Half Year Name].[All]" allUniqueName="[Dim Date - Request Date].[Half Year Name].[All]" dimensionUniqueName="[Dim Date - Request Date]" displayFolder="" count="0" unbalanced="0" hidden="1"/>
    <cacheHierarchy uniqueName="[Dim Date - Request Date].[Hijri Date]" caption="Hijri Date" attribute="1" time="1" defaultMemberUniqueName="[Dim Date - Request Date].[Hijri Date].[All]" allUniqueName="[Dim Date - Request Date].[Hijri Date].[All]" dimensionUniqueName="[Dim Date - Request Date]" displayFolder="" count="0" unbalanced="0" hidden="1"/>
    <cacheHierarchy uniqueName="[Dim Date - Request Date].[Hijri Month]" caption="Hijri Month" attribute="1" time="1" defaultMemberUniqueName="[Dim Date - Request Date].[Hijri Month].[All]" allUniqueName="[Dim Date - Request Date].[Hijri Month].[All]" dimensionUniqueName="[Dim Date - Request Date]" displayFolder="" count="0" unbalanced="0" hidden="1"/>
    <cacheHierarchy uniqueName="[Dim Date - Request Date].[Hijri Quarter]" caption="Hijri Quarter" attribute="1" time="1" defaultMemberUniqueName="[Dim Date - Request Date].[Hijri Quarter].[All]" allUniqueName="[Dim Date - Request Date].[Hijri Quarter].[All]" dimensionUniqueName="[Dim Date - Request Date]" displayFolder="" count="0" unbalanced="0" hidden="1"/>
    <cacheHierarchy uniqueName="[Dim Date - Request Date].[Hijri Semester]" caption="Hijri Semester" attribute="1" time="1" defaultMemberUniqueName="[Dim Date - Request Date].[Hijri Semester].[All]" allUniqueName="[Dim Date - Request Date].[Hijri Semester].[All]" dimensionUniqueName="[Dim Date - Request Date]" displayFolder="" count="0" unbalanced="0" hidden="1"/>
    <cacheHierarchy uniqueName="[Dim Date - Request Date].[Hijri Year]" caption="Hijri Year" attribute="1" time="1" defaultMemberUniqueName="[Dim Date - Request Date].[Hijri Year].[All]" allUniqueName="[Dim Date - Request Date].[Hijri Year].[All]" dimensionUniqueName="[Dim Date - Request Date]" displayFolder="" count="0" unbalanced="0" hidden="1"/>
    <cacheHierarchy uniqueName="[Dim Date - Request Date].[HijriDateHierarchy]" caption="HijriDateHierarchy" time="1" defaultMemberUniqueName="[Dim Date - Request Date].[HijriDateHierarchy].[All]" allUniqueName="[Dim Date - Request Date].[HijriDateHierarchy].[All]" dimensionUniqueName="[Dim Date - Request Date]" displayFolder="" count="0" unbalanced="0" hidden="1"/>
    <cacheHierarchy uniqueName="[Dim Date - Request Date].[HijriDayKey]" caption="HijriDayKey" attribute="1" time="1" defaultMemberUniqueName="[Dim Date - Request Date].[HijriDayKey].[All]" allUniqueName="[Dim Date - Request Date].[HijriDayKey].[All]" dimensionUniqueName="[Dim Date - Request Date]" displayFolder="" count="0" unbalanced="0" hidden="1"/>
    <cacheHierarchy uniqueName="[Dim Date - Request Date].[HijriMonthKey]" caption="HijriMonthKey" attribute="1" time="1" defaultMemberUniqueName="[Dim Date - Request Date].[HijriMonthKey].[All]" allUniqueName="[Dim Date - Request Date].[HijriMonthKey].[All]" dimensionUniqueName="[Dim Date - Request Date]" displayFolder="" count="0" unbalanced="0" hidden="1"/>
    <cacheHierarchy uniqueName="[Dim Date - Request Date].[HijriQuarterKey]" caption="HijriQuarterKey" attribute="1" time="1" defaultMemberUniqueName="[Dim Date - Request Date].[HijriQuarterKey].[All]" allUniqueName="[Dim Date - Request Date].[HijriQuarterKey].[All]" dimensionUniqueName="[Dim Date - Request Date]" displayFolder="" count="0" unbalanced="0" hidden="1"/>
    <cacheHierarchy uniqueName="[Dim Date - Request Date].[HijriSemesterKey]" caption="HijriSemesterKey" attribute="1" time="1" defaultMemberUniqueName="[Dim Date - Request Date].[HijriSemesterKey].[All]" allUniqueName="[Dim Date - Request Date].[HijriSemesterKey].[All]" dimensionUniqueName="[Dim Date - Request Date]" displayFolder="" count="0" unbalanced="0" hidden="1"/>
    <cacheHierarchy uniqueName="[Dim Date - Request Date].[Month Name]" caption="Month Name" attribute="1" time="1" defaultMemberUniqueName="[Dim Date - Request Date].[Month Name].[All]" allUniqueName="[Dim Date - Request Date].[Month Name].[All]" dimensionUniqueName="[Dim Date - Request Date]" displayFolder="" count="0" unbalanced="0" hidden="1"/>
    <cacheHierarchy uniqueName="[Dim Date - Request Date].[Month Of Year]" caption="Month Of Year" attribute="1" time="1" defaultMemberUniqueName="[Dim Date - Request Date].[Month Of Year].[All]" allUniqueName="[Dim Date - Request Date].[Month Of Year].[All]" dimensionUniqueName="[Dim Date - Request Date]" displayFolder="" count="0" unbalanced="0" hidden="1"/>
    <cacheHierarchy uniqueName="[Dim Date - Request Date].[MonthKey]" caption="MonthKey" attribute="1" time="1" defaultMemberUniqueName="[Dim Date - Request Date].[MonthKey].[All]" allUniqueName="[Dim Date - Request Date].[MonthKey].[All]" dimensionUniqueName="[Dim Date - Request Date]" displayFolder="" count="0" unbalanced="0" hidden="1"/>
    <cacheHierarchy uniqueName="[Dim Date - Request Date].[MonthNameKey]" caption="MonthNameKey" attribute="1" time="1" defaultMemberUniqueName="[Dim Date - Request Date].[MonthNameKey].[All]" allUniqueName="[Dim Date - Request Date].[MonthNameKey].[All]" dimensionUniqueName="[Dim Date - Request Date]" displayFolder="" count="0" unbalanced="0" hidden="1"/>
    <cacheHierarchy uniqueName="[Dim Date - Request Date].[MonthOverTime]" caption="MonthOverTime" attribute="1" time="1" defaultMemberUniqueName="[Dim Date - Request Date].[MonthOverTime].[All]" allUniqueName="[Dim Date - Request Date].[MonthOverTime].[All]" dimensionUniqueName="[Dim Date - Request Date]" displayFolder="" count="0" unbalanced="0" hidden="1"/>
    <cacheHierarchy uniqueName="[Dim Date - Request Date].[PK_Date]" caption="PK_Date" attribute="1" time="1" keyAttribute="1" defaultMemberUniqueName="[Dim Date - Request Date].[PK_Date].[All]" allUniqueName="[Dim Date - Request Date].[PK_Date].[All]" dimensionUniqueName="[Dim Date - Request Date]" displayFolder="" count="0" memberValueDatatype="7" unbalanced="0" hidden="1"/>
    <cacheHierarchy uniqueName="[Dim Date - Request Date].[Quarter Name]" caption="Quarter Name" attribute="1" time="1" defaultMemberUniqueName="[Dim Date - Request Date].[Quarter Name].[All]" allUniqueName="[Dim Date - Request Date].[Quarter Name].[All]" dimensionUniqueName="[Dim Date - Request Date]" displayFolder="" count="0" unbalanced="0" hidden="1"/>
    <cacheHierarchy uniqueName="[Dim Date - Request Date].[Quarter Of Year]" caption="Quarter Of Year" attribute="1" time="1" defaultMemberUniqueName="[Dim Date - Request Date].[Quarter Of Year].[All]" allUniqueName="[Dim Date - Request Date].[Quarter Of Year].[All]" dimensionUniqueName="[Dim Date - Request Date]" displayFolder="" count="0" unbalanced="0" hidden="1"/>
    <cacheHierarchy uniqueName="[Dim Date - Request Date].[QuarterKey]" caption="QuarterKey" attribute="1" time="1" defaultMemberUniqueName="[Dim Date - Request Date].[QuarterKey].[All]" allUniqueName="[Dim Date - Request Date].[QuarterKey].[All]" dimensionUniqueName="[Dim Date - Request Date]" displayFolder="" count="0" unbalanced="0" hidden="1"/>
    <cacheHierarchy uniqueName="[Dim Date - Request Date].[Semester Of Year]" caption="Semester Of Year" attribute="1" time="1" defaultMemberUniqueName="[Dim Date - Request Date].[Semester Of Year].[All]" allUniqueName="[Dim Date - Request Date].[Semester Of Year].[All]" dimensionUniqueName="[Dim Date - Request Date]" displayFolder="" count="0" unbalanced="0" hidden="1"/>
    <cacheHierarchy uniqueName="[Dim Date - Request Date].[SemesterKey]" caption="SemesterKey" attribute="1" time="1" defaultMemberUniqueName="[Dim Date - Request Date].[SemesterKey].[All]" allUniqueName="[Dim Date - Request Date].[SemesterKey].[All]" dimensionUniqueName="[Dim Date - Request Date]" displayFolder="" count="0" unbalanced="0" hidden="1"/>
    <cacheHierarchy uniqueName="[Dim Date - Request Date].[SemesterNameKey]" caption="SemesterNameKey" attribute="1" time="1" defaultMemberUniqueName="[Dim Date - Request Date].[SemesterNameKey].[All]" allUniqueName="[Dim Date - Request Date].[SemesterNameKey].[All]" dimensionUniqueName="[Dim Date - Request Date]" displayFolder="" count="0" unbalanced="0" hidden="1"/>
    <cacheHierarchy uniqueName="[Dim Date - Request Date].[Week]" caption="Week" attribute="1" time="1" defaultMemberUniqueName="[Dim Date - Request Date].[Week].[All]" allUniqueName="[Dim Date - Request Date].[Week].[All]" dimensionUniqueName="[Dim Date - Request Date]" displayFolder="" count="0" unbalanced="0" hidden="1"/>
    <cacheHierarchy uniqueName="[Dim Date - Request Date].[Week Of Year]" caption="Week Of Year" attribute="1" time="1" defaultMemberUniqueName="[Dim Date - Request Date].[Week Of Year].[All]" allUniqueName="[Dim Date - Request Date].[Week Of Year].[All]" dimensionUniqueName="[Dim Date - Request Date]" displayFolder="" count="0" unbalanced="0" hidden="1"/>
    <cacheHierarchy uniqueName="[Dim Date - Request Date].[WeekKey]" caption="WeekKey" attribute="1" time="1" defaultMemberUniqueName="[Dim Date - Request Date].[WeekKey].[All]" allUniqueName="[Dim Date - Request Date].[WeekKey].[All]" dimensionUniqueName="[Dim Date - Request Date]" displayFolder="" count="0" unbalanced="0" hidden="1"/>
    <cacheHierarchy uniqueName="[Dim Date - Request Date].[WeeksHierarchy]" caption="WeeksHierarchy" time="1" defaultMemberUniqueName="[Dim Date - Request Date].[WeeksHierarchy].[All]" allUniqueName="[Dim Date - Request Date].[WeeksHierarchy].[All]" dimensionUniqueName="[Dim Date - Request Date]" displayFolder="" count="0" unbalanced="0" hidden="1"/>
    <cacheHierarchy uniqueName="[Dim Date - Request Date].[Year Name]" caption="Year Name" attribute="1" time="1" defaultMemberUniqueName="[Dim Date - Request Date].[Year Name].[All]" allUniqueName="[Dim Date - Request Date].[Year Name].[All]" dimensionUniqueName="[Dim Date - Request Date]" displayFolder="" count="0" unbalanced="0" hidden="1"/>
    <cacheHierarchy uniqueName="[Dim Date - Request Time].[DayTimeBucket]" caption="DayTimeBucket" attribute="1" defaultMemberUniqueName="[Dim Date - Request Time].[DayTimeBucket].[All]" allUniqueName="[Dim Date - Request Time].[DayTimeBucket].[All]" dimensionUniqueName="[Dim Date - Request Time]" displayFolder="" count="0" unbalanced="0" hidden="1"/>
    <cacheHierarchy uniqueName="[Dim Date - Request Time].[DayTimeBucketGroupKey]" caption="DayTimeBucketGroupKey" attribute="1" defaultMemberUniqueName="[Dim Date - Request Time].[DayTimeBucketGroupKey].[All]" allUniqueName="[Dim Date - Request Time].[DayTimeBucketGroupKey].[All]" dimensionUniqueName="[Dim Date - Request Time]" displayFolder="" count="0" unbalanced="0" hidden="1"/>
    <cacheHierarchy uniqueName="[Dim Date - Request Time].[Hour24]" caption="Hour24" attribute="1" defaultMemberUniqueName="[Dim Date - Request Time].[Hour24].[All]" allUniqueName="[Dim Date - Request Time].[Hour24].[All]" dimensionUniqueName="[Dim Date - Request Time]" displayFolder="" count="0" unbalanced="0" hidden="1"/>
    <cacheHierarchy uniqueName="[Dim Date - Request Time].[HourlyBucket]" caption="HourlyBucket" attribute="1" defaultMemberUniqueName="[Dim Date - Request Time].[HourlyBucket].[All]" allUniqueName="[Dim Date - Request Time].[HourlyBucket].[All]" dimensionUniqueName="[Dim Date - Request Time]" displayFolder="" count="0" unbalanced="0" hidden="1"/>
    <cacheHierarchy uniqueName="[Dim Date - Request Time].[MinuteNumber]" caption="MinuteNumber" attribute="1" defaultMemberUniqueName="[Dim Date - Request Time].[MinuteNumber].[All]" allUniqueName="[Dim Date - Request Time].[MinuteNumber].[All]" dimensionUniqueName="[Dim Date - Request Time]" displayFolder="" count="0" unbalanced="0" hidden="1"/>
    <cacheHierarchy uniqueName="[Dim Date - Request Time].[SecondNumber]" caption="SecondNumber" attribute="1" defaultMemberUniqueName="[Dim Date - Request Time].[SecondNumber].[All]" allUniqueName="[Dim Date - Request Time].[SecondNumber].[All]" dimensionUniqueName="[Dim Date - Request Time]" displayFolder="" count="0" unbalanced="0" hidden="1"/>
    <cacheHierarchy uniqueName="[Dim Date - Request Time].[Time]" caption="Time" attribute="1" defaultMemberUniqueName="[Dim Date - Request Time].[Time].[All]" allUniqueName="[Dim Date - Request Time].[Time].[All]" dimensionUniqueName="[Dim Date - Request Time]" displayFolder="" count="0" unbalanced="0" hidden="1"/>
    <cacheHierarchy uniqueName="[Dim Date - Request Time].[TimeAltKey]" caption="TimeAltKey" attribute="1" defaultMemberUniqueName="[Dim Date - Request Time].[TimeAltKey].[All]" allUniqueName="[Dim Date - Request Time].[TimeAltKey].[All]" dimensionUniqueName="[Dim Date - Request Time]" displayFolder="" count="0" unbalanced="0" hidden="1"/>
    <cacheHierarchy uniqueName="[Dim Date - Request Time].[TimeInSecond]" caption="TimeInSecond" attribute="1" defaultMemberUniqueName="[Dim Date - Request Time].[TimeInSecond].[All]" allUniqueName="[Dim Date - Request Time].[TimeInSecond].[All]" dimensionUniqueName="[Dim Date - Request Time]" displayFolder="" count="0" unbalanced="0" hidden="1"/>
    <cacheHierarchy uniqueName="[Dim Date - Request Time].[TimeKey]" caption="TimeKey" attribute="1" defaultMemberUniqueName="[Dim Date - Request Time].[TimeKey].[All]" allUniqueName="[Dim Date - Request Time].[TimeKey].[All]" dimensionUniqueName="[Dim Date - Request Time]" displayFolder="" count="0" unbalanced="0" hidden="1"/>
    <cacheHierarchy uniqueName="[Dim Date - Reviewed Date].[Custom Week]" caption="Custom Week" attribute="1" time="1" defaultMemberUniqueName="[Dim Date - Reviewed Date].[Custom Week].[All]" allUniqueName="[Dim Date - Reviewed Date].[Custom Week].[All]" dimensionUniqueName="[Dim Date - Reviewed Date]" displayFolder="" count="0" unbalanced="0" hidden="1"/>
    <cacheHierarchy uniqueName="[Dim Date - Reviewed Date].[Date]" caption="Date" attribute="1" time="1" defaultMemberUniqueName="[Dim Date - Reviewed Date].[Date].[All]" allUniqueName="[Dim Date - Reviewed Date].[Date].[All]" dimensionUniqueName="[Dim Date - Reviewed Date]" displayFolder="" count="0" unbalanced="0" hidden="1"/>
    <cacheHierarchy uniqueName="[Dim Date - Reviewed Date].[DateHierarchy]" caption="DateHierarchy" time="1" defaultMemberUniqueName="[Dim Date - Reviewed Date].[DateHierarchy].[All]" allUniqueName="[Dim Date - Reviewed Date].[DateHierarchy].[All]" dimensionUniqueName="[Dim Date - Reviewed Date]" displayFolder="" count="0" unbalanced="0" hidden="1"/>
    <cacheHierarchy uniqueName="[Dim Date - Reviewed Date].[DateKey]" caption="DateKey" attribute="1" time="1" defaultMemberUniqueName="[Dim Date - Reviewed Date].[DateKey].[All]" allUniqueName="[Dim Date - Reviewed Date].[DateKey].[All]" dimensionUniqueName="[Dim Date - Reviewed Date]" displayFolder="" count="0" unbalanced="0" hidden="1"/>
    <cacheHierarchy uniqueName="[Dim Date - Reviewed Date].[DateOld]" caption="DateOld" attribute="1" time="1" defaultMemberUniqueName="[Dim Date - Reviewed Date].[DateOld].[All]" allUniqueName="[Dim Date - Reviewed Date].[DateOld].[All]" dimensionUniqueName="[Dim Date - Reviewed Date]" displayFolder="" count="0" unbalanced="0" hidden="1"/>
    <cacheHierarchy uniqueName="[Dim Date - Reviewed Date].[Day Name]" caption="Day Name" attribute="1" time="1" defaultMemberUniqueName="[Dim Date - Reviewed Date].[Day Name].[All]" allUniqueName="[Dim Date - Reviewed Date].[Day Name].[All]" dimensionUniqueName="[Dim Date - Reviewed Date]" displayFolder="" count="0" unbalanced="0" hidden="1"/>
    <cacheHierarchy uniqueName="[Dim Date - Reviewed Date].[Day Of Month]" caption="Day Of Month" attribute="1" time="1" defaultMemberUniqueName="[Dim Date - Reviewed Date].[Day Of Month].[All]" allUniqueName="[Dim Date - Reviewed Date].[Day Of Month].[All]" dimensionUniqueName="[Dim Date - Reviewed Date]" displayFolder="" count="0" unbalanced="0" hidden="1"/>
    <cacheHierarchy uniqueName="[Dim Date - Reviewed Date].[Day of Week]" caption="Day of Week" attribute="1" time="1" defaultMemberUniqueName="[Dim Date - Reviewed Date].[Day of Week].[All]" allUniqueName="[Dim Date - Reviewed Date].[Day of Week].[All]" dimensionUniqueName="[Dim Date - Reviewed Date]" displayFolder="" count="0" unbalanced="0" hidden="1"/>
    <cacheHierarchy uniqueName="[Dim Date - Reviewed Date].[Day of Year]" caption="Day of Year" attribute="1" time="1" defaultMemberUniqueName="[Dim Date - Reviewed Date].[Day of Year].[All]" allUniqueName="[Dim Date - Reviewed Date].[Day of Year].[All]" dimensionUniqueName="[Dim Date - Reviewed Date]" displayFolder="" count="0" unbalanced="0" hidden="1"/>
    <cacheHierarchy uniqueName="[Dim Date - Reviewed Date].[DayKey]" caption="DayKey" attribute="1" time="1" defaultMemberUniqueName="[Dim Date - Reviewed Date].[DayKey].[All]" allUniqueName="[Dim Date - Reviewed Date].[DayKey].[All]" dimensionUniqueName="[Dim Date - Reviewed Date]" displayFolder="" count="0" unbalanced="0" hidden="1"/>
    <cacheHierarchy uniqueName="[Dim Date - Reviewed Date].[DayKey2]" caption="DayKey2" attribute="1" time="1" defaultMemberUniqueName="[Dim Date - Reviewed Date].[DayKey2].[All]" allUniqueName="[Dim Date - Reviewed Date].[DayKey2].[All]" dimensionUniqueName="[Dim Date - Reviewed Date]" displayFolder="" count="0" unbalanced="0" hidden="1"/>
    <cacheHierarchy uniqueName="[Dim Date - Reviewed Date].[DayofMonthKey]" caption="DayofMonthKey" attribute="1" time="1" defaultMemberUniqueName="[Dim Date - Reviewed Date].[DayofMonthKey].[All]" allUniqueName="[Dim Date - Reviewed Date].[DayofMonthKey].[All]" dimensionUniqueName="[Dim Date - Reviewed Date]" displayFolder="" count="0" unbalanced="0" hidden="1"/>
    <cacheHierarchy uniqueName="[Dim Date - Reviewed Date].[DayofWeekKey]" caption="DayofWeekKey" attribute="1" time="1" defaultMemberUniqueName="[Dim Date - Reviewed Date].[DayofWeekKey].[All]" allUniqueName="[Dim Date - Reviewed Date].[DayofWeekKey].[All]" dimensionUniqueName="[Dim Date - Reviewed Date]" displayFolder="" count="0" unbalanced="0" hidden="1"/>
    <cacheHierarchy uniqueName="[Dim Date - Reviewed Date].[DayofYearKey]" caption="DayofYearKey" attribute="1" time="1" defaultMemberUniqueName="[Dim Date - Reviewed Date].[DayofYearKey].[All]" allUniqueName="[Dim Date - Reviewed Date].[DayofYearKey].[All]" dimensionUniqueName="[Dim Date - Reviewed Date]" displayFolder="" count="0" unbalanced="0" hidden="1"/>
    <cacheHierarchy uniqueName="[Dim Date - Reviewed Date].[FormattedDate]" caption="FormattedDate" attribute="1" time="1" defaultMemberUniqueName="[Dim Date - Reviewed Date].[FormattedDate].[All]" allUniqueName="[Dim Date - Reviewed Date].[FormattedDate].[All]" dimensionUniqueName="[Dim Date - Reviewed Date]" displayFolder="" count="0" unbalanced="0" hidden="1"/>
    <cacheHierarchy uniqueName="[Dim Date - Reviewed Date].[Half Year Name]" caption="Half Year Name" attribute="1" time="1" defaultMemberUniqueName="[Dim Date - Reviewed Date].[Half Year Name].[All]" allUniqueName="[Dim Date - Reviewed Date].[Half Year Name].[All]" dimensionUniqueName="[Dim Date - Reviewed Date]" displayFolder="" count="0" unbalanced="0" hidden="1"/>
    <cacheHierarchy uniqueName="[Dim Date - Reviewed Date].[Hijri Date]" caption="Hijri Date" attribute="1" time="1" defaultMemberUniqueName="[Dim Date - Reviewed Date].[Hijri Date].[All]" allUniqueName="[Dim Date - Reviewed Date].[Hijri Date].[All]" dimensionUniqueName="[Dim Date - Reviewed Date]" displayFolder="" count="0" unbalanced="0" hidden="1"/>
    <cacheHierarchy uniqueName="[Dim Date - Reviewed Date].[Hijri Month]" caption="Hijri Month" attribute="1" time="1" defaultMemberUniqueName="[Dim Date - Reviewed Date].[Hijri Month].[All]" allUniqueName="[Dim Date - Reviewed Date].[Hijri Month].[All]" dimensionUniqueName="[Dim Date - Reviewed Date]" displayFolder="" count="0" unbalanced="0" hidden="1"/>
    <cacheHierarchy uniqueName="[Dim Date - Reviewed Date].[Hijri Quarter]" caption="Hijri Quarter" attribute="1" time="1" defaultMemberUniqueName="[Dim Date - Reviewed Date].[Hijri Quarter].[All]" allUniqueName="[Dim Date - Reviewed Date].[Hijri Quarter].[All]" dimensionUniqueName="[Dim Date - Reviewed Date]" displayFolder="" count="0" unbalanced="0" hidden="1"/>
    <cacheHierarchy uniqueName="[Dim Date - Reviewed Date].[Hijri Semester]" caption="Hijri Semester" attribute="1" time="1" defaultMemberUniqueName="[Dim Date - Reviewed Date].[Hijri Semester].[All]" allUniqueName="[Dim Date - Reviewed Date].[Hijri Semester].[All]" dimensionUniqueName="[Dim Date - Reviewed Date]" displayFolder="" count="0" unbalanced="0" hidden="1"/>
    <cacheHierarchy uniqueName="[Dim Date - Reviewed Date].[Hijri Year]" caption="Hijri Year" attribute="1" time="1" defaultMemberUniqueName="[Dim Date - Reviewed Date].[Hijri Year].[All]" allUniqueName="[Dim Date - Reviewed Date].[Hijri Year].[All]" dimensionUniqueName="[Dim Date - Reviewed Date]" displayFolder="" count="0" unbalanced="0" hidden="1"/>
    <cacheHierarchy uniqueName="[Dim Date - Reviewed Date].[HijriDateHierarchy]" caption="HijriDateHierarchy" time="1" defaultMemberUniqueName="[Dim Date - Reviewed Date].[HijriDateHierarchy].[All]" allUniqueName="[Dim Date - Reviewed Date].[HijriDateHierarchy].[All]" dimensionUniqueName="[Dim Date - Reviewed Date]" displayFolder="" count="0" unbalanced="0" hidden="1"/>
    <cacheHierarchy uniqueName="[Dim Date - Reviewed Date].[HijriDayKey]" caption="HijriDayKey" attribute="1" time="1" defaultMemberUniqueName="[Dim Date - Reviewed Date].[HijriDayKey].[All]" allUniqueName="[Dim Date - Reviewed Date].[HijriDayKey].[All]" dimensionUniqueName="[Dim Date - Reviewed Date]" displayFolder="" count="0" unbalanced="0" hidden="1"/>
    <cacheHierarchy uniqueName="[Dim Date - Reviewed Date].[HijriMonthKey]" caption="HijriMonthKey" attribute="1" time="1" defaultMemberUniqueName="[Dim Date - Reviewed Date].[HijriMonthKey].[All]" allUniqueName="[Dim Date - Reviewed Date].[HijriMonthKey].[All]" dimensionUniqueName="[Dim Date - Reviewed Date]" displayFolder="" count="0" unbalanced="0" hidden="1"/>
    <cacheHierarchy uniqueName="[Dim Date - Reviewed Date].[HijriQuarterKey]" caption="HijriQuarterKey" attribute="1" time="1" defaultMemberUniqueName="[Dim Date - Reviewed Date].[HijriQuarterKey].[All]" allUniqueName="[Dim Date - Reviewed Date].[HijriQuarterKey].[All]" dimensionUniqueName="[Dim Date - Reviewed Date]" displayFolder="" count="0" unbalanced="0" hidden="1"/>
    <cacheHierarchy uniqueName="[Dim Date - Reviewed Date].[HijriSemesterKey]" caption="HijriSemesterKey" attribute="1" time="1" defaultMemberUniqueName="[Dim Date - Reviewed Date].[HijriSemesterKey].[All]" allUniqueName="[Dim Date - Reviewed Date].[HijriSemesterKey].[All]" dimensionUniqueName="[Dim Date - Reviewed Date]" displayFolder="" count="0" unbalanced="0" hidden="1"/>
    <cacheHierarchy uniqueName="[Dim Date - Reviewed Date].[Month Name]" caption="Month Name" attribute="1" time="1" defaultMemberUniqueName="[Dim Date - Reviewed Date].[Month Name].[All]" allUniqueName="[Dim Date - Reviewed Date].[Month Name].[All]" dimensionUniqueName="[Dim Date - Reviewed Date]" displayFolder="" count="0" unbalanced="0" hidden="1"/>
    <cacheHierarchy uniqueName="[Dim Date - Reviewed Date].[Month Of Year]" caption="Month Of Year" attribute="1" time="1" defaultMemberUniqueName="[Dim Date - Reviewed Date].[Month Of Year].[All]" allUniqueName="[Dim Date - Reviewed Date].[Month Of Year].[All]" dimensionUniqueName="[Dim Date - Reviewed Date]" displayFolder="" count="0" unbalanced="0" hidden="1"/>
    <cacheHierarchy uniqueName="[Dim Date - Reviewed Date].[MonthKey]" caption="MonthKey" attribute="1" time="1" defaultMemberUniqueName="[Dim Date - Reviewed Date].[MonthKey].[All]" allUniqueName="[Dim Date - Reviewed Date].[MonthKey].[All]" dimensionUniqueName="[Dim Date - Reviewed Date]" displayFolder="" count="0" unbalanced="0" hidden="1"/>
    <cacheHierarchy uniqueName="[Dim Date - Reviewed Date].[MonthNameKey]" caption="MonthNameKey" attribute="1" time="1" defaultMemberUniqueName="[Dim Date - Reviewed Date].[MonthNameKey].[All]" allUniqueName="[Dim Date - Reviewed Date].[MonthNameKey].[All]" dimensionUniqueName="[Dim Date - Reviewed Date]" displayFolder="" count="0" unbalanced="0" hidden="1"/>
    <cacheHierarchy uniqueName="[Dim Date - Reviewed Date].[MonthOverTime]" caption="MonthOverTime" attribute="1" time="1" defaultMemberUniqueName="[Dim Date - Reviewed Date].[MonthOverTime].[All]" allUniqueName="[Dim Date - Reviewed Date].[MonthOverTime].[All]" dimensionUniqueName="[Dim Date - Reviewed Date]" displayFolder="" count="0" unbalanced="0" hidden="1"/>
    <cacheHierarchy uniqueName="[Dim Date - Reviewed Date].[PK_Date]" caption="PK_Date" attribute="1" time="1" keyAttribute="1" defaultMemberUniqueName="[Dim Date - Reviewed Date].[PK_Date].[All]" allUniqueName="[Dim Date - Reviewed Date].[PK_Date].[All]" dimensionUniqueName="[Dim Date - Reviewed Date]" displayFolder="" count="0" memberValueDatatype="7" unbalanced="0" hidden="1"/>
    <cacheHierarchy uniqueName="[Dim Date - Reviewed Date].[Quarter Name]" caption="Quarter Name" attribute="1" time="1" defaultMemberUniqueName="[Dim Date - Reviewed Date].[Quarter Name].[All]" allUniqueName="[Dim Date - Reviewed Date].[Quarter Name].[All]" dimensionUniqueName="[Dim Date - Reviewed Date]" displayFolder="" count="0" unbalanced="0" hidden="1"/>
    <cacheHierarchy uniqueName="[Dim Date - Reviewed Date].[Quarter Of Year]" caption="Quarter Of Year" attribute="1" time="1" defaultMemberUniqueName="[Dim Date - Reviewed Date].[Quarter Of Year].[All]" allUniqueName="[Dim Date - Reviewed Date].[Quarter Of Year].[All]" dimensionUniqueName="[Dim Date - Reviewed Date]" displayFolder="" count="0" unbalanced="0" hidden="1"/>
    <cacheHierarchy uniqueName="[Dim Date - Reviewed Date].[QuarterKey]" caption="QuarterKey" attribute="1" time="1" defaultMemberUniqueName="[Dim Date - Reviewed Date].[QuarterKey].[All]" allUniqueName="[Dim Date - Reviewed Date].[QuarterKey].[All]" dimensionUniqueName="[Dim Date - Reviewed Date]" displayFolder="" count="0" unbalanced="0" hidden="1"/>
    <cacheHierarchy uniqueName="[Dim Date - Reviewed Date].[Semester Of Year]" caption="Semester Of Year" attribute="1" time="1" defaultMemberUniqueName="[Dim Date - Reviewed Date].[Semester Of Year].[All]" allUniqueName="[Dim Date - Reviewed Date].[Semester Of Year].[All]" dimensionUniqueName="[Dim Date - Reviewed Date]" displayFolder="" count="0" unbalanced="0" hidden="1"/>
    <cacheHierarchy uniqueName="[Dim Date - Reviewed Date].[SemesterKey]" caption="SemesterKey" attribute="1" time="1" defaultMemberUniqueName="[Dim Date - Reviewed Date].[SemesterKey].[All]" allUniqueName="[Dim Date - Reviewed Date].[SemesterKey].[All]" dimensionUniqueName="[Dim Date - Reviewed Date]" displayFolder="" count="0" unbalanced="0" hidden="1"/>
    <cacheHierarchy uniqueName="[Dim Date - Reviewed Date].[SemesterNameKey]" caption="SemesterNameKey" attribute="1" time="1" defaultMemberUniqueName="[Dim Date - Reviewed Date].[SemesterNameKey].[All]" allUniqueName="[Dim Date - Reviewed Date].[SemesterNameKey].[All]" dimensionUniqueName="[Dim Date - Reviewed Date]" displayFolder="" count="0" unbalanced="0" hidden="1"/>
    <cacheHierarchy uniqueName="[Dim Date - Reviewed Date].[Week]" caption="Week" attribute="1" time="1" defaultMemberUniqueName="[Dim Date - Reviewed Date].[Week].[All]" allUniqueName="[Dim Date - Reviewed Date].[Week].[All]" dimensionUniqueName="[Dim Date - Reviewed Date]" displayFolder="" count="0" unbalanced="0" hidden="1"/>
    <cacheHierarchy uniqueName="[Dim Date - Reviewed Date].[Week Of Year]" caption="Week Of Year" attribute="1" time="1" defaultMemberUniqueName="[Dim Date - Reviewed Date].[Week Of Year].[All]" allUniqueName="[Dim Date - Reviewed Date].[Week Of Year].[All]" dimensionUniqueName="[Dim Date - Reviewed Date]" displayFolder="" count="0" unbalanced="0" hidden="1"/>
    <cacheHierarchy uniqueName="[Dim Date - Reviewed Date].[WeekKey]" caption="WeekKey" attribute="1" time="1" defaultMemberUniqueName="[Dim Date - Reviewed Date].[WeekKey].[All]" allUniqueName="[Dim Date - Reviewed Date].[WeekKey].[All]" dimensionUniqueName="[Dim Date - Reviewed Date]" displayFolder="" count="0" unbalanced="0" hidden="1"/>
    <cacheHierarchy uniqueName="[Dim Date - Reviewed Date].[WeeksHierarchy]" caption="WeeksHierarchy" time="1" defaultMemberUniqueName="[Dim Date - Reviewed Date].[WeeksHierarchy].[All]" allUniqueName="[Dim Date - Reviewed Date].[WeeksHierarchy].[All]" dimensionUniqueName="[Dim Date - Reviewed Date]" displayFolder="" count="0" unbalanced="0" hidden="1"/>
    <cacheHierarchy uniqueName="[Dim Date - Reviewed Date].[Year Name]" caption="Year Name" attribute="1" time="1" defaultMemberUniqueName="[Dim Date - Reviewed Date].[Year Name].[All]" allUniqueName="[Dim Date - Reviewed Date].[Year Name].[All]" dimensionUniqueName="[Dim Date - Reviewed Date]" displayFolder="" count="0" unbalanced="0" hidden="1"/>
    <cacheHierarchy uniqueName="[Dim Date - Reviewed Date].[YearMonthKey]" caption="YearMonthKey" attribute="1" time="1" defaultMemberUniqueName="[Dim Date - Reviewed Date].[YearMonthKey].[All]" allUniqueName="[Dim Date - Reviewed Date].[YearMonthKey].[All]" dimensionUniqueName="[Dim Date - Reviewed Date]" displayFolder="" count="0" unbalanced="0" hidden="1"/>
    <cacheHierarchy uniqueName="[Dim Date - Schedule Date].[Custom Week]" caption="Custom Week" attribute="1" time="1" defaultMemberUniqueName="[Dim Date - Schedule Date].[Custom Week].[All]" allUniqueName="[Dim Date - Schedule Date].[Custom Week].[All]" dimensionUniqueName="[Dim Date - Schedule Date]" displayFolder="" count="0" unbalanced="0" hidden="1"/>
    <cacheHierarchy uniqueName="[Dim Date - Schedule Date].[Date]" caption="Date" attribute="1" time="1" defaultMemberUniqueName="[Dim Date - Schedule Date].[Date].[All]" allUniqueName="[Dim Date - Schedule Date].[Date].[All]" dimensionUniqueName="[Dim Date - Schedule Date]" displayFolder="" count="0" unbalanced="0" hidden="1"/>
    <cacheHierarchy uniqueName="[Dim Date - Schedule Date].[DateHierarchy]" caption="DateHierarchy" time="1" defaultMemberUniqueName="[Dim Date - Schedule Date].[DateHierarchy].[All]" allUniqueName="[Dim Date - Schedule Date].[DateHierarchy].[All]" dimensionUniqueName="[Dim Date - Schedule Date]" displayFolder="" count="0" unbalanced="0" hidden="1"/>
    <cacheHierarchy uniqueName="[Dim Date - Schedule Date].[DateKey]" caption="DateKey" attribute="1" time="1" defaultMemberUniqueName="[Dim Date - Schedule Date].[DateKey].[All]" allUniqueName="[Dim Date - Schedule Date].[DateKey].[All]" dimensionUniqueName="[Dim Date - Schedule Date]" displayFolder="" count="0" unbalanced="0" hidden="1"/>
    <cacheHierarchy uniqueName="[Dim Date - Schedule Date].[DateOld]" caption="DateOld" attribute="1" time="1" defaultMemberUniqueName="[Dim Date - Schedule Date].[DateOld].[All]" allUniqueName="[Dim Date - Schedule Date].[DateOld].[All]" dimensionUniqueName="[Dim Date - Schedule Date]" displayFolder="" count="0" unbalanced="0" hidden="1"/>
    <cacheHierarchy uniqueName="[Dim Date - Schedule Date].[Day Name]" caption="Day Name" attribute="1" time="1" defaultMemberUniqueName="[Dim Date - Schedule Date].[Day Name].[All]" allUniqueName="[Dim Date - Schedule Date].[Day Name].[All]" dimensionUniqueName="[Dim Date - Schedule Date]" displayFolder="" count="0" unbalanced="0" hidden="1"/>
    <cacheHierarchy uniqueName="[Dim Date - Schedule Date].[Day Of Month]" caption="Day Of Month" attribute="1" time="1" defaultMemberUniqueName="[Dim Date - Schedule Date].[Day Of Month].[All]" allUniqueName="[Dim Date - Schedule Date].[Day Of Month].[All]" dimensionUniqueName="[Dim Date - Schedule Date]" displayFolder="" count="0" unbalanced="0" hidden="1"/>
    <cacheHierarchy uniqueName="[Dim Date - Schedule Date].[Day of Week]" caption="Day of Week" attribute="1" time="1" defaultMemberUniqueName="[Dim Date - Schedule Date].[Day of Week].[All]" allUniqueName="[Dim Date - Schedule Date].[Day of Week].[All]" dimensionUniqueName="[Dim Date - Schedule Date]" displayFolder="" count="0" unbalanced="0" hidden="1"/>
    <cacheHierarchy uniqueName="[Dim Date - Schedule Date].[Day of Year]" caption="Day of Year" attribute="1" time="1" defaultMemberUniqueName="[Dim Date - Schedule Date].[Day of Year].[All]" allUniqueName="[Dim Date - Schedule Date].[Day of Year].[All]" dimensionUniqueName="[Dim Date - Schedule Date]" displayFolder="" count="0" unbalanced="0" hidden="1"/>
    <cacheHierarchy uniqueName="[Dim Date - Schedule Date].[DayKey]" caption="DayKey" attribute="1" time="1" defaultMemberUniqueName="[Dim Date - Schedule Date].[DayKey].[All]" allUniqueName="[Dim Date - Schedule Date].[DayKey].[All]" dimensionUniqueName="[Dim Date - Schedule Date]" displayFolder="" count="0" unbalanced="0" hidden="1"/>
    <cacheHierarchy uniqueName="[Dim Date - Schedule Date].[DayKey2]" caption="DayKey2" attribute="1" time="1" defaultMemberUniqueName="[Dim Date - Schedule Date].[DayKey2].[All]" allUniqueName="[Dim Date - Schedule Date].[DayKey2].[All]" dimensionUniqueName="[Dim Date - Schedule Date]" displayFolder="" count="0" unbalanced="0" hidden="1"/>
    <cacheHierarchy uniqueName="[Dim Date - Schedule Date].[DayofMonthKey]" caption="DayofMonthKey" attribute="1" time="1" defaultMemberUniqueName="[Dim Date - Schedule Date].[DayofMonthKey].[All]" allUniqueName="[Dim Date - Schedule Date].[DayofMonthKey].[All]" dimensionUniqueName="[Dim Date - Schedule Date]" displayFolder="" count="0" unbalanced="0" hidden="1"/>
    <cacheHierarchy uniqueName="[Dim Date - Schedule Date].[DayofWeekKey]" caption="DayofWeekKey" attribute="1" time="1" defaultMemberUniqueName="[Dim Date - Schedule Date].[DayofWeekKey].[All]" allUniqueName="[Dim Date - Schedule Date].[DayofWeekKey].[All]" dimensionUniqueName="[Dim Date - Schedule Date]" displayFolder="" count="0" unbalanced="0" hidden="1"/>
    <cacheHierarchy uniqueName="[Dim Date - Schedule Date].[DayofYearKey]" caption="DayofYearKey" attribute="1" time="1" defaultMemberUniqueName="[Dim Date - Schedule Date].[DayofYearKey].[All]" allUniqueName="[Dim Date - Schedule Date].[DayofYearKey].[All]" dimensionUniqueName="[Dim Date - Schedule Date]" displayFolder="" count="0" unbalanced="0" hidden="1"/>
    <cacheHierarchy uniqueName="[Dim Date - Schedule Date].[FormattedDate]" caption="FormattedDate" attribute="1" time="1" defaultMemberUniqueName="[Dim Date - Schedule Date].[FormattedDate].[All]" allUniqueName="[Dim Date - Schedule Date].[FormattedDate].[All]" dimensionUniqueName="[Dim Date - Schedule Date]" displayFolder="" count="0" unbalanced="0" hidden="1"/>
    <cacheHierarchy uniqueName="[Dim Date - Schedule Date].[Half Year Name]" caption="Half Year Name" attribute="1" time="1" defaultMemberUniqueName="[Dim Date - Schedule Date].[Half Year Name].[All]" allUniqueName="[Dim Date - Schedule Date].[Half Year Name].[All]" dimensionUniqueName="[Dim Date - Schedule Date]" displayFolder="" count="0" unbalanced="0" hidden="1"/>
    <cacheHierarchy uniqueName="[Dim Date - Schedule Date].[Hijri Date]" caption="Hijri Date" attribute="1" time="1" defaultMemberUniqueName="[Dim Date - Schedule Date].[Hijri Date].[All]" allUniqueName="[Dim Date - Schedule Date].[Hijri Date].[All]" dimensionUniqueName="[Dim Date - Schedule Date]" displayFolder="" count="0" unbalanced="0" hidden="1"/>
    <cacheHierarchy uniqueName="[Dim Date - Schedule Date].[Hijri Month]" caption="Hijri Month" attribute="1" time="1" defaultMemberUniqueName="[Dim Date - Schedule Date].[Hijri Month].[All]" allUniqueName="[Dim Date - Schedule Date].[Hijri Month].[All]" dimensionUniqueName="[Dim Date - Schedule Date]" displayFolder="" count="0" unbalanced="0" hidden="1"/>
    <cacheHierarchy uniqueName="[Dim Date - Schedule Date].[Hijri Quarter]" caption="Hijri Quarter" attribute="1" time="1" defaultMemberUniqueName="[Dim Date - Schedule Date].[Hijri Quarter].[All]" allUniqueName="[Dim Date - Schedule Date].[Hijri Quarter].[All]" dimensionUniqueName="[Dim Date - Schedule Date]" displayFolder="" count="0" unbalanced="0" hidden="1"/>
    <cacheHierarchy uniqueName="[Dim Date - Schedule Date].[Hijri Semester]" caption="Hijri Semester" attribute="1" time="1" defaultMemberUniqueName="[Dim Date - Schedule Date].[Hijri Semester].[All]" allUniqueName="[Dim Date - Schedule Date].[Hijri Semester].[All]" dimensionUniqueName="[Dim Date - Schedule Date]" displayFolder="" count="0" unbalanced="0" hidden="1"/>
    <cacheHierarchy uniqueName="[Dim Date - Schedule Date].[Hijri Year]" caption="Hijri Year" attribute="1" time="1" defaultMemberUniqueName="[Dim Date - Schedule Date].[Hijri Year].[All]" allUniqueName="[Dim Date - Schedule Date].[Hijri Year].[All]" dimensionUniqueName="[Dim Date - Schedule Date]" displayFolder="" count="0" unbalanced="0" hidden="1"/>
    <cacheHierarchy uniqueName="[Dim Date - Schedule Date].[HijriDateHierarchy]" caption="HijriDateHierarchy" time="1" defaultMemberUniqueName="[Dim Date - Schedule Date].[HijriDateHierarchy].[All]" allUniqueName="[Dim Date - Schedule Date].[HijriDateHierarchy].[All]" dimensionUniqueName="[Dim Date - Schedule Date]" displayFolder="" count="0" unbalanced="0" hidden="1"/>
    <cacheHierarchy uniqueName="[Dim Date - Schedule Date].[HijriDayKey]" caption="HijriDayKey" attribute="1" time="1" defaultMemberUniqueName="[Dim Date - Schedule Date].[HijriDayKey].[All]" allUniqueName="[Dim Date - Schedule Date].[HijriDayKey].[All]" dimensionUniqueName="[Dim Date - Schedule Date]" displayFolder="" count="0" unbalanced="0" hidden="1"/>
    <cacheHierarchy uniqueName="[Dim Date - Schedule Date].[HijriMonthKey]" caption="HijriMonthKey" attribute="1" time="1" defaultMemberUniqueName="[Dim Date - Schedule Date].[HijriMonthKey].[All]" allUniqueName="[Dim Date - Schedule Date].[HijriMonthKey].[All]" dimensionUniqueName="[Dim Date - Schedule Date]" displayFolder="" count="0" unbalanced="0" hidden="1"/>
    <cacheHierarchy uniqueName="[Dim Date - Schedule Date].[HijriQuarterKey]" caption="HijriQuarterKey" attribute="1" time="1" defaultMemberUniqueName="[Dim Date - Schedule Date].[HijriQuarterKey].[All]" allUniqueName="[Dim Date - Schedule Date].[HijriQuarterKey].[All]" dimensionUniqueName="[Dim Date - Schedule Date]" displayFolder="" count="0" unbalanced="0" hidden="1"/>
    <cacheHierarchy uniqueName="[Dim Date - Schedule Date].[HijriSemesterKey]" caption="HijriSemesterKey" attribute="1" time="1" defaultMemberUniqueName="[Dim Date - Schedule Date].[HijriSemesterKey].[All]" allUniqueName="[Dim Date - Schedule Date].[HijriSemesterKey].[All]" dimensionUniqueName="[Dim Date - Schedule Date]" displayFolder="" count="0" unbalanced="0" hidden="1"/>
    <cacheHierarchy uniqueName="[Dim Date - Schedule Date].[Month Name]" caption="Month Name" attribute="1" time="1" defaultMemberUniqueName="[Dim Date - Schedule Date].[Month Name].[All]" allUniqueName="[Dim Date - Schedule Date].[Month Name].[All]" dimensionUniqueName="[Dim Date - Schedule Date]" displayFolder="" count="0" unbalanced="0" hidden="1"/>
    <cacheHierarchy uniqueName="[Dim Date - Schedule Date].[Month Of Year]" caption="Month Of Year" attribute="1" time="1" defaultMemberUniqueName="[Dim Date - Schedule Date].[Month Of Year].[All]" allUniqueName="[Dim Date - Schedule Date].[Month Of Year].[All]" dimensionUniqueName="[Dim Date - Schedule Date]" displayFolder="" count="0" unbalanced="0" hidden="1"/>
    <cacheHierarchy uniqueName="[Dim Date - Schedule Date].[MonthKey]" caption="MonthKey" attribute="1" time="1" defaultMemberUniqueName="[Dim Date - Schedule Date].[MonthKey].[All]" allUniqueName="[Dim Date - Schedule Date].[MonthKey].[All]" dimensionUniqueName="[Dim Date - Schedule Date]" displayFolder="" count="0" unbalanced="0" hidden="1"/>
    <cacheHierarchy uniqueName="[Dim Date - Schedule Date].[MonthNameKey]" caption="MonthNameKey" attribute="1" time="1" defaultMemberUniqueName="[Dim Date - Schedule Date].[MonthNameKey].[All]" allUniqueName="[Dim Date - Schedule Date].[MonthNameKey].[All]" dimensionUniqueName="[Dim Date - Schedule Date]" displayFolder="" count="0" unbalanced="0" hidden="1"/>
    <cacheHierarchy uniqueName="[Dim Date - Schedule Date].[MonthOverTime]" caption="MonthOverTime" attribute="1" time="1" defaultMemberUniqueName="[Dim Date - Schedule Date].[MonthOverTime].[All]" allUniqueName="[Dim Date - Schedule Date].[MonthOverTime].[All]" dimensionUniqueName="[Dim Date - Schedule Date]" displayFolder="" count="0" unbalanced="0" hidden="1"/>
    <cacheHierarchy uniqueName="[Dim Date - Schedule Date].[PK_Date]" caption="PK_Date" attribute="1" time="1" keyAttribute="1" defaultMemberUniqueName="[Dim Date - Schedule Date].[PK_Date].[All]" allUniqueName="[Dim Date - Schedule Date].[PK_Date].[All]" dimensionUniqueName="[Dim Date - Schedule Date]" displayFolder="" count="0" memberValueDatatype="7" unbalanced="0" hidden="1"/>
    <cacheHierarchy uniqueName="[Dim Date - Schedule Date].[Quarter Name]" caption="Quarter Name" attribute="1" time="1" defaultMemberUniqueName="[Dim Date - Schedule Date].[Quarter Name].[All]" allUniqueName="[Dim Date - Schedule Date].[Quarter Name].[All]" dimensionUniqueName="[Dim Date - Schedule Date]" displayFolder="" count="0" unbalanced="0" hidden="1"/>
    <cacheHierarchy uniqueName="[Dim Date - Schedule Date].[Quarter Of Year]" caption="Quarter Of Year" attribute="1" time="1" defaultMemberUniqueName="[Dim Date - Schedule Date].[Quarter Of Year].[All]" allUniqueName="[Dim Date - Schedule Date].[Quarter Of Year].[All]" dimensionUniqueName="[Dim Date - Schedule Date]" displayFolder="" count="0" unbalanced="0" hidden="1"/>
    <cacheHierarchy uniqueName="[Dim Date - Schedule Date].[QuarterKey]" caption="QuarterKey" attribute="1" time="1" defaultMemberUniqueName="[Dim Date - Schedule Date].[QuarterKey].[All]" allUniqueName="[Dim Date - Schedule Date].[QuarterKey].[All]" dimensionUniqueName="[Dim Date - Schedule Date]" displayFolder="" count="0" unbalanced="0" hidden="1"/>
    <cacheHierarchy uniqueName="[Dim Date - Schedule Date].[Semester Of Year]" caption="Semester Of Year" attribute="1" time="1" defaultMemberUniqueName="[Dim Date - Schedule Date].[Semester Of Year].[All]" allUniqueName="[Dim Date - Schedule Date].[Semester Of Year].[All]" dimensionUniqueName="[Dim Date - Schedule Date]" displayFolder="" count="0" unbalanced="0" hidden="1"/>
    <cacheHierarchy uniqueName="[Dim Date - Schedule Date].[SemesterKey]" caption="SemesterKey" attribute="1" time="1" defaultMemberUniqueName="[Dim Date - Schedule Date].[SemesterKey].[All]" allUniqueName="[Dim Date - Schedule Date].[SemesterKey].[All]" dimensionUniqueName="[Dim Date - Schedule Date]" displayFolder="" count="0" unbalanced="0" hidden="1"/>
    <cacheHierarchy uniqueName="[Dim Date - Schedule Date].[SemesterNameKey]" caption="SemesterNameKey" attribute="1" time="1" defaultMemberUniqueName="[Dim Date - Schedule Date].[SemesterNameKey].[All]" allUniqueName="[Dim Date - Schedule Date].[SemesterNameKey].[All]" dimensionUniqueName="[Dim Date - Schedule Date]" displayFolder="" count="0" unbalanced="0" hidden="1"/>
    <cacheHierarchy uniqueName="[Dim Date - Schedule Date].[Week]" caption="Week" attribute="1" time="1" defaultMemberUniqueName="[Dim Date - Schedule Date].[Week].[All]" allUniqueName="[Dim Date - Schedule Date].[Week].[All]" dimensionUniqueName="[Dim Date - Schedule Date]" displayFolder="" count="0" unbalanced="0" hidden="1"/>
    <cacheHierarchy uniqueName="[Dim Date - Schedule Date].[Week Of Year]" caption="Week Of Year" attribute="1" time="1" defaultMemberUniqueName="[Dim Date - Schedule Date].[Week Of Year].[All]" allUniqueName="[Dim Date - Schedule Date].[Week Of Year].[All]" dimensionUniqueName="[Dim Date - Schedule Date]" displayFolder="" count="0" unbalanced="0" hidden="1"/>
    <cacheHierarchy uniqueName="[Dim Date - Schedule Date].[WeekKey]" caption="WeekKey" attribute="1" time="1" defaultMemberUniqueName="[Dim Date - Schedule Date].[WeekKey].[All]" allUniqueName="[Dim Date - Schedule Date].[WeekKey].[All]" dimensionUniqueName="[Dim Date - Schedule Date]" displayFolder="" count="0" unbalanced="0" hidden="1"/>
    <cacheHierarchy uniqueName="[Dim Date - Schedule Date].[WeeksHierarchy]" caption="WeeksHierarchy" time="1" defaultMemberUniqueName="[Dim Date - Schedule Date].[WeeksHierarchy].[All]" allUniqueName="[Dim Date - Schedule Date].[WeeksHierarchy].[All]" dimensionUniqueName="[Dim Date - Schedule Date]" displayFolder="" count="0" unbalanced="0" hidden="1"/>
    <cacheHierarchy uniqueName="[Dim Date - Schedule Date].[Year Name]" caption="Year Name" attribute="1" time="1" defaultMemberUniqueName="[Dim Date - Schedule Date].[Year Name].[All]" allUniqueName="[Dim Date - Schedule Date].[Year Name].[All]" dimensionUniqueName="[Dim Date - Schedule Date]" displayFolder="" count="0" unbalanced="0" hidden="1"/>
    <cacheHierarchy uniqueName="[Dim Date - Schedule Date].[YearMonthKey]" caption="YearMonthKey" attribute="1" time="1" defaultMemberUniqueName="[Dim Date - Schedule Date].[YearMonthKey].[All]" allUniqueName="[Dim Date - Schedule Date].[YearMonthKey].[All]" dimensionUniqueName="[Dim Date - Schedule Date]" displayFolder="" count="0" unbalanced="0" hidden="1"/>
    <cacheHierarchy uniqueName="[Dim Date - Schedule Time].[DayTimeBucket]" caption="DayTimeBucket" attribute="1" defaultMemberUniqueName="[Dim Date - Schedule Time].[DayTimeBucket].[All]" allUniqueName="[Dim Date - Schedule Time].[DayTimeBucket].[All]" dimensionUniqueName="[Dim Date - Schedule Time]" displayFolder="" count="0" unbalanced="0" hidden="1"/>
    <cacheHierarchy uniqueName="[Dim Date - Schedule Time].[DayTimeBucketGroupKey]" caption="DayTimeBucketGroupKey" attribute="1" defaultMemberUniqueName="[Dim Date - Schedule Time].[DayTimeBucketGroupKey].[All]" allUniqueName="[Dim Date - Schedule Time].[DayTimeBucketGroupKey].[All]" dimensionUniqueName="[Dim Date - Schedule Time]" displayFolder="" count="0" unbalanced="0" hidden="1"/>
    <cacheHierarchy uniqueName="[Dim Date - Schedule Time].[Hour30]" caption="Hour30" attribute="1" defaultMemberUniqueName="[Dim Date - Schedule Time].[Hour30].[All]" allUniqueName="[Dim Date - Schedule Time].[Hour30].[All]" dimensionUniqueName="[Dim Date - Schedule Time]" displayFolder="" count="0" unbalanced="0" hidden="1"/>
    <cacheHierarchy uniqueName="[Dim Date - Schedule Time].[HourlyBucket]" caption="HourlyBucket" attribute="1" defaultMemberUniqueName="[Dim Date - Schedule Time].[HourlyBucket].[All]" allUniqueName="[Dim Date - Schedule Time].[HourlyBucket].[All]" dimensionUniqueName="[Dim Date - Schedule Time]" displayFolder="" count="0" unbalanced="0" hidden="1"/>
    <cacheHierarchy uniqueName="[Dim Date - Schedule Time].[MinuteNumber]" caption="MinuteNumber" attribute="1" defaultMemberUniqueName="[Dim Date - Schedule Time].[MinuteNumber].[All]" allUniqueName="[Dim Date - Schedule Time].[MinuteNumber].[All]" dimensionUniqueName="[Dim Date - Schedule Time]" displayFolder="" count="0" unbalanced="0" hidden="1"/>
    <cacheHierarchy uniqueName="[Dim Date - Schedule Time].[SecondNumber]" caption="SecondNumber" attribute="1" defaultMemberUniqueName="[Dim Date - Schedule Time].[SecondNumber].[All]" allUniqueName="[Dim Date - Schedule Time].[SecondNumber].[All]" dimensionUniqueName="[Dim Date - Schedule Time]" displayFolder="" count="0" unbalanced="0" hidden="1"/>
    <cacheHierarchy uniqueName="[Dim Date - Schedule Time].[Time]" caption="Time" attribute="1" defaultMemberUniqueName="[Dim Date - Schedule Time].[Time].[All]" allUniqueName="[Dim Date - Schedule Time].[Time].[All]" dimensionUniqueName="[Dim Date - Schedule Time]" displayFolder="" count="0" unbalanced="0" hidden="1"/>
    <cacheHierarchy uniqueName="[Dim Date - Schedule Time].[TimeAltKey]" caption="TimeAltKey" attribute="1" defaultMemberUniqueName="[Dim Date - Schedule Time].[TimeAltKey].[All]" allUniqueName="[Dim Date - Schedule Time].[TimeAltKey].[All]" dimensionUniqueName="[Dim Date - Schedule Time]" displayFolder="" count="0" unbalanced="0" hidden="1"/>
    <cacheHierarchy uniqueName="[Dim Date - Schedule Time].[TimeInSecond]" caption="TimeInSecond" attribute="1" defaultMemberUniqueName="[Dim Date - Schedule Time].[TimeInSecond].[All]" allUniqueName="[Dim Date - Schedule Time].[TimeInSecond].[All]" dimensionUniqueName="[Dim Date - Schedule Time]" displayFolder="" count="0" unbalanced="0" hidden="1"/>
    <cacheHierarchy uniqueName="[Dim Date - Schedule Time].[TimeKey]" caption="TimeKey" attribute="1" defaultMemberUniqueName="[Dim Date - Schedule Time].[TimeKey].[All]" allUniqueName="[Dim Date - Schedule Time].[TimeKey].[All]" dimensionUniqueName="[Dim Date - Schedule Time]" displayFolder="" count="0" unbalanced="0" hidden="1"/>
    <cacheHierarchy uniqueName="[Dim Date - Seen Date].[Custom Week]" caption="Custom Week" attribute="1" time="1" defaultMemberUniqueName="[Dim Date - Seen Date].[Custom Week].[All]" allUniqueName="[Dim Date - Seen Date].[Custom Week].[All]" dimensionUniqueName="[Dim Date - Seen Date]" displayFolder="" count="0" unbalanced="0" hidden="1"/>
    <cacheHierarchy uniqueName="[Dim Date - Seen Date].[Date]" caption="Date" attribute="1" time="1" defaultMemberUniqueName="[Dim Date - Seen Date].[Date].[All]" allUniqueName="[Dim Date - Seen Date].[Date].[All]" dimensionUniqueName="[Dim Date - Seen Date]" displayFolder="" count="0" unbalanced="0" hidden="1"/>
    <cacheHierarchy uniqueName="[Dim Date - Seen Date].[DateHierarchy]" caption="DateHierarchy" time="1" defaultMemberUniqueName="[Dim Date - Seen Date].[DateHierarchy].[All]" allUniqueName="[Dim Date - Seen Date].[DateHierarchy].[All]" dimensionUniqueName="[Dim Date - Seen Date]" displayFolder="" count="0" unbalanced="0" hidden="1"/>
    <cacheHierarchy uniqueName="[Dim Date - Seen Date].[DateKey]" caption="DateKey" attribute="1" time="1" defaultMemberUniqueName="[Dim Date - Seen Date].[DateKey].[All]" allUniqueName="[Dim Date - Seen Date].[DateKey].[All]" dimensionUniqueName="[Dim Date - Seen Date]" displayFolder="" count="0" unbalanced="0" hidden="1"/>
    <cacheHierarchy uniqueName="[Dim Date - Seen Date].[DateOld]" caption="DateOld" attribute="1" time="1" defaultMemberUniqueName="[Dim Date - Seen Date].[DateOld].[All]" allUniqueName="[Dim Date - Seen Date].[DateOld].[All]" dimensionUniqueName="[Dim Date - Seen Date]" displayFolder="" count="0" unbalanced="0" hidden="1"/>
    <cacheHierarchy uniqueName="[Dim Date - Seen Date].[Day Name]" caption="Day Name" attribute="1" time="1" defaultMemberUniqueName="[Dim Date - Seen Date].[Day Name].[All]" allUniqueName="[Dim Date - Seen Date].[Day Name].[All]" dimensionUniqueName="[Dim Date - Seen Date]" displayFolder="" count="0" unbalanced="0" hidden="1"/>
    <cacheHierarchy uniqueName="[Dim Date - Seen Date].[Day Of Month]" caption="Day Of Month" attribute="1" time="1" defaultMemberUniqueName="[Dim Date - Seen Date].[Day Of Month].[All]" allUniqueName="[Dim Date - Seen Date].[Day Of Month].[All]" dimensionUniqueName="[Dim Date - Seen Date]" displayFolder="" count="0" unbalanced="0" hidden="1"/>
    <cacheHierarchy uniqueName="[Dim Date - Seen Date].[Day of Week]" caption="Day of Week" attribute="1" time="1" defaultMemberUniqueName="[Dim Date - Seen Date].[Day of Week].[All]" allUniqueName="[Dim Date - Seen Date].[Day of Week].[All]" dimensionUniqueName="[Dim Date - Seen Date]" displayFolder="" count="0" unbalanced="0" hidden="1"/>
    <cacheHierarchy uniqueName="[Dim Date - Seen Date].[Day of Year]" caption="Day of Year" attribute="1" time="1" defaultMemberUniqueName="[Dim Date - Seen Date].[Day of Year].[All]" allUniqueName="[Dim Date - Seen Date].[Day of Year].[All]" dimensionUniqueName="[Dim Date - Seen Date]" displayFolder="" count="0" unbalanced="0" hidden="1"/>
    <cacheHierarchy uniqueName="[Dim Date - Seen Date].[DayKey]" caption="DayKey" attribute="1" time="1" defaultMemberUniqueName="[Dim Date - Seen Date].[DayKey].[All]" allUniqueName="[Dim Date - Seen Date].[DayKey].[All]" dimensionUniqueName="[Dim Date - Seen Date]" displayFolder="" count="0" unbalanced="0" hidden="1"/>
    <cacheHierarchy uniqueName="[Dim Date - Seen Date].[DayKey2]" caption="DayKey2" attribute="1" time="1" defaultMemberUniqueName="[Dim Date - Seen Date].[DayKey2].[All]" allUniqueName="[Dim Date - Seen Date].[DayKey2].[All]" dimensionUniqueName="[Dim Date - Seen Date]" displayFolder="" count="0" unbalanced="0" hidden="1"/>
    <cacheHierarchy uniqueName="[Dim Date - Seen Date].[DayofMonthKey]" caption="DayofMonthKey" attribute="1" time="1" defaultMemberUniqueName="[Dim Date - Seen Date].[DayofMonthKey].[All]" allUniqueName="[Dim Date - Seen Date].[DayofMonthKey].[All]" dimensionUniqueName="[Dim Date - Seen Date]" displayFolder="" count="0" unbalanced="0" hidden="1"/>
    <cacheHierarchy uniqueName="[Dim Date - Seen Date].[DayofWeekKey]" caption="DayofWeekKey" attribute="1" time="1" defaultMemberUniqueName="[Dim Date - Seen Date].[DayofWeekKey].[All]" allUniqueName="[Dim Date - Seen Date].[DayofWeekKey].[All]" dimensionUniqueName="[Dim Date - Seen Date]" displayFolder="" count="0" unbalanced="0" hidden="1"/>
    <cacheHierarchy uniqueName="[Dim Date - Seen Date].[DayofYearKey]" caption="DayofYearKey" attribute="1" time="1" defaultMemberUniqueName="[Dim Date - Seen Date].[DayofYearKey].[All]" allUniqueName="[Dim Date - Seen Date].[DayofYearKey].[All]" dimensionUniqueName="[Dim Date - Seen Date]" displayFolder="" count="0" unbalanced="0" hidden="1"/>
    <cacheHierarchy uniqueName="[Dim Date - Seen Date].[FormattedDate]" caption="FormattedDate" attribute="1" time="1" defaultMemberUniqueName="[Dim Date - Seen Date].[FormattedDate].[All]" allUniqueName="[Dim Date - Seen Date].[FormattedDate].[All]" dimensionUniqueName="[Dim Date - Seen Date]" displayFolder="" count="0" unbalanced="0" hidden="1"/>
    <cacheHierarchy uniqueName="[Dim Date - Seen Date].[Half Year Name]" caption="Half Year Name" attribute="1" time="1" defaultMemberUniqueName="[Dim Date - Seen Date].[Half Year Name].[All]" allUniqueName="[Dim Date - Seen Date].[Half Year Name].[All]" dimensionUniqueName="[Dim Date - Seen Date]" displayFolder="" count="0" unbalanced="0" hidden="1"/>
    <cacheHierarchy uniqueName="[Dim Date - Seen Date].[Hijri Date]" caption="Hijri Date" attribute="1" time="1" defaultMemberUniqueName="[Dim Date - Seen Date].[Hijri Date].[All]" allUniqueName="[Dim Date - Seen Date].[Hijri Date].[All]" dimensionUniqueName="[Dim Date - Seen Date]" displayFolder="" count="0" unbalanced="0" hidden="1"/>
    <cacheHierarchy uniqueName="[Dim Date - Seen Date].[Hijri Month]" caption="Hijri Month" attribute="1" time="1" defaultMemberUniqueName="[Dim Date - Seen Date].[Hijri Month].[All]" allUniqueName="[Dim Date - Seen Date].[Hijri Month].[All]" dimensionUniqueName="[Dim Date - Seen Date]" displayFolder="" count="0" unbalanced="0" hidden="1"/>
    <cacheHierarchy uniqueName="[Dim Date - Seen Date].[Hijri Quarter]" caption="Hijri Quarter" attribute="1" time="1" defaultMemberUniqueName="[Dim Date - Seen Date].[Hijri Quarter].[All]" allUniqueName="[Dim Date - Seen Date].[Hijri Quarter].[All]" dimensionUniqueName="[Dim Date - Seen Date]" displayFolder="" count="0" unbalanced="0" hidden="1"/>
    <cacheHierarchy uniqueName="[Dim Date - Seen Date].[Hijri Semester]" caption="Hijri Semester" attribute="1" time="1" defaultMemberUniqueName="[Dim Date - Seen Date].[Hijri Semester].[All]" allUniqueName="[Dim Date - Seen Date].[Hijri Semester].[All]" dimensionUniqueName="[Dim Date - Seen Date]" displayFolder="" count="0" unbalanced="0" hidden="1"/>
    <cacheHierarchy uniqueName="[Dim Date - Seen Date].[Hijri Year]" caption="Hijri Year" attribute="1" time="1" defaultMemberUniqueName="[Dim Date - Seen Date].[Hijri Year].[All]" allUniqueName="[Dim Date - Seen Date].[Hijri Year].[All]" dimensionUniqueName="[Dim Date - Seen Date]" displayFolder="" count="0" unbalanced="0" hidden="1"/>
    <cacheHierarchy uniqueName="[Dim Date - Seen Date].[HijriDateHierarchy]" caption="HijriDateHierarchy" time="1" defaultMemberUniqueName="[Dim Date - Seen Date].[HijriDateHierarchy].[All]" allUniqueName="[Dim Date - Seen Date].[HijriDateHierarchy].[All]" dimensionUniqueName="[Dim Date - Seen Date]" displayFolder="" count="0" unbalanced="0" hidden="1"/>
    <cacheHierarchy uniqueName="[Dim Date - Seen Date].[HijriDayKey]" caption="HijriDayKey" attribute="1" time="1" defaultMemberUniqueName="[Dim Date - Seen Date].[HijriDayKey].[All]" allUniqueName="[Dim Date - Seen Date].[HijriDayKey].[All]" dimensionUniqueName="[Dim Date - Seen Date]" displayFolder="" count="0" unbalanced="0" hidden="1"/>
    <cacheHierarchy uniqueName="[Dim Date - Seen Date].[HijriMonthKey]" caption="HijriMonthKey" attribute="1" time="1" defaultMemberUniqueName="[Dim Date - Seen Date].[HijriMonthKey].[All]" allUniqueName="[Dim Date - Seen Date].[HijriMonthKey].[All]" dimensionUniqueName="[Dim Date - Seen Date]" displayFolder="" count="0" unbalanced="0" hidden="1"/>
    <cacheHierarchy uniqueName="[Dim Date - Seen Date].[HijriQuarterKey]" caption="HijriQuarterKey" attribute="1" time="1" defaultMemberUniqueName="[Dim Date - Seen Date].[HijriQuarterKey].[All]" allUniqueName="[Dim Date - Seen Date].[HijriQuarterKey].[All]" dimensionUniqueName="[Dim Date - Seen Date]" displayFolder="" count="0" unbalanced="0" hidden="1"/>
    <cacheHierarchy uniqueName="[Dim Date - Seen Date].[HijriSemesterKey]" caption="HijriSemesterKey" attribute="1" time="1" defaultMemberUniqueName="[Dim Date - Seen Date].[HijriSemesterKey].[All]" allUniqueName="[Dim Date - Seen Date].[HijriSemesterKey].[All]" dimensionUniqueName="[Dim Date - Seen Date]" displayFolder="" count="0" unbalanced="0" hidden="1"/>
    <cacheHierarchy uniqueName="[Dim Date - Seen Date].[Month Name]" caption="Month Name" attribute="1" time="1" defaultMemberUniqueName="[Dim Date - Seen Date].[Month Name].[All]" allUniqueName="[Dim Date - Seen Date].[Month Name].[All]" dimensionUniqueName="[Dim Date - Seen Date]" displayFolder="" count="0" unbalanced="0" hidden="1"/>
    <cacheHierarchy uniqueName="[Dim Date - Seen Date].[Month Of Year]" caption="Month Of Year" attribute="1" time="1" defaultMemberUniqueName="[Dim Date - Seen Date].[Month Of Year].[All]" allUniqueName="[Dim Date - Seen Date].[Month Of Year].[All]" dimensionUniqueName="[Dim Date - Seen Date]" displayFolder="" count="0" unbalanced="0" hidden="1"/>
    <cacheHierarchy uniqueName="[Dim Date - Seen Date].[MonthKey]" caption="MonthKey" attribute="1" time="1" defaultMemberUniqueName="[Dim Date - Seen Date].[MonthKey].[All]" allUniqueName="[Dim Date - Seen Date].[MonthKey].[All]" dimensionUniqueName="[Dim Date - Seen Date]" displayFolder="" count="0" unbalanced="0" hidden="1"/>
    <cacheHierarchy uniqueName="[Dim Date - Seen Date].[MonthNameKey]" caption="MonthNameKey" attribute="1" time="1" defaultMemberUniqueName="[Dim Date - Seen Date].[MonthNameKey].[All]" allUniqueName="[Dim Date - Seen Date].[MonthNameKey].[All]" dimensionUniqueName="[Dim Date - Seen Date]" displayFolder="" count="0" unbalanced="0" hidden="1"/>
    <cacheHierarchy uniqueName="[Dim Date - Seen Date].[MonthOverTime]" caption="MonthOverTime" attribute="1" time="1" defaultMemberUniqueName="[Dim Date - Seen Date].[MonthOverTime].[All]" allUniqueName="[Dim Date - Seen Date].[MonthOverTime].[All]" dimensionUniqueName="[Dim Date - Seen Date]" displayFolder="" count="0" unbalanced="0" hidden="1"/>
    <cacheHierarchy uniqueName="[Dim Date - Seen Date].[PK_Date]" caption="PK_Date" attribute="1" time="1" keyAttribute="1" defaultMemberUniqueName="[Dim Date - Seen Date].[PK_Date].[All]" allUniqueName="[Dim Date - Seen Date].[PK_Date].[All]" dimensionUniqueName="[Dim Date - Seen Date]" displayFolder="" count="0" memberValueDatatype="7" unbalanced="0" hidden="1"/>
    <cacheHierarchy uniqueName="[Dim Date - Seen Date].[Quarter Name]" caption="Quarter Name" attribute="1" time="1" defaultMemberUniqueName="[Dim Date - Seen Date].[Quarter Name].[All]" allUniqueName="[Dim Date - Seen Date].[Quarter Name].[All]" dimensionUniqueName="[Dim Date - Seen Date]" displayFolder="" count="0" unbalanced="0" hidden="1"/>
    <cacheHierarchy uniqueName="[Dim Date - Seen Date].[Quarter Of Year]" caption="Quarter Of Year" attribute="1" time="1" defaultMemberUniqueName="[Dim Date - Seen Date].[Quarter Of Year].[All]" allUniqueName="[Dim Date - Seen Date].[Quarter Of Year].[All]" dimensionUniqueName="[Dim Date - Seen Date]" displayFolder="" count="0" unbalanced="0" hidden="1"/>
    <cacheHierarchy uniqueName="[Dim Date - Seen Date].[QuarterKey]" caption="QuarterKey" attribute="1" time="1" defaultMemberUniqueName="[Dim Date - Seen Date].[QuarterKey].[All]" allUniqueName="[Dim Date - Seen Date].[QuarterKey].[All]" dimensionUniqueName="[Dim Date - Seen Date]" displayFolder="" count="0" unbalanced="0" hidden="1"/>
    <cacheHierarchy uniqueName="[Dim Date - Seen Date].[Semester Of Year]" caption="Semester Of Year" attribute="1" time="1" defaultMemberUniqueName="[Dim Date - Seen Date].[Semester Of Year].[All]" allUniqueName="[Dim Date - Seen Date].[Semester Of Year].[All]" dimensionUniqueName="[Dim Date - Seen Date]" displayFolder="" count="0" unbalanced="0" hidden="1"/>
    <cacheHierarchy uniqueName="[Dim Date - Seen Date].[SemesterKey]" caption="SemesterKey" attribute="1" time="1" defaultMemberUniqueName="[Dim Date - Seen Date].[SemesterKey].[All]" allUniqueName="[Dim Date - Seen Date].[SemesterKey].[All]" dimensionUniqueName="[Dim Date - Seen Date]" displayFolder="" count="0" unbalanced="0" hidden="1"/>
    <cacheHierarchy uniqueName="[Dim Date - Seen Date].[SemesterNameKey]" caption="SemesterNameKey" attribute="1" time="1" defaultMemberUniqueName="[Dim Date - Seen Date].[SemesterNameKey].[All]" allUniqueName="[Dim Date - Seen Date].[SemesterNameKey].[All]" dimensionUniqueName="[Dim Date - Seen Date]" displayFolder="" count="0" unbalanced="0" hidden="1"/>
    <cacheHierarchy uniqueName="[Dim Date - Seen Date].[Week]" caption="Week" attribute="1" time="1" defaultMemberUniqueName="[Dim Date - Seen Date].[Week].[All]" allUniqueName="[Dim Date - Seen Date].[Week].[All]" dimensionUniqueName="[Dim Date - Seen Date]" displayFolder="" count="0" unbalanced="0" hidden="1"/>
    <cacheHierarchy uniqueName="[Dim Date - Seen Date].[Week Of Year]" caption="Week Of Year" attribute="1" time="1" defaultMemberUniqueName="[Dim Date - Seen Date].[Week Of Year].[All]" allUniqueName="[Dim Date - Seen Date].[Week Of Year].[All]" dimensionUniqueName="[Dim Date - Seen Date]" displayFolder="" count="0" unbalanced="0" hidden="1"/>
    <cacheHierarchy uniqueName="[Dim Date - Seen Date].[WeekKey]" caption="WeekKey" attribute="1" time="1" defaultMemberUniqueName="[Dim Date - Seen Date].[WeekKey].[All]" allUniqueName="[Dim Date - Seen Date].[WeekKey].[All]" dimensionUniqueName="[Dim Date - Seen Date]" displayFolder="" count="0" unbalanced="0" hidden="1"/>
    <cacheHierarchy uniqueName="[Dim Date - Seen Date].[WeeksHierarchy]" caption="WeeksHierarchy" time="1" defaultMemberUniqueName="[Dim Date - Seen Date].[WeeksHierarchy].[All]" allUniqueName="[Dim Date - Seen Date].[WeeksHierarchy].[All]" dimensionUniqueName="[Dim Date - Seen Date]" displayFolder="" count="0" unbalanced="0" hidden="1"/>
    <cacheHierarchy uniqueName="[Dim Date - Seen Date].[Year Name]" caption="Year Name" attribute="1" time="1" defaultMemberUniqueName="[Dim Date - Seen Date].[Year Name].[All]" allUniqueName="[Dim Date - Seen Date].[Year Name].[All]" dimensionUniqueName="[Dim Date - Seen Date]" displayFolder="" count="0" unbalanced="0" hidden="1"/>
    <cacheHierarchy uniqueName="[Dim Date - Seen Date].[YearMonthKey]" caption="YearMonthKey" attribute="1" time="1" defaultMemberUniqueName="[Dim Date - Seen Date].[YearMonthKey].[All]" allUniqueName="[Dim Date - Seen Date].[YearMonthKey].[All]" dimensionUniqueName="[Dim Date - Seen Date]" displayFolder="" count="0" unbalanced="0" hidden="1"/>
    <cacheHierarchy uniqueName="[Dim Date - Seen Time].[DayTimeBucket]" caption="DayTimeBucket" attribute="1" defaultMemberUniqueName="[Dim Date - Seen Time].[DayTimeBucket].[All]" allUniqueName="[Dim Date - Seen Time].[DayTimeBucket].[All]" dimensionUniqueName="[Dim Date - Seen Time]" displayFolder="" count="0" unbalanced="0" hidden="1"/>
    <cacheHierarchy uniqueName="[Dim Date - Seen Time].[DayTimeBucketGroupKey]" caption="DayTimeBucketGroupKey" attribute="1" defaultMemberUniqueName="[Dim Date - Seen Time].[DayTimeBucketGroupKey].[All]" allUniqueName="[Dim Date - Seen Time].[DayTimeBucketGroupKey].[All]" dimensionUniqueName="[Dim Date - Seen Time]" displayFolder="" count="0" unbalanced="0" hidden="1"/>
    <cacheHierarchy uniqueName="[Dim Date - Seen Time].[Hour24]" caption="Hour24" attribute="1" defaultMemberUniqueName="[Dim Date - Seen Time].[Hour24].[All]" allUniqueName="[Dim Date - Seen Time].[Hour24].[All]" dimensionUniqueName="[Dim Date - Seen Time]" displayFolder="" count="0" unbalanced="0" hidden="1"/>
    <cacheHierarchy uniqueName="[Dim Date - Seen Time].[HourlyBucket]" caption="HourlyBucket" attribute="1" defaultMemberUniqueName="[Dim Date - Seen Time].[HourlyBucket].[All]" allUniqueName="[Dim Date - Seen Time].[HourlyBucket].[All]" dimensionUniqueName="[Dim Date - Seen Time]" displayFolder="" count="0" unbalanced="0" hidden="1"/>
    <cacheHierarchy uniqueName="[Dim Date - Seen Time].[MinuteNumber]" caption="MinuteNumber" attribute="1" defaultMemberUniqueName="[Dim Date - Seen Time].[MinuteNumber].[All]" allUniqueName="[Dim Date - Seen Time].[MinuteNumber].[All]" dimensionUniqueName="[Dim Date - Seen Time]" displayFolder="" count="0" unbalanced="0" hidden="1"/>
    <cacheHierarchy uniqueName="[Dim Date - Seen Time].[SecondNumber]" caption="SecondNumber" attribute="1" defaultMemberUniqueName="[Dim Date - Seen Time].[SecondNumber].[All]" allUniqueName="[Dim Date - Seen Time].[SecondNumber].[All]" dimensionUniqueName="[Dim Date - Seen Time]" displayFolder="" count="0" unbalanced="0" hidden="1"/>
    <cacheHierarchy uniqueName="[Dim Date - Seen Time].[Time]" caption="Time" attribute="1" defaultMemberUniqueName="[Dim Date - Seen Time].[Time].[All]" allUniqueName="[Dim Date - Seen Time].[Time].[All]" dimensionUniqueName="[Dim Date - Seen Time]" displayFolder="" count="0" unbalanced="0" hidden="1"/>
    <cacheHierarchy uniqueName="[Dim Date - Seen Time].[TimeAltKey]" caption="TimeAltKey" attribute="1" defaultMemberUniqueName="[Dim Date - Seen Time].[TimeAltKey].[All]" allUniqueName="[Dim Date - Seen Time].[TimeAltKey].[All]" dimensionUniqueName="[Dim Date - Seen Time]" displayFolder="" count="0" unbalanced="0" hidden="1"/>
    <cacheHierarchy uniqueName="[Dim Date - Seen Time].[TimeInSecond]" caption="TimeInSecond" attribute="1" defaultMemberUniqueName="[Dim Date - Seen Time].[TimeInSecond].[All]" allUniqueName="[Dim Date - Seen Time].[TimeInSecond].[All]" dimensionUniqueName="[Dim Date - Seen Time]" displayFolder="" count="0" unbalanced="0" hidden="1"/>
    <cacheHierarchy uniqueName="[Dim Date - Seen Time].[TimeKey]" caption="TimeKey" attribute="1" defaultMemberUniqueName="[Dim Date - Seen Time].[TimeKey].[All]" allUniqueName="[Dim Date - Seen Time].[TimeKey].[All]" dimensionUniqueName="[Dim Date - Seen Time]" displayFolder="" count="0" unbalanced="0" hidden="1"/>
    <cacheHierarchy uniqueName="[Dim Date - Service Date].[DateKey]" caption="DateKey" attribute="1" time="1" defaultMemberUniqueName="[Dim Date - Service Date].[DateKey].[All]" allUniqueName="[Dim Date - Service Date].[DateKey].[All]" dimensionUniqueName="[Dim Date - Service Date]" displayFolder="" count="0" unbalanced="0" hidden="1"/>
    <cacheHierarchy uniqueName="[Dim Date - Service Date].[DateOld]" caption="DateOld" attribute="1" time="1" defaultMemberUniqueName="[Dim Date - Service Date].[DateOld].[All]" allUniqueName="[Dim Date - Service Date].[DateOld].[All]" dimensionUniqueName="[Dim Date - Service Date]" displayFolder="" count="0" unbalanced="0" hidden="1"/>
    <cacheHierarchy uniqueName="[Dim Date - Service Date].[DayKey]" caption="DayKey" attribute="1" time="1" defaultMemberUniqueName="[Dim Date - Service Date].[DayKey].[All]" allUniqueName="[Dim Date - Service Date].[DayKey].[All]" dimensionUniqueName="[Dim Date - Service Date]" displayFolder="" count="0" unbalanced="0" hidden="1"/>
    <cacheHierarchy uniqueName="[Dim Date - Service Date].[DayKey2]" caption="DayKey2" attribute="1" time="1" defaultMemberUniqueName="[Dim Date - Service Date].[DayKey2].[All]" allUniqueName="[Dim Date - Service Date].[DayKey2].[All]" dimensionUniqueName="[Dim Date - Service Date]" displayFolder="" count="0" unbalanced="0" hidden="1"/>
    <cacheHierarchy uniqueName="[Dim Date - Service Date].[DayofMonthKey]" caption="DayofMonthKey" attribute="1" time="1" defaultMemberUniqueName="[Dim Date - Service Date].[DayofMonthKey].[All]" allUniqueName="[Dim Date - Service Date].[DayofMonthKey].[All]" dimensionUniqueName="[Dim Date - Service Date]" displayFolder="" count="0" unbalanced="0" hidden="1"/>
    <cacheHierarchy uniqueName="[Dim Date - Service Date].[DayofWeekKey]" caption="DayofWeekKey" attribute="1" time="1" defaultMemberUniqueName="[Dim Date - Service Date].[DayofWeekKey].[All]" allUniqueName="[Dim Date - Service Date].[DayofWeekKey].[All]" dimensionUniqueName="[Dim Date - Service Date]" displayFolder="" count="0" unbalanced="0" hidden="1"/>
    <cacheHierarchy uniqueName="[Dim Date - Service Date].[DayofYearKey]" caption="DayofYearKey" attribute="1" time="1" defaultMemberUniqueName="[Dim Date - Service Date].[DayofYearKey].[All]" allUniqueName="[Dim Date - Service Date].[DayofYearKey].[All]" dimensionUniqueName="[Dim Date - Service Date]" displayFolder="" count="0" unbalanced="0" hidden="1"/>
    <cacheHierarchy uniqueName="[Dim Date - Service Date].[HijriDayKey]" caption="HijriDayKey" attribute="1" time="1" defaultMemberUniqueName="[Dim Date - Service Date].[HijriDayKey].[All]" allUniqueName="[Dim Date - Service Date].[HijriDayKey].[All]" dimensionUniqueName="[Dim Date - Service Date]" displayFolder="" count="0" unbalanced="0" hidden="1"/>
    <cacheHierarchy uniqueName="[Dim Date - Service Date].[HijriMonthKey]" caption="HijriMonthKey" attribute="1" time="1" defaultMemberUniqueName="[Dim Date - Service Date].[HijriMonthKey].[All]" allUniqueName="[Dim Date - Service Date].[HijriMonthKey].[All]" dimensionUniqueName="[Dim Date - Service Date]" displayFolder="" count="0" unbalanced="0" hidden="1"/>
    <cacheHierarchy uniqueName="[Dim Date - Service Date].[HijriQuarterKey]" caption="HijriQuarterKey" attribute="1" time="1" defaultMemberUniqueName="[Dim Date - Service Date].[HijriQuarterKey].[All]" allUniqueName="[Dim Date - Service Date].[HijriQuarterKey].[All]" dimensionUniqueName="[Dim Date - Service Date]" displayFolder="" count="0" unbalanced="0" hidden="1"/>
    <cacheHierarchy uniqueName="[Dim Date - Service Date].[HijriSemesterKey]" caption="HijriSemesterKey" attribute="1" time="1" defaultMemberUniqueName="[Dim Date - Service Date].[HijriSemesterKey].[All]" allUniqueName="[Dim Date - Service Date].[HijriSemesterKey].[All]" dimensionUniqueName="[Dim Date - Service Date]" displayFolder="" count="0" unbalanced="0" hidden="1"/>
    <cacheHierarchy uniqueName="[Dim Date - Service Date].[MonthKey]" caption="MonthKey" attribute="1" time="1" defaultMemberUniqueName="[Dim Date - Service Date].[MonthKey].[All]" allUniqueName="[Dim Date - Service Date].[MonthKey].[All]" dimensionUniqueName="[Dim Date - Service Date]" displayFolder="" count="0" unbalanced="0" hidden="1"/>
    <cacheHierarchy uniqueName="[Dim Date - Service Date].[MonthNameKey]" caption="MonthNameKey" attribute="1" time="1" defaultMemberUniqueName="[Dim Date - Service Date].[MonthNameKey].[All]" allUniqueName="[Dim Date - Service Date].[MonthNameKey].[All]" dimensionUniqueName="[Dim Date - Service Date]" displayFolder="" count="0" unbalanced="0" hidden="1"/>
    <cacheHierarchy uniqueName="[Dim Date - Service Date].[PK_Date]" caption="PK_Date" attribute="1" time="1" keyAttribute="1" defaultMemberUniqueName="[Dim Date - Service Date].[PK_Date].[All]" allUniqueName="[Dim Date - Service Date].[PK_Date].[All]" dimensionUniqueName="[Dim Date - Service Date]" displayFolder="" count="0" memberValueDatatype="7" unbalanced="0" hidden="1"/>
    <cacheHierarchy uniqueName="[Dim Date - Service Date].[QuarterKey]" caption="QuarterKey" attribute="1" time="1" defaultMemberUniqueName="[Dim Date - Service Date].[QuarterKey].[All]" allUniqueName="[Dim Date - Service Date].[QuarterKey].[All]" dimensionUniqueName="[Dim Date - Service Date]" displayFolder="" count="0" unbalanced="0" hidden="1"/>
    <cacheHierarchy uniqueName="[Dim Date - Service Date].[SemesterKey]" caption="SemesterKey" attribute="1" time="1" defaultMemberUniqueName="[Dim Date - Service Date].[SemesterKey].[All]" allUniqueName="[Dim Date - Service Date].[SemesterKey].[All]" dimensionUniqueName="[Dim Date - Service Date]" displayFolder="" count="0" unbalanced="0" hidden="1"/>
    <cacheHierarchy uniqueName="[Dim Date - Service Date].[SemesterNameKey]" caption="SemesterNameKey" attribute="1" time="1" defaultMemberUniqueName="[Dim Date - Service Date].[SemesterNameKey].[All]" allUniqueName="[Dim Date - Service Date].[SemesterNameKey].[All]" dimensionUniqueName="[Dim Date - Service Date]" displayFolder="" count="0" unbalanced="0" hidden="1"/>
    <cacheHierarchy uniqueName="[Dim Date - Service Date].[WeekKey]" caption="WeekKey" attribute="1" time="1" defaultMemberUniqueName="[Dim Date - Service Date].[WeekKey].[All]" allUniqueName="[Dim Date - Service Date].[WeekKey].[All]" dimensionUniqueName="[Dim Date - Service Date]" displayFolder="" count="0" unbalanced="0" hidden="1"/>
    <cacheHierarchy uniqueName="[Dim Date - Service Date].[YearMonthKey]" caption="YearMonthKey" attribute="1" time="1" defaultMemberUniqueName="[Dim Date - Service Date].[YearMonthKey].[All]" allUniqueName="[Dim Date - Service Date].[YearMonthKey].[All]" dimensionUniqueName="[Dim Date - Service Date]" displayFolder="" count="0" unbalanced="0" hidden="1"/>
    <cacheHierarchy uniqueName="[Dim Date - Service Time].[DayTimeBucket]" caption="DayTimeBucket" attribute="1" defaultMemberUniqueName="[Dim Date - Service Time].[DayTimeBucket].[All]" allUniqueName="[Dim Date - Service Time].[DayTimeBucket].[All]" dimensionUniqueName="[Dim Date - Service Time]" displayFolder="" count="0" unbalanced="0" hidden="1"/>
    <cacheHierarchy uniqueName="[Dim Date - Service Time].[DayTimeBucketGroupKey]" caption="DayTimeBucketGroupKey" attribute="1" defaultMemberUniqueName="[Dim Date - Service Time].[DayTimeBucketGroupKey].[All]" allUniqueName="[Dim Date - Service Time].[DayTimeBucketGroupKey].[All]" dimensionUniqueName="[Dim Date - Service Time]" displayFolder="" count="0" unbalanced="0" hidden="1"/>
    <cacheHierarchy uniqueName="[Dim Date - Service Time].[Hour24]" caption="Hour24" attribute="1" defaultMemberUniqueName="[Dim Date - Service Time].[Hour24].[All]" allUniqueName="[Dim Date - Service Time].[Hour24].[All]" dimensionUniqueName="[Dim Date - Service Time]" displayFolder="" count="0" unbalanced="0" hidden="1"/>
    <cacheHierarchy uniqueName="[Dim Date - Service Time].[HourlyBucket]" caption="HourlyBucket" attribute="1" defaultMemberUniqueName="[Dim Date - Service Time].[HourlyBucket].[All]" allUniqueName="[Dim Date - Service Time].[HourlyBucket].[All]" dimensionUniqueName="[Dim Date - Service Time]" displayFolder="" count="0" unbalanced="0" hidden="1"/>
    <cacheHierarchy uniqueName="[Dim Date - Service Time].[MinuteNumber]" caption="MinuteNumber" attribute="1" defaultMemberUniqueName="[Dim Date - Service Time].[MinuteNumber].[All]" allUniqueName="[Dim Date - Service Time].[MinuteNumber].[All]" dimensionUniqueName="[Dim Date - Service Time]" displayFolder="" count="0" unbalanced="0" hidden="1"/>
    <cacheHierarchy uniqueName="[Dim Date - Service Time].[SecondNumber]" caption="SecondNumber" attribute="1" defaultMemberUniqueName="[Dim Date - Service Time].[SecondNumber].[All]" allUniqueName="[Dim Date - Service Time].[SecondNumber].[All]" dimensionUniqueName="[Dim Date - Service Time]" displayFolder="" count="0" unbalanced="0" hidden="1"/>
    <cacheHierarchy uniqueName="[Dim Date - Service Time].[Time]" caption="Time" attribute="1" defaultMemberUniqueName="[Dim Date - Service Time].[Time].[All]" allUniqueName="[Dim Date - Service Time].[Time].[All]" dimensionUniqueName="[Dim Date - Service Time]" displayFolder="" count="0" unbalanced="0" hidden="1"/>
    <cacheHierarchy uniqueName="[Dim Date - Service Time].[TimeAltKey]" caption="TimeAltKey" attribute="1" defaultMemberUniqueName="[Dim Date - Service Time].[TimeAltKey].[All]" allUniqueName="[Dim Date - Service Time].[TimeAltKey].[All]" dimensionUniqueName="[Dim Date - Service Time]" displayFolder="" count="0" unbalanced="0" hidden="1"/>
    <cacheHierarchy uniqueName="[Dim Date - Service Time].[TimeInSecond]" caption="TimeInSecond" attribute="1" defaultMemberUniqueName="[Dim Date - Service Time].[TimeInSecond].[All]" allUniqueName="[Dim Date - Service Time].[TimeInSecond].[All]" dimensionUniqueName="[Dim Date - Service Time]" displayFolder="" count="0" unbalanced="0" hidden="1"/>
    <cacheHierarchy uniqueName="[Dim Date - Service Time].[TimeKey]" caption="TimeKey" attribute="1" defaultMemberUniqueName="[Dim Date - Service Time].[TimeKey].[All]" allUniqueName="[Dim Date - Service Time].[TimeKey].[All]" dimensionUniqueName="[Dim Date - Service Time]" displayFolder="" count="0" unbalanced="0" hidden="1"/>
    <cacheHierarchy uniqueName="[Dim Date - Start Date].[DateKey]" caption="DateKey" attribute="1" time="1" defaultMemberUniqueName="[Dim Date - Start Date].[DateKey].[All]" allUniqueName="[Dim Date - Start Date].[DateKey].[All]" dimensionUniqueName="[Dim Date - Start Date]" displayFolder="" count="0" unbalanced="0" hidden="1"/>
    <cacheHierarchy uniqueName="[Dim Date - Start Date].[DateOld]" caption="DateOld" attribute="1" time="1" defaultMemberUniqueName="[Dim Date - Start Date].[DateOld].[All]" allUniqueName="[Dim Date - Start Date].[DateOld].[All]" dimensionUniqueName="[Dim Date - Start Date]" displayFolder="" count="0" unbalanced="0" hidden="1"/>
    <cacheHierarchy uniqueName="[Dim Date - Start Date].[DayKey]" caption="DayKey" attribute="1" time="1" defaultMemberUniqueName="[Dim Date - Start Date].[DayKey].[All]" allUniqueName="[Dim Date - Start Date].[DayKey].[All]" dimensionUniqueName="[Dim Date - Start Date]" displayFolder="" count="0" unbalanced="0" hidden="1"/>
    <cacheHierarchy uniqueName="[Dim Date - Start Date].[DayKey2]" caption="DayKey2" attribute="1" time="1" defaultMemberUniqueName="[Dim Date - Start Date].[DayKey2].[All]" allUniqueName="[Dim Date - Start Date].[DayKey2].[All]" dimensionUniqueName="[Dim Date - Start Date]" displayFolder="" count="0" unbalanced="0" hidden="1"/>
    <cacheHierarchy uniqueName="[Dim Date - Start Date].[DayofMonthKey]" caption="DayofMonthKey" attribute="1" time="1" defaultMemberUniqueName="[Dim Date - Start Date].[DayofMonthKey].[All]" allUniqueName="[Dim Date - Start Date].[DayofMonthKey].[All]" dimensionUniqueName="[Dim Date - Start Date]" displayFolder="" count="0" unbalanced="0" hidden="1"/>
    <cacheHierarchy uniqueName="[Dim Date - Start Date].[DayofWeekKey]" caption="DayofWeekKey" attribute="1" time="1" defaultMemberUniqueName="[Dim Date - Start Date].[DayofWeekKey].[All]" allUniqueName="[Dim Date - Start Date].[DayofWeekKey].[All]" dimensionUniqueName="[Dim Date - Start Date]" displayFolder="" count="0" unbalanced="0" hidden="1"/>
    <cacheHierarchy uniqueName="[Dim Date - Start Date].[DayofYearKey]" caption="DayofYearKey" attribute="1" time="1" defaultMemberUniqueName="[Dim Date - Start Date].[DayofYearKey].[All]" allUniqueName="[Dim Date - Start Date].[DayofYearKey].[All]" dimensionUniqueName="[Dim Date - Start Date]" displayFolder="" count="0" unbalanced="0" hidden="1"/>
    <cacheHierarchy uniqueName="[Dim Date - Start Date].[HijriDayKey]" caption="HijriDayKey" attribute="1" time="1" defaultMemberUniqueName="[Dim Date - Start Date].[HijriDayKey].[All]" allUniqueName="[Dim Date - Start Date].[HijriDayKey].[All]" dimensionUniqueName="[Dim Date - Start Date]" displayFolder="" count="0" unbalanced="0" hidden="1"/>
    <cacheHierarchy uniqueName="[Dim Date - Start Date].[HijriMonthKey]" caption="HijriMonthKey" attribute="1" time="1" defaultMemberUniqueName="[Dim Date - Start Date].[HijriMonthKey].[All]" allUniqueName="[Dim Date - Start Date].[HijriMonthKey].[All]" dimensionUniqueName="[Dim Date - Start Date]" displayFolder="" count="0" unbalanced="0" hidden="1"/>
    <cacheHierarchy uniqueName="[Dim Date - Start Date].[HijriQuarterKey]" caption="HijriQuarterKey" attribute="1" time="1" defaultMemberUniqueName="[Dim Date - Start Date].[HijriQuarterKey].[All]" allUniqueName="[Dim Date - Start Date].[HijriQuarterKey].[All]" dimensionUniqueName="[Dim Date - Start Date]" displayFolder="" count="0" unbalanced="0" hidden="1"/>
    <cacheHierarchy uniqueName="[Dim Date - Start Date].[HijriSemesterKey]" caption="HijriSemesterKey" attribute="1" time="1" defaultMemberUniqueName="[Dim Date - Start Date].[HijriSemesterKey].[All]" allUniqueName="[Dim Date - Start Date].[HijriSemesterKey].[All]" dimensionUniqueName="[Dim Date - Start Date]" displayFolder="" count="0" unbalanced="0" hidden="1"/>
    <cacheHierarchy uniqueName="[Dim Date - Start Date].[MonthKey]" caption="MonthKey" attribute="1" time="1" defaultMemberUniqueName="[Dim Date - Start Date].[MonthKey].[All]" allUniqueName="[Dim Date - Start Date].[MonthKey].[All]" dimensionUniqueName="[Dim Date - Start Date]" displayFolder="" count="0" unbalanced="0" hidden="1"/>
    <cacheHierarchy uniqueName="[Dim Date - Start Date].[MonthNameKey]" caption="MonthNameKey" attribute="1" time="1" defaultMemberUniqueName="[Dim Date - Start Date].[MonthNameKey].[All]" allUniqueName="[Dim Date - Start Date].[MonthNameKey].[All]" dimensionUniqueName="[Dim Date - Start Date]" displayFolder="" count="0" unbalanced="0" hidden="1"/>
    <cacheHierarchy uniqueName="[Dim Date - Start Date].[PK_Date]" caption="PK_Date" attribute="1" time="1" keyAttribute="1" defaultMemberUniqueName="[Dim Date - Start Date].[PK_Date].[All]" allUniqueName="[Dim Date - Start Date].[PK_Date].[All]" dimensionUniqueName="[Dim Date - Start Date]" displayFolder="" count="0" memberValueDatatype="7" unbalanced="0" hidden="1"/>
    <cacheHierarchy uniqueName="[Dim Date - Start Date].[QuarterKey]" caption="QuarterKey" attribute="1" time="1" defaultMemberUniqueName="[Dim Date - Start Date].[QuarterKey].[All]" allUniqueName="[Dim Date - Start Date].[QuarterKey].[All]" dimensionUniqueName="[Dim Date - Start Date]" displayFolder="" count="0" unbalanced="0" hidden="1"/>
    <cacheHierarchy uniqueName="[Dim Date - Start Date].[SemesterKey]" caption="SemesterKey" attribute="1" time="1" defaultMemberUniqueName="[Dim Date - Start Date].[SemesterKey].[All]" allUniqueName="[Dim Date - Start Date].[SemesterKey].[All]" dimensionUniqueName="[Dim Date - Start Date]" displayFolder="" count="0" unbalanced="0" hidden="1"/>
    <cacheHierarchy uniqueName="[Dim Date - Start Date].[WeekKey]" caption="WeekKey" attribute="1" time="1" defaultMemberUniqueName="[Dim Date - Start Date].[WeekKey].[All]" allUniqueName="[Dim Date - Start Date].[WeekKey].[All]" dimensionUniqueName="[Dim Date - Start Date]" displayFolder="" count="0" unbalanced="0" hidden="1"/>
    <cacheHierarchy uniqueName="[Dim Date - Start Date].[YearMonthKey]" caption="YearMonthKey" attribute="1" time="1" defaultMemberUniqueName="[Dim Date - Start Date].[YearMonthKey].[All]" allUniqueName="[Dim Date - Start Date].[YearMonthKey].[All]" dimensionUniqueName="[Dim Date - Start Date]" displayFolder="" count="0" unbalanced="0" hidden="1"/>
    <cacheHierarchy uniqueName="[Dim Date - Start Time].[DayTimeBucket]" caption="DayTimeBucket" attribute="1" defaultMemberUniqueName="[Dim Date - Start Time].[DayTimeBucket].[All]" allUniqueName="[Dim Date - Start Time].[DayTimeBucket].[All]" dimensionUniqueName="[Dim Date - Start Time]" displayFolder="" count="0" unbalanced="0" hidden="1"/>
    <cacheHierarchy uniqueName="[Dim Date - Start Time].[DayTimeBucketGroupKey]" caption="DayTimeBucketGroupKey" attribute="1" defaultMemberUniqueName="[Dim Date - Start Time].[DayTimeBucketGroupKey].[All]" allUniqueName="[Dim Date - Start Time].[DayTimeBucketGroupKey].[All]" dimensionUniqueName="[Dim Date - Start Time]" displayFolder="" count="0" unbalanced="0" hidden="1"/>
    <cacheHierarchy uniqueName="[Dim Date - Start Time].[Hour30]" caption="Hour30" attribute="1" defaultMemberUniqueName="[Dim Date - Start Time].[Hour30].[All]" allUniqueName="[Dim Date - Start Time].[Hour30].[All]" dimensionUniqueName="[Dim Date - Start Time]" displayFolder="" count="0" unbalanced="0" hidden="1"/>
    <cacheHierarchy uniqueName="[Dim Date - Start Time].[HourlyBucket]" caption="HourlyBucket" attribute="1" defaultMemberUniqueName="[Dim Date - Start Time].[HourlyBucket].[All]" allUniqueName="[Dim Date - Start Time].[HourlyBucket].[All]" dimensionUniqueName="[Dim Date - Start Time]" displayFolder="" count="0" unbalanced="0" hidden="1"/>
    <cacheHierarchy uniqueName="[Dim Date - Start Time].[MinuteNumber]" caption="MinuteNumber" attribute="1" defaultMemberUniqueName="[Dim Date - Start Time].[MinuteNumber].[All]" allUniqueName="[Dim Date - Start Time].[MinuteNumber].[All]" dimensionUniqueName="[Dim Date - Start Time]" displayFolder="" count="0" unbalanced="0" hidden="1"/>
    <cacheHierarchy uniqueName="[Dim Date - Start Time].[SecondNumber]" caption="SecondNumber" attribute="1" defaultMemberUniqueName="[Dim Date - Start Time].[SecondNumber].[All]" allUniqueName="[Dim Date - Start Time].[SecondNumber].[All]" dimensionUniqueName="[Dim Date - Start Time]" displayFolder="" count="0" unbalanced="0" hidden="1"/>
    <cacheHierarchy uniqueName="[Dim Date - Start Time].[Time]" caption="Time" attribute="1" defaultMemberUniqueName="[Dim Date - Start Time].[Time].[All]" allUniqueName="[Dim Date - Start Time].[Time].[All]" dimensionUniqueName="[Dim Date - Start Time]" displayFolder="" count="0" unbalanced="0" hidden="1"/>
    <cacheHierarchy uniqueName="[Dim Date - Start Time].[TimeAltKey]" caption="TimeAltKey" attribute="1" defaultMemberUniqueName="[Dim Date - Start Time].[TimeAltKey].[All]" allUniqueName="[Dim Date - Start Time].[TimeAltKey].[All]" dimensionUniqueName="[Dim Date - Start Time]" displayFolder="" count="0" unbalanced="0" hidden="1"/>
    <cacheHierarchy uniqueName="[Dim Date - Start Time].[TimeInSecond]" caption="TimeInSecond" attribute="1" defaultMemberUniqueName="[Dim Date - Start Time].[TimeInSecond].[All]" allUniqueName="[Dim Date - Start Time].[TimeInSecond].[All]" dimensionUniqueName="[Dim Date - Start Time]" displayFolder="" count="0" unbalanced="0" hidden="1"/>
    <cacheHierarchy uniqueName="[Dim Date - Start Time].[TimeKey]" caption="TimeKey" attribute="1" defaultMemberUniqueName="[Dim Date - Start Time].[TimeKey].[All]" allUniqueName="[Dim Date - Start Time].[TimeKey].[All]" dimensionUniqueName="[Dim Date - Start Time]" displayFolder="" count="0" unbalanced="0" hidden="1"/>
    <cacheHierarchy uniqueName="[Dim Date - Visit Date].[Custom Week]" caption="Custom Week" attribute="1" defaultMemberUniqueName="[Dim Date - Visit Date].[Custom Week].[All]" allUniqueName="[Dim Date - Visit Date].[Custom Week].[All]" dimensionUniqueName="[Dim Date - Visit Date]" displayFolder="" count="0" unbalanced="0" hidden="1"/>
    <cacheHierarchy uniqueName="[Dim Date - Visit Date].[Date]" caption="Date" attribute="1" defaultMemberUniqueName="[Dim Date - Visit Date].[Date].[All]" allUniqueName="[Dim Date - Visit Date].[Date].[All]" dimensionUniqueName="[Dim Date - Visit Date]" displayFolder="" count="0" unbalanced="0" hidden="1"/>
    <cacheHierarchy uniqueName="[Dim Date - Visit Date].[DateHierarchy]" caption="DateHierarchy" defaultMemberUniqueName="[Dim Date - Visit Date].[DateHierarchy].[All]" allUniqueName="[Dim Date - Visit Date].[DateHierarchy].[All]" dimensionUniqueName="[Dim Date - Visit Date]" displayFolder="" count="0" unbalanced="0" hidden="1"/>
    <cacheHierarchy uniqueName="[Dim Date - Visit Date].[DateKey]" caption="DateKey" attribute="1" defaultMemberUniqueName="[Dim Date - Visit Date].[DateKey].[All]" allUniqueName="[Dim Date - Visit Date].[DateKey].[All]" dimensionUniqueName="[Dim Date - Visit Date]" displayFolder="" count="0" unbalanced="0" hidden="1"/>
    <cacheHierarchy uniqueName="[Dim Date - Visit Date].[DateOld]" caption="DateOld" attribute="1" defaultMemberUniqueName="[Dim Date - Visit Date].[DateOld].[All]" allUniqueName="[Dim Date - Visit Date].[DateOld].[All]" dimensionUniqueName="[Dim Date - Visit Date]" displayFolder="" count="0" unbalanced="0" hidden="1"/>
    <cacheHierarchy uniqueName="[Dim Date - Visit Date].[Day Name]" caption="Day Name" attribute="1" defaultMemberUniqueName="[Dim Date - Visit Date].[Day Name].[All]" allUniqueName="[Dim Date - Visit Date].[Day Name].[All]" dimensionUniqueName="[Dim Date - Visit Date]" displayFolder="" count="0" unbalanced="0" hidden="1"/>
    <cacheHierarchy uniqueName="[Dim Date - Visit Date].[Day Of Month]" caption="Day Of Month" attribute="1" defaultMemberUniqueName="[Dim Date - Visit Date].[Day Of Month].[All]" allUniqueName="[Dim Date - Visit Date].[Day Of Month].[All]" dimensionUniqueName="[Dim Date - Visit Date]" displayFolder="" count="0" unbalanced="0" hidden="1"/>
    <cacheHierarchy uniqueName="[Dim Date - Visit Date].[Day of Week]" caption="Day of Week" attribute="1" defaultMemberUniqueName="[Dim Date - Visit Date].[Day of Week].[All]" allUniqueName="[Dim Date - Visit Date].[Day of Week].[All]" dimensionUniqueName="[Dim Date - Visit Date]" displayFolder="" count="0" unbalanced="0" hidden="1"/>
    <cacheHierarchy uniqueName="[Dim Date - Visit Date].[Day of Year]" caption="Day of Year" attribute="1" defaultMemberUniqueName="[Dim Date - Visit Date].[Day of Year].[All]" allUniqueName="[Dim Date - Visit Date].[Day of Year].[All]" dimensionUniqueName="[Dim Date - Visit Date]" displayFolder="" count="0" unbalanced="0" hidden="1"/>
    <cacheHierarchy uniqueName="[Dim Date - Visit Date].[DayKey]" caption="DayKey" attribute="1" defaultMemberUniqueName="[Dim Date - Visit Date].[DayKey].[All]" allUniqueName="[Dim Date - Visit Date].[DayKey].[All]" dimensionUniqueName="[Dim Date - Visit Date]" displayFolder="" count="0" unbalanced="0" hidden="1"/>
    <cacheHierarchy uniqueName="[Dim Date - Visit Date].[DayKey2]" caption="DayKey2" attribute="1" defaultMemberUniqueName="[Dim Date - Visit Date].[DayKey2].[All]" allUniqueName="[Dim Date - Visit Date].[DayKey2].[All]" dimensionUniqueName="[Dim Date - Visit Date]" displayFolder="" count="0" unbalanced="0" hidden="1"/>
    <cacheHierarchy uniqueName="[Dim Date - Visit Date].[DayofMonthKey]" caption="DayofMonthKey" attribute="1" defaultMemberUniqueName="[Dim Date - Visit Date].[DayofMonthKey].[All]" allUniqueName="[Dim Date - Visit Date].[DayofMonthKey].[All]" dimensionUniqueName="[Dim Date - Visit Date]" displayFolder="" count="0" unbalanced="0" hidden="1"/>
    <cacheHierarchy uniqueName="[Dim Date - Visit Date].[DayofWeekKey]" caption="DayofWeekKey" attribute="1" defaultMemberUniqueName="[Dim Date - Visit Date].[DayofWeekKey].[All]" allUniqueName="[Dim Date - Visit Date].[DayofWeekKey].[All]" dimensionUniqueName="[Dim Date - Visit Date]" displayFolder="" count="0" unbalanced="0" hidden="1"/>
    <cacheHierarchy uniqueName="[Dim Date - Visit Date].[DayofYearKey]" caption="DayofYearKey" attribute="1" defaultMemberUniqueName="[Dim Date - Visit Date].[DayofYearKey].[All]" allUniqueName="[Dim Date - Visit Date].[DayofYearKey].[All]" dimensionUniqueName="[Dim Date - Visit Date]" displayFolder="" count="0" unbalanced="0" hidden="1"/>
    <cacheHierarchy uniqueName="[Dim Date - Visit Date].[FormattedDate]" caption="FormattedDate" attribute="1" defaultMemberUniqueName="[Dim Date - Visit Date].[FormattedDate].[All]" allUniqueName="[Dim Date - Visit Date].[FormattedDate].[All]" dimensionUniqueName="[Dim Date - Visit Date]" displayFolder="" count="0" unbalanced="0" hidden="1"/>
    <cacheHierarchy uniqueName="[Dim Date - Visit Date].[Half Year Name]" caption="Half Year Name" attribute="1" defaultMemberUniqueName="[Dim Date - Visit Date].[Half Year Name].[All]" allUniqueName="[Dim Date - Visit Date].[Half Year Name].[All]" dimensionUniqueName="[Dim Date - Visit Date]" displayFolder="" count="0" unbalanced="0" hidden="1"/>
    <cacheHierarchy uniqueName="[Dim Date - Visit Date].[Hijri Date]" caption="Hijri Date" attribute="1" defaultMemberUniqueName="[Dim Date - Visit Date].[Hijri Date].[All]" allUniqueName="[Dim Date - Visit Date].[Hijri Date].[All]" dimensionUniqueName="[Dim Date - Visit Date]" displayFolder="" count="0" unbalanced="0" hidden="1"/>
    <cacheHierarchy uniqueName="[Dim Date - Visit Date].[Hijri Month]" caption="Hijri Month" attribute="1" defaultMemberUniqueName="[Dim Date - Visit Date].[Hijri Month].[All]" allUniqueName="[Dim Date - Visit Date].[Hijri Month].[All]" dimensionUniqueName="[Dim Date - Visit Date]" displayFolder="" count="0" unbalanced="0" hidden="1"/>
    <cacheHierarchy uniqueName="[Dim Date - Visit Date].[Hijri Quarter]" caption="Hijri Quarter" attribute="1" defaultMemberUniqueName="[Dim Date - Visit Date].[Hijri Quarter].[All]" allUniqueName="[Dim Date - Visit Date].[Hijri Quarter].[All]" dimensionUniqueName="[Dim Date - Visit Date]" displayFolder="" count="0" unbalanced="0" hidden="1"/>
    <cacheHierarchy uniqueName="[Dim Date - Visit Date].[Hijri Semester]" caption="Hijri Semester" attribute="1" defaultMemberUniqueName="[Dim Date - Visit Date].[Hijri Semester].[All]" allUniqueName="[Dim Date - Visit Date].[Hijri Semester].[All]" dimensionUniqueName="[Dim Date - Visit Date]" displayFolder="" count="0" unbalanced="0" hidden="1"/>
    <cacheHierarchy uniqueName="[Dim Date - Visit Date].[Hijri Year]" caption="Hijri Year" attribute="1" defaultMemberUniqueName="[Dim Date - Visit Date].[Hijri Year].[All]" allUniqueName="[Dim Date - Visit Date].[Hijri Year].[All]" dimensionUniqueName="[Dim Date - Visit Date]" displayFolder="" count="0" unbalanced="0" hidden="1"/>
    <cacheHierarchy uniqueName="[Dim Date - Visit Date].[HijriDateHierarchy]" caption="HijriDateHierarchy" defaultMemberUniqueName="[Dim Date - Visit Date].[HijriDateHierarchy].[All]" allUniqueName="[Dim Date - Visit Date].[HijriDateHierarchy].[All]" dimensionUniqueName="[Dim Date - Visit Date]" displayFolder="" count="0" unbalanced="0" hidden="1"/>
    <cacheHierarchy uniqueName="[Dim Date - Visit Date].[HijriDayKey]" caption="HijriDayKey" attribute="1" defaultMemberUniqueName="[Dim Date - Visit Date].[HijriDayKey].[All]" allUniqueName="[Dim Date - Visit Date].[HijriDayKey].[All]" dimensionUniqueName="[Dim Date - Visit Date]" displayFolder="" count="0" unbalanced="0" hidden="1"/>
    <cacheHierarchy uniqueName="[Dim Date - Visit Date].[HijriMonthKey]" caption="HijriMonthKey" attribute="1" defaultMemberUniqueName="[Dim Date - Visit Date].[HijriMonthKey].[All]" allUniqueName="[Dim Date - Visit Date].[HijriMonthKey].[All]" dimensionUniqueName="[Dim Date - Visit Date]" displayFolder="" count="0" unbalanced="0" hidden="1"/>
    <cacheHierarchy uniqueName="[Dim Date - Visit Date].[HijriQuarterKey]" caption="HijriQuarterKey" attribute="1" defaultMemberUniqueName="[Dim Date - Visit Date].[HijriQuarterKey].[All]" allUniqueName="[Dim Date - Visit Date].[HijriQuarterKey].[All]" dimensionUniqueName="[Dim Date - Visit Date]" displayFolder="" count="0" unbalanced="0" hidden="1"/>
    <cacheHierarchy uniqueName="[Dim Date - Visit Date].[HijriSemesterKey]" caption="HijriSemesterKey" attribute="1" defaultMemberUniqueName="[Dim Date - Visit Date].[HijriSemesterKey].[All]" allUniqueName="[Dim Date - Visit Date].[HijriSemesterKey].[All]" dimensionUniqueName="[Dim Date - Visit Date]" displayFolder="" count="0" unbalanced="0" hidden="1"/>
    <cacheHierarchy uniqueName="[Dim Date - Visit Date].[Month Name]" caption="Month Name" attribute="1" defaultMemberUniqueName="[Dim Date - Visit Date].[Month Name].[All]" allUniqueName="[Dim Date - Visit Date].[Month Name].[All]" dimensionUniqueName="[Dim Date - Visit Date]" displayFolder="" count="0" unbalanced="0" hidden="1"/>
    <cacheHierarchy uniqueName="[Dim Date - Visit Date].[Month Of Year]" caption="Month Of Year" attribute="1" defaultMemberUniqueName="[Dim Date - Visit Date].[Month Of Year].[All]" allUniqueName="[Dim Date - Visit Date].[Month Of Year].[All]" dimensionUniqueName="[Dim Date - Visit Date]" displayFolder="" count="0" unbalanced="0" hidden="1"/>
    <cacheHierarchy uniqueName="[Dim Date - Visit Date].[MonthKey]" caption="MonthKey" attribute="1" defaultMemberUniqueName="[Dim Date - Visit Date].[MonthKey].[All]" allUniqueName="[Dim Date - Visit Date].[MonthKey].[All]" dimensionUniqueName="[Dim Date - Visit Date]" displayFolder="" count="0" unbalanced="0" hidden="1"/>
    <cacheHierarchy uniqueName="[Dim Date - Visit Date].[MonthNameKey]" caption="MonthNameKey" attribute="1" defaultMemberUniqueName="[Dim Date - Visit Date].[MonthNameKey].[All]" allUniqueName="[Dim Date - Visit Date].[MonthNameKey].[All]" dimensionUniqueName="[Dim Date - Visit Date]" displayFolder="" count="0" unbalanced="0" hidden="1"/>
    <cacheHierarchy uniqueName="[Dim Date - Visit Date].[MonthOverTime]" caption="MonthOverTime" attribute="1" defaultMemberUniqueName="[Dim Date - Visit Date].[MonthOverTime].[All]" allUniqueName="[Dim Date - Visit Date].[MonthOverTime].[All]" dimensionUniqueName="[Dim Date - Visit Date]" displayFolder="" count="0" unbalanced="0" hidden="1"/>
    <cacheHierarchy uniqueName="[Dim Date - Visit Date].[PK_Date]" caption="PK_Date" attribute="1" keyAttribute="1" defaultMemberUniqueName="[Dim Date - Visit Date].[PK_Date].[All]" allUniqueName="[Dim Date - Visit Date].[PK_Date].[All]" dimensionUniqueName="[Dim Date - Visit Date]" displayFolder="" count="0" unbalanced="0" hidden="1"/>
    <cacheHierarchy uniqueName="[Dim Date - Visit Date].[Quarter Name]" caption="Quarter Name" attribute="1" defaultMemberUniqueName="[Dim Date - Visit Date].[Quarter Name].[All]" allUniqueName="[Dim Date - Visit Date].[Quarter Name].[All]" dimensionUniqueName="[Dim Date - Visit Date]" displayFolder="" count="0" unbalanced="0" hidden="1"/>
    <cacheHierarchy uniqueName="[Dim Date - Visit Date].[Quarter Of Year]" caption="Quarter Of Year" attribute="1" defaultMemberUniqueName="[Dim Date - Visit Date].[Quarter Of Year].[All]" allUniqueName="[Dim Date - Visit Date].[Quarter Of Year].[All]" dimensionUniqueName="[Dim Date - Visit Date]" displayFolder="" count="0" unbalanced="0" hidden="1"/>
    <cacheHierarchy uniqueName="[Dim Date - Visit Date].[QuarterKey]" caption="QuarterKey" attribute="1" defaultMemberUniqueName="[Dim Date - Visit Date].[QuarterKey].[All]" allUniqueName="[Dim Date - Visit Date].[QuarterKey].[All]" dimensionUniqueName="[Dim Date - Visit Date]" displayFolder="" count="0" unbalanced="0" hidden="1"/>
    <cacheHierarchy uniqueName="[Dim Date - Visit Date].[Semester Of Year]" caption="Semester Of Year" attribute="1" defaultMemberUniqueName="[Dim Date - Visit Date].[Semester Of Year].[All]" allUniqueName="[Dim Date - Visit Date].[Semester Of Year].[All]" dimensionUniqueName="[Dim Date - Visit Date]" displayFolder="" count="0" unbalanced="0" hidden="1"/>
    <cacheHierarchy uniqueName="[Dim Date - Visit Date].[SemesterKey]" caption="SemesterKey" attribute="1" defaultMemberUniqueName="[Dim Date - Visit Date].[SemesterKey].[All]" allUniqueName="[Dim Date - Visit Date].[SemesterKey].[All]" dimensionUniqueName="[Dim Date - Visit Date]" displayFolder="" count="0" unbalanced="0" hidden="1"/>
    <cacheHierarchy uniqueName="[Dim Date - Visit Date].[SemesterNameKey]" caption="SemesterNameKey" attribute="1" defaultMemberUniqueName="[Dim Date - Visit Date].[SemesterNameKey].[All]" allUniqueName="[Dim Date - Visit Date].[SemesterNameKey].[All]" dimensionUniqueName="[Dim Date - Visit Date]" displayFolder="" count="0" unbalanced="0" hidden="1"/>
    <cacheHierarchy uniqueName="[Dim Date - Visit Date].[Week]" caption="Week" attribute="1" defaultMemberUniqueName="[Dim Date - Visit Date].[Week].[All]" allUniqueName="[Dim Date - Visit Date].[Week].[All]" dimensionUniqueName="[Dim Date - Visit Date]" displayFolder="" count="0" unbalanced="0" hidden="1"/>
    <cacheHierarchy uniqueName="[Dim Date - Visit Date].[Week Of Year]" caption="Week Of Year" attribute="1" defaultMemberUniqueName="[Dim Date - Visit Date].[Week Of Year].[All]" allUniqueName="[Dim Date - Visit Date].[Week Of Year].[All]" dimensionUniqueName="[Dim Date - Visit Date]" displayFolder="" count="0" unbalanced="0" hidden="1"/>
    <cacheHierarchy uniqueName="[Dim Date - Visit Date].[WeekHierarchy]" caption="WeekHierarchy" defaultMemberUniqueName="[Dim Date - Visit Date].[WeekHierarchy].[All]" allUniqueName="[Dim Date - Visit Date].[WeekHierarchy].[All]" dimensionUniqueName="[Dim Date - Visit Date]" displayFolder="" count="0" unbalanced="0" hidden="1"/>
    <cacheHierarchy uniqueName="[Dim Date - Visit Date].[WeekKey]" caption="WeekKey" attribute="1" defaultMemberUniqueName="[Dim Date - Visit Date].[WeekKey].[All]" allUniqueName="[Dim Date - Visit Date].[WeekKey].[All]" dimensionUniqueName="[Dim Date - Visit Date]" displayFolder="" count="0" unbalanced="0" hidden="1"/>
    <cacheHierarchy uniqueName="[Dim Date - Visit Date].[Year Name]" caption="Year Name" attribute="1" defaultMemberUniqueName="[Dim Date - Visit Date].[Year Name].[All]" allUniqueName="[Dim Date - Visit Date].[Year Name].[All]" dimensionUniqueName="[Dim Date - Visit Date]" displayFolder="" count="0" unbalanced="0" hidden="1"/>
    <cacheHierarchy uniqueName="[Dim Date - Visit Date].[YearMonthKey]" caption="YearMonthKey" attribute="1" defaultMemberUniqueName="[Dim Date - Visit Date].[YearMonthKey].[All]" allUniqueName="[Dim Date - Visit Date].[YearMonthKey].[All]" dimensionUniqueName="[Dim Date - Visit Date]" displayFolder="" count="0" unbalanced="0" hidden="1"/>
    <cacheHierarchy uniqueName="[Dim Diagnosis].[Diagnosis Classification]" caption="Diagnosis Classification" attribute="1" defaultMemberUniqueName="[Dim Diagnosis].[Diagnosis Classification].[All]" allUniqueName="[Dim Diagnosis].[Diagnosis Classification].[All]" dimensionUniqueName="[Dim Diagnosis]" displayFolder="" count="0" unbalanced="0" hidden="1"/>
    <cacheHierarchy uniqueName="[Dim Diagnosis].[Diagnosis_Key]" caption="Diagnosis_Key" attribute="1" defaultMemberUniqueName="[Dim Diagnosis].[Diagnosis_Key].[All]" allUniqueName="[Dim Diagnosis].[Diagnosis_Key].[All]" dimensionUniqueName="[Dim Diagnosis]" displayFolder="" count="0" unbalanced="0" hidden="1"/>
    <cacheHierarchy uniqueName="[Dim Diagnosis].[DiagnosisParent_Key]" caption="DiagnosisParent_Key" attribute="1" defaultMemberUniqueName="[Dim Diagnosis].[DiagnosisParent_Key].[All]" allUniqueName="[Dim Diagnosis].[DiagnosisParent_Key].[All]" dimensionUniqueName="[Dim Diagnosis]" displayFolder="" count="0" unbalanced="0" hidden="1"/>
    <cacheHierarchy uniqueName="[Dim Diagnosis].[Organization_Key]" caption="Organization_Key" attribute="1" defaultMemberUniqueName="[Dim Diagnosis].[Organization_Key].[All]" allUniqueName="[Dim Diagnosis].[Organization_Key].[All]" dimensionUniqueName="[Dim Diagnosis]" displayFolder="" count="0" unbalanced="0" hidden="1"/>
    <cacheHierarchy uniqueName="[Dim Discharge Management].[ID]" caption="ID" attribute="1" defaultMemberUniqueName="[Dim Discharge Management].[ID].[All]" allUniqueName="[Dim Discharge Management].[ID].[All]" dimensionUniqueName="[Dim Discharge Management]" displayFolder="" count="0" unbalanced="0" hidden="1"/>
    <cacheHierarchy uniqueName="[Dim Discharge Management].[Status]" caption="Status" attribute="1" defaultMemberUniqueName="[Dim Discharge Management].[Status].[All]" allUniqueName="[Dim Discharge Management].[Status].[All]" dimensionUniqueName="[Dim Discharge Management]" displayFolder="" count="0" unbalanced="0" hidden="1"/>
    <cacheHierarchy uniqueName="[Dim Discharge Management].[Status2]" caption="Status2" attribute="1" defaultMemberUniqueName="[Dim Discharge Management].[Status2].[All]" allUniqueName="[Dim Discharge Management].[Status2].[All]" dimensionUniqueName="[Dim Discharge Management]" displayFolder="" count="0" unbalanced="0" hidden="1"/>
    <cacheHierarchy uniqueName="[Dim Discharge Status].[DischargeStatus_Key]" caption="DischargeStatus_Key" attribute="1" defaultMemberUniqueName="[Dim Discharge Status].[DischargeStatus_Key].[All]" allUniqueName="[Dim Discharge Status].[DischargeStatus_Key].[All]" dimensionUniqueName="[Dim Discharge Status]" displayFolder="" count="0" unbalanced="0" hidden="1"/>
    <cacheHierarchy uniqueName="[Dim Discharge Status].[Organization_Key]" caption="Organization_Key" attribute="1" defaultMemberUniqueName="[Dim Discharge Status].[Organization_Key].[All]" allUniqueName="[Dim Discharge Status].[Organization_Key].[All]" dimensionUniqueName="[Dim Discharge Status]" displayFolder="" count="0" unbalanced="0" hidden="1"/>
    <cacheHierarchy uniqueName="[Dim Doctor].[Salary]" caption="Salary" attribute="1" defaultMemberUniqueName="[Dim Doctor].[Salary].[All]" allUniqueName="[Dim Doctor].[Salary].[All]" dimensionUniqueName="[Dim Doctor]" displayFolder="" count="0" unbalanced="0" hidden="1"/>
    <cacheHierarchy uniqueName="[Dim Doctor Exception reasons].[Exception Reasons (AR)]" caption="Exception Reasons (AR)" attribute="1" defaultMemberUniqueName="[Dim Doctor Exception reasons].[Exception Reasons (AR)].[All]" allUniqueName="[Dim Doctor Exception reasons].[Exception Reasons (AR)].[All]" dimensionUniqueName="[Dim Doctor Exception reasons]" displayFolder="" count="0" unbalanced="0" hidden="1"/>
    <cacheHierarchy uniqueName="[Dim Doctor Exception reasons].[Exception Reasons (EN)]" caption="Exception Reasons (EN)" attribute="1" defaultMemberUniqueName="[Dim Doctor Exception reasons].[Exception Reasons (EN)].[All]" allUniqueName="[Dim Doctor Exception reasons].[Exception Reasons (EN)].[All]" dimensionUniqueName="[Dim Doctor Exception reasons]" displayFolder="" count="0" unbalanced="0" hidden="1"/>
    <cacheHierarchy uniqueName="[Dim Doctor Exception reasons].[ExceptionReasonID]" caption="ExceptionReasonID" attribute="1" defaultMemberUniqueName="[Dim Doctor Exception reasons].[ExceptionReasonID].[All]" allUniqueName="[Dim Doctor Exception reasons].[ExceptionReasonID].[All]" dimensionUniqueName="[Dim Doctor Exception reasons]" displayFolder="" count="0" unbalanced="0" hidden="1"/>
    <cacheHierarchy uniqueName="[Dim Doctor Procedure].[Salary]" caption="Salary" attribute="1" defaultMemberUniqueName="[Dim Doctor Procedure].[Salary].[All]" allUniqueName="[Dim Doctor Procedure].[Salary].[All]" dimensionUniqueName="[Dim Doctor Procedure]" displayFolder="" count="0" unbalanced="0" hidden="1"/>
    <cacheHierarchy uniqueName="[Dim Doctor Procedure].[Unified Specialty Hierarchy]" caption="Unified Specialty Hierarchy" defaultMemberUniqueName="[Dim Doctor Procedure].[Unified Specialty Hierarchy].[All]" allUniqueName="[Dim Doctor Procedure].[Unified Specialty Hierarchy].[All]" dimensionUniqueName="[Dim Doctor Procedure]" displayFolder="" count="0" unbalanced="0" hidden="1"/>
    <cacheHierarchy uniqueName="[Dim Doctors Status].[TypeKey]" caption="TypeKey" attribute="1" defaultMemberUniqueName="[Dim Doctors Status].[TypeKey].[All]" allUniqueName="[Dim Doctors Status].[TypeKey].[All]" dimensionUniqueName="[Dim Doctors Status]" displayFolder="" count="0" unbalanced="0" hidden="1"/>
    <cacheHierarchy uniqueName="[Dim Employees].[Agent_ID]" caption="Agent_ID" attribute="1" defaultMemberUniqueName="[Dim Employees].[Agent_ID].[All]" allUniqueName="[Dim Employees].[Agent_ID].[All]" dimensionUniqueName="[Dim Employees]" displayFolder="" count="0" unbalanced="0" hidden="1"/>
    <cacheHierarchy uniqueName="[Dim Employees].[EmployeeKey]" caption="EmployeeKey" attribute="1" defaultMemberUniqueName="[Dim Employees].[EmployeeKey].[All]" allUniqueName="[Dim Employees].[EmployeeKey].[All]" dimensionUniqueName="[Dim Employees]" displayFolder="" count="0" unbalanced="0" hidden="1"/>
    <cacheHierarchy uniqueName="[Dim Employees].[FirstName]" caption="FirstName" attribute="1" defaultMemberUniqueName="[Dim Employees].[FirstName].[All]" allUniqueName="[Dim Employees].[FirstName].[All]" dimensionUniqueName="[Dim Employees]" displayFolder="" count="0" unbalanced="0" hidden="1"/>
    <cacheHierarchy uniqueName="[Dim Employees].[SID]" caption="SID" attribute="1" defaultMemberUniqueName="[Dim Employees].[SID].[All]" allUniqueName="[Dim Employees].[SID].[All]" dimensionUniqueName="[Dim Employees]" displayFolder="" count="0" unbalanced="0" hidden="1"/>
    <cacheHierarchy uniqueName="[Dim Employees].[SurName]" caption="SurName" attribute="1" defaultMemberUniqueName="[Dim Employees].[SurName].[All]" allUniqueName="[Dim Employees].[SurName].[All]" dimensionUniqueName="[Dim Employees]" displayFolder="" count="0" unbalanced="0" hidden="1"/>
    <cacheHierarchy uniqueName="[Dim Episode Status].[Arabic Status]" caption="Arabic Status" attribute="1" defaultMemberUniqueName="[Dim Episode Status].[Arabic Status].[All]" allUniqueName="[Dim Episode Status].[Arabic Status].[All]" dimensionUniqueName="[Dim Episode Status]" displayFolder="" count="0" unbalanced="0" hidden="1"/>
    <cacheHierarchy uniqueName="[Dim Episode Status].[id]" caption="id" attribute="1" defaultMemberUniqueName="[Dim Episode Status].[id].[All]" allUniqueName="[Dim Episode Status].[id].[All]" dimensionUniqueName="[Dim Episode Status]" displayFolder="" count="0" unbalanced="0" hidden="1"/>
    <cacheHierarchy uniqueName="[Dim Equipment].[Equipment Name]" caption="Equipment Name" attribute="1" defaultMemberUniqueName="[Dim Equipment].[Equipment Name].[All]" allUniqueName="[Dim Equipment].[Equipment Name].[All]" dimensionUniqueName="[Dim Equipment]" displayFolder="" count="0" unbalanced="0" hidden="1"/>
    <cacheHierarchy uniqueName="[Dim Equipment].[Equipment Status]" caption="Equipment Status" attribute="1" defaultMemberUniqueName="[Dim Equipment].[Equipment Status].[All]" allUniqueName="[Dim Equipment].[Equipment Status].[All]" dimensionUniqueName="[Dim Equipment]" displayFolder="" count="0" unbalanced="0" hidden="1"/>
    <cacheHierarchy uniqueName="[Dim Equipment].[Equipment Type]" caption="Equipment Type" attribute="1" defaultMemberUniqueName="[Dim Equipment].[Equipment Type].[All]" allUniqueName="[Dim Equipment].[Equipment Type].[All]" dimensionUniqueName="[Dim Equipment]" displayFolder="" count="0" unbalanced="0" hidden="1"/>
    <cacheHierarchy uniqueName="[Dim Equipment].[EquipmentKey]" caption="EquipmentKey" attribute="1" defaultMemberUniqueName="[Dim Equipment].[EquipmentKey].[All]" allUniqueName="[Dim Equipment].[EquipmentKey].[All]" dimensionUniqueName="[Dim Equipment]" displayFolder="" count="0" unbalanced="0" hidden="1"/>
    <cacheHierarchy uniqueName="[Dim Equipment].[Equipments Code]" caption="Equipments Code" attribute="1" defaultMemberUniqueName="[Dim Equipment].[Equipments Code].[All]" allUniqueName="[Dim Equipment].[Equipments Code].[All]" dimensionUniqueName="[Dim Equipment]" displayFolder="" count="0" unbalanced="0" hidden="1"/>
    <cacheHierarchy uniqueName="[Dim Equipment].[Equipments Codes]" caption="Equipments Codes" attribute="1" defaultMemberUniqueName="[Dim Equipment].[Equipments Codes].[All]" allUniqueName="[Dim Equipment].[Equipments Codes].[All]" dimensionUniqueName="[Dim Equipment]" displayFolder="" count="0" unbalanced="0" hidden="1"/>
    <cacheHierarchy uniqueName="[Dim Equipment].[No Of Equipments]" caption="No Of Equipments" attribute="1" defaultMemberUniqueName="[Dim Equipment].[No Of Equipments].[All]" allUniqueName="[Dim Equipment].[No Of Equipments].[All]" dimensionUniqueName="[Dim Equipment]" displayFolder="" count="0" unbalanced="0" hidden="1"/>
    <cacheHierarchy uniqueName="[Dim Equipment].[Unified Equipment Name]" caption="Unified Equipment Name" attribute="1" defaultMemberUniqueName="[Dim Equipment].[Unified Equipment Name].[All]" allUniqueName="[Dim Equipment].[Unified Equipment Name].[All]" dimensionUniqueName="[Dim Equipment]" displayFolder="" count="0" unbalanced="0" hidden="1"/>
    <cacheHierarchy uniqueName="[Dim Equipment Status].[Equipment Status]" caption="Equipment Status" attribute="1" defaultMemberUniqueName="[Dim Equipment Status].[Equipment Status].[All]" allUniqueName="[Dim Equipment Status].[Equipment Status].[All]" dimensionUniqueName="[Dim Equipment Status]" displayFolder="" count="0" unbalanced="0" hidden="1"/>
    <cacheHierarchy uniqueName="[Dim Equipment Status].[EquipStatusKey]" caption="EquipStatusKey" attribute="1" defaultMemberUniqueName="[Dim Equipment Status].[EquipStatusKey].[All]" allUniqueName="[Dim Equipment Status].[EquipStatusKey].[All]" dimensionUniqueName="[Dim Equipment Status]" displayFolder="" count="0" unbalanced="0" hidden="1"/>
    <cacheHierarchy uniqueName="[Dim Exclusive].[Exclusive_Key]" caption="Exclusive_Key" attribute="1" defaultMemberUniqueName="[Dim Exclusive].[Exclusive_Key].[All]" allUniqueName="[Dim Exclusive].[Exclusive_Key].[All]" dimensionUniqueName="[Dim Exclusive]" displayFolder="" count="0" unbalanced="0" hidden="1"/>
    <cacheHierarchy uniqueName="[Dim Growth Scenario].[Scenario Desc]" caption="Scenario Desc" attribute="1" defaultMemberUniqueName="[Dim Growth Scenario].[Scenario Desc].[All]" allUniqueName="[Dim Growth Scenario].[Scenario Desc].[All]" dimensionUniqueName="[Dim Growth Scenario]" displayFolder="" count="0" unbalanced="0" hidden="1"/>
    <cacheHierarchy uniqueName="[Dim Growth Scenario].[Scenario Key]" caption="Scenario Key" attribute="1" defaultMemberUniqueName="[Dim Growth Scenario].[Scenario Key].[All]" allUniqueName="[Dim Growth Scenario].[Scenario Key].[All]" dimensionUniqueName="[Dim Growth Scenario]" displayFolder="" count="0" unbalanced="0" hidden="1"/>
    <cacheHierarchy uniqueName="[Dim Growth Scenario].[Scenario Name]" caption="Scenario Name" attribute="1" defaultMemberUniqueName="[Dim Growth Scenario].[Scenario Name].[All]" allUniqueName="[Dim Growth Scenario].[Scenario Name].[All]" dimensionUniqueName="[Dim Growth Scenario]" displayFolder="" count="0" unbalanced="0" hidden="1"/>
    <cacheHierarchy uniqueName="[Dim Growth Scenario].[ScenarioSide]" caption="ScenarioSide" attribute="1" defaultMemberUniqueName="[Dim Growth Scenario].[ScenarioSide].[All]" allUniqueName="[Dim Growth Scenario].[ScenarioSide].[All]" dimensionUniqueName="[Dim Growth Scenario]" displayFolder="" count="0" unbalanced="0" hidden="1"/>
    <cacheHierarchy uniqueName="[Dim Hospital Structure].[Organization]" caption="Organization" attribute="1" defaultMemberUniqueName="[Dim Hospital Structure].[Organization].[All]" allUniqueName="[Dim Hospital Structure].[Organization].[All]" dimensionUniqueName="[Dim Hospital Structure]" displayFolder="" count="0" unbalanced="0" hidden="1"/>
    <cacheHierarchy uniqueName="[Dim Hospital Structure].[PKey_LevelOne]" caption="PKey_LevelOne" attribute="1" defaultMemberUniqueName="[Dim Hospital Structure].[PKey_LevelOne].[All]" allUniqueName="[Dim Hospital Structure].[PKey_LevelOne].[All]" dimensionUniqueName="[Dim Hospital Structure]" displayFolder="" count="0" unbalanced="0" hidden="1"/>
    <cacheHierarchy uniqueName="[Dim Hospital Structure].[Status]" caption="Status" attribute="1" defaultMemberUniqueName="[Dim Hospital Structure].[Status].[All]" allUniqueName="[Dim Hospital Structure].[Status].[All]" dimensionUniqueName="[Dim Hospital Structure]" displayFolder="" count="0" unbalanced="0" hidden="1"/>
    <cacheHierarchy uniqueName="[Dim Inquiry].[InquiryID]" caption="InquiryID" attribute="1" defaultMemberUniqueName="[Dim Inquiry].[InquiryID].[All]" allUniqueName="[Dim Inquiry].[InquiryID].[All]" dimensionUniqueName="[Dim Inquiry]" displayFolder="" count="0" unbalanced="0" hidden="1"/>
    <cacheHierarchy uniqueName="[Dim Inquiry].[InquiryName]" caption="InquiryName" attribute="1" defaultMemberUniqueName="[Dim Inquiry].[InquiryName].[All]" allUniqueName="[Dim Inquiry].[InquiryName].[All]" dimensionUniqueName="[Dim Inquiry]" displayFolder="" count="0" unbalanced="0" hidden="1"/>
    <cacheHierarchy uniqueName="[Dim Inquiry Reason].[InquiryReasonID]" caption="InquiryReasonID" attribute="1" defaultMemberUniqueName="[Dim Inquiry Reason].[InquiryReasonID].[All]" allUniqueName="[Dim Inquiry Reason].[InquiryReasonID].[All]" dimensionUniqueName="[Dim Inquiry Reason]" displayFolder="" count="0" unbalanced="0" hidden="1"/>
    <cacheHierarchy uniqueName="[Dim Inquiry Reason].[InquiryReasonName]" caption="InquiryReasonName" attribute="1" defaultMemberUniqueName="[Dim Inquiry Reason].[InquiryReasonName].[All]" allUniqueName="[Dim Inquiry Reason].[InquiryReasonName].[All]" dimensionUniqueName="[Dim Inquiry Reason]" displayFolder="" count="0" unbalanced="0" hidden="1"/>
    <cacheHierarchy uniqueName="[Dim Interactions].[Dashboard Actions]" caption="Dashboard Actions" attribute="1" defaultMemberUniqueName="[Dim Interactions].[Dashboard Actions].[All]" allUniqueName="[Dim Interactions].[Dashboard Actions].[All]" dimensionUniqueName="[Dim Interactions]" displayFolder="" count="0" unbalanced="0" hidden="1"/>
    <cacheHierarchy uniqueName="[Dim Interactions].[Request Type]" caption="Request Type" attribute="1" defaultMemberUniqueName="[Dim Interactions].[Request Type].[All]" allUniqueName="[Dim Interactions].[Request Type].[All]" dimensionUniqueName="[Dim Interactions]" displayFolder="" count="0" unbalanced="0" hidden="1"/>
    <cacheHierarchy uniqueName="[Dim Interactions].[View Status]" caption="View Status" attribute="1" defaultMemberUniqueName="[Dim Interactions].[View Status].[All]" allUniqueName="[Dim Interactions].[View Status].[All]" dimensionUniqueName="[Dim Interactions]" displayFolder="" count="0" unbalanced="0" hidden="1"/>
    <cacheHierarchy uniqueName="[Dim Interactions].[ViewKey]" caption="ViewKey" attribute="1" defaultMemberUniqueName="[Dim Interactions].[ViewKey].[All]" allUniqueName="[Dim Interactions].[ViewKey].[All]" dimensionUniqueName="[Dim Interactions]" displayFolder="" count="0" unbalanced="0" hidden="1"/>
    <cacheHierarchy uniqueName="[Dim Invoice].[sys_key]" caption="sys_key" attribute="1" defaultMemberUniqueName="[Dim Invoice].[sys_key].[All]" allUniqueName="[Dim Invoice].[sys_key].[All]" dimensionUniqueName="[Dim Invoice]" displayFolder="" count="0" unbalanced="0" hidden="1"/>
    <cacheHierarchy uniqueName="[Dim Lab Reference Values].[agemax]" caption="agemax" attribute="1" defaultMemberUniqueName="[Dim Lab Reference Values].[agemax].[All]" allUniqueName="[Dim Lab Reference Values].[agemax].[All]" dimensionUniqueName="[Dim Lab Reference Values]" displayFolder="" count="0" unbalanced="0" hidden="1"/>
    <cacheHierarchy uniqueName="[Dim Lab Reference Values].[agemin]" caption="agemin" attribute="1" defaultMemberUniqueName="[Dim Lab Reference Values].[agemin].[All]" allUniqueName="[Dim Lab Reference Values].[agemin].[All]" dimensionUniqueName="[Dim Lab Reference Values]" displayFolder="" count="0" unbalanced="0" hidden="1"/>
    <cacheHierarchy uniqueName="[Dim Lab Reference Values].[Description]" caption="Description" attribute="1" defaultMemberUniqueName="[Dim Lab Reference Values].[Description].[All]" allUniqueName="[Dim Lab Reference Values].[Description].[All]" dimensionUniqueName="[Dim Lab Reference Values]" displayFolder="" count="0" unbalanced="0" hidden="1"/>
    <cacheHierarchy uniqueName="[Dim Lab Reference Values].[Max. Value]" caption="Max. Value" attribute="1" defaultMemberUniqueName="[Dim Lab Reference Values].[Max. Value].[All]" allUniqueName="[Dim Lab Reference Values].[Max. Value].[All]" dimensionUniqueName="[Dim Lab Reference Values]" displayFolder="" count="0" unbalanced="0" hidden="1"/>
    <cacheHierarchy uniqueName="[Dim Lab Reference Values].[Min. Value]" caption="Min. Value" attribute="1" defaultMemberUniqueName="[Dim Lab Reference Values].[Min. Value].[All]" allUniqueName="[Dim Lab Reference Values].[Min. Value].[All]" dimensionUniqueName="[Dim Lab Reference Values]" displayFolder="" count="0" unbalanced="0" hidden="1"/>
    <cacheHierarchy uniqueName="[Dim Lab Reference Values].[Multi Line Result]" caption="Multi Line Result" attribute="1" defaultMemberUniqueName="[Dim Lab Reference Values].[Multi Line Result].[All]" allUniqueName="[Dim Lab Reference Values].[Multi Line Result].[All]" dimensionUniqueName="[Dim Lab Reference Values]" displayFolder="" count="0" unbalanced="0" hidden="1"/>
    <cacheHierarchy uniqueName="[Dim Lab Reference Values].[ref_value_key]" caption="ref_value_key" attribute="1" defaultMemberUniqueName="[Dim Lab Reference Values].[ref_value_key].[All]" allUniqueName="[Dim Lab Reference Values].[ref_value_key].[All]" dimensionUniqueName="[Dim Lab Reference Values]" displayFolder="" count="0" unbalanced="0" hidden="1"/>
    <cacheHierarchy uniqueName="[Dim Lab Reference Values].[Result Sex]" caption="Result Sex" attribute="1" defaultMemberUniqueName="[Dim Lab Reference Values].[Result Sex].[All]" allUniqueName="[Dim Lab Reference Values].[Result Sex].[All]" dimensionUniqueName="[Dim Lab Reference Values]" displayFolder="" count="0" unbalanced="0" hidden="1"/>
    <cacheHierarchy uniqueName="[Dim Lab Reference Values].[Result Type]" caption="Result Type" attribute="1" defaultMemberUniqueName="[Dim Lab Reference Values].[Result Type].[All]" allUniqueName="[Dim Lab Reference Values].[Result Type].[All]" dimensionUniqueName="[Dim Lab Reference Values]" displayFolder="" count="0" unbalanced="0" hidden="1"/>
    <cacheHierarchy uniqueName="[Dim Laboratory].[Cancel Reason]" caption="Cancel Reason" attribute="1" defaultMemberUniqueName="[Dim Laboratory].[Cancel Reason].[All]" allUniqueName="[Dim Laboratory].[Cancel Reason].[All]" dimensionUniqueName="[Dim Laboratory]" displayFolder="" count="0" unbalanced="0" hidden="1"/>
    <cacheHierarchy uniqueName="[Dim Laboratory].[Lab_result_key]" caption="Lab_result_key" attribute="1" defaultMemberUniqueName="[Dim Laboratory].[Lab_result_key].[All]" allUniqueName="[Dim Laboratory].[Lab_result_key].[All]" dimensionUniqueName="[Dim Laboratory]" displayFolder="" count="0" unbalanced="0" hidden="1"/>
    <cacheHierarchy uniqueName="[Dim Laboratory].[Normality]" caption="Normality" attribute="1" defaultMemberUniqueName="[Dim Laboratory].[Normality].[All]" allUniqueName="[Dim Laboratory].[Normality].[All]" dimensionUniqueName="[Dim Laboratory]" displayFolder="" count="0" unbalanced="0" hidden="1"/>
    <cacheHierarchy uniqueName="[Dim Laboratory].[Order Status]" caption="Order Status" attribute="1" defaultMemberUniqueName="[Dim Laboratory].[Order Status].[All]" allUniqueName="[Dim Laboratory].[Order Status].[All]" dimensionUniqueName="[Dim Laboratory]" displayFolder="" count="0" unbalanced="0" hidden="1"/>
    <cacheHierarchy uniqueName="[Dim Laboratory].[Print Flag]" caption="Print Flag" attribute="1" defaultMemberUniqueName="[Dim Laboratory].[Print Flag].[All]" allUniqueName="[Dim Laboratory].[Print Flag].[All]" dimensionUniqueName="[Dim Laboratory]" displayFolder="" count="0" unbalanced="0" hidden="1"/>
    <cacheHierarchy uniqueName="[Dim Laboratory].[Resul tvalue]" caption="Resul tvalue" attribute="1" defaultMemberUniqueName="[Dim Laboratory].[Resul tvalue].[All]" allUniqueName="[Dim Laboratory].[Resul tvalue].[All]" dimensionUniqueName="[Dim Laboratory]" displayFolder="" count="0" unbalanced="0" hidden="1"/>
    <cacheHierarchy uniqueName="[Dim Laboratory].[Result text]" caption="Result text" attribute="1" defaultMemberUniqueName="[Dim Laboratory].[Result text].[All]" allUniqueName="[Dim Laboratory].[Result text].[All]" dimensionUniqueName="[Dim Laboratory]" displayFolder="" count="0" unbalanced="0" hidden="1"/>
    <cacheHierarchy uniqueName="[Dim Laboratory].[Sample Status]" caption="Sample Status" attribute="1" defaultMemberUniqueName="[Dim Laboratory].[Sample Status].[All]" allUniqueName="[Dim Laboratory].[Sample Status].[All]" dimensionUniqueName="[Dim Laboratory]" displayFolder="" count="0" unbalanced="0" hidden="1"/>
    <cacheHierarchy uniqueName="[Dim Laboratory].[Test Status]" caption="Test Status" attribute="1" defaultMemberUniqueName="[Dim Laboratory].[Test Status].[All]" allUniqueName="[Dim Laboratory].[Test Status].[All]" dimensionUniqueName="[Dim Laboratory]" displayFolder="" count="0" unbalanced="0" hidden="1"/>
    <cacheHierarchy uniqueName="[Dim Lead].[Address]" caption="Address" attribute="1" defaultMemberUniqueName="[Dim Lead].[Address].[All]" allUniqueName="[Dim Lead].[Address].[All]" dimensionUniqueName="[Dim Lead]" displayFolder="" count="0" unbalanced="0" hidden="1"/>
    <cacheHierarchy uniqueName="[Dim Lead].[Ads]" caption="Ads" attribute="1" defaultMemberUniqueName="[Dim Lead].[Ads].[All]" allUniqueName="[Dim Lead].[Ads].[All]" dimensionUniqueName="[Dim Lead]" displayFolder="" count="0" unbalanced="0" hidden="1"/>
    <cacheHierarchy uniqueName="[Dim Lead].[AdSet]" caption="AdSet" attribute="1" defaultMemberUniqueName="[Dim Lead].[AdSet].[All]" allUniqueName="[Dim Lead].[AdSet].[All]" dimensionUniqueName="[Dim Lead]" displayFolder="" count="0" unbalanced="0" hidden="1"/>
    <cacheHierarchy uniqueName="[Dim Lead].[Age]" caption="Age" attribute="1" defaultMemberUniqueName="[Dim Lead].[Age].[All]" allUniqueName="[Dim Lead].[Age].[All]" dimensionUniqueName="[Dim Lead]" displayFolder="" count="0" unbalanced="0" hidden="1"/>
    <cacheHierarchy uniqueName="[Dim Lead].[Age_Range]" caption="Age_Range" attribute="1" defaultMemberUniqueName="[Dim Lead].[Age_Range].[All]" allUniqueName="[Dim Lead].[Age_Range].[All]" dimensionUniqueName="[Dim Lead]" displayFolder="" count="0" unbalanced="0" hidden="1"/>
    <cacheHierarchy uniqueName="[Dim Lead].[AVG_Sallary]" caption="AVG_Sallary" attribute="1" defaultMemberUniqueName="[Dim Lead].[AVG_Sallary].[All]" allUniqueName="[Dim Lead].[AVG_Sallary].[All]" dimensionUniqueName="[Dim Lead]" displayFolder="" count="0" unbalanced="0" hidden="1"/>
    <cacheHierarchy uniqueName="[Dim Lead].[Booking_Phone_Number]" caption="Booking_Phone_Number" attribute="1" defaultMemberUniqueName="[Dim Lead].[Booking_Phone_Number].[All]" allUniqueName="[Dim Lead].[Booking_Phone_Number].[All]" dimensionUniqueName="[Dim Lead]" displayFolder="" count="0" unbalanced="0" hidden="1"/>
    <cacheHierarchy uniqueName="[Dim Lead].[City]" caption="City" attribute="1" defaultMemberUniqueName="[Dim Lead].[City].[All]" allUniqueName="[Dim Lead].[City].[All]" dimensionUniqueName="[Dim Lead]" displayFolder="" count="0" unbalanced="0" hidden="1"/>
    <cacheHierarchy uniqueName="[Dim Lead].[Data Source]" caption="Data Source" attribute="1" defaultMemberUniqueName="[Dim Lead].[Data Source].[All]" allUniqueName="[Dim Lead].[Data Source].[All]" dimensionUniqueName="[Dim Lead]" displayFolder="" count="0" unbalanced="0" hidden="1"/>
    <cacheHierarchy uniqueName="[Dim Lead].[Description]" caption="Description" attribute="1" defaultMemberUniqueName="[Dim Lead].[Description].[All]" allUniqueName="[Dim Lead].[Description].[All]" dimensionUniqueName="[Dim Lead]" displayFolder="" count="0" unbalanced="0" hidden="1"/>
    <cacheHierarchy uniqueName="[Dim Lead].[District]" caption="District" attribute="1" defaultMemberUniqueName="[Dim Lead].[District].[All]" allUniqueName="[Dim Lead].[District].[All]" dimensionUniqueName="[Dim Lead]" displayFolder="" count="0" unbalanced="0" hidden="1"/>
    <cacheHierarchy uniqueName="[Dim Lead].[Doctor]" caption="Doctor" attribute="1" defaultMemberUniqueName="[Dim Lead].[Doctor].[All]" allUniqueName="[Dim Lead].[Doctor].[All]" dimensionUniqueName="[Dim Lead]" displayFolder="" count="0" unbalanced="0" hidden="1"/>
    <cacheHierarchy uniqueName="[Dim Lead].[EMail_Adress]" caption="EMail_Adress" attribute="1" defaultMemberUniqueName="[Dim Lead].[EMail_Adress].[All]" allUniqueName="[Dim Lead].[EMail_Adress].[All]" dimensionUniqueName="[Dim Lead]" displayFolder="" count="0" unbalanced="0" hidden="1"/>
    <cacheHierarchy uniqueName="[Dim Lead].[Event Agent]" caption="Event Agent" attribute="1" defaultMemberUniqueName="[Dim Lead].[Event Agent].[All]" allUniqueName="[Dim Lead].[Event Agent].[All]" dimensionUniqueName="[Dim Lead]" displayFolder="" count="0" unbalanced="0" hidden="1"/>
    <cacheHierarchy uniqueName="[Dim Lead].[Financial_Type]" caption="Financial_Type" attribute="1" defaultMemberUniqueName="[Dim Lead].[Financial_Type].[All]" allUniqueName="[Dim Lead].[Financial_Type].[All]" dimensionUniqueName="[Dim Lead]" displayFolder="" count="0" unbalanced="0" hidden="1"/>
    <cacheHierarchy uniqueName="[Dim Lead].[Gender]" caption="Gender" attribute="1" defaultMemberUniqueName="[Dim Lead].[Gender].[All]" allUniqueName="[Dim Lead].[Gender].[All]" dimensionUniqueName="[Dim Lead]" displayFolder="" count="0" unbalanced="0" hidden="1"/>
    <cacheHierarchy uniqueName="[Dim Lead].[HowToKnow]" caption="HowToKnow" attribute="1" defaultMemberUniqueName="[Dim Lead].[HowToKnow].[All]" allUniqueName="[Dim Lead].[HowToKnow].[All]" dimensionUniqueName="[Dim Lead]" displayFolder="" count="0" unbalanced="0" hidden="1"/>
    <cacheHierarchy uniqueName="[Dim Lead].[Job_Title]" caption="Job_Title" attribute="1" defaultMemberUniqueName="[Dim Lead].[Job_Title].[All]" allUniqueName="[Dim Lead].[Job_Title].[All]" dimensionUniqueName="[Dim Lead]" displayFolder="" count="0" unbalanced="0" hidden="1"/>
    <cacheHierarchy uniqueName="[Dim Lead].[Last Phone Call Agent]" caption="Last Phone Call Agent" attribute="1" defaultMemberUniqueName="[Dim Lead].[Last Phone Call Agent].[All]" allUniqueName="[Dim Lead].[Last Phone Call Agent].[All]" dimensionUniqueName="[Dim Lead]" displayFolder="" count="0" unbalanced="0" hidden="1"/>
    <cacheHierarchy uniqueName="[Dim Lead].[Lead State]" caption="Lead State" attribute="1" defaultMemberUniqueName="[Dim Lead].[Lead State].[All]" allUniqueName="[Dim Lead].[Lead State].[All]" dimensionUniqueName="[Dim Lead]" displayFolder="" count="0" unbalanced="0" hidden="1"/>
    <cacheHierarchy uniqueName="[Dim Lead].[Lead Status]" caption="Lead Status" attribute="1" defaultMemberUniqueName="[Dim Lead].[Lead Status].[All]" allUniqueName="[Dim Lead].[Lead Status].[All]" dimensionUniqueName="[Dim Lead]" displayFolder="" count="0" unbalanced="0" hidden="1"/>
    <cacheHierarchy uniqueName="[Dim Lead].[Lead Type]" caption="Lead Type" attribute="1" defaultMemberUniqueName="[Dim Lead].[Lead Type].[All]" allUniqueName="[Dim Lead].[Lead Type].[All]" dimensionUniqueName="[Dim Lead]" displayFolder="" count="0" unbalanced="0" hidden="1"/>
    <cacheHierarchy uniqueName="[Dim Lead].[Lead_BirthDate]" caption="Lead_BirthDate" attribute="1" defaultMemberUniqueName="[Dim Lead].[Lead_BirthDate].[All]" allUniqueName="[Dim Lead].[Lead_BirthDate].[All]" dimensionUniqueName="[Dim Lead]" displayFolder="" count="0" unbalanced="0" hidden="1"/>
    <cacheHierarchy uniqueName="[Dim Lead].[Lead_CreationDate]" caption="Lead_CreationDate" attribute="1" defaultMemberUniqueName="[Dim Lead].[Lead_CreationDate].[All]" allUniqueName="[Dim Lead].[Lead_CreationDate].[All]" dimensionUniqueName="[Dim Lead]" displayFolder="" count="0" unbalanced="0" hidden="1"/>
    <cacheHierarchy uniqueName="[Dim Lead].[Lead_CreationTime]" caption="Lead_CreationTime" attribute="1" defaultMemberUniqueName="[Dim Lead].[Lead_CreationTime].[All]" allUniqueName="[Dim Lead].[Lead_CreationTime].[All]" dimensionUniqueName="[Dim Lead]" displayFolder="" count="0" unbalanced="0" hidden="1"/>
    <cacheHierarchy uniqueName="[Dim Lead].[Lead_Date]" caption="Lead_Date" attribute="1" defaultMemberUniqueName="[Dim Lead].[Lead_Date].[All]" allUniqueName="[Dim Lead].[Lead_Date].[All]" dimensionUniqueName="[Dim Lead]" displayFolder="" count="0" unbalanced="0" hidden="1"/>
    <cacheHierarchy uniqueName="[Dim Lead].[Lead_ID]" caption="Lead_ID" attribute="1" defaultMemberUniqueName="[Dim Lead].[Lead_ID].[All]" allUniqueName="[Dim Lead].[Lead_ID].[All]" dimensionUniqueName="[Dim Lead]" displayFolder="" count="0" unbalanced="0" hidden="1"/>
    <cacheHierarchy uniqueName="[Dim Lead].[Lead_ID_Org]" caption="Lead_ID_Org" attribute="1" defaultMemberUniqueName="[Dim Lead].[Lead_ID_Org].[All]" allUniqueName="[Dim Lead].[Lead_ID_Org].[All]" dimensionUniqueName="[Dim Lead]" displayFolder="" count="0" unbalanced="0" hidden="1"/>
    <cacheHierarchy uniqueName="[Dim Lead].[Lead_Name]" caption="Lead_Name" attribute="1" defaultMemberUniqueName="[Dim Lead].[Lead_Name].[All]" allUniqueName="[Dim Lead].[Lead_Name].[All]" dimensionUniqueName="[Dim Lead]" displayFolder="" count="0" unbalanced="0" hidden="1"/>
    <cacheHierarchy uniqueName="[Dim Lead].[Lead_Source]" caption="Lead_Source" attribute="1" defaultMemberUniqueName="[Dim Lead].[Lead_Source].[All]" allUniqueName="[Dim Lead].[Lead_Source].[All]" dimensionUniqueName="[Dim Lead]" displayFolder="" count="0" unbalanced="0" hidden="1"/>
    <cacheHierarchy uniqueName="[Dim Lead].[Medical Interest]" caption="Medical Interest" attribute="1" defaultMemberUniqueName="[Dim Lead].[Medical Interest].[All]" allUniqueName="[Dim Lead].[Medical Interest].[All]" dimensionUniqueName="[Dim Lead]" displayFolder="" count="0" unbalanced="0" hidden="1"/>
    <cacheHierarchy uniqueName="[Dim Lead].[Mobile]" caption="Mobile" attribute="1" defaultMemberUniqueName="[Dim Lead].[Mobile].[All]" allUniqueName="[Dim Lead].[Mobile].[All]" dimensionUniqueName="[Dim Lead]" displayFolder="" count="0" unbalanced="0" hidden="1"/>
    <cacheHierarchy uniqueName="[Dim Lead].[Nationality]" caption="Nationality" attribute="1" defaultMemberUniqueName="[Dim Lead].[Nationality].[All]" allUniqueName="[Dim Lead].[Nationality].[All]" dimensionUniqueName="[Dim Lead]" displayFolder="" count="0" unbalanced="0" hidden="1"/>
    <cacheHierarchy uniqueName="[Dim Lead].[Net Volume Lead Source]" caption="Net Volume Lead Source" attribute="1" defaultMemberUniqueName="[Dim Lead].[Net Volume Lead Source].[All]" allUniqueName="[Dim Lead].[Net Volume Lead Source].[All]" dimensionUniqueName="[Dim Lead]" displayFolder="" count="0" unbalanced="0" hidden="1"/>
    <cacheHierarchy uniqueName="[Dim Lead].[Notes]" caption="Notes" attribute="1" defaultMemberUniqueName="[Dim Lead].[Notes].[All]" allUniqueName="[Dim Lead].[Notes].[All]" dimensionUniqueName="[Dim Lead]" displayFolder="" count="0" unbalanced="0" hidden="1"/>
    <cacheHierarchy uniqueName="[Dim Lead].[Phone Call Result]" caption="Phone Call Result" attribute="1" defaultMemberUniqueName="[Dim Lead].[Phone Call Result].[All]" allUniqueName="[Dim Lead].[Phone Call Result].[All]" dimensionUniqueName="[Dim Lead]" displayFolder="" count="0" unbalanced="0" hidden="1"/>
    <cacheHierarchy uniqueName="[Dim Lead].[Processing]" caption="Processing" attribute="1" defaultMemberUniqueName="[Dim Lead].[Processing].[All]" allUniqueName="[Dim Lead].[Processing].[All]" dimensionUniqueName="[Dim Lead]" displayFolder="" count="0" unbalanced="0" hidden="1"/>
    <cacheHierarchy uniqueName="[Dim Lead].[Province]" caption="Province" attribute="1" defaultMemberUniqueName="[Dim Lead].[Province].[All]" allUniqueName="[Dim Lead].[Province].[All]" dimensionUniqueName="[Dim Lead]" displayFolder="" count="0" unbalanced="0" hidden="1"/>
    <cacheHierarchy uniqueName="[Dim Lead].[Rating]" caption="Rating" attribute="1" defaultMemberUniqueName="[Dim Lead].[Rating].[All]" allUniqueName="[Dim Lead].[Rating].[All]" dimensionUniqueName="[Dim Lead]" displayFolder="" count="0" unbalanced="0" hidden="1"/>
    <cacheHierarchy uniqueName="[Dim Lead].[Reachability]" caption="Reachability" attribute="1" defaultMemberUniqueName="[Dim Lead].[Reachability].[All]" allUniqueName="[Dim Lead].[Reachability].[All]" dimensionUniqueName="[Dim Lead]" displayFolder="" count="0" unbalanced="0" hidden="1"/>
    <cacheHierarchy uniqueName="[Dim Lead].[Social_Status]" caption="Social_Status" attribute="1" defaultMemberUniqueName="[Dim Lead].[Social_Status].[All]" allUniqueName="[Dim Lead].[Social_Status].[All]" dimensionUniqueName="[Dim Lead]" displayFolder="" count="0" unbalanced="0" hidden="1"/>
    <cacheHierarchy uniqueName="[Dim Lead].[Source_Unit]" caption="Source_Unit" attribute="1" defaultMemberUniqueName="[Dim Lead].[Source_Unit].[All]" allUniqueName="[Dim Lead].[Source_Unit].[All]" dimensionUniqueName="[Dim Lead]" displayFolder="" count="0" unbalanced="0" hidden="1"/>
    <cacheHierarchy uniqueName="[Dim Lead].[Specialty1]" caption="Specialty1" attribute="1" defaultMemberUniqueName="[Dim Lead].[Specialty1].[All]" allUniqueName="[Dim Lead].[Specialty1].[All]" dimensionUniqueName="[Dim Lead]" displayFolder="" count="0" unbalanced="0" hidden="1"/>
    <cacheHierarchy uniqueName="[Dim Lead].[Specialty2]" caption="Specialty2" attribute="1" defaultMemberUniqueName="[Dim Lead].[Specialty2].[All]" allUniqueName="[Dim Lead].[Specialty2].[All]" dimensionUniqueName="[Dim Lead]" displayFolder="" count="0" unbalanced="0" hidden="1"/>
    <cacheHierarchy uniqueName="[Dim Lead].[Specialty3]" caption="Specialty3" attribute="1" defaultMemberUniqueName="[Dim Lead].[Specialty3].[All]" allUniqueName="[Dim Lead].[Specialty3].[All]" dimensionUniqueName="[Dim Lead]" displayFolder="" count="0" unbalanced="0" hidden="1"/>
    <cacheHierarchy uniqueName="[Dim Lead].[Topic]" caption="Topic" attribute="1" defaultMemberUniqueName="[Dim Lead].[Topic].[All]" allUniqueName="[Dim Lead].[Topic].[All]" dimensionUniqueName="[Dim Lead]" displayFolder="" count="0" unbalanced="0" hidden="1"/>
    <cacheHierarchy uniqueName="[Dim Lead Source].[id]" caption="id" attribute="1" defaultMemberUniqueName="[Dim Lead Source].[id].[All]" allUniqueName="[Dim Lead Source].[id].[All]" dimensionUniqueName="[Dim Lead Source]" displayFolder="" count="0" unbalanced="0" hidden="1"/>
    <cacheHierarchy uniqueName="[Dim Lead Source].[Lead Source]" caption="Lead Source" attribute="1" defaultMemberUniqueName="[Dim Lead Source].[Lead Source].[All]" allUniqueName="[Dim Lead Source].[Lead Source].[All]" dimensionUniqueName="[Dim Lead Source]" displayFolder="" count="0" unbalanced="0" hidden="1"/>
    <cacheHierarchy uniqueName="[Dim Main Activity].[CampaignActivity_Code]" caption="CampaignActivity_Code" attribute="1" defaultMemberUniqueName="[Dim Main Activity].[CampaignActivity_Code].[All]" allUniqueName="[Dim Main Activity].[CampaignActivity_Code].[All]" dimensionUniqueName="[Dim Main Activity]" displayFolder="" count="0" unbalanced="0" hidden="1"/>
    <cacheHierarchy uniqueName="[Dim Main Activity].[CreatedBy_Name]" caption="CreatedBy_Name" attribute="1" defaultMemberUniqueName="[Dim Main Activity].[CreatedBy_Name].[All]" allUniqueName="[Dim Main Activity].[CreatedBy_Name].[All]" dimensionUniqueName="[Dim Main Activity]" displayFolder="" count="0" unbalanced="0" hidden="1"/>
    <cacheHierarchy uniqueName="[Dim Main Activity].[Description]" caption="Description" attribute="1" defaultMemberUniqueName="[Dim Main Activity].[Description].[All]" allUniqueName="[Dim Main Activity].[Description].[All]" dimensionUniqueName="[Dim Main Activity]" displayFolder="" count="0" unbalanced="0" hidden="1"/>
    <cacheHierarchy uniqueName="[Dim Main Activity].[MainActivity_Creation_Date]" caption="MainActivity_Creation_Date" attribute="1" defaultMemberUniqueName="[Dim Main Activity].[MainActivity_Creation_Date].[All]" allUniqueName="[Dim Main Activity].[MainActivity_Creation_Date].[All]" dimensionUniqueName="[Dim Main Activity]" displayFolder="" count="0" unbalanced="0" hidden="1"/>
    <cacheHierarchy uniqueName="[Dim Main Activity].[MainActivity_Creation_Time]" caption="MainActivity_Creation_Time" attribute="1" defaultMemberUniqueName="[Dim Main Activity].[MainActivity_Creation_Time].[All]" allUniqueName="[Dim Main Activity].[MainActivity_Creation_Time].[All]" dimensionUniqueName="[Dim Main Activity]" displayFolder="" count="0" unbalanced="0" hidden="1"/>
    <cacheHierarchy uniqueName="[Dim Main Activity].[MainActivity_ID]" caption="MainActivity_ID" attribute="1" defaultMemberUniqueName="[Dim Main Activity].[MainActivity_ID].[All]" allUniqueName="[Dim Main Activity].[MainActivity_ID].[All]" dimensionUniqueName="[Dim Main Activity]" displayFolder="" count="0" unbalanced="0" hidden="1"/>
    <cacheHierarchy uniqueName="[Dim Main Activity].[MainActivity_Name]" caption="MainActivity_Name" attribute="1" defaultMemberUniqueName="[Dim Main Activity].[MainActivity_Name].[All]" allUniqueName="[Dim Main Activity].[MainActivity_Name].[All]" dimensionUniqueName="[Dim Main Activity]" displayFolder="" count="0" unbalanced="0" hidden="1"/>
    <cacheHierarchy uniqueName="[Dim Main Activity].[MainActivity_TypeCode]" caption="MainActivity_TypeCode" attribute="1" defaultMemberUniqueName="[Dim Main Activity].[MainActivity_TypeCode].[All]" allUniqueName="[Dim Main Activity].[MainActivity_TypeCode].[All]" dimensionUniqueName="[Dim Main Activity]" displayFolder="" count="0" unbalanced="0" hidden="1"/>
    <cacheHierarchy uniqueName="[Dim Main Activity].[MainActivity_TypeName]" caption="MainActivity_TypeName" attribute="1" defaultMemberUniqueName="[Dim Main Activity].[MainActivity_TypeName].[All]" allUniqueName="[Dim Main Activity].[MainActivity_TypeName].[All]" dimensionUniqueName="[Dim Main Activity]" displayFolder="" count="0" unbalanced="0" hidden="1"/>
    <cacheHierarchy uniqueName="[Dim Main Activity].[Owner_Name]" caption="Owner_Name" attribute="1" defaultMemberUniqueName="[Dim Main Activity].[Owner_Name].[All]" allUniqueName="[Dim Main Activity].[Owner_Name].[All]" dimensionUniqueName="[Dim Main Activity]" displayFolder="" count="0" unbalanced="0" hidden="1"/>
    <cacheHierarchy uniqueName="[Dim Marketing Accounts].[Account Name]" caption="Account Name" attribute="1" defaultMemberUniqueName="[Dim Marketing Accounts].[Account Name].[All]" allUniqueName="[Dim Marketing Accounts].[Account Name].[All]" dimensionUniqueName="[Dim Marketing Accounts]" displayFolder="" count="0" unbalanced="0" hidden="1"/>
    <cacheHierarchy uniqueName="[Dim Marketing Accounts].[AccountKey]" caption="AccountKey" attribute="1" defaultMemberUniqueName="[Dim Marketing Accounts].[AccountKey].[All]" allUniqueName="[Dim Marketing Accounts].[AccountKey].[All]" dimensionUniqueName="[Dim Marketing Accounts]" displayFolder="" count="0" unbalanced="0" hidden="1"/>
    <cacheHierarchy uniqueName="[Dim Marketing Accounts].[Marketing Account Type]" caption="Marketing Account Type" attribute="1" defaultMemberUniqueName="[Dim Marketing Accounts].[Marketing Account Type].[All]" allUniqueName="[Dim Marketing Accounts].[Marketing Account Type].[All]" dimensionUniqueName="[Dim Marketing Accounts]" displayFolder="" count="0" unbalanced="0" hidden="1"/>
    <cacheHierarchy uniqueName="[Dim Marketing Accounts].[Marketing Accounts Hierarchy]" caption="Marketing Accounts Hierarchy" defaultMemberUniqueName="[Dim Marketing Accounts].[Marketing Accounts Hierarchy].[All]" allUniqueName="[Dim Marketing Accounts].[Marketing Accounts Hierarchy].[All]" dimensionUniqueName="[Dim Marketing Accounts]" displayFolder="" count="0" unbalanced="0" hidden="1"/>
    <cacheHierarchy uniqueName="[Dim Marketing Accounts].[Marketing Client Type]" caption="Marketing Client Type" attribute="1" defaultMemberUniqueName="[Dim Marketing Accounts].[Marketing Client Type].[All]" allUniqueName="[Dim Marketing Accounts].[Marketing Client Type].[All]" dimensionUniqueName="[Dim Marketing Accounts]" displayFolder="" count="0" unbalanced="0" hidden="1"/>
    <cacheHierarchy uniqueName="[Dim Marketing Accounts].[MarketingAccountTypeID]" caption="MarketingAccountTypeID" attribute="1" defaultMemberUniqueName="[Dim Marketing Accounts].[MarketingAccountTypeID].[All]" allUniqueName="[Dim Marketing Accounts].[MarketingAccountTypeID].[All]" dimensionUniqueName="[Dim Marketing Accounts]" displayFolder="" count="0" unbalanced="0" hidden="1"/>
    <cacheHierarchy uniqueName="[Dim Marketing Accounts].[MarketingClientAccountID]" caption="MarketingClientAccountID" attribute="1" defaultMemberUniqueName="[Dim Marketing Accounts].[MarketingClientAccountID].[All]" allUniqueName="[Dim Marketing Accounts].[MarketingClientAccountID].[All]" dimensionUniqueName="[Dim Marketing Accounts]" displayFolder="" count="0" unbalanced="0" hidden="1"/>
    <cacheHierarchy uniqueName="[Dim Marketing Accounts].[MarketingClientTypeID]" caption="MarketingClientTypeID" attribute="1" defaultMemberUniqueName="[Dim Marketing Accounts].[MarketingClientTypeID].[All]" allUniqueName="[Dim Marketing Accounts].[MarketingClientTypeID].[All]" dimensionUniqueName="[Dim Marketing Accounts]" displayFolder="" count="0" unbalanced="0" hidden="1"/>
    <cacheHierarchy uniqueName="[Dim Marketing Accounts].[SpecialtyID]" caption="SpecialtyID" attribute="1" defaultMemberUniqueName="[Dim Marketing Accounts].[SpecialtyID].[All]" allUniqueName="[Dim Marketing Accounts].[SpecialtyID].[All]" dimensionUniqueName="[Dim Marketing Accounts]" displayFolder="" count="0" unbalanced="0" hidden="1"/>
    <cacheHierarchy uniqueName="[Dim Marketing Activities].[Activity Name]" caption="Activity Name" attribute="1" defaultMemberUniqueName="[Dim Marketing Activities].[Activity Name].[All]" allUniqueName="[Dim Marketing Activities].[Activity Name].[All]" dimensionUniqueName="[Dim Marketing Activities]" displayFolder="" count="0" unbalanced="0" hidden="1"/>
    <cacheHierarchy uniqueName="[Dim Marketing Activities].[Activity Type]" caption="Activity Type" attribute="1" defaultMemberUniqueName="[Dim Marketing Activities].[Activity Type].[All]" allUniqueName="[Dim Marketing Activities].[Activity Type].[All]" dimensionUniqueName="[Dim Marketing Activities]" displayFolder="" count="0" unbalanced="0" hidden="1"/>
    <cacheHierarchy uniqueName="[Dim Marketing Activities].[Marketing Activity Hierarchy]" caption="Marketing Activity Hierarchy" defaultMemberUniqueName="[Dim Marketing Activities].[Marketing Activity Hierarchy].[All]" allUniqueName="[Dim Marketing Activities].[Marketing Activity Hierarchy].[All]" dimensionUniqueName="[Dim Marketing Activities]" displayFolder="" count="0" unbalanced="0" hidden="1"/>
    <cacheHierarchy uniqueName="[Dim Marketing Activities].[MarketingActivitySectionID]" caption="MarketingActivitySectionID" attribute="1" defaultMemberUniqueName="[Dim Marketing Activities].[MarketingActivitySectionID].[All]" allUniqueName="[Dim Marketing Activities].[MarketingActivitySectionID].[All]" dimensionUniqueName="[Dim Marketing Activities]" displayFolder="" count="0" unbalanced="0" hidden="1"/>
    <cacheHierarchy uniqueName="[Dim Marketing Activities].[MarketingActivityTypeID]" caption="MarketingActivityTypeID" attribute="1" defaultMemberUniqueName="[Dim Marketing Activities].[MarketingActivityTypeID].[All]" allUniqueName="[Dim Marketing Activities].[MarketingActivityTypeID].[All]" dimensionUniqueName="[Dim Marketing Activities]" displayFolder="" count="0" unbalanced="0" hidden="1"/>
    <cacheHierarchy uniqueName="[Dim Marketing Activity Status].[ActivityStatusID]" caption="ActivityStatusID" attribute="1" defaultMemberUniqueName="[Dim Marketing Activity Status].[ActivityStatusID].[All]" allUniqueName="[Dim Marketing Activity Status].[ActivityStatusID].[All]" dimensionUniqueName="[Dim Marketing Activity Status]" displayFolder="" count="0" unbalanced="0" hidden="1"/>
    <cacheHierarchy uniqueName="[Dim Marketing Activity Status].[Status]" caption="Status" attribute="1" defaultMemberUniqueName="[Dim Marketing Activity Status].[Status].[All]" allUniqueName="[Dim Marketing Activity Status].[Status].[All]" dimensionUniqueName="[Dim Marketing Activity Status]" displayFolder="" count="0" unbalanced="0" hidden="1"/>
    <cacheHierarchy uniqueName="[Dim Marketing Agents].[Agent_ID]" caption="Agent_ID" attribute="1" defaultMemberUniqueName="[Dim Marketing Agents].[Agent_ID].[All]" allUniqueName="[Dim Marketing Agents].[Agent_ID].[All]" dimensionUniqueName="[Dim Marketing Agents]" displayFolder="" count="0" unbalanced="0" hidden="1"/>
    <cacheHierarchy uniqueName="[Dim Marketing Agents].[BusinessUnitKey]" caption="BusinessUnitKey" attribute="1" defaultMemberUniqueName="[Dim Marketing Agents].[BusinessUnitKey].[All]" allUniqueName="[Dim Marketing Agents].[BusinessUnitKey].[All]" dimensionUniqueName="[Dim Marketing Agents]" displayFolder="" count="0" unbalanced="0" hidden="1"/>
    <cacheHierarchy uniqueName="[Dim Marketing Agents].[Department]" caption="Department" attribute="1" defaultMemberUniqueName="[Dim Marketing Agents].[Department].[All]" allUniqueName="[Dim Marketing Agents].[Department].[All]" dimensionUniqueName="[Dim Marketing Agents]" displayFolder="" count="0" unbalanced="0" hidden="1"/>
    <cacheHierarchy uniqueName="[Dim Marketing Agents].[EmployeeKey]" caption="EmployeeKey" attribute="1" defaultMemberUniqueName="[Dim Marketing Agents].[EmployeeKey].[All]" allUniqueName="[Dim Marketing Agents].[EmployeeKey].[All]" dimensionUniqueName="[Dim Marketing Agents]" displayFolder="" count="0" unbalanced="0" hidden="1"/>
    <cacheHierarchy uniqueName="[Dim Marketing Agents].[EmployeeUserName]" caption="EmployeeUserName" attribute="1" defaultMemberUniqueName="[Dim Marketing Agents].[EmployeeUserName].[All]" allUniqueName="[Dim Marketing Agents].[EmployeeUserName].[All]" dimensionUniqueName="[Dim Marketing Agents]" displayFolder="" count="0" unbalanced="0" hidden="1"/>
    <cacheHierarchy uniqueName="[Dim Marketing Agents].[FirstName]" caption="FirstName" attribute="1" defaultMemberUniqueName="[Dim Marketing Agents].[FirstName].[All]" allUniqueName="[Dim Marketing Agents].[FirstName].[All]" dimensionUniqueName="[Dim Marketing Agents]" displayFolder="" count="0" unbalanced="0" hidden="1"/>
    <cacheHierarchy uniqueName="[Dim Marketing Agents].[FullName]" caption="FullName" attribute="1" defaultMemberUniqueName="[Dim Marketing Agents].[FullName].[All]" allUniqueName="[Dim Marketing Agents].[FullName].[All]" dimensionUniqueName="[Dim Marketing Agents]" displayFolder="" count="0" unbalanced="0" hidden="1"/>
    <cacheHierarchy uniqueName="[Dim Marketing Agents].[IsDeleted]" caption="IsDeleted" attribute="1" defaultMemberUniqueName="[Dim Marketing Agents].[IsDeleted].[All]" allUniqueName="[Dim Marketing Agents].[IsDeleted].[All]" dimensionUniqueName="[Dim Marketing Agents]" displayFolder="" count="0" unbalanced="0" hidden="1"/>
    <cacheHierarchy uniqueName="[Dim Marketing Agents].[Job_Desc]" caption="Job_Desc" attribute="1" defaultMemberUniqueName="[Dim Marketing Agents].[Job_Desc].[All]" allUniqueName="[Dim Marketing Agents].[Job_Desc].[All]" dimensionUniqueName="[Dim Marketing Agents]" displayFolder="" count="0" unbalanced="0" hidden="1"/>
    <cacheHierarchy uniqueName="[Dim Marketing Agents].[ManagerFullName]" caption="ManagerFullName" attribute="1" defaultMemberUniqueName="[Dim Marketing Agents].[ManagerFullName].[All]" allUniqueName="[Dim Marketing Agents].[ManagerFullName].[All]" dimensionUniqueName="[Dim Marketing Agents]" displayFolder="" count="0" unbalanced="0" hidden="1"/>
    <cacheHierarchy uniqueName="[Dim Marketing Agents].[ManagerID]" caption="ManagerID" attribute="1" defaultMemberUniqueName="[Dim Marketing Agents].[ManagerID].[All]" allUniqueName="[Dim Marketing Agents].[ManagerID].[All]" dimensionUniqueName="[Dim Marketing Agents]" displayFolder="" count="0" unbalanced="0" hidden="1"/>
    <cacheHierarchy uniqueName="[Dim Marketing Agents].[managerlogin]" caption="managerlogin" attribute="1" defaultMemberUniqueName="[Dim Marketing Agents].[managerlogin].[All]" allUniqueName="[Dim Marketing Agents].[managerlogin].[All]" dimensionUniqueName="[Dim Marketing Agents]" displayFolder="" count="0" unbalanced="0" hidden="1"/>
    <cacheHierarchy uniqueName="[Dim Marketing Agents].[Organization]" caption="Organization" attribute="1" defaultMemberUniqueName="[Dim Marketing Agents].[Organization].[All]" allUniqueName="[Dim Marketing Agents].[Organization].[All]" dimensionUniqueName="[Dim Marketing Agents]" displayFolder="" count="0" unbalanced="0" hidden="1"/>
    <cacheHierarchy uniqueName="[Dim Marketing Agents].[SID]" caption="SID" attribute="1" defaultMemberUniqueName="[Dim Marketing Agents].[SID].[All]" allUniqueName="[Dim Marketing Agents].[SID].[All]" dimensionUniqueName="[Dim Marketing Agents]" displayFolder="" count="0" unbalanced="0" hidden="1"/>
    <cacheHierarchy uniqueName="[Dim Marketing Agents].[SurName]" caption="SurName" attribute="1" defaultMemberUniqueName="[Dim Marketing Agents].[SurName].[All]" allUniqueName="[Dim Marketing Agents].[SurName].[All]" dimensionUniqueName="[Dim Marketing Agents]" displayFolder="" count="0" unbalanced="0" hidden="1"/>
    <cacheHierarchy uniqueName="[Dim Marketing Distribution].[Marketing Distribution]" caption="Marketing Distribution" attribute="1" defaultMemberUniqueName="[Dim Marketing Distribution].[Marketing Distribution].[All]" allUniqueName="[Dim Marketing Distribution].[Marketing Distribution].[All]" dimensionUniqueName="[Dim Marketing Distribution]" displayFolder="" count="0" unbalanced="0" hidden="1"/>
    <cacheHierarchy uniqueName="[Dim Marketing Distribution].[MarketKey]" caption="MarketKey" attribute="1" defaultMemberUniqueName="[Dim Marketing Distribution].[MarketKey].[All]" allUniqueName="[Dim Marketing Distribution].[MarketKey].[All]" dimensionUniqueName="[Dim Marketing Distribution]" displayFolder="" count="0" unbalanced="0" hidden="1"/>
    <cacheHierarchy uniqueName="[Dim Marketing Sections].[MarketingSectionID]" caption="MarketingSectionID" attribute="1" defaultMemberUniqueName="[Dim Marketing Sections].[MarketingSectionID].[All]" allUniqueName="[Dim Marketing Sections].[MarketingSectionID].[All]" dimensionUniqueName="[Dim Marketing Sections]" displayFolder="" count="0" unbalanced="0" hidden="1"/>
    <cacheHierarchy uniqueName="[Dim Marketing Sections].[Section]" caption="Section" attribute="1" defaultMemberUniqueName="[Dim Marketing Sections].[Section].[All]" allUniqueName="[Dim Marketing Sections].[Section].[All]" dimensionUniqueName="[Dim Marketing Sections]" displayFolder="" count="0" unbalanced="0" hidden="1"/>
    <cacheHierarchy uniqueName="[Dim Month].[DateKey]" caption="DateKey" attribute="1" defaultMemberUniqueName="[Dim Month].[DateKey].[All]" allUniqueName="[Dim Month].[DateKey].[All]" dimensionUniqueName="[Dim Month]" displayFolder="" count="0" unbalanced="0" hidden="1"/>
    <cacheHierarchy uniqueName="[Dim Month].[MYKey]" caption="MYKey" attribute="1" defaultMemberUniqueName="[Dim Month].[MYKey].[All]" allUniqueName="[Dim Month].[MYKey].[All]" dimensionUniqueName="[Dim Month]" displayFolder="" count="0" unbalanced="0" hidden="1"/>
    <cacheHierarchy uniqueName="[Dim Not Interested Reason].[Datasource]" caption="Datasource" attribute="1" defaultMemberUniqueName="[Dim Not Interested Reason].[Datasource].[All]" allUniqueName="[Dim Not Interested Reason].[Datasource].[All]" dimensionUniqueName="[Dim Not Interested Reason]" displayFolder="" count="0" unbalanced="0" hidden="1"/>
    <cacheHierarchy uniqueName="[Dim Not Interested Reason].[ID]" caption="ID" attribute="1" defaultMemberUniqueName="[Dim Not Interested Reason].[ID].[All]" allUniqueName="[Dim Not Interested Reason].[ID].[All]" dimensionUniqueName="[Dim Not Interested Reason]" displayFolder="" count="0" unbalanced="0" hidden="1"/>
    <cacheHierarchy uniqueName="[Dim Not Interested Reason].[Reason]" caption="Reason" attribute="1" defaultMemberUniqueName="[Dim Not Interested Reason].[Reason].[All]" allUniqueName="[Dim Not Interested Reason].[Reason].[All]" dimensionUniqueName="[Dim Not Interested Reason]" displayFolder="" count="0" unbalanced="0" hidden="1"/>
    <cacheHierarchy uniqueName="[Dim Notes].[notekey]" caption="notekey" attribute="1" defaultMemberUniqueName="[Dim Notes].[notekey].[All]" allUniqueName="[Dim Notes].[notekey].[All]" dimensionUniqueName="[Dim Notes]" displayFolder="" count="0" unbalanced="0" hidden="1"/>
    <cacheHierarchy uniqueName="[Dim OPD Booking Type].[Booking Type]" caption="Booking Type" attribute="1" defaultMemberUniqueName="[Dim OPD Booking Type].[Booking Type].[All]" allUniqueName="[Dim OPD Booking Type].[Booking Type].[All]" dimensionUniqueName="[Dim OPD Booking Type]" displayFolder="" count="0" unbalanced="0" hidden="1"/>
    <cacheHierarchy uniqueName="[Dim OPD Booking Type].[id]" caption="id" attribute="1" defaultMemberUniqueName="[Dim OPD Booking Type].[id].[All]" allUniqueName="[Dim OPD Booking Type].[id].[All]" dimensionUniqueName="[Dim OPD Booking Type]" displayFolder="" count="0" unbalanced="0" hidden="1"/>
    <cacheHierarchy uniqueName="[Dim OPD Systems].[OPD System Version]" caption="OPD System Version" attribute="1" defaultMemberUniqueName="[Dim OPD Systems].[OPD System Version].[All]" allUniqueName="[Dim OPD Systems].[OPD System Version].[All]" dimensionUniqueName="[Dim OPD Systems]" displayFolder="" count="0" unbalanced="0" hidden="1"/>
    <cacheHierarchy uniqueName="[Dim OPD Systems].[SystemKey]" caption="SystemKey" attribute="1" defaultMemberUniqueName="[Dim OPD Systems].[SystemKey].[All]" allUniqueName="[Dim OPD Systems].[SystemKey].[All]" dimensionUniqueName="[Dim OPD Systems]" displayFolder="" count="0" unbalanced="0" hidden="1"/>
    <cacheHierarchy uniqueName="[Dim Operation].[Operation_Key]" caption="Operation_Key" attribute="1" defaultMemberUniqueName="[Dim Operation].[Operation_Key].[All]" allUniqueName="[Dim Operation].[Operation_Key].[All]" dimensionUniqueName="[Dim Operation]" displayFolder="" count="0" unbalanced="0" hidden="1"/>
    <cacheHierarchy uniqueName="[Dim Operation Result].[id]" caption="id" attribute="1" defaultMemberUniqueName="[Dim Operation Result].[id].[All]" allUniqueName="[Dim Operation Result].[id].[All]" dimensionUniqueName="[Dim Operation Result]" displayFolder="" count="0" unbalanced="0" hidden="1"/>
    <cacheHierarchy uniqueName="[Dim Operation Result].[Result]" caption="Result" attribute="1" defaultMemberUniqueName="[Dim Operation Result].[Result].[All]" allUniqueName="[Dim Operation Result].[Result].[All]" dimensionUniqueName="[Dim Operation Result]" displayFolder="" count="0" unbalanced="0" hidden="1"/>
    <cacheHierarchy uniqueName="[Dim Operation Status].[id]" caption="id" attribute="1" defaultMemberUniqueName="[Dim Operation Status].[id].[All]" allUniqueName="[Dim Operation Status].[id].[All]" dimensionUniqueName="[Dim Operation Status]" displayFolder="" count="0" unbalanced="0" hidden="1"/>
    <cacheHierarchy uniqueName="[Dim Operation Status].[Status]" caption="Status" attribute="1" defaultMemberUniqueName="[Dim Operation Status].[Status].[All]" allUniqueName="[Dim Operation Status].[Status].[All]" dimensionUniqueName="[Dim Operation Status]" displayFolder="" count="0" unbalanced="0" hidden="1"/>
    <cacheHierarchy uniqueName="[Dim Operation Time Status].[id]" caption="id" attribute="1" defaultMemberUniqueName="[Dim Operation Time Status].[id].[All]" allUniqueName="[Dim Operation Time Status].[id].[All]" dimensionUniqueName="[Dim Operation Time Status]" displayFolder="" count="0" unbalanced="0" hidden="1"/>
    <cacheHierarchy uniqueName="[Dim Operation Time Status].[Status]" caption="Status" attribute="1" defaultMemberUniqueName="[Dim Operation Time Status].[Status].[All]" allUniqueName="[Dim Operation Time Status].[Status].[All]" dimensionUniqueName="[Dim Operation Time Status]" displayFolder="" count="0" unbalanced="0" hidden="1"/>
    <cacheHierarchy uniqueName="[Dim Operation Type].[id]" caption="id" attribute="1" defaultMemberUniqueName="[Dim Operation Type].[id].[All]" allUniqueName="[Dim Operation Type].[id].[All]" dimensionUniqueName="[Dim Operation Type]" displayFolder="" count="0" unbalanced="0" hidden="1"/>
    <cacheHierarchy uniqueName="[Dim Operation Type].[Type]" caption="Type" attribute="1" defaultMemberUniqueName="[Dim Operation Type].[Type].[All]" allUniqueName="[Dim Operation Type].[Type].[All]" dimensionUniqueName="[Dim Operation Type]" displayFolder="" count="0" unbalanced="0" hidden="1"/>
    <cacheHierarchy uniqueName="[Dim OVR].[Attendant Doctor]" caption="Attendant Doctor" attribute="1" defaultMemberUniqueName="[Dim OVR].[Attendant Doctor].[All]" allUniqueName="[Dim OVR].[Attendant Doctor].[All]" dimensionUniqueName="[Dim OVR]" displayFolder="" count="0" unbalanced="0" hidden="1"/>
    <cacheHierarchy uniqueName="[Dim OVR].[Corrective Approved]" caption="Corrective Approved" attribute="1" defaultMemberUniqueName="[Dim OVR].[Corrective Approved].[All]" allUniqueName="[Dim OVR].[Corrective Approved].[All]" dimensionUniqueName="[Dim OVR]" displayFolder="" count="0" unbalanced="0" hidden="1"/>
    <cacheHierarchy uniqueName="[Dim OVR].[CreatedBy]" caption="CreatedBy" attribute="1" defaultMemberUniqueName="[Dim OVR].[CreatedBy].[All]" allUniqueName="[Dim OVR].[CreatedBy].[All]" dimensionUniqueName="[Dim OVR]" displayFolder="" count="0" unbalanced="0" hidden="1"/>
    <cacheHierarchy uniqueName="[Dim OVR].[Dama Reason]" caption="Dama Reason" attribute="1" defaultMemberUniqueName="[Dim OVR].[Dama Reason].[All]" allUniqueName="[Dim OVR].[Dama Reason].[All]" dimensionUniqueName="[Dim OVR]" displayFolder="" count="0" unbalanced="0" hidden="1"/>
    <cacheHierarchy uniqueName="[Dim OVR].[DeletedBy]" caption="DeletedBy" attribute="1" defaultMemberUniqueName="[Dim OVR].[DeletedBy].[All]" allUniqueName="[Dim OVR].[DeletedBy].[All]" dimensionUniqueName="[Dim OVR]" displayFolder="" count="0" unbalanced="0" hidden="1"/>
    <cacheHierarchy uniqueName="[Dim OVR].[Description]" caption="Description" attribute="1" defaultMemberUniqueName="[Dim OVR].[Description].[All]" allUniqueName="[Dim OVR].[Description].[All]" dimensionUniqueName="[Dim OVR]" displayFolder="" count="0" unbalanced="0" hidden="1"/>
    <cacheHierarchy uniqueName="[Dim OVR].[Diagnosis]" caption="Diagnosis" attribute="1" defaultMemberUniqueName="[Dim OVR].[Diagnosis].[All]" allUniqueName="[Dim OVR].[Diagnosis].[All]" dimensionUniqueName="[Dim OVR]" displayFolder="" count="0" unbalanced="0" hidden="1"/>
    <cacheHierarchy uniqueName="[Dim OVR].[Duty Manger]" caption="Duty Manger" attribute="1" defaultMemberUniqueName="[Dim OVR].[Duty Manger].[All]" allUniqueName="[Dim OVR].[Duty Manger].[All]" dimensionUniqueName="[Dim OVR]" displayFolder="" count="0" unbalanced="0" hidden="1"/>
    <cacheHierarchy uniqueName="[Dim OVR].[Employee Name]" caption="Employee Name" attribute="1" defaultMemberUniqueName="[Dim OVR].[Employee Name].[All]" allUniqueName="[Dim OVR].[Employee Name].[All]" dimensionUniqueName="[Dim OVR]" displayFolder="" count="0" unbalanced="0" hidden="1"/>
    <cacheHierarchy uniqueName="[Dim OVR].[Immediate Action]" caption="Immediate Action" attribute="1" defaultMemberUniqueName="[Dim OVR].[Immediate Action].[All]" allUniqueName="[Dim OVR].[Immediate Action].[All]" dimensionUniqueName="[Dim OVR]" displayFolder="" count="0" unbalanced="0" hidden="1"/>
    <cacheHierarchy uniqueName="[Dim OVR].[Involved Person Type]" caption="Involved Person Type" attribute="1" defaultMemberUniqueName="[Dim OVR].[Involved Person Type].[All]" allUniqueName="[Dim OVR].[Involved Person Type].[All]" dimensionUniqueName="[Dim OVR]" displayFolder="" count="0" unbalanced="0" hidden="1"/>
    <cacheHierarchy uniqueName="[Dim OVR].[IsDeleted]" caption="IsDeleted" attribute="1" defaultMemberUniqueName="[Dim OVR].[IsDeleted].[All]" allUniqueName="[Dim OVR].[IsDeleted].[All]" dimensionUniqueName="[Dim OVR]" displayFolder="" count="0" unbalanced="0" hidden="1"/>
    <cacheHierarchy uniqueName="[Dim OVR].[IsMerged]" caption="IsMerged" attribute="1" defaultMemberUniqueName="[Dim OVR].[IsMerged].[All]" allUniqueName="[Dim OVR].[IsMerged].[All]" dimensionUniqueName="[Dim OVR]" displayFolder="" count="0" unbalanced="0" hidden="1"/>
    <cacheHierarchy uniqueName="[Dim OVR].[Location]" caption="Location" attribute="1" defaultMemberUniqueName="[Dim OVR].[Location].[All]" allUniqueName="[Dim OVR].[Location].[All]" dimensionUniqueName="[Dim OVR]" displayFolder="" count="0" unbalanced="0" hidden="1"/>
    <cacheHierarchy uniqueName="[Dim OVR].[Master_ID]" caption="Master_ID" attribute="1" defaultMemberUniqueName="[Dim OVR].[Master_ID].[All]" allUniqueName="[Dim OVR].[Master_ID].[All]" dimensionUniqueName="[Dim OVR]" displayFolder="" count="0" unbalanced="0" hidden="1"/>
    <cacheHierarchy uniqueName="[Dim OVR].[MergedTo OVR ID]" caption="MergedTo OVR ID" attribute="1" defaultMemberUniqueName="[Dim OVR].[MergedTo OVR ID].[All]" allUniqueName="[Dim OVR].[MergedTo OVR ID].[All]" dimensionUniqueName="[Dim OVR]" displayFolder="" count="0" unbalanced="0" hidden="1"/>
    <cacheHierarchy uniqueName="[Dim OVR].[OVR ID]" caption="OVR ID" attribute="1" defaultMemberUniqueName="[Dim OVR].[OVR ID].[All]" allUniqueName="[Dim OVR].[OVR ID].[All]" dimensionUniqueName="[Dim OVR]" displayFolder="" count="0" unbalanced="0" hidden="1"/>
    <cacheHierarchy uniqueName="[Dim OVR].[Preventive Approved]" caption="Preventive Approved" attribute="1" defaultMemberUniqueName="[Dim OVR].[Preventive Approved].[All]" allUniqueName="[Dim OVR].[Preventive Approved].[All]" dimensionUniqueName="[Dim OVR]" displayFolder="" count="0" unbalanced="0" hidden="1"/>
    <cacheHierarchy uniqueName="[Dim OVR].[Quality Note]" caption="Quality Note" attribute="1" defaultMemberUniqueName="[Dim OVR].[Quality Note].[All]" allUniqueName="[Dim OVR].[Quality Note].[All]" dimensionUniqueName="[Dim OVR]" displayFolder="" count="0" unbalanced="0" hidden="1"/>
    <cacheHierarchy uniqueName="[Dim OVR].[SendBy]" caption="SendBy" attribute="1" defaultMemberUniqueName="[Dim OVR].[SendBy].[All]" allUniqueName="[Dim OVR].[SendBy].[All]" dimensionUniqueName="[Dim OVR]" displayFolder="" count="0" unbalanced="0" hidden="1"/>
    <cacheHierarchy uniqueName="[Dim OVR].[SendBy Department]" caption="SendBy Department" attribute="1" defaultMemberUniqueName="[Dim OVR].[SendBy Department].[All]" allUniqueName="[Dim OVR].[SendBy Department].[All]" dimensionUniqueName="[Dim OVR]" displayFolder="" count="0" unbalanced="0" hidden="1"/>
    <cacheHierarchy uniqueName="[Dim OVR].[Sendby Ext.]" caption="Sendby Ext." attribute="1" defaultMemberUniqueName="[Dim OVR].[Sendby Ext.].[All]" allUniqueName="[Dim OVR].[Sendby Ext.].[All]" dimensionUniqueName="[Dim OVR]" displayFolder="" count="0" unbalanced="0" hidden="1"/>
    <cacheHierarchy uniqueName="[Dim OVR].[SendBy Title]" caption="SendBy Title" attribute="1" defaultMemberUniqueName="[Dim OVR].[SendBy Title].[All]" allUniqueName="[Dim OVR].[SendBy Title].[All]" dimensionUniqueName="[Dim OVR]" displayFolder="" count="0" unbalanced="0" hidden="1"/>
    <cacheHierarchy uniqueName="[Dim OVR].[Severity]" caption="Severity" attribute="1" defaultMemberUniqueName="[Dim OVR].[Severity].[All]" allUniqueName="[Dim OVR].[Severity].[All]" dimensionUniqueName="[Dim OVR]" displayFolder="" count="0" unbalanced="0" hidden="1"/>
    <cacheHierarchy uniqueName="[Dim OVR].[Status]" caption="Status" attribute="1" defaultMemberUniqueName="[Dim OVR].[Status].[All]" allUniqueName="[Dim OVR].[Status].[All]" dimensionUniqueName="[Dim OVR]" displayFolder="" count="0" unbalanced="0" hidden="1"/>
    <cacheHierarchy uniqueName="[Dim OVR].[Subject]" caption="Subject" attribute="1" defaultMemberUniqueName="[Dim OVR].[Subject].[All]" allUniqueName="[Dim OVR].[Subject].[All]" dimensionUniqueName="[Dim OVR]" displayFolder="" count="0" unbalanced="0" hidden="1"/>
    <cacheHierarchy uniqueName="[Dim OVR].[Supervisor Nurse]" caption="Supervisor Nurse" attribute="1" defaultMemberUniqueName="[Dim OVR].[Supervisor Nurse].[All]" allUniqueName="[Dim OVR].[Supervisor Nurse].[All]" dimensionUniqueName="[Dim OVR]" displayFolder="" count="0" unbalanced="0" hidden="1"/>
    <cacheHierarchy uniqueName="[Dim OVR].[TransferredTo]" caption="TransferredTo" attribute="1" defaultMemberUniqueName="[Dim OVR].[TransferredTo].[All]" allUniqueName="[Dim OVR].[TransferredTo].[All]" dimensionUniqueName="[Dim OVR]" displayFolder="" count="0" unbalanced="0" hidden="1"/>
    <cacheHierarchy uniqueName="[Dim OVR FollowUp].[Comment]" caption="Comment" attribute="1" defaultMemberUniqueName="[Dim OVR FollowUp].[Comment].[All]" allUniqueName="[Dim OVR FollowUp].[Comment].[All]" dimensionUniqueName="[Dim OVR FollowUp]" displayFolder="" count="0" unbalanced="0" hidden="1"/>
    <cacheHierarchy uniqueName="[Dim OVR FollowUp].[Corrective Action]" caption="Corrective Action" attribute="1" defaultMemberUniqueName="[Dim OVR FollowUp].[Corrective Action].[All]" allUniqueName="[Dim OVR FollowUp].[Corrective Action].[All]" dimensionUniqueName="[Dim OVR FollowUp]" displayFolder="" count="0" unbalanced="0" hidden="1"/>
    <cacheHierarchy uniqueName="[Dim OVR FollowUp].[CreatedBy]" caption="CreatedBy" attribute="1" defaultMemberUniqueName="[Dim OVR FollowUp].[CreatedBy].[All]" allUniqueName="[Dim OVR FollowUp].[CreatedBy].[All]" dimensionUniqueName="[Dim OVR FollowUp]" displayFolder="" count="0" unbalanced="0" hidden="1"/>
    <cacheHierarchy uniqueName="[Dim OVR FollowUp].[CreationDate]" caption="CreationDate" attribute="1" defaultMemberUniqueName="[Dim OVR FollowUp].[CreationDate].[All]" allUniqueName="[Dim OVR FollowUp].[CreationDate].[All]" dimensionUniqueName="[Dim OVR FollowUp]" displayFolder="" count="0" unbalanced="0" hidden="1"/>
    <cacheHierarchy uniqueName="[Dim OVR FollowUp].[FollowUp ID]" caption="FollowUp ID" attribute="1" defaultMemberUniqueName="[Dim OVR FollowUp].[FollowUp ID].[All]" allUniqueName="[Dim OVR FollowUp].[FollowUp ID].[All]" dimensionUniqueName="[Dim OVR FollowUp]" displayFolder="" count="0" unbalanced="0" hidden="1"/>
    <cacheHierarchy uniqueName="[Dim OVR FollowUp].[Preventive Action]" caption="Preventive Action" attribute="1" defaultMemberUniqueName="[Dim OVR FollowUp].[Preventive Action].[All]" allUniqueName="[Dim OVR FollowUp].[Preventive Action].[All]" dimensionUniqueName="[Dim OVR FollowUp]" displayFolder="" count="0" unbalanced="0" hidden="1"/>
    <cacheHierarchy uniqueName="[Dim OVR FollowUp].[ReplyBy]" caption="ReplyBy" attribute="1" defaultMemberUniqueName="[Dim OVR FollowUp].[ReplyBy].[All]" allUniqueName="[Dim OVR FollowUp].[ReplyBy].[All]" dimensionUniqueName="[Dim OVR FollowUp]" displayFolder="" count="0" unbalanced="0" hidden="1"/>
    <cacheHierarchy uniqueName="[Dim OVR FollowUp].[ReplyBy Department]" caption="ReplyBy Department" attribute="1" defaultMemberUniqueName="[Dim OVR FollowUp].[ReplyBy Department].[All]" allUniqueName="[Dim OVR FollowUp].[ReplyBy Department].[All]" dimensionUniqueName="[Dim OVR FollowUp]" displayFolder="" count="0" unbalanced="0" hidden="1"/>
    <cacheHierarchy uniqueName="[Dim OVR FollowUp].[ReplyBy Title]" caption="ReplyBy Title" attribute="1" defaultMemberUniqueName="[Dim OVR FollowUp].[ReplyBy Title].[All]" allUniqueName="[Dim OVR FollowUp].[ReplyBy Title].[All]" dimensionUniqueName="[Dim OVR FollowUp]" displayFolder="" count="0" unbalanced="0" hidden="1"/>
    <cacheHierarchy uniqueName="[Dim Patient].[net Volume Patient]" caption="net Volume Patient" attribute="1" defaultMemberUniqueName="[Dim Patient].[net Volume Patient].[All]" allUniqueName="[Dim Patient].[net Volume Patient].[All]" dimensionUniqueName="[Dim Patient]" displayFolder="" count="0" unbalanced="0" hidden="1"/>
    <cacheHierarchy uniqueName="[Dim Patient].[Patient_Id]" caption="Patient_Id" attribute="1" defaultMemberUniqueName="[Dim Patient].[Patient_Id].[All]" allUniqueName="[Dim Patient].[Patient_Id].[All]" dimensionUniqueName="[Dim Patient]" displayFolder="" count="0" unbalanced="0" hidden="1"/>
    <cacheHierarchy uniqueName="[Dim Patient Admission Type].[Admission Type]" caption="Admission Type" attribute="1" defaultMemberUniqueName="[Dim Patient Admission Type].[Admission Type].[All]" allUniqueName="[Dim Patient Admission Type].[Admission Type].[All]" dimensionUniqueName="[Dim Patient Admission Type]" displayFolder="" count="0" unbalanced="0" hidden="1"/>
    <cacheHierarchy uniqueName="[Dim Patient Admission Type].[ID]" caption="ID" attribute="1" defaultMemberUniqueName="[Dim Patient Admission Type].[ID].[All]" allUniqueName="[Dim Patient Admission Type].[ID].[All]" dimensionUniqueName="[Dim Patient Admission Type]" displayFolder="" count="0" unbalanced="0" hidden="1"/>
    <cacheHierarchy uniqueName="[Dim Patient Payment Status].[id]" caption="id" attribute="1" defaultMemberUniqueName="[Dim Patient Payment Status].[id].[All]" allUniqueName="[Dim Patient Payment Status].[id].[All]" dimensionUniqueName="[Dim Patient Payment Status]" displayFolder="" count="0" unbalanced="0" hidden="1"/>
    <cacheHierarchy uniqueName="[Dim Patient Status].[ID]" caption="ID" attribute="1" defaultMemberUniqueName="[Dim Patient Status].[ID].[All]" allUniqueName="[Dim Patient Status].[ID].[All]" dimensionUniqueName="[Dim Patient Status]" displayFolder="" count="0" unbalanced="0" hidden="1"/>
    <cacheHierarchy uniqueName="[Dim Patient Type].[Patient Type]" caption="Patient Type" attribute="1" defaultMemberUniqueName="[Dim Patient Type].[Patient Type].[All]" allUniqueName="[Dim Patient Type].[Patient Type].[All]" dimensionUniqueName="[Dim Patient Type]" displayFolder="" count="0" unbalanced="0" hidden="1"/>
    <cacheHierarchy uniqueName="[Dim Patient Type].[PatientTypeID]" caption="PatientTypeID" attribute="1" defaultMemberUniqueName="[Dim Patient Type].[PatientTypeID].[All]" allUniqueName="[Dim Patient Type].[PatientTypeID].[All]" dimensionUniqueName="[Dim Patient Type]" displayFolder="" count="0" unbalanced="0" hidden="1"/>
    <cacheHierarchy uniqueName="[Dim Patient Type].[Type Details]" caption="Type Details" attribute="1" defaultMemberUniqueName="[Dim Patient Type].[Type Details].[All]" allUniqueName="[Dim Patient Type].[Type Details].[All]" dimensionUniqueName="[Dim Patient Type]" displayFolder="" count="0" unbalanced="0" hidden="1"/>
    <cacheHierarchy uniqueName="[Dim Performer - Lab Rad].[Organization_Key]" caption="Organization_Key" attribute="1" defaultMemberUniqueName="[Dim Performer - Lab Rad].[Organization_Key].[All]" allUniqueName="[Dim Performer - Lab Rad].[Organization_Key].[All]" dimensionUniqueName="[Dim Performer - Lab Rad]" displayFolder="" count="0" unbalanced="0" hidden="1"/>
    <cacheHierarchy uniqueName="[Dim Performer - Lab Rad].[Performer Category]" caption="Performer Category" attribute="1" defaultMemberUniqueName="[Dim Performer - Lab Rad].[Performer Category].[All]" allUniqueName="[Dim Performer - Lab Rad].[Performer Category].[All]" dimensionUniqueName="[Dim Performer - Lab Rad]" displayFolder="" count="0" unbalanced="0" hidden="1"/>
    <cacheHierarchy uniqueName="[Dim Performer - Lab Rad].[Performer Degree]" caption="Performer Degree" attribute="1" defaultMemberUniqueName="[Dim Performer - Lab Rad].[Performer Degree].[All]" allUniqueName="[Dim Performer - Lab Rad].[Performer Degree].[All]" dimensionUniqueName="[Dim Performer - Lab Rad]" displayFolder="" count="0" unbalanced="0" hidden="1"/>
    <cacheHierarchy uniqueName="[Dim Performer - Lab Rad].[Performer Key]" caption="Performer Key" attribute="1" defaultMemberUniqueName="[Dim Performer - Lab Rad].[Performer Key].[All]" allUniqueName="[Dim Performer - Lab Rad].[Performer Key].[All]" dimensionUniqueName="[Dim Performer - Lab Rad]" displayFolder="" count="0" unbalanced="0" hidden="1"/>
    <cacheHierarchy uniqueName="[Dim Performer - Lab Rad].[Performer Name]" caption="Performer Name" attribute="1" defaultMemberUniqueName="[Dim Performer - Lab Rad].[Performer Name].[All]" allUniqueName="[Dim Performer - Lab Rad].[Performer Name].[All]" dimensionUniqueName="[Dim Performer - Lab Rad]" displayFolder="" count="0" unbalanced="0" hidden="1"/>
    <cacheHierarchy uniqueName="[Dim Performer - Lab Rad].[Performer Specialty]" caption="Performer Specialty" attribute="1" defaultMemberUniqueName="[Dim Performer - Lab Rad].[Performer Specialty].[All]" allUniqueName="[Dim Performer - Lab Rad].[Performer Specialty].[All]" dimensionUniqueName="[Dim Performer - Lab Rad]" displayFolder="" count="0" unbalanced="0" hidden="1"/>
    <cacheHierarchy uniqueName="[Dim Permissions].[DashboardOnly]" caption="DashboardOnly" attribute="1" defaultMemberUniqueName="[Dim Permissions].[DashboardOnly].[All]" allUniqueName="[Dim Permissions].[DashboardOnly].[All]" dimensionUniqueName="[Dim Permissions]" displayFolder="" count="0" unbalanced="0" hidden="1"/>
    <cacheHierarchy uniqueName="[Dim Permissions].[OrganizationName]" caption="OrganizationName" attribute="1" defaultMemberUniqueName="[Dim Permissions].[OrganizationName].[All]" allUniqueName="[Dim Permissions].[OrganizationName].[All]" dimensionUniqueName="[Dim Permissions]" displayFolder="" count="0" unbalanced="0" hidden="1"/>
    <cacheHierarchy uniqueName="[Dim Permissions].[USERNAME]" caption="USERNAME" attribute="1" defaultMemberUniqueName="[Dim Permissions].[USERNAME].[All]" allUniqueName="[Dim Permissions].[USERNAME].[All]" dimensionUniqueName="[Dim Permissions]" displayFolder="" count="0" unbalanced="0" hidden="1"/>
    <cacheHierarchy uniqueName="[Dim Pharmacy Booking Type].[ArabicName]" caption="ArabicName" attribute="1" defaultMemberUniqueName="[Dim Pharmacy Booking Type].[ArabicName].[All]" allUniqueName="[Dim Pharmacy Booking Type].[ArabicName].[All]" dimensionUniqueName="[Dim Pharmacy Booking Type]" displayFolder="" count="0" unbalanced="0" hidden="1"/>
    <cacheHierarchy uniqueName="[Dim Pharmacy Booking Type].[Booking Type Name]" caption="Booking Type Name" attribute="1" defaultMemberUniqueName="[Dim Pharmacy Booking Type].[Booking Type Name].[All]" allUniqueName="[Dim Pharmacy Booking Type].[Booking Type Name].[All]" dimensionUniqueName="[Dim Pharmacy Booking Type]" displayFolder="" count="0" unbalanced="0" hidden="1"/>
    <cacheHierarchy uniqueName="[Dim Pharmacy Booking Type].[BookingTypeID]" caption="BookingTypeID" attribute="1" defaultMemberUniqueName="[Dim Pharmacy Booking Type].[BookingTypeID].[All]" allUniqueName="[Dim Pharmacy Booking Type].[BookingTypeID].[All]" dimensionUniqueName="[Dim Pharmacy Booking Type]" displayFolder="" count="0" unbalanced="0" hidden="1"/>
    <cacheHierarchy uniqueName="[Dim Phone Call No Show And Lost Reason].[ID]" caption="ID" attribute="1" defaultMemberUniqueName="[Dim Phone Call No Show And Lost Reason].[ID].[All]" allUniqueName="[Dim Phone Call No Show And Lost Reason].[ID].[All]" dimensionUniqueName="[Dim Phone Call No Show And Lost Reason]" displayFolder="" count="0" unbalanced="0" hidden="1"/>
    <cacheHierarchy uniqueName="[Dim Phone Call No Show And Lost Reason].[NoShowAndLostReason]" caption="NoShowAndLostReason" attribute="1" defaultMemberUniqueName="[Dim Phone Call No Show And Lost Reason].[NoShowAndLostReason].[All]" allUniqueName="[Dim Phone Call No Show And Lost Reason].[NoShowAndLostReason].[All]" dimensionUniqueName="[Dim Phone Call No Show And Lost Reason]" displayFolder="" count="0" unbalanced="0" hidden="1"/>
    <cacheHierarchy uniqueName="[Dim Phone Call Result].[ID]" caption="ID" attribute="1" defaultMemberUniqueName="[Dim Phone Call Result].[ID].[All]" allUniqueName="[Dim Phone Call Result].[ID].[All]" dimensionUniqueName="[Dim Phone Call Result]" displayFolder="" count="0" unbalanced="0" hidden="1"/>
    <cacheHierarchy uniqueName="[Dim Phone Call Result].[PhoneCallResult]" caption="PhoneCallResult" attribute="1" defaultMemberUniqueName="[Dim Phone Call Result].[PhoneCallResult].[All]" allUniqueName="[Dim Phone Call Result].[PhoneCallResult].[All]" dimensionUniqueName="[Dim Phone Call Result]" displayFolder="" count="0" unbalanced="0" hidden="1"/>
    <cacheHierarchy uniqueName="[Dim Phone Call Result].[Processing]" caption="Processing" attribute="1" defaultMemberUniqueName="[Dim Phone Call Result].[Processing].[All]" allUniqueName="[Dim Phone Call Result].[Processing].[All]" dimensionUniqueName="[Dim Phone Call Result]" displayFolder="" count="0" unbalanced="0" hidden="1"/>
    <cacheHierarchy uniqueName="[Dim Phone Call Result].[Reachability]" caption="Reachability" attribute="1" defaultMemberUniqueName="[Dim Phone Call Result].[Reachability].[All]" allUniqueName="[Dim Phone Call Result].[Reachability].[All]" dimensionUniqueName="[Dim Phone Call Result]" displayFolder="" count="0" unbalanced="0" hidden="1"/>
    <cacheHierarchy uniqueName="[Dim Phone Call Visit Booking].[ID]" caption="ID" attribute="1" defaultMemberUniqueName="[Dim Phone Call Visit Booking].[ID].[All]" allUniqueName="[Dim Phone Call Visit Booking].[ID].[All]" dimensionUniqueName="[Dim Phone Call Visit Booking]" displayFolder="" count="0" unbalanced="0" hidden="1"/>
    <cacheHierarchy uniqueName="[Dim Phone Call Visit Booking].[VisitBooking]" caption="VisitBooking" attribute="1" defaultMemberUniqueName="[Dim Phone Call Visit Booking].[VisitBooking].[All]" allUniqueName="[Dim Phone Call Visit Booking].[VisitBooking].[All]" dimensionUniqueName="[Dim Phone Call Visit Booking]" displayFolder="" count="0" unbalanced="0" hidden="1"/>
    <cacheHierarchy uniqueName="[Dim Queue].[ID]" caption="ID" attribute="1" defaultMemberUniqueName="[Dim Queue].[ID].[All]" allUniqueName="[Dim Queue].[ID].[All]" dimensionUniqueName="[Dim Queue]" displayFolder="" count="0" unbalanced="0" hidden="1"/>
    <cacheHierarchy uniqueName="[Dim Queue].[Ticket]" caption="Ticket" attribute="1" defaultMemberUniqueName="[Dim Queue].[Ticket].[All]" allUniqueName="[Dim Queue].[Ticket].[All]" dimensionUniqueName="[Dim Queue]" displayFolder="" count="0" unbalanced="0" hidden="1"/>
    <cacheHierarchy uniqueName="[Dim Reached].[ID]" caption="ID" attribute="1" defaultMemberUniqueName="[Dim Reached].[ID].[All]" allUniqueName="[Dim Reached].[ID].[All]" dimensionUniqueName="[Dim Reached]" displayFolder="" count="0" unbalanced="0" hidden="1"/>
    <cacheHierarchy uniqueName="[Dim Reached].[Status Name]" caption="Status Name" attribute="1" defaultMemberUniqueName="[Dim Reached].[Status Name].[All]" allUniqueName="[Dim Reached].[Status Name].[All]" dimensionUniqueName="[Dim Reached]" displayFolder="" count="0" unbalanced="0" hidden="1"/>
    <cacheHierarchy uniqueName="[Dim Readmission].[Readmission_Key]" caption="Readmission_Key" attribute="1" defaultMemberUniqueName="[Dim Readmission].[Readmission_Key].[All]" allUniqueName="[Dim Readmission].[Readmission_Key].[All]" dimensionUniqueName="[Dim Readmission]" displayFolder="" count="0" unbalanced="0" hidden="1"/>
    <cacheHierarchy uniqueName="[Dim Referral Source].[Entrance_Key]" caption="Entrance_Key" attribute="1" defaultMemberUniqueName="[Dim Referral Source].[Entrance_Key].[All]" allUniqueName="[Dim Referral Source].[Entrance_Key].[All]" dimensionUniqueName="[Dim Referral Source]" displayFolder="" count="0" unbalanced="0" hidden="1"/>
    <cacheHierarchy uniqueName="[Dim Request Type].[ID]" caption="ID" attribute="1" defaultMemberUniqueName="[Dim Request Type].[ID].[All]" allUniqueName="[Dim Request Type].[ID].[All]" dimensionUniqueName="[Dim Request Type]" displayFolder="" count="0" unbalanced="0" hidden="1"/>
    <cacheHierarchy uniqueName="[Dim Request Type].[Request Type]" caption="Request Type" attribute="1" defaultMemberUniqueName="[Dim Request Type].[Request Type].[All]" allUniqueName="[Dim Request Type].[Request Type].[All]" dimensionUniqueName="[Dim Request Type]" displayFolder="" count="0" unbalanced="0" hidden="1"/>
    <cacheHierarchy uniqueName="[Dim Reservation State].[ID]" caption="ID" attribute="1" defaultMemberUniqueName="[Dim Reservation State].[ID].[All]" allUniqueName="[Dim Reservation State].[ID].[All]" dimensionUniqueName="[Dim Reservation State]" displayFolder="" count="0" unbalanced="0" hidden="1"/>
    <cacheHierarchy uniqueName="[Dim Reservation State].[Reservation State]" caption="Reservation State" attribute="1" defaultMemberUniqueName="[Dim Reservation State].[Reservation State].[All]" allUniqueName="[Dim Reservation State].[Reservation State].[All]" dimensionUniqueName="[Dim Reservation State]" displayFolder="" count="0" unbalanced="0" hidden="1"/>
    <cacheHierarchy uniqueName="[Dim Reservation Type].[ID]" caption="ID" attribute="1" defaultMemberUniqueName="[Dim Reservation Type].[ID].[All]" allUniqueName="[Dim Reservation Type].[ID].[All]" dimensionUniqueName="[Dim Reservation Type]" displayFolder="" count="0" unbalanced="0" hidden="1"/>
    <cacheHierarchy uniqueName="[Dim Reservation Type].[Reservation Type]" caption="Reservation Type" attribute="1" defaultMemberUniqueName="[Dim Reservation Type].[Reservation Type].[All]" allUniqueName="[Dim Reservation Type].[Reservation Type].[All]" dimensionUniqueName="[Dim Reservation Type]" displayFolder="" count="0" unbalanced="0" hidden="1"/>
    <cacheHierarchy uniqueName="[Dim Reserved].[ID]" caption="ID" attribute="1" defaultMemberUniqueName="[Dim Reserved].[ID].[All]" allUniqueName="[Dim Reserved].[ID].[All]" dimensionUniqueName="[Dim Reserved]" displayFolder="" count="0" unbalanced="0" hidden="1"/>
    <cacheHierarchy uniqueName="[Dim Reserved].[Status Name]" caption="Status Name" attribute="1" defaultMemberUniqueName="[Dim Reserved].[Status Name].[All]" allUniqueName="[Dim Reserved].[Status Name].[All]" dimensionUniqueName="[Dim Reserved]" displayFolder="" count="0" unbalanced="0" hidden="1"/>
    <cacheHierarchy uniqueName="[Dim Second Doctor].[Salary]" caption="Salary" attribute="1" defaultMemberUniqueName="[Dim Second Doctor].[Salary].[All]" allUniqueName="[Dim Second Doctor].[Salary].[All]" dimensionUniqueName="[Dim Second Doctor]" displayFolder="" count="0" unbalanced="0" hidden="1"/>
    <cacheHierarchy uniqueName="[Dim Second Doctor].[Staff Key]" caption="Staff Key" attribute="1" defaultMemberUniqueName="[Dim Second Doctor].[Staff Key].[All]" allUniqueName="[Dim Second Doctor].[Staff Key].[All]" dimensionUniqueName="[Dim Second Doctor]" displayFolder="" count="0" unbalanced="0" hidden="1"/>
    <cacheHierarchy uniqueName="[Dim Second Doctor].[Unified Specialty Hierarchy]" caption="Unified Specialty Hierarchy" defaultMemberUniqueName="[Dim Second Doctor].[Unified Specialty Hierarchy].[All]" allUniqueName="[Dim Second Doctor].[Unified Specialty Hierarchy].[All]" dimensionUniqueName="[Dim Second Doctor]" displayFolder="" count="0" unbalanced="0" hidden="1"/>
    <cacheHierarchy uniqueName="[Dim Section].[Section Name]" caption="Section Name" attribute="1" defaultMemberUniqueName="[Dim Section].[Section Name].[All]" allUniqueName="[Dim Section].[Section Name].[All]" dimensionUniqueName="[Dim Section]" displayFolder="" count="0" unbalanced="0" hidden="1"/>
    <cacheHierarchy uniqueName="[Dim Section].[Section_Key]" caption="Section_Key" attribute="1" defaultMemberUniqueName="[Dim Section].[Section_Key].[All]" allUniqueName="[Dim Section].[Section_Key].[All]" dimensionUniqueName="[Dim Section]" displayFolder="" count="0" unbalanced="0" hidden="1"/>
    <cacheHierarchy uniqueName="[Dim SectionBridgeKeys].[SectionTempKey]" caption="SectionTempKey" attribute="1" defaultMemberUniqueName="[Dim SectionBridgeKeys].[SectionTempKey].[All]" allUniqueName="[Dim SectionBridgeKeys].[SectionTempKey].[All]" dimensionUniqueName="[Dim SectionBridgeKeys]" displayFolder="" count="0" unbalanced="0" hidden="1"/>
    <cacheHierarchy uniqueName="[Dim SectionBridgeLink].[SectionKey]" caption="SectionKey" attribute="1" defaultMemberUniqueName="[Dim SectionBridgeLink].[SectionKey].[All]" allUniqueName="[Dim SectionBridgeLink].[SectionKey].[All]" dimensionUniqueName="[Dim SectionBridgeLink]" displayFolder="" count="0" unbalanced="0" hidden="1"/>
    <cacheHierarchy uniqueName="[Dim SectionBridgeLink].[SectionTempKey]" caption="SectionTempKey" attribute="1" defaultMemberUniqueName="[Dim SectionBridgeLink].[SectionTempKey].[All]" allUniqueName="[Dim SectionBridgeLink].[SectionTempKey].[All]" dimensionUniqueName="[Dim SectionBridgeLink]" displayFolder="" count="0" unbalanced="0" hidden="1"/>
    <cacheHierarchy uniqueName="[Dim Service Approval Status].[ID]" caption="ID" attribute="1" defaultMemberUniqueName="[Dim Service Approval Status].[ID].[All]" allUniqueName="[Dim Service Approval Status].[ID].[All]" dimensionUniqueName="[Dim Service Approval Status]" displayFolder="" count="0" unbalanced="0" hidden="1"/>
    <cacheHierarchy uniqueName="[Dim Service Approval Status].[Status]" caption="Status" attribute="1" defaultMemberUniqueName="[Dim Service Approval Status].[Status].[All]" allUniqueName="[Dim Service Approval Status].[Status].[All]" dimensionUniqueName="[Dim Service Approval Status]" displayFolder="" count="0" unbalanced="0" hidden="1"/>
    <cacheHierarchy uniqueName="[Dim Service Location].[store_code]" caption="store_code" attribute="1" defaultMemberUniqueName="[Dim Service Location].[store_code].[All]" allUniqueName="[Dim Service Location].[store_code].[All]" dimensionUniqueName="[Dim Service Location]" displayFolder="" count="0" unbalanced="0" hidden="1"/>
    <cacheHierarchy uniqueName="[Dim Service Needed Approval].[ID]" caption="ID" attribute="1" defaultMemberUniqueName="[Dim Service Needed Approval].[ID].[All]" allUniqueName="[Dim Service Needed Approval].[ID].[All]" dimensionUniqueName="[Dim Service Needed Approval]" displayFolder="" count="0" unbalanced="0" hidden="1"/>
    <cacheHierarchy uniqueName="[Dim Service Needed Approval].[Status]" caption="Status" attribute="1" defaultMemberUniqueName="[Dim Service Needed Approval].[Status].[All]" allUniqueName="[Dim Service Needed Approval].[Status].[All]" dimensionUniqueName="[Dim Service Needed Approval]" displayFolder="" count="0" unbalanced="0" hidden="1"/>
    <cacheHierarchy uniqueName="[Dim Service Status].[ID]" caption="ID" attribute="1" defaultMemberUniqueName="[Dim Service Status].[ID].[All]" allUniqueName="[Dim Service Status].[ID].[All]" dimensionUniqueName="[Dim Service Status]" displayFolder="" count="0" unbalanced="0" hidden="1"/>
    <cacheHierarchy uniqueName="[Dim Service Status].[Status]" caption="Status" attribute="1" defaultMemberUniqueName="[Dim Service Status].[Status].[All]" allUniqueName="[Dim Service Status].[Status].[All]" dimensionUniqueName="[Dim Service Status]" displayFolder="" count="0" unbalanced="0" hidden="1"/>
    <cacheHierarchy uniqueName="[Dim Services].[New_Main_Code]" caption="New_Main_Code" attribute="1" defaultMemberUniqueName="[Dim Services].[New_Main_Code].[All]" allUniqueName="[Dim Services].[New_Main_Code].[All]" dimensionUniqueName="[Dim Services]" displayFolder="" count="0" unbalanced="0" hidden="1"/>
    <cacheHierarchy uniqueName="[Dim Services].[Treatment Group]" caption="Treatment Group" attribute="1" defaultMemberUniqueName="[Dim Services].[Treatment Group].[All]" allUniqueName="[Dim Services].[Treatment Group].[All]" dimensionUniqueName="[Dim Services]" displayFolder="" count="0" unbalanced="0" hidden="1"/>
    <cacheHierarchy uniqueName="[Dim Services Status].[StatusID]" caption="StatusID" attribute="1" defaultMemberUniqueName="[Dim Services Status].[StatusID].[All]" allUniqueName="[Dim Services Status].[StatusID].[All]" dimensionUniqueName="[Dim Services Status]" displayFolder="" count="0" unbalanced="0" hidden="1"/>
    <cacheHierarchy uniqueName="[Dim Shift].[Shift_Desc]" caption="Shift_Desc" attribute="1" defaultMemberUniqueName="[Dim Shift].[Shift_Desc].[All]" allUniqueName="[Dim Shift].[Shift_Desc].[All]" dimensionUniqueName="[Dim Shift]" displayFolder="" count="0" unbalanced="0" hidden="1"/>
    <cacheHierarchy uniqueName="[Dim Shift].[Shift_ID]" caption="Shift_ID" attribute="1" defaultMemberUniqueName="[Dim Shift].[Shift_ID].[All]" allUniqueName="[Dim Shift].[Shift_ID].[All]" dimensionUniqueName="[Dim Shift]" displayFolder="" count="0" unbalanced="0" hidden="1"/>
    <cacheHierarchy uniqueName="[Dim Slots Status].[Confirmed Slots]" caption="Confirmed Slots" attribute="1" defaultMemberUniqueName="[Dim Slots Status].[Confirmed Slots].[All]" allUniqueName="[Dim Slots Status].[Confirmed Slots].[All]" dimensionUniqueName="[Dim Slots Status]" displayFolder="" count="0" unbalanced="0" hidden="1"/>
    <cacheHierarchy uniqueName="[Dim Slots Status].[Merged Slots Status]" caption="Merged Slots Status" attribute="1" defaultMemberUniqueName="[Dim Slots Status].[Merged Slots Status].[All]" allUniqueName="[Dim Slots Status].[Merged Slots Status].[All]" dimensionUniqueName="[Dim Slots Status]" displayFolder="" count="0" unbalanced="0" hidden="1"/>
    <cacheHierarchy uniqueName="[Dim Slots Status].[Over Booking Slots]" caption="Over Booking Slots" attribute="1" defaultMemberUniqueName="[Dim Slots Status].[Over Booking Slots].[All]" allUniqueName="[Dim Slots Status].[Over Booking Slots].[All]" dimensionUniqueName="[Dim Slots Status]" displayFolder="" count="0" unbalanced="0" hidden="1"/>
    <cacheHierarchy uniqueName="[Dim Slots Status].[Shifted Slots Status]" caption="Shifted Slots Status" attribute="1" defaultMemberUniqueName="[Dim Slots Status].[Shifted Slots Status].[All]" allUniqueName="[Dim Slots Status].[Shifted Slots Status].[All]" dimensionUniqueName="[Dim Slots Status]" displayFolder="" count="0" unbalanced="0" hidden="1"/>
    <cacheHierarchy uniqueName="[Dim Slots Status].[Slot Number]" caption="Slot Number" attribute="1" defaultMemberUniqueName="[Dim Slots Status].[Slot Number].[All]" allUniqueName="[Dim Slots Status].[Slot Number].[All]" dimensionUniqueName="[Dim Slots Status]" displayFolder="" count="0" unbalanced="0" hidden="1"/>
    <cacheHierarchy uniqueName="[Dim Slots Status].[SlotKey]" caption="SlotKey" attribute="1" defaultMemberUniqueName="[Dim Slots Status].[SlotKey].[All]" allUniqueName="[Dim Slots Status].[SlotKey].[All]" dimensionUniqueName="[Dim Slots Status]" displayFolder="" count="0" unbalanced="0" hidden="1"/>
    <cacheHierarchy uniqueName="[Dim Slots Status].[SlotUnit]" caption="SlotUnit" attribute="1" defaultMemberUniqueName="[Dim Slots Status].[SlotUnit].[All]" allUniqueName="[Dim Slots Status].[SlotUnit].[All]" dimensionUniqueName="[Dim Slots Status]" displayFolder="" count="0" unbalanced="0" hidden="1"/>
    <cacheHierarchy uniqueName="[Dim Source System].[ID]" caption="ID" attribute="1" defaultMemberUniqueName="[Dim Source System].[ID].[All]" allUniqueName="[Dim Source System].[ID].[All]" dimensionUniqueName="[Dim Source System]" displayFolder="" count="0" unbalanced="0" hidden="1"/>
    <cacheHierarchy uniqueName="[Dim Source System].[Source]" caption="Source" attribute="1" defaultMemberUniqueName="[Dim Source System].[Source].[All]" allUniqueName="[Dim Source System].[Source].[All]" dimensionUniqueName="[Dim Source System]" displayFolder="" count="0" unbalanced="0" hidden="1"/>
    <cacheHierarchy uniqueName="[Dim Specialty].[Specialty_Key]" caption="Specialty_Key" attribute="1" defaultMemberUniqueName="[Dim Specialty].[Specialty_Key].[All]" allUniqueName="[Dim Specialty].[Specialty_Key].[All]" dimensionUniqueName="[Dim Specialty]" displayFolder="" count="0" unbalanced="0" hidden="1"/>
    <cacheHierarchy uniqueName="[Dim Specialty Assumption Status].[ID]" caption="ID" attribute="1" defaultMemberUniqueName="[Dim Specialty Assumption Status].[ID].[All]" allUniqueName="[Dim Specialty Assumption Status].[ID].[All]" dimensionUniqueName="[Dim Specialty Assumption Status]" displayFolder="" count="0" unbalanced="0" hidden="1"/>
    <cacheHierarchy uniqueName="[Dim Specialty Assumption Status].[Status]" caption="Status" attribute="1" defaultMemberUniqueName="[Dim Specialty Assumption Status].[Status].[All]" allUniqueName="[Dim Specialty Assumption Status].[Status].[All]" dimensionUniqueName="[Dim Specialty Assumption Status]" displayFolder="" count="0" unbalanced="0" hidden="1"/>
    <cacheHierarchy uniqueName="[Dim Staff Category].[Staff Category]" caption="Staff Category" attribute="1" defaultMemberUniqueName="[Dim Staff Category].[Staff Category].[All]" allUniqueName="[Dim Staff Category].[Staff Category].[All]" dimensionUniqueName="[Dim Staff Category]" displayFolder="" count="0" unbalanced="0" hidden="1"/>
    <cacheHierarchy uniqueName="[Dim Staff Category].[Staff_type_ID]" caption="Staff_type_ID" attribute="1" defaultMemberUniqueName="[Dim Staff Category].[Staff_type_ID].[All]" allUniqueName="[Dim Staff Category].[Staff_type_ID].[All]" dimensionUniqueName="[Dim Staff Category]" displayFolder="" count="0" unbalanced="0" hidden="1"/>
    <cacheHierarchy uniqueName="[Dim Surgeon].[Degree Name]" caption="Degree Name" attribute="1" defaultMemberUniqueName="[Dim Surgeon].[Degree Name].[All]" allUniqueName="[Dim Surgeon].[Degree Name].[All]" dimensionUniqueName="[Dim Surgeon]" displayFolder="" count="0" unbalanced="0" hidden="1"/>
    <cacheHierarchy uniqueName="[Dim Surgeon].[Doctor Name]" caption="Doctor Name" attribute="1" defaultMemberUniqueName="[Dim Surgeon].[Doctor Name].[All]" allUniqueName="[Dim Surgeon].[Doctor Name].[All]" dimensionUniqueName="[Dim Surgeon]" displayFolder="" count="0" unbalanced="0" hidden="1"/>
    <cacheHierarchy uniqueName="[Dim Surgeon].[Doctor Type]" caption="Doctor Type" attribute="1" defaultMemberUniqueName="[Dim Surgeon].[Doctor Type].[All]" allUniqueName="[Dim Surgeon].[Doctor Type].[All]" dimensionUniqueName="[Dim Surgeon]" displayFolder="" count="0" unbalanced="0" hidden="1"/>
    <cacheHierarchy uniqueName="[Dim Surgeon].[Hiring Date]" caption="Hiring Date" attribute="1" defaultMemberUniqueName="[Dim Surgeon].[Hiring Date].[All]" allUniqueName="[Dim Surgeon].[Hiring Date].[All]" dimensionUniqueName="[Dim Surgeon]" displayFolder="" count="0" unbalanced="0" hidden="1"/>
    <cacheHierarchy uniqueName="[Dim Surgeon].[Salary]" caption="Salary" attribute="1" defaultMemberUniqueName="[Dim Surgeon].[Salary].[All]" allUniqueName="[Dim Surgeon].[Salary].[All]" dimensionUniqueName="[Dim Surgeon]" displayFolder="" count="0" unbalanced="0" hidden="1"/>
    <cacheHierarchy uniqueName="[Dim Surgeon].[Shift]" caption="Shift" attribute="1" defaultMemberUniqueName="[Dim Surgeon].[Shift].[All]" allUniqueName="[Dim Surgeon].[Shift].[All]" dimensionUniqueName="[Dim Surgeon]" displayFolder="" count="0" unbalanced="0" hidden="1"/>
    <cacheHierarchy uniqueName="[Dim Surgeon].[Specialty]" caption="Specialty" attribute="1" defaultMemberUniqueName="[Dim Surgeon].[Specialty].[All]" allUniqueName="[Dim Surgeon].[Specialty].[All]" dimensionUniqueName="[Dim Surgeon]" displayFolder="" count="0" unbalanced="0" hidden="1"/>
    <cacheHierarchy uniqueName="[Dim Surgeon].[Specialty Hierarchy]" caption="Specialty Hierarchy" defaultMemberUniqueName="[Dim Surgeon].[Specialty Hierarchy].[All]" allUniqueName="[Dim Surgeon].[Specialty Hierarchy].[All]" dimensionUniqueName="[Dim Surgeon]" displayFolder="" count="0" unbalanced="0" hidden="1"/>
    <cacheHierarchy uniqueName="[Dim Surgeon].[Specialty key]" caption="Specialty key" attribute="1" defaultMemberUniqueName="[Dim Surgeon].[Specialty key].[All]" allUniqueName="[Dim Surgeon].[Specialty key].[All]" dimensionUniqueName="[Dim Surgeon]" displayFolder="" count="0" unbalanced="0" hidden="1"/>
    <cacheHierarchy uniqueName="[Dim Surgeon].[Specialty Name]" caption="Specialty Name" attribute="1" defaultMemberUniqueName="[Dim Surgeon].[Specialty Name].[All]" allUniqueName="[Dim Surgeon].[Specialty Name].[All]" dimensionUniqueName="[Dim Surgeon]" displayFolder="" count="0" unbalanced="0" hidden="1"/>
    <cacheHierarchy uniqueName="[Dim Surgeon].[Specialty Type]" caption="Specialty Type" attribute="1" defaultMemberUniqueName="[Dim Surgeon].[Specialty Type].[All]" allUniqueName="[Dim Surgeon].[Specialty Type].[All]" dimensionUniqueName="[Dim Surgeon]" displayFolder="" count="0" unbalanced="0" hidden="1"/>
    <cacheHierarchy uniqueName="[Dim Surgeon].[Staff Key]" caption="Staff Key" attribute="1" defaultMemberUniqueName="[Dim Surgeon].[Staff Key].[All]" allUniqueName="[Dim Surgeon].[Staff Key].[All]" dimensionUniqueName="[Dim Surgeon]" displayFolder="" count="0" unbalanced="0" hidden="1"/>
    <cacheHierarchy uniqueName="[Dim Surgeon].[Termination Date]" caption="Termination Date" attribute="1" defaultMemberUniqueName="[Dim Surgeon].[Termination Date].[All]" allUniqueName="[Dim Surgeon].[Termination Date].[All]" dimensionUniqueName="[Dim Surgeon]" displayFolder="" count="0" unbalanced="0" hidden="1"/>
    <cacheHierarchy uniqueName="[Dim Surgeon].[Unified Specialty Hierarchy]" caption="Unified Specialty Hierarchy" defaultMemberUniqueName="[Dim Surgeon].[Unified Specialty Hierarchy].[All]" allUniqueName="[Dim Surgeon].[Unified Specialty Hierarchy].[All]" dimensionUniqueName="[Dim Surgeon]" displayFolder="" count="0" unbalanced="0" hidden="1"/>
    <cacheHierarchy uniqueName="[Dim Surgeon Assistant].[Degree Name]" caption="Degree Name" attribute="1" defaultMemberUniqueName="[Dim Surgeon Assistant].[Degree Name].[All]" allUniqueName="[Dim Surgeon Assistant].[Degree Name].[All]" dimensionUniqueName="[Dim Surgeon Assistant]" displayFolder="" count="0" unbalanced="0" hidden="1"/>
    <cacheHierarchy uniqueName="[Dim Surgeon Assistant].[Doctor Name]" caption="Doctor Name" attribute="1" defaultMemberUniqueName="[Dim Surgeon Assistant].[Doctor Name].[All]" allUniqueName="[Dim Surgeon Assistant].[Doctor Name].[All]" dimensionUniqueName="[Dim Surgeon Assistant]" displayFolder="" count="0" unbalanced="0" hidden="1"/>
    <cacheHierarchy uniqueName="[Dim Surgeon Assistant].[Doctor Type]" caption="Doctor Type" attribute="1" defaultMemberUniqueName="[Dim Surgeon Assistant].[Doctor Type].[All]" allUniqueName="[Dim Surgeon Assistant].[Doctor Type].[All]" dimensionUniqueName="[Dim Surgeon Assistant]" displayFolder="" count="0" unbalanced="0" hidden="1"/>
    <cacheHierarchy uniqueName="[Dim Surgeon Assistant].[Hiring Date]" caption="Hiring Date" attribute="1" defaultMemberUniqueName="[Dim Surgeon Assistant].[Hiring Date].[All]" allUniqueName="[Dim Surgeon Assistant].[Hiring Date].[All]" dimensionUniqueName="[Dim Surgeon Assistant]" displayFolder="" count="0" unbalanced="0" hidden="1"/>
    <cacheHierarchy uniqueName="[Dim Surgeon Assistant].[Salary]" caption="Salary" attribute="1" defaultMemberUniqueName="[Dim Surgeon Assistant].[Salary].[All]" allUniqueName="[Dim Surgeon Assistant].[Salary].[All]" dimensionUniqueName="[Dim Surgeon Assistant]" displayFolder="" count="0" unbalanced="0" hidden="1"/>
    <cacheHierarchy uniqueName="[Dim Surgeon Assistant].[Shift]" caption="Shift" attribute="1" defaultMemberUniqueName="[Dim Surgeon Assistant].[Shift].[All]" allUniqueName="[Dim Surgeon Assistant].[Shift].[All]" dimensionUniqueName="[Dim Surgeon Assistant]" displayFolder="" count="0" unbalanced="0" hidden="1"/>
    <cacheHierarchy uniqueName="[Dim Surgeon Assistant].[Specialty]" caption="Specialty" attribute="1" defaultMemberUniqueName="[Dim Surgeon Assistant].[Specialty].[All]" allUniqueName="[Dim Surgeon Assistant].[Specialty].[All]" dimensionUniqueName="[Dim Surgeon Assistant]" displayFolder="" count="0" unbalanced="0" hidden="1"/>
    <cacheHierarchy uniqueName="[Dim Surgeon Assistant].[Specialty Hierarchy]" caption="Specialty Hierarchy" defaultMemberUniqueName="[Dim Surgeon Assistant].[Specialty Hierarchy].[All]" allUniqueName="[Dim Surgeon Assistant].[Specialty Hierarchy].[All]" dimensionUniqueName="[Dim Surgeon Assistant]" displayFolder="" count="0" unbalanced="0" hidden="1"/>
    <cacheHierarchy uniqueName="[Dim Surgeon Assistant].[Specialty key]" caption="Specialty key" attribute="1" defaultMemberUniqueName="[Dim Surgeon Assistant].[Specialty key].[All]" allUniqueName="[Dim Surgeon Assistant].[Specialty key].[All]" dimensionUniqueName="[Dim Surgeon Assistant]" displayFolder="" count="0" unbalanced="0" hidden="1"/>
    <cacheHierarchy uniqueName="[Dim Surgeon Assistant].[Specialty Name]" caption="Specialty Name" attribute="1" defaultMemberUniqueName="[Dim Surgeon Assistant].[Specialty Name].[All]" allUniqueName="[Dim Surgeon Assistant].[Specialty Name].[All]" dimensionUniqueName="[Dim Surgeon Assistant]" displayFolder="" count="0" unbalanced="0" hidden="1"/>
    <cacheHierarchy uniqueName="[Dim Surgeon Assistant].[Specialty Type]" caption="Specialty Type" attribute="1" defaultMemberUniqueName="[Dim Surgeon Assistant].[Specialty Type].[All]" allUniqueName="[Dim Surgeon Assistant].[Specialty Type].[All]" dimensionUniqueName="[Dim Surgeon Assistant]" displayFolder="" count="0" unbalanced="0" hidden="1"/>
    <cacheHierarchy uniqueName="[Dim Surgeon Assistant].[Staff Key]" caption="Staff Key" attribute="1" defaultMemberUniqueName="[Dim Surgeon Assistant].[Staff Key].[All]" allUniqueName="[Dim Surgeon Assistant].[Staff Key].[All]" dimensionUniqueName="[Dim Surgeon Assistant]" displayFolder="" count="0" unbalanced="0" hidden="1"/>
    <cacheHierarchy uniqueName="[Dim Surgeon Assistant].[Termination Date]" caption="Termination Date" attribute="1" defaultMemberUniqueName="[Dim Surgeon Assistant].[Termination Date].[All]" allUniqueName="[Dim Surgeon Assistant].[Termination Date].[All]" dimensionUniqueName="[Dim Surgeon Assistant]" displayFolder="" count="0" unbalanced="0" hidden="1"/>
    <cacheHierarchy uniqueName="[Dim Surgeon Assistant].[Unified Specialty Hierarchy]" caption="Unified Specialty Hierarchy" defaultMemberUniqueName="[Dim Surgeon Assistant].[Unified Specialty Hierarchy].[All]" allUniqueName="[Dim Surgeon Assistant].[Unified Specialty Hierarchy].[All]" dimensionUniqueName="[Dim Surgeon Assistant]" displayFolder="" count="0" unbalanced="0" hidden="1"/>
    <cacheHierarchy uniqueName="[Dim System].[ID]" caption="ID" attribute="1" defaultMemberUniqueName="[Dim System].[ID].[All]" allUniqueName="[Dim System].[ID].[All]" dimensionUniqueName="[Dim System]" displayFolder="" count="0" unbalanced="0" hidden="1"/>
    <cacheHierarchy uniqueName="[Dim System].[System Type]" caption="System Type" attribute="1" defaultMemberUniqueName="[Dim System].[System Type].[All]" allUniqueName="[Dim System].[System Type].[All]" dimensionUniqueName="[Dim System]" displayFolder="" count="0" unbalanced="0" hidden="1"/>
    <cacheHierarchy uniqueName="[Dim Target Scenario].[Approval_Key]" caption="Approval_Key" attribute="1" defaultMemberUniqueName="[Dim Target Scenario].[Approval_Key].[All]" allUniqueName="[Dim Target Scenario].[Approval_Key].[All]" dimensionUniqueName="[Dim Target Scenario]" displayFolder="" count="0" unbalanced="0" hidden="1"/>
    <cacheHierarchy uniqueName="[Dim Target Scenario].[Month]" caption="Month" attribute="1" defaultMemberUniqueName="[Dim Target Scenario].[Month].[All]" allUniqueName="[Dim Target Scenario].[Month].[All]" dimensionUniqueName="[Dim Target Scenario]" displayFolder="" count="0" unbalanced="0" hidden="1"/>
    <cacheHierarchy uniqueName="[Dim Target Scenario].[OrganizationKey]" caption="OrganizationKey" attribute="1" defaultMemberUniqueName="[Dim Target Scenario].[OrganizationKey].[All]" allUniqueName="[Dim Target Scenario].[OrganizationKey].[All]" dimensionUniqueName="[Dim Target Scenario]" displayFolder="" count="0" unbalanced="0" hidden="1"/>
    <cacheHierarchy uniqueName="[Dim Target Scenario].[Scenario]" caption="Scenario" attribute="1" defaultMemberUniqueName="[Dim Target Scenario].[Scenario].[All]" allUniqueName="[Dim Target Scenario].[Scenario].[All]" dimensionUniqueName="[Dim Target Scenario]" displayFolder="" count="0" unbalanced="0" hidden="1"/>
    <cacheHierarchy uniqueName="[Dim Target Scenario].[scnariokey]" caption="scnariokey" attribute="1" defaultMemberUniqueName="[Dim Target Scenario].[scnariokey].[All]" allUniqueName="[Dim Target Scenario].[scnariokey].[All]" dimensionUniqueName="[Dim Target Scenario]" displayFolder="" count="0" unbalanced="0" hidden="1"/>
    <cacheHierarchy uniqueName="[Dim Target Scenario].[Year]" caption="Year" attribute="1" defaultMemberUniqueName="[Dim Target Scenario].[Year].[All]" allUniqueName="[Dim Target Scenario].[Year].[All]" dimensionUniqueName="[Dim Target Scenario]" displayFolder="" count="0" unbalanced="0" hidden="1"/>
    <cacheHierarchy uniqueName="[Dim Team].[TEAM]" caption="TEAM" attribute="1" defaultMemberUniqueName="[Dim Team].[TEAM].[All]" allUniqueName="[Dim Team].[TEAM].[All]" dimensionUniqueName="[Dim Team]" displayFolder="" count="0" unbalanced="0" hidden="1"/>
    <cacheHierarchy uniqueName="[Dim Team].[TEAM_ID]" caption="TEAM_ID" attribute="1" defaultMemberUniqueName="[Dim Team].[TEAM_ID].[All]" allUniqueName="[Dim Team].[TEAM_ID].[All]" dimensionUniqueName="[Dim Team]" displayFolder="" count="0" unbalanced="0" hidden="1"/>
    <cacheHierarchy uniqueName="[Dim Time - Booking Time].[Day Time Bucket]" caption="Day Time Bucket" attribute="1" defaultMemberUniqueName="[Dim Time - Booking Time].[Day Time Bucket].[All]" allUniqueName="[Dim Time - Booking Time].[Day Time Bucket].[All]" dimensionUniqueName="[Dim Time - Booking Time]" displayFolder="" count="0" unbalanced="0" hidden="1"/>
    <cacheHierarchy uniqueName="[Dim Time - Booking Time].[DayTimeBucketGroupKey]" caption="DayTimeBucketGroupKey" attribute="1" defaultMemberUniqueName="[Dim Time - Booking Time].[DayTimeBucketGroupKey].[All]" allUniqueName="[Dim Time - Booking Time].[DayTimeBucketGroupKey].[All]" dimensionUniqueName="[Dim Time - Booking Time]" displayFolder="" count="0" unbalanced="0" hidden="1"/>
    <cacheHierarchy uniqueName="[Dim Time - Booking Time].[Hour]" caption="Hour" attribute="1" defaultMemberUniqueName="[Dim Time - Booking Time].[Hour].[All]" allUniqueName="[Dim Time - Booking Time].[Hour].[All]" dimensionUniqueName="[Dim Time - Booking Time]" displayFolder="" count="0" unbalanced="0" hidden="1"/>
    <cacheHierarchy uniqueName="[Dim Time - Booking Time].[HourlyBucket]" caption="HourlyBucket" attribute="1" defaultMemberUniqueName="[Dim Time - Booking Time].[HourlyBucket].[All]" allUniqueName="[Dim Time - Booking Time].[HourlyBucket].[All]" dimensionUniqueName="[Dim Time - Booking Time]" displayFolder="" count="0" unbalanced="0" hidden="1"/>
    <cacheHierarchy uniqueName="[Dim Time - Booking Time].[MinuteNumber]" caption="MinuteNumber" attribute="1" defaultMemberUniqueName="[Dim Time - Booking Time].[MinuteNumber].[All]" allUniqueName="[Dim Time - Booking Time].[MinuteNumber].[All]" dimensionUniqueName="[Dim Time - Booking Time]" displayFolder="" count="0" unbalanced="0" hidden="1"/>
    <cacheHierarchy uniqueName="[Dim Time - Booking Time].[SecondNumber]" caption="SecondNumber" attribute="1" defaultMemberUniqueName="[Dim Time - Booking Time].[SecondNumber].[All]" allUniqueName="[Dim Time - Booking Time].[SecondNumber].[All]" dimensionUniqueName="[Dim Time - Booking Time]" displayFolder="" count="0" unbalanced="0" hidden="1"/>
    <cacheHierarchy uniqueName="[Dim Time - Booking Time].[Time]" caption="Time" attribute="1" defaultMemberUniqueName="[Dim Time - Booking Time].[Time].[All]" allUniqueName="[Dim Time - Booking Time].[Time].[All]" dimensionUniqueName="[Dim Time - Booking Time]" displayFolder="" count="0" unbalanced="0" hidden="1"/>
    <cacheHierarchy uniqueName="[Dim Time - Booking Time].[TimeAltKey]" caption="TimeAltKey" attribute="1" defaultMemberUniqueName="[Dim Time - Booking Time].[TimeAltKey].[All]" allUniqueName="[Dim Time - Booking Time].[TimeAltKey].[All]" dimensionUniqueName="[Dim Time - Booking Time]" displayFolder="" count="0" unbalanced="0" hidden="1"/>
    <cacheHierarchy uniqueName="[Dim Time - Booking Time].[TimeInSecond]" caption="TimeInSecond" attribute="1" defaultMemberUniqueName="[Dim Time - Booking Time].[TimeInSecond].[All]" allUniqueName="[Dim Time - Booking Time].[TimeInSecond].[All]" dimensionUniqueName="[Dim Time - Booking Time]" displayFolder="" count="0" unbalanced="0" hidden="1"/>
    <cacheHierarchy uniqueName="[Dim Time - Booking Time].[TimeKey]" caption="TimeKey" attribute="1" defaultMemberUniqueName="[Dim Time - Booking Time].[TimeKey].[All]" allUniqueName="[Dim Time - Booking Time].[TimeKey].[All]" dimensionUniqueName="[Dim Time - Booking Time]" displayFolder="" count="0" unbalanced="0" hidden="1"/>
    <cacheHierarchy uniqueName="[Dim Touching].[ID]" caption="ID" attribute="1" defaultMemberUniqueName="[Dim Touching].[ID].[All]" allUniqueName="[Dim Touching].[ID].[All]" dimensionUniqueName="[Dim Touching]" displayFolder="" count="0" unbalanced="0" hidden="1"/>
    <cacheHierarchy uniqueName="[Dim Touching].[Touch Status]" caption="Touch Status" attribute="1" defaultMemberUniqueName="[Dim Touching].[Touch Status].[All]" allUniqueName="[Dim Touching].[Touch Status].[All]" dimensionUniqueName="[Dim Touching]" displayFolder="" count="0" unbalanced="0" hidden="1"/>
    <cacheHierarchy uniqueName="[Dim Unit Department].[Dep_ID]" caption="Dep_ID" attribute="1" defaultMemberUniqueName="[Dim Unit Department].[Dep_ID].[All]" allUniqueName="[Dim Unit Department].[Dep_ID].[All]" dimensionUniqueName="[Dim Unit Department]" displayFolder="" count="0" unbalanced="0" hidden="1"/>
    <cacheHierarchy uniqueName="[Dim Unit Department].[Department]" caption="Department" attribute="1" defaultMemberUniqueName="[Dim Unit Department].[Department].[All]" allUniqueName="[Dim Unit Department].[Department].[All]" dimensionUniqueName="[Dim Unit Department]" displayFolder="" count="0" unbalanced="0" hidden="1"/>
    <cacheHierarchy uniqueName="[Dim Unit Department].[Department Hierarchy]" caption="Department Hierarchy" defaultMemberUniqueName="[Dim Unit Department].[Department Hierarchy].[All]" allUniqueName="[Dim Unit Department].[Department Hierarchy].[All]" dimensionUniqueName="[Dim Unit Department]" displayFolder="" count="0" unbalanced="0" hidden="1"/>
    <cacheHierarchy uniqueName="[Dim Unit Department].[DepartmentID]" caption="DepartmentID" attribute="1" defaultMemberUniqueName="[Dim Unit Department].[DepartmentID].[All]" allUniqueName="[Dim Unit Department].[DepartmentID].[All]" dimensionUniqueName="[Dim Unit Department]" displayFolder="" count="0" unbalanced="0" hidden="1"/>
    <cacheHierarchy uniqueName="[Dim Unit Department].[Sec_ID]" caption="Sec_ID" attribute="1" defaultMemberUniqueName="[Dim Unit Department].[Sec_ID].[All]" allUniqueName="[Dim Unit Department].[Sec_ID].[All]" dimensionUniqueName="[Dim Unit Department]" displayFolder="" count="0" unbalanced="0" hidden="1"/>
    <cacheHierarchy uniqueName="[Dim Unit Department].[Section]" caption="Section" attribute="1" defaultMemberUniqueName="[Dim Unit Department].[Section].[All]" allUniqueName="[Dim Unit Department].[Section].[All]" dimensionUniqueName="[Dim Unit Department]" displayFolder="" count="0" unbalanced="0" hidden="1"/>
    <cacheHierarchy uniqueName="[Dim Urgency].[ID]" caption="ID" attribute="1" defaultMemberUniqueName="[Dim Urgency].[ID].[All]" allUniqueName="[Dim Urgency].[ID].[All]" dimensionUniqueName="[Dim Urgency]" displayFolder="" count="0" unbalanced="0" hidden="1"/>
    <cacheHierarchy uniqueName="[Dim Urgency].[Urgency]" caption="Urgency" attribute="1" defaultMemberUniqueName="[Dim Urgency].[Urgency].[All]" allUniqueName="[Dim Urgency].[Urgency].[All]" dimensionUniqueName="[Dim Urgency]" displayFolder="" count="0" unbalanced="0" hidden="1"/>
    <cacheHierarchy uniqueName="[Dim User Roles].[Role Name (AR)]" caption="Role Name (AR)" attribute="1" defaultMemberUniqueName="[Dim User Roles].[Role Name (AR)].[All]" allUniqueName="[Dim User Roles].[Role Name (AR)].[All]" dimensionUniqueName="[Dim User Roles]" displayFolder="" count="0" unbalanced="0" hidden="1"/>
    <cacheHierarchy uniqueName="[Dim User Roles].[Role Name (EN)]" caption="Role Name (EN)" attribute="1" defaultMemberUniqueName="[Dim User Roles].[Role Name (EN)].[All]" allUniqueName="[Dim User Roles].[Role Name (EN)].[All]" dimensionUniqueName="[Dim User Roles]" displayFolder="" count="0" unbalanced="0" hidden="1"/>
    <cacheHierarchy uniqueName="[Dim User Roles].[RoleKey]" caption="RoleKey" attribute="1" defaultMemberUniqueName="[Dim User Roles].[RoleKey].[All]" allUniqueName="[Dim User Roles].[RoleKey].[All]" dimensionUniqueName="[Dim User Roles]" displayFolder="" count="0" unbalanced="0" hidden="1"/>
    <cacheHierarchy uniqueName="[Dim Users].[Assignment Type (AR)]" caption="Assignment Type (AR)" attribute="1" defaultMemberUniqueName="[Dim Users].[Assignment Type (AR)].[All]" allUniqueName="[Dim Users].[Assignment Type (AR)].[All]" dimensionUniqueName="[Dim Users]" displayFolder="Assignment Type" count="0" unbalanced="0" hidden="1"/>
    <cacheHierarchy uniqueName="[Dim Users].[Assignment Type (EN)]" caption="Assignment Type (EN)" attribute="1" defaultMemberUniqueName="[Dim Users].[Assignment Type (EN)].[All]" allUniqueName="[Dim Users].[Assignment Type (EN)].[All]" dimensionUniqueName="[Dim Users]" displayFolder="Assignment Type" count="0" unbalanced="0" hidden="1"/>
    <cacheHierarchy uniqueName="[Dim Users].[AssignmentTypeKey]" caption="AssignmentTypeKey" attribute="1" defaultMemberUniqueName="[Dim Users].[AssignmentTypeKey].[All]" allUniqueName="[Dim Users].[AssignmentTypeKey].[All]" dimensionUniqueName="[Dim Users]" displayFolder="" count="0" unbalanced="0" hidden="1"/>
    <cacheHierarchy uniqueName="[Dim Users].[Authentication (AR)]" caption="Authentication (AR)" attribute="1" defaultMemberUniqueName="[Dim Users].[Authentication (AR)].[All]" allUniqueName="[Dim Users].[Authentication (AR)].[All]" dimensionUniqueName="[Dim Users]" displayFolder="User Authentications" count="0" unbalanced="0" hidden="1"/>
    <cacheHierarchy uniqueName="[Dim Users].[Authentication (EN)]" caption="Authentication (EN)" attribute="1" defaultMemberUniqueName="[Dim Users].[Authentication (EN)].[All]" allUniqueName="[Dim Users].[Authentication (EN)].[All]" dimensionUniqueName="[Dim Users]" displayFolder="User Authentications" count="0" unbalanced="0" hidden="1"/>
    <cacheHierarchy uniqueName="[Dim Users].[AuthKey]" caption="AuthKey" attribute="1" defaultMemberUniqueName="[Dim Users].[AuthKey].[All]" allUniqueName="[Dim Users].[AuthKey].[All]" dimensionUniqueName="[Dim Users]" displayFolder="" count="0" unbalanced="0" hidden="1"/>
    <cacheHierarchy uniqueName="[Dim Users].[Email]" caption="Email" attribute="1" defaultMemberUniqueName="[Dim Users].[Email].[All]" allUniqueName="[Dim Users].[Email].[All]" dimensionUniqueName="[Dim Users]" displayFolder="User Data" count="0" unbalanced="0" hidden="1"/>
    <cacheHierarchy uniqueName="[Dim Users].[Login Name]" caption="Login Name" attribute="1" defaultMemberUniqueName="[Dim Users].[Login Name].[All]" allUniqueName="[Dim Users].[Login Name].[All]" dimensionUniqueName="[Dim Users]" displayFolder="User Data" count="0" unbalanced="0" hidden="1"/>
    <cacheHierarchy uniqueName="[Dim Users].[OrganizationKey]" caption="OrganizationKey" attribute="1" defaultMemberUniqueName="[Dim Users].[OrganizationKey].[All]" allUniqueName="[Dim Users].[OrganizationKey].[All]" dimensionUniqueName="[Dim Users]" displayFolder="" count="0" unbalanced="0" hidden="1"/>
    <cacheHierarchy uniqueName="[Dim Users].[User Full Name]" caption="User Full Name" attribute="1" defaultMemberUniqueName="[Dim Users].[User Full Name].[All]" allUniqueName="[Dim Users].[User Full Name].[All]" dimensionUniqueName="[Dim Users]" displayFolder="User Data" count="0" unbalanced="0" hidden="1"/>
    <cacheHierarchy uniqueName="[Dim Users].[UserKey]" caption="UserKey" attribute="1" defaultMemberUniqueName="[Dim Users].[UserKey].[All]" allUniqueName="[Dim Users].[UserKey].[All]" dimensionUniqueName="[Dim Users]" displayFolder="" count="0" unbalanced="0" hidden="1"/>
    <cacheHierarchy uniqueName="[Dim Visit Types].[Visit Type (AR)]" caption="Visit Type (AR)" attribute="1" defaultMemberUniqueName="[Dim Visit Types].[Visit Type (AR)].[All]" allUniqueName="[Dim Visit Types].[Visit Type (AR)].[All]" dimensionUniqueName="[Dim Visit Types]" displayFolder="" count="0" unbalanced="0" hidden="1"/>
    <cacheHierarchy uniqueName="[Dim Visit Types].[Visit Type (EN)]" caption="Visit Type (EN)" attribute="1" defaultMemberUniqueName="[Dim Visit Types].[Visit Type (EN)].[All]" allUniqueName="[Dim Visit Types].[Visit Type (EN)].[All]" dimensionUniqueName="[Dim Visit Types]" displayFolder="" count="0" unbalanced="0" hidden="1"/>
    <cacheHierarchy uniqueName="[Dim Visit Types].[VisitTypeKey]" caption="VisitTypeKey" attribute="1" defaultMemberUniqueName="[Dim Visit Types].[VisitTypeKey].[All]" allUniqueName="[Dim Visit Types].[VisitTypeKey].[All]" dimensionUniqueName="[Dim Visit Types]" displayFolder="" count="0" unbalanced="0" hidden="1"/>
    <cacheHierarchy uniqueName="[DimAchievementMeasure].[ID]" caption="ID" attribute="1" defaultMemberUniqueName="[DimAchievementMeasure].[ID].[All]" allUniqueName="[DimAchievementMeasure].[ID].[All]" dimensionUniqueName="[DimAchievementMeasure]" displayFolder="" count="0" unbalanced="0" hidden="1"/>
    <cacheHierarchy uniqueName="[DimAchievementMeasure].[Measure]" caption="Measure" attribute="1" defaultMemberUniqueName="[DimAchievementMeasure].[Measure].[All]" allUniqueName="[DimAchievementMeasure].[Measure].[All]" dimensionUniqueName="[DimAchievementMeasure]" displayFolder="" count="0" unbalanced="0" hidden="1"/>
    <cacheHierarchy uniqueName="[DimBridgePaymentType].[Payment Type]" caption="Payment Type" attribute="1" defaultMemberUniqueName="[DimBridgePaymentType].[Payment Type].[All]" allUniqueName="[DimBridgePaymentType].[Payment Type].[All]" dimensionUniqueName="[DimBridgePaymentType]" displayFolder="" count="0" unbalanced="0" hidden="1"/>
    <cacheHierarchy uniqueName="[DimDateGrowth].[DateKey]" caption="DateKey" attribute="1" defaultMemberUniqueName="[DimDateGrowth].[DateKey].[All]" allUniqueName="[DimDateGrowth].[DateKey].[All]" dimensionUniqueName="[DimDateGrowth]" displayFolder="" count="0" unbalanced="0" hidden="1"/>
    <cacheHierarchy uniqueName="[DimGrowthDrivers].[Drivers]" caption="Drivers" attribute="1" defaultMemberUniqueName="[DimGrowthDrivers].[Drivers].[All]" allUniqueName="[DimGrowthDrivers].[Drivers].[All]" dimensionUniqueName="[DimGrowthDrivers]" displayFolder="" count="0" unbalanced="0" hidden="1"/>
    <cacheHierarchy uniqueName="[DimGrowthDrivers].[ID]" caption="ID" attribute="1" defaultMemberUniqueName="[DimGrowthDrivers].[ID].[All]" allUniqueName="[DimGrowthDrivers].[ID].[All]" dimensionUniqueName="[DimGrowthDrivers]" displayFolder="" count="0" unbalanced="0" hidden="1"/>
    <cacheHierarchy uniqueName="[DimInvistigationSlicer].[Investigation]" caption="Investigation" attribute="1" defaultMemberUniqueName="[DimInvistigationSlicer].[Investigation].[All]" allUniqueName="[DimInvistigationSlicer].[Investigation].[All]" dimensionUniqueName="[DimInvistigationSlicer]" displayFolder="" count="0" unbalanced="0" hidden="1"/>
    <cacheHierarchy uniqueName="[DimInvistigationSlicer].[InvestigationID]" caption="InvestigationID" attribute="1" defaultMemberUniqueName="[DimInvistigationSlicer].[InvestigationID].[All]" allUniqueName="[DimInvistigationSlicer].[InvestigationID].[All]" dimensionUniqueName="[DimInvistigationSlicer]" displayFolder="" count="0" unbalanced="0" hidden="1"/>
    <cacheHierarchy uniqueName="[DimOPDIndicator].[ID]" caption="ID" attribute="1" defaultMemberUniqueName="[DimOPDIndicator].[ID].[All]" allUniqueName="[DimOPDIndicator].[ID].[All]" dimensionUniqueName="[DimOPDIndicator]" displayFolder="" count="0" unbalanced="0" hidden="1"/>
    <cacheHierarchy uniqueName="[DimOPDIndicator].[IndicatorName]" caption="IndicatorName" attribute="1" defaultMemberUniqueName="[DimOPDIndicator].[IndicatorName].[All]" allUniqueName="[DimOPDIndicator].[IndicatorName].[All]" dimensionUniqueName="[DimOPDIndicator]" displayFolder="" count="0" unbalanced="0" hidden="1"/>
    <cacheHierarchy uniqueName="[DimServicesFlag].[ID]" caption="ID" attribute="1" defaultMemberUniqueName="[DimServicesFlag].[ID].[All]" allUniqueName="[DimServicesFlag].[ID].[All]" dimensionUniqueName="[DimServicesFlag]" displayFolder="" count="0" unbalanced="0" hidden="1"/>
    <cacheHierarchy uniqueName="[DimServicesFlag].[Services Flag Description]" caption="Services Flag Description" attribute="1" defaultMemberUniqueName="[DimServicesFlag].[Services Flag Description].[All]" allUniqueName="[DimServicesFlag].[Services Flag Description].[All]" dimensionUniqueName="[DimServicesFlag]" displayFolder="" count="0" unbalanced="0" hidden="1"/>
    <cacheHierarchy uniqueName="[DimServicesType].[ID]" caption="ID" attribute="1" defaultMemberUniqueName="[DimServicesType].[ID].[All]" allUniqueName="[DimServicesType].[ID].[All]" dimensionUniqueName="[DimServicesType]" displayFolder="" count="0" unbalanced="0" hidden="1"/>
    <cacheHierarchy uniqueName="[DimServicesType].[Service Type Desc]" caption="Service Type Desc" attribute="1" defaultMemberUniqueName="[DimServicesType].[Service Type Desc].[All]" allUniqueName="[DimServicesType].[Service Type Desc].[All]" dimensionUniqueName="[DimServicesType]" displayFolder="" count="0" unbalanced="0" hidden="1"/>
    <cacheHierarchy uniqueName="[Drivers].[Driver]" caption="Driver" attribute="1" defaultMemberUniqueName="[Drivers].[Driver].[All]" allUniqueName="[Drivers].[Driver].[All]" dimensionUniqueName="[Drivers]" displayFolder="" count="0" unbalanced="0" hidden="1"/>
    <cacheHierarchy uniqueName="[Drivers].[Driver ID]" caption="Driver ID" attribute="1" defaultMemberUniqueName="[Drivers].[Driver ID].[All]" allUniqueName="[Drivers].[Driver ID].[All]" dimensionUniqueName="[Drivers]" displayFolder="" count="0" unbalanced="0" hidden="1"/>
    <cacheHierarchy uniqueName="[DynamicBaseLine].[BaseLineYearMonthKey]" caption="BaseLineYearMonthKey" attribute="1" defaultMemberUniqueName="[DynamicBaseLine].[BaseLineYearMonthKey].[All]" allUniqueName="[DynamicBaseLine].[BaseLineYearMonthKey].[All]" dimensionUniqueName="[DynamicBaseLine]" displayFolder="" count="0" unbalanced="0" hidden="1"/>
    <cacheHierarchy uniqueName="[DynamicBaseLine].[EndDateKey]" caption="EndDateKey" attribute="1" defaultMemberUniqueName="[DynamicBaseLine].[EndDateKey].[All]" allUniqueName="[DynamicBaseLine].[EndDateKey].[All]" dimensionUniqueName="[DynamicBaseLine]" displayFolder="" count="0" unbalanced="0" hidden="1"/>
    <cacheHierarchy uniqueName="[DynamicBaseLine].[MonthKey]" caption="MonthKey" attribute="1" defaultMemberUniqueName="[DynamicBaseLine].[MonthKey].[All]" allUniqueName="[DynamicBaseLine].[MonthKey].[All]" dimensionUniqueName="[DynamicBaseLine]" displayFolder="" count="0" unbalanced="0" hidden="1"/>
    <cacheHierarchy uniqueName="[DynamicBaseLine].[NoOfdays]" caption="NoOfdays" attribute="1" defaultMemberUniqueName="[DynamicBaseLine].[NoOfdays].[All]" allUniqueName="[DynamicBaseLine].[NoOfdays].[All]" dimensionUniqueName="[DynamicBaseLine]" displayFolder="" count="0" unbalanced="0" hidden="1"/>
    <cacheHierarchy uniqueName="[DynamicBaseLine].[OrganizationKey]" caption="OrganizationKey" attribute="1" defaultMemberUniqueName="[DynamicBaseLine].[OrganizationKey].[All]" allUniqueName="[DynamicBaseLine].[OrganizationKey].[All]" dimensionUniqueName="[DynamicBaseLine]" displayFolder="" count="0" unbalanced="0" hidden="1"/>
    <cacheHierarchy uniqueName="[DynamicBaseLine].[StartDateKey]" caption="StartDateKey" attribute="1" defaultMemberUniqueName="[DynamicBaseLine].[StartDateKey].[All]" allUniqueName="[DynamicBaseLine].[StartDateKey].[All]" dimensionUniqueName="[DynamicBaseLine]" displayFolder="" count="0" unbalanced="0" hidden="1"/>
    <cacheHierarchy uniqueName="[DynamicBaseLine].[YearKey]" caption="YearKey" attribute="1" defaultMemberUniqueName="[DynamicBaseLine].[YearKey].[All]" allUniqueName="[DynamicBaseLine].[YearKey].[All]" dimensionUniqueName="[DynamicBaseLine]" displayFolder="" count="0" unbalanced="0" hidden="1"/>
    <cacheHierarchy uniqueName="[DynamicBaseLine].[YearMonthKey]" caption="YearMonthKey" attribute="1" defaultMemberUniqueName="[DynamicBaseLine].[YearMonthKey].[All]" allUniqueName="[DynamicBaseLine].[YearMonthKey].[All]" dimensionUniqueName="[DynamicBaseLine]" displayFolder="" count="0" unbalanced="0" hidden="1"/>
    <cacheHierarchy uniqueName="[Fact Admission Requests].[ADMISSION_REQUEST_ID]" caption="ADMISSION_REQUEST_ID" attribute="1" defaultMemberUniqueName="[Fact Admission Requests].[ADMISSION_REQUEST_ID].[All]" allUniqueName="[Fact Admission Requests].[ADMISSION_REQUEST_ID].[All]" dimensionUniqueName="[Fact Admission Requests]" displayFolder="" count="0" unbalanced="0" hidden="1"/>
    <cacheHierarchy uniqueName="[Fact Admission Requests].[ADMISSION_TYPE]" caption="ADMISSION_TYPE" attribute="1" defaultMemberUniqueName="[Fact Admission Requests].[ADMISSION_TYPE].[All]" allUniqueName="[Fact Admission Requests].[ADMISSION_TYPE].[All]" dimensionUniqueName="[Fact Admission Requests]" displayFolder="" count="0" unbalanced="0" hidden="1"/>
    <cacheHierarchy uniqueName="[Fact Admission Requests].[ADMIT_DATE]" caption="ADMIT_DATE" attribute="1" defaultMemberUniqueName="[Fact Admission Requests].[ADMIT_DATE].[All]" allUniqueName="[Fact Admission Requests].[ADMIT_DATE].[All]" dimensionUniqueName="[Fact Admission Requests]" displayFolder="" count="0" unbalanced="0" hidden="1"/>
    <cacheHierarchy uniqueName="[Fact Admission Requests].[Company_Key]" caption="Company_Key" attribute="1" defaultMemberUniqueName="[Fact Admission Requests].[Company_Key].[All]" allUniqueName="[Fact Admission Requests].[Company_Key].[All]" dimensionUniqueName="[Fact Admission Requests]" displayFolder="" count="0" unbalanced="0" hidden="1"/>
    <cacheHierarchy uniqueName="[Fact Admission Requests].[CONSULTANT_ID]" caption="CONSULTANT_ID" attribute="1" defaultMemberUniqueName="[Fact Admission Requests].[CONSULTANT_ID].[All]" allUniqueName="[Fact Admission Requests].[CONSULTANT_ID].[All]" dimensionUniqueName="[Fact Admission Requests]" displayFolder="" count="0" unbalanced="0" hidden="1"/>
    <cacheHierarchy uniqueName="[Fact Admission Requests].[DATE_REVIEWED]" caption="DATE_REVIEWED" attribute="1" defaultMemberUniqueName="[Fact Admission Requests].[DATE_REVIEWED].[All]" allUniqueName="[Fact Admission Requests].[DATE_REVIEWED].[All]" dimensionUniqueName="[Fact Admission Requests]" displayFolder="" count="0" unbalanced="0" hidden="1"/>
    <cacheHierarchy uniqueName="[Fact Admission Requests].[DIAG_CODE]" caption="DIAG_CODE" attribute="1" defaultMemberUniqueName="[Fact Admission Requests].[DIAG_CODE].[All]" allUniqueName="[Fact Admission Requests].[DIAG_CODE].[All]" dimensionUniqueName="[Fact Admission Requests]" displayFolder="" count="0" unbalanced="0" hidden="1"/>
    <cacheHierarchy uniqueName="[Fact Admission Requests].[Entrance_Key]" caption="Entrance_Key" attribute="1" defaultMemberUniqueName="[Fact Admission Requests].[Entrance_Key].[All]" allUniqueName="[Fact Admission Requests].[Entrance_Key].[All]" dimensionUniqueName="[Fact Admission Requests]" displayFolder="" count="0" unbalanced="0" hidden="1"/>
    <cacheHierarchy uniqueName="[Fact Admission Requests].[Episode_key]" caption="Episode_key" attribute="1" defaultMemberUniqueName="[Fact Admission Requests].[Episode_key].[All]" allUniqueName="[Fact Admission Requests].[Episode_key].[All]" dimensionUniqueName="[Fact Admission Requests]" displayFolder="" count="0" unbalanced="0" hidden="1"/>
    <cacheHierarchy uniqueName="[Fact Admission Requests].[EST_DISCHARGE_DATE]" caption="EST_DISCHARGE_DATE" attribute="1" defaultMemberUniqueName="[Fact Admission Requests].[EST_DISCHARGE_DATE].[All]" allUniqueName="[Fact Admission Requests].[EST_DISCHARGE_DATE].[All]" dimensionUniqueName="[Fact Admission Requests]" displayFolder="" count="0" unbalanced="0" hidden="1"/>
    <cacheHierarchy uniqueName="[Fact Admission Requests].[NewPatientId]" caption="NewPatientId" attribute="1" defaultMemberUniqueName="[Fact Admission Requests].[NewPatientId].[All]" allUniqueName="[Fact Admission Requests].[NewPatientId].[All]" dimensionUniqueName="[Fact Admission Requests]" displayFolder="" count="0" unbalanced="0" hidden="1"/>
    <cacheHierarchy uniqueName="[Fact Admission Requests].[Organization_key]" caption="Organization_key" attribute="1" defaultMemberUniqueName="[Fact Admission Requests].[Organization_key].[All]" allUniqueName="[Fact Admission Requests].[Organization_key].[All]" dimensionUniqueName="[Fact Admission Requests]" displayFolder="" count="0" unbalanced="0" hidden="1"/>
    <cacheHierarchy uniqueName="[Fact Admission Requests].[PATIENT_ID]" caption="PATIENT_ID" attribute="1" defaultMemberUniqueName="[Fact Admission Requests].[PATIENT_ID].[All]" allUniqueName="[Fact Admission Requests].[PATIENT_ID].[All]" dimensionUniqueName="[Fact Admission Requests]" displayFolder="" count="0" unbalanced="0" hidden="1"/>
    <cacheHierarchy uniqueName="[Fact Admission Requests].[PatientEpisodeType_Key]" caption="PatientEpisodeType_Key" attribute="1" defaultMemberUniqueName="[Fact Admission Requests].[PatientEpisodeType_Key].[All]" allUniqueName="[Fact Admission Requests].[PatientEpisodeType_Key].[All]" dimensionUniqueName="[Fact Admission Requests]" displayFolder="" count="0" unbalanced="0" hidden="1"/>
    <cacheHierarchy uniqueName="[Fact Admission Requests].[PLANNED_DATE]" caption="PLANNED_DATE" attribute="1" defaultMemberUniqueName="[Fact Admission Requests].[PLANNED_DATE].[All]" allUniqueName="[Fact Admission Requests].[PLANNED_DATE].[All]" dimensionUniqueName="[Fact Admission Requests]" displayFolder="" count="0" unbalanced="0" hidden="1"/>
    <cacheHierarchy uniqueName="[Fact Admission Requests].[REASON_FOR_ADMIT]" caption="REASON_FOR_ADMIT" attribute="1" defaultMemberUniqueName="[Fact Admission Requests].[REASON_FOR_ADMIT].[All]" allUniqueName="[Fact Admission Requests].[REASON_FOR_ADMIT].[All]" dimensionUniqueName="[Fact Admission Requests]" displayFolder="" count="0" unbalanced="0" hidden="1"/>
    <cacheHierarchy uniqueName="[Fact Admission Requests].[REQUEST_TYPE]" caption="REQUEST_TYPE" attribute="1" defaultMemberUniqueName="[Fact Admission Requests].[REQUEST_TYPE].[All]" allUniqueName="[Fact Admission Requests].[REQUEST_TYPE].[All]" dimensionUniqueName="[Fact Admission Requests]" displayFolder="" count="0" unbalanced="0" hidden="1"/>
    <cacheHierarchy uniqueName="[Fact Admission Requests].[STATUS]" caption="STATUS" attribute="1" defaultMemberUniqueName="[Fact Admission Requests].[STATUS].[All]" allUniqueName="[Fact Admission Requests].[STATUS].[All]" dimensionUniqueName="[Fact Admission Requests]" displayFolder="" count="0" unbalanced="0" hidden="1"/>
    <cacheHierarchy uniqueName="[Fact Admission Requests].[TEAM_ID]" caption="TEAM_ID" attribute="1" defaultMemberUniqueName="[Fact Admission Requests].[TEAM_ID].[All]" allUniqueName="[Fact Admission Requests].[TEAM_ID].[All]" dimensionUniqueName="[Fact Admission Requests]" displayFolder="" count="0" unbalanced="0" hidden="1"/>
    <cacheHierarchy uniqueName="[Fact Admission Requests].[URGENCY]" caption="URGENCY" attribute="1" defaultMemberUniqueName="[Fact Admission Requests].[URGENCY].[All]" allUniqueName="[Fact Admission Requests].[URGENCY].[All]" dimensionUniqueName="[Fact Admission Requests]" displayFolder="" count="0" unbalanced="0" hidden="1"/>
    <cacheHierarchy uniqueName="[Fact Appointment Booking].[AccountKey]" caption="AccountKey" attribute="1" defaultMemberUniqueName="[Fact Appointment Booking].[AccountKey].[All]" allUniqueName="[Fact Appointment Booking].[AccountKey].[All]" dimensionUniqueName="[Fact Appointment Booking]" displayFolder="" count="0" unbalanced="0" hidden="1"/>
    <cacheHierarchy uniqueName="[Fact Appointment Booking].[AccountMappedKey]" caption="AccountMappedKey" attribute="1" defaultMemberUniqueName="[Fact Appointment Booking].[AccountMappedKey].[All]" allUniqueName="[Fact Appointment Booking].[AccountMappedKey].[All]" dimensionUniqueName="[Fact Appointment Booking]" displayFolder="" count="0" unbalanced="0" hidden="1"/>
    <cacheHierarchy uniqueName="[Fact Appointment Booking].[AgentsMappedKey]" caption="AgentsMappedKey" attribute="1" defaultMemberUniqueName="[Fact Appointment Booking].[AgentsMappedKey].[All]" allUniqueName="[Fact Appointment Booking].[AgentsMappedKey].[All]" dimensionUniqueName="[Fact Appointment Booking]" displayFolder="" count="0" unbalanced="0" hidden="1"/>
    <cacheHierarchy uniqueName="[Fact Appointment Booking].[AltKey]" caption="AltKey" attribute="1" defaultMemberUniqueName="[Fact Appointment Booking].[AltKey].[All]" allUniqueName="[Fact Appointment Booking].[AltKey].[All]" dimensionUniqueName="[Fact Appointment Booking]" displayFolder="" count="0" unbalanced="0" hidden="1"/>
    <cacheHierarchy uniqueName="[Fact Appointment Booking].[ApptClassification]" caption="ApptClassification" attribute="1" defaultMemberUniqueName="[Fact Appointment Booking].[ApptClassification].[All]" allUniqueName="[Fact Appointment Booking].[ApptClassification].[All]" dimensionUniqueName="[Fact Appointment Booking]" displayFolder="" count="0" unbalanced="0" hidden="1"/>
    <cacheHierarchy uniqueName="[Fact Appointment Booking].[BookingKey]" caption="BookingKey" attribute="1" defaultMemberUniqueName="[Fact Appointment Booking].[BookingKey].[All]" allUniqueName="[Fact Appointment Booking].[BookingKey].[All]" dimensionUniqueName="[Fact Appointment Booking]" displayFolder="" count="0" unbalanced="0" hidden="1"/>
    <cacheHierarchy uniqueName="[Fact Appointment Booking].[BookingStatusKey]" caption="BookingStatusKey" attribute="1" defaultMemberUniqueName="[Fact Appointment Booking].[BookingStatusKey].[All]" allUniqueName="[Fact Appointment Booking].[BookingStatusKey].[All]" dimensionUniqueName="[Fact Appointment Booking]" displayFolder="" count="0" unbalanced="0" hidden="1"/>
    <cacheHierarchy uniqueName="[Fact Appointment Booking].[BusinessSourceID]" caption="BusinessSourceID" attribute="1" defaultMemberUniqueName="[Fact Appointment Booking].[BusinessSourceID].[All]" allUniqueName="[Fact Appointment Booking].[BusinessSourceID].[All]" dimensionUniqueName="[Fact Appointment Booking]" displayFolder="" count="0" unbalanced="0" hidden="1"/>
    <cacheHierarchy uniqueName="[Fact Appointment Booking].[CancelReasonID]" caption="CancelReasonID" attribute="1" defaultMemberUniqueName="[Fact Appointment Booking].[CancelReasonID].[All]" allUniqueName="[Fact Appointment Booking].[CancelReasonID].[All]" dimensionUniqueName="[Fact Appointment Booking]" displayFolder="" count="0" unbalanced="0" hidden="1"/>
    <cacheHierarchy uniqueName="[Fact Appointment Booking].[Cases]" caption="Cases" attribute="1" defaultMemberUniqueName="[Fact Appointment Booking].[Cases].[All]" allUniqueName="[Fact Appointment Booking].[Cases].[All]" dimensionUniqueName="[Fact Appointment Booking]" displayFolder="" count="0" unbalanced="0" hidden="1"/>
    <cacheHierarchy uniqueName="[Fact Appointment Booking].[ClinicDateKey]" caption="ClinicDateKey" attribute="1" defaultMemberUniqueName="[Fact Appointment Booking].[ClinicDateKey].[All]" allUniqueName="[Fact Appointment Booking].[ClinicDateKey].[All]" dimensionUniqueName="[Fact Appointment Booking]" displayFolder="" count="0" unbalanced="0" hidden="1"/>
    <cacheHierarchy uniqueName="[Fact Appointment Booking].[ContractID]" caption="ContractID" attribute="1" defaultMemberUniqueName="[Fact Appointment Booking].[ContractID].[All]" allUniqueName="[Fact Appointment Booking].[ContractID].[All]" dimensionUniqueName="[Fact Appointment Booking]" displayFolder="" count="0" unbalanced="0" hidden="1"/>
    <cacheHierarchy uniqueName="[Fact Appointment Booking].[ContractorClientID]" caption="ContractorClientID" attribute="1" defaultMemberUniqueName="[Fact Appointment Booking].[ContractorClientID].[All]" allUniqueName="[Fact Appointment Booking].[ContractorClientID].[All]" dimensionUniqueName="[Fact Appointment Booking]" displayFolder="" count="0" unbalanced="0" hidden="1"/>
    <cacheHierarchy uniqueName="[Fact Appointment Booking].[CreatedBy]" caption="CreatedBy" attribute="1" defaultMemberUniqueName="[Fact Appointment Booking].[CreatedBy].[All]" allUniqueName="[Fact Appointment Booking].[CreatedBy].[All]" dimensionUniqueName="[Fact Appointment Booking]" displayFolder="" count="0" unbalanced="0" hidden="1"/>
    <cacheHierarchy uniqueName="[Fact Appointment Booking].[DateKey]" caption="DateKey" attribute="1" defaultMemberUniqueName="[Fact Appointment Booking].[DateKey].[All]" allUniqueName="[Fact Appointment Booking].[DateKey].[All]" dimensionUniqueName="[Fact Appointment Booking]" displayFolder="" count="0" unbalanced="0" hidden="1"/>
    <cacheHierarchy uniqueName="[Fact Appointment Booking].[DepartmentKey]" caption="DepartmentKey" attribute="1" defaultMemberUniqueName="[Fact Appointment Booking].[DepartmentKey].[All]" allUniqueName="[Fact Appointment Booking].[DepartmentKey].[All]" dimensionUniqueName="[Fact Appointment Booking]" displayFolder="" count="0" unbalanced="0" hidden="1"/>
    <cacheHierarchy uniqueName="[Fact Appointment Booking].[DoctorKey]" caption="DoctorKey" attribute="1" defaultMemberUniqueName="[Fact Appointment Booking].[DoctorKey].[All]" allUniqueName="[Fact Appointment Booking].[DoctorKey].[All]" dimensionUniqueName="[Fact Appointment Booking]" displayFolder="" count="0" unbalanced="0" hidden="1"/>
    <cacheHierarchy uniqueName="[Fact Appointment Booking].[DoctorMappedKey]" caption="DoctorMappedKey" attribute="1" defaultMemberUniqueName="[Fact Appointment Booking].[DoctorMappedKey].[All]" allUniqueName="[Fact Appointment Booking].[DoctorMappedKey].[All]" dimensionUniqueName="[Fact Appointment Booking]" displayFolder="" count="0" unbalanced="0" hidden="1"/>
    <cacheHierarchy uniqueName="[Fact Appointment Booking].[FinancialStatusID]" caption="FinancialStatusID" attribute="1" defaultMemberUniqueName="[Fact Appointment Booking].[FinancialStatusID].[All]" allUniqueName="[Fact Appointment Booking].[FinancialStatusID].[All]" dimensionUniqueName="[Fact Appointment Booking]" displayFolder="" count="0" unbalanced="0" hidden="1"/>
    <cacheHierarchy uniqueName="[Fact Appointment Booking].[IsPhysicianDependent]" caption="IsPhysicianDependent" attribute="1" defaultMemberUniqueName="[Fact Appointment Booking].[IsPhysicianDependent].[All]" allUniqueName="[Fact Appointment Booking].[IsPhysicianDependent].[All]" dimensionUniqueName="[Fact Appointment Booking]" displayFolder="" count="0" unbalanced="0" hidden="1"/>
    <cacheHierarchy uniqueName="[Fact Appointment Booking].[MappedKey1]" caption="MappedKey1" attribute="1" defaultMemberUniqueName="[Fact Appointment Booking].[MappedKey1].[All]" allUniqueName="[Fact Appointment Booking].[MappedKey1].[All]" dimensionUniqueName="[Fact Appointment Booking]" displayFolder="" count="0" unbalanced="0" hidden="1"/>
    <cacheHierarchy uniqueName="[Fact Appointment Booking].[MappedKey2]" caption="MappedKey2" attribute="1" defaultMemberUniqueName="[Fact Appointment Booking].[MappedKey2].[All]" allUniqueName="[Fact Appointment Booking].[MappedKey2].[All]" dimensionUniqueName="[Fact Appointment Booking]" displayFolder="" count="0" unbalanced="0" hidden="1"/>
    <cacheHierarchy uniqueName="[Fact Appointment Booking].[MappedKey3]" caption="MappedKey3" attribute="1" defaultMemberUniqueName="[Fact Appointment Booking].[MappedKey3].[All]" allUniqueName="[Fact Appointment Booking].[MappedKey3].[All]" dimensionUniqueName="[Fact Appointment Booking]" displayFolder="" count="0" unbalanced="0" hidden="1"/>
    <cacheHierarchy uniqueName="[Fact Appointment Booking].[MappedKey4]" caption="MappedKey4" attribute="1" defaultMemberUniqueName="[Fact Appointment Booking].[MappedKey4].[All]" allUniqueName="[Fact Appointment Booking].[MappedKey4].[All]" dimensionUniqueName="[Fact Appointment Booking]" displayFolder="" count="0" unbalanced="0" hidden="1"/>
    <cacheHierarchy uniqueName="[Fact Appointment Booking].[MappedKey5]" caption="MappedKey5" attribute="1" defaultMemberUniqueName="[Fact Appointment Booking].[MappedKey5].[All]" allUniqueName="[Fact Appointment Booking].[MappedKey5].[All]" dimensionUniqueName="[Fact Appointment Booking]" displayFolder="" count="0" unbalanced="0" hidden="1"/>
    <cacheHierarchy uniqueName="[Fact Appointment Booking].[NumberOfOverbookedSlots]" caption="NumberOfOverbookedSlots" attribute="1" defaultMemberUniqueName="[Fact Appointment Booking].[NumberOfOverbookedSlots].[All]" allUniqueName="[Fact Appointment Booking].[NumberOfOverbookedSlots].[All]" dimensionUniqueName="[Fact Appointment Booking]" displayFolder="" count="0" unbalanced="0" hidden="1"/>
    <cacheHierarchy uniqueName="[Fact Appointment Booking].[OrganizationKey]" caption="OrganizationKey" attribute="1" defaultMemberUniqueName="[Fact Appointment Booking].[OrganizationKey].[All]" allUniqueName="[Fact Appointment Booking].[OrganizationKey].[All]" dimensionUniqueName="[Fact Appointment Booking]" displayFolder="" count="0" unbalanced="0" hidden="1"/>
    <cacheHierarchy uniqueName="[Fact Appointment Booking].[PatientKey]" caption="PatientKey" attribute="1" defaultMemberUniqueName="[Fact Appointment Booking].[PatientKey].[All]" allUniqueName="[Fact Appointment Booking].[PatientKey].[All]" dimensionUniqueName="[Fact Appointment Booking]" displayFolder="" count="0" unbalanced="0" hidden="1"/>
    <cacheHierarchy uniqueName="[Fact Appointment Booking].[PatientMappedKey]" caption="PatientMappedKey" attribute="1" defaultMemberUniqueName="[Fact Appointment Booking].[PatientMappedKey].[All]" allUniqueName="[Fact Appointment Booking].[PatientMappedKey].[All]" dimensionUniqueName="[Fact Appointment Booking]" displayFolder="" count="0" unbalanced="0" hidden="1"/>
    <cacheHierarchy uniqueName="[Fact Appointment Booking].[PatternID]" caption="PatternID" attribute="1" defaultMemberUniqueName="[Fact Appointment Booking].[PatternID].[All]" allUniqueName="[Fact Appointment Booking].[PatternID].[All]" dimensionUniqueName="[Fact Appointment Booking]" displayFolder="" count="0" unbalanced="0" hidden="1"/>
    <cacheHierarchy uniqueName="[Fact Appointment Booking].[PatternInstanceID]" caption="PatternInstanceID" attribute="1" defaultMemberUniqueName="[Fact Appointment Booking].[PatternInstanceID].[All]" allUniqueName="[Fact Appointment Booking].[PatternInstanceID].[All]" dimensionUniqueName="[Fact Appointment Booking]" displayFolder="" count="0" unbalanced="0" hidden="1"/>
    <cacheHierarchy uniqueName="[Fact Appointment Booking].[SlotKey]" caption="SlotKey" attribute="1" defaultMemberUniqueName="[Fact Appointment Booking].[SlotKey].[All]" allUniqueName="[Fact Appointment Booking].[SlotKey].[All]" dimensionUniqueName="[Fact Appointment Booking]" displayFolder="" count="0" unbalanced="0" hidden="1"/>
    <cacheHierarchy uniqueName="[Fact Appointment Booking].[SlotMinutes]" caption="SlotMinutes" attribute="1" defaultMemberUniqueName="[Fact Appointment Booking].[SlotMinutes].[All]" allUniqueName="[Fact Appointment Booking].[SlotMinutes].[All]" dimensionUniqueName="[Fact Appointment Booking]" displayFolder="" count="0" unbalanced="0" hidden="1"/>
    <cacheHierarchy uniqueName="[Fact Appointment Booking].[SlotUnit]" caption="SlotUnit" attribute="1" defaultMemberUniqueName="[Fact Appointment Booking].[SlotUnit].[All]" allUniqueName="[Fact Appointment Booking].[SlotUnit].[All]" dimensionUniqueName="[Fact Appointment Booking]" displayFolder="" count="0" unbalanced="0" hidden="1"/>
    <cacheHierarchy uniqueName="[Fact Appointment Booking].[SpecialityMappedKey]" caption="SpecialityMappedKey" attribute="1" defaultMemberUniqueName="[Fact Appointment Booking].[SpecialityMappedKey].[All]" allUniqueName="[Fact Appointment Booking].[SpecialityMappedKey].[All]" dimensionUniqueName="[Fact Appointment Booking]" displayFolder="" count="0" unbalanced="0" hidden="1"/>
    <cacheHierarchy uniqueName="[Fact Appointment Booking].[SpecialtyID]" caption="SpecialtyID" attribute="1" defaultMemberUniqueName="[Fact Appointment Booking].[SpecialtyID].[All]" allUniqueName="[Fact Appointment Booking].[SpecialtyID].[All]" dimensionUniqueName="[Fact Appointment Booking]" displayFolder="" count="0" unbalanced="0" hidden="1"/>
    <cacheHierarchy uniqueName="[Fact Appointment Booking].[TimeKey]" caption="TimeKey" attribute="1" defaultMemberUniqueName="[Fact Appointment Booking].[TimeKey].[All]" allUniqueName="[Fact Appointment Booking].[TimeKey].[All]" dimensionUniqueName="[Fact Appointment Booking]" displayFolder="" count="0" unbalanced="0" hidden="1"/>
    <cacheHierarchy uniqueName="[Fact Appointment Booking].[VersionKey]" caption="VersionKey" attribute="1" defaultMemberUniqueName="[Fact Appointment Booking].[VersionKey].[All]" allUniqueName="[Fact Appointment Booking].[VersionKey].[All]" dimensionUniqueName="[Fact Appointment Booking]" displayFolder="" count="0" unbalanced="0" hidden="1"/>
    <cacheHierarchy uniqueName="[Fact Appointment Booking].[VisitTypeID]" caption="VisitTypeID" attribute="1" defaultMemberUniqueName="[Fact Appointment Booking].[VisitTypeID].[All]" allUniqueName="[Fact Appointment Booking].[VisitTypeID].[All]" dimensionUniqueName="[Fact Appointment Booking]" displayFolder="" count="0" unbalanced="0" hidden="1"/>
    <cacheHierarchy uniqueName="[Fact BI Solutions].[BISolution]" caption="BISolution" attribute="1" defaultMemberUniqueName="[Fact BI Solutions].[BISolution].[All]" allUniqueName="[Fact BI Solutions].[BISolution].[All]" dimensionUniqueName="[Fact BI Solutions]" displayFolder="" count="0" unbalanced="0" hidden="1"/>
    <cacheHierarchy uniqueName="[Fact BI Solutions].[ByteCount]" caption="ByteCount" attribute="1" defaultMemberUniqueName="[Fact BI Solutions].[ByteCount].[All]" allUniqueName="[Fact BI Solutions].[ByteCount].[All]" dimensionUniqueName="[Fact BI Solutions]" displayFolder="" count="0" unbalanced="0" hidden="1"/>
    <cacheHierarchy uniqueName="[Fact BI Solutions].[CreatedDate]" caption="CreatedDate" attribute="1" defaultMemberUniqueName="[Fact BI Solutions].[CreatedDate].[All]" allUniqueName="[Fact BI Solutions].[CreatedDate].[All]" dimensionUniqueName="[Fact BI Solutions]" displayFolder="" count="0" unbalanced="0" hidden="1"/>
    <cacheHierarchy uniqueName="[Fact BI Solutions].[DashboardActions]" caption="DashboardActions" attribute="1" defaultMemberUniqueName="[Fact BI Solutions].[DashboardActions].[All]" allUniqueName="[Fact BI Solutions].[DashboardActions].[All]" dimensionUniqueName="[Fact BI Solutions]" displayFolder="" count="0" unbalanced="0" hidden="1"/>
    <cacheHierarchy uniqueName="[Fact BI Solutions].[DashboardDeleted]" caption="DashboardDeleted" attribute="1" defaultMemberUniqueName="[Fact BI Solutions].[DashboardDeleted].[All]" allUniqueName="[Fact BI Solutions].[DashboardDeleted].[All]" dimensionUniqueName="[Fact BI Solutions]" displayFolder="" count="0" unbalanced="0" hidden="1"/>
    <cacheHierarchy uniqueName="[Fact BI Solutions].[DashboardKey]" caption="DashboardKey" attribute="1" defaultMemberUniqueName="[Fact BI Solutions].[DashboardKey].[All]" allUniqueName="[Fact BI Solutions].[DashboardKey].[All]" dimensionUniqueName="[Fact BI Solutions]" displayFolder="" count="0" unbalanced="0" hidden="1"/>
    <cacheHierarchy uniqueName="[Fact BI Solutions].[DashboardName]" caption="DashboardName" attribute="1" defaultMemberUniqueName="[Fact BI Solutions].[DashboardName].[All]" allUniqueName="[Fact BI Solutions].[DashboardName].[All]" dimensionUniqueName="[Fact BI Solutions]" displayFolder="" count="0" unbalanced="0" hidden="1"/>
    <cacheHierarchy uniqueName="[Fact BI Solutions].[DashboardSize]" caption="DashboardSize" attribute="1" defaultMemberUniqueName="[Fact BI Solutions].[DashboardSize].[All]" allUniqueName="[Fact BI Solutions].[DashboardSize].[All]" dimensionUniqueName="[Fact BI Solutions]" displayFolder="" count="0" unbalanced="0" hidden="1"/>
    <cacheHierarchy uniqueName="[Fact BI Solutions].[DashboardSource]" caption="DashboardSource" attribute="1" defaultMemberUniqueName="[Fact BI Solutions].[DashboardSource].[All]" allUniqueName="[Fact BI Solutions].[DashboardSource].[All]" dimensionUniqueName="[Fact BI Solutions]" displayFolder="" count="0" unbalanced="0" hidden="1"/>
    <cacheHierarchy uniqueName="[Fact BI Solutions].[DashboardURL]" caption="DashboardURL" attribute="1" defaultMemberUniqueName="[Fact BI Solutions].[DashboardURL].[All]" allUniqueName="[Fact BI Solutions].[DashboardURL].[All]" dimensionUniqueName="[Fact BI Solutions]" displayFolder="" count="0" unbalanced="0" hidden="1"/>
    <cacheHierarchy uniqueName="[Fact BI Solutions].[DataSource]" caption="DataSource" attribute="1" defaultMemberUniqueName="[Fact BI Solutions].[DataSource].[All]" allUniqueName="[Fact BI Solutions].[DataSource].[All]" dimensionUniqueName="[Fact BI Solutions]" displayFolder="" count="0" unbalanced="0" hidden="1"/>
    <cacheHierarchy uniqueName="[Fact BI Solutions].[DateKey]" caption="DateKey" attribute="1" defaultMemberUniqueName="[Fact BI Solutions].[DateKey].[All]" allUniqueName="[Fact BI Solutions].[DateKey].[All]" dimensionUniqueName="[Fact BI Solutions]" displayFolder="" count="0" unbalanced="0" hidden="1"/>
    <cacheHierarchy uniqueName="[Fact BI Solutions].[ExecutionId]" caption="ExecutionId" attribute="1" defaultMemberUniqueName="[Fact BI Solutions].[ExecutionId].[All]" allUniqueName="[Fact BI Solutions].[ExecutionId].[All]" dimensionUniqueName="[Fact BI Solutions]" displayFolder="" count="0" unbalanced="0" hidden="1"/>
    <cacheHierarchy uniqueName="[Fact BI Solutions].[Format]" caption="Format" attribute="1" defaultMemberUniqueName="[Fact BI Solutions].[Format].[All]" allUniqueName="[Fact BI Solutions].[Format].[All]" dimensionUniqueName="[Fact BI Solutions]" displayFolder="" count="0" unbalanced="0" hidden="1"/>
    <cacheHierarchy uniqueName="[Fact BI Solutions].[ModifiedDate]" caption="ModifiedDate" attribute="1" defaultMemberUniqueName="[Fact BI Solutions].[ModifiedDate].[All]" allUniqueName="[Fact BI Solutions].[ModifiedDate].[All]" dimensionUniqueName="[Fact BI Solutions]" displayFolder="" count="0" unbalanced="0" hidden="1"/>
    <cacheHierarchy uniqueName="[Fact BI Solutions].[RequestType]" caption="RequestType" attribute="1" defaultMemberUniqueName="[Fact BI Solutions].[RequestType].[All]" allUniqueName="[Fact BI Solutions].[RequestType].[All]" dimensionUniqueName="[Fact BI Solutions]" displayFolder="" count="0" unbalanced="0" hidden="1"/>
    <cacheHierarchy uniqueName="[Fact BI Solutions].[ServerIP]" caption="ServerIP" attribute="1" defaultMemberUniqueName="[Fact BI Solutions].[ServerIP].[All]" allUniqueName="[Fact BI Solutions].[ServerIP].[All]" dimensionUniqueName="[Fact BI Solutions]" displayFolder="" count="0" unbalanced="0" hidden="1"/>
    <cacheHierarchy uniqueName="[Fact BI Solutions].[ServerLocation]" caption="ServerLocation" attribute="1" defaultMemberUniqueName="[Fact BI Solutions].[ServerLocation].[All]" allUniqueName="[Fact BI Solutions].[ServerLocation].[All]" dimensionUniqueName="[Fact BI Solutions]" displayFolder="" count="0" unbalanced="0" hidden="1"/>
    <cacheHierarchy uniqueName="[Fact BI Solutions].[ServerName]" caption="ServerName" attribute="1" defaultMemberUniqueName="[Fact BI Solutions].[ServerName].[All]" allUniqueName="[Fact BI Solutions].[ServerName].[All]" dimensionUniqueName="[Fact BI Solutions]" displayFolder="" count="0" unbalanced="0" hidden="1"/>
    <cacheHierarchy uniqueName="[Fact BI Solutions].[StartDate]" caption="StartDate" attribute="1" defaultMemberUniqueName="[Fact BI Solutions].[StartDate].[All]" allUniqueName="[Fact BI Solutions].[StartDate].[All]" dimensionUniqueName="[Fact BI Solutions]" displayFolder="" count="0" unbalanced="0" hidden="1"/>
    <cacheHierarchy uniqueName="[Fact BI Solutions].[TBLKey]" caption="TBLKey" attribute="1" defaultMemberUniqueName="[Fact BI Solutions].[TBLKey].[All]" allUniqueName="[Fact BI Solutions].[TBLKey].[All]" dimensionUniqueName="[Fact BI Solutions]" displayFolder="" count="0" unbalanced="0" hidden="1"/>
    <cacheHierarchy uniqueName="[Fact BI Solutions].[TimeDataRetrieval]" caption="TimeDataRetrieval" attribute="1" defaultMemberUniqueName="[Fact BI Solutions].[TimeDataRetrieval].[All]" allUniqueName="[Fact BI Solutions].[TimeDataRetrieval].[All]" dimensionUniqueName="[Fact BI Solutions]" displayFolder="" count="0" unbalanced="0" hidden="1"/>
    <cacheHierarchy uniqueName="[Fact BI Solutions].[TimeKey]" caption="TimeKey" attribute="1" defaultMemberUniqueName="[Fact BI Solutions].[TimeKey].[All]" allUniqueName="[Fact BI Solutions].[TimeKey].[All]" dimensionUniqueName="[Fact BI Solutions]" displayFolder="" count="0" unbalanced="0" hidden="1"/>
    <cacheHierarchy uniqueName="[Fact BI Solutions].[TimeProcessing]" caption="TimeProcessing" attribute="1" defaultMemberUniqueName="[Fact BI Solutions].[TimeProcessing].[All]" allUniqueName="[Fact BI Solutions].[TimeProcessing].[All]" dimensionUniqueName="[Fact BI Solutions]" displayFolder="" count="0" unbalanced="0" hidden="1"/>
    <cacheHierarchy uniqueName="[Fact BI Solutions].[TimeRendering]" caption="TimeRendering" attribute="1" defaultMemberUniqueName="[Fact BI Solutions].[TimeRendering].[All]" allUniqueName="[Fact BI Solutions].[TimeRendering].[All]" dimensionUniqueName="[Fact BI Solutions]" displayFolder="" count="0" unbalanced="0" hidden="1"/>
    <cacheHierarchy uniqueName="[Fact BI Solutions].[UserName]" caption="UserName" attribute="1" defaultMemberUniqueName="[Fact BI Solutions].[UserName].[All]" allUniqueName="[Fact BI Solutions].[UserName].[All]" dimensionUniqueName="[Fact BI Solutions]" displayFolder="" count="0" unbalanced="0" hidden="1"/>
    <cacheHierarchy uniqueName="[Fact BI Solutions].[ViewKey]" caption="ViewKey" attribute="1" defaultMemberUniqueName="[Fact BI Solutions].[ViewKey].[All]" allUniqueName="[Fact BI Solutions].[ViewKey].[All]" dimensionUniqueName="[Fact BI Solutions]" displayFolder="" count="0" unbalanced="0" hidden="1"/>
    <cacheHierarchy uniqueName="[Fact BI Solutions].[ViewStatus]" caption="ViewStatus" attribute="1" defaultMemberUniqueName="[Fact BI Solutions].[ViewStatus].[All]" allUniqueName="[Fact BI Solutions].[ViewStatus].[All]" dimensionUniqueName="[Fact BI Solutions]" displayFolder="" count="0" unbalanced="0" hidden="1"/>
    <cacheHierarchy uniqueName="[Fact Billing].[% of Discount]" caption="% of Discount" attribute="1" defaultMemberUniqueName="[Fact Billing].[% of Discount].[All]" allUniqueName="[Fact Billing].[% of Discount].[All]" dimensionUniqueName="[Fact Billing]" displayFolder="" count="0" unbalanced="0" hidden="1"/>
    <cacheHierarchy uniqueName="[Fact Billing].[AdminDateKey]" caption="AdminDateKey" attribute="1" defaultMemberUniqueName="[Fact Billing].[AdminDateKey].[All]" allUniqueName="[Fact Billing].[AdminDateKey].[All]" dimensionUniqueName="[Fact Billing]" displayFolder="" count="0" unbalanced="0" hidden="1"/>
    <cacheHierarchy uniqueName="[Fact Billing].[AdminDateTimeKey]" caption="AdminDateTimeKey" attribute="1" defaultMemberUniqueName="[Fact Billing].[AdminDateTimeKey].[All]" allUniqueName="[Fact Billing].[AdminDateTimeKey].[All]" dimensionUniqueName="[Fact Billing]" displayFolder="" count="0" unbalanced="0" hidden="1"/>
    <cacheHierarchy uniqueName="[Fact Billing].[AdminID]" caption="AdminID" attribute="1" defaultMemberUniqueName="[Fact Billing].[AdminID].[All]" allUniqueName="[Fact Billing].[AdminID].[All]" dimensionUniqueName="[Fact Billing]" displayFolder="" count="0" unbalanced="0" hidden="1"/>
    <cacheHierarchy uniqueName="[Fact Billing].[AdmittionFlag]" caption="AdmittionFlag" attribute="1" defaultMemberUniqueName="[Fact Billing].[AdmittionFlag].[All]" allUniqueName="[Fact Billing].[AdmittionFlag].[All]" dimensionUniqueName="[Fact Billing]" displayFolder="" count="0" unbalanced="0" hidden="1"/>
    <cacheHierarchy uniqueName="[Fact Billing].[AMH_Flag]" caption="AMH_Flag" attribute="1" defaultMemberUniqueName="[Fact Billing].[AMH_Flag].[All]" allUniqueName="[Fact Billing].[AMH_Flag].[All]" dimensionUniqueName="[Fact Billing]" displayFolder="" count="0" unbalanced="0" hidden="1"/>
    <cacheHierarchy uniqueName="[Fact Billing].[AMultipliedByB]" caption="AMultipliedByB" attribute="1" defaultMemberUniqueName="[Fact Billing].[AMultipliedByB].[All]" allUniqueName="[Fact Billing].[AMultipliedByB].[All]" dimensionUniqueName="[Fact Billing]" displayFolder="" count="0" unbalanced="0" hidden="1"/>
    <cacheHierarchy uniqueName="[Fact Billing].[BedClinic_Key]" caption="BedClinic_Key" attribute="1" defaultMemberUniqueName="[Fact Billing].[BedClinic_Key].[All]" allUniqueName="[Fact Billing].[BedClinic_Key].[All]" dimensionUniqueName="[Fact Billing]" displayFolder="" count="0" unbalanced="0" hidden="1"/>
    <cacheHierarchy uniqueName="[Fact Billing].[BedCount]" caption="BedCount" attribute="1" defaultMemberUniqueName="[Fact Billing].[BedCount].[All]" allUniqueName="[Fact Billing].[BedCount].[All]" dimensionUniqueName="[Fact Billing]" displayFolder="" count="0" unbalanced="0" hidden="1"/>
    <cacheHierarchy uniqueName="[Fact Billing].[casescount]" caption="casescount" attribute="1" defaultMemberUniqueName="[Fact Billing].[casescount].[All]" allUniqueName="[Fact Billing].[casescount].[All]" dimensionUniqueName="[Fact Billing]" displayFolder="" count="0" unbalanced="0" hidden="1"/>
    <cacheHierarchy uniqueName="[Fact Billing].[Cash_Amount]" caption="Cash_Amount" attribute="1" defaultMemberUniqueName="[Fact Billing].[Cash_Amount].[All]" allUniqueName="[Fact Billing].[Cash_Amount].[All]" dimensionUniqueName="[Fact Billing]" displayFolder="" count="0" unbalanced="0" hidden="1"/>
    <cacheHierarchy uniqueName="[Fact Billing].[ClinicalDischargeDate]" caption="ClinicalDischargeDate" attribute="1" defaultMemberUniqueName="[Fact Billing].[ClinicalDischargeDate].[All]" allUniqueName="[Fact Billing].[ClinicalDischargeDate].[All]" dimensionUniqueName="[Fact Billing]" displayFolder="" count="0" unbalanced="0" hidden="1"/>
    <cacheHierarchy uniqueName="[Fact Billing].[CollectedById]" caption="CollectedById" attribute="1" defaultMemberUniqueName="[Fact Billing].[CollectedById].[All]" allUniqueName="[Fact Billing].[CollectedById].[All]" dimensionUniqueName="[Fact Billing]" displayFolder="" count="0" unbalanced="0" hidden="1"/>
    <cacheHierarchy uniqueName="[Fact Billing].[CollectionDateDateKey]" caption="CollectionDateDateKey" attribute="1" defaultMemberUniqueName="[Fact Billing].[CollectionDateDateKey].[All]" allUniqueName="[Fact Billing].[CollectionDateDateKey].[All]" dimensionUniqueName="[Fact Billing]" displayFolder="" count="0" unbalanced="0" hidden="1"/>
    <cacheHierarchy uniqueName="[Fact Billing].[CollectionDateTimeKey]" caption="CollectionDateTimeKey" attribute="1" defaultMemberUniqueName="[Fact Billing].[CollectionDateTimeKey].[All]" allUniqueName="[Fact Billing].[CollectionDateTimeKey].[All]" dimensionUniqueName="[Fact Billing]" displayFolder="" count="0" unbalanced="0" hidden="1"/>
    <cacheHierarchy uniqueName="[Fact Billing].[Company_Key]" caption="Company_Key" attribute="1" defaultMemberUniqueName="[Fact Billing].[Company_Key].[All]" allUniqueName="[Fact Billing].[Company_Key].[All]" dimensionUniqueName="[Fact Billing]" displayFolder="" count="0" unbalanced="0" hidden="1"/>
    <cacheHierarchy uniqueName="[Fact Billing].[CompanyTax]" caption="CompanyTax" attribute="1" defaultMemberUniqueName="[Fact Billing].[CompanyTax].[All]" allUniqueName="[Fact Billing].[CompanyTax].[All]" dimensionUniqueName="[Fact Billing]" displayFolder="" count="0" unbalanced="0" hidden="1"/>
    <cacheHierarchy uniqueName="[Fact Billing].[Contract_No]" caption="Contract_No" attribute="1" defaultMemberUniqueName="[Fact Billing].[Contract_No].[All]" allUniqueName="[Fact Billing].[Contract_No].[All]" dimensionUniqueName="[Fact Billing]" displayFolder="" count="0" unbalanced="0" hidden="1"/>
    <cacheHierarchy uniqueName="[Fact Billing].[Credit_Amount]" caption="Credit_Amount" attribute="1" defaultMemberUniqueName="[Fact Billing].[Credit_Amount].[All]" allUniqueName="[Fact Billing].[Credit_Amount].[All]" dimensionUniqueName="[Fact Billing]" displayFolder="" count="0" unbalanced="0" hidden="1"/>
    <cacheHierarchy uniqueName="[Fact Billing].[CurrencyKey]" caption="CurrencyKey" attribute="1" defaultMemberUniqueName="[Fact Billing].[CurrencyKey].[All]" allUniqueName="[Fact Billing].[CurrencyKey].[All]" dimensionUniqueName="[Fact Billing]" displayFolder="" count="0" unbalanced="0" hidden="1"/>
    <cacheHierarchy uniqueName="[Fact Billing].[DateKey]" caption="DateKey" attribute="1" defaultMemberUniqueName="[Fact Billing].[DateKey].[All]" allUniqueName="[Fact Billing].[DateKey].[All]" dimensionUniqueName="[Fact Billing]" displayFolder="" count="0" unbalanced="0" hidden="1"/>
    <cacheHierarchy uniqueName="[Fact Billing].[Diagnosis_Key]" caption="Diagnosis_Key" attribute="1" defaultMemberUniqueName="[Fact Billing].[Diagnosis_Key].[All]" allUniqueName="[Fact Billing].[Diagnosis_Key].[All]" dimensionUniqueName="[Fact Billing]" displayFolder="" count="0" unbalanced="0" hidden="1"/>
    <cacheHierarchy uniqueName="[Fact Billing].[Difference]" caption="Difference" attribute="1" defaultMemberUniqueName="[Fact Billing].[Difference].[All]" allUniqueName="[Fact Billing].[Difference].[All]" dimensionUniqueName="[Fact Billing]" displayFolder="" count="0" unbalanced="0" hidden="1"/>
    <cacheHierarchy uniqueName="[Fact Billing].[DischargeStatus_Key]" caption="DischargeStatus_Key" attribute="1" defaultMemberUniqueName="[Fact Billing].[DischargeStatus_Key].[All]" allUniqueName="[Fact Billing].[DischargeStatus_Key].[All]" dimensionUniqueName="[Fact Billing]" displayFolder="" count="0" unbalanced="0" hidden="1"/>
    <cacheHierarchy uniqueName="[Fact Billing].[DiscountAmount]" caption="DiscountAmount" attribute="1" defaultMemberUniqueName="[Fact Billing].[DiscountAmount].[All]" allUniqueName="[Fact Billing].[DiscountAmount].[All]" dimensionUniqueName="[Fact Billing]" displayFolder="" count="0" unbalanced="0" hidden="1"/>
    <cacheHierarchy uniqueName="[Fact Billing].[Doctor_Key]" caption="Doctor_Key" attribute="1" defaultMemberUniqueName="[Fact Billing].[Doctor_Key].[All]" allUniqueName="[Fact Billing].[Doctor_Key].[All]" dimensionUniqueName="[Fact Billing]" displayFolder="" count="0" unbalanced="0" hidden="1"/>
    <cacheHierarchy uniqueName="[Fact Billing].[Doctor_procedure_key]" caption="Doctor_procedure_key" attribute="1" defaultMemberUniqueName="[Fact Billing].[Doctor_procedure_key].[All]" allUniqueName="[Fact Billing].[Doctor_procedure_key].[All]" dimensionUniqueName="[Fact Billing]" displayFolder="" count="0" unbalanced="0" hidden="1"/>
    <cacheHierarchy uniqueName="[Fact Billing].[EndDateKey]" caption="EndDateKey" attribute="1" defaultMemberUniqueName="[Fact Billing].[EndDateKey].[All]" allUniqueName="[Fact Billing].[EndDateKey].[All]" dimensionUniqueName="[Fact Billing]" displayFolder="" count="0" unbalanced="0" hidden="1"/>
    <cacheHierarchy uniqueName="[Fact Billing].[Entrance_Key]" caption="Entrance_Key" attribute="1" defaultMemberUniqueName="[Fact Billing].[Entrance_Key].[All]" allUniqueName="[Fact Billing].[Entrance_Key].[All]" dimensionUniqueName="[Fact Billing]" displayFolder="" count="0" unbalanced="0" hidden="1"/>
    <cacheHierarchy uniqueName="[Fact Billing].[Episode_Key]" caption="Episode_Key" attribute="1" defaultMemberUniqueName="[Fact Billing].[Episode_Key].[All]" allUniqueName="[Fact Billing].[Episode_Key].[All]" dimensionUniqueName="[Fact Billing]" displayFolder="" count="0" unbalanced="0" hidden="1"/>
    <cacheHierarchy uniqueName="[Fact Billing].[EpisodeStatus]" caption="EpisodeStatus" attribute="1" defaultMemberUniqueName="[Fact Billing].[EpisodeStatus].[All]" allUniqueName="[Fact Billing].[EpisodeStatus].[All]" dimensionUniqueName="[Fact Billing]" displayFolder="" count="0" unbalanced="0" hidden="1"/>
    <cacheHierarchy uniqueName="[Fact Billing].[EquipmentKey]" caption="EquipmentKey" attribute="1" defaultMemberUniqueName="[Fact Billing].[EquipmentKey].[All]" allUniqueName="[Fact Billing].[EquipmentKey].[All]" dimensionUniqueName="[Fact Billing]" displayFolder="" count="0" unbalanced="0" hidden="1"/>
    <cacheHierarchy uniqueName="[Fact Billing].[Exclusive_Key]" caption="Exclusive_Key" attribute="1" defaultMemberUniqueName="[Fact Billing].[Exclusive_Key].[All]" allUniqueName="[Fact Billing].[Exclusive_Key].[All]" dimensionUniqueName="[Fact Billing]" displayFolder="" count="0" unbalanced="0" hidden="1"/>
    <cacheHierarchy uniqueName="[Fact Billing].[FinancialDischargeDate]" caption="FinancialDischargeDate" attribute="1" defaultMemberUniqueName="[Fact Billing].[FinancialDischargeDate].[All]" allUniqueName="[Fact Billing].[FinancialDischargeDate].[All]" dimensionUniqueName="[Fact Billing]" displayFolder="" count="0" unbalanced="0" hidden="1"/>
    <cacheHierarchy uniqueName="[Fact Billing].[FlagKey]" caption="FlagKey" attribute="1" defaultMemberUniqueName="[Fact Billing].[FlagKey].[All]" allUniqueName="[Fact Billing].[FlagKey].[All]" dimensionUniqueName="[Fact Billing]" displayFolder="" count="0" unbalanced="0" hidden="1"/>
    <cacheHierarchy uniqueName="[Fact Billing].[InvestigationID]" caption="InvestigationID" attribute="1" defaultMemberUniqueName="[Fact Billing].[InvestigationID].[All]" allUniqueName="[Fact Billing].[InvestigationID].[All]" dimensionUniqueName="[Fact Billing]" displayFolder="" count="0" unbalanced="0" hidden="1"/>
    <cacheHierarchy uniqueName="[Fact Billing].[Location_Code]" caption="Location_Code" attribute="1" defaultMemberUniqueName="[Fact Billing].[Location_Code].[All]" allUniqueName="[Fact Billing].[Location_Code].[All]" dimensionUniqueName="[Fact Billing]" displayFolder="" count="0" unbalanced="0" hidden="1"/>
    <cacheHierarchy uniqueName="[Fact Billing].[MaadiFlag]" caption="MaadiFlag" attribute="1" defaultMemberUniqueName="[Fact Billing].[MaadiFlag].[All]" allUniqueName="[Fact Billing].[MaadiFlag].[All]" dimensionUniqueName="[Fact Billing]" displayFolder="" count="0" unbalanced="0" hidden="1"/>
    <cacheHierarchy uniqueName="[Fact Billing].[MarketKey]" caption="MarketKey" attribute="1" defaultMemberUniqueName="[Fact Billing].[MarketKey].[All]" allUniqueName="[Fact Billing].[MarketKey].[All]" dimensionUniqueName="[Fact Billing]" displayFolder="" count="0" unbalanced="0" hidden="1"/>
    <cacheHierarchy uniqueName="[Fact Billing].[NEW_FOLLOWUP_FLAG]" caption="NEW_FOLLOWUP_FLAG" attribute="1" defaultMemberUniqueName="[Fact Billing].[NEW_FOLLOWUP_FLAG].[All]" allUniqueName="[Fact Billing].[NEW_FOLLOWUP_FLAG].[All]" dimensionUniqueName="[Fact Billing]" displayFolder="" count="0" unbalanced="0" hidden="1"/>
    <cacheHierarchy uniqueName="[Fact Billing].[NewCompanyId]" caption="NewCompanyId" attribute="1" defaultMemberUniqueName="[Fact Billing].[NewCompanyId].[All]" allUniqueName="[Fact Billing].[NewCompanyId].[All]" dimensionUniqueName="[Fact Billing]" displayFolder="" count="0" unbalanced="0" hidden="1"/>
    <cacheHierarchy uniqueName="[Fact Billing].[NewEuipmentsFlag]" caption="NewEuipmentsFlag" attribute="1" defaultMemberUniqueName="[Fact Billing].[NewEuipmentsFlag].[All]" allUniqueName="[Fact Billing].[NewEuipmentsFlag].[All]" dimensionUniqueName="[Fact Billing]" displayFolder="" count="0" unbalanced="0" hidden="1"/>
    <cacheHierarchy uniqueName="[Fact Billing].[NewFlag]" caption="NewFlag" attribute="1" defaultMemberUniqueName="[Fact Billing].[NewFlag].[All]" allUniqueName="[Fact Billing].[NewFlag].[All]" dimensionUniqueName="[Fact Billing]" displayFolder="" count="0" unbalanced="0" hidden="1"/>
    <cacheHierarchy uniqueName="[Fact Billing].[NewPatientId]" caption="NewPatientId" attribute="1" defaultMemberUniqueName="[Fact Billing].[NewPatientId].[All]" allUniqueName="[Fact Billing].[NewPatientId].[All]" dimensionUniqueName="[Fact Billing]" displayFolder="" count="0" unbalanced="0" hidden="1"/>
    <cacheHierarchy uniqueName="[Fact Billing].[NewServiceFlag]" caption="NewServiceFlag" attribute="1" defaultMemberUniqueName="[Fact Billing].[NewServiceFlag].[All]" allUniqueName="[Fact Billing].[NewServiceFlag].[All]" dimensionUniqueName="[Fact Billing]" displayFolder="" count="0" unbalanced="0" hidden="1"/>
    <cacheHierarchy uniqueName="[Fact Billing].[NoOfService]" caption="NoOfService" attribute="1" defaultMemberUniqueName="[Fact Billing].[NoOfService].[All]" allUniqueName="[Fact Billing].[NoOfService].[All]" dimensionUniqueName="[Fact Billing]" displayFolder="" count="0" unbalanced="0" hidden="1"/>
    <cacheHierarchy uniqueName="[Fact Billing].[notekey]" caption="notekey" attribute="1" defaultMemberUniqueName="[Fact Billing].[notekey].[All]" allUniqueName="[Fact Billing].[notekey].[All]" dimensionUniqueName="[Fact Billing]" displayFolder="" count="0" unbalanced="0" hidden="1"/>
    <cacheHierarchy uniqueName="[Fact Billing].[Null_Episode]" caption="Null_Episode" attribute="1" defaultMemberUniqueName="[Fact Billing].[Null_Episode].[All]" allUniqueName="[Fact Billing].[Null_Episode].[All]" dimensionUniqueName="[Fact Billing]" displayFolder="" count="0" unbalanced="0" hidden="1"/>
    <cacheHierarchy uniqueName="[Fact Billing].[OccupancyFlag]" caption="OccupancyFlag" attribute="1" defaultMemberUniqueName="[Fact Billing].[OccupancyFlag].[All]" allUniqueName="[Fact Billing].[OccupancyFlag].[All]" dimensionUniqueName="[Fact Billing]" displayFolder="" count="0" unbalanced="0" hidden="1"/>
    <cacheHierarchy uniqueName="[Fact Billing].[Operation_Key]" caption="Operation_Key" attribute="1" defaultMemberUniqueName="[Fact Billing].[Operation_Key].[All]" allUniqueName="[Fact Billing].[Operation_Key].[All]" dimensionUniqueName="[Fact Billing]" displayFolder="" count="0" unbalanced="0" hidden="1"/>
    <cacheHierarchy uniqueName="[Fact Billing].[Organization_Key]" caption="Organization_Key" attribute="1" defaultMemberUniqueName="[Fact Billing].[Organization_Key].[All]" allUniqueName="[Fact Billing].[Organization_Key].[All]" dimensionUniqueName="[Fact Billing]" displayFolder="" count="0" unbalanced="0" hidden="1"/>
    <cacheHierarchy uniqueName="[Fact Billing].[Package_ID]" caption="Package_ID" attribute="1" defaultMemberUniqueName="[Fact Billing].[Package_ID].[All]" allUniqueName="[Fact Billing].[Package_ID].[All]" dimensionUniqueName="[Fact Billing]" displayFolder="" count="0" unbalanced="0" hidden="1"/>
    <cacheHierarchy uniqueName="[Fact Billing].[patient_id]" caption="patient_id" attribute="1" defaultMemberUniqueName="[Fact Billing].[patient_id].[All]" allUniqueName="[Fact Billing].[patient_id].[All]" dimensionUniqueName="[Fact Billing]" displayFolder="" count="0" unbalanced="0" hidden="1"/>
    <cacheHierarchy uniqueName="[Fact Billing].[PatientDownPaymentFlag]" caption="PatientDownPaymentFlag" attribute="1" defaultMemberUniqueName="[Fact Billing].[PatientDownPaymentFlag].[All]" allUniqueName="[Fact Billing].[PatientDownPaymentFlag].[All]" dimensionUniqueName="[Fact Billing]" displayFolder="" count="0" unbalanced="0" hidden="1"/>
    <cacheHierarchy uniqueName="[Fact Billing].[PatientEpisodeType_Key]" caption="PatientEpisodeType_Key" attribute="1" defaultMemberUniqueName="[Fact Billing].[PatientEpisodeType_Key].[All]" allUniqueName="[Fact Billing].[PatientEpisodeType_Key].[All]" dimensionUniqueName="[Fact Billing]" displayFolder="" count="0" unbalanced="0" hidden="1"/>
    <cacheHierarchy uniqueName="[Fact Billing].[PatientTax]" caption="PatientTax" attribute="1" defaultMemberUniqueName="[Fact Billing].[PatientTax].[All]" allUniqueName="[Fact Billing].[PatientTax].[All]" dimensionUniqueName="[Fact Billing]" displayFolder="" count="0" unbalanced="0" hidden="1"/>
    <cacheHierarchy uniqueName="[Fact Billing].[PatientTypeID]" caption="PatientTypeID" attribute="1" defaultMemberUniqueName="[Fact Billing].[PatientTypeID].[All]" allUniqueName="[Fact Billing].[PatientTypeID].[All]" dimensionUniqueName="[Fact Billing]" displayFolder="" count="0" unbalanced="0" hidden="1"/>
    <cacheHierarchy uniqueName="[Fact Billing].[PerformedByID]" caption="PerformedByID" attribute="1" defaultMemberUniqueName="[Fact Billing].[PerformedByID].[All]" allUniqueName="[Fact Billing].[PerformedByID].[All]" dimensionUniqueName="[Fact Billing]" displayFolder="" count="0" unbalanced="0" hidden="1"/>
    <cacheHierarchy uniqueName="[Fact Billing].[PerformingDataDateKey]" caption="PerformingDataDateKey" attribute="1" defaultMemberUniqueName="[Fact Billing].[PerformingDataDateKey].[All]" allUniqueName="[Fact Billing].[PerformingDataDateKey].[All]" dimensionUniqueName="[Fact Billing]" displayFolder="" count="0" unbalanced="0" hidden="1"/>
    <cacheHierarchy uniqueName="[Fact Billing].[PerformingDataTimeKey]" caption="PerformingDataTimeKey" attribute="1" defaultMemberUniqueName="[Fact Billing].[PerformingDataTimeKey].[All]" allUniqueName="[Fact Billing].[PerformingDataTimeKey].[All]" dimensionUniqueName="[Fact Billing]" displayFolder="" count="0" unbalanced="0" hidden="1"/>
    <cacheHierarchy uniqueName="[Fact Billing].[PhysicalDischargeDate]" caption="PhysicalDischargeDate" attribute="1" defaultMemberUniqueName="[Fact Billing].[PhysicalDischargeDate].[All]" allUniqueName="[Fact Billing].[PhysicalDischargeDate].[All]" dimensionUniqueName="[Fact Billing]" displayFolder="" count="0" unbalanced="0" hidden="1"/>
    <cacheHierarchy uniqueName="[Fact Billing].[PhysicalDischargeFlag]" caption="PhysicalDischargeFlag" attribute="1" defaultMemberUniqueName="[Fact Billing].[PhysicalDischargeFlag].[All]" allUniqueName="[Fact Billing].[PhysicalDischargeFlag].[All]" dimensionUniqueName="[Fact Billing]" displayFolder="" count="0" unbalanced="0" hidden="1"/>
    <cacheHierarchy uniqueName="[Fact Billing].[PhysicalDischargeTime]" caption="PhysicalDischargeTime" attribute="1" defaultMemberUniqueName="[Fact Billing].[PhysicalDischargeTime].[All]" allUniqueName="[Fact Billing].[PhysicalDischargeTime].[All]" dimensionUniqueName="[Fact Billing]" displayFolder="" count="0" unbalanced="0" hidden="1"/>
    <cacheHierarchy uniqueName="[Fact Billing].[plannedDischargeFlag]" caption="plannedDischargeFlag" attribute="1" defaultMemberUniqueName="[Fact Billing].[plannedDischargeFlag].[All]" allUniqueName="[Fact Billing].[plannedDischargeFlag].[All]" dimensionUniqueName="[Fact Billing]" displayFolder="" count="0" unbalanced="0" hidden="1"/>
    <cacheHierarchy uniqueName="[Fact Billing].[PREGNANT_END_DATE]" caption="PREGNANT_END_DATE" attribute="1" defaultMemberUniqueName="[Fact Billing].[PREGNANT_END_DATE].[All]" allUniqueName="[Fact Billing].[PREGNANT_END_DATE].[All]" dimensionUniqueName="[Fact Billing]" displayFolder="" count="0" unbalanced="0" hidden="1"/>
    <cacheHierarchy uniqueName="[Fact Billing].[PREGNANT_START_DATE]" caption="PREGNANT_START_DATE" attribute="1" defaultMemberUniqueName="[Fact Billing].[PREGNANT_START_DATE].[All]" allUniqueName="[Fact Billing].[PREGNANT_START_DATE].[All]" dimensionUniqueName="[Fact Billing]" displayFolder="" count="0" unbalanced="0" hidden="1"/>
    <cacheHierarchy uniqueName="[Fact Billing].[Quantity1]" caption="Quantity1" attribute="1" defaultMemberUniqueName="[Fact Billing].[Quantity1].[All]" allUniqueName="[Fact Billing].[Quantity1].[All]" dimensionUniqueName="[Fact Billing]" displayFolder="" count="0" unbalanced="0" hidden="1"/>
    <cacheHierarchy uniqueName="[Fact Billing].[Readmission_Key]" caption="Readmission_Key" attribute="1" defaultMemberUniqueName="[Fact Billing].[Readmission_Key].[All]" allUniqueName="[Fact Billing].[Readmission_Key].[All]" dimensionUniqueName="[Fact Billing]" displayFolder="" count="0" unbalanced="0" hidden="1"/>
    <cacheHierarchy uniqueName="[Fact Billing].[Second_Doctor_ID]" caption="Second_Doctor_ID" attribute="1" defaultMemberUniqueName="[Fact Billing].[Second_Doctor_ID].[All]" allUniqueName="[Fact Billing].[Second_Doctor_ID].[All]" dimensionUniqueName="[Fact Billing]" displayFolder="" count="0" unbalanced="0" hidden="1"/>
    <cacheHierarchy uniqueName="[Fact Billing].[SectionTempKey]" caption="SectionTempKey" attribute="1" defaultMemberUniqueName="[Fact Billing].[SectionTempKey].[All]" allUniqueName="[Fact Billing].[SectionTempKey].[All]" dimensionUniqueName="[Fact Billing]" displayFolder="" count="0" unbalanced="0" hidden="1"/>
    <cacheHierarchy uniqueName="[Fact Billing].[Service_Key]" caption="Service_Key" attribute="1" defaultMemberUniqueName="[Fact Billing].[Service_Key].[All]" allUniqueName="[Fact Billing].[Service_Key].[All]" dimensionUniqueName="[Fact Billing]" displayFolder="" count="0" unbalanced="0" hidden="1"/>
    <cacheHierarchy uniqueName="[Fact Billing].[ServiceTimeKey]" caption="ServiceTimeKey" attribute="1" defaultMemberUniqueName="[Fact Billing].[ServiceTimeKey].[All]" allUniqueName="[Fact Billing].[ServiceTimeKey].[All]" dimensionUniqueName="[Fact Billing]" displayFolder="" count="0" unbalanced="0" hidden="1"/>
    <cacheHierarchy uniqueName="[Fact Billing].[SpaceStatusKey]" caption="SpaceStatusKey" attribute="1" defaultMemberUniqueName="[Fact Billing].[SpaceStatusKey].[All]" allUniqueName="[Fact Billing].[SpaceStatusKey].[All]" dimensionUniqueName="[Fact Billing]" displayFolder="" count="0" unbalanced="0" hidden="1"/>
    <cacheHierarchy uniqueName="[Fact Billing].[StartDateKey]" caption="StartDateKey" attribute="1" defaultMemberUniqueName="[Fact Billing].[StartDateKey].[All]" allUniqueName="[Fact Billing].[StartDateKey].[All]" dimensionUniqueName="[Fact Billing]" displayFolder="" count="0" unbalanced="0" hidden="1"/>
    <cacheHierarchy uniqueName="[Fact Billing].[Subcompany_Key]" caption="Subcompany_Key" attribute="1" defaultMemberUniqueName="[Fact Billing].[Subcompany_Key].[All]" allUniqueName="[Fact Billing].[Subcompany_Key].[All]" dimensionUniqueName="[Fact Billing]" displayFolder="" count="0" unbalanced="0" hidden="1"/>
    <cacheHierarchy uniqueName="[Fact Billing].[TIME_ARRIVED]" caption="TIME_ARRIVED" attribute="1" defaultMemberUniqueName="[Fact Billing].[TIME_ARRIVED].[All]" allUniqueName="[Fact Billing].[TIME_ARRIVED].[All]" dimensionUniqueName="[Fact Billing]" displayFolder="" count="0" unbalanced="0" hidden="1"/>
    <cacheHierarchy uniqueName="[Fact Billing].[Time_Diff]" caption="Time_Diff" attribute="1" defaultMemberUniqueName="[Fact Billing].[Time_Diff].[All]" allUniqueName="[Fact Billing].[Time_Diff].[All]" dimensionUniqueName="[Fact Billing]" displayFolder="" count="0" unbalanced="0" hidden="1"/>
    <cacheHierarchy uniqueName="[Fact Billing].[TIME_SEEN]" caption="TIME_SEEN" attribute="1" defaultMemberUniqueName="[Fact Billing].[TIME_SEEN].[All]" allUniqueName="[Fact Billing].[TIME_SEEN].[All]" dimensionUniqueName="[Fact Billing]" displayFolder="" count="0" unbalanced="0" hidden="1"/>
    <cacheHierarchy uniqueName="[Fact Billing].[TimeKey]" caption="TimeKey" attribute="1" defaultMemberUniqueName="[Fact Billing].[TimeKey].[All]" allUniqueName="[Fact Billing].[TimeKey].[All]" dimensionUniqueName="[Fact Billing]" displayFolder="" count="0" unbalanced="0" hidden="1"/>
    <cacheHierarchy uniqueName="[Fact Billing].[Total_Amount]" caption="Total_Amount" attribute="1" defaultMemberUniqueName="[Fact Billing].[Total_Amount].[All]" allUniqueName="[Fact Billing].[Total_Amount].[All]" dimensionUniqueName="[Fact Billing]" displayFolder="" count="0" unbalanced="0" hidden="1"/>
    <cacheHierarchy uniqueName="[Fact Billing].[TotalAmountBeforeDiscount]" caption="TotalAmountBeforeDiscount" attribute="1" defaultMemberUniqueName="[Fact Billing].[TotalAmountBeforeDiscount].[All]" allUniqueName="[Fact Billing].[TotalAmountBeforeDiscount].[All]" dimensionUniqueName="[Fact Billing]" displayFolder="" count="0" unbalanced="0" hidden="1"/>
    <cacheHierarchy uniqueName="[Fact Billing].[Visit_Key]" caption="Visit_Key" attribute="1" defaultMemberUniqueName="[Fact Billing].[Visit_Key].[All]" allUniqueName="[Fact Billing].[Visit_Key].[All]" dimensionUniqueName="[Fact Billing]" displayFolder="" count="0" unbalanced="0" hidden="1"/>
    <cacheHierarchy uniqueName="[Fact Booking Request].[CancellationReasonsID]" caption="CancellationReasonsID" attribute="1" defaultMemberUniqueName="[Fact Booking Request].[CancellationReasonsID].[All]" allUniqueName="[Fact Booking Request].[CancellationReasonsID].[All]" dimensionUniqueName="[Fact Booking Request]" displayFolder="" count="0" unbalanced="0" hidden="1"/>
    <cacheHierarchy uniqueName="[Fact Booking Request].[Company_key]" caption="Company_key" attribute="1" defaultMemberUniqueName="[Fact Booking Request].[Company_key].[All]" allUniqueName="[Fact Booking Request].[Company_key].[All]" dimensionUniqueName="[Fact Booking Request]" displayFolder="" count="0" unbalanced="0" hidden="1"/>
    <cacheHierarchy uniqueName="[Fact Booking Request].[EmployeeKey]" caption="EmployeeKey" attribute="1" defaultMemberUniqueName="[Fact Booking Request].[EmployeeKey].[All]" allUniqueName="[Fact Booking Request].[EmployeeKey].[All]" dimensionUniqueName="[Fact Booking Request]" displayFolder="" count="0" unbalanced="0" hidden="1"/>
    <cacheHierarchy uniqueName="[Fact Booking Request].[FilteredRequests]" caption="FilteredRequests" attribute="1" defaultMemberUniqueName="[Fact Booking Request].[FilteredRequests].[All]" allUniqueName="[Fact Booking Request].[FilteredRequests].[All]" dimensionUniqueName="[Fact Booking Request]" displayFolder="" count="0" unbalanced="0" hidden="1"/>
    <cacheHierarchy uniqueName="[Fact Booking Request].[IsReached]" caption="IsReached" attribute="1" defaultMemberUniqueName="[Fact Booking Request].[IsReached].[All]" allUniqueName="[Fact Booking Request].[IsReached].[All]" dimensionUniqueName="[Fact Booking Request]" displayFolder="" count="0" unbalanced="0" hidden="1"/>
    <cacheHierarchy uniqueName="[Fact Booking Request].[IsReserved]" caption="IsReserved" attribute="1" defaultMemberUniqueName="[Fact Booking Request].[IsReserved].[All]" allUniqueName="[Fact Booking Request].[IsReserved].[All]" dimensionUniqueName="[Fact Booking Request]" displayFolder="" count="0" unbalanced="0" hidden="1"/>
    <cacheHierarchy uniqueName="[Fact Booking Request].[Organization_Key]" caption="Organization_Key" attribute="1" defaultMemberUniqueName="[Fact Booking Request].[Organization_Key].[All]" allUniqueName="[Fact Booking Request].[Organization_Key].[All]" dimensionUniqueName="[Fact Booking Request]" displayFolder="" count="0" unbalanced="0" hidden="1"/>
    <cacheHierarchy uniqueName="[Fact Booking Request].[Patient_Key]" caption="Patient_Key" attribute="1" defaultMemberUniqueName="[Fact Booking Request].[Patient_Key].[All]" allUniqueName="[Fact Booking Request].[Patient_Key].[All]" dimensionUniqueName="[Fact Booking Request]" displayFolder="" count="0" unbalanced="0" hidden="1"/>
    <cacheHierarchy uniqueName="[Fact Booking Request].[PatientState]" caption="PatientState" attribute="1" defaultMemberUniqueName="[Fact Booking Request].[PatientState].[All]" allUniqueName="[Fact Booking Request].[PatientState].[All]" dimensionUniqueName="[Fact Booking Request]" displayFolder="" count="0" unbalanced="0" hidden="1"/>
    <cacheHierarchy uniqueName="[Fact Booking Request].[Request_ID]" caption="Request_ID" attribute="1" defaultMemberUniqueName="[Fact Booking Request].[Request_ID].[All]" allUniqueName="[Fact Booking Request].[Request_ID].[All]" dimensionUniqueName="[Fact Booking Request]" displayFolder="" count="0" unbalanced="0" hidden="1"/>
    <cacheHierarchy uniqueName="[Fact Booking Request].[RequestDate]" caption="RequestDate" attribute="1" defaultMemberUniqueName="[Fact Booking Request].[RequestDate].[All]" allUniqueName="[Fact Booking Request].[RequestDate].[All]" dimensionUniqueName="[Fact Booking Request]" displayFolder="" count="0" unbalanced="0" hidden="1"/>
    <cacheHierarchy uniqueName="[Fact Booking Request].[RequestTime]" caption="RequestTime" attribute="1" defaultMemberUniqueName="[Fact Booking Request].[RequestTime].[All]" allUniqueName="[Fact Booking Request].[RequestTime].[All]" dimensionUniqueName="[Fact Booking Request]" displayFolder="" count="0" unbalanced="0" hidden="1"/>
    <cacheHierarchy uniqueName="[Fact Booking Request].[ReservationDate]" caption="ReservationDate" attribute="1" defaultMemberUniqueName="[Fact Booking Request].[ReservationDate].[All]" allUniqueName="[Fact Booking Request].[ReservationDate].[All]" dimensionUniqueName="[Fact Booking Request]" displayFolder="" count="0" unbalanced="0" hidden="1"/>
    <cacheHierarchy uniqueName="[Fact Booking Request].[ReservationStatus]" caption="ReservationStatus" attribute="1" defaultMemberUniqueName="[Fact Booking Request].[ReservationStatus].[All]" allUniqueName="[Fact Booking Request].[ReservationStatus].[All]" dimensionUniqueName="[Fact Booking Request]" displayFolder="" count="0" unbalanced="0" hidden="1"/>
    <cacheHierarchy uniqueName="[Fact Booking Request].[ReservationTime]" caption="ReservationTime" attribute="1" defaultMemberUniqueName="[Fact Booking Request].[ReservationTime].[All]" allUniqueName="[Fact Booking Request].[ReservationTime].[All]" dimensionUniqueName="[Fact Booking Request]" displayFolder="" count="0" unbalanced="0" hidden="1"/>
    <cacheHierarchy uniqueName="[Fact Booking Request].[ReservationType_ID]" caption="ReservationType_ID" attribute="1" defaultMemberUniqueName="[Fact Booking Request].[ReservationType_ID].[All]" allUniqueName="[Fact Booking Request].[ReservationType_ID].[All]" dimensionUniqueName="[Fact Booking Request]" displayFolder="" count="0" unbalanced="0" hidden="1"/>
    <cacheHierarchy uniqueName="[Fact Booking Request].[Staff_ID]" caption="Staff_ID" attribute="1" defaultMemberUniqueName="[Fact Booking Request].[Staff_ID].[All]" allUniqueName="[Fact Booking Request].[Staff_ID].[All]" dimensionUniqueName="[Fact Booking Request]" displayFolder="" count="0" unbalanced="0" hidden="1"/>
    <cacheHierarchy uniqueName="[Fact Booking Request].[System_ID]" caption="System_ID" attribute="1" defaultMemberUniqueName="[Fact Booking Request].[System_ID].[All]" allUniqueName="[Fact Booking Request].[System_ID].[All]" dimensionUniqueName="[Fact Booking Request]" displayFolder="" count="0" unbalanced="0" hidden="1"/>
    <cacheHierarchy uniqueName="[Fact Booking Request].[VisitDate]" caption="VisitDate" attribute="1" defaultMemberUniqueName="[Fact Booking Request].[VisitDate].[All]" allUniqueName="[Fact Booking Request].[VisitDate].[All]" dimensionUniqueName="[Fact Booking Request]" displayFolder="" count="0" unbalanced="0" hidden="1"/>
    <cacheHierarchy uniqueName="[Fact Business Assumptions].[AddRemoveSpec]" caption="AddRemoveSpec" attribute="1" defaultMemberUniqueName="[Fact Business Assumptions].[AddRemoveSpec].[All]" allUniqueName="[Fact Business Assumptions].[AddRemoveSpec].[All]" dimensionUniqueName="[Fact Business Assumptions]" displayFolder="" count="0" unbalanced="0" hidden="1"/>
    <cacheHierarchy uniqueName="[Fact Business Assumptions].[AddValue]" caption="AddValue" attribute="1" defaultMemberUniqueName="[Fact Business Assumptions].[AddValue].[All]" allUniqueName="[Fact Business Assumptions].[AddValue].[All]" dimensionUniqueName="[Fact Business Assumptions]" displayFolder="" count="0" unbalanced="0" hidden="1"/>
    <cacheHierarchy uniqueName="[Fact Business Assumptions].[BaseLineKey]" caption="BaseLineKey" attribute="1" defaultMemberUniqueName="[Fact Business Assumptions].[BaseLineKey].[All]" allUniqueName="[Fact Business Assumptions].[BaseLineKey].[All]" dimensionUniqueName="[Fact Business Assumptions]" displayFolder="" count="0" unbalanced="0" hidden="1"/>
    <cacheHierarchy uniqueName="[Fact Business Assumptions].[CaseMix]" caption="CaseMix" attribute="1" defaultMemberUniqueName="[Fact Business Assumptions].[CaseMix].[All]" allUniqueName="[Fact Business Assumptions].[CaseMix].[All]" dimensionUniqueName="[Fact Business Assumptions]" displayFolder="" count="0" unbalanced="0" hidden="1"/>
    <cacheHierarchy uniqueName="[Fact Business Assumptions].[Company_Key]" caption="Company_Key" attribute="1" defaultMemberUniqueName="[Fact Business Assumptions].[Company_Key].[All]" allUniqueName="[Fact Business Assumptions].[Company_Key].[All]" dimensionUniqueName="[Fact Business Assumptions]" displayFolder="" count="0" unbalanced="0" hidden="1"/>
    <cacheHierarchy uniqueName="[Fact Business Assumptions].[DateKey]" caption="DateKey" attribute="1" defaultMemberUniqueName="[Fact Business Assumptions].[DateKey].[All]" allUniqueName="[Fact Business Assumptions].[DateKey].[All]" dimensionUniqueName="[Fact Business Assumptions]" displayFolder="" count="0" unbalanced="0" hidden="1"/>
    <cacheHierarchy uniqueName="[Fact Business Assumptions].[DiscountValue]" caption="DiscountValue" attribute="1" defaultMemberUniqueName="[Fact Business Assumptions].[DiscountValue].[All]" allUniqueName="[Fact Business Assumptions].[DiscountValue].[All]" dimensionUniqueName="[Fact Business Assumptions]" displayFolder="" count="0" unbalanced="0" hidden="1"/>
    <cacheHierarchy uniqueName="[Fact Business Assumptions].[Organization_Key]" caption="Organization_Key" attribute="1" defaultMemberUniqueName="[Fact Business Assumptions].[Organization_Key].[All]" allUniqueName="[Fact Business Assumptions].[Organization_Key].[All]" dimensionUniqueName="[Fact Business Assumptions]" displayFolder="" count="0" unbalanced="0" hidden="1"/>
    <cacheHierarchy uniqueName="[Fact Business Assumptions].[PatientEpisodeType_Key]" caption="PatientEpisodeType_Key" attribute="1" defaultMemberUniqueName="[Fact Business Assumptions].[PatientEpisodeType_Key].[All]" allUniqueName="[Fact Business Assumptions].[PatientEpisodeType_Key].[All]" dimensionUniqueName="[Fact Business Assumptions]" displayFolder="" count="0" unbalanced="0" hidden="1"/>
    <cacheHierarchy uniqueName="[Fact Business Assumptions].[Price]" caption="Price" attribute="1" defaultMemberUniqueName="[Fact Business Assumptions].[Price].[All]" allUniqueName="[Fact Business Assumptions].[Price].[All]" dimensionUniqueName="[Fact Business Assumptions]" displayFolder="" count="0" unbalanced="0" hidden="1"/>
    <cacheHierarchy uniqueName="[Fact Business Assumptions].[ScenarioID]" caption="ScenarioID" attribute="1" defaultMemberUniqueName="[Fact Business Assumptions].[ScenarioID].[All]" allUniqueName="[Fact Business Assumptions].[ScenarioID].[All]" dimensionUniqueName="[Fact Business Assumptions]" displayFolder="" count="0" unbalanced="0" hidden="1"/>
    <cacheHierarchy uniqueName="[Fact Business Assumptions].[SectionTempKey]" caption="SectionTempKey" attribute="1" defaultMemberUniqueName="[Fact Business Assumptions].[SectionTempKey].[All]" allUniqueName="[Fact Business Assumptions].[SectionTempKey].[All]" dimensionUniqueName="[Fact Business Assumptions]" displayFolder="" count="0" unbalanced="0" hidden="1"/>
    <cacheHierarchy uniqueName="[Fact Business Assumptions].[Utilization]" caption="Utilization" attribute="1" defaultMemberUniqueName="[Fact Business Assumptions].[Utilization].[All]" allUniqueName="[Fact Business Assumptions].[Utilization].[All]" dimensionUniqueName="[Fact Business Assumptions]" displayFolder="" count="0" unbalanced="0" hidden="1"/>
    <cacheHierarchy uniqueName="[Fact Business Assumptions].[Volume]" caption="Volume" attribute="1" defaultMemberUniqueName="[Fact Business Assumptions].[Volume].[All]" allUniqueName="[Fact Business Assumptions].[Volume].[All]" dimensionUniqueName="[Fact Business Assumptions]" displayFolder="" count="0" unbalanced="0" hidden="1"/>
    <cacheHierarchy uniqueName="[Fact Currency Rate].[CurrencyID]" caption="CurrencyID" attribute="1" defaultMemberUniqueName="[Fact Currency Rate].[CurrencyID].[All]" allUniqueName="[Fact Currency Rate].[CurrencyID].[All]" dimensionUniqueName="[Fact Currency Rate]" displayFolder="" count="0" unbalanced="0" hidden="1"/>
    <cacheHierarchy uniqueName="[Fact Currency Rate].[DateKey]" caption="DateKey" attribute="1" defaultMemberUniqueName="[Fact Currency Rate].[DateKey].[All]" allUniqueName="[Fact Currency Rate].[DateKey].[All]" dimensionUniqueName="[Fact Currency Rate]" displayFolder="" count="0" unbalanced="0" hidden="1"/>
    <cacheHierarchy uniqueName="[Fact Currency Rate].[ForeignCurrency]" caption="ForeignCurrency" attribute="1" defaultMemberUniqueName="[Fact Currency Rate].[ForeignCurrency].[All]" allUniqueName="[Fact Currency Rate].[ForeignCurrency].[All]" dimensionUniqueName="[Fact Currency Rate]" displayFolder="" count="0" unbalanced="0" hidden="1"/>
    <cacheHierarchy uniqueName="[Fact Currency Rate].[Rate]" caption="Rate" attribute="1" defaultMemberUniqueName="[Fact Currency Rate].[Rate].[All]" allUniqueName="[Fact Currency Rate].[Rate].[All]" dimensionUniqueName="[Fact Currency Rate]" displayFolder="" count="0" unbalanced="0" hidden="1"/>
    <cacheHierarchy uniqueName="[Fact Currency Rate].[TimeKey]" caption="TimeKey" attribute="1" defaultMemberUniqueName="[Fact Currency Rate].[TimeKey].[All]" allUniqueName="[Fact Currency Rate].[TimeKey].[All]" dimensionUniqueName="[Fact Currency Rate]" displayFolder="" count="0" unbalanced="0" hidden="1"/>
    <cacheHierarchy uniqueName="[Fact Data Quality].[AAge_Error]" caption="AAge_Error" attribute="1" defaultMemberUniqueName="[Fact Data Quality].[AAge_Error].[All]" allUniqueName="[Fact Data Quality].[AAge_Error].[All]" dimensionUniqueName="[Fact Data Quality]" displayFolder="" count="0" unbalanced="0" hidden="1"/>
    <cacheHierarchy uniqueName="[Fact Data Quality].[ADistrict_Error]" caption="ADistrict_Error" attribute="1" defaultMemberUniqueName="[Fact Data Quality].[ADistrict_Error].[All]" allUniqueName="[Fact Data Quality].[ADistrict_Error].[All]" dimensionUniqueName="[Fact Data Quality]" displayFolder="" count="0" unbalanced="0" hidden="1"/>
    <cacheHierarchy uniqueName="[Fact Data Quality].[AName_Error]" caption="AName_Error" attribute="1" defaultMemberUniqueName="[Fact Data Quality].[AName_Error].[All]" allUniqueName="[Fact Data Quality].[AName_Error].[All]" dimensionUniqueName="[Fact Data Quality]" displayFolder="" count="0" unbalanced="0" hidden="1"/>
    <cacheHierarchy uniqueName="[Fact Data Quality].[APhone_Error]" caption="APhone_Error" attribute="1" defaultMemberUniqueName="[Fact Data Quality].[APhone_Error].[All]" allUniqueName="[Fact Data Quality].[APhone_Error].[All]" dimensionUniqueName="[Fact Data Quality]" displayFolder="" count="0" unbalanced="0" hidden="1"/>
    <cacheHierarchy uniqueName="[Fact Data Quality].[BAge_error]" caption="BAge_error" attribute="1" defaultMemberUniqueName="[Fact Data Quality].[BAge_error].[All]" allUniqueName="[Fact Data Quality].[BAge_error].[All]" dimensionUniqueName="[Fact Data Quality]" displayFolder="" count="0" unbalanced="0" hidden="1"/>
    <cacheHierarchy uniqueName="[Fact Data Quality].[BDistrict_Error]" caption="BDistrict_Error" attribute="1" defaultMemberUniqueName="[Fact Data Quality].[BDistrict_Error].[All]" allUniqueName="[Fact Data Quality].[BDistrict_Error].[All]" dimensionUniqueName="[Fact Data Quality]" displayFolder="" count="0" unbalanced="0" hidden="1"/>
    <cacheHierarchy uniqueName="[Fact Data Quality].[BName_Error]" caption="BName_Error" attribute="1" defaultMemberUniqueName="[Fact Data Quality].[BName_Error].[All]" allUniqueName="[Fact Data Quality].[BName_Error].[All]" dimensionUniqueName="[Fact Data Quality]" displayFolder="" count="0" unbalanced="0" hidden="1"/>
    <cacheHierarchy uniqueName="[Fact Data Quality].[BPhone_Error]" caption="BPhone_Error" attribute="1" defaultMemberUniqueName="[Fact Data Quality].[BPhone_Error].[All]" allUniqueName="[Fact Data Quality].[BPhone_Error].[All]" dimensionUniqueName="[Fact Data Quality]" displayFolder="" count="0" unbalanced="0" hidden="1"/>
    <cacheHierarchy uniqueName="[Fact Data Quality].[DateKey]" caption="DateKey" attribute="1" defaultMemberUniqueName="[Fact Data Quality].[DateKey].[All]" allUniqueName="[Fact Data Quality].[DateKey].[All]" dimensionUniqueName="[Fact Data Quality]" displayFolder="" count="0" unbalanced="0" hidden="1"/>
    <cacheHierarchy uniqueName="[Fact Data Quality].[EmployeeID]" caption="EmployeeID" attribute="1" defaultMemberUniqueName="[Fact Data Quality].[EmployeeID].[All]" allUniqueName="[Fact Data Quality].[EmployeeID].[All]" dimensionUniqueName="[Fact Data Quality]" displayFolder="" count="0" unbalanced="0" hidden="1"/>
    <cacheHierarchy uniqueName="[Fact Data Quality].[ORGANIZATION_KEY]" caption="ORGANIZATION_KEY" attribute="1" defaultMemberUniqueName="[Fact Data Quality].[ORGANIZATION_KEY].[All]" allUniqueName="[Fact Data Quality].[ORGANIZATION_KEY].[All]" dimensionUniqueName="[Fact Data Quality]" displayFolder="" count="0" unbalanced="0" hidden="1"/>
    <cacheHierarchy uniqueName="[Fact Data Quality].[TOTAL_RIGHT]" caption="TOTAL_RIGHT" attribute="1" defaultMemberUniqueName="[Fact Data Quality].[TOTAL_RIGHT].[All]" allUniqueName="[Fact Data Quality].[TOTAL_RIGHT].[All]" dimensionUniqueName="[Fact Data Quality]" displayFolder="" count="0" unbalanced="0" hidden="1"/>
    <cacheHierarchy uniqueName="[Fact Dental Cases].[Dental_Doctor]" caption="Dental_Doctor" attribute="1" defaultMemberUniqueName="[Fact Dental Cases].[Dental_Doctor].[All]" allUniqueName="[Fact Dental Cases].[Dental_Doctor].[All]" dimensionUniqueName="[Fact Dental Cases]" displayFolder="" count="0" unbalanced="0" hidden="1"/>
    <cacheHierarchy uniqueName="[Fact Dental Cases].[DentalCases]" caption="DentalCases" attribute="1" defaultMemberUniqueName="[Fact Dental Cases].[DentalCases].[All]" allUniqueName="[Fact Dental Cases].[DentalCases].[All]" dimensionUniqueName="[Fact Dental Cases]" displayFolder="" count="0" unbalanced="0" hidden="1"/>
    <cacheHierarchy uniqueName="[Fact Dental Cases].[Organization_Key]" caption="Organization_Key" attribute="1" defaultMemberUniqueName="[Fact Dental Cases].[Organization_Key].[All]" allUniqueName="[Fact Dental Cases].[Organization_Key].[All]" dimensionUniqueName="[Fact Dental Cases]" displayFolder="" count="0" unbalanced="0" hidden="1"/>
    <cacheHierarchy uniqueName="[Fact Dental Cases].[patient_id]" caption="patient_id" attribute="1" defaultMemberUniqueName="[Fact Dental Cases].[patient_id].[All]" allUniqueName="[Fact Dental Cases].[patient_id].[All]" dimensionUniqueName="[Fact Dental Cases]" displayFolder="" count="0" unbalanced="0" hidden="1"/>
    <cacheHierarchy uniqueName="[Fact Dental Cases].[PatientEpisodeType_key]" caption="PatientEpisodeType_key" attribute="1" defaultMemberUniqueName="[Fact Dental Cases].[PatientEpisodeType_key].[All]" allUniqueName="[Fact Dental Cases].[PatientEpisodeType_key].[All]" dimensionUniqueName="[Fact Dental Cases]" displayFolder="" count="0" unbalanced="0" hidden="1"/>
    <cacheHierarchy uniqueName="[Fact Dental Cases].[PatientStatus]" caption="PatientStatus" attribute="1" defaultMemberUniqueName="[Fact Dental Cases].[PatientStatus].[All]" allUniqueName="[Fact Dental Cases].[PatientStatus].[All]" dimensionUniqueName="[Fact Dental Cases]" displayFolder="" count="0" unbalanced="0" hidden="1"/>
    <cacheHierarchy uniqueName="[Fact Dental Cases].[Purchaser_code]" caption="Purchaser_code" attribute="1" defaultMemberUniqueName="[Fact Dental Cases].[Purchaser_code].[All]" allUniqueName="[Fact Dental Cases].[Purchaser_code].[All]" dimensionUniqueName="[Fact Dental Cases]" displayFolder="" count="0" unbalanced="0" hidden="1"/>
    <cacheHierarchy uniqueName="[Fact Dental Cases].[Service_Date]" caption="Service_Date" attribute="1" defaultMemberUniqueName="[Fact Dental Cases].[Service_Date].[All]" allUniqueName="[Fact Dental Cases].[Service_Date].[All]" dimensionUniqueName="[Fact Dental Cases]" displayFolder="" count="0" unbalanced="0" hidden="1"/>
    <cacheHierarchy uniqueName="[Fact Dental Cases].[Subcompany_Key]" caption="Subcompany_Key" attribute="1" defaultMemberUniqueName="[Fact Dental Cases].[Subcompany_Key].[All]" allUniqueName="[Fact Dental Cases].[Subcompany_Key].[All]" dimensionUniqueName="[Fact Dental Cases]" displayFolder="" count="0" unbalanced="0" hidden="1"/>
    <cacheHierarchy uniqueName="[Fact Doctor Apologies].[AccountMappedKey]" caption="AccountMappedKey" attribute="1" defaultMemberUniqueName="[Fact Doctor Apologies].[AccountMappedKey].[All]" allUniqueName="[Fact Doctor Apologies].[AccountMappedKey].[All]" dimensionUniqueName="[Fact Doctor Apologies]" displayFolder="" count="0" unbalanced="0" hidden="1"/>
    <cacheHierarchy uniqueName="[Fact Doctor Apologies].[AgentsMappedKey]" caption="AgentsMappedKey" attribute="1" defaultMemberUniqueName="[Fact Doctor Apologies].[AgentsMappedKey].[All]" allUniqueName="[Fact Doctor Apologies].[AgentsMappedKey].[All]" dimensionUniqueName="[Fact Doctor Apologies]" displayFolder="" count="0" unbalanced="0" hidden="1"/>
    <cacheHierarchy uniqueName="[Fact Doctor Apologies].[AllowOverBooking]" caption="AllowOverBooking" attribute="1" defaultMemberUniqueName="[Fact Doctor Apologies].[AllowOverBooking].[All]" allUniqueName="[Fact Doctor Apologies].[AllowOverBooking].[All]" dimensionUniqueName="[Fact Doctor Apologies]" displayFolder="" count="0" unbalanced="0" hidden="1"/>
    <cacheHierarchy uniqueName="[Fact Doctor Apologies].[AltKey]" caption="AltKey" attribute="1" defaultMemberUniqueName="[Fact Doctor Apologies].[AltKey].[All]" allUniqueName="[Fact Doctor Apologies].[AltKey].[All]" dimensionUniqueName="[Fact Doctor Apologies]" displayFolder="" count="0" unbalanced="0" hidden="1"/>
    <cacheHierarchy uniqueName="[Fact Doctor Apologies].[ApologyDateKey]" caption="ApologyDateKey" attribute="1" defaultMemberUniqueName="[Fact Doctor Apologies].[ApologyDateKey].[All]" allUniqueName="[Fact Doctor Apologies].[ApologyDateKey].[All]" dimensionUniqueName="[Fact Doctor Apologies]" displayFolder="" count="0" unbalanced="0" hidden="1"/>
    <cacheHierarchy uniqueName="[Fact Doctor Apologies].[ApologyKey]" caption="ApologyKey" attribute="1" defaultMemberUniqueName="[Fact Doctor Apologies].[ApologyKey].[All]" allUniqueName="[Fact Doctor Apologies].[ApologyKey].[All]" dimensionUniqueName="[Fact Doctor Apologies]" displayFolder="" count="0" unbalanced="0" hidden="1"/>
    <cacheHierarchy uniqueName="[Fact Doctor Apologies].[ApologyRequestDate]" caption="ApologyRequestDate" attribute="1" defaultMemberUniqueName="[Fact Doctor Apologies].[ApologyRequestDate].[All]" allUniqueName="[Fact Doctor Apologies].[ApologyRequestDate].[All]" dimensionUniqueName="[Fact Doctor Apologies]" displayFolder="" count="0" unbalanced="0" hidden="1"/>
    <cacheHierarchy uniqueName="[Fact Doctor Apologies].[ApologyRequestTime]" caption="ApologyRequestTime" attribute="1" defaultMemberUniqueName="[Fact Doctor Apologies].[ApologyRequestTime].[All]" allUniqueName="[Fact Doctor Apologies].[ApologyRequestTime].[All]" dimensionUniqueName="[Fact Doctor Apologies]" displayFolder="" count="0" unbalanced="0" hidden="1"/>
    <cacheHierarchy uniqueName="[Fact Doctor Apologies].[ApologyType]" caption="ApologyType" attribute="1" defaultMemberUniqueName="[Fact Doctor Apologies].[ApologyType].[All]" allUniqueName="[Fact Doctor Apologies].[ApologyType].[All]" dimensionUniqueName="[Fact Doctor Apologies]" displayFolder="" count="0" unbalanced="0" hidden="1"/>
    <cacheHierarchy uniqueName="[Fact Doctor Apologies].[AppointmentRoleID]" caption="AppointmentRoleID" attribute="1" defaultMemberUniqueName="[Fact Doctor Apologies].[AppointmentRoleID].[All]" allUniqueName="[Fact Doctor Apologies].[AppointmentRoleID].[All]" dimensionUniqueName="[Fact Doctor Apologies]" displayFolder="" count="0" unbalanced="0" hidden="1"/>
    <cacheHierarchy uniqueName="[Fact Doctor Apologies].[Capacity]" caption="Capacity" attribute="1" defaultMemberUniqueName="[Fact Doctor Apologies].[Capacity].[All]" allUniqueName="[Fact Doctor Apologies].[Capacity].[All]" dimensionUniqueName="[Fact Doctor Apologies]" displayFolder="" count="0" unbalanced="0" hidden="1"/>
    <cacheHierarchy uniqueName="[Fact Doctor Apologies].[ClinicDateKey]" caption="ClinicDateKey" attribute="1" defaultMemberUniqueName="[Fact Doctor Apologies].[ClinicDateKey].[All]" allUniqueName="[Fact Doctor Apologies].[ClinicDateKey].[All]" dimensionUniqueName="[Fact Doctor Apologies]" displayFolder="" count="0" unbalanced="0" hidden="1"/>
    <cacheHierarchy uniqueName="[Fact Doctor Apologies].[ClinicTypeID]" caption="ClinicTypeID" attribute="1" defaultMemberUniqueName="[Fact Doctor Apologies].[ClinicTypeID].[All]" allUniqueName="[Fact Doctor Apologies].[ClinicTypeID].[All]" dimensionUniqueName="[Fact Doctor Apologies]" displayFolder="" count="0" unbalanced="0" hidden="1"/>
    <cacheHierarchy uniqueName="[Fact Doctor Apologies].[DateFrom]" caption="DateFrom" attribute="1" defaultMemberUniqueName="[Fact Doctor Apologies].[DateFrom].[All]" allUniqueName="[Fact Doctor Apologies].[DateFrom].[All]" dimensionUniqueName="[Fact Doctor Apologies]" displayFolder="" count="0" unbalanced="0" hidden="1"/>
    <cacheHierarchy uniqueName="[Fact Doctor Apologies].[DateTo]" caption="DateTo" attribute="1" defaultMemberUniqueName="[Fact Doctor Apologies].[DateTo].[All]" allUniqueName="[Fact Doctor Apologies].[DateTo].[All]" dimensionUniqueName="[Fact Doctor Apologies]" displayFolder="" count="0" unbalanced="0" hidden="1"/>
    <cacheHierarchy uniqueName="[Fact Doctor Apologies].[DepartmentKey]" caption="DepartmentKey" attribute="1" defaultMemberUniqueName="[Fact Doctor Apologies].[DepartmentKey].[All]" allUniqueName="[Fact Doctor Apologies].[DepartmentKey].[All]" dimensionUniqueName="[Fact Doctor Apologies]" displayFolder="" count="0" unbalanced="0" hidden="1"/>
    <cacheHierarchy uniqueName="[Fact Doctor Apologies].[DoctorMappedKey]" caption="DoctorMappedKey" attribute="1" defaultMemberUniqueName="[Fact Doctor Apologies].[DoctorMappedKey].[All]" allUniqueName="[Fact Doctor Apologies].[DoctorMappedKey].[All]" dimensionUniqueName="[Fact Doctor Apologies]" displayFolder="" count="0" unbalanced="0" hidden="1"/>
    <cacheHierarchy uniqueName="[Fact Doctor Apologies].[EffectKey]" caption="EffectKey" attribute="1" defaultMemberUniqueName="[Fact Doctor Apologies].[EffectKey].[All]" allUniqueName="[Fact Doctor Apologies].[EffectKey].[All]" dimensionUniqueName="[Fact Doctor Apologies]" displayFolder="" count="0" unbalanced="0" hidden="1"/>
    <cacheHierarchy uniqueName="[Fact Doctor Apologies].[ExceptionReasonID]" caption="ExceptionReasonID" attribute="1" defaultMemberUniqueName="[Fact Doctor Apologies].[ExceptionReasonID].[All]" allUniqueName="[Fact Doctor Apologies].[ExceptionReasonID].[All]" dimensionUniqueName="[Fact Doctor Apologies]" displayFolder="" count="0" unbalanced="0" hidden="1"/>
    <cacheHierarchy uniqueName="[Fact Doctor Apologies].[HasNoEnd]" caption="HasNoEnd" attribute="1" defaultMemberUniqueName="[Fact Doctor Apologies].[HasNoEnd].[All]" allUniqueName="[Fact Doctor Apologies].[HasNoEnd].[All]" dimensionUniqueName="[Fact Doctor Apologies]" displayFolder="" count="0" unbalanced="0" hidden="1"/>
    <cacheHierarchy uniqueName="[Fact Doctor Apologies].[IsEffectedClinic]" caption="IsEffectedClinic" attribute="1" defaultMemberUniqueName="[Fact Doctor Apologies].[IsEffectedClinic].[All]" allUniqueName="[Fact Doctor Apologies].[IsEffectedClinic].[All]" dimensionUniqueName="[Fact Doctor Apologies]" displayFolder="" count="0" unbalanced="0" hidden="1"/>
    <cacheHierarchy uniqueName="[Fact Doctor Apologies].[LostHours]" caption="LostHours" attribute="1" defaultMemberUniqueName="[Fact Doctor Apologies].[LostHours].[All]" allUniqueName="[Fact Doctor Apologies].[LostHours].[All]" dimensionUniqueName="[Fact Doctor Apologies]" displayFolder="" count="0" unbalanced="0" hidden="1"/>
    <cacheHierarchy uniqueName="[Fact Doctor Apologies].[MappedKey1]" caption="MappedKey1" attribute="1" defaultMemberUniqueName="[Fact Doctor Apologies].[MappedKey1].[All]" allUniqueName="[Fact Doctor Apologies].[MappedKey1].[All]" dimensionUniqueName="[Fact Doctor Apologies]" displayFolder="" count="0" unbalanced="0" hidden="1"/>
    <cacheHierarchy uniqueName="[Fact Doctor Apologies].[MappedKey2]" caption="MappedKey2" attribute="1" defaultMemberUniqueName="[Fact Doctor Apologies].[MappedKey2].[All]" allUniqueName="[Fact Doctor Apologies].[MappedKey2].[All]" dimensionUniqueName="[Fact Doctor Apologies]" displayFolder="" count="0" unbalanced="0" hidden="1"/>
    <cacheHierarchy uniqueName="[Fact Doctor Apologies].[MappedKey3]" caption="MappedKey3" attribute="1" defaultMemberUniqueName="[Fact Doctor Apologies].[MappedKey3].[All]" allUniqueName="[Fact Doctor Apologies].[MappedKey3].[All]" dimensionUniqueName="[Fact Doctor Apologies]" displayFolder="" count="0" unbalanced="0" hidden="1"/>
    <cacheHierarchy uniqueName="[Fact Doctor Apologies].[MappedKey4]" caption="MappedKey4" attribute="1" defaultMemberUniqueName="[Fact Doctor Apologies].[MappedKey4].[All]" allUniqueName="[Fact Doctor Apologies].[MappedKey4].[All]" dimensionUniqueName="[Fact Doctor Apologies]" displayFolder="" count="0" unbalanced="0" hidden="1"/>
    <cacheHierarchy uniqueName="[Fact Doctor Apologies].[MappedKey5]" caption="MappedKey5" attribute="1" defaultMemberUniqueName="[Fact Doctor Apologies].[MappedKey5].[All]" allUniqueName="[Fact Doctor Apologies].[MappedKey5].[All]" dimensionUniqueName="[Fact Doctor Apologies]" displayFolder="" count="0" unbalanced="0" hidden="1"/>
    <cacheHierarchy uniqueName="[Fact Doctor Apologies].[OPDPatternID]" caption="OPDPatternID" attribute="1" defaultMemberUniqueName="[Fact Doctor Apologies].[OPDPatternID].[All]" allUniqueName="[Fact Doctor Apologies].[OPDPatternID].[All]" dimensionUniqueName="[Fact Doctor Apologies]" displayFolder="" count="0" unbalanced="0" hidden="1"/>
    <cacheHierarchy uniqueName="[Fact Doctor Apologies].[OrganizationKey]" caption="OrganizationKey" attribute="1" defaultMemberUniqueName="[Fact Doctor Apologies].[OrganizationKey].[All]" allUniqueName="[Fact Doctor Apologies].[OrganizationKey].[All]" dimensionUniqueName="[Fact Doctor Apologies]" displayFolder="" count="0" unbalanced="0" hidden="1"/>
    <cacheHierarchy uniqueName="[Fact Doctor Apologies].[PatientMappedKey]" caption="PatientMappedKey" attribute="1" defaultMemberUniqueName="[Fact Doctor Apologies].[PatientMappedKey].[All]" allUniqueName="[Fact Doctor Apologies].[PatientMappedKey].[All]" dimensionUniqueName="[Fact Doctor Apologies]" displayFolder="" count="0" unbalanced="0" hidden="1"/>
    <cacheHierarchy uniqueName="[Fact Doctor Apologies].[PhysicianID]" caption="PhysicianID" attribute="1" defaultMemberUniqueName="[Fact Doctor Apologies].[PhysicianID].[All]" allUniqueName="[Fact Doctor Apologies].[PhysicianID].[All]" dimensionUniqueName="[Fact Doctor Apologies]" displayFolder="" count="0" unbalanced="0" hidden="1"/>
    <cacheHierarchy uniqueName="[Fact Doctor Apologies].[PlannedFlag]" caption="PlannedFlag" attribute="1" defaultMemberUniqueName="[Fact Doctor Apologies].[PlannedFlag].[All]" allUniqueName="[Fact Doctor Apologies].[PlannedFlag].[All]" dimensionUniqueName="[Fact Doctor Apologies]" displayFolder="" count="0" unbalanced="0" hidden="1"/>
    <cacheHierarchy uniqueName="[Fact Doctor Apologies].[QueueingModelID]" caption="QueueingModelID" attribute="1" defaultMemberUniqueName="[Fact Doctor Apologies].[QueueingModelID].[All]" allUniqueName="[Fact Doctor Apologies].[QueueingModelID].[All]" dimensionUniqueName="[Fact Doctor Apologies]" displayFolder="" count="0" unbalanced="0" hidden="1"/>
    <cacheHierarchy uniqueName="[Fact Doctor Apologies].[SpecialityMappedKey]" caption="SpecialityMappedKey" attribute="1" defaultMemberUniqueName="[Fact Doctor Apologies].[SpecialityMappedKey].[All]" allUniqueName="[Fact Doctor Apologies].[SpecialityMappedKey].[All]" dimensionUniqueName="[Fact Doctor Apologies]" displayFolder="" count="0" unbalanced="0" hidden="1"/>
    <cacheHierarchy uniqueName="[Fact Doctor Apologies].[VersionKey]" caption="VersionKey" attribute="1" defaultMemberUniqueName="[Fact Doctor Apologies].[VersionKey].[All]" allUniqueName="[Fact Doctor Apologies].[VersionKey].[All]" dimensionUniqueName="[Fact Doctor Apologies]" displayFolder="" count="0" unbalanced="0" hidden="1"/>
    <cacheHierarchy uniqueName="[Fact Doctor Bonus].[Bonus%]" caption="Bonus%" attribute="1" defaultMemberUniqueName="[Fact Doctor Bonus].[Bonus%].[All]" allUniqueName="[Fact Doctor Bonus].[Bonus%].[All]" dimensionUniqueName="[Fact Doctor Bonus]" displayFolder="" count="0" unbalanced="0" hidden="1"/>
    <cacheHierarchy uniqueName="[Fact Doctor Bonus].[dbCompany_Key]" caption="dbCompany_Key" attribute="1" defaultMemberUniqueName="[Fact Doctor Bonus].[dbCompany_Key].[All]" allUniqueName="[Fact Doctor Bonus].[dbCompany_Key].[All]" dimensionUniqueName="[Fact Doctor Bonus]" displayFolder="" count="0" unbalanced="0" hidden="1"/>
    <cacheHierarchy uniqueName="[Fact Doctor Bonus].[dbepisode_key]" caption="dbepisode_key" attribute="1" defaultMemberUniqueName="[Fact Doctor Bonus].[dbepisode_key].[All]" allUniqueName="[Fact Doctor Bonus].[dbepisode_key].[All]" dimensionUniqueName="[Fact Doctor Bonus]" displayFolder="" count="0" unbalanced="0" hidden="1"/>
    <cacheHierarchy uniqueName="[Fact Doctor Bonus].[dbPATIENT_ID]" caption="dbPATIENT_ID" attribute="1" defaultMemberUniqueName="[Fact Doctor Bonus].[dbPATIENT_ID].[All]" allUniqueName="[Fact Doctor Bonus].[dbPATIENT_ID].[All]" dimensionUniqueName="[Fact Doctor Bonus]" displayFolder="" count="0" unbalanced="0" hidden="1"/>
    <cacheHierarchy uniqueName="[Fact Doctor Bonus].[dbService_Date]" caption="dbService_Date" attribute="1" defaultMemberUniqueName="[Fact Doctor Bonus].[dbService_Date].[All]" allUniqueName="[Fact Doctor Bonus].[dbService_Date].[All]" dimensionUniqueName="[Fact Doctor Bonus]" displayFolder="" count="0" unbalanced="0" hidden="1"/>
    <cacheHierarchy uniqueName="[Fact Doctor Bonus].[dbService_Key]" caption="dbService_Key" attribute="1" defaultMemberUniqueName="[Fact Doctor Bonus].[dbService_Key].[All]" allUniqueName="[Fact Doctor Bonus].[dbService_Key].[All]" dimensionUniqueName="[Fact Doctor Bonus]" displayFolder="" count="0" unbalanced="0" hidden="1"/>
    <cacheHierarchy uniqueName="[Fact Doctor Bonus].[End_Date]" caption="End_Date" attribute="1" defaultMemberUniqueName="[Fact Doctor Bonus].[End_Date].[All]" allUniqueName="[Fact Doctor Bonus].[End_Date].[All]" dimensionUniqueName="[Fact Doctor Bonus]" displayFolder="" count="0" unbalanced="0" hidden="1"/>
    <cacheHierarchy uniqueName="[Fact Doctor Bonus].[Exclusive]" caption="Exclusive" attribute="1" defaultMemberUniqueName="[Fact Doctor Bonus].[Exclusive].[All]" allUniqueName="[Fact Doctor Bonus].[Exclusive].[All]" dimensionUniqueName="[Fact Doctor Bonus]" displayFolder="" count="0" unbalanced="0" hidden="1"/>
    <cacheHierarchy uniqueName="[Fact Doctor Bonus].[OPD Fee]" caption="OPD Fee" attribute="1" defaultMemberUniqueName="[Fact Doctor Bonus].[OPD Fee].[All]" allUniqueName="[Fact Doctor Bonus].[OPD Fee].[All]" dimensionUniqueName="[Fact Doctor Bonus]" displayFolder="" count="0" unbalanced="0" hidden="1"/>
    <cacheHierarchy uniqueName="[Fact Doctor Bonus].[Operation]" caption="Operation" attribute="1" defaultMemberUniqueName="[Fact Doctor Bonus].[Operation].[All]" allUniqueName="[Fact Doctor Bonus].[Operation].[All]" dimensionUniqueName="[Fact Doctor Bonus]" displayFolder="" count="0" unbalanced="0" hidden="1"/>
    <cacheHierarchy uniqueName="[Fact Doctor Bonus].[Org]" caption="Org" attribute="1" defaultMemberUniqueName="[Fact Doctor Bonus].[Org].[All]" allUniqueName="[Fact Doctor Bonus].[Org].[All]" dimensionUniqueName="[Fact Doctor Bonus]" displayFolder="" count="0" unbalanced="0" hidden="1"/>
    <cacheHierarchy uniqueName="[Fact Doctor Bonus].[Procedures]" caption="Procedures" attribute="1" defaultMemberUniqueName="[Fact Doctor Bonus].[Procedures].[All]" allUniqueName="[Fact Doctor Bonus].[Procedures].[All]" dimensionUniqueName="[Fact Doctor Bonus]" displayFolder="" count="0" unbalanced="0" hidden="1"/>
    <cacheHierarchy uniqueName="[Fact Doctor Bonus].[staff_key]" caption="staff_key" attribute="1" defaultMemberUniqueName="[Fact Doctor Bonus].[staff_key].[All]" allUniqueName="[Fact Doctor Bonus].[staff_key].[All]" dimensionUniqueName="[Fact Doctor Bonus]" displayFolder="" count="0" unbalanced="0" hidden="1"/>
    <cacheHierarchy uniqueName="[Fact Doctor Bonus].[Start_Date]" caption="Start_Date" attribute="1" defaultMemberUniqueName="[Fact Doctor Bonus].[Start_Date].[All]" allUniqueName="[Fact Doctor Bonus].[Start_Date].[All]" dimensionUniqueName="[Fact Doctor Bonus]" displayFolder="" count="0" unbalanced="0" hidden="1"/>
    <cacheHierarchy uniqueName="[Fact Doctor Bonus].[Total_amount]" caption="Total_amount" attribute="1" defaultMemberUniqueName="[Fact Doctor Bonus].[Total_amount].[All]" allUniqueName="[Fact Doctor Bonus].[Total_amount].[All]" dimensionUniqueName="[Fact Doctor Bonus]" displayFolder="" count="0" unbalanced="0" hidden="1"/>
    <cacheHierarchy uniqueName="[Fact Doctor Bonus].[Total_Bonus]" caption="Total_Bonus" attribute="1" defaultMemberUniqueName="[Fact Doctor Bonus].[Total_Bonus].[All]" allUniqueName="[Fact Doctor Bonus].[Total_Bonus].[All]" dimensionUniqueName="[Fact Doctor Bonus]" displayFolder="" count="0" unbalanced="0" hidden="1"/>
    <cacheHierarchy uniqueName="[Fact Down Payment].[BedClinic_Key]" caption="BedClinic_Key" attribute="1" defaultMemberUniqueName="[Fact Down Payment].[BedClinic_Key].[All]" allUniqueName="[Fact Down Payment].[BedClinic_Key].[All]" dimensionUniqueName="[Fact Down Payment]" displayFolder="" count="0" unbalanced="0" hidden="1"/>
    <cacheHierarchy uniqueName="[Fact Down Payment].[Cash_Amount]" caption="Cash_Amount" attribute="1" defaultMemberUniqueName="[Fact Down Payment].[Cash_Amount].[All]" allUniqueName="[Fact Down Payment].[Cash_Amount].[All]" dimensionUniqueName="[Fact Down Payment]" displayFolder="" count="0" unbalanced="0" hidden="1"/>
    <cacheHierarchy uniqueName="[Fact Down Payment].[Company_Key]" caption="Company_Key" attribute="1" defaultMemberUniqueName="[Fact Down Payment].[Company_Key].[All]" allUniqueName="[Fact Down Payment].[Company_Key].[All]" dimensionUniqueName="[Fact Down Payment]" displayFolder="" count="0" unbalanced="0" hidden="1"/>
    <cacheHierarchy uniqueName="[Fact Down Payment].[DateKey]" caption="DateKey" attribute="1" defaultMemberUniqueName="[Fact Down Payment].[DateKey].[All]" allUniqueName="[Fact Down Payment].[DateKey].[All]" dimensionUniqueName="[Fact Down Payment]" displayFolder="" count="0" unbalanced="0" hidden="1"/>
    <cacheHierarchy uniqueName="[Fact Down Payment].[Diagnosis_Key]" caption="Diagnosis_Key" attribute="1" defaultMemberUniqueName="[Fact Down Payment].[Diagnosis_Key].[All]" allUniqueName="[Fact Down Payment].[Diagnosis_Key].[All]" dimensionUniqueName="[Fact Down Payment]" displayFolder="" count="0" unbalanced="0" hidden="1"/>
    <cacheHierarchy uniqueName="[Fact Down Payment].[DischargeStatus_Key]" caption="DischargeStatus_Key" attribute="1" defaultMemberUniqueName="[Fact Down Payment].[DischargeStatus_Key].[All]" allUniqueName="[Fact Down Payment].[DischargeStatus_Key].[All]" dimensionUniqueName="[Fact Down Payment]" displayFolder="" count="0" unbalanced="0" hidden="1"/>
    <cacheHierarchy uniqueName="[Fact Down Payment].[Doctor_Key]" caption="Doctor_Key" attribute="1" defaultMemberUniqueName="[Fact Down Payment].[Doctor_Key].[All]" allUniqueName="[Fact Down Payment].[Doctor_Key].[All]" dimensionUniqueName="[Fact Down Payment]" displayFolder="" count="0" unbalanced="0" hidden="1"/>
    <cacheHierarchy uniqueName="[Fact Down Payment].[DownPaymentDiff]" caption="DownPaymentDiff" attribute="1" defaultMemberUniqueName="[Fact Down Payment].[DownPaymentDiff].[All]" allUniqueName="[Fact Down Payment].[DownPaymentDiff].[All]" dimensionUniqueName="[Fact Down Payment]" displayFolder="" count="0" unbalanced="0" hidden="1"/>
    <cacheHierarchy uniqueName="[Fact Down Payment].[Employee_key]" caption="Employee_key" attribute="1" defaultMemberUniqueName="[Fact Down Payment].[Employee_key].[All]" allUniqueName="[Fact Down Payment].[Employee_key].[All]" dimensionUniqueName="[Fact Down Payment]" displayFolder="" count="0" unbalanced="0" hidden="1"/>
    <cacheHierarchy uniqueName="[Fact Down Payment].[EndDate]" caption="EndDate" attribute="1" defaultMemberUniqueName="[Fact Down Payment].[EndDate].[All]" allUniqueName="[Fact Down Payment].[EndDate].[All]" dimensionUniqueName="[Fact Down Payment]" displayFolder="" count="0" unbalanced="0" hidden="1"/>
    <cacheHierarchy uniqueName="[Fact Down Payment].[EndDateKey]" caption="EndDateKey" attribute="1" defaultMemberUniqueName="[Fact Down Payment].[EndDateKey].[All]" allUniqueName="[Fact Down Payment].[EndDateKey].[All]" dimensionUniqueName="[Fact Down Payment]" displayFolder="" count="0" unbalanced="0" hidden="1"/>
    <cacheHierarchy uniqueName="[Fact Down Payment].[Entrance_Key]" caption="Entrance_Key" attribute="1" defaultMemberUniqueName="[Fact Down Payment].[Entrance_Key].[All]" allUniqueName="[Fact Down Payment].[Entrance_Key].[All]" dimensionUniqueName="[Fact Down Payment]" displayFolder="" count="0" unbalanced="0" hidden="1"/>
    <cacheHierarchy uniqueName="[Fact Down Payment].[Episode_Key]" caption="Episode_Key" attribute="1" defaultMemberUniqueName="[Fact Down Payment].[Episode_Key].[All]" allUniqueName="[Fact Down Payment].[Episode_Key].[All]" dimensionUniqueName="[Fact Down Payment]" displayFolder="" count="0" unbalanced="0" hidden="1"/>
    <cacheHierarchy uniqueName="[Fact Down Payment].[Exclusive_Key]" caption="Exclusive_Key" attribute="1" defaultMemberUniqueName="[Fact Down Payment].[Exclusive_Key].[All]" allUniqueName="[Fact Down Payment].[Exclusive_Key].[All]" dimensionUniqueName="[Fact Down Payment]" displayFolder="" count="0" unbalanced="0" hidden="1"/>
    <cacheHierarchy uniqueName="[Fact Down Payment].[Operation_Key]" caption="Operation_Key" attribute="1" defaultMemberUniqueName="[Fact Down Payment].[Operation_Key].[All]" allUniqueName="[Fact Down Payment].[Operation_Key].[All]" dimensionUniqueName="[Fact Down Payment]" displayFolder="" count="0" unbalanced="0" hidden="1"/>
    <cacheHierarchy uniqueName="[Fact Down Payment].[Organization_Key]" caption="Organization_Key" attribute="1" defaultMemberUniqueName="[Fact Down Payment].[Organization_Key].[All]" allUniqueName="[Fact Down Payment].[Organization_Key].[All]" dimensionUniqueName="[Fact Down Payment]" displayFolder="" count="0" unbalanced="0" hidden="1"/>
    <cacheHierarchy uniqueName="[Fact Down Payment].[patient_id]" caption="patient_id" attribute="1" defaultMemberUniqueName="[Fact Down Payment].[patient_id].[All]" allUniqueName="[Fact Down Payment].[patient_id].[All]" dimensionUniqueName="[Fact Down Payment]" displayFolder="" count="0" unbalanced="0" hidden="1"/>
    <cacheHierarchy uniqueName="[Fact Down Payment].[PatientDownPaymentFlag]" caption="PatientDownPaymentFlag" attribute="1" defaultMemberUniqueName="[Fact Down Payment].[PatientDownPaymentFlag].[All]" allUniqueName="[Fact Down Payment].[PatientDownPaymentFlag].[All]" dimensionUniqueName="[Fact Down Payment]" displayFolder="" count="0" unbalanced="0" hidden="1"/>
    <cacheHierarchy uniqueName="[Fact Down Payment].[PatientEpisodeType_Key]" caption="PatientEpisodeType_Key" attribute="1" defaultMemberUniqueName="[Fact Down Payment].[PatientEpisodeType_Key].[All]" allUniqueName="[Fact Down Payment].[PatientEpisodeType_Key].[All]" dimensionUniqueName="[Fact Down Payment]" displayFolder="" count="0" unbalanced="0" hidden="1"/>
    <cacheHierarchy uniqueName="[Fact Down Payment].[PatientTypeID]" caption="PatientTypeID" attribute="1" defaultMemberUniqueName="[Fact Down Payment].[PatientTypeID].[All]" allUniqueName="[Fact Down Payment].[PatientTypeID].[All]" dimensionUniqueName="[Fact Down Payment]" displayFolder="" count="0" unbalanced="0" hidden="1"/>
    <cacheHierarchy uniqueName="[Fact Down Payment].[Readmission_Key]" caption="Readmission_Key" attribute="1" defaultMemberUniqueName="[Fact Down Payment].[Readmission_Key].[All]" allUniqueName="[Fact Down Payment].[Readmission_Key].[All]" dimensionUniqueName="[Fact Down Payment]" displayFolder="" count="0" unbalanced="0" hidden="1"/>
    <cacheHierarchy uniqueName="[Fact Down Payment].[Service_Date]" caption="Service_Date" attribute="1" defaultMemberUniqueName="[Fact Down Payment].[Service_Date].[All]" allUniqueName="[Fact Down Payment].[Service_Date].[All]" dimensionUniqueName="[Fact Down Payment]" displayFolder="" count="0" unbalanced="0" hidden="1"/>
    <cacheHierarchy uniqueName="[Fact Down Payment].[Service_Key]" caption="Service_Key" attribute="1" defaultMemberUniqueName="[Fact Down Payment].[Service_Key].[All]" allUniqueName="[Fact Down Payment].[Service_Key].[All]" dimensionUniqueName="[Fact Down Payment]" displayFolder="" count="0" unbalanced="0" hidden="1"/>
    <cacheHierarchy uniqueName="[Fact Down Payment].[StartDate]" caption="StartDate" attribute="1" defaultMemberUniqueName="[Fact Down Payment].[StartDate].[All]" allUniqueName="[Fact Down Payment].[StartDate].[All]" dimensionUniqueName="[Fact Down Payment]" displayFolder="" count="0" unbalanced="0" hidden="1"/>
    <cacheHierarchy uniqueName="[Fact Down Payment].[StartDateKey]" caption="StartDateKey" attribute="1" defaultMemberUniqueName="[Fact Down Payment].[StartDateKey].[All]" allUniqueName="[Fact Down Payment].[StartDateKey].[All]" dimensionUniqueName="[Fact Down Payment]" displayFolder="" count="0" unbalanced="0" hidden="1"/>
    <cacheHierarchy uniqueName="[Fact Down Payment].[Subcompany_Key]" caption="Subcompany_Key" attribute="1" defaultMemberUniqueName="[Fact Down Payment].[Subcompany_Key].[All]" allUniqueName="[Fact Down Payment].[Subcompany_Key].[All]" dimensionUniqueName="[Fact Down Payment]" displayFolder="" count="0" unbalanced="0" hidden="1"/>
    <cacheHierarchy uniqueName="[Fact Down Payment].[sys_key]" caption="sys_key" attribute="1" defaultMemberUniqueName="[Fact Down Payment].[sys_key].[All]" allUniqueName="[Fact Down Payment].[sys_key].[All]" dimensionUniqueName="[Fact Down Payment]" displayFolder="" count="0" unbalanced="0" hidden="1"/>
    <cacheHierarchy uniqueName="[Fact Down Payment].[TotalNetBalance]" caption="TotalNetBalance" attribute="1" defaultMemberUniqueName="[Fact Down Payment].[TotalNetBalance].[All]" allUniqueName="[Fact Down Payment].[TotalNetBalance].[All]" dimensionUniqueName="[Fact Down Payment]" displayFolder="" count="0" unbalanced="0" hidden="1"/>
    <cacheHierarchy uniqueName="[Fact Down Payment].[wall]" caption="wall" attribute="1" defaultMemberUniqueName="[Fact Down Payment].[wall].[All]" allUniqueName="[Fact Down Payment].[wall].[All]" dimensionUniqueName="[Fact Down Payment]" displayFolder="" count="0" unbalanced="0" hidden="1"/>
    <cacheHierarchy uniqueName="[Fact Equipments].[DepartmentKey]" caption="DepartmentKey" attribute="1" defaultMemberUniqueName="[Fact Equipments].[DepartmentKey].[All]" allUniqueName="[Fact Equipments].[DepartmentKey].[All]" dimensionUniqueName="[Fact Equipments]" displayFolder="" count="0" unbalanced="0" hidden="1"/>
    <cacheHierarchy uniqueName="[Fact Equipments].[EquipmentKey]" caption="EquipmentKey" attribute="1" defaultMemberUniqueName="[Fact Equipments].[EquipmentKey].[All]" allUniqueName="[Fact Equipments].[EquipmentKey].[All]" dimensionUniqueName="[Fact Equipments]" displayFolder="" count="0" unbalanced="0" hidden="1"/>
    <cacheHierarchy uniqueName="[Fact Equipments].[NOofEquipments]" caption="NOofEquipments" attribute="1" defaultMemberUniqueName="[Fact Equipments].[NOofEquipments].[All]" allUniqueName="[Fact Equipments].[NOofEquipments].[All]" dimensionUniqueName="[Fact Equipments]" displayFolder="" count="0" unbalanced="0" hidden="1"/>
    <cacheHierarchy uniqueName="[Fact Equipments].[Organizationkey]" caption="Organizationkey" attribute="1" defaultMemberUniqueName="[Fact Equipments].[Organizationkey].[All]" allUniqueName="[Fact Equipments].[Organizationkey].[All]" dimensionUniqueName="[Fact Equipments]" displayFolder="" count="0" unbalanced="0" hidden="1"/>
    <cacheHierarchy uniqueName="[Fact Growth Drivers].[AvgEpisode_Counts]" caption="AvgEpisode_Counts" attribute="1" defaultMemberUniqueName="[Fact Growth Drivers].[AvgEpisode_Counts].[All]" allUniqueName="[Fact Growth Drivers].[AvgEpisode_Counts].[All]" dimensionUniqueName="[Fact Growth Drivers]" displayFolder="" count="0" unbalanced="0" hidden="1"/>
    <cacheHierarchy uniqueName="[Fact Growth Drivers].[AvgNoOfService]" caption="AvgNoOfService" attribute="1" defaultMemberUniqueName="[Fact Growth Drivers].[AvgNoOfService].[All]" allUniqueName="[Fact Growth Drivers].[AvgNoOfService].[All]" dimensionUniqueName="[Fact Growth Drivers]" displayFolder="" count="0" unbalanced="0" hidden="1"/>
    <cacheHierarchy uniqueName="[Fact Growth Drivers].[AvgTotal_Amount]" caption="AvgTotal_Amount" attribute="1" defaultMemberUniqueName="[Fact Growth Drivers].[AvgTotal_Amount].[All]" allUniqueName="[Fact Growth Drivers].[AvgTotal_Amount].[All]" dimensionUniqueName="[Fact Growth Drivers]" displayFolder="" count="0" unbalanced="0" hidden="1"/>
    <cacheHierarchy uniqueName="[Fact Growth Drivers].[Case_Key]" caption="Case_Key" attribute="1" defaultMemberUniqueName="[Fact Growth Drivers].[Case_Key].[All]" allUniqueName="[Fact Growth Drivers].[Case_Key].[All]" dimensionUniqueName="[Fact Growth Drivers]" displayFolder="" count="0" unbalanced="0" hidden="1"/>
    <cacheHierarchy uniqueName="[Fact Growth Drivers].[Company_Key]" caption="Company_Key" attribute="1" defaultMemberUniqueName="[Fact Growth Drivers].[Company_Key].[All]" allUniqueName="[Fact Growth Drivers].[Company_Key].[All]" dimensionUniqueName="[Fact Growth Drivers]" displayFolder="" count="0" unbalanced="0" hidden="1"/>
    <cacheHierarchy uniqueName="[Fact Growth Drivers].[DateKey]" caption="DateKey" attribute="1" defaultMemberUniqueName="[Fact Growth Drivers].[DateKey].[All]" allUniqueName="[Fact Growth Drivers].[DateKey].[All]" dimensionUniqueName="[Fact Growth Drivers]" displayFolder="" count="0" unbalanced="0" hidden="1"/>
    <cacheHierarchy uniqueName="[Fact Growth Drivers].[Effects1]" caption="Effects1" attribute="1" defaultMemberUniqueName="[Fact Growth Drivers].[Effects1].[All]" allUniqueName="[Fact Growth Drivers].[Effects1].[All]" dimensionUniqueName="[Fact Growth Drivers]" displayFolder="" count="0" unbalanced="0" hidden="1"/>
    <cacheHierarchy uniqueName="[Fact Growth Drivers].[Effects2]" caption="Effects2" attribute="1" defaultMemberUniqueName="[Fact Growth Drivers].[Effects2].[All]" allUniqueName="[Fact Growth Drivers].[Effects2].[All]" dimensionUniqueName="[Fact Growth Drivers]" displayFolder="" count="0" unbalanced="0" hidden="1"/>
    <cacheHierarchy uniqueName="[Fact Growth Drivers].[Growth]" caption="Growth" attribute="1" defaultMemberUniqueName="[Fact Growth Drivers].[Growth].[All]" allUniqueName="[Fact Growth Drivers].[Growth].[All]" dimensionUniqueName="[Fact Growth Drivers]" displayFolder="" count="0" unbalanced="0" hidden="1"/>
    <cacheHierarchy uniqueName="[Fact Growth Drivers].[Help]" caption="Help" attribute="1" defaultMemberUniqueName="[Fact Growth Drivers].[Help].[All]" allUniqueName="[Fact Growth Drivers].[Help].[All]" dimensionUniqueName="[Fact Growth Drivers]" displayFolder="" count="0" unbalanced="0" hidden="1"/>
    <cacheHierarchy uniqueName="[Fact Growth Drivers].[HighAverageKey]" caption="HighAverageKey" attribute="1" defaultMemberUniqueName="[Fact Growth Drivers].[HighAverageKey].[All]" allUniqueName="[Fact Growth Drivers].[HighAverageKey].[All]" dimensionUniqueName="[Fact Growth Drivers]" displayFolder="" count="0" unbalanced="0" hidden="1"/>
    <cacheHierarchy uniqueName="[Fact Growth Drivers].[NewServices]" caption="NewServices" attribute="1" defaultMemberUniqueName="[Fact Growth Drivers].[NewServices].[All]" allUniqueName="[Fact Growth Drivers].[NewServices].[All]" dimensionUniqueName="[Fact Growth Drivers]" displayFolder="" count="0" unbalanced="0" hidden="1"/>
    <cacheHierarchy uniqueName="[Fact Growth Drivers].[Organization_Key]" caption="Organization_Key" attribute="1" defaultMemberUniqueName="[Fact Growth Drivers].[Organization_Key].[All]" allUniqueName="[Fact Growth Drivers].[Organization_Key].[All]" dimensionUniqueName="[Fact Growth Drivers]" displayFolder="" count="0" unbalanced="0" hidden="1"/>
    <cacheHierarchy uniqueName="[Fact Growth Drivers].[PatientEpisodeType_Key]" caption="PatientEpisodeType_Key" attribute="1" defaultMemberUniqueName="[Fact Growth Drivers].[PatientEpisodeType_Key].[All]" allUniqueName="[Fact Growth Drivers].[PatientEpisodeType_Key].[All]" dimensionUniqueName="[Fact Growth Drivers]" displayFolder="" count="0" unbalanced="0" hidden="1"/>
    <cacheHierarchy uniqueName="[Fact Growth Drivers].[Price]" caption="Price" attribute="1" defaultMemberUniqueName="[Fact Growth Drivers].[Price].[All]" allUniqueName="[Fact Growth Drivers].[Price].[All]" dimensionUniqueName="[Fact Growth Drivers]" displayFolder="" count="0" unbalanced="0" hidden="1"/>
    <cacheHierarchy uniqueName="[Fact Growth Drivers].[PriceEffect1]" caption="PriceEffect1" attribute="1" defaultMemberUniqueName="[Fact Growth Drivers].[PriceEffect1].[All]" allUniqueName="[Fact Growth Drivers].[PriceEffect1].[All]" dimensionUniqueName="[Fact Growth Drivers]" displayFolder="" count="0" unbalanced="0" hidden="1"/>
    <cacheHierarchy uniqueName="[Fact Growth Drivers].[PriceEffect2]" caption="PriceEffect2" attribute="1" defaultMemberUniqueName="[Fact Growth Drivers].[PriceEffect2].[All]" allUniqueName="[Fact Growth Drivers].[PriceEffect2].[All]" dimensionUniqueName="[Fact Growth Drivers]" displayFolder="" count="0" unbalanced="0" hidden="1"/>
    <cacheHierarchy uniqueName="[Fact Growth Drivers].[ReActivatedServices]" caption="ReActivatedServices" attribute="1" defaultMemberUniqueName="[Fact Growth Drivers].[ReActivatedServices].[All]" allUniqueName="[Fact Growth Drivers].[ReActivatedServices].[All]" dimensionUniqueName="[Fact Growth Drivers]" displayFolder="" count="0" unbalanced="0" hidden="1"/>
    <cacheHierarchy uniqueName="[Fact Growth Drivers].[SectionTempKey]" caption="SectionTempKey" attribute="1" defaultMemberUniqueName="[Fact Growth Drivers].[SectionTempKey].[All]" allUniqueName="[Fact Growth Drivers].[SectionTempKey].[All]" dimensionUniqueName="[Fact Growth Drivers]" displayFolder="" count="0" unbalanced="0" hidden="1"/>
    <cacheHierarchy uniqueName="[Fact Growth Drivers].[Service_Key]" caption="Service_Key" attribute="1" defaultMemberUniqueName="[Fact Growth Drivers].[Service_Key].[All]" allUniqueName="[Fact Growth Drivers].[Service_Key].[All]" dimensionUniqueName="[Fact Growth Drivers]" displayFolder="" count="0" unbalanced="0" hidden="1"/>
    <cacheHierarchy uniqueName="[Fact Growth Drivers].[UnUsedServices]" caption="UnUsedServices" attribute="1" defaultMemberUniqueName="[Fact Growth Drivers].[UnUsedServices].[All]" allUniqueName="[Fact Growth Drivers].[UnUsedServices].[All]" dimensionUniqueName="[Fact Growth Drivers]" displayFolder="" count="0" unbalanced="0" hidden="1"/>
    <cacheHierarchy uniqueName="[Fact Growth Drivers].[Utilization]" caption="Utilization" attribute="1" defaultMemberUniqueName="[Fact Growth Drivers].[Utilization].[All]" allUniqueName="[Fact Growth Drivers].[Utilization].[All]" dimensionUniqueName="[Fact Growth Drivers]" displayFolder="" count="0" unbalanced="0" hidden="1"/>
    <cacheHierarchy uniqueName="[Fact Growth Drivers].[UtilizationEffect1]" caption="UtilizationEffect1" attribute="1" defaultMemberUniqueName="[Fact Growth Drivers].[UtilizationEffect1].[All]" allUniqueName="[Fact Growth Drivers].[UtilizationEffect1].[All]" dimensionUniqueName="[Fact Growth Drivers]" displayFolder="" count="0" unbalanced="0" hidden="1"/>
    <cacheHierarchy uniqueName="[Fact Growth Drivers].[UtilizationEffect2]" caption="UtilizationEffect2" attribute="1" defaultMemberUniqueName="[Fact Growth Drivers].[UtilizationEffect2].[All]" allUniqueName="[Fact Growth Drivers].[UtilizationEffect2].[All]" dimensionUniqueName="[Fact Growth Drivers]" displayFolder="" count="0" unbalanced="0" hidden="1"/>
    <cacheHierarchy uniqueName="[Fact Growth Drivers].[Volume]" caption="Volume" attribute="1" defaultMemberUniqueName="[Fact Growth Drivers].[Volume].[All]" allUniqueName="[Fact Growth Drivers].[Volume].[All]" dimensionUniqueName="[Fact Growth Drivers]" displayFolder="" count="0" unbalanced="0" hidden="1"/>
    <cacheHierarchy uniqueName="[Fact Growth Drivers].[VolumeEffect1]" caption="VolumeEffect1" attribute="1" defaultMemberUniqueName="[Fact Growth Drivers].[VolumeEffect1].[All]" allUniqueName="[Fact Growth Drivers].[VolumeEffect1].[All]" dimensionUniqueName="[Fact Growth Drivers]" displayFolder="" count="0" unbalanced="0" hidden="1"/>
    <cacheHierarchy uniqueName="[Fact Growth Drivers].[VolumeEffect2]" caption="VolumeEffect2" attribute="1" defaultMemberUniqueName="[Fact Growth Drivers].[VolumeEffect2].[All]" allUniqueName="[Fact Growth Drivers].[VolumeEffect2].[All]" dimensionUniqueName="[Fact Growth Drivers]" displayFolder="" count="0" unbalanced="0" hidden="1"/>
    <cacheHierarchy uniqueName="[Fact Hospital Static].[BU]" caption="BU" attribute="1" defaultMemberUniqueName="[Fact Hospital Static].[BU].[All]" allUniqueName="[Fact Hospital Static].[BU].[All]" dimensionUniqueName="[Fact Hospital Static]" displayFolder="" count="0" unbalanced="0" hidden="1"/>
    <cacheHierarchy uniqueName="[Fact Hospital Static].[date]" caption="date" attribute="1" defaultMemberUniqueName="[Fact Hospital Static].[date].[All]" allUniqueName="[Fact Hospital Static].[date].[All]" dimensionUniqueName="[Fact Hospital Static]" displayFolder="" count="0" unbalanced="0" hidden="1"/>
    <cacheHierarchy uniqueName="[Fact Hospital Static].[Department]" caption="Department" attribute="1" defaultMemberUniqueName="[Fact Hospital Static].[Department].[All]" allUniqueName="[Fact Hospital Static].[Department].[All]" dimensionUniqueName="[Fact Hospital Static]" displayFolder="" count="0" unbalanced="0" hidden="1"/>
    <cacheHierarchy uniqueName="[Fact Hospital Static].[No_Beds]" caption="No_Beds" attribute="1" defaultMemberUniqueName="[Fact Hospital Static].[No_Beds].[All]" allUniqueName="[Fact Hospital Static].[No_Beds].[All]" dimensionUniqueName="[Fact Hospital Static]" displayFolder="" count="0" unbalanced="0" hidden="1"/>
    <cacheHierarchy uniqueName="[Fact Hospital Static].[No_Doctor]" caption="No_Doctor" attribute="1" defaultMemberUniqueName="[Fact Hospital Static].[No_Doctor].[All]" allUniqueName="[Fact Hospital Static].[No_Doctor].[All]" dimensionUniqueName="[Fact Hospital Static]" displayFolder="" count="0" unbalanced="0" hidden="1"/>
    <cacheHierarchy uniqueName="[Fact Hospital Static].[No_Nurse]" caption="No_Nurse" attribute="1" defaultMemberUniqueName="[Fact Hospital Static].[No_Nurse].[All]" allUniqueName="[Fact Hospital Static].[No_Nurse].[All]" dimensionUniqueName="[Fact Hospital Static]" displayFolder="" count="0" unbalanced="0" hidden="1"/>
    <cacheHierarchy uniqueName="[Fact Hospital Static].[No_Shift]" caption="No_Shift" attribute="1" defaultMemberUniqueName="[Fact Hospital Static].[No_Shift].[All]" allUniqueName="[Fact Hospital Static].[No_Shift].[All]" dimensionUniqueName="[Fact Hospital Static]" displayFolder="" count="0" unbalanced="0" hidden="1"/>
    <cacheHierarchy uniqueName="[Fact Hospital Static].[Staff_type_ID]" caption="Staff_type_ID" attribute="1" defaultMemberUniqueName="[Fact Hospital Static].[Staff_type_ID].[All]" allUniqueName="[Fact Hospital Static].[Staff_type_ID].[All]" dimensionUniqueName="[Fact Hospital Static]" displayFolder="" count="0" unbalanced="0" hidden="1"/>
    <cacheHierarchy uniqueName="[Fact Hospital Struct].[BU]" caption="BU" attribute="1" defaultMemberUniqueName="[Fact Hospital Struct].[BU].[All]" allUniqueName="[Fact Hospital Struct].[BU].[All]" dimensionUniqueName="[Fact Hospital Struct]" displayFolder="" count="0" unbalanced="0" hidden="1"/>
    <cacheHierarchy uniqueName="[Fact Hospital Struct].[Department]" caption="Department" attribute="1" defaultMemberUniqueName="[Fact Hospital Struct].[Department].[All]" allUniqueName="[Fact Hospital Struct].[Department].[All]" dimensionUniqueName="[Fact Hospital Struct]" displayFolder="" count="0" unbalanced="0" hidden="1"/>
    <cacheHierarchy uniqueName="[Fact Hospital Struct].[No_Beds]" caption="No_Beds" attribute="1" defaultMemberUniqueName="[Fact Hospital Struct].[No_Beds].[All]" allUniqueName="[Fact Hospital Struct].[No_Beds].[All]" dimensionUniqueName="[Fact Hospital Struct]" displayFolder="" count="0" unbalanced="0" hidden="1"/>
    <cacheHierarchy uniqueName="[Fact Investigation].[CancelDate]" caption="CancelDate" attribute="1" defaultMemberUniqueName="[Fact Investigation].[CancelDate].[All]" allUniqueName="[Fact Investigation].[CancelDate].[All]" dimensionUniqueName="[Fact Investigation]" displayFolder="" count="0" unbalanced="0" hidden="1"/>
    <cacheHierarchy uniqueName="[Fact Investigation].[CancelTime]" caption="CancelTime" attribute="1" defaultMemberUniqueName="[Fact Investigation].[CancelTime].[All]" allUniqueName="[Fact Investigation].[CancelTime].[All]" dimensionUniqueName="[Fact Investigation]" displayFolder="" count="0" unbalanced="0" hidden="1"/>
    <cacheHierarchy uniqueName="[Fact Investigation].[Cash_Amount]" caption="Cash_Amount" attribute="1" defaultMemberUniqueName="[Fact Investigation].[Cash_Amount].[All]" allUniqueName="[Fact Investigation].[Cash_Amount].[All]" dimensionUniqueName="[Fact Investigation]" displayFolder="" count="0" unbalanced="0" hidden="1"/>
    <cacheHierarchy uniqueName="[Fact Investigation].[Company_Key]" caption="Company_Key" attribute="1" defaultMemberUniqueName="[Fact Investigation].[Company_Key].[All]" allUniqueName="[Fact Investigation].[Company_Key].[All]" dimensionUniqueName="[Fact Investigation]" displayFolder="" count="0" unbalanced="0" hidden="1"/>
    <cacheHierarchy uniqueName="[Fact Investigation].[Complete_date]" caption="Complete_date" attribute="1" defaultMemberUniqueName="[Fact Investigation].[Complete_date].[All]" allUniqueName="[Fact Investigation].[Complete_date].[All]" dimensionUniqueName="[Fact Investigation]" displayFolder="" count="0" unbalanced="0" hidden="1"/>
    <cacheHierarchy uniqueName="[Fact Investigation].[complete_time]" caption="complete_time" attribute="1" defaultMemberUniqueName="[Fact Investigation].[complete_time].[All]" allUniqueName="[Fact Investigation].[complete_time].[All]" dimensionUniqueName="[Fact Investigation]" displayFolder="" count="0" unbalanced="0" hidden="1"/>
    <cacheHierarchy uniqueName="[Fact Investigation].[Credit_Amount]" caption="Credit_Amount" attribute="1" defaultMemberUniqueName="[Fact Investigation].[Credit_Amount].[All]" allUniqueName="[Fact Investigation].[Credit_Amount].[All]" dimensionUniqueName="[Fact Investigation]" displayFolder="" count="0" unbalanced="0" hidden="1"/>
    <cacheHierarchy uniqueName="[Fact Investigation].[Diagnosis_Key]" caption="Diagnosis_Key" attribute="1" defaultMemberUniqueName="[Fact Investigation].[Diagnosis_Key].[All]" allUniqueName="[Fact Investigation].[Diagnosis_Key].[All]" dimensionUniqueName="[Fact Investigation]" displayFolder="" count="0" unbalanced="0" hidden="1"/>
    <cacheHierarchy uniqueName="[Fact Investigation].[Doctor_key]" caption="Doctor_key" attribute="1" defaultMemberUniqueName="[Fact Investigation].[Doctor_key].[All]" allUniqueName="[Fact Investigation].[Doctor_key].[All]" dimensionUniqueName="[Fact Investigation]" displayFolder="" count="0" unbalanced="0" hidden="1"/>
    <cacheHierarchy uniqueName="[Fact Investigation].[Episode_key]" caption="Episode_key" attribute="1" defaultMemberUniqueName="[Fact Investigation].[Episode_key].[All]" allUniqueName="[Fact Investigation].[Episode_key].[All]" dimensionUniqueName="[Fact Investigation]" displayFolder="" count="0" unbalanced="0" hidden="1"/>
    <cacheHierarchy uniqueName="[Fact Investigation].[Order_date]" caption="Order_date" attribute="1" defaultMemberUniqueName="[Fact Investigation].[Order_date].[All]" allUniqueName="[Fact Investigation].[Order_date].[All]" dimensionUniqueName="[Fact Investigation]" displayFolder="" count="0" unbalanced="0" hidden="1"/>
    <cacheHierarchy uniqueName="[Fact Investigation].[Order_Time]" caption="Order_Time" attribute="1" defaultMemberUniqueName="[Fact Investigation].[Order_Time].[All]" allUniqueName="[Fact Investigation].[Order_Time].[All]" dimensionUniqueName="[Fact Investigation]" displayFolder="" count="0" unbalanced="0" hidden="1"/>
    <cacheHierarchy uniqueName="[Fact Investigation].[Organization_key]" caption="Organization_key" attribute="1" defaultMemberUniqueName="[Fact Investigation].[Organization_key].[All]" allUniqueName="[Fact Investigation].[Organization_key].[All]" dimensionUniqueName="[Fact Investigation]" displayFolder="" count="0" unbalanced="0" hidden="1"/>
    <cacheHierarchy uniqueName="[Fact Investigation].[patient_id]" caption="patient_id" attribute="1" defaultMemberUniqueName="[Fact Investigation].[patient_id].[All]" allUniqueName="[Fact Investigation].[patient_id].[All]" dimensionUniqueName="[Fact Investigation]" displayFolder="" count="0" unbalanced="0" hidden="1"/>
    <cacheHierarchy uniqueName="[Fact Investigation].[PatientEpisodeType_Key]" caption="PatientEpisodeType_Key" attribute="1" defaultMemberUniqueName="[Fact Investigation].[PatientEpisodeType_Key].[All]" allUniqueName="[Fact Investigation].[PatientEpisodeType_Key].[All]" dimensionUniqueName="[Fact Investigation]" displayFolder="" count="0" unbalanced="0" hidden="1"/>
    <cacheHierarchy uniqueName="[Fact Investigation].[Sample_Collect_Date]" caption="Sample_Collect_Date" attribute="1" defaultMemberUniqueName="[Fact Investigation].[Sample_Collect_Date].[All]" allUniqueName="[Fact Investigation].[Sample_Collect_Date].[All]" dimensionUniqueName="[Fact Investigation]" displayFolder="" count="0" unbalanced="0" hidden="1"/>
    <cacheHierarchy uniqueName="[Fact Investigation].[Sample_Collect_Time]" caption="Sample_Collect_Time" attribute="1" defaultMemberUniqueName="[Fact Investigation].[Sample_Collect_Time].[All]" allUniqueName="[Fact Investigation].[Sample_Collect_Time].[All]" dimensionUniqueName="[Fact Investigation]" displayFolder="" count="0" unbalanced="0" hidden="1"/>
    <cacheHierarchy uniqueName="[Fact Investigation].[Sample_Received_Date]" caption="Sample_Received_Date" attribute="1" defaultMemberUniqueName="[Fact Investigation].[Sample_Received_Date].[All]" allUniqueName="[Fact Investigation].[Sample_Received_Date].[All]" dimensionUniqueName="[Fact Investigation]" displayFolder="" count="0" unbalanced="0" hidden="1"/>
    <cacheHierarchy uniqueName="[Fact Investigation].[Sample_Received_Time]" caption="Sample_Received_Time" attribute="1" defaultMemberUniqueName="[Fact Investigation].[Sample_Received_Time].[All]" allUniqueName="[Fact Investigation].[Sample_Received_Time].[All]" dimensionUniqueName="[Fact Investigation]" displayFolder="" count="0" unbalanced="0" hidden="1"/>
    <cacheHierarchy uniqueName="[Fact Investigation].[Service_Count]" caption="Service_Count" attribute="1" defaultMemberUniqueName="[Fact Investigation].[Service_Count].[All]" allUniqueName="[Fact Investigation].[Service_Count].[All]" dimensionUniqueName="[Fact Investigation]" displayFolder="" count="0" unbalanced="0" hidden="1"/>
    <cacheHierarchy uniqueName="[Fact Investigation].[Service_key]" caption="Service_key" attribute="1" defaultMemberUniqueName="[Fact Investigation].[Service_key].[All]" allUniqueName="[Fact Investigation].[Service_key].[All]" dimensionUniqueName="[Fact Investigation]" displayFolder="" count="0" unbalanced="0" hidden="1"/>
    <cacheHierarchy uniqueName="[Fact Investigation].[StaffConfirmationKey]" caption="StaffConfirmationKey" attribute="1" defaultMemberUniqueName="[Fact Investigation].[StaffConfirmationKey].[All]" allUniqueName="[Fact Investigation].[StaffConfirmationKey].[All]" dimensionUniqueName="[Fact Investigation]" displayFolder="" count="0" unbalanced="0" hidden="1"/>
    <cacheHierarchy uniqueName="[Fact Investigation].[TAT]" caption="TAT" attribute="1" defaultMemberUniqueName="[Fact Investigation].[TAT].[All]" allUniqueName="[Fact Investigation].[TAT].[All]" dimensionUniqueName="[Fact Investigation]" displayFolder="" count="0" unbalanced="0" hidden="1"/>
    <cacheHierarchy uniqueName="[Fact Investigation].[Total_Amount]" caption="Total_Amount" attribute="1" defaultMemberUniqueName="[Fact Investigation].[Total_Amount].[All]" allUniqueName="[Fact Investigation].[Total_Amount].[All]" dimensionUniqueName="[Fact Investigation]" displayFolder="" count="0" unbalanced="0" hidden="1"/>
    <cacheHierarchy uniqueName="[Fact Laboratory].[CancelDate]" caption="CancelDate" attribute="1" defaultMemberUniqueName="[Fact Laboratory].[CancelDate].[All]" allUniqueName="[Fact Laboratory].[CancelDate].[All]" dimensionUniqueName="[Fact Laboratory]" displayFolder="" count="0" unbalanced="0" hidden="1"/>
    <cacheHierarchy uniqueName="[Fact Laboratory].[CancelTime]" caption="CancelTime" attribute="1" defaultMemberUniqueName="[Fact Laboratory].[CancelTime].[All]" allUniqueName="[Fact Laboratory].[CancelTime].[All]" dimensionUniqueName="[Fact Laboratory]" displayFolder="" count="0" unbalanced="0" hidden="1"/>
    <cacheHierarchy uniqueName="[Fact Laboratory].[Company_Key]" caption="Company_Key" attribute="1" defaultMemberUniqueName="[Fact Laboratory].[Company_Key].[All]" allUniqueName="[Fact Laboratory].[Company_Key].[All]" dimensionUniqueName="[Fact Laboratory]" displayFolder="" count="0" unbalanced="0" hidden="1"/>
    <cacheHierarchy uniqueName="[Fact Laboratory].[Complete_date]" caption="Complete_date" attribute="1" defaultMemberUniqueName="[Fact Laboratory].[Complete_date].[All]" allUniqueName="[Fact Laboratory].[Complete_date].[All]" dimensionUniqueName="[Fact Laboratory]" displayFolder="" count="0" unbalanced="0" hidden="1"/>
    <cacheHierarchy uniqueName="[Fact Laboratory].[complete_time]" caption="complete_time" attribute="1" defaultMemberUniqueName="[Fact Laboratory].[complete_time].[All]" allUniqueName="[Fact Laboratory].[complete_time].[All]" dimensionUniqueName="[Fact Laboratory]" displayFolder="" count="0" unbalanced="0" hidden="1"/>
    <cacheHierarchy uniqueName="[Fact Laboratory].[Diagnosis_Key]" caption="Diagnosis_Key" attribute="1" defaultMemberUniqueName="[Fact Laboratory].[Diagnosis_Key].[All]" allUniqueName="[Fact Laboratory].[Diagnosis_Key].[All]" dimensionUniqueName="[Fact Laboratory]" displayFolder="" count="0" unbalanced="0" hidden="1"/>
    <cacheHierarchy uniqueName="[Fact Laboratory].[Doctor_key]" caption="Doctor_key" attribute="1" defaultMemberUniqueName="[Fact Laboratory].[Doctor_key].[All]" allUniqueName="[Fact Laboratory].[Doctor_key].[All]" dimensionUniqueName="[Fact Laboratory]" displayFolder="" count="0" unbalanced="0" hidden="1"/>
    <cacheHierarchy uniqueName="[Fact Laboratory].[Episode_key]" caption="Episode_key" attribute="1" defaultMemberUniqueName="[Fact Laboratory].[Episode_key].[All]" allUniqueName="[Fact Laboratory].[Episode_key].[All]" dimensionUniqueName="[Fact Laboratory]" displayFolder="" count="0" unbalanced="0" hidden="1"/>
    <cacheHierarchy uniqueName="[Fact Laboratory].[Lab_result_key]" caption="Lab_result_key" attribute="1" defaultMemberUniqueName="[Fact Laboratory].[Lab_result_key].[All]" allUniqueName="[Fact Laboratory].[Lab_result_key].[All]" dimensionUniqueName="[Fact Laboratory]" displayFolder="" count="0" unbalanced="0" hidden="1"/>
    <cacheHierarchy uniqueName="[Fact Laboratory].[Order_date]" caption="Order_date" attribute="1" defaultMemberUniqueName="[Fact Laboratory].[Order_date].[All]" allUniqueName="[Fact Laboratory].[Order_date].[All]" dimensionUniqueName="[Fact Laboratory]" displayFolder="" count="0" unbalanced="0" hidden="1"/>
    <cacheHierarchy uniqueName="[Fact Laboratory].[Order_Time]" caption="Order_Time" attribute="1" defaultMemberUniqueName="[Fact Laboratory].[Order_Time].[All]" allUniqueName="[Fact Laboratory].[Order_Time].[All]" dimensionUniqueName="[Fact Laboratory]" displayFolder="" count="0" unbalanced="0" hidden="1"/>
    <cacheHierarchy uniqueName="[Fact Laboratory].[Organization_key]" caption="Organization_key" attribute="1" defaultMemberUniqueName="[Fact Laboratory].[Organization_key].[All]" allUniqueName="[Fact Laboratory].[Organization_key].[All]" dimensionUniqueName="[Fact Laboratory]" displayFolder="" count="0" unbalanced="0" hidden="1"/>
    <cacheHierarchy uniqueName="[Fact Laboratory].[patient_id]" caption="patient_id" attribute="1" defaultMemberUniqueName="[Fact Laboratory].[patient_id].[All]" allUniqueName="[Fact Laboratory].[patient_id].[All]" dimensionUniqueName="[Fact Laboratory]" displayFolder="" count="0" unbalanced="0" hidden="1"/>
    <cacheHierarchy uniqueName="[Fact Laboratory].[ref_value_key]" caption="ref_value_key" attribute="1" defaultMemberUniqueName="[Fact Laboratory].[ref_value_key].[All]" allUniqueName="[Fact Laboratory].[ref_value_key].[All]" dimensionUniqueName="[Fact Laboratory]" displayFolder="" count="0" unbalanced="0" hidden="1"/>
    <cacheHierarchy uniqueName="[Fact Laboratory].[Sample_Collect_Date]" caption="Sample_Collect_Date" attribute="1" defaultMemberUniqueName="[Fact Laboratory].[Sample_Collect_Date].[All]" allUniqueName="[Fact Laboratory].[Sample_Collect_Date].[All]" dimensionUniqueName="[Fact Laboratory]" displayFolder="" count="0" unbalanced="0" hidden="1"/>
    <cacheHierarchy uniqueName="[Fact Laboratory].[Sample_Collect_Time]" caption="Sample_Collect_Time" attribute="1" defaultMemberUniqueName="[Fact Laboratory].[Sample_Collect_Time].[All]" allUniqueName="[Fact Laboratory].[Sample_Collect_Time].[All]" dimensionUniqueName="[Fact Laboratory]" displayFolder="" count="0" unbalanced="0" hidden="1"/>
    <cacheHierarchy uniqueName="[Fact Laboratory].[Sample_Received_Date]" caption="Sample_Received_Date" attribute="1" defaultMemberUniqueName="[Fact Laboratory].[Sample_Received_Date].[All]" allUniqueName="[Fact Laboratory].[Sample_Received_Date].[All]" dimensionUniqueName="[Fact Laboratory]" displayFolder="" count="0" unbalanced="0" hidden="1"/>
    <cacheHierarchy uniqueName="[Fact Laboratory].[Sample_Received_Time]" caption="Sample_Received_Time" attribute="1" defaultMemberUniqueName="[Fact Laboratory].[Sample_Received_Time].[All]" allUniqueName="[Fact Laboratory].[Sample_Received_Time].[All]" dimensionUniqueName="[Fact Laboratory]" displayFolder="" count="0" unbalanced="0" hidden="1"/>
    <cacheHierarchy uniqueName="[Fact Laboratory].[StaffConfirmationKey]" caption="StaffConfirmationKey" attribute="1" defaultMemberUniqueName="[Fact Laboratory].[StaffConfirmationKey].[All]" allUniqueName="[Fact Laboratory].[StaffConfirmationKey].[All]" dimensionUniqueName="[Fact Laboratory]" displayFolder="" count="0" unbalanced="0" hidden="1"/>
    <cacheHierarchy uniqueName="[Fact Lead].[Activity_Key]" caption="Activity_Key" attribute="1" defaultMemberUniqueName="[Fact Lead].[Activity_Key].[All]" allUniqueName="[Fact Lead].[Activity_Key].[All]" dimensionUniqueName="[Fact Lead]" displayFolder="" count="0" unbalanced="0" hidden="1"/>
    <cacheHierarchy uniqueName="[Fact Lead].[ActualDurationMinutes]" caption="ActualDurationMinutes" attribute="1" defaultMemberUniqueName="[Fact Lead].[ActualDurationMinutes].[All]" allUniqueName="[Fact Lead].[ActualDurationMinutes].[All]" dimensionUniqueName="[Fact Lead]" displayFolder="" count="0" unbalanced="0" hidden="1"/>
    <cacheHierarchy uniqueName="[Fact Lead].[Booking_Date]" caption="Booking_Date" attribute="1" defaultMemberUniqueName="[Fact Lead].[Booking_Date].[All]" allUniqueName="[Fact Lead].[Booking_Date].[All]" dimensionUniqueName="[Fact Lead]" displayFolder="" count="0" unbalanced="0" hidden="1"/>
    <cacheHierarchy uniqueName="[Fact Lead].[BookingCount]" caption="BookingCount" attribute="1" defaultMemberUniqueName="[Fact Lead].[BookingCount].[All]" allUniqueName="[Fact Lead].[BookingCount].[All]" dimensionUniqueName="[Fact Lead]" displayFolder="" count="0" unbalanced="0" hidden="1"/>
    <cacheHierarchy uniqueName="[Fact Lead].[BusinessUnit]" caption="BusinessUnit" attribute="1" defaultMemberUniqueName="[Fact Lead].[BusinessUnit].[All]" allUniqueName="[Fact Lead].[BusinessUnit].[All]" dimensionUniqueName="[Fact Lead]" displayFolder="" count="0" unbalanced="0" hidden="1"/>
    <cacheHierarchy uniqueName="[Fact Lead].[Call_Actual_EndDate]" caption="Call_Actual_EndDate" attribute="1" defaultMemberUniqueName="[Fact Lead].[Call_Actual_EndDate].[All]" allUniqueName="[Fact Lead].[Call_Actual_EndDate].[All]" dimensionUniqueName="[Fact Lead]" displayFolder="" count="0" unbalanced="0" hidden="1"/>
    <cacheHierarchy uniqueName="[Fact Lead].[Call_Actual_EndTime]" caption="Call_Actual_EndTime" attribute="1" defaultMemberUniqueName="[Fact Lead].[Call_Actual_EndTime].[All]" allUniqueName="[Fact Lead].[Call_Actual_EndTime].[All]" dimensionUniqueName="[Fact Lead]" displayFolder="" count="0" unbalanced="0" hidden="1"/>
    <cacheHierarchy uniqueName="[Fact Lead].[Call_Actual_StartDate]" caption="Call_Actual_StartDate" attribute="1" defaultMemberUniqueName="[Fact Lead].[Call_Actual_StartDate].[All]" allUniqueName="[Fact Lead].[Call_Actual_StartDate].[All]" dimensionUniqueName="[Fact Lead]" displayFolder="" count="0" unbalanced="0" hidden="1"/>
    <cacheHierarchy uniqueName="[Fact Lead].[Call_Actual_StartTime]" caption="Call_Actual_StartTime" attribute="1" defaultMemberUniqueName="[Fact Lead].[Call_Actual_StartTime].[All]" allUniqueName="[Fact Lead].[Call_Actual_StartTime].[All]" dimensionUniqueName="[Fact Lead]" displayFolder="" count="0" unbalanced="0" hidden="1"/>
    <cacheHierarchy uniqueName="[Fact Lead].[Call_Scheduled_EndDate]" caption="Call_Scheduled_EndDate" attribute="1" defaultMemberUniqueName="[Fact Lead].[Call_Scheduled_EndDate].[All]" allUniqueName="[Fact Lead].[Call_Scheduled_EndDate].[All]" dimensionUniqueName="[Fact Lead]" displayFolder="" count="0" unbalanced="0" hidden="1"/>
    <cacheHierarchy uniqueName="[Fact Lead].[Call_Scheduled_EndTime]" caption="Call_Scheduled_EndTime" attribute="1" defaultMemberUniqueName="[Fact Lead].[Call_Scheduled_EndTime].[All]" allUniqueName="[Fact Lead].[Call_Scheduled_EndTime].[All]" dimensionUniqueName="[Fact Lead]" displayFolder="" count="0" unbalanced="0" hidden="1"/>
    <cacheHierarchy uniqueName="[Fact Lead].[Call_Scheduled_StartDate]" caption="Call_Scheduled_StartDate" attribute="1" defaultMemberUniqueName="[Fact Lead].[Call_Scheduled_StartDate].[All]" allUniqueName="[Fact Lead].[Call_Scheduled_StartDate].[All]" dimensionUniqueName="[Fact Lead]" displayFolder="" count="0" unbalanced="0" hidden="1"/>
    <cacheHierarchy uniqueName="[Fact Lead].[Call_Scheduled_StartTime]" caption="Call_Scheduled_StartTime" attribute="1" defaultMemberUniqueName="[Fact Lead].[Call_Scheduled_StartTime].[All]" allUniqueName="[Fact Lead].[Call_Scheduled_StartTime].[All]" dimensionUniqueName="[Fact Lead]" displayFolder="" count="0" unbalanced="0" hidden="1"/>
    <cacheHierarchy uniqueName="[Fact Lead].[CallCenterAgentID]" caption="CallCenterAgentID" attribute="1" defaultMemberUniqueName="[Fact Lead].[CallCenterAgentID].[All]" allUniqueName="[Fact Lead].[CallCenterAgentID].[All]" dimensionUniqueName="[Fact Lead]" displayFolder="" count="0" unbalanced="0" hidden="1"/>
    <cacheHierarchy uniqueName="[Fact Lead].[CallCenterEmploye_key]" caption="CallCenterEmploye_key" attribute="1" defaultMemberUniqueName="[Fact Lead].[CallCenterEmploye_key].[All]" allUniqueName="[Fact Lead].[CallCenterEmploye_key].[All]" dimensionUniqueName="[Fact Lead]" displayFolder="" count="0" unbalanced="0" hidden="1"/>
    <cacheHierarchy uniqueName="[Fact Lead].[CallCount]" caption="CallCount" attribute="1" defaultMemberUniqueName="[Fact Lead].[CallCount].[All]" allUniqueName="[Fact Lead].[CallCount].[All]" dimensionUniqueName="[Fact Lead]" displayFolder="" count="0" unbalanced="0" hidden="1"/>
    <cacheHierarchy uniqueName="[Fact Lead].[CallPhone_Creation_Date]" caption="CallPhone_Creation_Date" attribute="1" defaultMemberUniqueName="[Fact Lead].[CallPhone_Creation_Date].[All]" allUniqueName="[Fact Lead].[CallPhone_Creation_Date].[All]" dimensionUniqueName="[Fact Lead]" displayFolder="" count="0" unbalanced="0" hidden="1"/>
    <cacheHierarchy uniqueName="[Fact Lead].[CallPhone_Creation_Time]" caption="CallPhone_Creation_Time" attribute="1" defaultMemberUniqueName="[Fact Lead].[CallPhone_Creation_Time].[All]" allUniqueName="[Fact Lead].[CallPhone_Creation_Time].[All]" dimensionUniqueName="[Fact Lead]" displayFolder="" count="0" unbalanced="0" hidden="1"/>
    <cacheHierarchy uniqueName="[Fact Lead].[CallPhone_Modification_Date]" caption="CallPhone_Modification_Date" attribute="1" defaultMemberUniqueName="[Fact Lead].[CallPhone_Modification_Date].[All]" allUniqueName="[Fact Lead].[CallPhone_Modification_Date].[All]" dimensionUniqueName="[Fact Lead]" displayFolder="" count="0" unbalanced="0" hidden="1"/>
    <cacheHierarchy uniqueName="[Fact Lead].[CallPhone_Modification_Time]" caption="CallPhone_Modification_Time" attribute="1" defaultMemberUniqueName="[Fact Lead].[CallPhone_Modification_Time].[All]" allUniqueName="[Fact Lead].[CallPhone_Modification_Time].[All]" dimensionUniqueName="[Fact Lead]" displayFolder="" count="0" unbalanced="0" hidden="1"/>
    <cacheHierarchy uniqueName="[Fact Lead].[CallPhone_ModifiedBy]" caption="CallPhone_ModifiedBy" attribute="1" defaultMemberUniqueName="[Fact Lead].[CallPhone_ModifiedBy].[All]" allUniqueName="[Fact Lead].[CallPhone_ModifiedBy].[All]" dimensionUniqueName="[Fact Lead]" displayFolder="" count="0" unbalanced="0" hidden="1"/>
    <cacheHierarchy uniqueName="[Fact Lead].[CallPhone_State]" caption="CallPhone_State" attribute="1" defaultMemberUniqueName="[Fact Lead].[CallPhone_State].[All]" allUniqueName="[Fact Lead].[CallPhone_State].[All]" dimensionUniqueName="[Fact Lead]" displayFolder="" count="0" unbalanced="0" hidden="1"/>
    <cacheHierarchy uniqueName="[Fact Lead].[CallPhone_Status]" caption="CallPhone_Status" attribute="1" defaultMemberUniqueName="[Fact Lead].[CallPhone_Status].[All]" allUniqueName="[Fact Lead].[CallPhone_Status].[All]" dimensionUniqueName="[Fact Lead]" displayFolder="" count="0" unbalanced="0" hidden="1"/>
    <cacheHierarchy uniqueName="[Fact Lead].[CallResult]" caption="CallResult" attribute="1" defaultMemberUniqueName="[Fact Lead].[CallResult].[All]" allUniqueName="[Fact Lead].[CallResult].[All]" dimensionUniqueName="[Fact Lead]" displayFolder="" count="0" unbalanced="0" hidden="1"/>
    <cacheHierarchy uniqueName="[Fact Lead].[Campaign_ID]" caption="Campaign_ID" attribute="1" defaultMemberUniqueName="[Fact Lead].[Campaign_ID].[All]" allUniqueName="[Fact Lead].[Campaign_ID].[All]" dimensionUniqueName="[Fact Lead]" displayFolder="" count="0" unbalanced="0" hidden="1"/>
    <cacheHierarchy uniqueName="[Fact Lead].[Cost]" caption="Cost" attribute="1" defaultMemberUniqueName="[Fact Lead].[Cost].[All]" allUniqueName="[Fact Lead].[Cost].[All]" dimensionUniqueName="[Fact Lead]" displayFolder="" count="0" unbalanced="0" hidden="1"/>
    <cacheHierarchy uniqueName="[Fact Lead].[FilteredLead_ID]" caption="FilteredLead_ID" attribute="1" defaultMemberUniqueName="[Fact Lead].[FilteredLead_ID].[All]" allUniqueName="[Fact Lead].[FilteredLead_ID].[All]" dimensionUniqueName="[Fact Lead]" displayFolder="" count="0" unbalanced="0" hidden="1"/>
    <cacheHierarchy uniqueName="[Fact Lead].[Hours]" caption="Hours" attribute="1" defaultMemberUniqueName="[Fact Lead].[Hours].[All]" allUniqueName="[Fact Lead].[Hours].[All]" dimensionUniqueName="[Fact Lead]" displayFolder="" count="0" unbalanced="0" hidden="1"/>
    <cacheHierarchy uniqueName="[Fact Lead].[isModified]" caption="isModified" attribute="1" defaultMemberUniqueName="[Fact Lead].[isModified].[All]" allUniqueName="[Fact Lead].[isModified].[All]" dimensionUniqueName="[Fact Lead]" displayFolder="" count="0" unbalanced="0" hidden="1"/>
    <cacheHierarchy uniqueName="[Fact Lead].[Key]" caption="Key" attribute="1" defaultMemberUniqueName="[Fact Lead].[Key].[All]" allUniqueName="[Fact Lead].[Key].[All]" dimensionUniqueName="[Fact Lead]" displayFolder="" count="0" unbalanced="0" hidden="1"/>
    <cacheHierarchy uniqueName="[Fact Lead].[Lead_CreationDate]" caption="Lead_CreationDate" attribute="1" defaultMemberUniqueName="[Fact Lead].[Lead_CreationDate].[All]" allUniqueName="[Fact Lead].[Lead_CreationDate].[All]" dimensionUniqueName="[Fact Lead]" displayFolder="" count="0" unbalanced="0" hidden="1"/>
    <cacheHierarchy uniqueName="[Fact Lead].[Lead_CreationTime]" caption="Lead_CreationTime" attribute="1" defaultMemberUniqueName="[Fact Lead].[Lead_CreationTime].[All]" allUniqueName="[Fact Lead].[Lead_CreationTime].[All]" dimensionUniqueName="[Fact Lead]" displayFolder="" count="0" unbalanced="0" hidden="1"/>
    <cacheHierarchy uniqueName="[Fact Lead].[Lead_ID]" caption="Lead_ID" attribute="1" defaultMemberUniqueName="[Fact Lead].[Lead_ID].[All]" allUniqueName="[Fact Lead].[Lead_ID].[All]" dimensionUniqueName="[Fact Lead]" displayFolder="" count="0" unbalanced="0" hidden="1"/>
    <cacheHierarchy uniqueName="[Fact Lead].[Lead_ID_Org]" caption="Lead_ID_Org" attribute="1" defaultMemberUniqueName="[Fact Lead].[Lead_ID_Org].[All]" allUniqueName="[Fact Lead].[Lead_ID_Org].[All]" dimensionUniqueName="[Fact Lead]" displayFolder="" count="0" unbalanced="0" hidden="1"/>
    <cacheHierarchy uniqueName="[Fact Lead].[Lead_Modified_Date]" caption="Lead_Modified_Date" attribute="1" defaultMemberUniqueName="[Fact Lead].[Lead_Modified_Date].[All]" allUniqueName="[Fact Lead].[Lead_Modified_Date].[All]" dimensionUniqueName="[Fact Lead]" displayFolder="" count="0" unbalanced="0" hidden="1"/>
    <cacheHierarchy uniqueName="[Fact Lead].[Lead_Modified_Time]" caption="Lead_Modified_Time" attribute="1" defaultMemberUniqueName="[Fact Lead].[Lead_Modified_Time].[All]" allUniqueName="[Fact Lead].[Lead_Modified_Time].[All]" dimensionUniqueName="[Fact Lead]" displayFolder="" count="0" unbalanced="0" hidden="1"/>
    <cacheHierarchy uniqueName="[Fact Lead].[Lead_ModifiedBy]" caption="Lead_ModifiedBy" attribute="1" defaultMemberUniqueName="[Fact Lead].[Lead_ModifiedBy].[All]" allUniqueName="[Fact Lead].[Lead_ModifiedBy].[All]" dimensionUniqueName="[Fact Lead]" displayFolder="" count="0" unbalanced="0" hidden="1"/>
    <cacheHierarchy uniqueName="[Fact Lead].[Lead_State]" caption="Lead_State" attribute="1" defaultMemberUniqueName="[Fact Lead].[Lead_State].[All]" allUniqueName="[Fact Lead].[Lead_State].[All]" dimensionUniqueName="[Fact Lead]" displayFolder="" count="0" unbalanced="0" hidden="1"/>
    <cacheHierarchy uniqueName="[Fact Lead].[Lead_Status]" caption="Lead_Status" attribute="1" defaultMemberUniqueName="[Fact Lead].[Lead_Status].[All]" allUniqueName="[Fact Lead].[Lead_Status].[All]" dimensionUniqueName="[Fact Lead]" displayFolder="" count="0" unbalanced="0" hidden="1"/>
    <cacheHierarchy uniqueName="[Fact Lead].[MarketingAgentID]" caption="MarketingAgentID" attribute="1" defaultMemberUniqueName="[Fact Lead].[MarketingAgentID].[All]" allUniqueName="[Fact Lead].[MarketingAgentID].[All]" dimensionUniqueName="[Fact Lead]" displayFolder="" count="0" unbalanced="0" hidden="1"/>
    <cacheHierarchy uniqueName="[Fact Lead].[MarketingEmployee_Key]" caption="MarketingEmployee_Key" attribute="1" defaultMemberUniqueName="[Fact Lead].[MarketingEmployee_Key].[All]" allUniqueName="[Fact Lead].[MarketingEmployee_Key].[All]" dimensionUniqueName="[Fact Lead]" displayFolder="" count="0" unbalanced="0" hidden="1"/>
    <cacheHierarchy uniqueName="[Fact Lead].[NoShowLostReson]" caption="NoShowLostReson" attribute="1" defaultMemberUniqueName="[Fact Lead].[NoShowLostReson].[All]" allUniqueName="[Fact Lead].[NoShowLostReson].[All]" dimensionUniqueName="[Fact Lead]" displayFolder="" count="0" unbalanced="0" hidden="1"/>
    <cacheHierarchy uniqueName="[Fact Lead].[Not_Interested_Reason]" caption="Not_Interested_Reason" attribute="1" defaultMemberUniqueName="[Fact Lead].[Not_Interested_Reason].[All]" allUniqueName="[Fact Lead].[Not_Interested_Reason].[All]" dimensionUniqueName="[Fact Lead]" displayFolder="" count="0" unbalanced="0" hidden="1"/>
    <cacheHierarchy uniqueName="[Fact Lead].[Patient_ID]" caption="Patient_ID" attribute="1" defaultMemberUniqueName="[Fact Lead].[Patient_ID].[All]" allUniqueName="[Fact Lead].[Patient_ID].[All]" dimensionUniqueName="[Fact Lead]" displayFolder="" count="0" unbalanced="0" hidden="1"/>
    <cacheHierarchy uniqueName="[Fact Lead].[PhoneCall_ID]" caption="PhoneCall_ID" attribute="1" defaultMemberUniqueName="[Fact Lead].[PhoneCall_ID].[All]" allUniqueName="[Fact Lead].[PhoneCall_ID].[All]" dimensionUniqueName="[Fact Lead]" displayFolder="" count="0" unbalanced="0" hidden="1"/>
    <cacheHierarchy uniqueName="[Fact Lead].[PriorityCode]" caption="PriorityCode" attribute="1" defaultMemberUniqueName="[Fact Lead].[PriorityCode].[All]" allUniqueName="[Fact Lead].[PriorityCode].[All]" dimensionUniqueName="[Fact Lead]" displayFolder="" count="0" unbalanced="0" hidden="1"/>
    <cacheHierarchy uniqueName="[Fact Lead].[rn]" caption="rn" attribute="1" defaultMemberUniqueName="[Fact Lead].[rn].[All]" allUniqueName="[Fact Lead].[rn].[All]" dimensionUniqueName="[Fact Lead]" displayFolder="" count="0" unbalanced="0" hidden="1"/>
    <cacheHierarchy uniqueName="[Fact Lead].[ScheduledDurationMinutes]" caption="ScheduledDurationMinutes" attribute="1" defaultMemberUniqueName="[Fact Lead].[ScheduledDurationMinutes].[All]" allUniqueName="[Fact Lead].[ScheduledDurationMinutes].[All]" dimensionUniqueName="[Fact Lead]" displayFolder="" count="0" unbalanced="0" hidden="1"/>
    <cacheHierarchy uniqueName="[Fact Lead].[TouchStatus]" caption="TouchStatus" attribute="1" defaultMemberUniqueName="[Fact Lead].[TouchStatus].[All]" allUniqueName="[Fact Lead].[TouchStatus].[All]" dimensionUniqueName="[Fact Lead]" displayFolder="" count="0" unbalanced="0" hidden="1"/>
    <cacheHierarchy uniqueName="[Fact Lead].[VisitBooking]" caption="VisitBooking" attribute="1" defaultMemberUniqueName="[Fact Lead].[VisitBooking].[All]" allUniqueName="[Fact Lead].[VisitBooking].[All]" dimensionUniqueName="[Fact Lead]" displayFolder="" count="0" unbalanced="0" hidden="1"/>
    <cacheHierarchy uniqueName="[Fact Losses].[% of Discount]" caption="% of Discount" attribute="1" defaultMemberUniqueName="[Fact Losses].[% of Discount].[All]" allUniqueName="[Fact Losses].[% of Discount].[All]" dimensionUniqueName="[Fact Losses]" displayFolder="" count="0" unbalanced="0" hidden="1"/>
    <cacheHierarchy uniqueName="[Fact Losses].[BedClinic_Key]" caption="BedClinic_Key" attribute="1" defaultMemberUniqueName="[Fact Losses].[BedClinic_Key].[All]" allUniqueName="[Fact Losses].[BedClinic_Key].[All]" dimensionUniqueName="[Fact Losses]" displayFolder="" count="0" unbalanced="0" hidden="1"/>
    <cacheHierarchy uniqueName="[Fact Losses].[casescount]" caption="casescount" attribute="1" defaultMemberUniqueName="[Fact Losses].[casescount].[All]" allUniqueName="[Fact Losses].[casescount].[All]" dimensionUniqueName="[Fact Losses]" displayFolder="" count="0" unbalanced="0" hidden="1"/>
    <cacheHierarchy uniqueName="[Fact Losses].[Cash_Amount]" caption="Cash_Amount" attribute="1" defaultMemberUniqueName="[Fact Losses].[Cash_Amount].[All]" allUniqueName="[Fact Losses].[Cash_Amount].[All]" dimensionUniqueName="[Fact Losses]" displayFolder="" count="0" unbalanced="0" hidden="1"/>
    <cacheHierarchy uniqueName="[Fact Losses].[Company_Key]" caption="Company_Key" attribute="1" defaultMemberUniqueName="[Fact Losses].[Company_Key].[All]" allUniqueName="[Fact Losses].[Company_Key].[All]" dimensionUniqueName="[Fact Losses]" displayFolder="" count="0" unbalanced="0" hidden="1"/>
    <cacheHierarchy uniqueName="[Fact Losses].[Contract_No]" caption="Contract_No" attribute="1" defaultMemberUniqueName="[Fact Losses].[Contract_No].[All]" allUniqueName="[Fact Losses].[Contract_No].[All]" dimensionUniqueName="[Fact Losses]" displayFolder="" count="0" unbalanced="0" hidden="1"/>
    <cacheHierarchy uniqueName="[Fact Losses].[Credit_Amount]" caption="Credit_Amount" attribute="1" defaultMemberUniqueName="[Fact Losses].[Credit_Amount].[All]" allUniqueName="[Fact Losses].[Credit_Amount].[All]" dimensionUniqueName="[Fact Losses]" displayFolder="" count="0" unbalanced="0" hidden="1"/>
    <cacheHierarchy uniqueName="[Fact Losses].[CurrencyKey]" caption="CurrencyKey" attribute="1" defaultMemberUniqueName="[Fact Losses].[CurrencyKey].[All]" allUniqueName="[Fact Losses].[CurrencyKey].[All]" dimensionUniqueName="[Fact Losses]" displayFolder="" count="0" unbalanced="0" hidden="1"/>
    <cacheHierarchy uniqueName="[Fact Losses].[DateKey]" caption="DateKey" attribute="1" defaultMemberUniqueName="[Fact Losses].[DateKey].[All]" allUniqueName="[Fact Losses].[DateKey].[All]" dimensionUniqueName="[Fact Losses]" displayFolder="" count="0" unbalanced="0" hidden="1"/>
    <cacheHierarchy uniqueName="[Fact Losses].[Diagnosis_Key]" caption="Diagnosis_Key" attribute="1" defaultMemberUniqueName="[Fact Losses].[Diagnosis_Key].[All]" allUniqueName="[Fact Losses].[Diagnosis_Key].[All]" dimensionUniqueName="[Fact Losses]" displayFolder="" count="0" unbalanced="0" hidden="1"/>
    <cacheHierarchy uniqueName="[Fact Losses].[DischargeStatus_Key]" caption="DischargeStatus_Key" attribute="1" defaultMemberUniqueName="[Fact Losses].[DischargeStatus_Key].[All]" allUniqueName="[Fact Losses].[DischargeStatus_Key].[All]" dimensionUniqueName="[Fact Losses]" displayFolder="" count="0" unbalanced="0" hidden="1"/>
    <cacheHierarchy uniqueName="[Fact Losses].[Discount Amount]" caption="Discount Amount" attribute="1" defaultMemberUniqueName="[Fact Losses].[Discount Amount].[All]" allUniqueName="[Fact Losses].[Discount Amount].[All]" dimensionUniqueName="[Fact Losses]" displayFolder="" count="0" unbalanced="0" hidden="1"/>
    <cacheHierarchy uniqueName="[Fact Losses].[Doctor_Key]" caption="Doctor_Key" attribute="1" defaultMemberUniqueName="[Fact Losses].[Doctor_Key].[All]" allUniqueName="[Fact Losses].[Doctor_Key].[All]" dimensionUniqueName="[Fact Losses]" displayFolder="" count="0" unbalanced="0" hidden="1"/>
    <cacheHierarchy uniqueName="[Fact Losses].[EndDateKey]" caption="EndDateKey" attribute="1" defaultMemberUniqueName="[Fact Losses].[EndDateKey].[All]" allUniqueName="[Fact Losses].[EndDateKey].[All]" dimensionUniqueName="[Fact Losses]" displayFolder="" count="0" unbalanced="0" hidden="1"/>
    <cacheHierarchy uniqueName="[Fact Losses].[Entrance_Key]" caption="Entrance_Key" attribute="1" defaultMemberUniqueName="[Fact Losses].[Entrance_Key].[All]" allUniqueName="[Fact Losses].[Entrance_Key].[All]" dimensionUniqueName="[Fact Losses]" displayFolder="" count="0" unbalanced="0" hidden="1"/>
    <cacheHierarchy uniqueName="[Fact Losses].[Episode_Key]" caption="Episode_Key" attribute="1" defaultMemberUniqueName="[Fact Losses].[Episode_Key].[All]" allUniqueName="[Fact Losses].[Episode_Key].[All]" dimensionUniqueName="[Fact Losses]" displayFolder="" count="0" unbalanced="0" hidden="1"/>
    <cacheHierarchy uniqueName="[Fact Losses].[EpisodeStatus]" caption="EpisodeStatus" attribute="1" defaultMemberUniqueName="[Fact Losses].[EpisodeStatus].[All]" allUniqueName="[Fact Losses].[EpisodeStatus].[All]" dimensionUniqueName="[Fact Losses]" displayFolder="" count="0" unbalanced="0" hidden="1"/>
    <cacheHierarchy uniqueName="[Fact Losses].[Exclusive_Key]" caption="Exclusive_Key" attribute="1" defaultMemberUniqueName="[Fact Losses].[Exclusive_Key].[All]" allUniqueName="[Fact Losses].[Exclusive_Key].[All]" dimensionUniqueName="[Fact Losses]" displayFolder="" count="0" unbalanced="0" hidden="1"/>
    <cacheHierarchy uniqueName="[Fact Losses].[NewCompanyId]" caption="NewCompanyId" attribute="1" defaultMemberUniqueName="[Fact Losses].[NewCompanyId].[All]" allUniqueName="[Fact Losses].[NewCompanyId].[All]" dimensionUniqueName="[Fact Losses]" displayFolder="" count="0" unbalanced="0" hidden="1"/>
    <cacheHierarchy uniqueName="[Fact Losses].[NewPatientId]" caption="NewPatientId" attribute="1" defaultMemberUniqueName="[Fact Losses].[NewPatientId].[All]" allUniqueName="[Fact Losses].[NewPatientId].[All]" dimensionUniqueName="[Fact Losses]" displayFolder="" count="0" unbalanced="0" hidden="1"/>
    <cacheHierarchy uniqueName="[Fact Losses].[NoOfService]" caption="NoOfService" attribute="1" defaultMemberUniqueName="[Fact Losses].[NoOfService].[All]" allUniqueName="[Fact Losses].[NoOfService].[All]" dimensionUniqueName="[Fact Losses]" displayFolder="" count="0" unbalanced="0" hidden="1"/>
    <cacheHierarchy uniqueName="[Fact Losses].[Operation_Key]" caption="Operation_Key" attribute="1" defaultMemberUniqueName="[Fact Losses].[Operation_Key].[All]" allUniqueName="[Fact Losses].[Operation_Key].[All]" dimensionUniqueName="[Fact Losses]" displayFolder="" count="0" unbalanced="0" hidden="1"/>
    <cacheHierarchy uniqueName="[Fact Losses].[Organization_Key]" caption="Organization_Key" attribute="1" defaultMemberUniqueName="[Fact Losses].[Organization_Key].[All]" allUniqueName="[Fact Losses].[Organization_Key].[All]" dimensionUniqueName="[Fact Losses]" displayFolder="" count="0" unbalanced="0" hidden="1"/>
    <cacheHierarchy uniqueName="[Fact Losses].[patient_id]" caption="patient_id" attribute="1" defaultMemberUniqueName="[Fact Losses].[patient_id].[All]" allUniqueName="[Fact Losses].[patient_id].[All]" dimensionUniqueName="[Fact Losses]" displayFolder="" count="0" unbalanced="0" hidden="1"/>
    <cacheHierarchy uniqueName="[Fact Losses].[PatientEpisodeType_Key]" caption="PatientEpisodeType_Key" attribute="1" defaultMemberUniqueName="[Fact Losses].[PatientEpisodeType_Key].[All]" allUniqueName="[Fact Losses].[PatientEpisodeType_Key].[All]" dimensionUniqueName="[Fact Losses]" displayFolder="" count="0" unbalanced="0" hidden="1"/>
    <cacheHierarchy uniqueName="[Fact Losses].[Quantity]" caption="Quantity" attribute="1" defaultMemberUniqueName="[Fact Losses].[Quantity].[All]" allUniqueName="[Fact Losses].[Quantity].[All]" dimensionUniqueName="[Fact Losses]" displayFolder="" count="0" unbalanced="0" hidden="1"/>
    <cacheHierarchy uniqueName="[Fact Losses].[Readmission_Key]" caption="Readmission_Key" attribute="1" defaultMemberUniqueName="[Fact Losses].[Readmission_Key].[All]" allUniqueName="[Fact Losses].[Readmission_Key].[All]" dimensionUniqueName="[Fact Losses]" displayFolder="" count="0" unbalanced="0" hidden="1"/>
    <cacheHierarchy uniqueName="[Fact Losses].[Second_Doctor_ID]" caption="Second_Doctor_ID" attribute="1" defaultMemberUniqueName="[Fact Losses].[Second_Doctor_ID].[All]" allUniqueName="[Fact Losses].[Second_Doctor_ID].[All]" dimensionUniqueName="[Fact Losses]" displayFolder="" count="0" unbalanced="0" hidden="1"/>
    <cacheHierarchy uniqueName="[Fact Losses].[Service_Date]" caption="Service_Date" attribute="1" defaultMemberUniqueName="[Fact Losses].[Service_Date].[All]" allUniqueName="[Fact Losses].[Service_Date].[All]" dimensionUniqueName="[Fact Losses]" displayFolder="" count="0" unbalanced="0" hidden="1"/>
    <cacheHierarchy uniqueName="[Fact Losses].[Service_Key]" caption="Service_Key" attribute="1" defaultMemberUniqueName="[Fact Losses].[Service_Key].[All]" allUniqueName="[Fact Losses].[Service_Key].[All]" dimensionUniqueName="[Fact Losses]" displayFolder="" count="0" unbalanced="0" hidden="1"/>
    <cacheHierarchy uniqueName="[Fact Losses].[StartDateKey]" caption="StartDateKey" attribute="1" defaultMemberUniqueName="[Fact Losses].[StartDateKey].[All]" allUniqueName="[Fact Losses].[StartDateKey].[All]" dimensionUniqueName="[Fact Losses]" displayFolder="" count="0" unbalanced="0" hidden="1"/>
    <cacheHierarchy uniqueName="[Fact Losses].[Subcompany_Key]" caption="Subcompany_Key" attribute="1" defaultMemberUniqueName="[Fact Losses].[Subcompany_Key].[All]" allUniqueName="[Fact Losses].[Subcompany_Key].[All]" dimensionUniqueName="[Fact Losses]" displayFolder="" count="0" unbalanced="0" hidden="1"/>
    <cacheHierarchy uniqueName="[Fact Losses].[Total Amount Before Discount]" caption="Total Amount Before Discount" attribute="1" defaultMemberUniqueName="[Fact Losses].[Total Amount Before Discount].[All]" allUniqueName="[Fact Losses].[Total Amount Before Discount].[All]" dimensionUniqueName="[Fact Losses]" displayFolder="" count="0" unbalanced="0" hidden="1"/>
    <cacheHierarchy uniqueName="[Fact Losses].[Total_Amount]" caption="Total_Amount" attribute="1" defaultMemberUniqueName="[Fact Losses].[Total_Amount].[All]" allUniqueName="[Fact Losses].[Total_Amount].[All]" dimensionUniqueName="[Fact Losses]" displayFolder="" count="0" unbalanced="0" hidden="1"/>
    <cacheHierarchy uniqueName="[Fact Losses].[Visit_Key]" caption="Visit_Key" attribute="1" defaultMemberUniqueName="[Fact Losses].[Visit_Key].[All]" allUniqueName="[Fact Losses].[Visit_Key].[All]" dimensionUniqueName="[Fact Losses]" displayFolder="" count="0" unbalanced="0" hidden="1"/>
    <cacheHierarchy uniqueName="[Fact Marketing].[ActivityKey]" caption="ActivityKey" attribute="1" defaultMemberUniqueName="[Fact Marketing].[ActivityKey].[All]" allUniqueName="[Fact Marketing].[ActivityKey].[All]" dimensionUniqueName="[Fact Marketing]" displayFolder="" count="0" unbalanced="0" hidden="1"/>
    <cacheHierarchy uniqueName="[Fact Marketing].[ActualRevenue]" caption="ActualRevenue" attribute="1" defaultMemberUniqueName="[Fact Marketing].[ActualRevenue].[All]" allUniqueName="[Fact Marketing].[ActualRevenue].[All]" dimensionUniqueName="[Fact Marketing]" displayFolder="" count="0" unbalanced="0" hidden="1"/>
    <cacheHierarchy uniqueName="[Fact Marketing].[AgentKey]" caption="AgentKey" attribute="1" defaultMemberUniqueName="[Fact Marketing].[AgentKey].[All]" allUniqueName="[Fact Marketing].[AgentKey].[All]" dimensionUniqueName="[Fact Marketing]" displayFolder="" count="0" unbalanced="0" hidden="1"/>
    <cacheHierarchy uniqueName="[Fact Marketing].[BookingDate]" caption="BookingDate" attribute="1" defaultMemberUniqueName="[Fact Marketing].[BookingDate].[All]" allUniqueName="[Fact Marketing].[BookingDate].[All]" dimensionUniqueName="[Fact Marketing]" displayFolder="" count="0" unbalanced="0" hidden="1"/>
    <cacheHierarchy uniqueName="[Fact Marketing].[CallCenter_AgentKey]" caption="CallCenter_AgentKey" attribute="1" defaultMemberUniqueName="[Fact Marketing].[CallCenter_AgentKey].[All]" allUniqueName="[Fact Marketing].[CallCenter_AgentKey].[All]" dimensionUniqueName="[Fact Marketing]" displayFolder="" count="0" unbalanced="0" hidden="1"/>
    <cacheHierarchy uniqueName="[Fact Marketing].[CallCenterEmployee_key]" caption="CallCenterEmployee_key" attribute="1" defaultMemberUniqueName="[Fact Marketing].[CallCenterEmployee_key].[All]" allUniqueName="[Fact Marketing].[CallCenterEmployee_key].[All]" dimensionUniqueName="[Fact Marketing]" displayFolder="" count="0" unbalanced="0" hidden="1"/>
    <cacheHierarchy uniqueName="[Fact Marketing].[Campaign_id]" caption="Campaign_id" attribute="1" defaultMemberUniqueName="[Fact Marketing].[Campaign_id].[All]" allUniqueName="[Fact Marketing].[Campaign_id].[All]" dimensionUniqueName="[Fact Marketing]" displayFolder="" count="0" unbalanced="0" hidden="1"/>
    <cacheHierarchy uniqueName="[Fact Marketing].[casescount]" caption="casescount" attribute="1" defaultMemberUniqueName="[Fact Marketing].[casescount].[All]" allUniqueName="[Fact Marketing].[casescount].[All]" dimensionUniqueName="[Fact Marketing]" displayFolder="" count="0" unbalanced="0" hidden="1"/>
    <cacheHierarchy uniqueName="[Fact Marketing].[CompanyKey]" caption="CompanyKey" attribute="1" defaultMemberUniqueName="[Fact Marketing].[CompanyKey].[All]" allUniqueName="[Fact Marketing].[CompanyKey].[All]" dimensionUniqueName="[Fact Marketing]" displayFolder="" count="0" unbalanced="0" hidden="1"/>
    <cacheHierarchy uniqueName="[Fact Marketing].[CurrancyKey]" caption="CurrancyKey" attribute="1" defaultMemberUniqueName="[Fact Marketing].[CurrancyKey].[All]" allUniqueName="[Fact Marketing].[CurrancyKey].[All]" dimensionUniqueName="[Fact Marketing]" displayFolder="" count="0" unbalanced="0" hidden="1"/>
    <cacheHierarchy uniqueName="[Fact Marketing].[DistVolume]" caption="DistVolume" attribute="1" defaultMemberUniqueName="[Fact Marketing].[DistVolume].[All]" allUniqueName="[Fact Marketing].[DistVolume].[All]" dimensionUniqueName="[Fact Marketing]" displayFolder="" count="0" unbalanced="0" hidden="1"/>
    <cacheHierarchy uniqueName="[Fact Marketing].[DoctorKey]" caption="DoctorKey" attribute="1" defaultMemberUniqueName="[Fact Marketing].[DoctorKey].[All]" allUniqueName="[Fact Marketing].[DoctorKey].[All]" dimensionUniqueName="[Fact Marketing]" displayFolder="" count="0" unbalanced="0" hidden="1"/>
    <cacheHierarchy uniqueName="[Fact Marketing].[EntranceKey]" caption="EntranceKey" attribute="1" defaultMemberUniqueName="[Fact Marketing].[EntranceKey].[All]" allUniqueName="[Fact Marketing].[EntranceKey].[All]" dimensionUniqueName="[Fact Marketing]" displayFolder="" count="0" unbalanced="0" hidden="1"/>
    <cacheHierarchy uniqueName="[Fact Marketing].[Episode_KEy]" caption="Episode_KEy" attribute="1" defaultMemberUniqueName="[Fact Marketing].[Episode_KEy].[All]" allUniqueName="[Fact Marketing].[Episode_KEy].[All]" dimensionUniqueName="[Fact Marketing]" displayFolder="" count="0" unbalanced="0" hidden="1"/>
    <cacheHierarchy uniqueName="[Fact Marketing].[Episode_keyOriginal]" caption="Episode_keyOriginal" attribute="1" defaultMemberUniqueName="[Fact Marketing].[Episode_keyOriginal].[All]" allUniqueName="[Fact Marketing].[Episode_keyOriginal].[All]" dimensionUniqueName="[Fact Marketing]" displayFolder="" count="0" unbalanced="0" hidden="1"/>
    <cacheHierarchy uniqueName="[Fact Marketing].[Lead_CreationDate]" caption="Lead_CreationDate" attribute="1" defaultMemberUniqueName="[Fact Marketing].[Lead_CreationDate].[All]" allUniqueName="[Fact Marketing].[Lead_CreationDate].[All]" dimensionUniqueName="[Fact Marketing]" displayFolder="" count="0" unbalanced="0" hidden="1"/>
    <cacheHierarchy uniqueName="[Fact Marketing].[Lead_ID]" caption="Lead_ID" attribute="1" defaultMemberUniqueName="[Fact Marketing].[Lead_ID].[All]" allUniqueName="[Fact Marketing].[Lead_ID].[All]" dimensionUniqueName="[Fact Marketing]" displayFolder="" count="0" unbalanced="0" hidden="1"/>
    <cacheHierarchy uniqueName="[Fact Marketing].[Lead_ID_Org]" caption="Lead_ID_Org" attribute="1" defaultMemberUniqueName="[Fact Marketing].[Lead_ID_Org].[All]" allUniqueName="[Fact Marketing].[Lead_ID_Org].[All]" dimensionUniqueName="[Fact Marketing]" displayFolder="" count="0" unbalanced="0" hidden="1"/>
    <cacheHierarchy uniqueName="[Fact Marketing].[MarketingDistributionKey]" caption="MarketingDistributionKey" attribute="1" defaultMemberUniqueName="[Fact Marketing].[MarketingDistributionKey].[All]" allUniqueName="[Fact Marketing].[MarketingDistributionKey].[All]" dimensionUniqueName="[Fact Marketing]" displayFolder="" count="0" unbalanced="0" hidden="1"/>
    <cacheHierarchy uniqueName="[Fact Marketing].[MarketingEmployee_Key]" caption="MarketingEmployee_Key" attribute="1" defaultMemberUniqueName="[Fact Marketing].[MarketingEmployee_Key].[All]" allUniqueName="[Fact Marketing].[MarketingEmployee_Key].[All]" dimensionUniqueName="[Fact Marketing]" displayFolder="" count="0" unbalanced="0" hidden="1"/>
    <cacheHierarchy uniqueName="[Fact Marketing].[MarketingKey]" caption="MarketingKey" attribute="1" defaultMemberUniqueName="[Fact Marketing].[MarketingKey].[All]" allUniqueName="[Fact Marketing].[MarketingKey].[All]" dimensionUniqueName="[Fact Marketing]" displayFolder="" count="0" unbalanced="0" hidden="1"/>
    <cacheHierarchy uniqueName="[Fact Marketing].[MarketingTeamKey]" caption="MarketingTeamKey" attribute="1" defaultMemberUniqueName="[Fact Marketing].[MarketingTeamKey].[All]" allUniqueName="[Fact Marketing].[MarketingTeamKey].[All]" dimensionUniqueName="[Fact Marketing]" displayFolder="" count="0" unbalanced="0" hidden="1"/>
    <cacheHierarchy uniqueName="[Fact Marketing].[NewPatientId]" caption="NewPatientId" attribute="1" defaultMemberUniqueName="[Fact Marketing].[NewPatientId].[All]" allUniqueName="[Fact Marketing].[NewPatientId].[All]" dimensionUniqueName="[Fact Marketing]" displayFolder="" count="0" unbalanced="0" hidden="1"/>
    <cacheHierarchy uniqueName="[Fact Marketing].[OrganizationKey]" caption="OrganizationKey" attribute="1" defaultMemberUniqueName="[Fact Marketing].[OrganizationKey].[All]" allUniqueName="[Fact Marketing].[OrganizationKey].[All]" dimensionUniqueName="[Fact Marketing]" displayFolder="" count="0" unbalanced="0" hidden="1"/>
    <cacheHierarchy uniqueName="[Fact Marketing].[OutpatientVolume]" caption="OutpatientVolume" attribute="1" defaultMemberUniqueName="[Fact Marketing].[OutpatientVolume].[All]" allUniqueName="[Fact Marketing].[OutpatientVolume].[All]" dimensionUniqueName="[Fact Marketing]" displayFolder="" count="0" unbalanced="0" hidden="1"/>
    <cacheHierarchy uniqueName="[Fact Marketing].[Patient_ID]" caption="Patient_ID" attribute="1" defaultMemberUniqueName="[Fact Marketing].[Patient_ID].[All]" allUniqueName="[Fact Marketing].[Patient_ID].[All]" dimensionUniqueName="[Fact Marketing]" displayFolder="" count="0" unbalanced="0" hidden="1"/>
    <cacheHierarchy uniqueName="[Fact Marketing].[PatientEpisodeTypeKey]" caption="PatientEpisodeTypeKey" attribute="1" defaultMemberUniqueName="[Fact Marketing].[PatientEpisodeTypeKey].[All]" allUniqueName="[Fact Marketing].[PatientEpisodeTypeKey].[All]" dimensionUniqueName="[Fact Marketing]" displayFolder="" count="0" unbalanced="0" hidden="1"/>
    <cacheHierarchy uniqueName="[Fact Marketing].[PatientStatusKey]" caption="PatientStatusKey" attribute="1" defaultMemberUniqueName="[Fact Marketing].[PatientStatusKey].[All]" allUniqueName="[Fact Marketing].[PatientStatusKey].[All]" dimensionUniqueName="[Fact Marketing]" displayFolder="" count="0" unbalanced="0" hidden="1"/>
    <cacheHierarchy uniqueName="[Fact Marketing].[PatientTypeID]" caption="PatientTypeID" attribute="1" defaultMemberUniqueName="[Fact Marketing].[PatientTypeID].[All]" allUniqueName="[Fact Marketing].[PatientTypeID].[All]" dimensionUniqueName="[Fact Marketing]" displayFolder="" count="0" unbalanced="0" hidden="1"/>
    <cacheHierarchy uniqueName="[Fact Marketing].[ReferralDoctor]" caption="ReferralDoctor" attribute="1" defaultMemberUniqueName="[Fact Marketing].[ReferralDoctor].[All]" allUniqueName="[Fact Marketing].[ReferralDoctor].[All]" dimensionUniqueName="[Fact Marketing]" displayFolder="" count="0" unbalanced="0" hidden="1"/>
    <cacheHierarchy uniqueName="[Fact Marketing].[RequestDate]" caption="RequestDate" attribute="1" defaultMemberUniqueName="[Fact Marketing].[RequestDate].[All]" allUniqueName="[Fact Marketing].[RequestDate].[All]" dimensionUniqueName="[Fact Marketing]" displayFolder="" count="0" unbalanced="0" hidden="1"/>
    <cacheHierarchy uniqueName="[Fact Marketing].[ServiceDate]" caption="ServiceDate" attribute="1" defaultMemberUniqueName="[Fact Marketing].[ServiceDate].[All]" allUniqueName="[Fact Marketing].[ServiceDate].[All]" dimensionUniqueName="[Fact Marketing]" displayFolder="" count="0" unbalanced="0" hidden="1"/>
    <cacheHierarchy uniqueName="[Fact Marketing].[ServiceKey]" caption="ServiceKey" attribute="1" defaultMemberUniqueName="[Fact Marketing].[ServiceKey].[All]" allUniqueName="[Fact Marketing].[ServiceKey].[All]" dimensionUniqueName="[Fact Marketing]" displayFolder="" count="0" unbalanced="0" hidden="1"/>
    <cacheHierarchy uniqueName="[Fact Marketing].[SourceKey]" caption="SourceKey" attribute="1" defaultMemberUniqueName="[Fact Marketing].[SourceKey].[All]" allUniqueName="[Fact Marketing].[SourceKey].[All]" dimensionUniqueName="[Fact Marketing]" displayFolder="" count="0" unbalanced="0" hidden="1"/>
    <cacheHierarchy uniqueName="[Fact Marketing].[SubCompanyKey]" caption="SubCompanyKey" attribute="1" defaultMemberUniqueName="[Fact Marketing].[SubCompanyKey].[All]" allUniqueName="[Fact Marketing].[SubCompanyKey].[All]" dimensionUniqueName="[Fact Marketing]" displayFolder="" count="0" unbalanced="0" hidden="1"/>
    <cacheHierarchy uniqueName="[Fact Marketing].[SystemSource]" caption="SystemSource" attribute="1" defaultMemberUniqueName="[Fact Marketing].[SystemSource].[All]" allUniqueName="[Fact Marketing].[SystemSource].[All]" dimensionUniqueName="[Fact Marketing]" displayFolder="" count="0" unbalanced="0" hidden="1"/>
    <cacheHierarchy uniqueName="[Fact Marketing].[ViewKey]" caption="ViewKey" attribute="1" defaultMemberUniqueName="[Fact Marketing].[ViewKey].[All]" allUniqueName="[Fact Marketing].[ViewKey].[All]" dimensionUniqueName="[Fact Marketing]" displayFolder="" count="0" unbalanced="0" hidden="1"/>
    <cacheHierarchy uniqueName="[Fact Marketing Activities].[AccountKey]" caption="AccountKey" attribute="1" defaultMemberUniqueName="[Fact Marketing Activities].[AccountKey].[All]" allUniqueName="[Fact Marketing Activities].[AccountKey].[All]" dimensionUniqueName="[Fact Marketing Activities]" displayFolder="" count="0" unbalanced="0" hidden="1"/>
    <cacheHierarchy uniqueName="[Fact Marketing Activities].[Accounts]" caption="Accounts" attribute="1" defaultMemberUniqueName="[Fact Marketing Activities].[Accounts].[All]" allUniqueName="[Fact Marketing Activities].[Accounts].[All]" dimensionUniqueName="[Fact Marketing Activities]" displayFolder="" count="0" unbalanced="0" hidden="1"/>
    <cacheHierarchy uniqueName="[Fact Marketing Activities].[AcquisitionRate]" caption="AcquisitionRate" attribute="1" defaultMemberUniqueName="[Fact Marketing Activities].[AcquisitionRate].[All]" allUniqueName="[Fact Marketing Activities].[AcquisitionRate].[All]" dimensionUniqueName="[Fact Marketing Activities]" displayFolder="" count="0" unbalanced="0" hidden="1"/>
    <cacheHierarchy uniqueName="[Fact Marketing Activities].[AcquisitionVolume]" caption="AcquisitionVolume" attribute="1" defaultMemberUniqueName="[Fact Marketing Activities].[AcquisitionVolume].[All]" allUniqueName="[Fact Marketing Activities].[AcquisitionVolume].[All]" dimensionUniqueName="[Fact Marketing Activities]" displayFolder="" count="0" unbalanced="0" hidden="1"/>
    <cacheHierarchy uniqueName="[Fact Marketing Activities].[ActivityStatusID]" caption="ActivityStatusID" attribute="1" defaultMemberUniqueName="[Fact Marketing Activities].[ActivityStatusID].[All]" allUniqueName="[Fact Marketing Activities].[ActivityStatusID].[All]" dimensionUniqueName="[Fact Marketing Activities]" displayFolder="" count="0" unbalanced="0" hidden="1"/>
    <cacheHierarchy uniqueName="[Fact Marketing Activities].[BaseLine]" caption="BaseLine" attribute="1" defaultMemberUniqueName="[Fact Marketing Activities].[BaseLine].[All]" allUniqueName="[Fact Marketing Activities].[BaseLine].[All]" dimensionUniqueName="[Fact Marketing Activities]" displayFolder="" count="0" unbalanced="0" hidden="1"/>
    <cacheHierarchy uniqueName="[Fact Marketing Activities].[CaseTypeKey]" caption="CaseTypeKey" attribute="1" defaultMemberUniqueName="[Fact Marketing Activities].[CaseTypeKey].[All]" allUniqueName="[Fact Marketing Activities].[CaseTypeKey].[All]" dimensionUniqueName="[Fact Marketing Activities]" displayFolder="" count="0" unbalanced="0" hidden="1"/>
    <cacheHierarchy uniqueName="[Fact Marketing Activities].[Cost]" caption="Cost" attribute="1" defaultMemberUniqueName="[Fact Marketing Activities].[Cost].[All]" allUniqueName="[Fact Marketing Activities].[Cost].[All]" dimensionUniqueName="[Fact Marketing Activities]" displayFolder="" count="0" unbalanced="0" hidden="1"/>
    <cacheHierarchy uniqueName="[Fact Marketing Activities].[CreatedBy]" caption="CreatedBy" attribute="1" defaultMemberUniqueName="[Fact Marketing Activities].[CreatedBy].[All]" allUniqueName="[Fact Marketing Activities].[CreatedBy].[All]" dimensionUniqueName="[Fact Marketing Activities]" displayFolder="" count="0" unbalanced="0" hidden="1"/>
    <cacheHierarchy uniqueName="[Fact Marketing Activities].[CreationDateTime]" caption="CreationDateTime" attribute="1" defaultMemberUniqueName="[Fact Marketing Activities].[CreationDateTime].[All]" allUniqueName="[Fact Marketing Activities].[CreationDateTime].[All]" dimensionUniqueName="[Fact Marketing Activities]" displayFolder="" count="0" unbalanced="0" hidden="1"/>
    <cacheHierarchy uniqueName="[Fact Marketing Activities].[DepartmentKey]" caption="DepartmentKey" attribute="1" defaultMemberUniqueName="[Fact Marketing Activities].[DepartmentKey].[All]" allUniqueName="[Fact Marketing Activities].[DepartmentKey].[All]" dimensionUniqueName="[Fact Marketing Activities]" displayFolder="" count="0" unbalanced="0" hidden="1"/>
    <cacheHierarchy uniqueName="[Fact Marketing Activities].[EndDate]" caption="EndDate" attribute="1" defaultMemberUniqueName="[Fact Marketing Activities].[EndDate].[All]" allUniqueName="[Fact Marketing Activities].[EndDate].[All]" dimensionUniqueName="[Fact Marketing Activities]" displayFolder="" count="0" unbalanced="0" hidden="1"/>
    <cacheHierarchy uniqueName="[Fact Marketing Activities].[Lead]" caption="Lead" attribute="1" defaultMemberUniqueName="[Fact Marketing Activities].[Lead].[All]" allUniqueName="[Fact Marketing Activities].[Lead].[All]" dimensionUniqueName="[Fact Marketing Activities]" displayFolder="" count="0" unbalanced="0" hidden="1"/>
    <cacheHierarchy uniqueName="[Fact Marketing Activities].[MarketingAccountTypeID]" caption="MarketingAccountTypeID" attribute="1" defaultMemberUniqueName="[Fact Marketing Activities].[MarketingAccountTypeID].[All]" allUniqueName="[Fact Marketing Activities].[MarketingAccountTypeID].[All]" dimensionUniqueName="[Fact Marketing Activities]" displayFolder="" count="0" unbalanced="0" hidden="1"/>
    <cacheHierarchy uniqueName="[Fact Marketing Activities].[MarketingActivitySectionDetailID]" caption="MarketingActivitySectionDetailID" attribute="1" defaultMemberUniqueName="[Fact Marketing Activities].[MarketingActivitySectionDetailID].[All]" allUniqueName="[Fact Marketing Activities].[MarketingActivitySectionDetailID].[All]" dimensionUniqueName="[Fact Marketing Activities]" displayFolder="" count="0" unbalanced="0" hidden="1"/>
    <cacheHierarchy uniqueName="[Fact Marketing Activities].[MarketingActivitySectionID]" caption="MarketingActivitySectionID" attribute="1" defaultMemberUniqueName="[Fact Marketing Activities].[MarketingActivitySectionID].[All]" allUniqueName="[Fact Marketing Activities].[MarketingActivitySectionID].[All]" dimensionUniqueName="[Fact Marketing Activities]" displayFolder="" count="0" unbalanced="0" hidden="1"/>
    <cacheHierarchy uniqueName="[Fact Marketing Activities].[MarketingActivityTypeID]" caption="MarketingActivityTypeID" attribute="1" defaultMemberUniqueName="[Fact Marketing Activities].[MarketingActivityTypeID].[All]" allUniqueName="[Fact Marketing Activities].[MarketingActivityTypeID].[All]" dimensionUniqueName="[Fact Marketing Activities]" displayFolder="" count="0" unbalanced="0" hidden="1"/>
    <cacheHierarchy uniqueName="[Fact Marketing Activities].[MarketingClientAccountID]" caption="MarketingClientAccountID" attribute="1" defaultMemberUniqueName="[Fact Marketing Activities].[MarketingClientAccountID].[All]" allUniqueName="[Fact Marketing Activities].[MarketingClientAccountID].[All]" dimensionUniqueName="[Fact Marketing Activities]" displayFolder="" count="0" unbalanced="0" hidden="1"/>
    <cacheHierarchy uniqueName="[Fact Marketing Activities].[MarketingClientTypeID]" caption="MarketingClientTypeID" attribute="1" defaultMemberUniqueName="[Fact Marketing Activities].[MarketingClientTypeID].[All]" allUniqueName="[Fact Marketing Activities].[MarketingClientTypeID].[All]" dimensionUniqueName="[Fact Marketing Activities]" displayFolder="" count="0" unbalanced="0" hidden="1"/>
    <cacheHierarchy uniqueName="[Fact Marketing Activities].[MarketingSectionID]" caption="MarketingSectionID" attribute="1" defaultMemberUniqueName="[Fact Marketing Activities].[MarketingSectionID].[All]" allUniqueName="[Fact Marketing Activities].[MarketingSectionID].[All]" dimensionUniqueName="[Fact Marketing Activities]" displayFolder="" count="0" unbalanced="0" hidden="1"/>
    <cacheHierarchy uniqueName="[Fact Marketing Activities].[OpportunityPerc]" caption="OpportunityPerc" attribute="1" defaultMemberUniqueName="[Fact Marketing Activities].[OpportunityPerc].[All]" allUniqueName="[Fact Marketing Activities].[OpportunityPerc].[All]" dimensionUniqueName="[Fact Marketing Activities]" displayFolder="" count="0" unbalanced="0" hidden="1"/>
    <cacheHierarchy uniqueName="[Fact Marketing Activities].[OpportunityVolume]" caption="OpportunityVolume" attribute="1" defaultMemberUniqueName="[Fact Marketing Activities].[OpportunityVolume].[All]" allUniqueName="[Fact Marketing Activities].[OpportunityVolume].[All]" dimensionUniqueName="[Fact Marketing Activities]" displayFolder="" count="0" unbalanced="0" hidden="1"/>
    <cacheHierarchy uniqueName="[Fact Marketing Activities].[OrgnizationID]" caption="OrgnizationID" attribute="1" defaultMemberUniqueName="[Fact Marketing Activities].[OrgnizationID].[All]" allUniqueName="[Fact Marketing Activities].[OrgnizationID].[All]" dimensionUniqueName="[Fact Marketing Activities]" displayFolder="" count="0" unbalanced="0" hidden="1"/>
    <cacheHierarchy uniqueName="[Fact Marketing Activities].[Revenue]" caption="Revenue" attribute="1" defaultMemberUniqueName="[Fact Marketing Activities].[Revenue].[All]" allUniqueName="[Fact Marketing Activities].[Revenue].[All]" dimensionUniqueName="[Fact Marketing Activities]" displayFolder="" count="0" unbalanced="0" hidden="1"/>
    <cacheHierarchy uniqueName="[Fact Marketing Activities].[ScenarioID]" caption="ScenarioID" attribute="1" defaultMemberUniqueName="[Fact Marketing Activities].[ScenarioID].[All]" allUniqueName="[Fact Marketing Activities].[ScenarioID].[All]" dimensionUniqueName="[Fact Marketing Activities]" displayFolder="" count="0" unbalanced="0" hidden="1"/>
    <cacheHierarchy uniqueName="[Fact Marketing Activities].[SectionTempKey]" caption="SectionTempKey" attribute="1" defaultMemberUniqueName="[Fact Marketing Activities].[SectionTempKey].[All]" allUniqueName="[Fact Marketing Activities].[SectionTempKey].[All]" dimensionUniqueName="[Fact Marketing Activities]" displayFolder="" count="0" unbalanced="0" hidden="1"/>
    <cacheHierarchy uniqueName="[Fact Marketing Activities].[SpecialtyID]" caption="SpecialtyID" attribute="1" defaultMemberUniqueName="[Fact Marketing Activities].[SpecialtyID].[All]" allUniqueName="[Fact Marketing Activities].[SpecialtyID].[All]" dimensionUniqueName="[Fact Marketing Activities]" displayFolder="" count="0" unbalanced="0" hidden="1"/>
    <cacheHierarchy uniqueName="[Fact Marketing Activities].[SpecialtyKey]" caption="SpecialtyKey" attribute="1" defaultMemberUniqueName="[Fact Marketing Activities].[SpecialtyKey].[All]" allUniqueName="[Fact Marketing Activities].[SpecialtyKey].[All]" dimensionUniqueName="[Fact Marketing Activities]" displayFolder="" count="0" unbalanced="0" hidden="1"/>
    <cacheHierarchy uniqueName="[Fact Marketing Activities].[StartDate]" caption="StartDate" attribute="1" defaultMemberUniqueName="[Fact Marketing Activities].[StartDate].[All]" allUniqueName="[Fact Marketing Activities].[StartDate].[All]" dimensionUniqueName="[Fact Marketing Activities]" displayFolder="" count="0" unbalanced="0" hidden="1"/>
    <cacheHierarchy uniqueName="[Fact Marketing New].[% of Discount]" caption="% of Discount" attribute="1" defaultMemberUniqueName="[Fact Marketing New].[% of Discount].[All]" allUniqueName="[Fact Marketing New].[% of Discount].[All]" dimensionUniqueName="[Fact Marketing New]" displayFolder="" count="0" unbalanced="0" hidden="1"/>
    <cacheHierarchy uniqueName="[Fact Marketing New].[Achievement for]" caption="Achievement for" attribute="1" defaultMemberUniqueName="[Fact Marketing New].[Achievement for].[All]" allUniqueName="[Fact Marketing New].[Achievement for].[All]" dimensionUniqueName="[Fact Marketing New]" displayFolder="" count="0" unbalanced="0" hidden="1"/>
    <cacheHierarchy uniqueName="[Fact Marketing New].[ActivityKey]" caption="ActivityKey" attribute="1" defaultMemberUniqueName="[Fact Marketing New].[ActivityKey].[All]" allUniqueName="[Fact Marketing New].[ActivityKey].[All]" dimensionUniqueName="[Fact Marketing New]" displayFolder="" count="0" unbalanced="0" hidden="1"/>
    <cacheHierarchy uniqueName="[Fact Marketing New].[BedClinic_Key]" caption="BedClinic_Key" attribute="1" defaultMemberUniqueName="[Fact Marketing New].[BedClinic_Key].[All]" allUniqueName="[Fact Marketing New].[BedClinic_Key].[All]" dimensionUniqueName="[Fact Marketing New]" displayFolder="" count="0" unbalanced="0" hidden="1"/>
    <cacheHierarchy uniqueName="[Fact Marketing New].[BookingDate]" caption="BookingDate" attribute="1" defaultMemberUniqueName="[Fact Marketing New].[BookingDate].[All]" allUniqueName="[Fact Marketing New].[BookingDate].[All]" dimensionUniqueName="[Fact Marketing New]" displayFolder="" count="0" unbalanced="0" hidden="1"/>
    <cacheHierarchy uniqueName="[Fact Marketing New].[CallCenter_AgentKey]" caption="CallCenter_AgentKey" attribute="1" defaultMemberUniqueName="[Fact Marketing New].[CallCenter_AgentKey].[All]" allUniqueName="[Fact Marketing New].[CallCenter_AgentKey].[All]" dimensionUniqueName="[Fact Marketing New]" displayFolder="" count="0" unbalanced="0" hidden="1"/>
    <cacheHierarchy uniqueName="[Fact Marketing New].[Campaign_ID]" caption="Campaign_ID" attribute="1" defaultMemberUniqueName="[Fact Marketing New].[Campaign_ID].[All]" allUniqueName="[Fact Marketing New].[Campaign_ID].[All]" dimensionUniqueName="[Fact Marketing New]" displayFolder="" count="0" unbalanced="0" hidden="1"/>
    <cacheHierarchy uniqueName="[Fact Marketing New].[casescount]" caption="casescount" attribute="1" defaultMemberUniqueName="[Fact Marketing New].[casescount].[All]" allUniqueName="[Fact Marketing New].[casescount].[All]" dimensionUniqueName="[Fact Marketing New]" displayFolder="" count="0" unbalanced="0" hidden="1"/>
    <cacheHierarchy uniqueName="[Fact Marketing New].[Cash_Amount]" caption="Cash_Amount" attribute="1" defaultMemberUniqueName="[Fact Marketing New].[Cash_Amount].[All]" allUniqueName="[Fact Marketing New].[Cash_Amount].[All]" dimensionUniqueName="[Fact Marketing New]" displayFolder="" count="0" unbalanced="0" hidden="1"/>
    <cacheHierarchy uniqueName="[Fact Marketing New].[Company_Key]" caption="Company_Key" attribute="1" defaultMemberUniqueName="[Fact Marketing New].[Company_Key].[All]" allUniqueName="[Fact Marketing New].[Company_Key].[All]" dimensionUniqueName="[Fact Marketing New]" displayFolder="" count="0" unbalanced="0" hidden="1"/>
    <cacheHierarchy uniqueName="[Fact Marketing New].[Contract_No]" caption="Contract_No" attribute="1" defaultMemberUniqueName="[Fact Marketing New].[Contract_No].[All]" allUniqueName="[Fact Marketing New].[Contract_No].[All]" dimensionUniqueName="[Fact Marketing New]" displayFolder="" count="0" unbalanced="0" hidden="1"/>
    <cacheHierarchy uniqueName="[Fact Marketing New].[Credit_Amount]" caption="Credit_Amount" attribute="1" defaultMemberUniqueName="[Fact Marketing New].[Credit_Amount].[All]" allUniqueName="[Fact Marketing New].[Credit_Amount].[All]" dimensionUniqueName="[Fact Marketing New]" displayFolder="" count="0" unbalanced="0" hidden="1"/>
    <cacheHierarchy uniqueName="[Fact Marketing New].[CurrencyKey]" caption="CurrencyKey" attribute="1" defaultMemberUniqueName="[Fact Marketing New].[CurrencyKey].[All]" allUniqueName="[Fact Marketing New].[CurrencyKey].[All]" dimensionUniqueName="[Fact Marketing New]" displayFolder="" count="0" unbalanced="0" hidden="1"/>
    <cacheHierarchy uniqueName="[Fact Marketing New].[DataSource]" caption="DataSource" attribute="1" defaultMemberUniqueName="[Fact Marketing New].[DataSource].[All]" allUniqueName="[Fact Marketing New].[DataSource].[All]" dimensionUniqueName="[Fact Marketing New]" displayFolder="" count="0" unbalanced="0" hidden="1"/>
    <cacheHierarchy uniqueName="[Fact Marketing New].[DateKey]" caption="DateKey" attribute="1" defaultMemberUniqueName="[Fact Marketing New].[DateKey].[All]" allUniqueName="[Fact Marketing New].[DateKey].[All]" dimensionUniqueName="[Fact Marketing New]" displayFolder="" count="0" unbalanced="0" hidden="1"/>
    <cacheHierarchy uniqueName="[Fact Marketing New].[Diagnosis_Key]" caption="Diagnosis_Key" attribute="1" defaultMemberUniqueName="[Fact Marketing New].[Diagnosis_Key].[All]" allUniqueName="[Fact Marketing New].[Diagnosis_Key].[All]" dimensionUniqueName="[Fact Marketing New]" displayFolder="" count="0" unbalanced="0" hidden="1"/>
    <cacheHierarchy uniqueName="[Fact Marketing New].[DischargeStatus_Key]" caption="DischargeStatus_Key" attribute="1" defaultMemberUniqueName="[Fact Marketing New].[DischargeStatus_Key].[All]" allUniqueName="[Fact Marketing New].[DischargeStatus_Key].[All]" dimensionUniqueName="[Fact Marketing New]" displayFolder="" count="0" unbalanced="0" hidden="1"/>
    <cacheHierarchy uniqueName="[Fact Marketing New].[Discount Amount]" caption="Discount Amount" attribute="1" defaultMemberUniqueName="[Fact Marketing New].[Discount Amount].[All]" allUniqueName="[Fact Marketing New].[Discount Amount].[All]" dimensionUniqueName="[Fact Marketing New]" displayFolder="" count="0" unbalanced="0" hidden="1"/>
    <cacheHierarchy uniqueName="[Fact Marketing New].[Doctor_Key]" caption="Doctor_Key" attribute="1" defaultMemberUniqueName="[Fact Marketing New].[Doctor_Key].[All]" allUniqueName="[Fact Marketing New].[Doctor_Key].[All]" dimensionUniqueName="[Fact Marketing New]" displayFolder="" count="0" unbalanced="0" hidden="1"/>
    <cacheHierarchy uniqueName="[Fact Marketing New].[EndDateKey]" caption="EndDateKey" attribute="1" defaultMemberUniqueName="[Fact Marketing New].[EndDateKey].[All]" allUniqueName="[Fact Marketing New].[EndDateKey].[All]" dimensionUniqueName="[Fact Marketing New]" displayFolder="" count="0" unbalanced="0" hidden="1"/>
    <cacheHierarchy uniqueName="[Fact Marketing New].[Entrance_Key]" caption="Entrance_Key" attribute="1" defaultMemberUniqueName="[Fact Marketing New].[Entrance_Key].[All]" allUniqueName="[Fact Marketing New].[Entrance_Key].[All]" dimensionUniqueName="[Fact Marketing New]" displayFolder="" count="0" unbalanced="0" hidden="1"/>
    <cacheHierarchy uniqueName="[Fact Marketing New].[Episode_Key]" caption="Episode_Key" attribute="1" defaultMemberUniqueName="[Fact Marketing New].[Episode_Key].[All]" allUniqueName="[Fact Marketing New].[Episode_Key].[All]" dimensionUniqueName="[Fact Marketing New]" displayFolder="" count="0" unbalanced="0" hidden="1"/>
    <cacheHierarchy uniqueName="[Fact Marketing New].[EpisodeStatus]" caption="EpisodeStatus" attribute="1" defaultMemberUniqueName="[Fact Marketing New].[EpisodeStatus].[All]" allUniqueName="[Fact Marketing New].[EpisodeStatus].[All]" dimensionUniqueName="[Fact Marketing New]" displayFolder="" count="0" unbalanced="0" hidden="1"/>
    <cacheHierarchy uniqueName="[Fact Marketing New].[Lead_Cost]" caption="Lead_Cost" attribute="1" defaultMemberUniqueName="[Fact Marketing New].[Lead_Cost].[All]" allUniqueName="[Fact Marketing New].[Lead_Cost].[All]" dimensionUniqueName="[Fact Marketing New]" displayFolder="" count="0" unbalanced="0" hidden="1"/>
    <cacheHierarchy uniqueName="[Fact Marketing New].[Lead_Creation_Date]" caption="Lead_Creation_Date" attribute="1" defaultMemberUniqueName="[Fact Marketing New].[Lead_Creation_Date].[All]" allUniqueName="[Fact Marketing New].[Lead_Creation_Date].[All]" dimensionUniqueName="[Fact Marketing New]" displayFolder="" count="0" unbalanced="0" hidden="1"/>
    <cacheHierarchy uniqueName="[Fact Marketing New].[Lead_ID]" caption="Lead_ID" attribute="1" defaultMemberUniqueName="[Fact Marketing New].[Lead_ID].[All]" allUniqueName="[Fact Marketing New].[Lead_ID].[All]" dimensionUniqueName="[Fact Marketing New]" displayFolder="" count="0" unbalanced="0" hidden="1"/>
    <cacheHierarchy uniqueName="[Fact Marketing New].[Marketing_AgentKey]" caption="Marketing_AgentKey" attribute="1" defaultMemberUniqueName="[Fact Marketing New].[Marketing_AgentKey].[All]" allUniqueName="[Fact Marketing New].[Marketing_AgentKey].[All]" dimensionUniqueName="[Fact Marketing New]" displayFolder="" count="0" unbalanced="0" hidden="1"/>
    <cacheHierarchy uniqueName="[Fact Marketing New].[NewCompanyId]" caption="NewCompanyId" attribute="1" defaultMemberUniqueName="[Fact Marketing New].[NewCompanyId].[All]" allUniqueName="[Fact Marketing New].[NewCompanyId].[All]" dimensionUniqueName="[Fact Marketing New]" displayFolder="" count="0" unbalanced="0" hidden="1"/>
    <cacheHierarchy uniqueName="[Fact Marketing New].[NewPatientId]" caption="NewPatientId" attribute="1" defaultMemberUniqueName="[Fact Marketing New].[NewPatientId].[All]" allUniqueName="[Fact Marketing New].[NewPatientId].[All]" dimensionUniqueName="[Fact Marketing New]" displayFolder="" count="0" unbalanced="0" hidden="1"/>
    <cacheHierarchy uniqueName="[Fact Marketing New].[NoOfService]" caption="NoOfService" attribute="1" defaultMemberUniqueName="[Fact Marketing New].[NoOfService].[All]" allUniqueName="[Fact Marketing New].[NoOfService].[All]" dimensionUniqueName="[Fact Marketing New]" displayFolder="" count="0" unbalanced="0" hidden="1"/>
    <cacheHierarchy uniqueName="[Fact Marketing New].[Operation_Key]" caption="Operation_Key" attribute="1" defaultMemberUniqueName="[Fact Marketing New].[Operation_Key].[All]" allUniqueName="[Fact Marketing New].[Operation_Key].[All]" dimensionUniqueName="[Fact Marketing New]" displayFolder="" count="0" unbalanced="0" hidden="1"/>
    <cacheHierarchy uniqueName="[Fact Marketing New].[Organization_Key]" caption="Organization_Key" attribute="1" defaultMemberUniqueName="[Fact Marketing New].[Organization_Key].[All]" allUniqueName="[Fact Marketing New].[Organization_Key].[All]" dimensionUniqueName="[Fact Marketing New]" displayFolder="" count="0" unbalanced="0" hidden="1"/>
    <cacheHierarchy uniqueName="[Fact Marketing New].[patient_id]" caption="patient_id" attribute="1" defaultMemberUniqueName="[Fact Marketing New].[patient_id].[All]" allUniqueName="[Fact Marketing New].[patient_id].[All]" dimensionUniqueName="[Fact Marketing New]" displayFolder="" count="0" unbalanced="0" hidden="1"/>
    <cacheHierarchy uniqueName="[Fact Marketing New].[PatientEpisodeType_Key]" caption="PatientEpisodeType_Key" attribute="1" defaultMemberUniqueName="[Fact Marketing New].[PatientEpisodeType_Key].[All]" allUniqueName="[Fact Marketing New].[PatientEpisodeType_Key].[All]" dimensionUniqueName="[Fact Marketing New]" displayFolder="" count="0" unbalanced="0" hidden="1"/>
    <cacheHierarchy uniqueName="[Fact Marketing New].[Quantity]" caption="Quantity" attribute="1" defaultMemberUniqueName="[Fact Marketing New].[Quantity].[All]" allUniqueName="[Fact Marketing New].[Quantity].[All]" dimensionUniqueName="[Fact Marketing New]" displayFolder="" count="0" unbalanced="0" hidden="1"/>
    <cacheHierarchy uniqueName="[Fact Marketing New].[Readmission_Key]" caption="Readmission_Key" attribute="1" defaultMemberUniqueName="[Fact Marketing New].[Readmission_Key].[All]" allUniqueName="[Fact Marketing New].[Readmission_Key].[All]" dimensionUniqueName="[Fact Marketing New]" displayFolder="" count="0" unbalanced="0" hidden="1"/>
    <cacheHierarchy uniqueName="[Fact Marketing New].[RequestDate]" caption="RequestDate" attribute="1" defaultMemberUniqueName="[Fact Marketing New].[RequestDate].[All]" allUniqueName="[Fact Marketing New].[RequestDate].[All]" dimensionUniqueName="[Fact Marketing New]" displayFolder="" count="0" unbalanced="0" hidden="1"/>
    <cacheHierarchy uniqueName="[Fact Marketing New].[Second_Doctor_ID]" caption="Second_Doctor_ID" attribute="1" defaultMemberUniqueName="[Fact Marketing New].[Second_Doctor_ID].[All]" allUniqueName="[Fact Marketing New].[Second_Doctor_ID].[All]" dimensionUniqueName="[Fact Marketing New]" displayFolder="" count="0" unbalanced="0" hidden="1"/>
    <cacheHierarchy uniqueName="[Fact Marketing New].[Service_Date]" caption="Service_Date" attribute="1" defaultMemberUniqueName="[Fact Marketing New].[Service_Date].[All]" allUniqueName="[Fact Marketing New].[Service_Date].[All]" dimensionUniqueName="[Fact Marketing New]" displayFolder="" count="0" unbalanced="0" hidden="1"/>
    <cacheHierarchy uniqueName="[Fact Marketing New].[Service_Key]" caption="Service_Key" attribute="1" defaultMemberUniqueName="[Fact Marketing New].[Service_Key].[All]" allUniqueName="[Fact Marketing New].[Service_Key].[All]" dimensionUniqueName="[Fact Marketing New]" displayFolder="" count="0" unbalanced="0" hidden="1"/>
    <cacheHierarchy uniqueName="[Fact Marketing New].[StartDateKey]" caption="StartDateKey" attribute="1" defaultMemberUniqueName="[Fact Marketing New].[StartDateKey].[All]" allUniqueName="[Fact Marketing New].[StartDateKey].[All]" dimensionUniqueName="[Fact Marketing New]" displayFolder="" count="0" unbalanced="0" hidden="1"/>
    <cacheHierarchy uniqueName="[Fact Marketing New].[Subcompany_Key]" caption="Subcompany_Key" attribute="1" defaultMemberUniqueName="[Fact Marketing New].[Subcompany_Key].[All]" allUniqueName="[Fact Marketing New].[Subcompany_Key].[All]" dimensionUniqueName="[Fact Marketing New]" displayFolder="" count="0" unbalanced="0" hidden="1"/>
    <cacheHierarchy uniqueName="[Fact Marketing New].[SystemSource]" caption="SystemSource" attribute="1" defaultMemberUniqueName="[Fact Marketing New].[SystemSource].[All]" allUniqueName="[Fact Marketing New].[SystemSource].[All]" dimensionUniqueName="[Fact Marketing New]" displayFolder="" count="0" unbalanced="0" hidden="1"/>
    <cacheHierarchy uniqueName="[Fact Marketing New].[Total Amount Before Discount]" caption="Total Amount Before Discount" attribute="1" defaultMemberUniqueName="[Fact Marketing New].[Total Amount Before Discount].[All]" allUniqueName="[Fact Marketing New].[Total Amount Before Discount].[All]" dimensionUniqueName="[Fact Marketing New]" displayFolder="" count="0" unbalanced="0" hidden="1"/>
    <cacheHierarchy uniqueName="[Fact Marketing New].[Total_Amount]" caption="Total_Amount" attribute="1" defaultMemberUniqueName="[Fact Marketing New].[Total_Amount].[All]" allUniqueName="[Fact Marketing New].[Total_Amount].[All]" dimensionUniqueName="[Fact Marketing New]" displayFolder="" count="0" unbalanced="0" hidden="1"/>
    <cacheHierarchy uniqueName="[Fact Marketing New].[Visit_Date]" caption="Visit_Date" attribute="1" defaultMemberUniqueName="[Fact Marketing New].[Visit_Date].[All]" allUniqueName="[Fact Marketing New].[Visit_Date].[All]" dimensionUniqueName="[Fact Marketing New]" displayFolder="" count="0" unbalanced="0" hidden="1"/>
    <cacheHierarchy uniqueName="[Fact Marketing New].[Visit_Key]" caption="Visit_Key" attribute="1" defaultMemberUniqueName="[Fact Marketing New].[Visit_Key].[All]" allUniqueName="[Fact Marketing New].[Visit_Key].[All]" dimensionUniqueName="[Fact Marketing New]" displayFolder="" count="0" unbalanced="0" hidden="1"/>
    <cacheHierarchy uniqueName="[Fact Medical Record Services].[BU]" caption="BU" attribute="1" defaultMemberUniqueName="[Fact Medical Record Services].[BU].[All]" allUniqueName="[Fact Medical Record Services].[BU].[All]" dimensionUniqueName="[Fact Medical Record Services]" displayFolder="" count="0" unbalanced="0" hidden="1"/>
    <cacheHierarchy uniqueName="[Fact Medical Record Services].[Clinical Variance]" caption="Clinical Variance" attribute="1" defaultMemberUniqueName="[Fact Medical Record Services].[Clinical Variance].[All]" allUniqueName="[Fact Medical Record Services].[Clinical Variance].[All]" dimensionUniqueName="[Fact Medical Record Services]" displayFolder="" count="0" unbalanced="0" hidden="1"/>
    <cacheHierarchy uniqueName="[Fact Medical Record Services].[Clinical Variance Perc%]" caption="Clinical Variance Perc%" attribute="1" defaultMemberUniqueName="[Fact Medical Record Services].[Clinical Variance Perc%].[All]" allUniqueName="[Fact Medical Record Services].[Clinical Variance Perc%].[All]" dimensionUniqueName="[Fact Medical Record Services]" displayFolder="" count="0" unbalanced="0" hidden="1"/>
    <cacheHierarchy uniqueName="[Fact Medical Record Services].[Company_Key]" caption="Company_Key" attribute="1" defaultMemberUniqueName="[Fact Medical Record Services].[Company_Key].[All]" allUniqueName="[Fact Medical Record Services].[Company_Key].[All]" dimensionUniqueName="[Fact Medical Record Services]" displayFolder="" count="0" unbalanced="0" hidden="1"/>
    <cacheHierarchy uniqueName="[Fact Medical Record Services].[DiagnosisKey]" caption="DiagnosisKey" attribute="1" defaultMemberUniqueName="[Fact Medical Record Services].[DiagnosisKey].[All]" allUniqueName="[Fact Medical Record Services].[DiagnosisKey].[All]" dimensionUniqueName="[Fact Medical Record Services]" displayFolder="" count="0" unbalanced="0" hidden="1"/>
    <cacheHierarchy uniqueName="[Fact Medical Record Services].[Doctor Compliance]" caption="Doctor Compliance" attribute="1" defaultMemberUniqueName="[Fact Medical Record Services].[Doctor Compliance].[All]" allUniqueName="[Fact Medical Record Services].[Doctor Compliance].[All]" dimensionUniqueName="[Fact Medical Record Services]" displayFolder="" count="0" unbalanced="0" hidden="1"/>
    <cacheHierarchy uniqueName="[Fact Medical Record Services].[Doctor_Key]" caption="Doctor_Key" attribute="1" defaultMemberUniqueName="[Fact Medical Record Services].[Doctor_Key].[All]" allUniqueName="[Fact Medical Record Services].[Doctor_Key].[All]" dimensionUniqueName="[Fact Medical Record Services]" displayFolder="" count="0" unbalanced="0" hidden="1"/>
    <cacheHierarchy uniqueName="[Fact Medical Record Services].[EpsoideKey]" caption="EpsoideKey" attribute="1" defaultMemberUniqueName="[Fact Medical Record Services].[EpsoideKey].[All]" allUniqueName="[Fact Medical Record Services].[EpsoideKey].[All]" dimensionUniqueName="[Fact Medical Record Services]" displayFolder="" count="0" unbalanced="0" hidden="1"/>
    <cacheHierarchy uniqueName="[Fact Medical Record Services].[filenumber]" caption="filenumber" attribute="1" defaultMemberUniqueName="[Fact Medical Record Services].[filenumber].[All]" allUniqueName="[Fact Medical Record Services].[filenumber].[All]" dimensionUniqueName="[Fact Medical Record Services]" displayFolder="" count="0" unbalanced="0" hidden="1"/>
    <cacheHierarchy uniqueName="[Fact Medical Record Services].[Patient Compliance]" caption="Patient Compliance" attribute="1" defaultMemberUniqueName="[Fact Medical Record Services].[Patient Compliance].[All]" allUniqueName="[Fact Medical Record Services].[Patient Compliance].[All]" dimensionUniqueName="[Fact Medical Record Services]" displayFolder="" count="0" unbalanced="0" hidden="1"/>
    <cacheHierarchy uniqueName="[Fact Medical Record Services].[patient_id]" caption="patient_id" attribute="1" defaultMemberUniqueName="[Fact Medical Record Services].[patient_id].[All]" allUniqueName="[Fact Medical Record Services].[patient_id].[All]" dimensionUniqueName="[Fact Medical Record Services]" displayFolder="" count="0" unbalanced="0" hidden="1"/>
    <cacheHierarchy uniqueName="[Fact Medical Record Services].[service Done]" caption="service Done" attribute="1" defaultMemberUniqueName="[Fact Medical Record Services].[service Done].[All]" allUniqueName="[Fact Medical Record Services].[service Done].[All]" dimensionUniqueName="[Fact Medical Record Services]" displayFolder="" count="0" unbalanced="0" hidden="1"/>
    <cacheHierarchy uniqueName="[Fact Medical Record Services].[service Requested]" caption="service Requested" attribute="1" defaultMemberUniqueName="[Fact Medical Record Services].[service Requested].[All]" allUniqueName="[Fact Medical Record Services].[service Requested].[All]" dimensionUniqueName="[Fact Medical Record Services]" displayFolder="" count="0" unbalanced="0" hidden="1"/>
    <cacheHierarchy uniqueName="[Fact Medical Record Services].[service Required]" caption="service Required" attribute="1" defaultMemberUniqueName="[Fact Medical Record Services].[service Required].[All]" allUniqueName="[Fact Medical Record Services].[service Required].[All]" dimensionUniqueName="[Fact Medical Record Services]" displayFolder="" count="0" unbalanced="0" hidden="1"/>
    <cacheHierarchy uniqueName="[Fact Medical Record Services].[VisitDate]" caption="VisitDate" attribute="1" defaultMemberUniqueName="[Fact Medical Record Services].[VisitDate].[All]" allUniqueName="[Fact Medical Record Services].[VisitDate].[All]" dimensionUniqueName="[Fact Medical Record Services]" displayFolder="" count="0" unbalanced="0" hidden="1"/>
    <cacheHierarchy uniqueName="[Fact Medical Record Services Details].[BU]" caption="BU" attribute="1" defaultMemberUniqueName="[Fact Medical Record Services Details].[BU].[All]" allUniqueName="[Fact Medical Record Services Details].[BU].[All]" dimensionUniqueName="[Fact Medical Record Services Details]" displayFolder="" count="0" unbalanced="0" hidden="1"/>
    <cacheHierarchy uniqueName="[Fact Medical Record Services Details].[Company_Key]" caption="Company_Key" attribute="1" defaultMemberUniqueName="[Fact Medical Record Services Details].[Company_Key].[All]" allUniqueName="[Fact Medical Record Services Details].[Company_Key].[All]" dimensionUniqueName="[Fact Medical Record Services Details]" displayFolder="" count="0" unbalanced="0" hidden="1"/>
    <cacheHierarchy uniqueName="[Fact Medical Record Services Details].[DiagnosisKey]" caption="DiagnosisKey" attribute="1" defaultMemberUniqueName="[Fact Medical Record Services Details].[DiagnosisKey].[All]" allUniqueName="[Fact Medical Record Services Details].[DiagnosisKey].[All]" dimensionUniqueName="[Fact Medical Record Services Details]" displayFolder="" count="0" unbalanced="0" hidden="1"/>
    <cacheHierarchy uniqueName="[Fact Medical Record Services Details].[Doctor_Key]" caption="Doctor_Key" attribute="1" defaultMemberUniqueName="[Fact Medical Record Services Details].[Doctor_Key].[All]" allUniqueName="[Fact Medical Record Services Details].[Doctor_Key].[All]" dimensionUniqueName="[Fact Medical Record Services Details]" displayFolder="" count="0" unbalanced="0" hidden="1"/>
    <cacheHierarchy uniqueName="[Fact Medical Record Services Details].[EpsoideKey]" caption="EpsoideKey" attribute="1" defaultMemberUniqueName="[Fact Medical Record Services Details].[EpsoideKey].[All]" allUniqueName="[Fact Medical Record Services Details].[EpsoideKey].[All]" dimensionUniqueName="[Fact Medical Record Services Details]" displayFolder="" count="0" unbalanced="0" hidden="1"/>
    <cacheHierarchy uniqueName="[Fact Medical Record Services Details].[filenumber]" caption="filenumber" attribute="1" defaultMemberUniqueName="[Fact Medical Record Services Details].[filenumber].[All]" allUniqueName="[Fact Medical Record Services Details].[filenumber].[All]" dimensionUniqueName="[Fact Medical Record Services Details]" displayFolder="" count="0" unbalanced="0" hidden="1"/>
    <cacheHierarchy uniqueName="[Fact Medical Record Services Details].[Flag]" caption="Flag" attribute="1" defaultMemberUniqueName="[Fact Medical Record Services Details].[Flag].[All]" allUniqueName="[Fact Medical Record Services Details].[Flag].[All]" dimensionUniqueName="[Fact Medical Record Services Details]" displayFolder="" count="0" unbalanced="0" hidden="1"/>
    <cacheHierarchy uniqueName="[Fact Medical Record Services Details].[patient_id]" caption="patient_id" attribute="1" defaultMemberUniqueName="[Fact Medical Record Services Details].[patient_id].[All]" allUniqueName="[Fact Medical Record Services Details].[patient_id].[All]" dimensionUniqueName="[Fact Medical Record Services Details]" displayFolder="" count="0" unbalanced="0" hidden="1"/>
    <cacheHierarchy uniqueName="[Fact Medical Record Services Details].[ServiceID]" caption="ServiceID" attribute="1" defaultMemberUniqueName="[Fact Medical Record Services Details].[ServiceID].[All]" allUniqueName="[Fact Medical Record Services Details].[ServiceID].[All]" dimensionUniqueName="[Fact Medical Record Services Details]" displayFolder="" count="0" unbalanced="0" hidden="1"/>
    <cacheHierarchy uniqueName="[Fact Medical Record Services Details].[VisitDate]" caption="VisitDate" attribute="1" defaultMemberUniqueName="[Fact Medical Record Services Details].[VisitDate].[All]" allUniqueName="[Fact Medical Record Services Details].[VisitDate].[All]" dimensionUniqueName="[Fact Medical Record Services Details]" displayFolder="" count="0" unbalanced="0" hidden="1"/>
    <cacheHierarchy uniqueName="[Fact Medical Record Services Details].[Weighttt]" caption="Weighttt" attribute="1" defaultMemberUniqueName="[Fact Medical Record Services Details].[Weighttt].[All]" allUniqueName="[Fact Medical Record Services Details].[Weighttt].[All]" dimensionUniqueName="[Fact Medical Record Services Details]" displayFolder="" count="0" unbalanced="0" hidden="1"/>
    <cacheHierarchy uniqueName="[Fact Occupancy].[Bed_Key]" caption="Bed_Key" attribute="1" defaultMemberUniqueName="[Fact Occupancy].[Bed_Key].[All]" allUniqueName="[Fact Occupancy].[Bed_Key].[All]" dimensionUniqueName="[Fact Occupancy]" displayFolder="" count="0" unbalanced="0" hidden="1"/>
    <cacheHierarchy uniqueName="[Fact Occupancy].[Company_Key]" caption="Company_Key" attribute="1" defaultMemberUniqueName="[Fact Occupancy].[Company_Key].[All]" allUniqueName="[Fact Occupancy].[Company_Key].[All]" dimensionUniqueName="[Fact Occupancy]" displayFolder="" count="0" unbalanced="0" hidden="1"/>
    <cacheHierarchy uniqueName="[Fact Occupancy].[OccupiedBed]" caption="OccupiedBed" attribute="1" defaultMemberUniqueName="[Fact Occupancy].[OccupiedBed].[All]" allUniqueName="[Fact Occupancy].[OccupiedBed].[All]" dimensionUniqueName="[Fact Occupancy]" displayFolder="" count="0" unbalanced="0" hidden="1"/>
    <cacheHierarchy uniqueName="[Fact Occupancy].[OccupiedBedPerTime]" caption="OccupiedBedPerTime" attribute="1" defaultMemberUniqueName="[Fact Occupancy].[OccupiedBedPerTime].[All]" allUniqueName="[Fact Occupancy].[OccupiedBedPerTime].[All]" dimensionUniqueName="[Fact Occupancy]" displayFolder="" count="0" unbalanced="0" hidden="1"/>
    <cacheHierarchy uniqueName="[Fact Occupancy].[Organization_Key]" caption="Organization_Key" attribute="1" defaultMemberUniqueName="[Fact Occupancy].[Organization_Key].[All]" allUniqueName="[Fact Occupancy].[Organization_Key].[All]" dimensionUniqueName="[Fact Occupancy]" displayFolder="" count="0" unbalanced="0" hidden="1"/>
    <cacheHierarchy uniqueName="[Fact Occupancy].[Patient_Episode_Type]" caption="Patient_Episode_Type" attribute="1" defaultMemberUniqueName="[Fact Occupancy].[Patient_Episode_Type].[All]" allUniqueName="[Fact Occupancy].[Patient_Episode_Type].[All]" dimensionUniqueName="[Fact Occupancy]" displayFolder="" count="0" unbalanced="0" hidden="1"/>
    <cacheHierarchy uniqueName="[Fact Occupancy].[Service_Date]" caption="Service_Date" attribute="1" defaultMemberUniqueName="[Fact Occupancy].[Service_Date].[All]" allUniqueName="[Fact Occupancy].[Service_Date].[All]" dimensionUniqueName="[Fact Occupancy]" displayFolder="" count="0" unbalanced="0" hidden="1"/>
    <cacheHierarchy uniqueName="[Fact Occupancy].[Service_DateKey]" caption="Service_DateKey" attribute="1" defaultMemberUniqueName="[Fact Occupancy].[Service_DateKey].[All]" allUniqueName="[Fact Occupancy].[Service_DateKey].[All]" dimensionUniqueName="[Fact Occupancy]" displayFolder="" count="0" unbalanced="0" hidden="1"/>
    <cacheHierarchy uniqueName="[Fact Occupancy].[Staff_key]" caption="Staff_key" attribute="1" defaultMemberUniqueName="[Fact Occupancy].[Staff_key].[All]" allUniqueName="[Fact Occupancy].[Staff_key].[All]" dimensionUniqueName="[Fact Occupancy]" displayFolder="" count="0" unbalanced="0" hidden="1"/>
    <cacheHierarchy uniqueName="[Fact Occupancy].[TimeKey]" caption="TimeKey" attribute="1" defaultMemberUniqueName="[Fact Occupancy].[TimeKey].[All]" allUniqueName="[Fact Occupancy].[TimeKey].[All]" dimensionUniqueName="[Fact Occupancy]" displayFolder="" count="0" unbalanced="0" hidden="1"/>
    <cacheHierarchy uniqueName="[Fact OR].[Actualduration]" caption="Actualduration" attribute="1" defaultMemberUniqueName="[Fact OR].[Actualduration].[All]" allUniqueName="[Fact OR].[Actualduration].[All]" dimensionUniqueName="[Fact OR]" displayFolder="" count="0" unbalanced="0" hidden="1"/>
    <cacheHierarchy uniqueName="[Fact OR].[Ans]" caption="Ans" attribute="1" defaultMemberUniqueName="[Fact OR].[Ans].[All]" allUniqueName="[Fact OR].[Ans].[All]" dimensionUniqueName="[Fact OR]" displayFolder="" count="0" unbalanced="0" hidden="1"/>
    <cacheHierarchy uniqueName="[Fact OR].[CDate]" caption="CDate" attribute="1" defaultMemberUniqueName="[Fact OR].[CDate].[All]" allUniqueName="[Fact OR].[CDate].[All]" dimensionUniqueName="[Fact OR]" displayFolder="" count="0" unbalanced="0" hidden="1"/>
    <cacheHierarchy uniqueName="[Fact OR].[CDateTime]" caption="CDateTime" attribute="1" defaultMemberUniqueName="[Fact OR].[CDateTime].[All]" allUniqueName="[Fact OR].[CDateTime].[All]" dimensionUniqueName="[Fact OR]" displayFolder="" count="0" unbalanced="0" hidden="1"/>
    <cacheHierarchy uniqueName="[Fact OR].[ClosedByDoctor]" caption="ClosedByDoctor" attribute="1" defaultMemberUniqueName="[Fact OR].[ClosedByDoctor].[All]" allUniqueName="[Fact OR].[ClosedByDoctor].[All]" dimensionUniqueName="[Fact OR]" displayFolder="" count="0" unbalanced="0" hidden="1"/>
    <cacheHierarchy uniqueName="[Fact OR].[ClosedByNurse]" caption="ClosedByNurse" attribute="1" defaultMemberUniqueName="[Fact OR].[ClosedByNurse].[All]" allUniqueName="[Fact OR].[ClosedByNurse].[All]" dimensionUniqueName="[Fact OR]" displayFolder="" count="0" unbalanced="0" hidden="1"/>
    <cacheHierarchy uniqueName="[Fact OR].[Company_Key]" caption="Company_Key" attribute="1" defaultMemberUniqueName="[Fact OR].[Company_Key].[All]" allUniqueName="[Fact OR].[Company_Key].[All]" dimensionUniqueName="[Fact OR]" displayFolder="" count="0" unbalanced="0" hidden="1"/>
    <cacheHierarchy uniqueName="[Fact OR].[CompDate]" caption="CompDate" attribute="1" defaultMemberUniqueName="[Fact OR].[CompDate].[All]" allUniqueName="[Fact OR].[CompDate].[All]" dimensionUniqueName="[Fact OR]" displayFolder="" count="0" unbalanced="0" hidden="1"/>
    <cacheHierarchy uniqueName="[Fact OR].[Diagnosis_Key]" caption="Diagnosis_Key" attribute="1" defaultMemberUniqueName="[Fact OR].[Diagnosis_Key].[All]" allUniqueName="[Fact OR].[Diagnosis_Key].[All]" dimensionUniqueName="[Fact OR]" displayFolder="" count="0" unbalanced="0" hidden="1"/>
    <cacheHierarchy uniqueName="[Fact OR].[duration]" caption="duration" attribute="1" defaultMemberUniqueName="[Fact OR].[duration].[All]" allUniqueName="[Fact OR].[duration].[All]" dimensionUniqueName="[Fact OR]" displayFolder="" count="0" unbalanced="0" hidden="1"/>
    <cacheHierarchy uniqueName="[Fact OR].[Episode_key]" caption="Episode_key" attribute="1" defaultMemberUniqueName="[Fact OR].[Episode_key].[All]" allUniqueName="[Fact OR].[Episode_key].[All]" dimensionUniqueName="[Fact OR]" displayFolder="" count="0" unbalanced="0" hidden="1"/>
    <cacheHierarchy uniqueName="[Fact OR].[fromtime]" caption="fromtime" attribute="1" defaultMemberUniqueName="[Fact OR].[fromtime].[All]" allUniqueName="[Fact OR].[fromtime].[All]" dimensionUniqueName="[Fact OR]" displayFolder="" count="0" unbalanced="0" hidden="1"/>
    <cacheHierarchy uniqueName="[Fact OR].[OnTime]" caption="OnTime" attribute="1" defaultMemberUniqueName="[Fact OR].[OnTime].[All]" allUniqueName="[Fact OR].[OnTime].[All]" dimensionUniqueName="[Fact OR]" displayFolder="" count="0" unbalanced="0" hidden="1"/>
    <cacheHierarchy uniqueName="[Fact OR].[optcode]" caption="optcode" attribute="1" defaultMemberUniqueName="[Fact OR].[optcode].[All]" allUniqueName="[Fact OR].[optcode].[All]" dimensionUniqueName="[Fact OR]" displayFolder="" count="0" unbalanced="0" hidden="1"/>
    <cacheHierarchy uniqueName="[Fact OR].[OptResult]" caption="OptResult" attribute="1" defaultMemberUniqueName="[Fact OR].[OptResult].[All]" allUniqueName="[Fact OR].[OptResult].[All]" dimensionUniqueName="[Fact OR]" displayFolder="" count="0" unbalanced="0" hidden="1"/>
    <cacheHierarchy uniqueName="[Fact OR].[optroom]" caption="optroom" attribute="1" defaultMemberUniqueName="[Fact OR].[optroom].[All]" allUniqueName="[Fact OR].[optroom].[All]" dimensionUniqueName="[Fact OR]" displayFolder="" count="0" unbalanced="0" hidden="1"/>
    <cacheHierarchy uniqueName="[Fact OR].[OptType]" caption="OptType" attribute="1" defaultMemberUniqueName="[Fact OR].[OptType].[All]" allUniqueName="[Fact OR].[OptType].[All]" dimensionUniqueName="[Fact OR]" displayFolder="" count="0" unbalanced="0" hidden="1"/>
    <cacheHierarchy uniqueName="[Fact OR].[orderdate]" caption="orderdate" attribute="1" defaultMemberUniqueName="[Fact OR].[orderdate].[All]" allUniqueName="[Fact OR].[orderdate].[All]" dimensionUniqueName="[Fact OR]" displayFolder="" count="0" unbalanced="0" hidden="1"/>
    <cacheHierarchy uniqueName="[Fact OR].[Organization_key]" caption="Organization_key" attribute="1" defaultMemberUniqueName="[Fact OR].[Organization_key].[All]" allUniqueName="[Fact OR].[Organization_key].[All]" dimensionUniqueName="[Fact OR]" displayFolder="" count="0" unbalanced="0" hidden="1"/>
    <cacheHierarchy uniqueName="[Fact OR].[PATIENT_ID]" caption="PATIENT_ID" attribute="1" defaultMemberUniqueName="[Fact OR].[PATIENT_ID].[All]" allUniqueName="[Fact OR].[PATIENT_ID].[All]" dimensionUniqueName="[Fact OR]" displayFolder="" count="0" unbalanced="0" hidden="1"/>
    <cacheHierarchy uniqueName="[Fact OR].[PatReturned]" caption="PatReturned" attribute="1" defaultMemberUniqueName="[Fact OR].[PatReturned].[All]" allUniqueName="[Fact OR].[PatReturned].[All]" dimensionUniqueName="[Fact OR]" displayFolder="" count="0" unbalanced="0" hidden="1"/>
    <cacheHierarchy uniqueName="[Fact OR].[PatTransfered]" caption="PatTransfered" attribute="1" defaultMemberUniqueName="[Fact OR].[PatTransfered].[All]" allUniqueName="[Fact OR].[PatTransfered].[All]" dimensionUniqueName="[Fact OR]" displayFolder="" count="0" unbalanced="0" hidden="1"/>
    <cacheHierarchy uniqueName="[Fact OR].[ReturnDate]" caption="ReturnDate" attribute="1" defaultMemberUniqueName="[Fact OR].[ReturnDate].[All]" allUniqueName="[Fact OR].[ReturnDate].[All]" dimensionUniqueName="[Fact OR]" displayFolder="" count="0" unbalanced="0" hidden="1"/>
    <cacheHierarchy uniqueName="[Fact OR].[satus]" caption="satus" attribute="1" defaultMemberUniqueName="[Fact OR].[satus].[All]" allUniqueName="[Fact OR].[satus].[All]" dimensionUniqueName="[Fact OR]" displayFolder="" count="0" unbalanced="0" hidden="1"/>
    <cacheHierarchy uniqueName="[Fact OR].[Surgeon]" caption="Surgeon" attribute="1" defaultMemberUniqueName="[Fact OR].[Surgeon].[All]" allUniqueName="[Fact OR].[Surgeon].[All]" dimensionUniqueName="[Fact OR]" displayFolder="" count="0" unbalanced="0" hidden="1"/>
    <cacheHierarchy uniqueName="[Fact OR].[SurgeonAss]" caption="SurgeonAss" attribute="1" defaultMemberUniqueName="[Fact OR].[SurgeonAss].[All]" allUniqueName="[Fact OR].[SurgeonAss].[All]" dimensionUniqueName="[Fact OR]" displayFolder="" count="0" unbalanced="0" hidden="1"/>
    <cacheHierarchy uniqueName="[Fact OR].[sys_key]" caption="sys_key" attribute="1" defaultMemberUniqueName="[Fact OR].[sys_key].[All]" allUniqueName="[Fact OR].[sys_key].[All]" dimensionUniqueName="[Fact OR]" displayFolder="" count="0" unbalanced="0" hidden="1"/>
    <cacheHierarchy uniqueName="[Fact OR].[totime]" caption="totime" attribute="1" defaultMemberUniqueName="[Fact OR].[totime].[All]" allUniqueName="[Fact OR].[totime].[All]" dimensionUniqueName="[Fact OR]" displayFolder="" count="0" unbalanced="0" hidden="1"/>
    <cacheHierarchy uniqueName="[Fact OR].[TransTime]" caption="TransTime" attribute="1" defaultMemberUniqueName="[Fact OR].[TransTime].[All]" allUniqueName="[Fact OR].[TransTime].[All]" dimensionUniqueName="[Fact OR]" displayFolder="" count="0" unbalanced="0" hidden="1"/>
    <cacheHierarchy uniqueName="[Fact OVR].[Category]" caption="Category" attribute="1" defaultMemberUniqueName="[Fact OVR].[Category].[All]" allUniqueName="[Fact OVR].[Category].[All]" dimensionUniqueName="[Fact OVR]" displayFolder="" count="0" unbalanced="0" hidden="1"/>
    <cacheHierarchy uniqueName="[Fact OVR].[DateKey]" caption="DateKey" attribute="1" defaultMemberUniqueName="[Fact OVR].[DateKey].[All]" allUniqueName="[Fact OVR].[DateKey].[All]" dimensionUniqueName="[Fact OVR]" displayFolder="" count="0" unbalanced="0" hidden="1"/>
    <cacheHierarchy uniqueName="[Fact OVR].[DateOfIncident]" caption="DateOfIncident" attribute="1" defaultMemberUniqueName="[Fact OVR].[DateOfIncident].[All]" allUniqueName="[Fact OVR].[DateOfIncident].[All]" dimensionUniqueName="[Fact OVR]" displayFolder="" count="0" unbalanced="0" hidden="1"/>
    <cacheHierarchy uniqueName="[Fact OVR].[Dep_ID]" caption="Dep_ID" attribute="1" defaultMemberUniqueName="[Fact OVR].[Dep_ID].[All]" allUniqueName="[Fact OVR].[Dep_ID].[All]" dimensionUniqueName="[Fact OVR]" displayFolder="" count="0" unbalanced="0" hidden="1"/>
    <cacheHierarchy uniqueName="[Fact OVR].[episode_key]" caption="episode_key" attribute="1" defaultMemberUniqueName="[Fact OVR].[episode_key].[All]" allUniqueName="[Fact OVR].[episode_key].[All]" dimensionUniqueName="[Fact OVR]" displayFolder="" count="0" unbalanced="0" hidden="1"/>
    <cacheHierarchy uniqueName="[Fact OVR].[FollowUp_ID]" caption="FollowUp_ID" attribute="1" defaultMemberUniqueName="[Fact OVR].[FollowUp_ID].[All]" allUniqueName="[Fact OVR].[FollowUp_ID].[All]" dimensionUniqueName="[Fact OVR]" displayFolder="" count="0" unbalanced="0" hidden="1"/>
    <cacheHierarchy uniqueName="[Fact OVR].[Hosp_ID]" caption="Hosp_ID" attribute="1" defaultMemberUniqueName="[Fact OVR].[Hosp_ID].[All]" allUniqueName="[Fact OVR].[Hosp_ID].[All]" dimensionUniqueName="[Fact OVR]" displayFolder="" count="0" unbalanced="0" hidden="1"/>
    <cacheHierarchy uniqueName="[Fact OVR].[Master_ID]" caption="Master_ID" attribute="1" defaultMemberUniqueName="[Fact OVR].[Master_ID].[All]" allUniqueName="[Fact OVR].[Master_ID].[All]" dimensionUniqueName="[Fact OVR]" displayFolder="" count="0" unbalanced="0" hidden="1"/>
    <cacheHierarchy uniqueName="[Fact OVR].[OVR_ID]" caption="OVR_ID" attribute="1" defaultMemberUniqueName="[Fact OVR].[OVR_ID].[All]" allUniqueName="[Fact OVR].[OVR_ID].[All]" dimensionUniqueName="[Fact OVR]" displayFolder="" count="0" unbalanced="0" hidden="1"/>
    <cacheHierarchy uniqueName="[Fact OVR].[Patient_ID]" caption="Patient_ID" attribute="1" defaultMemberUniqueName="[Fact OVR].[Patient_ID].[All]" allUniqueName="[Fact OVR].[Patient_ID].[All]" dimensionUniqueName="[Fact OVR]" displayFolder="" count="0" unbalanced="0" hidden="1"/>
    <cacheHierarchy uniqueName="[Fact OVR].[PatientEpisodeType_Key]" caption="PatientEpisodeType_Key" attribute="1" defaultMemberUniqueName="[Fact OVR].[PatientEpisodeType_Key].[All]" allUniqueName="[Fact OVR].[PatientEpisodeType_Key].[All]" dimensionUniqueName="[Fact OVR]" displayFolder="" count="0" unbalanced="0" hidden="1"/>
    <cacheHierarchy uniqueName="[Fact Package].[DateKey]" caption="DateKey" attribute="1" defaultMemberUniqueName="[Fact Package].[DateKey].[All]" allUniqueName="[Fact Package].[DateKey].[All]" dimensionUniqueName="[Fact Package]" displayFolder="" count="0" unbalanced="0" hidden="1"/>
    <cacheHierarchy uniqueName="[Fact Package].[Episode_Key]" caption="Episode_Key" attribute="1" defaultMemberUniqueName="[Fact Package].[Episode_Key].[All]" allUniqueName="[Fact Package].[Episode_Key].[All]" dimensionUniqueName="[Fact Package]" displayFolder="" count="0" unbalanced="0" hidden="1"/>
    <cacheHierarchy uniqueName="[Fact Package].[Flag]" caption="Flag" attribute="1" defaultMemberUniqueName="[Fact Package].[Flag].[All]" allUniqueName="[Fact Package].[Flag].[All]" dimensionUniqueName="[Fact Package]" displayFolder="" count="0" unbalanced="0" hidden="1"/>
    <cacheHierarchy uniqueName="[Fact Package].[NoOfPackage]" caption="NoOfPackage" attribute="1" defaultMemberUniqueName="[Fact Package].[NoOfPackage].[All]" allUniqueName="[Fact Package].[NoOfPackage].[All]" dimensionUniqueName="[Fact Package]" displayFolder="" count="0" unbalanced="0" hidden="1"/>
    <cacheHierarchy uniqueName="[Fact Package].[Organization_Key]" caption="Organization_Key" attribute="1" defaultMemberUniqueName="[Fact Package].[Organization_Key].[All]" allUniqueName="[Fact Package].[Organization_Key].[All]" dimensionUniqueName="[Fact Package]" displayFolder="" count="0" unbalanced="0" hidden="1"/>
    <cacheHierarchy uniqueName="[Fact Package].[Package_ID]" caption="Package_ID" attribute="1" defaultMemberUniqueName="[Fact Package].[Package_ID].[All]" allUniqueName="[Fact Package].[Package_ID].[All]" dimensionUniqueName="[Fact Package]" displayFolder="" count="0" unbalanced="0" hidden="1"/>
    <cacheHierarchy uniqueName="[Fact Package].[Patient_ID]" caption="Patient_ID" attribute="1" defaultMemberUniqueName="[Fact Package].[Patient_ID].[All]" allUniqueName="[Fact Package].[Patient_ID].[All]" dimensionUniqueName="[Fact Package]" displayFolder="" count="0" unbalanced="0" hidden="1"/>
    <cacheHierarchy uniqueName="[Fact Package].[patientid]" caption="patientid" attribute="1" defaultMemberUniqueName="[Fact Package].[patientid].[All]" allUniqueName="[Fact Package].[patientid].[All]" dimensionUniqueName="[Fact Package]" displayFolder="" count="0" unbalanced="0" hidden="1"/>
    <cacheHierarchy uniqueName="[Fact Package].[Service_Key]" caption="Service_Key" attribute="1" defaultMemberUniqueName="[Fact Package].[Service_Key].[All]" allUniqueName="[Fact Package].[Service_Key].[All]" dimensionUniqueName="[Fact Package]" displayFolder="" count="0" unbalanced="0" hidden="1"/>
    <cacheHierarchy uniqueName="[Fact Package].[Staff_ID]" caption="Staff_ID" attribute="1" defaultMemberUniqueName="[Fact Package].[Staff_ID].[All]" allUniqueName="[Fact Package].[Staff_ID].[All]" dimensionUniqueName="[Fact Package]" displayFolder="" count="0" unbalanced="0" hidden="1"/>
    <cacheHierarchy uniqueName="[Fact Package].[VisitServiceClassificationID]" caption="VisitServiceClassificationID" attribute="1" defaultMemberUniqueName="[Fact Package].[VisitServiceClassificationID].[All]" allUniqueName="[Fact Package].[VisitServiceClassificationID].[All]" dimensionUniqueName="[Fact Package]" displayFolder="" count="0" unbalanced="0" hidden="1"/>
    <cacheHierarchy uniqueName="[Fact Phone Call].[caller]" caption="caller" attribute="1" defaultMemberUniqueName="[Fact Phone Call].[caller].[All]" allUniqueName="[Fact Phone Call].[caller].[All]" dimensionUniqueName="[Fact Phone Call]" displayFolder="" count="0" unbalanced="0" hidden="1"/>
    <cacheHierarchy uniqueName="[Fact Phone Call].[callid]" caption="callid" attribute="1" defaultMemberUniqueName="[Fact Phone Call].[callid].[All]" allUniqueName="[Fact Phone Call].[callid].[All]" dimensionUniqueName="[Fact Phone Call]" displayFolder="" count="0" unbalanced="0" hidden="1"/>
    <cacheHierarchy uniqueName="[Fact Phone Call].[consulttime]" caption="consulttime" attribute="1" defaultMemberUniqueName="[Fact Phone Call].[consulttime].[All]" allUniqueName="[Fact Phone Call].[consulttime].[All]" dimensionUniqueName="[Fact Phone Call]" displayFolder="" count="0" unbalanced="0" hidden="1"/>
    <cacheHierarchy uniqueName="[Fact Phone Call].[disptime]" caption="disptime" attribute="1" defaultMemberUniqueName="[Fact Phone Call].[disptime].[All]" allUniqueName="[Fact Phone Call].[disptime].[All]" dimensionUniqueName="[Fact Phone Call]" displayFolder="" count="0" unbalanced="0" hidden="1"/>
    <cacheHierarchy uniqueName="[Fact Phone Call].[duration]" caption="duration" attribute="1" defaultMemberUniqueName="[Fact Phone Call].[duration].[All]" allUniqueName="[Fact Phone Call].[duration].[All]" dimensionUniqueName="[Fact Phone Call]" displayFolder="" count="0" unbalanced="0" hidden="1"/>
    <cacheHierarchy uniqueName="[Fact Phone Call].[held]" caption="held" attribute="1" defaultMemberUniqueName="[Fact Phone Call].[held].[All]" allUniqueName="[Fact Phone Call].[held].[All]" dimensionUniqueName="[Fact Phone Call]" displayFolder="" count="0" unbalanced="0" hidden="1"/>
    <cacheHierarchy uniqueName="[Fact Phone Call].[holdabn]" caption="holdabn" attribute="1" defaultMemberUniqueName="[Fact Phone Call].[holdabn].[All]" allUniqueName="[Fact Phone Call].[holdabn].[All]" dimensionUniqueName="[Fact Phone Call]" displayFolder="" count="0" unbalanced="0" hidden="1"/>
    <cacheHierarchy uniqueName="[Fact Phone Call].[queuetime]" caption="queuetime" attribute="1" defaultMemberUniqueName="[Fact Phone Call].[queuetime].[All]" allUniqueName="[Fact Phone Call].[queuetime].[All]" dimensionUniqueName="[Fact Phone Call]" displayFolder="" count="0" unbalanced="0" hidden="1"/>
    <cacheHierarchy uniqueName="[Fact Phone Call].[reciever]" caption="reciever" attribute="1" defaultMemberUniqueName="[Fact Phone Call].[reciever].[All]" allUniqueName="[Fact Phone Call].[reciever].[All]" dimensionUniqueName="[Fact Phone Call]" displayFolder="" count="0" unbalanced="0" hidden="1"/>
    <cacheHierarchy uniqueName="[Fact Phone Call].[ringtime]" caption="ringtime" attribute="1" defaultMemberUniqueName="[Fact Phone Call].[ringtime].[All]" allUniqueName="[Fact Phone Call].[ringtime].[All]" dimensionUniqueName="[Fact Phone Call]" displayFolder="" count="0" unbalanced="0" hidden="1"/>
    <cacheHierarchy uniqueName="[Fact Phone Call].[talktime]" caption="talktime" attribute="1" defaultMemberUniqueName="[Fact Phone Call].[talktime].[All]" allUniqueName="[Fact Phone Call].[talktime].[All]" dimensionUniqueName="[Fact Phone Call]" displayFolder="" count="0" unbalanced="0" hidden="1"/>
    <cacheHierarchy uniqueName="[Fact Phone Call].[transfere_Status]" caption="transfere_Status" attribute="1" defaultMemberUniqueName="[Fact Phone Call].[transfere_Status].[All]" allUniqueName="[Fact Phone Call].[transfere_Status].[All]" dimensionUniqueName="[Fact Phone Call]" displayFolder="" count="0" unbalanced="0" hidden="1"/>
    <cacheHierarchy uniqueName="[Fact Process Indicator].[AreaID]" caption="AreaID" attribute="1" defaultMemberUniqueName="[Fact Process Indicator].[AreaID].[All]" allUniqueName="[Fact Process Indicator].[AreaID].[All]" dimensionUniqueName="[Fact Process Indicator]" displayFolder="" count="0" unbalanced="0" hidden="1"/>
    <cacheHierarchy uniqueName="[Fact Process Indicator].[ArriveDate]" caption="ArriveDate" attribute="1" defaultMemberUniqueName="[Fact Process Indicator].[ArriveDate].[All]" allUniqueName="[Fact Process Indicator].[ArriveDate].[All]" dimensionUniqueName="[Fact Process Indicator]" displayFolder="" count="0" unbalanced="0" hidden="1"/>
    <cacheHierarchy uniqueName="[Fact Process Indicator].[BedClinic_Key]" caption="BedClinic_Key" attribute="1" defaultMemberUniqueName="[Fact Process Indicator].[BedClinic_Key].[All]" allUniqueName="[Fact Process Indicator].[BedClinic_Key].[All]" dimensionUniqueName="[Fact Process Indicator]" displayFolder="" count="0" unbalanced="0" hidden="1"/>
    <cacheHierarchy uniqueName="[Fact Process Indicator].[BookingTypeID]" caption="BookingTypeID" attribute="1" defaultMemberUniqueName="[Fact Process Indicator].[BookingTypeID].[All]" allUniqueName="[Fact Process Indicator].[BookingTypeID].[All]" dimensionUniqueName="[Fact Process Indicator]" displayFolder="" count="0" unbalanced="0" hidden="1"/>
    <cacheHierarchy uniqueName="[Fact Process Indicator].[ClinicID]" caption="ClinicID" attribute="1" defaultMemberUniqueName="[Fact Process Indicator].[ClinicID].[All]" allUniqueName="[Fact Process Indicator].[ClinicID].[All]" dimensionUniqueName="[Fact Process Indicator]" displayFolder="" count="0" unbalanced="0" hidden="1"/>
    <cacheHierarchy uniqueName="[Fact Process Indicator].[Company_Key]" caption="Company_Key" attribute="1" defaultMemberUniqueName="[Fact Process Indicator].[Company_Key].[All]" allUniqueName="[Fact Process Indicator].[Company_Key].[All]" dimensionUniqueName="[Fact Process Indicator]" displayFolder="" count="0" unbalanced="0" hidden="1"/>
    <cacheHierarchy uniqueName="[Fact Process Indicator].[CompleteDate]" caption="CompleteDate" attribute="1" defaultMemberUniqueName="[Fact Process Indicator].[CompleteDate].[All]" allUniqueName="[Fact Process Indicator].[CompleteDate].[All]" dimensionUniqueName="[Fact Process Indicator]" displayFolder="" count="0" unbalanced="0" hidden="1"/>
    <cacheHierarchy uniqueName="[Fact Process Indicator].[Diagnosis_Key]" caption="Diagnosis_Key" attribute="1" defaultMemberUniqueName="[Fact Process Indicator].[Diagnosis_Key].[All]" allUniqueName="[Fact Process Indicator].[Diagnosis_Key].[All]" dimensionUniqueName="[Fact Process Indicator]" displayFolder="" count="0" unbalanced="0" hidden="1"/>
    <cacheHierarchy uniqueName="[Fact Process Indicator].[Doctor_Key]" caption="Doctor_Key" attribute="1" defaultMemberUniqueName="[Fact Process Indicator].[Doctor_Key].[All]" allUniqueName="[Fact Process Indicator].[Doctor_Key].[All]" dimensionUniqueName="[Fact Process Indicator]" displayFolder="" count="0" unbalanced="0" hidden="1"/>
    <cacheHierarchy uniqueName="[Fact Process Indicator].[EndDate]" caption="EndDate" attribute="1" defaultMemberUniqueName="[Fact Process Indicator].[EndDate].[All]" allUniqueName="[Fact Process Indicator].[EndDate].[All]" dimensionUniqueName="[Fact Process Indicator]" displayFolder="" count="0" unbalanced="0" hidden="1"/>
    <cacheHierarchy uniqueName="[Fact Process Indicator].[Episode_Key]" caption="Episode_Key" attribute="1" defaultMemberUniqueName="[Fact Process Indicator].[Episode_Key].[All]" allUniqueName="[Fact Process Indicator].[Episode_Key].[All]" dimensionUniqueName="[Fact Process Indicator]" displayFolder="" count="0" unbalanced="0" hidden="1"/>
    <cacheHierarchy uniqueName="[Fact Process Indicator].[NEW_FOLLOWUP_FLAG]" caption="NEW_FOLLOWUP_FLAG" attribute="1" defaultMemberUniqueName="[Fact Process Indicator].[NEW_FOLLOWUP_FLAG].[All]" allUniqueName="[Fact Process Indicator].[NEW_FOLLOWUP_FLAG].[All]" dimensionUniqueName="[Fact Process Indicator]" displayFolder="" count="0" unbalanced="0" hidden="1"/>
    <cacheHierarchy uniqueName="[Fact Process Indicator].[OPDWaitingTime]" caption="OPDWaitingTime" attribute="1" defaultMemberUniqueName="[Fact Process Indicator].[OPDWaitingTime].[All]" allUniqueName="[Fact Process Indicator].[OPDWaitingTime].[All]" dimensionUniqueName="[Fact Process Indicator]" displayFolder="" count="0" unbalanced="0" hidden="1"/>
    <cacheHierarchy uniqueName="[Fact Process Indicator].[Organization_key]" caption="Organization_key" attribute="1" defaultMemberUniqueName="[Fact Process Indicator].[Organization_key].[All]" allUniqueName="[Fact Process Indicator].[Organization_key].[All]" dimensionUniqueName="[Fact Process Indicator]" displayFolder="" count="0" unbalanced="0" hidden="1"/>
    <cacheHierarchy uniqueName="[Fact Process Indicator].[patient_id]" caption="patient_id" attribute="1" defaultMemberUniqueName="[Fact Process Indicator].[patient_id].[All]" allUniqueName="[Fact Process Indicator].[patient_id].[All]" dimensionUniqueName="[Fact Process Indicator]" displayFolder="" count="0" unbalanced="0" hidden="1"/>
    <cacheHierarchy uniqueName="[Fact Process Indicator].[PatientEpisodeType_Key]" caption="PatientEpisodeType_Key" attribute="1" defaultMemberUniqueName="[Fact Process Indicator].[PatientEpisodeType_Key].[All]" allUniqueName="[Fact Process Indicator].[PatientEpisodeType_Key].[All]" dimensionUniqueName="[Fact Process Indicator]" displayFolder="" count="0" unbalanced="0" hidden="1"/>
    <cacheHierarchy uniqueName="[Fact Process Indicator].[QueueTicket]" caption="QueueTicket" attribute="1" defaultMemberUniqueName="[Fact Process Indicator].[QueueTicket].[All]" allUniqueName="[Fact Process Indicator].[QueueTicket].[All]" dimensionUniqueName="[Fact Process Indicator]" displayFolder="" count="0" unbalanced="0" hidden="1"/>
    <cacheHierarchy uniqueName="[Fact Process Indicator].[ReservationDate]" caption="ReservationDate" attribute="1" defaultMemberUniqueName="[Fact Process Indicator].[ReservationDate].[All]" allUniqueName="[Fact Process Indicator].[ReservationDate].[All]" dimensionUniqueName="[Fact Process Indicator]" displayFolder="" count="0" unbalanced="0" hidden="1"/>
    <cacheHierarchy uniqueName="[Fact Process Indicator].[SeenDate]" caption="SeenDate" attribute="1" defaultMemberUniqueName="[Fact Process Indicator].[SeenDate].[All]" allUniqueName="[Fact Process Indicator].[SeenDate].[All]" dimensionUniqueName="[Fact Process Indicator]" displayFolder="" count="0" unbalanced="0" hidden="1"/>
    <cacheHierarchy uniqueName="[Fact Process Indicator].[Service_key]" caption="Service_key" attribute="1" defaultMemberUniqueName="[Fact Process Indicator].[Service_key].[All]" allUniqueName="[Fact Process Indicator].[Service_key].[All]" dimensionUniqueName="[Fact Process Indicator]" displayFolder="" count="0" unbalanced="0" hidden="1"/>
    <cacheHierarchy uniqueName="[Fact Process Indicator].[StartDate]" caption="StartDate" attribute="1" defaultMemberUniqueName="[Fact Process Indicator].[StartDate].[All]" allUniqueName="[Fact Process Indicator].[StartDate].[All]" dimensionUniqueName="[Fact Process Indicator]" displayFolder="" count="0" unbalanced="0" hidden="1"/>
    <cacheHierarchy uniqueName="[Fact Process Indicator].[SystemFrom]" caption="SystemFrom" attribute="1" defaultMemberUniqueName="[Fact Process Indicator].[SystemFrom].[All]" allUniqueName="[Fact Process Indicator].[SystemFrom].[All]" dimensionUniqueName="[Fact Process Indicator]" displayFolder="" count="0" unbalanced="0" hidden="1"/>
    <cacheHierarchy uniqueName="[Fact Process Indicator].[TIME_ARRIVED]" caption="TIME_ARRIVED" attribute="1" defaultMemberUniqueName="[Fact Process Indicator].[TIME_ARRIVED].[All]" allUniqueName="[Fact Process Indicator].[TIME_ARRIVED].[All]" dimensionUniqueName="[Fact Process Indicator]" displayFolder="" count="0" unbalanced="0" hidden="1"/>
    <cacheHierarchy uniqueName="[Fact Process Indicator].[TIME_COMPLETE]" caption="TIME_COMPLETE" attribute="1" defaultMemberUniqueName="[Fact Process Indicator].[TIME_COMPLETE].[All]" allUniqueName="[Fact Process Indicator].[TIME_COMPLETE].[All]" dimensionUniqueName="[Fact Process Indicator]" displayFolder="" count="0" unbalanced="0" hidden="1"/>
    <cacheHierarchy uniqueName="[Fact Process Indicator].[TIME_SEEN]" caption="TIME_SEEN" attribute="1" defaultMemberUniqueName="[Fact Process Indicator].[TIME_SEEN].[All]" allUniqueName="[Fact Process Indicator].[TIME_SEEN].[All]" dimensionUniqueName="[Fact Process Indicator]" displayFolder="" count="0" unbalanced="0" hidden="1"/>
    <cacheHierarchy uniqueName="[Fact Process Indicator].[TreatmentTime]" caption="TreatmentTime" attribute="1" defaultMemberUniqueName="[Fact Process Indicator].[TreatmentTime].[All]" allUniqueName="[Fact Process Indicator].[TreatmentTime].[All]" dimensionUniqueName="[Fact Process Indicator]" displayFolder="" count="0" unbalanced="0" hidden="1"/>
    <cacheHierarchy uniqueName="[Fact Process Indicator].[WaitingFlag]" caption="WaitingFlag" attribute="1" defaultMemberUniqueName="[Fact Process Indicator].[WaitingFlag].[All]" allUniqueName="[Fact Process Indicator].[WaitingFlag].[All]" dimensionUniqueName="[Fact Process Indicator]" displayFolder="" count="0" unbalanced="0" hidden="1"/>
    <cacheHierarchy uniqueName="[Fact Process Indicator].[Walkin_Flag]" caption="Walkin_Flag" attribute="1" defaultMemberUniqueName="[Fact Process Indicator].[Walkin_Flag].[All]" allUniqueName="[Fact Process Indicator].[Walkin_Flag].[All]" dimensionUniqueName="[Fact Process Indicator]" displayFolder="" count="0" unbalanced="0" hidden="1"/>
    <cacheHierarchy uniqueName="[Fact Referral Assumptions].[BaseLineKey]" caption="BaseLineKey" attribute="1" defaultMemberUniqueName="[Fact Referral Assumptions].[BaseLineKey].[All]" allUniqueName="[Fact Referral Assumptions].[BaseLineKey].[All]" dimensionUniqueName="[Fact Referral Assumptions]" displayFolder="" count="0" unbalanced="0" hidden="1"/>
    <cacheHierarchy uniqueName="[Fact Referral Assumptions].[CompanyKey]" caption="CompanyKey" attribute="1" defaultMemberUniqueName="[Fact Referral Assumptions].[CompanyKey].[All]" allUniqueName="[Fact Referral Assumptions].[CompanyKey].[All]" dimensionUniqueName="[Fact Referral Assumptions]" displayFolder="" count="0" unbalanced="0" hidden="1"/>
    <cacheHierarchy uniqueName="[Fact Referral Assumptions].[DateKey]" caption="DateKey" attribute="1" defaultMemberUniqueName="[Fact Referral Assumptions].[DateKey].[All]" allUniqueName="[Fact Referral Assumptions].[DateKey].[All]" dimensionUniqueName="[Fact Referral Assumptions]" displayFolder="" count="0" unbalanced="0" hidden="1"/>
    <cacheHierarchy uniqueName="[Fact Referral Assumptions].[EntranceKey]" caption="EntranceKey" attribute="1" defaultMemberUniqueName="[Fact Referral Assumptions].[EntranceKey].[All]" allUniqueName="[Fact Referral Assumptions].[EntranceKey].[All]" dimensionUniqueName="[Fact Referral Assumptions]" displayFolder="" count="0" unbalanced="0" hidden="1"/>
    <cacheHierarchy uniqueName="[Fact Referral Assumptions].[OrganizationKey]" caption="OrganizationKey" attribute="1" defaultMemberUniqueName="[Fact Referral Assumptions].[OrganizationKey].[All]" allUniqueName="[Fact Referral Assumptions].[OrganizationKey].[All]" dimensionUniqueName="[Fact Referral Assumptions]" displayFolder="" count="0" unbalanced="0" hidden="1"/>
    <cacheHierarchy uniqueName="[Fact Referral Assumptions].[PatientEpisodeTypeKey]" caption="PatientEpisodeTypeKey" attribute="1" defaultMemberUniqueName="[Fact Referral Assumptions].[PatientEpisodeTypeKey].[All]" allUniqueName="[Fact Referral Assumptions].[PatientEpisodeTypeKey].[All]" dimensionUniqueName="[Fact Referral Assumptions]" displayFolder="" count="0" unbalanced="0" hidden="1"/>
    <cacheHierarchy uniqueName="[Fact Referral Assumptions].[Referral]" caption="Referral" attribute="1" defaultMemberUniqueName="[Fact Referral Assumptions].[Referral].[All]" allUniqueName="[Fact Referral Assumptions].[Referral].[All]" dimensionUniqueName="[Fact Referral Assumptions]" displayFolder="" count="0" unbalanced="0" hidden="1"/>
    <cacheHierarchy uniqueName="[Fact Referral Assumptions].[ReferralPercent]" caption="ReferralPercent" attribute="1" defaultMemberUniqueName="[Fact Referral Assumptions].[ReferralPercent].[All]" allUniqueName="[Fact Referral Assumptions].[ReferralPercent].[All]" dimensionUniqueName="[Fact Referral Assumptions]" displayFolder="" count="0" unbalanced="0" hidden="1"/>
    <cacheHierarchy uniqueName="[Fact Referral Assumptions].[ScenarioID]" caption="ScenarioID" attribute="1" defaultMemberUniqueName="[Fact Referral Assumptions].[ScenarioID].[All]" allUniqueName="[Fact Referral Assumptions].[ScenarioID].[All]" dimensionUniqueName="[Fact Referral Assumptions]" displayFolder="" count="0" unbalanced="0" hidden="1"/>
    <cacheHierarchy uniqueName="[Fact Referral Assumptions].[SectionTempKey]" caption="SectionTempKey" attribute="1" defaultMemberUniqueName="[Fact Referral Assumptions].[SectionTempKey].[All]" allUniqueName="[Fact Referral Assumptions].[SectionTempKey].[All]" dimensionUniqueName="[Fact Referral Assumptions]" displayFolder="" count="0" unbalanced="0" hidden="1"/>
    <cacheHierarchy uniqueName="[Fact Referral Assumptions].[ServiceKey]" caption="ServiceKey" attribute="1" defaultMemberUniqueName="[Fact Referral Assumptions].[ServiceKey].[All]" allUniqueName="[Fact Referral Assumptions].[ServiceKey].[All]" dimensionUniqueName="[Fact Referral Assumptions]" displayFolder="" count="0" unbalanced="0" hidden="1"/>
    <cacheHierarchy uniqueName="[Fact Referral Assumptions].[Volume]" caption="Volume" attribute="1" defaultMemberUniqueName="[Fact Referral Assumptions].[Volume].[All]" allUniqueName="[Fact Referral Assumptions].[Volume].[All]" dimensionUniqueName="[Fact Referral Assumptions]" displayFolder="" count="0" unbalanced="0" hidden="1"/>
    <cacheHierarchy uniqueName="[Fact Referral Assumptions BaseLine].[BaseLineKey]" caption="BaseLineKey" attribute="1" defaultMemberUniqueName="[Fact Referral Assumptions BaseLine].[BaseLineKey].[All]" allUniqueName="[Fact Referral Assumptions BaseLine].[BaseLineKey].[All]" dimensionUniqueName="[Fact Referral Assumptions BaseLine]" displayFolder="" count="0" unbalanced="0" hidden="1"/>
    <cacheHierarchy uniqueName="[Fact Referral Assumptions BaseLine].[CompanyKey]" caption="CompanyKey" attribute="1" defaultMemberUniqueName="[Fact Referral Assumptions BaseLine].[CompanyKey].[All]" allUniqueName="[Fact Referral Assumptions BaseLine].[CompanyKey].[All]" dimensionUniqueName="[Fact Referral Assumptions BaseLine]" displayFolder="" count="0" unbalanced="0" hidden="1"/>
    <cacheHierarchy uniqueName="[Fact Referral Assumptions BaseLine].[DateKey]" caption="DateKey" attribute="1" defaultMemberUniqueName="[Fact Referral Assumptions BaseLine].[DateKey].[All]" allUniqueName="[Fact Referral Assumptions BaseLine].[DateKey].[All]" dimensionUniqueName="[Fact Referral Assumptions BaseLine]" displayFolder="" count="0" unbalanced="0" hidden="1"/>
    <cacheHierarchy uniqueName="[Fact Referral Assumptions BaseLine].[EntranceKey]" caption="EntranceKey" attribute="1" defaultMemberUniqueName="[Fact Referral Assumptions BaseLine].[EntranceKey].[All]" allUniqueName="[Fact Referral Assumptions BaseLine].[EntranceKey].[All]" dimensionUniqueName="[Fact Referral Assumptions BaseLine]" displayFolder="" count="0" unbalanced="0" hidden="1"/>
    <cacheHierarchy uniqueName="[Fact Referral Assumptions BaseLine].[OrganizationKey]" caption="OrganizationKey" attribute="1" defaultMemberUniqueName="[Fact Referral Assumptions BaseLine].[OrganizationKey].[All]" allUniqueName="[Fact Referral Assumptions BaseLine].[OrganizationKey].[All]" dimensionUniqueName="[Fact Referral Assumptions BaseLine]" displayFolder="" count="0" unbalanced="0" hidden="1"/>
    <cacheHierarchy uniqueName="[Fact Referral Assumptions BaseLine].[PatientEpisodeTypeKey]" caption="PatientEpisodeTypeKey" attribute="1" defaultMemberUniqueName="[Fact Referral Assumptions BaseLine].[PatientEpisodeTypeKey].[All]" allUniqueName="[Fact Referral Assumptions BaseLine].[PatientEpisodeTypeKey].[All]" dimensionUniqueName="[Fact Referral Assumptions BaseLine]" displayFolder="" count="0" unbalanced="0" hidden="1"/>
    <cacheHierarchy uniqueName="[Fact Referral Assumptions BaseLine].[ReferralPercent]" caption="ReferralPercent" attribute="1" defaultMemberUniqueName="[Fact Referral Assumptions BaseLine].[ReferralPercent].[All]" allUniqueName="[Fact Referral Assumptions BaseLine].[ReferralPercent].[All]" dimensionUniqueName="[Fact Referral Assumptions BaseLine]" displayFolder="" count="0" unbalanced="0" hidden="1"/>
    <cacheHierarchy uniqueName="[Fact Referral Assumptions BaseLine].[ScenarioID]" caption="ScenarioID" attribute="1" defaultMemberUniqueName="[Fact Referral Assumptions BaseLine].[ScenarioID].[All]" allUniqueName="[Fact Referral Assumptions BaseLine].[ScenarioID].[All]" dimensionUniqueName="[Fact Referral Assumptions BaseLine]" displayFolder="" count="0" unbalanced="0" hidden="1"/>
    <cacheHierarchy uniqueName="[Fact Referral Assumptions BaseLine].[SectionTempKey]" caption="SectionTempKey" attribute="1" defaultMemberUniqueName="[Fact Referral Assumptions BaseLine].[SectionTempKey].[All]" allUniqueName="[Fact Referral Assumptions BaseLine].[SectionTempKey].[All]" dimensionUniqueName="[Fact Referral Assumptions BaseLine]" displayFolder="" count="0" unbalanced="0" hidden="1"/>
    <cacheHierarchy uniqueName="[Fact Referral Assumptions BaseLine].[ServiceKey]" caption="ServiceKey" attribute="1" defaultMemberUniqueName="[Fact Referral Assumptions BaseLine].[ServiceKey].[All]" allUniqueName="[Fact Referral Assumptions BaseLine].[ServiceKey].[All]" dimensionUniqueName="[Fact Referral Assumptions BaseLine]" displayFolder="" count="0" unbalanced="0" hidden="1"/>
    <cacheHierarchy uniqueName="[Fact Referral Assumptions BaseLine].[Volume]" caption="Volume" attribute="1" defaultMemberUniqueName="[Fact Referral Assumptions BaseLine].[Volume].[All]" allUniqueName="[Fact Referral Assumptions BaseLine].[Volume].[All]" dimensionUniqueName="[Fact Referral Assumptions BaseLine]" displayFolder="" count="0" unbalanced="0" hidden="1"/>
    <cacheHierarchy uniqueName="[Fact Service Date].[Custom Week]" caption="Custom Week" attribute="1" defaultMemberUniqueName="[Fact Service Date].[Custom Week].[All]" allUniqueName="[Fact Service Date].[Custom Week].[All]" dimensionUniqueName="[Fact Service Date]" displayFolder="" count="0" unbalanced="0" hidden="1"/>
    <cacheHierarchy uniqueName="[Fact Service Date].[Date]" caption="Date" attribute="1" defaultMemberUniqueName="[Fact Service Date].[Date].[All]" allUniqueName="[Fact Service Date].[Date].[All]" dimensionUniqueName="[Fact Service Date]" displayFolder="" count="0" unbalanced="0" hidden="1"/>
    <cacheHierarchy uniqueName="[Fact Service Date].[DateKey]" caption="DateKey" attribute="1" defaultMemberUniqueName="[Fact Service Date].[DateKey].[All]" allUniqueName="[Fact Service Date].[DateKey].[All]" dimensionUniqueName="[Fact Service Date]" displayFolder="" count="0" unbalanced="0" hidden="1"/>
    <cacheHierarchy uniqueName="[Fact Service Date].[DateOld]" caption="DateOld" attribute="1" defaultMemberUniqueName="[Fact Service Date].[DateOld].[All]" allUniqueName="[Fact Service Date].[DateOld].[All]" dimensionUniqueName="[Fact Service Date]" displayFolder="" count="0" unbalanced="0" hidden="1"/>
    <cacheHierarchy uniqueName="[Fact Service Date].[Day Name]" caption="Day Name" attribute="1" defaultMemberUniqueName="[Fact Service Date].[Day Name].[All]" allUniqueName="[Fact Service Date].[Day Name].[All]" dimensionUniqueName="[Fact Service Date]" displayFolder="" count="0" unbalanced="0" hidden="1"/>
    <cacheHierarchy uniqueName="[Fact Service Date].[Day Of Month]" caption="Day Of Month" attribute="1" defaultMemberUniqueName="[Fact Service Date].[Day Of Month].[All]" allUniqueName="[Fact Service Date].[Day Of Month].[All]" dimensionUniqueName="[Fact Service Date]" displayFolder="" count="0" unbalanced="0" hidden="1"/>
    <cacheHierarchy uniqueName="[Fact Service Date].[Day of Week]" caption="Day of Week" attribute="1" defaultMemberUniqueName="[Fact Service Date].[Day of Week].[All]" allUniqueName="[Fact Service Date].[Day of Week].[All]" dimensionUniqueName="[Fact Service Date]" displayFolder="" count="0" unbalanced="0" hidden="1"/>
    <cacheHierarchy uniqueName="[Fact Service Date].[Day of Year]" caption="Day of Year" attribute="1" defaultMemberUniqueName="[Fact Service Date].[Day of Year].[All]" allUniqueName="[Fact Service Date].[Day of Year].[All]" dimensionUniqueName="[Fact Service Date]" displayFolder="" count="0" unbalanced="0" hidden="1"/>
    <cacheHierarchy uniqueName="[Fact Service Date].[DayKey]" caption="DayKey" attribute="1" defaultMemberUniqueName="[Fact Service Date].[DayKey].[All]" allUniqueName="[Fact Service Date].[DayKey].[All]" dimensionUniqueName="[Fact Service Date]" displayFolder="" count="0" unbalanced="0" hidden="1"/>
    <cacheHierarchy uniqueName="[Fact Service Date].[DayKey2]" caption="DayKey2" attribute="1" defaultMemberUniqueName="[Fact Service Date].[DayKey2].[All]" allUniqueName="[Fact Service Date].[DayKey2].[All]" dimensionUniqueName="[Fact Service Date]" displayFolder="" count="0" unbalanced="0" hidden="1"/>
    <cacheHierarchy uniqueName="[Fact Service Date].[DayofMonthKey]" caption="DayofMonthKey" attribute="1" defaultMemberUniqueName="[Fact Service Date].[DayofMonthKey].[All]" allUniqueName="[Fact Service Date].[DayofMonthKey].[All]" dimensionUniqueName="[Fact Service Date]" displayFolder="" count="0" unbalanced="0" hidden="1"/>
    <cacheHierarchy uniqueName="[Fact Service Date].[DayofWeekKey]" caption="DayofWeekKey" attribute="1" defaultMemberUniqueName="[Fact Service Date].[DayofWeekKey].[All]" allUniqueName="[Fact Service Date].[DayofWeekKey].[All]" dimensionUniqueName="[Fact Service Date]" displayFolder="" count="0" unbalanced="0" hidden="1"/>
    <cacheHierarchy uniqueName="[Fact Service Date].[DayofYearKey]" caption="DayofYearKey" attribute="1" defaultMemberUniqueName="[Fact Service Date].[DayofYearKey].[All]" allUniqueName="[Fact Service Date].[DayofYearKey].[All]" dimensionUniqueName="[Fact Service Date]" displayFolder="" count="0" unbalanced="0" hidden="1"/>
    <cacheHierarchy uniqueName="[Fact Service Date].[FormattedDate]" caption="FormattedDate" attribute="1" defaultMemberUniqueName="[Fact Service Date].[FormattedDate].[All]" allUniqueName="[Fact Service Date].[FormattedDate].[All]" dimensionUniqueName="[Fact Service Date]" displayFolder="" count="0" unbalanced="0" hidden="1"/>
    <cacheHierarchy uniqueName="[Fact Service Date].[Half Year Name]" caption="Half Year Name" attribute="1" defaultMemberUniqueName="[Fact Service Date].[Half Year Name].[All]" allUniqueName="[Fact Service Date].[Half Year Name].[All]" dimensionUniqueName="[Fact Service Date]" displayFolder="" count="0" unbalanced="0" hidden="1"/>
    <cacheHierarchy uniqueName="[Fact Service Date].[Hijri Date]" caption="Hijri Date" attribute="1" defaultMemberUniqueName="[Fact Service Date].[Hijri Date].[All]" allUniqueName="[Fact Service Date].[Hijri Date].[All]" dimensionUniqueName="[Fact Service Date]" displayFolder="" count="0" unbalanced="0" hidden="1"/>
    <cacheHierarchy uniqueName="[Fact Service Date].[Hijri Month]" caption="Hijri Month" attribute="1" defaultMemberUniqueName="[Fact Service Date].[Hijri Month].[All]" allUniqueName="[Fact Service Date].[Hijri Month].[All]" dimensionUniqueName="[Fact Service Date]" displayFolder="" count="0" unbalanced="0" hidden="1"/>
    <cacheHierarchy uniqueName="[Fact Service Date].[Hijri Quarter]" caption="Hijri Quarter" attribute="1" defaultMemberUniqueName="[Fact Service Date].[Hijri Quarter].[All]" allUniqueName="[Fact Service Date].[Hijri Quarter].[All]" dimensionUniqueName="[Fact Service Date]" displayFolder="" count="0" unbalanced="0" hidden="1"/>
    <cacheHierarchy uniqueName="[Fact Service Date].[Hijri Semester]" caption="Hijri Semester" attribute="1" defaultMemberUniqueName="[Fact Service Date].[Hijri Semester].[All]" allUniqueName="[Fact Service Date].[Hijri Semester].[All]" dimensionUniqueName="[Fact Service Date]" displayFolder="" count="0" unbalanced="0" hidden="1"/>
    <cacheHierarchy uniqueName="[Fact Service Date].[Hijri Year]" caption="Hijri Year" attribute="1" defaultMemberUniqueName="[Fact Service Date].[Hijri Year].[All]" allUniqueName="[Fact Service Date].[Hijri Year].[All]" dimensionUniqueName="[Fact Service Date]" displayFolder="" count="0" unbalanced="0" hidden="1"/>
    <cacheHierarchy uniqueName="[Fact Service Date].[HijriDayKey]" caption="HijriDayKey" attribute="1" defaultMemberUniqueName="[Fact Service Date].[HijriDayKey].[All]" allUniqueName="[Fact Service Date].[HijriDayKey].[All]" dimensionUniqueName="[Fact Service Date]" displayFolder="" count="0" unbalanced="0" hidden="1"/>
    <cacheHierarchy uniqueName="[Fact Service Date].[HijriMonthKey]" caption="HijriMonthKey" attribute="1" defaultMemberUniqueName="[Fact Service Date].[HijriMonthKey].[All]" allUniqueName="[Fact Service Date].[HijriMonthKey].[All]" dimensionUniqueName="[Fact Service Date]" displayFolder="" count="0" unbalanced="0" hidden="1"/>
    <cacheHierarchy uniqueName="[Fact Service Date].[HijriQuarterKey]" caption="HijriQuarterKey" attribute="1" defaultMemberUniqueName="[Fact Service Date].[HijriQuarterKey].[All]" allUniqueName="[Fact Service Date].[HijriQuarterKey].[All]" dimensionUniqueName="[Fact Service Date]" displayFolder="" count="0" unbalanced="0" hidden="1"/>
    <cacheHierarchy uniqueName="[Fact Service Date].[HijriSemesterKey]" caption="HijriSemesterKey" attribute="1" defaultMemberUniqueName="[Fact Service Date].[HijriSemesterKey].[All]" allUniqueName="[Fact Service Date].[HijriSemesterKey].[All]" dimensionUniqueName="[Fact Service Date]" displayFolder="" count="0" unbalanced="0" hidden="1"/>
    <cacheHierarchy uniqueName="[Fact Service Date].[Month Name]" caption="Month Name" attribute="1" defaultMemberUniqueName="[Fact Service Date].[Month Name].[All]" allUniqueName="[Fact Service Date].[Month Name].[All]" dimensionUniqueName="[Fact Service Date]" displayFolder="" count="0" unbalanced="0" hidden="1"/>
    <cacheHierarchy uniqueName="[Fact Service Date].[Month Of Year]" caption="Month Of Year" attribute="1" defaultMemberUniqueName="[Fact Service Date].[Month Of Year].[All]" allUniqueName="[Fact Service Date].[Month Of Year].[All]" dimensionUniqueName="[Fact Service Date]" displayFolder="" count="0" unbalanced="0" hidden="1"/>
    <cacheHierarchy uniqueName="[Fact Service Date].[MonthKey]" caption="MonthKey" attribute="1" defaultMemberUniqueName="[Fact Service Date].[MonthKey].[All]" allUniqueName="[Fact Service Date].[MonthKey].[All]" dimensionUniqueName="[Fact Service Date]" displayFolder="" count="0" unbalanced="0" hidden="1"/>
    <cacheHierarchy uniqueName="[Fact Service Date].[MonthNameKey]" caption="MonthNameKey" attribute="1" defaultMemberUniqueName="[Fact Service Date].[MonthNameKey].[All]" allUniqueName="[Fact Service Date].[MonthNameKey].[All]" dimensionUniqueName="[Fact Service Date]" displayFolder="" count="0" unbalanced="0" hidden="1"/>
    <cacheHierarchy uniqueName="[Fact Service Date].[MonthOverTime]" caption="MonthOverTime" attribute="1" defaultMemberUniqueName="[Fact Service Date].[MonthOverTime].[All]" allUniqueName="[Fact Service Date].[MonthOverTime].[All]" dimensionUniqueName="[Fact Service Date]" displayFolder="" count="0" unbalanced="0" hidden="1"/>
    <cacheHierarchy uniqueName="[Fact Service Date].[PK_Date]" caption="PK_Date" attribute="1" keyAttribute="1" defaultMemberUniqueName="[Fact Service Date].[PK_Date].[All]" allUniqueName="[Fact Service Date].[PK_Date].[All]" dimensionUniqueName="[Fact Service Date]" displayFolder="" count="0" unbalanced="0" hidden="1"/>
    <cacheHierarchy uniqueName="[Fact Service Date].[Quarter Name]" caption="Quarter Name" attribute="1" defaultMemberUniqueName="[Fact Service Date].[Quarter Name].[All]" allUniqueName="[Fact Service Date].[Quarter Name].[All]" dimensionUniqueName="[Fact Service Date]" displayFolder="" count="0" unbalanced="0" hidden="1"/>
    <cacheHierarchy uniqueName="[Fact Service Date].[Quarter Of Year]" caption="Quarter Of Year" attribute="1" defaultMemberUniqueName="[Fact Service Date].[Quarter Of Year].[All]" allUniqueName="[Fact Service Date].[Quarter Of Year].[All]" dimensionUniqueName="[Fact Service Date]" displayFolder="" count="0" unbalanced="0" hidden="1"/>
    <cacheHierarchy uniqueName="[Fact Service Date].[QuarterKey]" caption="QuarterKey" attribute="1" defaultMemberUniqueName="[Fact Service Date].[QuarterKey].[All]" allUniqueName="[Fact Service Date].[QuarterKey].[All]" dimensionUniqueName="[Fact Service Date]" displayFolder="" count="0" unbalanced="0" hidden="1"/>
    <cacheHierarchy uniqueName="[Fact Service Date].[Semester Of Year]" caption="Semester Of Year" attribute="1" defaultMemberUniqueName="[Fact Service Date].[Semester Of Year].[All]" allUniqueName="[Fact Service Date].[Semester Of Year].[All]" dimensionUniqueName="[Fact Service Date]" displayFolder="" count="0" unbalanced="0" hidden="1"/>
    <cacheHierarchy uniqueName="[Fact Service Date].[SemesterKey]" caption="SemesterKey" attribute="1" defaultMemberUniqueName="[Fact Service Date].[SemesterKey].[All]" allUniqueName="[Fact Service Date].[SemesterKey].[All]" dimensionUniqueName="[Fact Service Date]" displayFolder="" count="0" unbalanced="0" hidden="1"/>
    <cacheHierarchy uniqueName="[Fact Service Date].[SemesterNameKey]" caption="SemesterNameKey" attribute="1" defaultMemberUniqueName="[Fact Service Date].[SemesterNameKey].[All]" allUniqueName="[Fact Service Date].[SemesterNameKey].[All]" dimensionUniqueName="[Fact Service Date]" displayFolder="" count="0" unbalanced="0" hidden="1"/>
    <cacheHierarchy uniqueName="[Fact Service Date].[Week]" caption="Week" attribute="1" defaultMemberUniqueName="[Fact Service Date].[Week].[All]" allUniqueName="[Fact Service Date].[Week].[All]" dimensionUniqueName="[Fact Service Date]" displayFolder="" count="0" unbalanced="0" hidden="1"/>
    <cacheHierarchy uniqueName="[Fact Service Date].[Week Of Year]" caption="Week Of Year" attribute="1" defaultMemberUniqueName="[Fact Service Date].[Week Of Year].[All]" allUniqueName="[Fact Service Date].[Week Of Year].[All]" dimensionUniqueName="[Fact Service Date]" displayFolder="" count="0" unbalanced="0" hidden="1"/>
    <cacheHierarchy uniqueName="[Fact Service Date].[WeekKey]" caption="WeekKey" attribute="1" defaultMemberUniqueName="[Fact Service Date].[WeekKey].[All]" allUniqueName="[Fact Service Date].[WeekKey].[All]" dimensionUniqueName="[Fact Service Date]" displayFolder="" count="0" unbalanced="0" hidden="1"/>
    <cacheHierarchy uniqueName="[Fact Service Date].[Year Name]" caption="Year Name" attribute="1" defaultMemberUniqueName="[Fact Service Date].[Year Name].[All]" allUniqueName="[Fact Service Date].[Year Name].[All]" dimensionUniqueName="[Fact Service Date]" displayFolder="" count="0" unbalanced="0" hidden="1"/>
    <cacheHierarchy uniqueName="[Fact Service Date].[YearMonthKey]" caption="YearMonthKey" attribute="1" defaultMemberUniqueName="[Fact Service Date].[YearMonthKey].[All]" allUniqueName="[Fact Service Date].[YearMonthKey].[All]" dimensionUniqueName="[Fact Service Date]" displayFolder="" count="0" unbalanced="0" hidden="1"/>
    <cacheHierarchy uniqueName="[Fact Service Leakage].[AdmittionFlag]" caption="AdmittionFlag" attribute="1" defaultMemberUniqueName="[Fact Service Leakage].[AdmittionFlag].[All]" allUniqueName="[Fact Service Leakage].[AdmittionFlag].[All]" dimensionUniqueName="[Fact Service Leakage]" displayFolder="" count="0" unbalanced="0" hidden="1"/>
    <cacheHierarchy uniqueName="[Fact Service Leakage].[Company_Key]" caption="Company_Key" attribute="1" defaultMemberUniqueName="[Fact Service Leakage].[Company_Key].[All]" allUniqueName="[Fact Service Leakage].[Company_Key].[All]" dimensionUniqueName="[Fact Service Leakage]" displayFolder="" count="0" unbalanced="0" hidden="1"/>
    <cacheHierarchy uniqueName="[Fact Service Leakage].[DateKey]" caption="DateKey" attribute="1" defaultMemberUniqueName="[Fact Service Leakage].[DateKey].[All]" allUniqueName="[Fact Service Leakage].[DateKey].[All]" dimensionUniqueName="[Fact Service Leakage]" displayFolder="" count="0" unbalanced="0" hidden="1"/>
    <cacheHierarchy uniqueName="[Fact Service Leakage].[DOCTOR_KEY]" caption="DOCTOR_KEY" attribute="1" defaultMemberUniqueName="[Fact Service Leakage].[DOCTOR_KEY].[All]" allUniqueName="[Fact Service Leakage].[DOCTOR_KEY].[All]" dimensionUniqueName="[Fact Service Leakage]" displayFolder="" count="0" unbalanced="0" hidden="1"/>
    <cacheHierarchy uniqueName="[Fact Service Leakage].[Entrance_Key]" caption="Entrance_Key" attribute="1" defaultMemberUniqueName="[Fact Service Leakage].[Entrance_Key].[All]" allUniqueName="[Fact Service Leakage].[Entrance_Key].[All]" dimensionUniqueName="[Fact Service Leakage]" displayFolder="" count="0" unbalanced="0" hidden="1"/>
    <cacheHierarchy uniqueName="[Fact Service Leakage].[EPISODE_KEY]" caption="EPISODE_KEY" attribute="1" defaultMemberUniqueName="[Fact Service Leakage].[EPISODE_KEY].[All]" allUniqueName="[Fact Service Leakage].[EPISODE_KEY].[All]" dimensionUniqueName="[Fact Service Leakage]" displayFolder="" count="0" unbalanced="0" hidden="1"/>
    <cacheHierarchy uniqueName="[Fact Service Leakage].[LeakageCompanyTax]" caption="LeakageCompanyTax" attribute="1" defaultMemberUniqueName="[Fact Service Leakage].[LeakageCompanyTax].[All]" allUniqueName="[Fact Service Leakage].[LeakageCompanyTax].[All]" dimensionUniqueName="[Fact Service Leakage]" displayFolder="" count="0" unbalanced="0" hidden="1"/>
    <cacheHierarchy uniqueName="[Fact Service Leakage].[LeakageDiscount]" caption="LeakageDiscount" attribute="1" defaultMemberUniqueName="[Fact Service Leakage].[LeakageDiscount].[All]" allUniqueName="[Fact Service Leakage].[LeakageDiscount].[All]" dimensionUniqueName="[Fact Service Leakage]" displayFolder="" count="0" unbalanced="0" hidden="1"/>
    <cacheHierarchy uniqueName="[Fact Service Leakage].[LeakagePatientTax]" caption="LeakagePatientTax" attribute="1" defaultMemberUniqueName="[Fact Service Leakage].[LeakagePatientTax].[All]" allUniqueName="[Fact Service Leakage].[LeakagePatientTax].[All]" dimensionUniqueName="[Fact Service Leakage]" displayFolder="" count="0" unbalanced="0" hidden="1"/>
    <cacheHierarchy uniqueName="[Fact Service Leakage].[LeakageRevenue]" caption="LeakageRevenue" attribute="1" defaultMemberUniqueName="[Fact Service Leakage].[LeakageRevenue].[All]" allUniqueName="[Fact Service Leakage].[LeakageRevenue].[All]" dimensionUniqueName="[Fact Service Leakage]" displayFolder="" count="0" unbalanced="0" hidden="1"/>
    <cacheHierarchy uniqueName="[Fact Service Leakage].[Organization_key]" caption="Organization_key" attribute="1" defaultMemberUniqueName="[Fact Service Leakage].[Organization_key].[All]" allUniqueName="[Fact Service Leakage].[Organization_key].[All]" dimensionUniqueName="[Fact Service Leakage]" displayFolder="" count="0" unbalanced="0" hidden="1"/>
    <cacheHierarchy uniqueName="[Fact Service Leakage].[patient_id]" caption="patient_id" attribute="1" defaultMemberUniqueName="[Fact Service Leakage].[patient_id].[All]" allUniqueName="[Fact Service Leakage].[patient_id].[All]" dimensionUniqueName="[Fact Service Leakage]" displayFolder="" count="0" unbalanced="0" hidden="1"/>
    <cacheHierarchy uniqueName="[Fact Service Leakage].[PatientEpisodeType_Key]" caption="PatientEpisodeType_Key" attribute="1" defaultMemberUniqueName="[Fact Service Leakage].[PatientEpisodeType_Key].[All]" allUniqueName="[Fact Service Leakage].[PatientEpisodeType_Key].[All]" dimensionUniqueName="[Fact Service Leakage]" displayFolder="" count="0" unbalanced="0" hidden="1"/>
    <cacheHierarchy uniqueName="[Fact Service Leakage].[SERVICE_KEY]" caption="SERVICE_KEY" attribute="1" defaultMemberUniqueName="[Fact Service Leakage].[SERVICE_KEY].[All]" allUniqueName="[Fact Service Leakage].[SERVICE_KEY].[All]" dimensionUniqueName="[Fact Service Leakage]" displayFolder="" count="0" unbalanced="0" hidden="1"/>
    <cacheHierarchy uniqueName="[Fact Service Leakage].[SERVICEAPPROVESTATUS]" caption="SERVICEAPPROVESTATUS" attribute="1" defaultMemberUniqueName="[Fact Service Leakage].[SERVICEAPPROVESTATUS].[All]" allUniqueName="[Fact Service Leakage].[SERVICEAPPROVESTATUS].[All]" dimensionUniqueName="[Fact Service Leakage]" displayFolder="" count="0" unbalanced="0" hidden="1"/>
    <cacheHierarchy uniqueName="[Fact Service Leakage].[SERVICENEEDAPPROVAL]" caption="SERVICENEEDAPPROVAL" attribute="1" defaultMemberUniqueName="[Fact Service Leakage].[SERVICENEEDAPPROVAL].[All]" allUniqueName="[Fact Service Leakage].[SERVICENEEDAPPROVAL].[All]" dimensionUniqueName="[Fact Service Leakage]" displayFolder="" count="0" unbalanced="0" hidden="1"/>
    <cacheHierarchy uniqueName="[Fact Service Leakage].[SERVICESTATUS]" caption="SERVICESTATUS" attribute="1" defaultMemberUniqueName="[Fact Service Leakage].[SERVICESTATUS].[All]" allUniqueName="[Fact Service Leakage].[SERVICESTATUS].[All]" dimensionUniqueName="[Fact Service Leakage]" displayFolder="" count="0" unbalanced="0" hidden="1"/>
    <cacheHierarchy uniqueName="[Fact Target].[BaseLineKey]" caption="BaseLineKey" attribute="1" defaultMemberUniqueName="[Fact Target].[BaseLineKey].[All]" allUniqueName="[Fact Target].[BaseLineKey].[All]" dimensionUniqueName="[Fact Target]" displayFolder="" count="0" unbalanced="0" hidden="1"/>
    <cacheHierarchy uniqueName="[Fact Target].[CompanyKey]" caption="CompanyKey" attribute="1" defaultMemberUniqueName="[Fact Target].[CompanyKey].[All]" allUniqueName="[Fact Target].[CompanyKey].[All]" dimensionUniqueName="[Fact Target]" displayFolder="" count="0" unbalanced="0" hidden="1"/>
    <cacheHierarchy uniqueName="[Fact Target].[Currency Key]" caption="Currency Key" attribute="1" defaultMemberUniqueName="[Fact Target].[Currency Key].[All]" allUniqueName="[Fact Target].[Currency Key].[All]" dimensionUniqueName="[Fact Target]" displayFolder="" count="0" unbalanced="0" hidden="1"/>
    <cacheHierarchy uniqueName="[Fact Target].[CurrencyKey]" caption="CurrencyKey" attribute="1" defaultMemberUniqueName="[Fact Target].[CurrencyKey].[All]" allUniqueName="[Fact Target].[CurrencyKey].[All]" dimensionUniqueName="[Fact Target]" displayFolder="" count="0" unbalanced="0" hidden="1"/>
    <cacheHierarchy uniqueName="[Fact Target].[DateKey]" caption="DateKey" attribute="1" defaultMemberUniqueName="[Fact Target].[DateKey].[All]" allUniqueName="[Fact Target].[DateKey].[All]" dimensionUniqueName="[Fact Target]" displayFolder="" count="0" unbalanced="0" hidden="1"/>
    <cacheHierarchy uniqueName="[Fact Target].[day_count]" caption="day_count" attribute="1" defaultMemberUniqueName="[Fact Target].[day_count].[All]" allUniqueName="[Fact Target].[day_count].[All]" dimensionUniqueName="[Fact Target]" displayFolder="" count="0" unbalanced="0" hidden="1"/>
    <cacheHierarchy uniqueName="[Fact Target].[DepartmentKey]" caption="DepartmentKey" attribute="1" defaultMemberUniqueName="[Fact Target].[DepartmentKey].[All]" allUniqueName="[Fact Target].[DepartmentKey].[All]" dimensionUniqueName="[Fact Target]" displayFolder="" count="0" unbalanced="0" hidden="1"/>
    <cacheHierarchy uniqueName="[Fact Target].[DoctorID]" caption="DoctorID" attribute="1" defaultMemberUniqueName="[Fact Target].[DoctorID].[All]" allUniqueName="[Fact Target].[DoctorID].[All]" dimensionUniqueName="[Fact Target]" displayFolder="" count="0" unbalanced="0" hidden="1"/>
    <cacheHierarchy uniqueName="[Fact Target].[ERReferralPerc]" caption="ERReferralPerc" attribute="1" defaultMemberUniqueName="[Fact Target].[ERReferralPerc].[All]" allUniqueName="[Fact Target].[ERReferralPerc].[All]" dimensionUniqueName="[Fact Target]" displayFolder="" count="0" unbalanced="0" hidden="1"/>
    <cacheHierarchy uniqueName="[Fact Target].[NewRevenue]" caption="NewRevenue" attribute="1" defaultMemberUniqueName="[Fact Target].[NewRevenue].[All]" allUniqueName="[Fact Target].[NewRevenue].[All]" dimensionUniqueName="[Fact Target]" displayFolder="" count="0" unbalanced="0" hidden="1"/>
    <cacheHierarchy uniqueName="[Fact Target].[OPDReferralPerc]" caption="OPDReferralPerc" attribute="1" defaultMemberUniqueName="[Fact Target].[OPDReferralPerc].[All]" allUniqueName="[Fact Target].[OPDReferralPerc].[All]" dimensionUniqueName="[Fact Target]" displayFolder="" count="0" unbalanced="0" hidden="1"/>
    <cacheHierarchy uniqueName="[Fact Target].[OrganizationKey]" caption="OrganizationKey" attribute="1" defaultMemberUniqueName="[Fact Target].[OrganizationKey].[All]" allUniqueName="[Fact Target].[OrganizationKey].[All]" dimensionUniqueName="[Fact Target]" displayFolder="" count="0" unbalanced="0" hidden="1"/>
    <cacheHierarchy uniqueName="[Fact Target].[PlanningFlag]" caption="PlanningFlag" attribute="1" defaultMemberUniqueName="[Fact Target].[PlanningFlag].[All]" allUniqueName="[Fact Target].[PlanningFlag].[All]" dimensionUniqueName="[Fact Target]" displayFolder="" count="0" unbalanced="0" hidden="1"/>
    <cacheHierarchy uniqueName="[Fact Target].[Revenue]" caption="Revenue" attribute="1" defaultMemberUniqueName="[Fact Target].[Revenue].[All]" allUniqueName="[Fact Target].[Revenue].[All]" dimensionUniqueName="[Fact Target]" displayFolder="" count="0" unbalanced="0" hidden="1"/>
    <cacheHierarchy uniqueName="[Fact Target].[ScenarioID]" caption="ScenarioID" attribute="1" defaultMemberUniqueName="[Fact Target].[ScenarioID].[All]" allUniqueName="[Fact Target].[ScenarioID].[All]" dimensionUniqueName="[Fact Target]" displayFolder="" count="0" unbalanced="0" hidden="1"/>
    <cacheHierarchy uniqueName="[Fact Target].[SectionTempKey]" caption="SectionTempKey" attribute="1" defaultMemberUniqueName="[Fact Target].[SectionTempKey].[All]" allUniqueName="[Fact Target].[SectionTempKey].[All]" dimensionUniqueName="[Fact Target]" displayFolder="" count="0" unbalanced="0" hidden="1"/>
    <cacheHierarchy uniqueName="[Fact Target].[SourceOfReferral]" caption="SourceOfReferral" attribute="1" defaultMemberUniqueName="[Fact Target].[SourceOfReferral].[All]" allUniqueName="[Fact Target].[SourceOfReferral].[All]" dimensionUniqueName="[Fact Target]" displayFolder="" count="0" unbalanced="0" hidden="1"/>
    <cacheHierarchy uniqueName="[Fact Target].[SpecialtyID]" caption="SpecialtyID" attribute="1" defaultMemberUniqueName="[Fact Target].[SpecialtyID].[All]" allUniqueName="[Fact Target].[SpecialtyID].[All]" dimensionUniqueName="[Fact Target]" displayFolder="" count="0" unbalanced="0" hidden="1"/>
    <cacheHierarchy uniqueName="[Fact Target].[Target Referral to IPD %]" caption="Target Referral to IPD %" attribute="1" defaultMemberUniqueName="[Fact Target].[Target Referral to IPD %].[All]" allUniqueName="[Fact Target].[Target Referral to IPD %].[All]" dimensionUniqueName="[Fact Target]" displayFolder="" count="0" unbalanced="0" hidden="1"/>
    <cacheHierarchy uniqueName="[Fact Target].[Target Referral to LAB %]" caption="Target Referral to LAB %" attribute="1" defaultMemberUniqueName="[Fact Target].[Target Referral to LAB %].[All]" allUniqueName="[Fact Target].[Target Referral to LAB %].[All]" dimensionUniqueName="[Fact Target]" displayFolder="" count="0" unbalanced="0" hidden="1"/>
    <cacheHierarchy uniqueName="[Fact Target].[Target Referral to LAB No Of Cases]" caption="Target Referral to LAB No Of Cases" attribute="1" defaultMemberUniqueName="[Fact Target].[Target Referral to LAB No Of Cases].[All]" allUniqueName="[Fact Target].[Target Referral to LAB No Of Cases].[All]" dimensionUniqueName="[Fact Target]" displayFolder="" count="0" unbalanced="0" hidden="1"/>
    <cacheHierarchy uniqueName="[Fact Target].[Target Referral to LAB Revenue]" caption="Target Referral to LAB Revenue" attribute="1" defaultMemberUniqueName="[Fact Target].[Target Referral to LAB Revenue].[All]" allUniqueName="[Fact Target].[Target Referral to LAB Revenue].[All]" dimensionUniqueName="[Fact Target]" displayFolder="" count="0" unbalanced="0" hidden="1"/>
    <cacheHierarchy uniqueName="[Fact Target].[Target Referral to Procedure %]" caption="Target Referral to Procedure %" attribute="1" defaultMemberUniqueName="[Fact Target].[Target Referral to Procedure %].[All]" allUniqueName="[Fact Target].[Target Referral to Procedure %].[All]" dimensionUniqueName="[Fact Target]" displayFolder="" count="0" unbalanced="0" hidden="1"/>
    <cacheHierarchy uniqueName="[Fact Target].[Target Referral to Procedure No Of Cases]" caption="Target Referral to Procedure No Of Cases" attribute="1" defaultMemberUniqueName="[Fact Target].[Target Referral to Procedure No Of Cases].[All]" allUniqueName="[Fact Target].[Target Referral to Procedure No Of Cases].[All]" dimensionUniqueName="[Fact Target]" displayFolder="" count="0" unbalanced="0" hidden="1"/>
    <cacheHierarchy uniqueName="[Fact Target].[Target Referral to Procedure Revenue]" caption="Target Referral to Procedure Revenue" attribute="1" defaultMemberUniqueName="[Fact Target].[Target Referral to Procedure Revenue].[All]" allUniqueName="[Fact Target].[Target Referral to Procedure Revenue].[All]" dimensionUniqueName="[Fact Target]" displayFolder="" count="0" unbalanced="0" hidden="1"/>
    <cacheHierarchy uniqueName="[Fact Target].[Target Referral to RAD %]" caption="Target Referral to RAD %" attribute="1" defaultMemberUniqueName="[Fact Target].[Target Referral to RAD %].[All]" allUniqueName="[Fact Target].[Target Referral to RAD %].[All]" dimensionUniqueName="[Fact Target]" displayFolder="" count="0" unbalanced="0" hidden="1"/>
    <cacheHierarchy uniqueName="[Fact Target].[Target Referral to RAD No Of Cases]" caption="Target Referral to RAD No Of Cases" attribute="1" defaultMemberUniqueName="[Fact Target].[Target Referral to RAD No Of Cases].[All]" allUniqueName="[Fact Target].[Target Referral to RAD No Of Cases].[All]" dimensionUniqueName="[Fact Target]" displayFolder="" count="0" unbalanced="0" hidden="1"/>
    <cacheHierarchy uniqueName="[Fact Target].[Target Referral to RAD Revenue]" caption="Target Referral to RAD Revenue" attribute="1" defaultMemberUniqueName="[Fact Target].[Target Referral to RAD Revenue].[All]" allUniqueName="[Fact Target].[Target Referral to RAD Revenue].[All]" dimensionUniqueName="[Fact Target]" displayFolder="" count="0" unbalanced="0" hidden="1"/>
    <cacheHierarchy uniqueName="[Fact Target].[Volume]" caption="Volume" attribute="1" defaultMemberUniqueName="[Fact Target].[Volume].[All]" allUniqueName="[Fact Target].[Volume].[All]" dimensionUniqueName="[Fact Target]" displayFolder="" count="0" unbalanced="0" hidden="1"/>
    <cacheHierarchy uniqueName="[Fact Target Account].[AccountKey]" caption="AccountKey" attribute="1" defaultMemberUniqueName="[Fact Target Account].[AccountKey].[All]" allUniqueName="[Fact Target Account].[AccountKey].[All]" dimensionUniqueName="[Fact Target Account]" displayFolder="" count="0" unbalanced="0" hidden="1"/>
    <cacheHierarchy uniqueName="[Fact Target Account].[BaseLineKey]" caption="BaseLineKey" attribute="1" defaultMemberUniqueName="[Fact Target Account].[BaseLineKey].[All]" allUniqueName="[Fact Target Account].[BaseLineKey].[All]" dimensionUniqueName="[Fact Target Account]" displayFolder="" count="0" unbalanced="0" hidden="1"/>
    <cacheHierarchy uniqueName="[Fact Target Account].[CompanyKey]" caption="CompanyKey" attribute="1" defaultMemberUniqueName="[Fact Target Account].[CompanyKey].[All]" allUniqueName="[Fact Target Account].[CompanyKey].[All]" dimensionUniqueName="[Fact Target Account]" displayFolder="" count="0" unbalanced="0" hidden="1"/>
    <cacheHierarchy uniqueName="[Fact Target Account].[CurrencyKey]" caption="CurrencyKey" attribute="1" defaultMemberUniqueName="[Fact Target Account].[CurrencyKey].[All]" allUniqueName="[Fact Target Account].[CurrencyKey].[All]" dimensionUniqueName="[Fact Target Account]" displayFolder="" count="0" unbalanced="0" hidden="1"/>
    <cacheHierarchy uniqueName="[Fact Target Account].[DateKey]" caption="DateKey" attribute="1" defaultMemberUniqueName="[Fact Target Account].[DateKey].[All]" allUniqueName="[Fact Target Account].[DateKey].[All]" dimensionUniqueName="[Fact Target Account]" displayFolder="" count="0" unbalanced="0" hidden="1"/>
    <cacheHierarchy uniqueName="[Fact Target Account].[DepartmentKey]" caption="DepartmentKey" attribute="1" defaultMemberUniqueName="[Fact Target Account].[DepartmentKey].[All]" allUniqueName="[Fact Target Account].[DepartmentKey].[All]" dimensionUniqueName="[Fact Target Account]" displayFolder="" count="0" unbalanced="0" hidden="1"/>
    <cacheHierarchy uniqueName="[Fact Target Account].[DoctorKey]" caption="DoctorKey" attribute="1" defaultMemberUniqueName="[Fact Target Account].[DoctorKey].[All]" allUniqueName="[Fact Target Account].[DoctorKey].[All]" dimensionUniqueName="[Fact Target Account]" displayFolder="" count="0" unbalanced="0" hidden="1"/>
    <cacheHierarchy uniqueName="[Fact Target Account].[OrganizationKey]" caption="OrganizationKey" attribute="1" defaultMemberUniqueName="[Fact Target Account].[OrganizationKey].[All]" allUniqueName="[Fact Target Account].[OrganizationKey].[All]" dimensionUniqueName="[Fact Target Account]" displayFolder="" count="0" unbalanced="0" hidden="1"/>
    <cacheHierarchy uniqueName="[Fact Target Account].[Revenue]" caption="Revenue" attribute="1" defaultMemberUniqueName="[Fact Target Account].[Revenue].[All]" allUniqueName="[Fact Target Account].[Revenue].[All]" dimensionUniqueName="[Fact Target Account]" displayFolder="" count="0" unbalanced="0" hidden="1"/>
    <cacheHierarchy uniqueName="[Fact Target Account].[ScenarioID]" caption="ScenarioID" attribute="1" defaultMemberUniqueName="[Fact Target Account].[ScenarioID].[All]" allUniqueName="[Fact Target Account].[ScenarioID].[All]" dimensionUniqueName="[Fact Target Account]" displayFolder="" count="0" unbalanced="0" hidden="1"/>
    <cacheHierarchy uniqueName="[Fact Target Account].[SectionTempKey]" caption="SectionTempKey" attribute="1" defaultMemberUniqueName="[Fact Target Account].[SectionTempKey].[All]" allUniqueName="[Fact Target Account].[SectionTempKey].[All]" dimensionUniqueName="[Fact Target Account]" displayFolder="" count="0" unbalanced="0" hidden="1"/>
    <cacheHierarchy uniqueName="[Fact Target Account].[Volume]" caption="Volume" attribute="1" defaultMemberUniqueName="[Fact Target Account].[Volume].[All]" allUniqueName="[Fact Target Account].[Volume].[All]" dimensionUniqueName="[Fact Target Account]" displayFolder="" count="0" unbalanced="0" hidden="1"/>
    <cacheHierarchy uniqueName="[Fact Target Service].[AvgCPVPerService]" caption="AvgCPVPerService" attribute="1" defaultMemberUniqueName="[Fact Target Service].[AvgCPVPerService].[All]" allUniqueName="[Fact Target Service].[AvgCPVPerService].[All]" dimensionUniqueName="[Fact Target Service]" displayFolder="" count="0" unbalanced="0" hidden="1"/>
    <cacheHierarchy uniqueName="[Fact Target Service].[AvgNoOfServices]" caption="AvgNoOfServices" attribute="1" defaultMemberUniqueName="[Fact Target Service].[AvgNoOfServices].[All]" allUniqueName="[Fact Target Service].[AvgNoOfServices].[All]" dimensionUniqueName="[Fact Target Service]" displayFolder="" count="0" unbalanced="0" hidden="1"/>
    <cacheHierarchy uniqueName="[Fact Target Service].[baselineKey]" caption="baselineKey" attribute="1" defaultMemberUniqueName="[Fact Target Service].[baselineKey].[All]" allUniqueName="[Fact Target Service].[baselineKey].[All]" dimensionUniqueName="[Fact Target Service]" displayFolder="" count="0" unbalanced="0" hidden="1"/>
    <cacheHierarchy uniqueName="[Fact Target Service].[CaseMix]" caption="CaseMix" attribute="1" defaultMemberUniqueName="[Fact Target Service].[CaseMix].[All]" allUniqueName="[Fact Target Service].[CaseMix].[All]" dimensionUniqueName="[Fact Target Service]" displayFolder="" count="0" unbalanced="0" hidden="1"/>
    <cacheHierarchy uniqueName="[Fact Target Service].[CaseMixStartDateKey]" caption="CaseMixStartDateKey" attribute="1" defaultMemberUniqueName="[Fact Target Service].[CaseMixStartDateKey].[All]" allUniqueName="[Fact Target Service].[CaseMixStartDateKey].[All]" dimensionUniqueName="[Fact Target Service]" displayFolder="" count="0" unbalanced="0" hidden="1"/>
    <cacheHierarchy uniqueName="[Fact Target Service].[CaseType]" caption="CaseType" attribute="1" defaultMemberUniqueName="[Fact Target Service].[CaseType].[All]" allUniqueName="[Fact Target Service].[CaseType].[All]" dimensionUniqueName="[Fact Target Service]" displayFolder="" count="0" unbalanced="0" hidden="1"/>
    <cacheHierarchy uniqueName="[Fact Target Service].[CompanyKey]" caption="CompanyKey" attribute="1" defaultMemberUniqueName="[Fact Target Service].[CompanyKey].[All]" allUniqueName="[Fact Target Service].[CompanyKey].[All]" dimensionUniqueName="[Fact Target Service]" displayFolder="" count="0" unbalanced="0" hidden="1"/>
    <cacheHierarchy uniqueName="[Fact Target Service].[CPV]" caption="CPV" attribute="1" defaultMemberUniqueName="[Fact Target Service].[CPV].[All]" allUniqueName="[Fact Target Service].[CPV].[All]" dimensionUniqueName="[Fact Target Service]" displayFolder="" count="0" unbalanced="0" hidden="1"/>
    <cacheHierarchy uniqueName="[Fact Target Service].[CurrencyKey]" caption="CurrencyKey" attribute="1" defaultMemberUniqueName="[Fact Target Service].[CurrencyKey].[All]" allUniqueName="[Fact Target Service].[CurrencyKey].[All]" dimensionUniqueName="[Fact Target Service]" displayFolder="" count="0" unbalanced="0" hidden="1"/>
    <cacheHierarchy uniqueName="[Fact Target Service].[DateKey]" caption="DateKey" attribute="1" defaultMemberUniqueName="[Fact Target Service].[DateKey].[All]" allUniqueName="[Fact Target Service].[DateKey].[All]" dimensionUniqueName="[Fact Target Service]" displayFolder="" count="0" unbalanced="0" hidden="1"/>
    <cacheHierarchy uniqueName="[Fact Target Service].[DepartmentKey]" caption="DepartmentKey" attribute="1" defaultMemberUniqueName="[Fact Target Service].[DepartmentKey].[All]" allUniqueName="[Fact Target Service].[DepartmentKey].[All]" dimensionUniqueName="[Fact Target Service]" displayFolder="" count="0" unbalanced="0" hidden="1"/>
    <cacheHierarchy uniqueName="[Fact Target Service].[OrganizationKey]" caption="OrganizationKey" attribute="1" defaultMemberUniqueName="[Fact Target Service].[OrganizationKey].[All]" allUniqueName="[Fact Target Service].[OrganizationKey].[All]" dimensionUniqueName="[Fact Target Service]" displayFolder="" count="0" unbalanced="0" hidden="1"/>
    <cacheHierarchy uniqueName="[Fact Target Service].[PriceIncreasePercentage]" caption="PriceIncreasePercentage" attribute="1" defaultMemberUniqueName="[Fact Target Service].[PriceIncreasePercentage].[All]" allUniqueName="[Fact Target Service].[PriceIncreasePercentage].[All]" dimensionUniqueName="[Fact Target Service]" displayFolder="" count="0" unbalanced="0" hidden="1"/>
    <cacheHierarchy uniqueName="[Fact Target Service].[PriceStartDate]" caption="PriceStartDate" attribute="1" defaultMemberUniqueName="[Fact Target Service].[PriceStartDate].[All]" allUniqueName="[Fact Target Service].[PriceStartDate].[All]" dimensionUniqueName="[Fact Target Service]" displayFolder="" count="0" unbalanced="0" hidden="1"/>
    <cacheHierarchy uniqueName="[Fact Target Service].[ReferralPercent]" caption="ReferralPercent" attribute="1" defaultMemberUniqueName="[Fact Target Service].[ReferralPercent].[All]" allUniqueName="[Fact Target Service].[ReferralPercent].[All]" dimensionUniqueName="[Fact Target Service]" displayFolder="" count="0" unbalanced="0" hidden="1"/>
    <cacheHierarchy uniqueName="[Fact Target Service].[Revenue]" caption="Revenue" attribute="1" defaultMemberUniqueName="[Fact Target Service].[Revenue].[All]" allUniqueName="[Fact Target Service].[Revenue].[All]" dimensionUniqueName="[Fact Target Service]" displayFolder="" count="0" unbalanced="0" hidden="1"/>
    <cacheHierarchy uniqueName="[Fact Target Service].[ScenarioID]" caption="ScenarioID" attribute="1" defaultMemberUniqueName="[Fact Target Service].[ScenarioID].[All]" allUniqueName="[Fact Target Service].[ScenarioID].[All]" dimensionUniqueName="[Fact Target Service]" displayFolder="" count="0" unbalanced="0" hidden="1"/>
    <cacheHierarchy uniqueName="[Fact Target Service].[SectionTempKey]" caption="SectionTempKey" attribute="1" defaultMemberUniqueName="[Fact Target Service].[SectionTempKey].[All]" allUniqueName="[Fact Target Service].[SectionTempKey].[All]" dimensionUniqueName="[Fact Target Service]" displayFolder="" count="0" unbalanced="0" hidden="1"/>
    <cacheHierarchy uniqueName="[Fact Target Service].[ServiceKey]" caption="ServiceKey" attribute="1" defaultMemberUniqueName="[Fact Target Service].[ServiceKey].[All]" allUniqueName="[Fact Target Service].[ServiceKey].[All]" dimensionUniqueName="[Fact Target Service]" displayFolder="" count="0" unbalanced="0" hidden="1"/>
    <cacheHierarchy uniqueName="[Fact Target Service].[SpecialityKey]" caption="SpecialityKey" attribute="1" defaultMemberUniqueName="[Fact Target Service].[SpecialityKey].[All]" allUniqueName="[Fact Target Service].[SpecialityKey].[All]" dimensionUniqueName="[Fact Target Service]" displayFolder="" count="0" unbalanced="0" hidden="1"/>
    <cacheHierarchy uniqueName="[Fact Target Service].[UtilizationIncreasePercentage]" caption="UtilizationIncreasePercentage" attribute="1" defaultMemberUniqueName="[Fact Target Service].[UtilizationIncreasePercentage].[All]" allUniqueName="[Fact Target Service].[UtilizationIncreasePercentage].[All]" dimensionUniqueName="[Fact Target Service]" displayFolder="" count="0" unbalanced="0" hidden="1"/>
    <cacheHierarchy uniqueName="[Fact Target Service].[UtilizationStartDateKey]" caption="UtilizationStartDateKey" attribute="1" defaultMemberUniqueName="[Fact Target Service].[UtilizationStartDateKey].[All]" allUniqueName="[Fact Target Service].[UtilizationStartDateKey].[All]" dimensionUniqueName="[Fact Target Service]" displayFolder="" count="0" unbalanced="0" hidden="1"/>
    <cacheHierarchy uniqueName="[Fact Target Service].[Volume]" caption="Volume" attribute="1" defaultMemberUniqueName="[Fact Target Service].[Volume].[All]" allUniqueName="[Fact Target Service].[Volume].[All]" dimensionUniqueName="[Fact Target Service]" displayFolder="" count="0" unbalanced="0" hidden="1"/>
    <cacheHierarchy uniqueName="[Fact Target Service].[VolumePercentage]" caption="VolumePercentage" attribute="1" defaultMemberUniqueName="[Fact Target Service].[VolumePercentage].[All]" allUniqueName="[Fact Target Service].[VolumePercentage].[All]" dimensionUniqueName="[Fact Target Service]" displayFolder="" count="0" unbalanced="0" hidden="1"/>
    <cacheHierarchy uniqueName="[Fact Temporary Clinics].[AccountMappedKey]" caption="AccountMappedKey" attribute="1" defaultMemberUniqueName="[Fact Temporary Clinics].[AccountMappedKey].[All]" allUniqueName="[Fact Temporary Clinics].[AccountMappedKey].[All]" dimensionUniqueName="[Fact Temporary Clinics]" displayFolder="" count="0" unbalanced="0" hidden="1"/>
    <cacheHierarchy uniqueName="[Fact Temporary Clinics].[AgentsMappedKey]" caption="AgentsMappedKey" attribute="1" defaultMemberUniqueName="[Fact Temporary Clinics].[AgentsMappedKey].[All]" allUniqueName="[Fact Temporary Clinics].[AgentsMappedKey].[All]" dimensionUniqueName="[Fact Temporary Clinics]" displayFolder="" count="0" unbalanced="0" hidden="1"/>
    <cacheHierarchy uniqueName="[Fact Temporary Clinics].[AllowOverBooking]" caption="AllowOverBooking" attribute="1" defaultMemberUniqueName="[Fact Temporary Clinics].[AllowOverBooking].[All]" allUniqueName="[Fact Temporary Clinics].[AllowOverBooking].[All]" dimensionUniqueName="[Fact Temporary Clinics]" displayFolder="" count="0" unbalanced="0" hidden="1"/>
    <cacheHierarchy uniqueName="[Fact Temporary Clinics].[AltKey]" caption="AltKey" attribute="1" defaultMemberUniqueName="[Fact Temporary Clinics].[AltKey].[All]" allUniqueName="[Fact Temporary Clinics].[AltKey].[All]" dimensionUniqueName="[Fact Temporary Clinics]" displayFolder="" count="0" unbalanced="0" hidden="1"/>
    <cacheHierarchy uniqueName="[Fact Temporary Clinics].[AppointmentRoleID]" caption="AppointmentRoleID" attribute="1" defaultMemberUniqueName="[Fact Temporary Clinics].[AppointmentRoleID].[All]" allUniqueName="[Fact Temporary Clinics].[AppointmentRoleID].[All]" dimensionUniqueName="[Fact Temporary Clinics]" displayFolder="" count="0" unbalanced="0" hidden="1"/>
    <cacheHierarchy uniqueName="[Fact Temporary Clinics].[Capacity]" caption="Capacity" attribute="1" defaultMemberUniqueName="[Fact Temporary Clinics].[Capacity].[All]" allUniqueName="[Fact Temporary Clinics].[Capacity].[All]" dimensionUniqueName="[Fact Temporary Clinics]" displayFolder="" count="0" unbalanced="0" hidden="1"/>
    <cacheHierarchy uniqueName="[Fact Temporary Clinics].[ClinicTypeID]" caption="ClinicTypeID" attribute="1" defaultMemberUniqueName="[Fact Temporary Clinics].[ClinicTypeID].[All]" allUniqueName="[Fact Temporary Clinics].[ClinicTypeID].[All]" dimensionUniqueName="[Fact Temporary Clinics]" displayFolder="" count="0" unbalanced="0" hidden="1"/>
    <cacheHierarchy uniqueName="[Fact Temporary Clinics].[DateKey]" caption="DateKey" attribute="1" defaultMemberUniqueName="[Fact Temporary Clinics].[DateKey].[All]" allUniqueName="[Fact Temporary Clinics].[DateKey].[All]" dimensionUniqueName="[Fact Temporary Clinics]" displayFolder="" count="0" unbalanced="0" hidden="1"/>
    <cacheHierarchy uniqueName="[Fact Temporary Clinics].[DepartmentKey]" caption="DepartmentKey" attribute="1" defaultMemberUniqueName="[Fact Temporary Clinics].[DepartmentKey].[All]" allUniqueName="[Fact Temporary Clinics].[DepartmentKey].[All]" dimensionUniqueName="[Fact Temporary Clinics]" displayFolder="" count="0" unbalanced="0" hidden="1"/>
    <cacheHierarchy uniqueName="[Fact Temporary Clinics].[DoctorMappedKey]" caption="DoctorMappedKey" attribute="1" defaultMemberUniqueName="[Fact Temporary Clinics].[DoctorMappedKey].[All]" allUniqueName="[Fact Temporary Clinics].[DoctorMappedKey].[All]" dimensionUniqueName="[Fact Temporary Clinics]" displayFolder="" count="0" unbalanced="0" hidden="1"/>
    <cacheHierarchy uniqueName="[Fact Temporary Clinics].[EndDate]" caption="EndDate" attribute="1" defaultMemberUniqueName="[Fact Temporary Clinics].[EndDate].[All]" allUniqueName="[Fact Temporary Clinics].[EndDate].[All]" dimensionUniqueName="[Fact Temporary Clinics]" displayFolder="" count="0" unbalanced="0" hidden="1"/>
    <cacheHierarchy uniqueName="[Fact Temporary Clinics].[EndTime]" caption="EndTime" attribute="1" defaultMemberUniqueName="[Fact Temporary Clinics].[EndTime].[All]" allUniqueName="[Fact Temporary Clinics].[EndTime].[All]" dimensionUniqueName="[Fact Temporary Clinics]" displayFolder="" count="0" unbalanced="0" hidden="1"/>
    <cacheHierarchy uniqueName="[Fact Temporary Clinics].[ExceptionReasonID]" caption="ExceptionReasonID" attribute="1" defaultMemberUniqueName="[Fact Temporary Clinics].[ExceptionReasonID].[All]" allUniqueName="[Fact Temporary Clinics].[ExceptionReasonID].[All]" dimensionUniqueName="[Fact Temporary Clinics]" displayFolder="" count="0" unbalanced="0" hidden="1"/>
    <cacheHierarchy uniqueName="[Fact Temporary Clinics].[HasNoEnd]" caption="HasNoEnd" attribute="1" defaultMemberUniqueName="[Fact Temporary Clinics].[HasNoEnd].[All]" allUniqueName="[Fact Temporary Clinics].[HasNoEnd].[All]" dimensionUniqueName="[Fact Temporary Clinics]" displayFolder="" count="0" unbalanced="0" hidden="1"/>
    <cacheHierarchy uniqueName="[Fact Temporary Clinics].[MappedKey1]" caption="MappedKey1" attribute="1" defaultMemberUniqueName="[Fact Temporary Clinics].[MappedKey1].[All]" allUniqueName="[Fact Temporary Clinics].[MappedKey1].[All]" dimensionUniqueName="[Fact Temporary Clinics]" displayFolder="" count="0" unbalanced="0" hidden="1"/>
    <cacheHierarchy uniqueName="[Fact Temporary Clinics].[MappedKey2]" caption="MappedKey2" attribute="1" defaultMemberUniqueName="[Fact Temporary Clinics].[MappedKey2].[All]" allUniqueName="[Fact Temporary Clinics].[MappedKey2].[All]" dimensionUniqueName="[Fact Temporary Clinics]" displayFolder="" count="0" unbalanced="0" hidden="1"/>
    <cacheHierarchy uniqueName="[Fact Temporary Clinics].[MappedKey3]" caption="MappedKey3" attribute="1" defaultMemberUniqueName="[Fact Temporary Clinics].[MappedKey3].[All]" allUniqueName="[Fact Temporary Clinics].[MappedKey3].[All]" dimensionUniqueName="[Fact Temporary Clinics]" displayFolder="" count="0" unbalanced="0" hidden="1"/>
    <cacheHierarchy uniqueName="[Fact Temporary Clinics].[MappedKey4]" caption="MappedKey4" attribute="1" defaultMemberUniqueName="[Fact Temporary Clinics].[MappedKey4].[All]" allUniqueName="[Fact Temporary Clinics].[MappedKey4].[All]" dimensionUniqueName="[Fact Temporary Clinics]" displayFolder="" count="0" unbalanced="0" hidden="1"/>
    <cacheHierarchy uniqueName="[Fact Temporary Clinics].[MappedKey5]" caption="MappedKey5" attribute="1" defaultMemberUniqueName="[Fact Temporary Clinics].[MappedKey5].[All]" allUniqueName="[Fact Temporary Clinics].[MappedKey5].[All]" dimensionUniqueName="[Fact Temporary Clinics]" displayFolder="" count="0" unbalanced="0" hidden="1"/>
    <cacheHierarchy uniqueName="[Fact Temporary Clinics].[ModofocationRequestDate]" caption="ModofocationRequestDate" attribute="1" defaultMemberUniqueName="[Fact Temporary Clinics].[ModofocationRequestDate].[All]" allUniqueName="[Fact Temporary Clinics].[ModofocationRequestDate].[All]" dimensionUniqueName="[Fact Temporary Clinics]" displayFolder="" count="0" unbalanced="0" hidden="1"/>
    <cacheHierarchy uniqueName="[Fact Temporary Clinics].[ModofocationRequestTime]" caption="ModofocationRequestTime" attribute="1" defaultMemberUniqueName="[Fact Temporary Clinics].[ModofocationRequestTime].[All]" allUniqueName="[Fact Temporary Clinics].[ModofocationRequestTime].[All]" dimensionUniqueName="[Fact Temporary Clinics]" displayFolder="" count="0" unbalanced="0" hidden="1"/>
    <cacheHierarchy uniqueName="[Fact Temporary Clinics].[OPDPatternID]" caption="OPDPatternID" attribute="1" defaultMemberUniqueName="[Fact Temporary Clinics].[OPDPatternID].[All]" allUniqueName="[Fact Temporary Clinics].[OPDPatternID].[All]" dimensionUniqueName="[Fact Temporary Clinics]" displayFolder="" count="0" unbalanced="0" hidden="1"/>
    <cacheHierarchy uniqueName="[Fact Temporary Clinics].[OrganizationKey]" caption="OrganizationKey" attribute="1" defaultMemberUniqueName="[Fact Temporary Clinics].[OrganizationKey].[All]" allUniqueName="[Fact Temporary Clinics].[OrganizationKey].[All]" dimensionUniqueName="[Fact Temporary Clinics]" displayFolder="" count="0" unbalanced="0" hidden="1"/>
    <cacheHierarchy uniqueName="[Fact Temporary Clinics].[PatientMappedKey]" caption="PatientMappedKey" attribute="1" defaultMemberUniqueName="[Fact Temporary Clinics].[PatientMappedKey].[All]" allUniqueName="[Fact Temporary Clinics].[PatientMappedKey].[All]" dimensionUniqueName="[Fact Temporary Clinics]" displayFolder="" count="0" unbalanced="0" hidden="1"/>
    <cacheHierarchy uniqueName="[Fact Temporary Clinics].[PhysicianID]" caption="PhysicianID" attribute="1" defaultMemberUniqueName="[Fact Temporary Clinics].[PhysicianID].[All]" allUniqueName="[Fact Temporary Clinics].[PhysicianID].[All]" dimensionUniqueName="[Fact Temporary Clinics]" displayFolder="" count="0" unbalanced="0" hidden="1"/>
    <cacheHierarchy uniqueName="[Fact Temporary Clinics].[PlannedClinicdate]" caption="PlannedClinicdate" attribute="1" defaultMemberUniqueName="[Fact Temporary Clinics].[PlannedClinicdate].[All]" allUniqueName="[Fact Temporary Clinics].[PlannedClinicdate].[All]" dimensionUniqueName="[Fact Temporary Clinics]" displayFolder="" count="0" unbalanced="0" hidden="1"/>
    <cacheHierarchy uniqueName="[Fact Temporary Clinics].[PlannedFlag]" caption="PlannedFlag" attribute="1" defaultMemberUniqueName="[Fact Temporary Clinics].[PlannedFlag].[All]" allUniqueName="[Fact Temporary Clinics].[PlannedFlag].[All]" dimensionUniqueName="[Fact Temporary Clinics]" displayFolder="" count="0" unbalanced="0" hidden="1"/>
    <cacheHierarchy uniqueName="[Fact Temporary Clinics].[PlannedHours]" caption="PlannedHours" attribute="1" defaultMemberUniqueName="[Fact Temporary Clinics].[PlannedHours].[All]" allUniqueName="[Fact Temporary Clinics].[PlannedHours].[All]" dimensionUniqueName="[Fact Temporary Clinics]" displayFolder="" count="0" unbalanced="0" hidden="1"/>
    <cacheHierarchy uniqueName="[Fact Temporary Clinics].[QueueingModelID]" caption="QueueingModelID" attribute="1" defaultMemberUniqueName="[Fact Temporary Clinics].[QueueingModelID].[All]" allUniqueName="[Fact Temporary Clinics].[QueueingModelID].[All]" dimensionUniqueName="[Fact Temporary Clinics]" displayFolder="" count="0" unbalanced="0" hidden="1"/>
    <cacheHierarchy uniqueName="[Fact Temporary Clinics].[SpecialityMappedKey]" caption="SpecialityMappedKey" attribute="1" defaultMemberUniqueName="[Fact Temporary Clinics].[SpecialityMappedKey].[All]" allUniqueName="[Fact Temporary Clinics].[SpecialityMappedKey].[All]" dimensionUniqueName="[Fact Temporary Clinics]" displayFolder="" count="0" unbalanced="0" hidden="1"/>
    <cacheHierarchy uniqueName="[Fact Temporary Clinics].[StartDate]" caption="StartDate" attribute="1" defaultMemberUniqueName="[Fact Temporary Clinics].[StartDate].[All]" allUniqueName="[Fact Temporary Clinics].[StartDate].[All]" dimensionUniqueName="[Fact Temporary Clinics]" displayFolder="" count="0" unbalanced="0" hidden="1"/>
    <cacheHierarchy uniqueName="[Fact Temporary Clinics].[StartTime]" caption="StartTime" attribute="1" defaultMemberUniqueName="[Fact Temporary Clinics].[StartTime].[All]" allUniqueName="[Fact Temporary Clinics].[StartTime].[All]" dimensionUniqueName="[Fact Temporary Clinics]" displayFolder="" count="0" unbalanced="0" hidden="1"/>
    <cacheHierarchy uniqueName="[Fact Temporary Clinics].[VersionKey]" caption="VersionKey" attribute="1" defaultMemberUniqueName="[Fact Temporary Clinics].[VersionKey].[All]" allUniqueName="[Fact Temporary Clinics].[VersionKey].[All]" dimensionUniqueName="[Fact Temporary Clinics]" displayFolder="" count="0" unbalanced="0" hidden="1"/>
    <cacheHierarchy uniqueName="[Fact Temporary Clinics].[WorkingClinicKey]" caption="WorkingClinicKey" attribute="1" defaultMemberUniqueName="[Fact Temporary Clinics].[WorkingClinicKey].[All]" allUniqueName="[Fact Temporary Clinics].[WorkingClinicKey].[All]" dimensionUniqueName="[Fact Temporary Clinics]" displayFolder="" count="0" unbalanced="0" hidden="1"/>
    <cacheHierarchy uniqueName="[Fact Treatment Plan].[BU_KEY]" caption="BU_KEY" attribute="1" defaultMemberUniqueName="[Fact Treatment Plan].[BU_KEY].[All]" allUniqueName="[Fact Treatment Plan].[BU_KEY].[All]" dimensionUniqueName="[Fact Treatment Plan]" displayFolder="" count="0" unbalanced="0" hidden="1"/>
    <cacheHierarchy uniqueName="[Fact Treatment Plan].[COMPANY_KEY]" caption="COMPANY_KEY" attribute="1" defaultMemberUniqueName="[Fact Treatment Plan].[COMPANY_KEY].[All]" allUniqueName="[Fact Treatment Plan].[COMPANY_KEY].[All]" dimensionUniqueName="[Fact Treatment Plan]" displayFolder="" count="0" unbalanced="0" hidden="1"/>
    <cacheHierarchy uniqueName="[Fact Treatment Plan].[DateKey]" caption="DateKey" attribute="1" defaultMemberUniqueName="[Fact Treatment Plan].[DateKey].[All]" allUniqueName="[Fact Treatment Plan].[DateKey].[All]" dimensionUniqueName="[Fact Treatment Plan]" displayFolder="" count="0" unbalanced="0" hidden="1"/>
    <cacheHierarchy uniqueName="[Fact Treatment Plan].[DELIVERED_SERVICES]" caption="DELIVERED_SERVICES" attribute="1" defaultMemberUniqueName="[Fact Treatment Plan].[DELIVERED_SERVICES].[All]" allUniqueName="[Fact Treatment Plan].[DELIVERED_SERVICES].[All]" dimensionUniqueName="[Fact Treatment Plan]" displayFolder="" count="0" unbalanced="0" hidden="1"/>
    <cacheHierarchy uniqueName="[Fact Treatment Plan].[DiagnoseProtocol_id]" caption="DiagnoseProtocol_id" attribute="1" defaultMemberUniqueName="[Fact Treatment Plan].[DiagnoseProtocol_id].[All]" allUniqueName="[Fact Treatment Plan].[DiagnoseProtocol_id].[All]" dimensionUniqueName="[Fact Treatment Plan]" displayFolder="" count="0" unbalanced="0" hidden="1"/>
    <cacheHierarchy uniqueName="[Fact Treatment Plan].[Diagnosis_key]" caption="Diagnosis_key" attribute="1" defaultMemberUniqueName="[Fact Treatment Plan].[Diagnosis_key].[All]" allUniqueName="[Fact Treatment Plan].[Diagnosis_key].[All]" dimensionUniqueName="[Fact Treatment Plan]" displayFolder="" count="0" unbalanced="0" hidden="1"/>
    <cacheHierarchy uniqueName="[Fact Treatment Plan].[DIFF]" caption="DIFF" attribute="1" defaultMemberUniqueName="[Fact Treatment Plan].[DIFF].[All]" allUniqueName="[Fact Treatment Plan].[DIFF].[All]" dimensionUniqueName="[Fact Treatment Plan]" displayFolder="" count="0" unbalanced="0" hidden="1"/>
    <cacheHierarchy uniqueName="[Fact Treatment Plan].[DOCTOR_KEY]" caption="DOCTOR_KEY" attribute="1" defaultMemberUniqueName="[Fact Treatment Plan].[DOCTOR_KEY].[All]" allUniqueName="[Fact Treatment Plan].[DOCTOR_KEY].[All]" dimensionUniqueName="[Fact Treatment Plan]" displayFolder="" count="0" unbalanced="0" hidden="1"/>
    <cacheHierarchy uniqueName="[Fact Treatment Plan].[EPISODE_KEY]" caption="EPISODE_KEY" attribute="1" defaultMemberUniqueName="[Fact Treatment Plan].[EPISODE_KEY].[All]" allUniqueName="[Fact Treatment Plan].[EPISODE_KEY].[All]" dimensionUniqueName="[Fact Treatment Plan]" displayFolder="" count="0" unbalanced="0" hidden="1"/>
    <cacheHierarchy uniqueName="[Fact Treatment Plan].[IntegratedTreatmentVisitId]" caption="IntegratedTreatmentVisitId" attribute="1" defaultMemberUniqueName="[Fact Treatment Plan].[IntegratedTreatmentVisitId].[All]" allUniqueName="[Fact Treatment Plan].[IntegratedTreatmentVisitId].[All]" dimensionUniqueName="[Fact Treatment Plan]" displayFolder="" count="0" unbalanced="0" hidden="1"/>
    <cacheHierarchy uniqueName="[Fact Treatment Plan].[nextvisit_Datekey]" caption="nextvisit_Datekey" attribute="1" defaultMemberUniqueName="[Fact Treatment Plan].[nextvisit_Datekey].[All]" allUniqueName="[Fact Treatment Plan].[nextvisit_Datekey].[All]" dimensionUniqueName="[Fact Treatment Plan]" displayFolder="" count="0" unbalanced="0" hidden="1"/>
    <cacheHierarchy uniqueName="[Fact Treatment Plan].[PATIENT_ID]" caption="PATIENT_ID" attribute="1" defaultMemberUniqueName="[Fact Treatment Plan].[PATIENT_ID].[All]" allUniqueName="[Fact Treatment Plan].[PATIENT_ID].[All]" dimensionUniqueName="[Fact Treatment Plan]" displayFolder="" count="0" unbalanced="0" hidden="1"/>
    <cacheHierarchy uniqueName="[Fact Treatment Plan].[PLANNING_STATUS]" caption="PLANNING_STATUS" attribute="1" defaultMemberUniqueName="[Fact Treatment Plan].[PLANNING_STATUS].[All]" allUniqueName="[Fact Treatment Plan].[PLANNING_STATUS].[All]" dimensionUniqueName="[Fact Treatment Plan]" displayFolder="" count="0" unbalanced="0" hidden="1"/>
    <cacheHierarchy uniqueName="[Fact Treatment Plan].[SERVICE_KEY]" caption="SERVICE_KEY" attribute="1" defaultMemberUniqueName="[Fact Treatment Plan].[SERVICE_KEY].[All]" allUniqueName="[Fact Treatment Plan].[SERVICE_KEY].[All]" dimensionUniqueName="[Fact Treatment Plan]" displayFolder="" count="0" unbalanced="0" hidden="1"/>
    <cacheHierarchy uniqueName="[Fact Treatment Plan].[SERVICE_TYPEID]" caption="SERVICE_TYPEID" attribute="1" defaultMemberUniqueName="[Fact Treatment Plan].[SERVICE_TYPEID].[All]" allUniqueName="[Fact Treatment Plan].[SERVICE_TYPEID].[All]" dimensionUniqueName="[Fact Treatment Plan]" displayFolder="" count="0" unbalanced="0" hidden="1"/>
    <cacheHierarchy uniqueName="[Fact Treatment Plan].[TOTAL_PLANNED_SERVICES]" caption="TOTAL_PLANNED_SERVICES" attribute="1" defaultMemberUniqueName="[Fact Treatment Plan].[TOTAL_PLANNED_SERVICES].[All]" allUniqueName="[Fact Treatment Plan].[TOTAL_PLANNED_SERVICES].[All]" dimensionUniqueName="[Fact Treatment Plan]" displayFolder="" count="0" unbalanced="0" hidden="1"/>
    <cacheHierarchy uniqueName="[Fact Working Clinics].[AccountMappedKey]" caption="AccountMappedKey" attribute="1" defaultMemberUniqueName="[Fact Working Clinics].[AccountMappedKey].[All]" allUniqueName="[Fact Working Clinics].[AccountMappedKey].[All]" dimensionUniqueName="[Fact Working Clinics]" displayFolder="" count="0" unbalanced="0" hidden="1"/>
    <cacheHierarchy uniqueName="[Fact Working Clinics].[ActualAvgTimePerCase]" caption="ActualAvgTimePerCase" attribute="1" defaultMemberUniqueName="[Fact Working Clinics].[ActualAvgTimePerCase].[All]" allUniqueName="[Fact Working Clinics].[ActualAvgTimePerCase].[All]" dimensionUniqueName="[Fact Working Clinics]" displayFolder="" count="0" unbalanced="0" hidden="1"/>
    <cacheHierarchy uniqueName="[Fact Working Clinics].[ActualHours]" caption="ActualHours" attribute="1" defaultMemberUniqueName="[Fact Working Clinics].[ActualHours].[All]" allUniqueName="[Fact Working Clinics].[ActualHours].[All]" dimensionUniqueName="[Fact Working Clinics]" displayFolder="" count="0" unbalanced="0" hidden="1"/>
    <cacheHierarchy uniqueName="[Fact Working Clinics].[AgentsMappedKey]" caption="AgentsMappedKey" attribute="1" defaultMemberUniqueName="[Fact Working Clinics].[AgentsMappedKey].[All]" allUniqueName="[Fact Working Clinics].[AgentsMappedKey].[All]" dimensionUniqueName="[Fact Working Clinics]" displayFolder="" count="0" unbalanced="0" hidden="1"/>
    <cacheHierarchy uniqueName="[Fact Working Clinics].[AllowOverBooking]" caption="AllowOverBooking" attribute="1" defaultMemberUniqueName="[Fact Working Clinics].[AllowOverBooking].[All]" allUniqueName="[Fact Working Clinics].[AllowOverBooking].[All]" dimensionUniqueName="[Fact Working Clinics]" displayFolder="" count="0" unbalanced="0" hidden="1"/>
    <cacheHierarchy uniqueName="[Fact Working Clinics].[AltKey]" caption="AltKey" attribute="1" defaultMemberUniqueName="[Fact Working Clinics].[AltKey].[All]" allUniqueName="[Fact Working Clinics].[AltKey].[All]" dimensionUniqueName="[Fact Working Clinics]" displayFolder="" count="0" unbalanced="0" hidden="1"/>
    <cacheHierarchy uniqueName="[Fact Working Clinics].[AppointmentRoleID]" caption="AppointmentRoleID" attribute="1" defaultMemberUniqueName="[Fact Working Clinics].[AppointmentRoleID].[All]" allUniqueName="[Fact Working Clinics].[AppointmentRoleID].[All]" dimensionUniqueName="[Fact Working Clinics]" displayFolder="" count="0" unbalanced="0" hidden="1"/>
    <cacheHierarchy uniqueName="[Fact Working Clinics].[Capacity]" caption="Capacity" attribute="1" defaultMemberUniqueName="[Fact Working Clinics].[Capacity].[All]" allUniqueName="[Fact Working Clinics].[Capacity].[All]" dimensionUniqueName="[Fact Working Clinics]" displayFolder="" count="0" unbalanced="0" hidden="1"/>
    <cacheHierarchy uniqueName="[Fact Working Clinics].[ClinicDelay]" caption="ClinicDelay" attribute="1" defaultMemberUniqueName="[Fact Working Clinics].[ClinicDelay].[All]" allUniqueName="[Fact Working Clinics].[ClinicDelay].[All]" dimensionUniqueName="[Fact Working Clinics]" displayFolder="" count="0" unbalanced="0" hidden="1"/>
    <cacheHierarchy uniqueName="[Fact Working Clinics].[ClinicTypeID]" caption="ClinicTypeID" attribute="1" defaultMemberUniqueName="[Fact Working Clinics].[ClinicTypeID].[All]" allUniqueName="[Fact Working Clinics].[ClinicTypeID].[All]" dimensionUniqueName="[Fact Working Clinics]" displayFolder="" count="0" unbalanced="0" hidden="1"/>
    <cacheHierarchy uniqueName="[Fact Working Clinics].[DateKey]" caption="DateKey" attribute="1" defaultMemberUniqueName="[Fact Working Clinics].[DateKey].[All]" allUniqueName="[Fact Working Clinics].[DateKey].[All]" dimensionUniqueName="[Fact Working Clinics]" displayFolder="" count="0" unbalanced="0" hidden="1"/>
    <cacheHierarchy uniqueName="[Fact Working Clinics].[DepartmentKey]" caption="DepartmentKey" attribute="1" defaultMemberUniqueName="[Fact Working Clinics].[DepartmentKey].[All]" allUniqueName="[Fact Working Clinics].[DepartmentKey].[All]" dimensionUniqueName="[Fact Working Clinics]" displayFolder="" count="0" unbalanced="0" hidden="1"/>
    <cacheHierarchy uniqueName="[Fact Working Clinics].[DoctorMappedKey]" caption="DoctorMappedKey" attribute="1" defaultMemberUniqueName="[Fact Working Clinics].[DoctorMappedKey].[All]" allUniqueName="[Fact Working Clinics].[DoctorMappedKey].[All]" dimensionUniqueName="[Fact Working Clinics]" displayFolder="" count="0" unbalanced="0" hidden="1"/>
    <cacheHierarchy uniqueName="[Fact Working Clinics].[EndDate]" caption="EndDate" attribute="1" defaultMemberUniqueName="[Fact Working Clinics].[EndDate].[All]" allUniqueName="[Fact Working Clinics].[EndDate].[All]" dimensionUniqueName="[Fact Working Clinics]" displayFolder="" count="0" unbalanced="0" hidden="1"/>
    <cacheHierarchy uniqueName="[Fact Working Clinics].[EndDateTime]" caption="EndDateTime" attribute="1" defaultMemberUniqueName="[Fact Working Clinics].[EndDateTime].[All]" allUniqueName="[Fact Working Clinics].[EndDateTime].[All]" dimensionUniqueName="[Fact Working Clinics]" displayFolder="" count="0" unbalanced="0" hidden="1"/>
    <cacheHierarchy uniqueName="[Fact Working Clinics].[EndTime]" caption="EndTime" attribute="1" defaultMemberUniqueName="[Fact Working Clinics].[EndTime].[All]" allUniqueName="[Fact Working Clinics].[EndTime].[All]" dimensionUniqueName="[Fact Working Clinics]" displayFolder="" count="0" unbalanced="0" hidden="1"/>
    <cacheHierarchy uniqueName="[Fact Working Clinics].[HasNoEnd]" caption="HasNoEnd" attribute="1" defaultMemberUniqueName="[Fact Working Clinics].[HasNoEnd].[All]" allUniqueName="[Fact Working Clinics].[HasNoEnd].[All]" dimensionUniqueName="[Fact Working Clinics]" displayFolder="" count="0" unbalanced="0" hidden="1"/>
    <cacheHierarchy uniqueName="[Fact Working Clinics].[IsActive]" caption="IsActive" attribute="1" defaultMemberUniqueName="[Fact Working Clinics].[IsActive].[All]" allUniqueName="[Fact Working Clinics].[IsActive].[All]" dimensionUniqueName="[Fact Working Clinics]" displayFolder="" count="0" unbalanced="0" hidden="1"/>
    <cacheHierarchy uniqueName="[Fact Working Clinics].[MappedKey4]" caption="MappedKey4" attribute="1" defaultMemberUniqueName="[Fact Working Clinics].[MappedKey4].[All]" allUniqueName="[Fact Working Clinics].[MappedKey4].[All]" dimensionUniqueName="[Fact Working Clinics]" displayFolder="" count="0" unbalanced="0" hidden="1"/>
    <cacheHierarchy uniqueName="[Fact Working Clinics].[MappedKey5]" caption="MappedKey5" attribute="1" defaultMemberUniqueName="[Fact Working Clinics].[MappedKey5].[All]" allUniqueName="[Fact Working Clinics].[MappedKey5].[All]" dimensionUniqueName="[Fact Working Clinics]" displayFolder="" count="0" unbalanced="0" hidden="1"/>
    <cacheHierarchy uniqueName="[Fact Working Clinics].[OrganizationKey]" caption="OrganizationKey" attribute="1" defaultMemberUniqueName="[Fact Working Clinics].[OrganizationKey].[All]" allUniqueName="[Fact Working Clinics].[OrganizationKey].[All]" dimensionUniqueName="[Fact Working Clinics]" displayFolder="" count="0" unbalanced="0" hidden="1"/>
    <cacheHierarchy uniqueName="[Fact Working Clinics].[PatientMappedKey]" caption="PatientMappedKey" attribute="1" defaultMemberUniqueName="[Fact Working Clinics].[PatientMappedKey].[All]" allUniqueName="[Fact Working Clinics].[PatientMappedKey].[All]" dimensionUniqueName="[Fact Working Clinics]" displayFolder="" count="0" unbalanced="0" hidden="1"/>
    <cacheHierarchy uniqueName="[Fact Working Clinics].[PatternID]" caption="PatternID" attribute="1" defaultMemberUniqueName="[Fact Working Clinics].[PatternID].[All]" allUniqueName="[Fact Working Clinics].[PatternID].[All]" dimensionUniqueName="[Fact Working Clinics]" displayFolder="" count="0" unbalanced="0" hidden="1"/>
    <cacheHierarchy uniqueName="[Fact Working Clinics].[PhysicianID]" caption="PhysicianID" attribute="1" defaultMemberUniqueName="[Fact Working Clinics].[PhysicianID].[All]" allUniqueName="[Fact Working Clinics].[PhysicianID].[All]" dimensionUniqueName="[Fact Working Clinics]" displayFolder="" count="0" unbalanced="0" hidden="1"/>
    <cacheHierarchy uniqueName="[Fact Working Clinics].[PlannedHours]" caption="PlannedHours" attribute="1" defaultMemberUniqueName="[Fact Working Clinics].[PlannedHours].[All]" allUniqueName="[Fact Working Clinics].[PlannedHours].[All]" dimensionUniqueName="[Fact Working Clinics]" displayFolder="" count="0" unbalanced="0" hidden="1"/>
    <cacheHierarchy uniqueName="[Fact Working Clinics].[QueueingModelID]" caption="QueueingModelID" attribute="1" defaultMemberUniqueName="[Fact Working Clinics].[QueueingModelID].[All]" allUniqueName="[Fact Working Clinics].[QueueingModelID].[All]" dimensionUniqueName="[Fact Working Clinics]" displayFolder="" count="0" unbalanced="0" hidden="1"/>
    <cacheHierarchy uniqueName="[Fact Working Clinics].[SpecialityMappedKey]" caption="SpecialityMappedKey" attribute="1" defaultMemberUniqueName="[Fact Working Clinics].[SpecialityMappedKey].[All]" allUniqueName="[Fact Working Clinics].[SpecialityMappedKey].[All]" dimensionUniqueName="[Fact Working Clinics]" displayFolder="" count="0" unbalanced="0" hidden="1"/>
    <cacheHierarchy uniqueName="[Fact Working Clinics].[StartDate]" caption="StartDate" attribute="1" defaultMemberUniqueName="[Fact Working Clinics].[StartDate].[All]" allUniqueName="[Fact Working Clinics].[StartDate].[All]" dimensionUniqueName="[Fact Working Clinics]" displayFolder="" count="0" unbalanced="0" hidden="1"/>
    <cacheHierarchy uniqueName="[Fact Working Clinics].[StartDateTime]" caption="StartDateTime" attribute="1" defaultMemberUniqueName="[Fact Working Clinics].[StartDateTime].[All]" allUniqueName="[Fact Working Clinics].[StartDateTime].[All]" dimensionUniqueName="[Fact Working Clinics]" displayFolder="" count="0" unbalanced="0" hidden="1"/>
    <cacheHierarchy uniqueName="[Fact Working Clinics].[StartTime]" caption="StartTime" attribute="1" defaultMemberUniqueName="[Fact Working Clinics].[StartTime].[All]" allUniqueName="[Fact Working Clinics].[StartTime].[All]" dimensionUniqueName="[Fact Working Clinics]" displayFolder="" count="0" unbalanced="0" hidden="1"/>
    <cacheHierarchy uniqueName="[Fact Working Clinics].[TimeKey]" caption="TimeKey" attribute="1" defaultMemberUniqueName="[Fact Working Clinics].[TimeKey].[All]" allUniqueName="[Fact Working Clinics].[TimeKey].[All]" dimensionUniqueName="[Fact Working Clinics]" displayFolder="" count="0" unbalanced="0" hidden="1"/>
    <cacheHierarchy uniqueName="[Fact Working Clinics].[VersionKey]" caption="VersionKey" attribute="1" defaultMemberUniqueName="[Fact Working Clinics].[VersionKey].[All]" allUniqueName="[Fact Working Clinics].[VersionKey].[All]" dimensionUniqueName="[Fact Working Clinics]" displayFolder="" count="0" unbalanced="0" hidden="1"/>
    <cacheHierarchy uniqueName="[Fact Working Clinics].[WorkingClinicKey]" caption="WorkingClinicKey" attribute="1" defaultMemberUniqueName="[Fact Working Clinics].[WorkingClinicKey].[All]" allUniqueName="[Fact Working Clinics].[WorkingClinicKey].[All]" dimensionUniqueName="[Fact Working Clinics]" displayFolder="" count="0" unbalanced="0" hidden="1"/>
    <cacheHierarchy uniqueName="[FactBaseLine].[BALOS]" caption="BALOS" attribute="1" defaultMemberUniqueName="[FactBaseLine].[BALOS].[All]" allUniqueName="[FactBaseLine].[BALOS].[All]" dimensionUniqueName="[FactBaseLine]" displayFolder="" count="0" unbalanced="0" hidden="1"/>
    <cacheHierarchy uniqueName="[FactBaseLine].[charge]" caption="charge" attribute="1" defaultMemberUniqueName="[FactBaseLine].[charge].[All]" allUniqueName="[FactBaseLine].[charge].[All]" dimensionUniqueName="[FactBaseLine]" displayFolder="" count="0" unbalanced="0" hidden="1"/>
    <cacheHierarchy uniqueName="[FactBaseLine].[Company_key]" caption="Company_key" attribute="1" defaultMemberUniqueName="[FactBaseLine].[Company_key].[All]" allUniqueName="[FactBaseLine].[Company_key].[All]" dimensionUniqueName="[FactBaseLine]" displayFolder="" count="0" unbalanced="0" hidden="1"/>
    <cacheHierarchy uniqueName="[FactBaseLine].[Department_key]" caption="Department_key" attribute="1" defaultMemberUniqueName="[FactBaseLine].[Department_key].[All]" allUniqueName="[FactBaseLine].[Department_key].[All]" dimensionUniqueName="[FactBaseLine]" displayFolder="" count="0" unbalanced="0" hidden="1"/>
    <cacheHierarchy uniqueName="[FactBaseLine].[Organization_key]" caption="Organization_key" attribute="1" defaultMemberUniqueName="[FactBaseLine].[Organization_key].[All]" allUniqueName="[FactBaseLine].[Organization_key].[All]" dimensionUniqueName="[FactBaseLine]" displayFolder="" count="0" unbalanced="0" hidden="1"/>
    <cacheHierarchy uniqueName="[FactBaseLine].[Revenue]" caption="Revenue" attribute="1" defaultMemberUniqueName="[FactBaseLine].[Revenue].[All]" allUniqueName="[FactBaseLine].[Revenue].[All]" dimensionUniqueName="[FactBaseLine]" displayFolder="" count="0" unbalanced="0" hidden="1"/>
    <cacheHierarchy uniqueName="[FactBaseLine].[Volume]" caption="Volume" attribute="1" defaultMemberUniqueName="[FactBaseLine].[Volume].[All]" allUniqueName="[FactBaseLine].[Volume].[All]" dimensionUniqueName="[FactBaseLine]" displayFolder="" count="0" unbalanced="0" hidden="1"/>
    <cacheHierarchy uniqueName="[indicators per hour].[id]" caption="id" attribute="1" defaultMemberUniqueName="[indicators per hour].[id].[All]" allUniqueName="[indicators per hour].[id].[All]" dimensionUniqueName="[indicators per hour]" displayFolder="" count="0" unbalanced="0" hidden="1"/>
    <cacheHierarchy uniqueName="[indicators per hour].[Name]" caption="Name" attribute="1" defaultMemberUniqueName="[indicators per hour].[Name].[All]" allUniqueName="[indicators per hour].[Name].[All]" dimensionUniqueName="[indicators per hour]" displayFolder="" count="0" unbalanced="0" hidden="1"/>
    <cacheHierarchy uniqueName="[PB Dim Measures].[ID]" caption="ID" attribute="1" defaultMemberUniqueName="[PB Dim Measures].[ID].[All]" allUniqueName="[PB Dim Measures].[ID].[All]" dimensionUniqueName="[PB Dim Measures]" displayFolder="" count="0" unbalanced="0" hidden="1"/>
    <cacheHierarchy uniqueName="[PB Dim Measures].[Name]" caption="Name" attribute="1" defaultMemberUniqueName="[PB Dim Measures].[Name].[All]" allUniqueName="[PB Dim Measures].[Name].[All]" dimensionUniqueName="[PB Dim Measures]" displayFolder="" count="0" unbalanced="0" hidden="1"/>
    <cacheHierarchy uniqueName="[PB Dim Referral].[ID]" caption="ID" attribute="1" defaultMemberUniqueName="[PB Dim Referral].[ID].[All]" allUniqueName="[PB Dim Referral].[ID].[All]" dimensionUniqueName="[PB Dim Referral]" displayFolder="" count="0" unbalanced="0" hidden="1"/>
    <cacheHierarchy uniqueName="[PB Dim Referral].[Name]" caption="Name" attribute="1" defaultMemberUniqueName="[PB Dim Referral].[Name].[All]" allUniqueName="[PB Dim Referral].[Name].[All]" dimensionUniqueName="[PB Dim Referral]" displayFolder="" count="0" unbalanced="0" hidden="1"/>
    <cacheHierarchy uniqueName="[PB Dim Risk].[ID]" caption="ID" attribute="1" defaultMemberUniqueName="[PB Dim Risk].[ID].[All]" allUniqueName="[PB Dim Risk].[ID].[All]" dimensionUniqueName="[PB Dim Risk]" displayFolder="" count="0" unbalanced="0" hidden="1"/>
    <cacheHierarchy uniqueName="[PB Dim Risk].[Name]" caption="Name" attribute="1" defaultMemberUniqueName="[PB Dim Risk].[Name].[All]" allUniqueName="[PB Dim Risk].[Name].[All]" dimensionUniqueName="[PB Dim Risk]" displayFolder="" count="0" unbalanced="0" hidden="1"/>
    <cacheHierarchy uniqueName="[PBDim Period].[ID]" caption="ID" attribute="1" defaultMemberUniqueName="[PBDim Period].[ID].[All]" allUniqueName="[PBDim Period].[ID].[All]" dimensionUniqueName="[PBDim Period]" displayFolder="" count="0" unbalanced="0" hidden="1"/>
    <cacheHierarchy uniqueName="[PBDim Period].[Name]" caption="Name" attribute="1" defaultMemberUniqueName="[PBDim Period].[Name].[All]" allUniqueName="[PBDim Period].[Name].[All]" dimensionUniqueName="[PBDim Period]" displayFolder="" count="0" unbalanced="0" hidden="1"/>
    <cacheHierarchy uniqueName="[VolumeAnalysisComparison].[ID]" caption="ID" attribute="1" defaultMemberUniqueName="[VolumeAnalysisComparison].[ID].[All]" allUniqueName="[VolumeAnalysisComparison].[ID].[All]" dimensionUniqueName="[VolumeAnalysisComparison]" displayFolder="" count="0" unbalanced="0" hidden="1"/>
    <cacheHierarchy uniqueName="[VolumeAnalysisComparison].[Volume Name]" caption="Volume Name" attribute="1" defaultMemberUniqueName="[VolumeAnalysisComparison].[Volume Name].[All]" allUniqueName="[VolumeAnalysisComparison].[Volume Name].[All]" dimensionUniqueName="[VolumeAnalysisComparison]" displayFolder="" count="0" unbalanced="0" hidden="1"/>
    <cacheHierarchy uniqueName="[YearBridge].[YearKey]" caption="YearKey" attribute="1" defaultMemberUniqueName="[YearBridge].[YearKey].[All]" allUniqueName="[YearBridge].[YearKey].[All]" dimensionUniqueName="[YearBridge]" displayFolder="" count="0" unbalanced="0" hidden="1"/>
    <cacheHierarchy uniqueName="[Measures].[Cash Revenue]" caption="Cash Revenue" measure="1" displayFolder="" measureGroup="Fact Billing" count="0"/>
    <cacheHierarchy uniqueName="[Measures].[Credit Revenue]" caption="Credit Revenue" measure="1" displayFolder="" measureGroup="Fact Billing" count="0"/>
    <cacheHierarchy uniqueName="[Measures].[No of Services]" caption="No of Services" measure="1" displayFolder="" measureGroup="Fact Billing" count="0"/>
    <cacheHierarchy uniqueName="[Measures].[No of Doctors]" caption="No of Doctors" measure="1" displayFolder="" measureGroup="Fact Billing" count="0"/>
    <cacheHierarchy uniqueName="[Measures].[No of Patients]" caption="No of Patients" measure="1" displayFolder="" measureGroup="Fact Billing" count="0"/>
    <cacheHierarchy uniqueName="[Measures].[Charge Per Case]" caption="Charge Per Case" measure="1" displayFolder="" measureGroup="Fact Billing" count="0"/>
    <cacheHierarchy uniqueName="[Measures].[Charge Per Patient]" caption="Charge Per Patient" measure="1" displayFolder="" measureGroup="Fact Billing" count="0"/>
    <cacheHierarchy uniqueName="[Measures].[No Of Cases Original ]" caption="No Of Cases Original " measure="1" displayFolder="Fact Billing Original" measureGroup="Fact Billing" count="0" oneField="1">
      <fieldsUsage count="1">
        <fieldUsage x="19"/>
      </fieldsUsage>
    </cacheHierarchy>
    <cacheHierarchy uniqueName="[Measures].[Charge Per Case Original]" caption="Charge Per Case Original" measure="1" displayFolder="Fact Billing Original" measureGroup="Fact Billing" count="0"/>
    <cacheHierarchy uniqueName="[Measures].[Total Revenue]" caption="Total Revenue" measure="1" displayFolder="" measureGroup="Fact Billing" count="0" oneField="1">
      <fieldsUsage count="1">
        <fieldUsage x="13"/>
      </fieldsUsage>
    </cacheHierarchy>
    <cacheHierarchy uniqueName="[Measures].[No Of Cases]" caption="No Of Cases" measure="1" displayFolder="" measureGroup="Fact Billing" count="0" oneField="1">
      <fieldsUsage count="1">
        <fieldUsage x="12"/>
      </fieldsUsage>
    </cacheHierarchy>
    <cacheHierarchy uniqueName="[Measures].[Historical Total Revenue]" caption="Historical Total Revenue" measure="1" displayFolder="Historical Measures" measureGroup="Fact Billing" count="0"/>
    <cacheHierarchy uniqueName="[Measures].[Historical No Of Services]" caption="Historical No Of Services" measure="1" displayFolder="Historical Measures" measureGroup="Fact Billing" count="0"/>
    <cacheHierarchy uniqueName="[Measures].[Historical No Of Cases]" caption="Historical No Of Cases" measure="1" displayFolder="Historical Measures" measureGroup="Fact Billing" count="0"/>
    <cacheHierarchy uniqueName="[Measures].[Historical Charge Per Case]" caption="Historical Charge Per Case" measure="1" displayFolder="Historical Measures" measureGroup="Fact Billing" count="0"/>
    <cacheHierarchy uniqueName="[Measures].[Historical No of Doctors]" caption="Historical No of Doctors" measure="1" displayFolder="Historical Measures" measureGroup="Fact Billing" count="0"/>
    <cacheHierarchy uniqueName="[Measures].[Historical Charge Per Patient]" caption="Historical Charge Per Patient" measure="1" displayFolder="Historical Measures" measureGroup="Fact Billing" count="0"/>
    <cacheHierarchy uniqueName="[Measures].[Revenue Growth $]" caption="Revenue Growth $" measure="1" displayFolder="Growth Measures" measureGroup="Fact Billing" count="0"/>
    <cacheHierarchy uniqueName="[Measures].[Revenue Growth %]" caption="Revenue Growth %" measure="1" displayFolder="Growth Measures" measureGroup="Fact Billing" count="0"/>
    <cacheHierarchy uniqueName="[Measures].[Charge Growth $]" caption="Charge Growth $" measure="1" displayFolder="Growth Measures" measureGroup="Fact Billing" count="0"/>
    <cacheHierarchy uniqueName="[Measures].[Charge Growth %]" caption="Charge Growth %" measure="1" displayFolder="Growth Measures" measureGroup="Fact Billing" count="0"/>
    <cacheHierarchy uniqueName="[Measures].[OPD Referral to IPD Cases]" caption="OPD Referral to IPD Cases" measure="1" displayFolder="Referral Measures" measureGroup="Fact Billing" count="0"/>
    <cacheHierarchy uniqueName="[Measures].[OPD Referral to Lab Revenue]" caption="OPD Referral to Lab Revenue" measure="1" displayFolder="Referral Measures" measureGroup="Fact Billing" count="0"/>
    <cacheHierarchy uniqueName="[Measures].[OPD Referral to Lab Cases]" caption="OPD Referral to Lab Cases" measure="1" displayFolder="Referral Measures" measureGroup="Fact Billing" count="0"/>
    <cacheHierarchy uniqueName="[Measures].[OPD Referral to Rad Revenue]" caption="OPD Referral to Rad Revenue" measure="1" displayFolder="Referral Measures" measureGroup="Fact Billing" count="0"/>
    <cacheHierarchy uniqueName="[Measures].[OPD Referral to Rad Cases]" caption="OPD Referral to Rad Cases" measure="1" displayFolder="Referral Measures" measureGroup="Fact Billing" count="0"/>
    <cacheHierarchy uniqueName="[Measures].[ER Referral Revenue]" caption="ER Referral Revenue" measure="1" displayFolder="Referral Measures" measureGroup="Fact Billing" count="0"/>
    <cacheHierarchy uniqueName="[Measures].[ER Referral to IPD Cases]" caption="ER Referral to IPD Cases" measure="1" displayFolder="Referral Measures" measureGroup="Fact Billing" count="0"/>
    <cacheHierarchy uniqueName="[Measures].[ER Referral to Lab Revenue]" caption="ER Referral to Lab Revenue" measure="1" displayFolder="Referral Measures" measureGroup="Fact Billing" count="0"/>
    <cacheHierarchy uniqueName="[Measures].[ER Referral to Lab Cases]" caption="ER Referral to Lab Cases" measure="1" displayFolder="Referral Measures" measureGroup="Fact Billing" count="0"/>
    <cacheHierarchy uniqueName="[Measures].[ER Referral to Rad Revenue]" caption="ER Referral to Rad Revenue" measure="1" displayFolder="Referral Measures" measureGroup="Fact Billing" count="0"/>
    <cacheHierarchy uniqueName="[Measures].[ER Referral to Rad Cases]" caption="ER Referral to Rad Cases" measure="1" displayFolder="Referral Measures" measureGroup="Fact Billing" count="0"/>
    <cacheHierarchy uniqueName="[Measures].[No Of Cases Growth %]" caption="No Of Cases Growth %" measure="1" displayFolder="Growth Measures" measureGroup="Fact Billing" count="0"/>
    <cacheHierarchy uniqueName="[Measures].[No of Cases Growth $]" caption="No of Cases Growth $" measure="1" displayFolder="Growth Measures" measureGroup="Fact Billing" count="0"/>
    <cacheHierarchy uniqueName="[Measures].[No Of Services Growth %]" caption="No Of Services Growth %" measure="1" displayFolder="Growth Measures" measureGroup="Fact Billing" count="0"/>
    <cacheHierarchy uniqueName="[Measures].[Avg No Of Service]" caption="Avg No Of Service" measure="1" displayFolder="" measureGroup="Fact Billing" count="0"/>
    <cacheHierarchy uniqueName="[Measures].[ALOS]" caption="ALOS" measure="1" displayFolder="" measureGroup="Fact Billing" count="0"/>
    <cacheHierarchy uniqueName="[Measures].[MTD No of Cases]" caption="MTD No of Cases" measure="1" displayFolder="MTD Calculation" measureGroup="Fact Billing" count="0"/>
    <cacheHierarchy uniqueName="[Measures].[MTD Total Revenue]" caption="MTD Total Revenue" measure="1" displayFolder="MTD Calculation" measureGroup="Fact Billing" count="0"/>
    <cacheHierarchy uniqueName="[Measures].[Previous MTD Revenue]" caption="Previous MTD Revenue" measure="1" displayFolder="Historical Measures" measureGroup="Fact Billing" count="0"/>
    <cacheHierarchy uniqueName="[Measures].[Previous MTD Cases]" caption="Previous MTD Cases" measure="1" displayFolder="Historical Measures" measureGroup="Fact Billing" count="0"/>
    <cacheHierarchy uniqueName="[Measures].[ER Referral to IPD Cases %]" caption="ER Referral to IPD Cases %" measure="1" displayFolder="Referral Measures" measureGroup="Fact Billing" count="0"/>
    <cacheHierarchy uniqueName="[Measures].[OPD Referral to IPD Cases %]" caption="OPD Referral to IPD Cases %" measure="1" displayFolder="Referral Measures" measureGroup="Fact Billing" count="0"/>
    <cacheHierarchy uniqueName="[Measures].[ER Referral to Lab Cases %]" caption="ER Referral to Lab Cases %" measure="1" displayFolder="Referral Measures" measureGroup="Fact Billing" count="0"/>
    <cacheHierarchy uniqueName="[Measures].[OPD Referral to Lab Cases %]" caption="OPD Referral to Lab Cases %" measure="1" displayFolder="Referral Measures" measureGroup="Fact Billing" count="0"/>
    <cacheHierarchy uniqueName="[Measures].[OPD Referral to Rad Cases %]" caption="OPD Referral to Rad Cases %" measure="1" displayFolder="Referral Measures" measureGroup="Fact Billing" count="0"/>
    <cacheHierarchy uniqueName="[Measures].[ER Referral to Rad Cases %]" caption="ER Referral to Rad Cases %" measure="1" displayFolder="Referral Measures" measureGroup="Fact Billing" count="0"/>
    <cacheHierarchy uniqueName="[Measures].[Diagnosis Compliance %]" caption="Diagnosis Compliance %" measure="1" displayFolder="Data Quality" measureGroup="Fact Billing" count="0"/>
    <cacheHierarchy uniqueName="[Measures].[Patient District Quality]" caption="Patient District Quality" measure="1" displayFolder="Data Quality" measureGroup="Fact Billing" count="0"/>
    <cacheHierarchy uniqueName="[Measures].[Patient Nationality Quality]" caption="Patient Nationality Quality" measure="1" displayFolder="Data Quality" measureGroup="Fact Billing" count="0"/>
    <cacheHierarchy uniqueName="[Measures].[Patient Source of Business Quality]" caption="Patient Source of Business Quality" measure="1" displayFolder="Data Quality" measureGroup="Fact Billing" count="0"/>
    <cacheHierarchy uniqueName="[Measures].[Patient Province Quality]" caption="Patient Province Quality" measure="1" displayFolder="Data Quality" measureGroup="Fact Billing" count="0"/>
    <cacheHierarchy uniqueName="[Measures].[No of Doctor-Procedure]" caption="No of Doctor-Procedure" measure="1" displayFolder="" measureGroup="Fact Billing" count="0"/>
    <cacheHierarchy uniqueName="[Measures].[Historical No of Patients - StartDate]" caption="Historical No of Patients - StartDate" measure="1" displayFolder="Historical Measures" measureGroup="Fact Billing" count="0"/>
    <cacheHierarchy uniqueName="[Measures].[No of Patients Growth $ - StartDate]" caption="No of Patients Growth $ - StartDate" measure="1" displayFolder="Growth Measures" measureGroup="Fact Billing" count="0"/>
    <cacheHierarchy uniqueName="[Measures].[No Of Patients Growth % - StartDate]" caption="No Of Patients Growth % - StartDate" measure="1" displayFolder="Growth Measures" measureGroup="Fact Billing" count="0"/>
    <cacheHierarchy uniqueName="[Measures].[YTD No of Cases]" caption="YTD No of Cases" measure="1" displayFolder="YTD Calculation" measureGroup="Fact Billing" count="0"/>
    <cacheHierarchy uniqueName="[Measures].[YTD Total Revenue]" caption="YTD Total Revenue" measure="1" displayFolder="YTD Calculation" measureGroup="Fact Billing" count="0"/>
    <cacheHierarchy uniqueName="[Measures].[YTD Charge Per Case]" caption="YTD Charge Per Case" measure="1" displayFolder="YTD Calculation" measureGroup="Fact Billing" count="0"/>
    <cacheHierarchy uniqueName="[Measures].[Previous YTD Cases]" caption="Previous YTD Cases" measure="1" displayFolder="Historical Measures" measureGroup="Fact Billing" count="0"/>
    <cacheHierarchy uniqueName="[Measures].[Previous YTD Revenue]" caption="Previous YTD Revenue" measure="1" displayFolder="Historical Measures" measureGroup="Fact Billing" count="0"/>
    <cacheHierarchy uniqueName="[Measures].[Previous YTD Charge Per Case]" caption="Previous YTD Charge Per Case" measure="1" displayFolder="Historical Measures" measureGroup="Fact Billing" count="0"/>
    <cacheHierarchy uniqueName="[Measures].[Historical Avg No Of Service]" caption="Historical Avg No Of Service" measure="1" displayFolder="Historical Measures" measureGroup="Fact Billing" count="0"/>
    <cacheHierarchy uniqueName="[Measures].[Rev. Growth Contribution]" caption="Rev. Growth Contribution" measure="1" displayFolder="Growth Measures" measureGroup="Fact Billing" count="0"/>
    <cacheHierarchy uniqueName="[Measures].[No Of Cases Growth Contribution]" caption="No Of Cases Growth Contribution" measure="1" displayFolder="Growth Measures" measureGroup="Fact Billing" count="0"/>
    <cacheHierarchy uniqueName="[Measures].[Charge Growth Contribution]" caption="Charge Growth Contribution" measure="1" displayFolder="Growth Measures" measureGroup="Fact Billing" count="0"/>
    <cacheHierarchy uniqueName="[Measures].[ER Referral to Pharmacy Revenue]" caption="ER Referral to Pharmacy Revenue" measure="1" displayFolder="Referral Measures" measureGroup="Fact Billing" count="0"/>
    <cacheHierarchy uniqueName="[Measures].[OPD Referral to Pharmacy Revenue]" caption="OPD Referral to Pharmacy Revenue" measure="1" displayFolder="Referral Measures" measureGroup="Fact Billing" count="0"/>
    <cacheHierarchy uniqueName="[Measures].[OPD Referral to Pharmacy Cases]" caption="OPD Referral to Pharmacy Cases" measure="1" displayFolder="Referral Measures" measureGroup="Fact Billing" count="0"/>
    <cacheHierarchy uniqueName="[Measures].[ER Referral to Pharmacy Cases]" caption="ER Referral to Pharmacy Cases" measure="1" displayFolder="Referral Measures" measureGroup="Fact Billing" count="0"/>
    <cacheHierarchy uniqueName="[Measures].[ER Referral to Pharmacy Cases %]" caption="ER Referral to Pharmacy Cases %" measure="1" displayFolder="Referral Measures" measureGroup="Fact Billing" count="0"/>
    <cacheHierarchy uniqueName="[Measures].[OPD Referral to Pharmacy Cases %]" caption="OPD Referral to Pharmacy Cases %" measure="1" displayFolder="Referral Measures" measureGroup="Fact Billing" count="0"/>
    <cacheHierarchy uniqueName="[Measures].[Discount Amount]" caption="Discount Amount" measure="1" displayFolder="" measureGroup="Fact Billing" count="0"/>
    <cacheHierarchy uniqueName="[Measures].[Discount%]" caption="Discount%" measure="1" displayFolder="" measureGroup="Fact Billing" count="0"/>
    <cacheHierarchy uniqueName="[Measures].[Total Revenue Before Discount]" caption="Total Revenue Before Discount" measure="1" displayFolder="" measureGroup="Fact Billing" count="0"/>
    <cacheHierarchy uniqueName="[Measures].[Historical ER Referral to IPD Cases]" caption="Historical ER Referral to IPD Cases" measure="1" displayFolder="Historical Referral Measures" measureGroup="Fact Billing" count="0"/>
    <cacheHierarchy uniqueName="[Measures].[Historical ER Referral Revenue]" caption="Historical ER Referral Revenue" measure="1" displayFolder="Historical Referral Measures" measureGroup="Fact Billing" count="0"/>
    <cacheHierarchy uniqueName="[Measures].[Historical ER Referral to Lab Cases]" caption="Historical ER Referral to Lab Cases" measure="1" displayFolder="Historical Referral Measures" measureGroup="Fact Billing" count="0"/>
    <cacheHierarchy uniqueName="[Measures].[Historical ER Referral to IPD Cases %]" caption="Historical ER Referral to IPD Cases %" measure="1" displayFolder="Historical Referral Measures" measureGroup="Fact Billing" count="0"/>
    <cacheHierarchy uniqueName="[Measures].[Historical ER Referral to Lab Revenue]" caption="Historical ER Referral to Lab Revenue" measure="1" displayFolder="Historical Referral Measures" measureGroup="Fact Billing" count="0"/>
    <cacheHierarchy uniqueName="[Measures].[Historical ER Referral to Lab Cases %]" caption="Historical ER Referral to Lab Cases %" measure="1" displayFolder="Historical Referral Measures" measureGroup="Fact Billing" count="0"/>
    <cacheHierarchy uniqueName="[Measures].[Historical ER Referral to Pharmacy Cases]" caption="Historical ER Referral to Pharmacy Cases" measure="1" displayFolder="Historical Referral Measures" measureGroup="Fact Billing" count="0"/>
    <cacheHierarchy uniqueName="[Measures].[Historical ER Referral to Pharmacy Cases %]" caption="Historical ER Referral to Pharmacy Cases %" measure="1" displayFolder="Historical Referral Measures" measureGroup="Fact Billing" count="0"/>
    <cacheHierarchy uniqueName="[Measures].[Historical ER Referral to Pharmacy Revenue]" caption="Historical ER Referral to Pharmacy Revenue" measure="1" displayFolder="Historical Referral Measures" measureGroup="Fact Billing" count="0"/>
    <cacheHierarchy uniqueName="[Measures].[Historical ER Referral to Rad Cases]" caption="Historical ER Referral to Rad Cases" measure="1" displayFolder="Historical Referral Measures" measureGroup="Fact Billing" count="0"/>
    <cacheHierarchy uniqueName="[Measures].[Historical ER Referral to Rad Revenue]" caption="Historical ER Referral to Rad Revenue" measure="1" displayFolder="Historical Referral Measures" measureGroup="Fact Billing" count="0"/>
    <cacheHierarchy uniqueName="[Measures].[Historical ER Referral to Rad Cases %]" caption="Historical ER Referral to Rad Cases %" measure="1" displayFolder="Historical Referral Measures" measureGroup="Fact Billing" count="0"/>
    <cacheHierarchy uniqueName="[Measures].[Historical OPD Referral to IPD Cases %]" caption="Historical OPD Referral to IPD Cases %" measure="1" displayFolder="Historical Referral Measures" measureGroup="Fact Billing" count="0"/>
    <cacheHierarchy uniqueName="[Measures].[Historical OPD Referral to Lab Cases]" caption="Historical OPD Referral to Lab Cases" measure="1" displayFolder="Historical Referral Measures" measureGroup="Fact Billing" count="0"/>
    <cacheHierarchy uniqueName="[Measures].[Historical OPD Referral to Lab Cases %]" caption="Historical OPD Referral to Lab Cases %" measure="1" displayFolder="Historical Referral Measures" measureGroup="Fact Billing" count="0"/>
    <cacheHierarchy uniqueName="[Measures].[Historical OPD Referral to Lab Revenue]" caption="Historical OPD Referral to Lab Revenue" measure="1" displayFolder="Historical Referral Measures" measureGroup="Fact Billing" count="0"/>
    <cacheHierarchy uniqueName="[Measures].[Historical OPD Referral to Pharmacy Cases]" caption="Historical OPD Referral to Pharmacy Cases" measure="1" displayFolder="Historical Referral Measures" measureGroup="Fact Billing" count="0"/>
    <cacheHierarchy uniqueName="[Measures].[Historical OPD Referral to Pharmacy Cases %]" caption="Historical OPD Referral to Pharmacy Cases %" measure="1" displayFolder="Historical Referral Measures" measureGroup="Fact Billing" count="0"/>
    <cacheHierarchy uniqueName="[Measures].[Historical OPD Referral to Pharmacy Revenue]" caption="Historical OPD Referral to Pharmacy Revenue" measure="1" displayFolder="Historical Referral Measures" measureGroup="Fact Billing" count="0"/>
    <cacheHierarchy uniqueName="[Measures].[Historical OPD Referral to Rad Cases]" caption="Historical OPD Referral to Rad Cases" measure="1" displayFolder="Historical Referral Measures" measureGroup="Fact Billing" count="0"/>
    <cacheHierarchy uniqueName="[Measures].[Historical OPD Referral to Rad Revenue]" caption="Historical OPD Referral to Rad Revenue" measure="1" displayFolder="Historical Referral Measures" measureGroup="Fact Billing" count="0"/>
    <cacheHierarchy uniqueName="[Measures].[Historical OPD Referral to Rad Cases %]" caption="Historical OPD Referral to Rad Cases %" measure="1" displayFolder="Historical Referral Measures" measureGroup="Fact Billing" count="0"/>
    <cacheHierarchy uniqueName="[Measures].[Growth ER Referral Revenue]" caption="Growth ER Referral Revenue" measure="1" displayFolder="Referral Measures Growth" measureGroup="Fact Billing" count="0"/>
    <cacheHierarchy uniqueName="[Measures].[Growth ER Referral to IPD Cases]" caption="Growth ER Referral to IPD Cases" measure="1" displayFolder="Referral Measures Growth" measureGroup="Fact Billing" count="0"/>
    <cacheHierarchy uniqueName="[Measures].[Growth ER Referral to IPD Cases %]" caption="Growth ER Referral to IPD Cases %" measure="1" displayFolder="Referral Measures Growth" measureGroup="Fact Billing" count="0"/>
    <cacheHierarchy uniqueName="[Measures].[Growth ER Referral to Lab Cases]" caption="Growth ER Referral to Lab Cases" measure="1" displayFolder="Referral Measures Growth" measureGroup="Fact Billing" count="0"/>
    <cacheHierarchy uniqueName="[Measures].[Growth ER Referral to Lab Cases %]" caption="Growth ER Referral to Lab Cases %" measure="1" displayFolder="Referral Measures Growth" measureGroup="Fact Billing" count="0"/>
    <cacheHierarchy uniqueName="[Measures].[Growth ER Referral to Lab Revenue]" caption="Growth ER Referral to Lab Revenue" measure="1" displayFolder="Referral Measures Growth" measureGroup="Fact Billing" count="0"/>
    <cacheHierarchy uniqueName="[Measures].[Growth ER Referral to Pharmacy Cases]" caption="Growth ER Referral to Pharmacy Cases" measure="1" displayFolder="Referral Measures Growth" measureGroup="Fact Billing" count="0"/>
    <cacheHierarchy uniqueName="[Measures].[Growth ER Referral to Pharmacy Cases %]" caption="Growth ER Referral to Pharmacy Cases %" measure="1" displayFolder="Referral Measures Growth" measureGroup="Fact Billing" count="0"/>
    <cacheHierarchy uniqueName="[Measures].[Growth ER Referral to Pharmacy Revenue]" caption="Growth ER Referral to Pharmacy Revenue" measure="1" displayFolder="Referral Measures Growth" measureGroup="Fact Billing" count="0"/>
    <cacheHierarchy uniqueName="[Measures].[Growth ER Referral to Rad Cases]" caption="Growth ER Referral to Rad Cases" measure="1" displayFolder="Referral Measures Growth" measureGroup="Fact Billing" count="0"/>
    <cacheHierarchy uniqueName="[Measures].[Growth ER Referral to Rad Cases %]" caption="Growth ER Referral to Rad Cases %" measure="1" displayFolder="Referral Measures Growth" measureGroup="Fact Billing" count="0"/>
    <cacheHierarchy uniqueName="[Measures].[Growth ER Referral to Rad Revenue]" caption="Growth ER Referral to Rad Revenue" measure="1" displayFolder="Referral Measures Growth" measureGroup="Fact Billing" count="0"/>
    <cacheHierarchy uniqueName="[Measures].[Growth OPD Referral to IPD Cases]" caption="Growth OPD Referral to IPD Cases" measure="1" displayFolder="Referral Measures Growth" measureGroup="Fact Billing" count="0"/>
    <cacheHierarchy uniqueName="[Measures].[Growth OPD Referral to IPD Cases %]" caption="Growth OPD Referral to IPD Cases %" measure="1" displayFolder="Referral Measures Growth" measureGroup="Fact Billing" count="0"/>
    <cacheHierarchy uniqueName="[Measures].[Growth OPD Referral to Lab Cases]" caption="Growth OPD Referral to Lab Cases" measure="1" displayFolder="Referral Measures Growth" measureGroup="Fact Billing" count="0"/>
    <cacheHierarchy uniqueName="[Measures].[Growth OPD Referral to Lab Cases %]" caption="Growth OPD Referral to Lab Cases %" measure="1" displayFolder="Referral Measures Growth" measureGroup="Fact Billing" count="0"/>
    <cacheHierarchy uniqueName="[Measures].[Growth OPD Referral to Lab Revenue]" caption="Growth OPD Referral to Lab Revenue" measure="1" displayFolder="Referral Measures Growth" measureGroup="Fact Billing" count="0"/>
    <cacheHierarchy uniqueName="[Measures].[Growth OPD Referral to Pharmacy Cases]" caption="Growth OPD Referral to Pharmacy Cases" measure="1" displayFolder="Referral Measures Growth" measureGroup="Fact Billing" count="0"/>
    <cacheHierarchy uniqueName="[Measures].[Growth OPD Referral to Pharmacy Cases %]" caption="Growth OPD Referral to Pharmacy Cases %" measure="1" displayFolder="Referral Measures Growth" measureGroup="Fact Billing" count="0"/>
    <cacheHierarchy uniqueName="[Measures].[Growth OPD Referral to Pharmacy Revenue]" caption="Growth OPD Referral to Pharmacy Revenue" measure="1" displayFolder="Referral Measures Growth" measureGroup="Fact Billing" count="0"/>
    <cacheHierarchy uniqueName="[Measures].[Growth OPD Referral to Rad Cases]" caption="Growth OPD Referral to Rad Cases" measure="1" displayFolder="Referral Measures Growth" measureGroup="Fact Billing" count="0"/>
    <cacheHierarchy uniqueName="[Measures].[Growth OPD Referral to Rad Cases %]" caption="Growth OPD Referral to Rad Cases %" measure="1" displayFolder="Referral Measures Growth" measureGroup="Fact Billing" count="0"/>
    <cacheHierarchy uniqueName="[Measures].[Growth OPD Referral to Rad Revenue]" caption="Growth OPD Referral to Rad Revenue" measure="1" displayFolder="Referral Measures Growth" measureGroup="Fact Billing" count="0"/>
    <cacheHierarchy uniqueName="[Measures].[ER Referral to Procedures Cases]" caption="ER Referral to Procedures Cases" measure="1" displayFolder="Referral Measures" measureGroup="Fact Billing" count="0"/>
    <cacheHierarchy uniqueName="[Measures].[Historical ER Referral to Procedures Cases]" caption="Historical ER Referral to Procedures Cases" measure="1" displayFolder="Historical Referral Measures" measureGroup="Fact Billing" count="0"/>
    <cacheHierarchy uniqueName="[Measures].[Growth ER Referral to Procedures Cases]" caption="Growth ER Referral to Procedures Cases" measure="1" displayFolder="Referral Measures Growth" measureGroup="Fact Billing" count="0"/>
    <cacheHierarchy uniqueName="[Measures].[ER Referral to Procedures Cases %]" caption="ER Referral to Procedures Cases %" measure="1" displayFolder="Referral Measures" measureGroup="Fact Billing" count="0"/>
    <cacheHierarchy uniqueName="[Measures].[Historical ER Referral to Procedures Cases %]" caption="Historical ER Referral to Procedures Cases %" measure="1" displayFolder="Historical Referral Measures" measureGroup="Fact Billing" count="0"/>
    <cacheHierarchy uniqueName="[Measures].[Growth ER Referral to Procedures Cases %]" caption="Growth ER Referral to Procedures Cases %" measure="1" displayFolder="Referral Measures Growth" measureGroup="Fact Billing" count="0"/>
    <cacheHierarchy uniqueName="[Measures].[ER Referral to Procedures Revenue]" caption="ER Referral to Procedures Revenue" measure="1" displayFolder="Referral Measures" measureGroup="Fact Billing" count="0"/>
    <cacheHierarchy uniqueName="[Measures].[Historical ER Referral to Procedures Revenue]" caption="Historical ER Referral to Procedures Revenue" measure="1" displayFolder="Historical Referral Measures" measureGroup="Fact Billing" count="0"/>
    <cacheHierarchy uniqueName="[Measures].[Growth ER Referral to Procedures Revenue]" caption="Growth ER Referral to Procedures Revenue" measure="1" displayFolder="Referral Measures Growth" measureGroup="Fact Billing" count="0"/>
    <cacheHierarchy uniqueName="[Measures].[OPD Referral to Procedures Cases]" caption="OPD Referral to Procedures Cases" measure="1" displayFolder="Referral Measures" measureGroup="Fact Billing" count="0"/>
    <cacheHierarchy uniqueName="[Measures].[Historical OPD Referral to Procedures Cases]" caption="Historical OPD Referral to Procedures Cases" measure="1" displayFolder="Historical Referral Measures" measureGroup="Fact Billing" count="0"/>
    <cacheHierarchy uniqueName="[Measures].[Growth OPD Referral to Procedures Cases]" caption="Growth OPD Referral to Procedures Cases" measure="1" displayFolder="Referral Measures Growth" measureGroup="Fact Billing" count="0"/>
    <cacheHierarchy uniqueName="[Measures].[OPD Referral to Procedures Cases %]" caption="OPD Referral to Procedures Cases %" measure="1" displayFolder="Referral Measures" measureGroup="Fact Billing" count="0"/>
    <cacheHierarchy uniqueName="[Measures].[Historical OPD Referral to Procedures Cases %]" caption="Historical OPD Referral to Procedures Cases %" measure="1" displayFolder="Historical Referral Measures" measureGroup="Fact Billing" count="0"/>
    <cacheHierarchy uniqueName="[Measures].[Growth OPD Referral to Procedures Cases %]" caption="Growth OPD Referral to Procedures Cases %" measure="1" displayFolder="Referral Measures Growth" measureGroup="Fact Billing" count="0"/>
    <cacheHierarchy uniqueName="[Measures].[OPD Referral to Procedures Revenue]" caption="OPD Referral to Procedures Revenue" measure="1" displayFolder="Referral Measures" measureGroup="Fact Billing" count="0"/>
    <cacheHierarchy uniqueName="[Measures].[Historical OPD Referral to Procedures Revenue]" caption="Historical OPD Referral to Procedures Revenue" measure="1" displayFolder="Historical Referral Measures" measureGroup="Fact Billing" count="0"/>
    <cacheHierarchy uniqueName="[Measures].[Growth OPD Referral to Procedures Revenue]" caption="Growth OPD Referral to Procedures Revenue" measure="1" displayFolder="Referral Measures Growth" measureGroup="Fact Billing" count="0"/>
    <cacheHierarchy uniqueName="[Measures].[Historical  Diagnosis Compliance %]" caption="Historical  Diagnosis Compliance %" measure="1" displayFolder="Historical Measures" measureGroup="Fact Billing" count="0"/>
    <cacheHierarchy uniqueName="[Measures].[Growth Diagnosis Compliance %]" caption="Growth Diagnosis Compliance %" measure="1" displayFolder="Growth Measures" measureGroup="Fact Billing" count="0"/>
    <cacheHierarchy uniqueName="[Measures].[No. Of Accounts]" caption="No. Of Accounts" measure="1" displayFolder="" measureGroup="Fact Billing" count="0"/>
    <cacheHierarchy uniqueName="[Measures].[Historical No. Of Accounts]" caption="Historical No. Of Accounts" measure="1" displayFolder="Historical Measures" measureGroup="Fact Billing" count="0"/>
    <cacheHierarchy uniqueName="[Measures].[OPD Referral to IPD]" caption="OPD Referral to IPD" measure="1" displayFolder="Financial Impact" measureGroup="Fact Billing" count="0"/>
    <cacheHierarchy uniqueName="[Measures].[ER Referral to IPD]" caption="ER Referral to IPD" measure="1" displayFolder="Financial Impact" measureGroup="Fact Billing" count="0"/>
    <cacheHierarchy uniqueName="[Measures].[Lab Service Per Case]" caption="Lab Service Per Case" measure="1" displayFolder="" measureGroup="Fact Billing" count="0"/>
    <cacheHierarchy uniqueName="[Measures].[Rad Service Per Case]" caption="Rad Service Per Case" measure="1" displayFolder="" measureGroup="Fact Billing" count="0"/>
    <cacheHierarchy uniqueName="[Measures].[Procedure Service Per Case]" caption="Procedure Service Per Case" measure="1" displayFolder="" measureGroup="Fact Billing" count="0"/>
    <cacheHierarchy uniqueName="[Measures].[Lab Service Per Case Original]" caption="Lab Service Per Case Original" measure="1" displayFolder="" measureGroup="Fact Billing" count="0"/>
    <cacheHierarchy uniqueName="[Measures].[Rad Service Per Case Original]" caption="Rad Service Per Case Original" measure="1" displayFolder="" measureGroup="Fact Billing" count="0"/>
    <cacheHierarchy uniqueName="[Measures].[Procedure Service Per Case Original]" caption="Procedure Service Per Case Original" measure="1" displayFolder="" measureGroup="Fact Billing" count="0"/>
    <cacheHierarchy uniqueName="[Measures].[Charge Per Prescription]" caption="Charge Per Prescription" measure="1" displayFolder="" measureGroup="Fact Billing" count="0"/>
    <cacheHierarchy uniqueName="[Measures].[Charge Medication Per Case]" caption="Charge Medication Per Case" measure="1" displayFolder="" measureGroup="Fact Billing" count="0"/>
    <cacheHierarchy uniqueName="[Measures].[MTD Revenue For Medication]" caption="MTD Revenue For Medication" measure="1" displayFolder="MTD Calculation" measureGroup="Fact Billing" count="0"/>
    <cacheHierarchy uniqueName="[Measures].[MTD Revenue For Laboratory]" caption="MTD Revenue For Laboratory" measure="1" displayFolder="MTD Calculation" measureGroup="Fact Billing" count="0"/>
    <cacheHierarchy uniqueName="[Measures].[MTD Revenue For Radiology]" caption="MTD Revenue For Radiology" measure="1" displayFolder="MTD Calculation" measureGroup="Fact Billing" count="0"/>
    <cacheHierarchy uniqueName="[Measures].[Historical MTD Revenue For Medication]" caption="Historical MTD Revenue For Medication" measure="1" displayFolder="Historical Measures" measureGroup="Fact Billing" count="0"/>
    <cacheHierarchy uniqueName="[Measures].[Historical MTD Revenue For Laboratory]" caption="Historical MTD Revenue For Laboratory" measure="1" displayFolder="Historical Measures" measureGroup="Fact Billing" count="0"/>
    <cacheHierarchy uniqueName="[Measures].[Historical MTD Revenue For Radiology]" caption="Historical MTD Revenue For Radiology" measure="1" displayFolder="Historical Measures" measureGroup="Fact Billing" count="0"/>
    <cacheHierarchy uniqueName="[Measures].[Growth MTD Revenue For Medication %]" caption="Growth MTD Revenue For Medication %" measure="1" displayFolder="Growth Measures" measureGroup="Fact Billing" count="0"/>
    <cacheHierarchy uniqueName="[Measures].[Growth MTD Revenue For Laboratory %]" caption="Growth MTD Revenue For Laboratory %" measure="1" displayFolder="Growth Measures" measureGroup="Fact Billing" count="0"/>
    <cacheHierarchy uniqueName="[Measures].[Growth MTD Revenue For Radiology%]" caption="Growth MTD Revenue For Radiology%" measure="1" displayFolder="Growth Measures" measureGroup="Fact Billing" count="0"/>
    <cacheHierarchy uniqueName="[Measures].[Historical Revenue For Medication]" caption="Historical Revenue For Medication" measure="1" displayFolder="Historical Measures" measureGroup="Fact Billing" count="0"/>
    <cacheHierarchy uniqueName="[Measures].[Historical Revenue For Laboratory]" caption="Historical Revenue For Laboratory" measure="1" displayFolder="Historical Measures" measureGroup="Fact Billing" count="0"/>
    <cacheHierarchy uniqueName="[Measures].[Historical Revenue For Radiology]" caption="Historical Revenue For Radiology" measure="1" displayFolder="Historical Measures" measureGroup="Fact Billing" count="0"/>
    <cacheHierarchy uniqueName="[Measures].[Growth Revenue For Medication %]" caption="Growth Revenue For Medication %" measure="1" displayFolder="Growth Measures" measureGroup="Fact Billing" count="0"/>
    <cacheHierarchy uniqueName="[Measures].[Growth Revenue For Laboratory %]" caption="Growth Revenue For Laboratory %" measure="1" displayFolder="Growth Measures" measureGroup="Fact Billing" count="0"/>
    <cacheHierarchy uniqueName="[Measures].[Growth Revenue For Radiology %]" caption="Growth Revenue For Radiology %" measure="1" displayFolder="Growth Measures" measureGroup="Fact Billing" count="0"/>
    <cacheHierarchy uniqueName="[Measures].[Baseline Total Revenue]" caption="Baseline Total Revenue" measure="1" displayFolder="Baseline" measureGroup="Fact Billing" count="0"/>
    <cacheHierarchy uniqueName="[Measures].[Baseline No Of Cases]" caption="Baseline No Of Cases" measure="1" displayFolder="Baseline" measureGroup="Fact Billing" count="0"/>
    <cacheHierarchy uniqueName="[Measures].[Baseline Charge Per Case]" caption="Baseline Charge Per Case" measure="1" displayFolder="Baseline" measureGroup="Fact Billing" count="0"/>
    <cacheHierarchy uniqueName="[Measures].[Baseline No of Services]" caption="Baseline No of Services" measure="1" displayFolder="Baseline" measureGroup="Fact Billing" count="0"/>
    <cacheHierarchy uniqueName="[Measures].[Baseline AVG No of Services]" caption="Baseline AVG No of Services" measure="1" displayFolder="Baseline" measureGroup="Fact Billing" count="0"/>
    <cacheHierarchy uniqueName="[Measures].[Baseline OPD Referral to Lab Cases]" caption="Baseline OPD Referral to Lab Cases" measure="1" displayFolder="Baseline" measureGroup="Fact Billing" count="0"/>
    <cacheHierarchy uniqueName="[Measures].[Baseline OPD Referral to Rad Cases]" caption="Baseline OPD Referral to Rad Cases" measure="1" displayFolder="Baseline" measureGroup="Fact Billing" count="0"/>
    <cacheHierarchy uniqueName="[Measures].[Baseline OPD Referral to Rad Cases %]" caption="Baseline OPD Referral to Rad Cases %" measure="1" displayFolder="Baseline" measureGroup="Fact Billing" count="0"/>
    <cacheHierarchy uniqueName="[Measures].[Baseline OPD Referral to Lab Cases %]" caption="Baseline OPD Referral to Lab Cases %" measure="1" displayFolder="Baseline" measureGroup="Fact Billing" count="0"/>
    <cacheHierarchy uniqueName="[Measures].[Baseline Diagnosis Compliance %]" caption="Baseline Diagnosis Compliance %" measure="1" displayFolder="Baseline" measureGroup="Fact Billing" count="0"/>
    <cacheHierarchy uniqueName="[Measures].[Baseline OPD Referral to Lab Revenue]" caption="Baseline OPD Referral to Lab Revenue" measure="1" displayFolder="Baseline" measureGroup="Fact Billing" count="0"/>
    <cacheHierarchy uniqueName="[Measures].[Baseline OPD Referral to Rad Revenue]" caption="Baseline OPD Referral to Rad Revenue" measure="1" displayFolder="Baseline" measureGroup="Fact Billing" count="0"/>
    <cacheHierarchy uniqueName="[Measures].[Baseline OPD Referral to Procedures Revenue]" caption="Baseline OPD Referral to Procedures Revenue" measure="1" displayFolder="Baseline" measureGroup="Fact Billing" count="0"/>
    <cacheHierarchy uniqueName="[Measures].[Baseline OPD Referral to Procedures Cases %]" caption="Baseline OPD Referral to Procedures Cases %" measure="1" displayFolder="Baseline" measureGroup="Fact Billing" count="0"/>
    <cacheHierarchy uniqueName="[Measures].[Baseline OPD Referral to IPD Cases]" caption="Baseline OPD Referral to IPD Cases" measure="1" displayFolder="Baseline" measureGroup="Fact Billing" count="0"/>
    <cacheHierarchy uniqueName="[Measures].[Baseline OPD Referral to IPD Cases %]" caption="Baseline OPD Referral to IPD Cases %" measure="1" displayFolder="Baseline" measureGroup="Fact Billing" count="0"/>
    <cacheHierarchy uniqueName="[Measures].[Baseline OPD Referral to Procedures Cases]" caption="Baseline OPD Referral to Procedures Cases" measure="1" displayFolder="Baseline" measureGroup="Fact Billing" count="0"/>
    <cacheHierarchy uniqueName="[Measures].[Baseline OPD Referral to IPD Revenue]" caption="Baseline OPD Referral to IPD Revenue" measure="1" displayFolder="Baseline" measureGroup="Fact Billing" count="0"/>
    <cacheHierarchy uniqueName="[Measures].[Ambulance Revenue]" caption="Ambulance Revenue" measure="1" displayFolder="Power BI" measureGroup="Fact Billing" count="0"/>
    <cacheHierarchy uniqueName="[Measures].[OPD Referral to IPD Cases (adjusted)]" caption="OPD Referral to IPD Cases (adjusted)" measure="1" displayFolder="Referral Measures" measureGroup="Fact Billing" count="0"/>
    <cacheHierarchy uniqueName="[Measures].[OPD Referral to IPD Cases (adjusted) %]" caption="OPD Referral to IPD Cases (adjusted) %" measure="1" displayFolder="Referral Measures" measureGroup="Fact Billing" count="0"/>
    <cacheHierarchy uniqueName="[Measures].[OPD Referral to IPD Revenue]" caption="OPD Referral to IPD Revenue" measure="1" displayFolder="Referral Measures" measureGroup="Fact Billing" count="0"/>
    <cacheHierarchy uniqueName="[Measures].[Growth OPD Referral to IPD Revenue]" caption="Growth OPD Referral to IPD Revenue" measure="1" displayFolder="Referral Measures Growth" measureGroup="Fact Billing" count="0"/>
    <cacheHierarchy uniqueName="[Measures].[OPD Referral to IPD Revenue (adjusted)]" caption="OPD Referral to IPD Revenue (adjusted)" measure="1" displayFolder="Referral Measures" measureGroup="Fact Billing" count="0"/>
    <cacheHierarchy uniqueName="[Measures].[Historical OPD Referral to IPD Revenue (adjusted)]" caption="Historical OPD Referral to IPD Revenue (adjusted)" measure="1" displayFolder="Historical Measures" measureGroup="Fact Billing" count="0"/>
    <cacheHierarchy uniqueName="[Measures].[Historical OPD Referral to IPD Cases (adjusted)]" caption="Historical OPD Referral to IPD Cases (adjusted)" measure="1" displayFolder="Historical Measures" measureGroup="Fact Billing" count="0"/>
    <cacheHierarchy uniqueName="[Measures].[Historical OPD Referral to IPD Cases (adjusted) %]" caption="Historical OPD Referral to IPD Cases (adjusted) %" measure="1" displayFolder="Historical Measures" measureGroup="Fact Billing" count="0"/>
    <cacheHierarchy uniqueName="[Measures].[Baseline OPD Referral to IPD Revenue (adjusted)]" caption="Baseline OPD Referral to IPD Revenue (adjusted)" measure="1" displayFolder="Baseline" measureGroup="Fact Billing" count="0"/>
    <cacheHierarchy uniqueName="[Measures].[Baseline OPD Referral to IPD Cases (adjusted)]" caption="Baseline OPD Referral to IPD Cases (adjusted)" measure="1" displayFolder="Baseline" measureGroup="Fact Billing" count="0"/>
    <cacheHierarchy uniqueName="[Measures].[Baseline OPD Referral to IPD Cases (adjusted) %]" caption="Baseline OPD Referral to IPD Cases (adjusted) %" measure="1" displayFolder="Baseline" measureGroup="Fact Billing" count="0"/>
    <cacheHierarchy uniqueName="[Measures].[Total Admitted]" caption="Total Admitted" measure="1" displayFolder="Power BI" measureGroup="Fact Billing" count="0"/>
    <cacheHierarchy uniqueName="[Measures].[Diagnosed Cases]" caption="Diagnosed Cases" measure="1" displayFolder="" measureGroup="Fact Billing" count="0"/>
    <cacheHierarchy uniqueName="[Measures].[No Of Packages]" caption="No Of Packages" measure="1" displayFolder="" measureGroup="Fact Billing" count="0"/>
    <cacheHierarchy uniqueName="[Measures].[No Of Services In Package]" caption="No Of Services In Package" measure="1" displayFolder="" measureGroup="Fact Billing" count="0"/>
    <cacheHierarchy uniqueName="[Measures].[Company Tax]" caption="Company Tax" measure="1" displayFolder="Taxes Measures" measureGroup="Fact Billing" count="0"/>
    <cacheHierarchy uniqueName="[Measures].[Patient Tax]" caption="Patient Tax" measure="1" displayFolder="Taxes Measures" measureGroup="Fact Billing" count="0"/>
    <cacheHierarchy uniqueName="[Measures].[Total Taxes]" caption="Total Taxes" measure="1" displayFolder="Taxes Measures" measureGroup="Fact Billing" count="0"/>
    <cacheHierarchy uniqueName="[Measures].[Revenue - Target]" caption="Revenue - Target" measure="1" displayFolder="" measureGroup="Fact Target" count="0"/>
    <cacheHierarchy uniqueName="[Measures].[Volume - Target]" caption="Volume - Target" measure="1" displayFolder="" measureGroup="Fact Target" count="0"/>
    <cacheHierarchy uniqueName="[Measures].[Revenue New - Target]" caption="Revenue New - Target" measure="1" displayFolder="" measureGroup="Fact Target" count="0"/>
    <cacheHierarchy uniqueName="[Measures].[Target ER Referral %]" caption="Target ER Referral %" measure="1" displayFolder="" measureGroup="Fact Target" count="0"/>
    <cacheHierarchy uniqueName="[Measures].[Target OPD Referral %]" caption="Target OPD Referral %" measure="1" displayFolder="" measureGroup="Fact Target" count="0"/>
    <cacheHierarchy uniqueName="[Measures].[Medication Target]" caption="Medication Target" measure="1" displayFolder="" measureGroup="Fact Target" count="0"/>
    <cacheHierarchy uniqueName="[Measures].[Laboratory Target]" caption="Laboratory Target" measure="1" displayFolder="" measureGroup="Fact Target" count="0"/>
    <cacheHierarchy uniqueName="[Measures].[Radiology Target]" caption="Radiology Target" measure="1" displayFolder="" measureGroup="Fact Target" count="0"/>
    <cacheHierarchy uniqueName="[Measures].[Daily Medication Target]" caption="Daily Medication Target" measure="1" displayFolder="" measureGroup="Fact Target" count="0"/>
    <cacheHierarchy uniqueName="[Measures].[Daily Radiology Target]" caption="Daily Radiology Target" measure="1" displayFolder="" measureGroup="Fact Target" count="0"/>
    <cacheHierarchy uniqueName="[Measures].[Daily Laboratory Target]" caption="Daily Laboratory Target" measure="1" displayFolder="" measureGroup="Fact Target" count="0"/>
    <cacheHierarchy uniqueName="[Measures].[Conversion Rate]" caption="Conversion Rate" measure="1" displayFolder="" measureGroup="Fact Currency Rate" count="0"/>
    <cacheHierarchy uniqueName="[Measures].[Down Payment Cash]" caption="Down Payment Cash" measure="1" displayFolder="" measureGroup="Fact Down Payment" count="0"/>
    <cacheHierarchy uniqueName="[Measures].[Down Payment No of cases]" caption="Down Payment No of cases" measure="1" displayFolder="" measureGroup="Fact Down Payment" count="0"/>
    <cacheHierarchy uniqueName="[Measures].[Down Payment No of Services]" caption="Down Payment No of Services" measure="1" displayFolder="" measureGroup="Fact Down Payment" count="0"/>
    <cacheHierarchy uniqueName="[Measures].[Down Payment No of Patients]" caption="Down Payment No of Patients" measure="1" displayFolder="" measureGroup="Fact Down Payment" count="0"/>
    <cacheHierarchy uniqueName="[Measures].[Balance]" caption="Balance" measure="1" displayFolder="" measureGroup="Fact Down Payment" count="0"/>
    <cacheHierarchy uniqueName="[Measures].[MTD Balance]" caption="MTD Balance" measure="1" displayFolder="Power BI" measureGroup="Fact Down Payment" count="0"/>
    <cacheHierarchy uniqueName="[Measures].[QTD Balance]" caption="QTD Balance" measure="1" displayFolder="Power BI" measureGroup="Fact Down Payment" count="0"/>
    <cacheHierarchy uniqueName="[Measures].[YTD Balance]" caption="YTD Balance" measure="1" displayFolder="Power BI" measureGroup="Fact Down Payment" count="0"/>
    <cacheHierarchy uniqueName="[Measures].[Period Balance]" caption="Period Balance" measure="1" displayFolder="Power BI" measureGroup="Fact Down Payment" count="0"/>
    <cacheHierarchy uniqueName="[Measures].[MTD Risk No of cases]" caption="MTD Risk No of cases" measure="1" displayFolder="Power BI" measureGroup="Fact Down Payment" count="0"/>
    <cacheHierarchy uniqueName="[Measures].[QTD Risk No of cases]" caption="QTD Risk No of cases" measure="1" displayFolder="Power BI" measureGroup="Fact Down Payment" count="0"/>
    <cacheHierarchy uniqueName="[Measures].[YTD Risk No of cases]" caption="YTD Risk No of cases" measure="1" displayFolder="Power BI" measureGroup="Fact Down Payment" count="0"/>
    <cacheHierarchy uniqueName="[Measures].[Period Risk No of cases]" caption="Period Risk No of cases" measure="1" displayFolder="Power BI" measureGroup="Fact Down Payment" count="0"/>
    <cacheHierarchy uniqueName="[Measures].[MTD Risk Cash Amount]" caption="MTD Risk Cash Amount" measure="1" displayFolder="Power BI" measureGroup="Fact Down Payment" count="0"/>
    <cacheHierarchy uniqueName="[Measures].[QTD Risk Cash Amount]" caption="QTD Risk Cash Amount" measure="1" displayFolder="Power BI" measureGroup="Fact Down Payment" count="0"/>
    <cacheHierarchy uniqueName="[Measures].[YTD Risk Cash Amount]" caption="YTD Risk Cash Amount" measure="1" displayFolder="Power BI" measureGroup="Fact Down Payment" count="0"/>
    <cacheHierarchy uniqueName="[Measures].[Period Risk Cash Amount]" caption="Period Risk Cash Amount" measure="1" displayFolder="Power BI" measureGroup="Fact Down Payment" count="0"/>
    <cacheHierarchy uniqueName="[Measures].[Risk_Cash_Amount]" caption="Risk_Cash_Amount" measure="1" displayFolder="Power  BI" measureGroup="Fact Down Payment" count="0"/>
    <cacheHierarchy uniqueName="[Measures].[Risk_Balance]" caption="Risk_Balance" measure="1" displayFolder="Power BI" measureGroup="Fact Down Payment" count="0"/>
    <cacheHierarchy uniqueName="[Measures].[No Of Cases At Financial Risk]" caption="No Of Cases At Financial Risk" measure="1" displayFolder="Power BI" measureGroup="Fact Down Payment" count="0"/>
    <cacheHierarchy uniqueName="[Measures].[Net Balance]" caption="Net Balance" measure="1" displayFolder="" measureGroup="Fact Down Payment" count="0"/>
    <cacheHierarchy uniqueName="[Measures].[Leakage Revenue]" caption="Leakage Revenue" measure="1" displayFolder="" measureGroup="Fact Service Leakage" count="0"/>
    <cacheHierarchy uniqueName="[Measures].[Leakage Discount]" caption="Leakage Discount" measure="1" displayFolder="" measureGroup="Fact Service Leakage" count="0"/>
    <cacheHierarchy uniqueName="[Measures].[Leakage PatientTax]" caption="Leakage PatientTax" measure="1" displayFolder="" measureGroup="Fact Service Leakage" count="0"/>
    <cacheHierarchy uniqueName="[Measures].[Leakage CompanyTax]" caption="Leakage CompanyTax" measure="1" displayFolder="" measureGroup="Fact Service Leakage" count="0"/>
    <cacheHierarchy uniqueName="[Measures].[No Of Services Growth $]" caption="No Of Services Growth $" measure="1" displayFolder="Growth Measures" measureGroup="Fact Billing" count="0" hidden="1"/>
    <cacheHierarchy uniqueName="[Measures].[OPD WaitingTime]" caption="OPD WaitingTime" measure="1" displayFolder="" measureGroup="Fact Billing" count="0" hidden="1"/>
    <cacheHierarchy uniqueName="[Measures].[Total Revenue2]" caption="Total Revenue2" measure="1" displayFolder="" measureGroup="Fact Billing" count="0" hidden="1"/>
  </cacheHierarchies>
  <kpis count="0"/>
  <dimensions count="35">
    <dimension name="Dim Account" uniqueName="[Dim Account]" caption="Dim Account"/>
    <dimension name="Dim Account - Sub" uniqueName="[Dim Account - Sub]" caption="Dim Account - Sub"/>
    <dimension name="Dim Account Status" uniqueName="[Dim Account Status]" caption="Dim Account Status"/>
    <dimension name="Dim Business Unit" uniqueName="[Dim Business Unit]" caption="Dim Business Unit"/>
    <dimension name="Dim Contracts" uniqueName="[Dim Contracts]" caption="Dim Contracts"/>
    <dimension name="Dim Currency" uniqueName="[Dim Currency]" caption="Dim Currency"/>
    <dimension name="Dim Date - End Date" uniqueName="[Dim Date - End Date]" caption="Dim Date - End Date"/>
    <dimension name="Dim Date - Occupancy Time" uniqueName="[Dim Date - Occupancy Time]" caption="Dim Date - Occupancy Time"/>
    <dimension name="Dim Date - Service Date" uniqueName="[Dim Date - Service Date]" caption="Dim Date - Service Date"/>
    <dimension name="Dim Date - Start Date" uniqueName="[Dim Date - Start Date]" caption="Dim Date - Start Date"/>
    <dimension name="Dim Diagnosis" uniqueName="[Dim Diagnosis]" caption="Dim Diagnosis"/>
    <dimension name="Dim Discharge Status" uniqueName="[Dim Discharge Status]" caption="Dim Discharge Status"/>
    <dimension name="Dim Doctor" uniqueName="[Dim Doctor]" caption="Dim Doctor"/>
    <dimension name="Dim Doctor Procedure" uniqueName="[Dim Doctor Procedure]" caption="Dim Doctor Procedure"/>
    <dimension name="Dim Doctors Status" uniqueName="[Dim Doctors Status]" caption="Dim Doctors Status"/>
    <dimension name="Dim Employees" uniqueName="[Dim Employees]" caption="Dim Employees"/>
    <dimension name="Dim Episode" uniqueName="[Dim Episode]" caption="Dim Episode"/>
    <dimension name="Dim Episode Status" uniqueName="[Dim Episode Status]" caption="Dim Episode Status"/>
    <dimension name="Dim Exclusive" uniqueName="[Dim Exclusive]" caption="Dim Exclusive"/>
    <dimension name="Dim Hospital Structure" uniqueName="[Dim Hospital Structure]" caption="Dim Hospital Structure"/>
    <dimension name="Dim Invoice" uniqueName="[Dim Invoice]" caption="Dim Invoice"/>
    <dimension name="Dim Medical Department" uniqueName="[Dim Medical Department]" caption="Dim Medical Department"/>
    <dimension name="Dim Notes" uniqueName="[Dim Notes]" caption="Dim Notes"/>
    <dimension name="Dim Operation" uniqueName="[Dim Operation]" caption="Dim Operation"/>
    <dimension name="Dim Packages" uniqueName="[Dim Packages]" caption="Dim Packages"/>
    <dimension name="Dim Patient" uniqueName="[Dim Patient]" caption="Dim Patient"/>
    <dimension name="Dim Patient Payment Status" uniqueName="[Dim Patient Payment Status]" caption="Dim Patient Payment Status"/>
    <dimension name="Dim Patient Status" uniqueName="[Dim Patient Status]" caption="Dim Patient Status"/>
    <dimension name="Dim Readmission" uniqueName="[Dim Readmission]" caption="Dim Readmission"/>
    <dimension name="Dim Referral Source" uniqueName="[Dim Referral Source]" caption="Dim Referral Source"/>
    <dimension name="Dim Second Doctor" uniqueName="[Dim Second Doctor]" caption="Dim Second Doctor"/>
    <dimension name="Dim Service Location" uniqueName="[Dim Service Location]" caption="Dim Service Location"/>
    <dimension name="Dim Services" uniqueName="[Dim Services]" caption="Dim Services"/>
    <dimension name="Dim Services Status" uniqueName="[Dim Services Status]" caption="Dim Services Status"/>
    <dimension measure="1" name="Measures" uniqueName="[Measures]" caption="Measures"/>
  </dimensions>
  <measureGroups count="38">
    <measureGroup name="Dim Account" caption="Dim Account"/>
    <measureGroup name="Dim Account - Sub" caption="Dim Account - Sub"/>
    <measureGroup name="Dim Account Status" caption="Dim Account Status"/>
    <measureGroup name="Dim Business Unit" caption="Dim Business Unit"/>
    <measureGroup name="Dim Contracts" caption="Dim Contracts"/>
    <measureGroup name="Dim Currency" caption="Dim Currency"/>
    <measureGroup name="Dim Date - End Date" caption="Dim Date - End Date"/>
    <measureGroup name="Dim Date - Occupancy Time" caption="Dim Date - Occupancy Time"/>
    <measureGroup name="Dim Date - Service Date" caption="Dim Date - Service Date"/>
    <measureGroup name="Dim Date - Start Date" caption="Dim Date - Start Date"/>
    <measureGroup name="Dim Diagnosis" caption="Dim Diagnosis"/>
    <measureGroup name="Dim Discharge Status" caption="Dim Discharge Status"/>
    <measureGroup name="Dim Doctor" caption="Dim Doctor"/>
    <measureGroup name="Dim Doctor Procedure" caption="Dim Doctor Procedure"/>
    <measureGroup name="Dim Doctors Status" caption="Dim Doctors Status"/>
    <measureGroup name="Dim Employees" caption="Dim Employees"/>
    <measureGroup name="Dim Episode" caption="Dim Episode"/>
    <measureGroup name="Dim Episode Status" caption="Dim Episode Status"/>
    <measureGroup name="Dim Exclusive" caption="Dim Exclusive"/>
    <measureGroup name="Dim Hospital Structure" caption="Dim Hospital Structure"/>
    <measureGroup name="Dim Invoice" caption="Dim Invoice"/>
    <measureGroup name="Dim Medical Department" caption="Dim Medical Department"/>
    <measureGroup name="Dim Notes" caption="Dim Notes"/>
    <measureGroup name="Dim Operation" caption="Dim Operation"/>
    <measureGroup name="Dim Packages" caption="Dim Packages"/>
    <measureGroup name="Dim Patient" caption="Dim Patient"/>
    <measureGroup name="Dim Patient Payment Status" caption="Dim Patient Payment Status"/>
    <measureGroup name="Dim Patient Status" caption="Dim Patient Status"/>
    <measureGroup name="Dim Readmission" caption="Dim Readmission"/>
    <measureGroup name="Dim Referral Source" caption="Dim Referral Source"/>
    <measureGroup name="Dim Second Doctor" caption="Dim Second Doctor"/>
    <measureGroup name="Dim Service Location" caption="Dim Service Location"/>
    <measureGroup name="Dim Services" caption="Dim Services"/>
    <measureGroup name="Dim Services Status" caption="Dim Services Status"/>
    <measureGroup name="Fact Billing" caption="Fact Billing"/>
    <measureGroup name="Fact Down Payment" caption="Fact Down Payment"/>
    <measureGroup name="Fact Service Leakage" caption="Fact Service Leakage"/>
    <measureGroup name="Fact Target" caption="Fact Target"/>
  </measureGroups>
  <maps count="106">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1"/>
    <map measureGroup="12" dimension="12"/>
    <map measureGroup="13" dimension="0"/>
    <map measureGroup="13" dimension="3"/>
    <map measureGroup="13" dimension="6"/>
    <map measureGroup="13" dimension="8"/>
    <map measureGroup="13" dimension="9"/>
    <map measureGroup="13" dimension="13"/>
    <map measureGroup="13" dimension="16"/>
    <map measureGroup="13" dimension="18"/>
    <map measureGroup="13" dimension="25"/>
    <map measureGroup="13" dimension="32"/>
    <map measureGroup="14" dimension="14"/>
    <map measureGroup="15" dimension="15"/>
    <map measureGroup="16" dimension="16"/>
    <map measureGroup="17" dimension="17"/>
    <map measureGroup="18" dimension="18"/>
    <map measureGroup="19" dimension="19"/>
    <map measureGroup="20" dimension="20"/>
    <map measureGroup="21" dimension="21"/>
    <map measureGroup="22" dimension="22"/>
    <map measureGroup="23" dimension="23"/>
    <map measureGroup="24" dimension="24"/>
    <map measureGroup="25" dimension="25"/>
    <map measureGroup="26" dimension="26"/>
    <map measureGroup="27" dimension="27"/>
    <map measureGroup="28" dimension="28"/>
    <map measureGroup="29" dimension="29"/>
    <map measureGroup="30" dimension="30"/>
    <map measureGroup="31" dimension="31"/>
    <map measureGroup="32" dimension="32"/>
    <map measureGroup="33" dimension="33"/>
    <map measureGroup="34" dimension="0"/>
    <map measureGroup="34" dimension="1"/>
    <map measureGroup="34" dimension="2"/>
    <map measureGroup="34" dimension="3"/>
    <map measureGroup="34" dimension="4"/>
    <map measureGroup="34" dimension="6"/>
    <map measureGroup="34" dimension="8"/>
    <map measureGroup="34" dimension="9"/>
    <map measureGroup="34" dimension="10"/>
    <map measureGroup="34" dimension="11"/>
    <map measureGroup="34" dimension="12"/>
    <map measureGroup="34" dimension="13"/>
    <map measureGroup="34" dimension="14"/>
    <map measureGroup="34" dimension="16"/>
    <map measureGroup="34" dimension="17"/>
    <map measureGroup="34" dimension="18"/>
    <map measureGroup="34" dimension="19"/>
    <map measureGroup="34" dimension="21"/>
    <map measureGroup="34" dimension="22"/>
    <map measureGroup="34" dimension="23"/>
    <map measureGroup="34" dimension="24"/>
    <map measureGroup="34" dimension="25"/>
    <map measureGroup="34" dimension="27"/>
    <map measureGroup="34" dimension="28"/>
    <map measureGroup="34" dimension="29"/>
    <map measureGroup="34" dimension="30"/>
    <map measureGroup="34" dimension="31"/>
    <map measureGroup="34" dimension="32"/>
    <map measureGroup="34" dimension="33"/>
    <map measureGroup="35" dimension="0"/>
    <map measureGroup="35" dimension="1"/>
    <map measureGroup="35" dimension="3"/>
    <map measureGroup="35" dimension="6"/>
    <map measureGroup="35" dimension="8"/>
    <map measureGroup="35" dimension="9"/>
    <map measureGroup="35" dimension="10"/>
    <map measureGroup="35" dimension="11"/>
    <map measureGroup="35" dimension="12"/>
    <map measureGroup="35" dimension="15"/>
    <map measureGroup="35" dimension="16"/>
    <map measureGroup="35" dimension="19"/>
    <map measureGroup="35" dimension="20"/>
    <map measureGroup="35" dimension="21"/>
    <map measureGroup="35" dimension="25"/>
    <map measureGroup="35" dimension="26"/>
    <map measureGroup="35" dimension="29"/>
    <map measureGroup="35" dimension="32"/>
    <map measureGroup="36" dimension="0"/>
    <map measureGroup="36" dimension="3"/>
    <map measureGroup="36" dimension="8"/>
    <map measureGroup="36" dimension="12"/>
    <map measureGroup="36" dimension="16"/>
    <map measureGroup="36" dimension="21"/>
    <map measureGroup="36" dimension="23"/>
    <map measureGroup="36" dimension="25"/>
    <map measureGroup="36" dimension="29"/>
    <map measureGroup="36" dimension="32"/>
    <map measureGroup="37" dimension="0"/>
    <map measureGroup="37" dimension="3"/>
    <map measureGroup="37" dimension="8"/>
    <map measureGroup="37" dimension="12"/>
    <map measureGroup="37" dimension="21"/>
    <map measureGroup="37"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0E1EE9-E980-4729-9F1E-D614344A2D94}" name="PivotTable1" cacheId="0"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6" indent="0" compact="0" compactData="0" multipleFieldFilters="0" fieldListSortAscending="1">
  <location ref="A4:F66" firstHeaderRow="1" firstDataRow="5" firstDataCol="2" rowPageCount="1" colPageCount="1"/>
  <pivotFields count="18">
    <pivotField axis="axisCol" compact="0" allDrilled="1" outline="0" showAll="0" dataSourceSort="1" defaultSubtotal="0">
      <items count="1">
        <item c="1" x="0" d="1"/>
      </items>
      <extLst>
        <ext xmlns:x14="http://schemas.microsoft.com/office/spreadsheetml/2009/9/main" uri="{2946ED86-A175-432a-8AC1-64E0C546D7DE}">
          <x14:pivotField fillDownLabels="1"/>
        </ext>
      </extLst>
    </pivotField>
    <pivotField axis="axisCol" compact="0" outline="0" showAll="0" dataSourceSort="1" defaultSubtotal="0">
      <items count="1">
        <item c="1" x="0"/>
      </items>
      <extLst>
        <ext xmlns:x14="http://schemas.microsoft.com/office/spreadsheetml/2009/9/main" uri="{2946ED86-A175-432a-8AC1-64E0C546D7DE}">
          <x14:pivotField fillDownLabels="1"/>
        </ext>
      </extLst>
    </pivotField>
    <pivotField axis="axisCol" compact="0" allDrilled="1" outline="0" showAll="0" dataSourceSort="1" defaultSubtotal="0">
      <items count="2">
        <item c="1" x="0"/>
        <item x="1" d="1"/>
      </items>
      <extLst>
        <ext xmlns:x14="http://schemas.microsoft.com/office/spreadsheetml/2009/9/main" uri="{2946ED86-A175-432a-8AC1-64E0C546D7DE}">
          <x14:pivotField fillDownLabels="1"/>
        </ext>
      </extLst>
    </pivotField>
    <pivotField axis="axisCol" compact="0" outline="0" showAll="0" dataSourceSort="1" defaultSubtotal="0">
      <items count="2">
        <item c="1" x="0"/>
        <item x="1" d="1"/>
      </items>
      <extLst>
        <ext xmlns:x14="http://schemas.microsoft.com/office/spreadsheetml/2009/9/main" uri="{2946ED86-A175-432a-8AC1-64E0C546D7DE}">
          <x14:pivotField fillDownLabels="1"/>
        </ext>
      </extLst>
    </pivotField>
    <pivotField axis="axisCol" compact="0" outline="0" showAll="0" dataSourceSort="1" defaultSubtotal="0">
      <extLst>
        <ext xmlns:x14="http://schemas.microsoft.com/office/spreadsheetml/2009/9/main" uri="{2946ED86-A175-432a-8AC1-64E0C546D7DE}">
          <x14:pivotField fillDownLabels="1"/>
        </ext>
      </extLst>
    </pivotField>
    <pivotField compact="0" allDrilled="1"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items count="3">
        <item x="0"/>
        <item x="1"/>
        <item n="e" x="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4"/>
    <field x="15"/>
  </rowFields>
  <rowItems count="58">
    <i>
      <x/>
      <x/>
    </i>
    <i>
      <x v="1"/>
      <x v="1"/>
    </i>
    <i>
      <x v="2"/>
      <x v="1"/>
    </i>
    <i>
      <x v="3"/>
      <x v="1"/>
    </i>
    <i>
      <x v="4"/>
      <x v="2"/>
    </i>
    <i>
      <x v="5"/>
      <x v="3"/>
    </i>
    <i>
      <x v="6"/>
      <x/>
    </i>
    <i>
      <x v="7"/>
      <x v="4"/>
    </i>
    <i>
      <x v="8"/>
      <x v="5"/>
    </i>
    <i>
      <x v="9"/>
      <x/>
    </i>
    <i>
      <x v="10"/>
      <x/>
    </i>
    <i>
      <x v="11"/>
      <x v="1"/>
    </i>
    <i>
      <x v="12"/>
      <x v="6"/>
    </i>
    <i>
      <x v="13"/>
      <x v="7"/>
    </i>
    <i>
      <x v="14"/>
      <x v="1"/>
    </i>
    <i>
      <x v="15"/>
      <x v="8"/>
    </i>
    <i>
      <x v="16"/>
      <x v="3"/>
    </i>
    <i>
      <x v="17"/>
      <x/>
    </i>
    <i>
      <x v="18"/>
      <x/>
    </i>
    <i>
      <x v="19"/>
      <x v="1"/>
    </i>
    <i>
      <x v="20"/>
      <x v="6"/>
    </i>
    <i>
      <x v="21"/>
      <x v="6"/>
    </i>
    <i>
      <x v="22"/>
      <x v="9"/>
    </i>
    <i>
      <x v="23"/>
      <x/>
    </i>
    <i>
      <x v="24"/>
      <x v="10"/>
    </i>
    <i>
      <x v="25"/>
      <x v="11"/>
    </i>
    <i>
      <x v="26"/>
      <x v="1"/>
    </i>
    <i>
      <x v="27"/>
      <x v="4"/>
    </i>
    <i>
      <x v="28"/>
      <x v="12"/>
    </i>
    <i>
      <x v="29"/>
      <x v="13"/>
    </i>
    <i>
      <x v="30"/>
      <x v="7"/>
    </i>
    <i>
      <x v="31"/>
      <x v="1"/>
    </i>
    <i>
      <x v="32"/>
      <x v="1"/>
    </i>
    <i>
      <x v="33"/>
      <x/>
    </i>
    <i>
      <x v="34"/>
      <x v="14"/>
    </i>
    <i>
      <x v="35"/>
      <x v="15"/>
    </i>
    <i>
      <x v="36"/>
      <x/>
    </i>
    <i>
      <x v="37"/>
      <x v="16"/>
    </i>
    <i>
      <x v="38"/>
      <x v="4"/>
    </i>
    <i>
      <x v="39"/>
      <x v="17"/>
    </i>
    <i>
      <x v="40"/>
      <x v="2"/>
    </i>
    <i>
      <x v="41"/>
      <x v="3"/>
    </i>
    <i>
      <x v="42"/>
      <x v="18"/>
    </i>
    <i>
      <x v="43"/>
      <x v="1"/>
    </i>
    <i>
      <x v="44"/>
      <x v="17"/>
    </i>
    <i>
      <x v="45"/>
      <x/>
    </i>
    <i>
      <x v="46"/>
      <x v="1"/>
    </i>
    <i>
      <x v="47"/>
      <x v="1"/>
    </i>
    <i>
      <x v="48"/>
      <x v="13"/>
    </i>
    <i>
      <x v="49"/>
      <x v="14"/>
    </i>
    <i>
      <x v="50"/>
      <x v="1"/>
    </i>
    <i>
      <x v="51"/>
      <x/>
    </i>
    <i>
      <x v="52"/>
      <x v="1"/>
    </i>
    <i>
      <x v="53"/>
      <x v="1"/>
    </i>
    <i>
      <x v="54"/>
      <x v="1"/>
    </i>
    <i>
      <x v="55"/>
      <x v="14"/>
    </i>
    <i>
      <x v="56"/>
      <x/>
    </i>
    <i>
      <x v="57"/>
      <x v="1"/>
    </i>
  </rowItems>
  <colFields count="4">
    <field x="0"/>
    <field x="1"/>
    <field x="2"/>
    <field x="-2"/>
  </colFields>
  <colItems count="4">
    <i>
      <x/>
      <x/>
      <x/>
      <x/>
    </i>
    <i r="3" i="1">
      <x v="1"/>
    </i>
    <i r="3" i="2">
      <x v="2"/>
    </i>
    <i r="3" i="3">
      <x v="3"/>
    </i>
  </colItems>
  <pageFields count="1">
    <pageField fld="7" hier="15" name="[Dim Business Unit].[Business Unit Hierarchy].[Country Name].&amp;[Kingdom of Saudi Arabia].&amp;[Clinics].&amp;[Andalusia Fawaz]" cap="Andalusia Fawaz"/>
  </pageFields>
  <dataFields count="4">
    <dataField fld="12" baseField="0" baseItem="0"/>
    <dataField fld="13" baseField="0" baseItem="0"/>
    <dataField fld="16" baseField="0" baseItem="0"/>
    <dataField fld="17" baseField="0" baseItem="0"/>
  </dataFields>
  <pivotHierarchies count="3488">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3">
        <member name="[Dim Business Unit].[Business Unit Hierarchy].[Country Name].&amp;[Kingdom of Saudi Arabia].&amp;[Clinics].&amp;[Andalusia Fawaz]"/>
        <member name="[Dim Business Unit].[Business Unit Hierarchy].[Country Name].&amp;[Kingdom of Saudi Arabia].&amp;[Clinics].&amp;[Andalusia Sanibe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4">
        <member name="[Dim Date - Service Date].[DateHierarchy].[Month].&amp;[April 2022]"/>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Dim Medical Department].[Medical Department Hierarchy].[Unified Medical Department Name].&amp;[Outpatient]"/>
      </members>
    </pivotHierarchy>
    <pivotHierarchy/>
    <pivotHierarchy/>
    <pivotHierarchy/>
    <pivotHierarchy multipleItemSelectionAllowed="1">
      <members count="2" level="1">
        <member name="[Dim Medical Department].[Unified Medical Department Name].&amp;[ER]"/>
        <member name="[Dim Medical Department].[Unified Medical Department Name].&amp;[Outpatient]"/>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11"/>
    <rowHierarchyUsage hierarchyUsage="128"/>
  </rowHierarchiesUsage>
  <colHierarchiesUsage count="2">
    <colHierarchyUsage hierarchyUsage="56"/>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81AB1F-0063-48F6-9D45-E8D3C7FD0A96}" name="PivotTable3" cacheId="3"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6" indent="0" compact="0" compactData="0" multipleFieldFilters="0" fieldListSortAscending="1">
  <location ref="FL5:FV63" firstHeaderRow="1" firstDataRow="6" firstDataCol="2" rowPageCount="1" colPageCount="1"/>
  <pivotFields count="15">
    <pivotField axis="axisCol" compact="0" allDrilled="1" outline="0" showAll="0" dataSourceSort="1" defaultSubtotal="0">
      <items count="1">
        <item c="1" x="0" d="1"/>
      </items>
      <extLst>
        <ext xmlns:x14="http://schemas.microsoft.com/office/spreadsheetml/2009/9/main" uri="{2946ED86-A175-432a-8AC1-64E0C546D7DE}">
          <x14:pivotField fillDownLabels="1"/>
        </ext>
      </extLst>
    </pivotField>
    <pivotField axis="axisCol" compact="0" outline="0" showAll="0" dataSourceSort="1" defaultSubtotal="0">
      <items count="1">
        <item c="1" x="0"/>
      </items>
      <extLst>
        <ext xmlns:x14="http://schemas.microsoft.com/office/spreadsheetml/2009/9/main" uri="{2946ED86-A175-432a-8AC1-64E0C546D7DE}">
          <x14:pivotField fillDownLabels="1"/>
        </ext>
      </extLst>
    </pivotField>
    <pivotField axis="axisCol" compact="0" allDrilled="1" outline="0" showAll="0" dataSourceSort="1" defaultSubtotal="0">
      <items count="2">
        <item c="1" x="0" d="1"/>
        <item x="1" d="1"/>
      </items>
      <extLst>
        <ext xmlns:x14="http://schemas.microsoft.com/office/spreadsheetml/2009/9/main" uri="{2946ED86-A175-432a-8AC1-64E0C546D7DE}">
          <x14:pivotField fillDownLabels="1"/>
        </ext>
      </extLst>
    </pivotField>
    <pivotField axis="axisCol" compact="0" outline="0" showAll="0" dataSourceSort="1" defaultSubtotal="0">
      <items count="3">
        <item s="1" c="1" x="0" d="1"/>
        <item x="1" d="1"/>
        <item x="2" d="1"/>
      </items>
      <extLst>
        <ext xmlns:x14="http://schemas.microsoft.com/office/spreadsheetml/2009/9/main" uri="{2946ED86-A175-432a-8AC1-64E0C546D7DE}">
          <x14:pivotField fillDownLabels="1"/>
        </ext>
      </extLst>
    </pivotField>
    <pivotField axis="axisCol" compact="0" outline="0" showAll="0" dataSourceSort="1"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allDrilled="1"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items count="3">
        <item x="0"/>
        <item x="1"/>
        <item n="e" x="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2"/>
    <field x="13"/>
  </rowFields>
  <rowItems count="53">
    <i>
      <x/>
      <x/>
    </i>
    <i>
      <x v="1"/>
      <x v="1"/>
    </i>
    <i>
      <x v="2"/>
      <x v="1"/>
    </i>
    <i>
      <x v="3"/>
      <x v="1"/>
    </i>
    <i>
      <x v="4"/>
      <x v="2"/>
    </i>
    <i>
      <x v="5"/>
      <x v="3"/>
    </i>
    <i>
      <x v="6"/>
      <x/>
    </i>
    <i>
      <x v="7"/>
      <x v="4"/>
    </i>
    <i>
      <x v="8"/>
      <x/>
    </i>
    <i>
      <x v="9"/>
      <x/>
    </i>
    <i>
      <x v="10"/>
      <x v="5"/>
    </i>
    <i>
      <x v="11"/>
      <x v="1"/>
    </i>
    <i>
      <x v="12"/>
      <x v="6"/>
    </i>
    <i>
      <x v="13"/>
      <x/>
    </i>
    <i>
      <x v="14"/>
      <x/>
    </i>
    <i>
      <x v="15"/>
      <x v="1"/>
    </i>
    <i>
      <x v="16"/>
      <x v="7"/>
    </i>
    <i>
      <x v="17"/>
      <x v="8"/>
    </i>
    <i>
      <x v="18"/>
      <x/>
    </i>
    <i>
      <x v="19"/>
      <x v="9"/>
    </i>
    <i>
      <x v="20"/>
      <x v="10"/>
    </i>
    <i>
      <x v="21"/>
      <x v="1"/>
    </i>
    <i>
      <x v="22"/>
      <x v="4"/>
    </i>
    <i>
      <x v="23"/>
      <x v="11"/>
    </i>
    <i>
      <x v="24"/>
      <x v="12"/>
    </i>
    <i>
      <x v="25"/>
      <x v="5"/>
    </i>
    <i>
      <x v="26"/>
      <x v="1"/>
    </i>
    <i>
      <x v="27"/>
      <x v="1"/>
    </i>
    <i>
      <x v="28"/>
      <x/>
    </i>
    <i>
      <x v="29"/>
      <x v="13"/>
    </i>
    <i>
      <x v="30"/>
      <x v="14"/>
    </i>
    <i>
      <x v="31"/>
      <x/>
    </i>
    <i>
      <x v="32"/>
      <x v="15"/>
    </i>
    <i>
      <x v="33"/>
      <x v="4"/>
    </i>
    <i>
      <x v="34"/>
      <x v="16"/>
    </i>
    <i>
      <x v="35"/>
      <x v="2"/>
    </i>
    <i>
      <x v="36"/>
      <x v="3"/>
    </i>
    <i>
      <x v="37"/>
      <x v="17"/>
    </i>
    <i>
      <x v="38"/>
      <x v="1"/>
    </i>
    <i>
      <x v="39"/>
      <x v="16"/>
    </i>
    <i>
      <x v="40"/>
      <x/>
    </i>
    <i>
      <x v="41"/>
      <x v="1"/>
    </i>
    <i>
      <x v="42"/>
      <x v="1"/>
    </i>
    <i>
      <x v="43"/>
      <x v="12"/>
    </i>
    <i>
      <x v="44"/>
      <x v="13"/>
    </i>
    <i>
      <x v="45"/>
      <x v="1"/>
    </i>
    <i>
      <x v="46"/>
      <x/>
    </i>
    <i>
      <x v="47"/>
      <x v="1"/>
    </i>
    <i>
      <x v="48"/>
      <x v="1"/>
    </i>
    <i>
      <x v="49"/>
      <x v="1"/>
    </i>
    <i>
      <x v="50"/>
      <x v="13"/>
    </i>
    <i>
      <x v="51"/>
      <x/>
    </i>
    <i>
      <x v="52"/>
      <x v="1"/>
    </i>
  </rowItems>
  <colFields count="5">
    <field x="0"/>
    <field x="1"/>
    <field x="2"/>
    <field x="3"/>
    <field x="4"/>
  </colFields>
  <colItems count="9">
    <i>
      <x/>
      <x/>
      <x/>
      <x/>
      <x/>
    </i>
    <i r="4">
      <x v="1"/>
    </i>
    <i r="4">
      <x v="2"/>
    </i>
    <i r="4">
      <x v="3"/>
    </i>
    <i r="4">
      <x v="4"/>
    </i>
    <i r="4">
      <x v="5"/>
    </i>
    <i r="4">
      <x v="6"/>
    </i>
    <i r="4">
      <x v="7"/>
    </i>
    <i r="4">
      <x v="8"/>
    </i>
  </colItems>
  <pageFields count="1">
    <pageField fld="7" hier="15" name="[Dim Business Unit].[Business Unit Hierarchy].[Country Name].&amp;[Kingdom of Saudi Arabia].&amp;[Clinics].&amp;[Andalusia Fawaz]" cap="Andalusia Fawaz"/>
  </pageFields>
  <dataFields count="1">
    <dataField fld="14" baseField="0" baseItem="0"/>
  </dataFields>
  <pivotHierarchies count="3488">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3">
        <member name="[Dim Business Unit].[Business Unit Hierarchy].[Country Name].&amp;[Kingdom of Saudi Arabia].&amp;[Clinics].&amp;[Andalusia Fawaz]"/>
        <member name="[Dim Business Unit].[Business Unit Hierarchy].[Country Name].&amp;[Kingdom of Saudi Arabia].&amp;[Clinics].&amp;[Andalusia Sanibe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Dim Medical Department].[Medical Department Hierarchy].[Unified Medical Department Name].&amp;[Outpatient]"/>
      </members>
    </pivotHierarchy>
    <pivotHierarchy/>
    <pivotHierarchy/>
    <pivotHierarchy/>
    <pivotHierarchy multipleItemSelectionAllowed="1">
      <members count="2" level="1">
        <member name="[Dim Medical Department].[Unified Medical Department Name].&amp;[ER]"/>
        <member name="[Dim Medical Department].[Unified Medical Department Name].&amp;[Outpatient]"/>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11"/>
    <rowHierarchyUsage hierarchyUsage="128"/>
  </rowHierarchiesUsage>
  <colHierarchiesUsage count="1">
    <colHierarchyUsage hierarchyUsage="56"/>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0989EA-DDEE-4C88-966D-DCAF2C3336C6}" name="PivotTable1" cacheId="1"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6" indent="0" compact="0" compactData="0" multipleFieldFilters="0" fieldListSortAscending="1">
  <location ref="A6:AL70" firstHeaderRow="1" firstDataRow="7" firstDataCol="2" rowPageCount="1" colPageCount="1"/>
  <pivotFields count="18">
    <pivotField axis="axisCol" compact="0" allDrilled="1" outline="0" showAll="0" dataSourceSort="1" defaultSubtotal="0">
      <items count="1">
        <item c="1" x="0" d="1"/>
      </items>
      <extLst>
        <ext xmlns:x14="http://schemas.microsoft.com/office/spreadsheetml/2009/9/main" uri="{2946ED86-A175-432a-8AC1-64E0C546D7DE}">
          <x14:pivotField fillDownLabels="1"/>
        </ext>
      </extLst>
    </pivotField>
    <pivotField axis="axisCol" compact="0" outline="0" showAll="0" dataSourceSort="1" defaultSubtotal="0">
      <items count="1">
        <item c="1" x="0"/>
      </items>
      <extLst>
        <ext xmlns:x14="http://schemas.microsoft.com/office/spreadsheetml/2009/9/main" uri="{2946ED86-A175-432a-8AC1-64E0C546D7DE}">
          <x14:pivotField fillDownLabels="1"/>
        </ext>
      </extLst>
    </pivotField>
    <pivotField axis="axisCol" compact="0" allDrilled="1" outline="0" showAll="0" dataSourceSort="1" defaultSubtotal="0">
      <items count="2">
        <item c="1" x="0" d="1"/>
        <item x="1" d="1"/>
      </items>
      <extLst>
        <ext xmlns:x14="http://schemas.microsoft.com/office/spreadsheetml/2009/9/main" uri="{2946ED86-A175-432a-8AC1-64E0C546D7DE}">
          <x14:pivotField fillDownLabels="1"/>
        </ext>
      </extLst>
    </pivotField>
    <pivotField axis="axisCol" compact="0" outline="0" showAll="0" dataSourceSort="1" defaultSubtotal="0">
      <items count="3">
        <item s="1" c="1" x="0" d="1"/>
        <item x="1" d="1"/>
        <item x="2" d="1"/>
      </items>
      <extLst>
        <ext xmlns:x14="http://schemas.microsoft.com/office/spreadsheetml/2009/9/main" uri="{2946ED86-A175-432a-8AC1-64E0C546D7DE}">
          <x14:pivotField fillDownLabels="1"/>
        </ext>
      </extLst>
    </pivotField>
    <pivotField axis="axisCol" compact="0" outline="0" showAll="0" dataSourceSort="1"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allDrilled="1"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items count="3">
        <item x="0"/>
        <item x="1"/>
        <item n="e" x="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4"/>
    <field x="15"/>
  </rowFields>
  <rowItems count="58">
    <i>
      <x/>
      <x/>
    </i>
    <i>
      <x v="1"/>
      <x v="1"/>
    </i>
    <i>
      <x v="2"/>
      <x v="1"/>
    </i>
    <i>
      <x v="3"/>
      <x v="1"/>
    </i>
    <i>
      <x v="4"/>
      <x v="2"/>
    </i>
    <i>
      <x v="5"/>
      <x v="3"/>
    </i>
    <i>
      <x v="6"/>
      <x/>
    </i>
    <i>
      <x v="7"/>
      <x v="4"/>
    </i>
    <i>
      <x v="8"/>
      <x v="5"/>
    </i>
    <i>
      <x v="9"/>
      <x/>
    </i>
    <i>
      <x v="10"/>
      <x/>
    </i>
    <i>
      <x v="11"/>
      <x v="1"/>
    </i>
    <i>
      <x v="12"/>
      <x v="6"/>
    </i>
    <i>
      <x v="13"/>
      <x v="7"/>
    </i>
    <i>
      <x v="14"/>
      <x v="1"/>
    </i>
    <i>
      <x v="15"/>
      <x v="8"/>
    </i>
    <i>
      <x v="16"/>
      <x v="3"/>
    </i>
    <i>
      <x v="17"/>
      <x/>
    </i>
    <i>
      <x v="18"/>
      <x/>
    </i>
    <i>
      <x v="19"/>
      <x v="1"/>
    </i>
    <i>
      <x v="20"/>
      <x v="6"/>
    </i>
    <i>
      <x v="21"/>
      <x v="6"/>
    </i>
    <i>
      <x v="22"/>
      <x v="9"/>
    </i>
    <i>
      <x v="23"/>
      <x/>
    </i>
    <i>
      <x v="24"/>
      <x v="10"/>
    </i>
    <i>
      <x v="25"/>
      <x v="11"/>
    </i>
    <i>
      <x v="26"/>
      <x v="1"/>
    </i>
    <i>
      <x v="27"/>
      <x v="4"/>
    </i>
    <i>
      <x v="28"/>
      <x v="12"/>
    </i>
    <i>
      <x v="29"/>
      <x v="13"/>
    </i>
    <i>
      <x v="30"/>
      <x v="7"/>
    </i>
    <i>
      <x v="31"/>
      <x v="1"/>
    </i>
    <i>
      <x v="32"/>
      <x v="1"/>
    </i>
    <i>
      <x v="33"/>
      <x/>
    </i>
    <i>
      <x v="34"/>
      <x v="14"/>
    </i>
    <i>
      <x v="35"/>
      <x v="15"/>
    </i>
    <i>
      <x v="36"/>
      <x/>
    </i>
    <i>
      <x v="37"/>
      <x v="16"/>
    </i>
    <i>
      <x v="38"/>
      <x v="4"/>
    </i>
    <i>
      <x v="39"/>
      <x v="17"/>
    </i>
    <i>
      <x v="40"/>
      <x v="2"/>
    </i>
    <i>
      <x v="41"/>
      <x v="3"/>
    </i>
    <i>
      <x v="42"/>
      <x v="18"/>
    </i>
    <i>
      <x v="43"/>
      <x v="1"/>
    </i>
    <i>
      <x v="44"/>
      <x v="17"/>
    </i>
    <i>
      <x v="45"/>
      <x/>
    </i>
    <i>
      <x v="46"/>
      <x v="1"/>
    </i>
    <i>
      <x v="47"/>
      <x v="1"/>
    </i>
    <i>
      <x v="48"/>
      <x v="13"/>
    </i>
    <i>
      <x v="49"/>
      <x v="14"/>
    </i>
    <i>
      <x v="50"/>
      <x v="1"/>
    </i>
    <i>
      <x v="51"/>
      <x/>
    </i>
    <i>
      <x v="52"/>
      <x v="1"/>
    </i>
    <i>
      <x v="53"/>
      <x v="1"/>
    </i>
    <i>
      <x v="54"/>
      <x v="1"/>
    </i>
    <i>
      <x v="55"/>
      <x v="14"/>
    </i>
    <i>
      <x v="56"/>
      <x/>
    </i>
    <i>
      <x v="57"/>
      <x v="1"/>
    </i>
  </rowItems>
  <colFields count="6">
    <field x="0"/>
    <field x="1"/>
    <field x="2"/>
    <field x="3"/>
    <field x="4"/>
    <field x="-2"/>
  </colFields>
  <colItems count="36">
    <i>
      <x/>
      <x/>
      <x/>
      <x/>
      <x/>
      <x/>
    </i>
    <i r="5" i="1">
      <x v="1"/>
    </i>
    <i r="5" i="2">
      <x v="2"/>
    </i>
    <i r="5" i="3">
      <x v="3"/>
    </i>
    <i r="4">
      <x v="1"/>
      <x/>
    </i>
    <i r="5" i="1">
      <x v="1"/>
    </i>
    <i r="5" i="2">
      <x v="2"/>
    </i>
    <i r="5" i="3">
      <x v="3"/>
    </i>
    <i r="4">
      <x v="2"/>
      <x/>
    </i>
    <i r="5" i="1">
      <x v="1"/>
    </i>
    <i r="5" i="2">
      <x v="2"/>
    </i>
    <i r="5" i="3">
      <x v="3"/>
    </i>
    <i r="4">
      <x v="3"/>
      <x/>
    </i>
    <i r="5" i="1">
      <x v="1"/>
    </i>
    <i r="5" i="2">
      <x v="2"/>
    </i>
    <i r="5" i="3">
      <x v="3"/>
    </i>
    <i r="4">
      <x v="4"/>
      <x/>
    </i>
    <i r="5" i="1">
      <x v="1"/>
    </i>
    <i r="5" i="2">
      <x v="2"/>
    </i>
    <i r="5" i="3">
      <x v="3"/>
    </i>
    <i r="4">
      <x v="5"/>
      <x/>
    </i>
    <i r="5" i="1">
      <x v="1"/>
    </i>
    <i r="5" i="2">
      <x v="2"/>
    </i>
    <i r="5" i="3">
      <x v="3"/>
    </i>
    <i r="4">
      <x v="6"/>
      <x/>
    </i>
    <i r="5" i="1">
      <x v="1"/>
    </i>
    <i r="5" i="2">
      <x v="2"/>
    </i>
    <i r="5" i="3">
      <x v="3"/>
    </i>
    <i r="4">
      <x v="7"/>
      <x/>
    </i>
    <i r="5" i="1">
      <x v="1"/>
    </i>
    <i r="5" i="2">
      <x v="2"/>
    </i>
    <i r="5" i="3">
      <x v="3"/>
    </i>
    <i r="4">
      <x v="8"/>
      <x/>
    </i>
    <i r="5" i="1">
      <x v="1"/>
    </i>
    <i r="5" i="2">
      <x v="2"/>
    </i>
    <i r="5" i="3">
      <x v="3"/>
    </i>
  </colItems>
  <pageFields count="1">
    <pageField fld="7" hier="15" name="[Dim Business Unit].[Business Unit Hierarchy].[Country Name].&amp;[Kingdom of Saudi Arabia].&amp;[Clinics].&amp;[Andalusia Fawaz]" cap="Andalusia Fawaz"/>
  </pageFields>
  <dataFields count="4">
    <dataField fld="12" baseField="0" baseItem="0"/>
    <dataField fld="13" baseField="0" baseItem="0"/>
    <dataField fld="16" baseField="0" baseItem="0"/>
    <dataField fld="17" baseField="0" baseItem="0"/>
  </dataFields>
  <pivotHierarchies count="3488">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3">
        <member name="[Dim Business Unit].[Business Unit Hierarchy].[Country Name].&amp;[Kingdom of Saudi Arabia].&amp;[Clinics].&amp;[Andalusia Fawaz]"/>
        <member name="[Dim Business Unit].[Business Unit Hierarchy].[Country Name].&amp;[Kingdom of Saudi Arabia].&amp;[Clinics].&amp;[Andalusia Sanibe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Dim Medical Department].[Medical Department Hierarchy].[Unified Medical Department Name].&amp;[Outpatient]"/>
      </members>
    </pivotHierarchy>
    <pivotHierarchy/>
    <pivotHierarchy/>
    <pivotHierarchy/>
    <pivotHierarchy multipleItemSelectionAllowed="1">
      <members count="2" level="1">
        <member name="[Dim Medical Department].[Unified Medical Department Name].&amp;[ER]"/>
        <member name="[Dim Medical Department].[Unified Medical Department Name].&amp;[Outpatient]"/>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11"/>
    <rowHierarchyUsage hierarchyUsage="128"/>
  </rowHierarchiesUsage>
  <colHierarchiesUsage count="2">
    <colHierarchyUsage hierarchyUsage="56"/>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657443-3EA7-4958-9DB9-DEC7ACF9B672}" name="PivotTable2" cacheId="2"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6" indent="0" compact="0" compactData="0" multipleFieldFilters="0" chartFormat="3" fieldListSortAscending="1">
  <location ref="EC5:EM63" firstHeaderRow="1" firstDataRow="6" firstDataCol="2" rowPageCount="1" colPageCount="1"/>
  <pivotFields count="15">
    <pivotField axis="axisCol" compact="0" allDrilled="1" outline="0" showAll="0" dataSourceSort="1" defaultSubtotal="0">
      <items count="1">
        <item c="1" x="0" d="1"/>
      </items>
      <extLst>
        <ext xmlns:x14="http://schemas.microsoft.com/office/spreadsheetml/2009/9/main" uri="{2946ED86-A175-432a-8AC1-64E0C546D7DE}">
          <x14:pivotField fillDownLabels="1"/>
        </ext>
      </extLst>
    </pivotField>
    <pivotField axis="axisCol" compact="0" outline="0" showAll="0" dataSourceSort="1" defaultSubtotal="0">
      <items count="1">
        <item c="1" x="0"/>
      </items>
      <extLst>
        <ext xmlns:x14="http://schemas.microsoft.com/office/spreadsheetml/2009/9/main" uri="{2946ED86-A175-432a-8AC1-64E0C546D7DE}">
          <x14:pivotField fillDownLabels="1"/>
        </ext>
      </extLst>
    </pivotField>
    <pivotField axis="axisCol" compact="0" allDrilled="1" outline="0" showAll="0" dataSourceSort="1" defaultSubtotal="0">
      <items count="2">
        <item c="1" x="0" d="1"/>
        <item x="1" d="1"/>
      </items>
      <extLst>
        <ext xmlns:x14="http://schemas.microsoft.com/office/spreadsheetml/2009/9/main" uri="{2946ED86-A175-432a-8AC1-64E0C546D7DE}">
          <x14:pivotField fillDownLabels="1"/>
        </ext>
      </extLst>
    </pivotField>
    <pivotField axis="axisCol" compact="0" outline="0" showAll="0" dataSourceSort="1" defaultSubtotal="0">
      <items count="3">
        <item s="1" c="1" x="0" d="1"/>
        <item x="1" d="1"/>
        <item x="2" d="1"/>
      </items>
      <extLst>
        <ext xmlns:x14="http://schemas.microsoft.com/office/spreadsheetml/2009/9/main" uri="{2946ED86-A175-432a-8AC1-64E0C546D7DE}">
          <x14:pivotField fillDownLabels="1"/>
        </ext>
      </extLst>
    </pivotField>
    <pivotField axis="axisCol" compact="0" outline="0" showAll="0" dataSourceSort="1"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allDrilled="1"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items count="3">
        <item x="0"/>
        <item x="1"/>
        <item n="e" x="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extLst>
        <ext xmlns:x14="http://schemas.microsoft.com/office/spreadsheetml/2009/9/main" uri="{2946ED86-A175-432a-8AC1-64E0C546D7DE}">
          <x14:pivotField fillDownLabels="1"/>
        </ext>
      </extLst>
    </pivotField>
  </pivotFields>
  <rowFields count="2">
    <field x="13"/>
    <field x="14"/>
  </rowFields>
  <rowItems count="53">
    <i>
      <x/>
      <x/>
    </i>
    <i>
      <x v="1"/>
      <x v="1"/>
    </i>
    <i>
      <x v="2"/>
      <x v="1"/>
    </i>
    <i>
      <x v="3"/>
      <x v="1"/>
    </i>
    <i>
      <x v="4"/>
      <x v="2"/>
    </i>
    <i>
      <x v="5"/>
      <x v="3"/>
    </i>
    <i>
      <x v="6"/>
      <x/>
    </i>
    <i>
      <x v="7"/>
      <x v="4"/>
    </i>
    <i>
      <x v="8"/>
      <x/>
    </i>
    <i>
      <x v="9"/>
      <x/>
    </i>
    <i>
      <x v="10"/>
      <x v="1"/>
    </i>
    <i>
      <x v="11"/>
      <x v="5"/>
    </i>
    <i>
      <x v="12"/>
      <x v="1"/>
    </i>
    <i>
      <x v="13"/>
      <x v="6"/>
    </i>
    <i>
      <x v="14"/>
      <x/>
    </i>
    <i>
      <x v="15"/>
      <x/>
    </i>
    <i>
      <x v="16"/>
      <x v="1"/>
    </i>
    <i>
      <x v="17"/>
      <x v="7"/>
    </i>
    <i>
      <x v="18"/>
      <x v="8"/>
    </i>
    <i>
      <x v="19"/>
      <x/>
    </i>
    <i>
      <x v="20"/>
      <x v="9"/>
    </i>
    <i>
      <x v="21"/>
      <x v="10"/>
    </i>
    <i>
      <x v="22"/>
      <x v="1"/>
    </i>
    <i>
      <x v="23"/>
      <x v="4"/>
    </i>
    <i>
      <x v="24"/>
      <x v="11"/>
    </i>
    <i>
      <x v="25"/>
      <x v="12"/>
    </i>
    <i>
      <x v="26"/>
      <x v="5"/>
    </i>
    <i>
      <x v="27"/>
      <x v="1"/>
    </i>
    <i>
      <x v="28"/>
      <x v="1"/>
    </i>
    <i>
      <x v="29"/>
      <x/>
    </i>
    <i>
      <x v="30"/>
      <x v="13"/>
    </i>
    <i>
      <x v="31"/>
      <x v="14"/>
    </i>
    <i>
      <x v="32"/>
      <x/>
    </i>
    <i>
      <x v="33"/>
      <x v="15"/>
    </i>
    <i>
      <x v="34"/>
      <x v="4"/>
    </i>
    <i>
      <x v="35"/>
      <x v="16"/>
    </i>
    <i>
      <x v="36"/>
      <x v="2"/>
    </i>
    <i>
      <x v="37"/>
      <x v="3"/>
    </i>
    <i>
      <x v="38"/>
      <x v="1"/>
    </i>
    <i>
      <x v="39"/>
      <x v="16"/>
    </i>
    <i>
      <x v="40"/>
      <x/>
    </i>
    <i>
      <x v="41"/>
      <x v="1"/>
    </i>
    <i>
      <x v="42"/>
      <x v="1"/>
    </i>
    <i>
      <x v="43"/>
      <x v="12"/>
    </i>
    <i>
      <x v="44"/>
      <x v="13"/>
    </i>
    <i>
      <x v="45"/>
      <x v="1"/>
    </i>
    <i>
      <x v="46"/>
      <x/>
    </i>
    <i>
      <x v="47"/>
      <x v="1"/>
    </i>
    <i>
      <x v="48"/>
      <x v="1"/>
    </i>
    <i>
      <x v="49"/>
      <x v="1"/>
    </i>
    <i>
      <x v="50"/>
      <x v="13"/>
    </i>
    <i>
      <x v="51"/>
      <x/>
    </i>
    <i>
      <x v="52"/>
      <x v="1"/>
    </i>
  </rowItems>
  <colFields count="5">
    <field x="0"/>
    <field x="1"/>
    <field x="2"/>
    <field x="3"/>
    <field x="4"/>
  </colFields>
  <colItems count="9">
    <i>
      <x/>
      <x/>
      <x/>
      <x/>
      <x/>
    </i>
    <i r="4">
      <x v="1"/>
    </i>
    <i r="4">
      <x v="2"/>
    </i>
    <i r="4">
      <x v="3"/>
    </i>
    <i r="4">
      <x v="4"/>
    </i>
    <i r="4">
      <x v="5"/>
    </i>
    <i r="4">
      <x v="6"/>
    </i>
    <i r="4">
      <x v="7"/>
    </i>
    <i r="4">
      <x v="8"/>
    </i>
  </colItems>
  <pageFields count="1">
    <pageField fld="7" hier="15" name="[Dim Business Unit].[Business Unit Hierarchy].[Country Name].&amp;[Kingdom of Saudi Arabia].&amp;[Clinics].&amp;[Andalusia Fawaz]" cap="Andalusia Fawaz"/>
  </pageFields>
  <dataFields count="1">
    <dataField fld="12" baseField="0" baseItem="0"/>
  </dataFields>
  <pivotHierarchies count="3488">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3">
        <member name="[Dim Business Unit].[Business Unit Hierarchy].[Country Name].&amp;[Kingdom of Saudi Arabia].&amp;[Clinics].&amp;[Andalusia Fawaz]"/>
        <member name="[Dim Business Unit].[Business Unit Hierarchy].[Country Name].&amp;[Kingdom of Saudi Arabia].&amp;[Clinics].&amp;[Andalusia Sanibe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Dim Medical Department].[Medical Department Hierarchy].[Unified Medical Department Name].&amp;[Outpatient]"/>
      </members>
    </pivotHierarchy>
    <pivotHierarchy/>
    <pivotHierarchy/>
    <pivotHierarchy/>
    <pivotHierarchy multipleItemSelectionAllowed="1">
      <members count="2" level="1">
        <member name="[Dim Medical Department].[Unified Medical Department Name].&amp;[ER]"/>
        <member name="[Dim Medical Department].[Unified Medical Department Name].&amp;[Outpatient]"/>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11"/>
    <rowHierarchyUsage hierarchyUsage="128"/>
  </rowHierarchiesUsage>
  <colHierarchiesUsage count="1">
    <colHierarchyUsage hierarchyUsage="56"/>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2BA9DF-31A3-4FB8-B82B-2A7EC4FAC8CB}" name="PivotTable1" cacheId="4" dataPosition="0"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6" indent="0" compact="0" compactData="0" multipleFieldFilters="0" fieldListSortAscending="1">
  <location ref="B6:K123" firstHeaderRow="0" firstDataRow="1" firstDataCol="7" rowPageCount="1" colPageCount="1"/>
  <pivotFields count="22">
    <pivotField axis="axisPage" compact="0" allDrilled="1" outline="0" showAll="0" dataSourceSort="1" defaultSubtotal="0">
      <items count="2">
        <item c="1" x="0"/>
        <item x="1"/>
      </items>
      <extLst>
        <ext xmlns:x14="http://schemas.microsoft.com/office/spreadsheetml/2009/9/main" uri="{2946ED86-A175-432a-8AC1-64E0C546D7DE}">
          <x14:pivotField fillDownLabels="1"/>
        </ext>
      </extLst>
    </pivotField>
    <pivotField axis="axisPage" compact="0" outline="0" showAll="0" dataSourceSort="1" defaultSubtotal="0">
      <items count="2">
        <item c="1" x="0"/>
        <item x="1"/>
      </items>
      <extLst>
        <ext xmlns:x14="http://schemas.microsoft.com/office/spreadsheetml/2009/9/main" uri="{2946ED86-A175-432a-8AC1-64E0C546D7DE}">
          <x14:pivotField fillDownLabels="1"/>
        </ext>
      </extLst>
    </pivotField>
    <pivotField axis="axisPage" compact="0" outline="0" showAll="0" dataSourceSort="1" defaultSubtotal="0">
      <items count="3">
        <item c="1" x="0"/>
        <item x="1"/>
        <item x="2"/>
      </items>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s="1" x="0"/>
        <item s="1" x="1"/>
        <item x="2"/>
        <item x="3"/>
        <item x="4"/>
        <item x="5"/>
        <item x="6"/>
      </items>
      <extLst>
        <ext xmlns:x14="http://schemas.microsoft.com/office/spreadsheetml/2009/9/main" uri="{2946ED86-A175-432a-8AC1-64E0C546D7DE}">
          <x14:pivotField fillDownLabels="1"/>
        </ext>
      </extLst>
    </pivotField>
    <pivotField compact="0" allDrilled="1"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compact="0" allDrilled="1"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n="e"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items count="6">
        <item s="1" x="0"/>
        <item s="1" x="1"/>
        <item s="1" x="2"/>
        <item s="1" x="3"/>
        <item s="1" x="4"/>
        <item s="1"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47">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 s="1" x="71"/>
        <item s="1" x="72"/>
        <item s="1" x="73"/>
        <item s="1" x="74"/>
        <item s="1" x="75"/>
        <item s="1" x="76"/>
        <item s="1" x="77"/>
        <item s="1" x="78"/>
        <item s="1" x="79"/>
        <item s="1" x="80"/>
        <item s="1" x="81"/>
        <item s="1" x="82"/>
        <item s="1" x="83"/>
        <item s="1" x="84"/>
        <item s="1" x="85"/>
        <item s="1" x="86"/>
        <item s="1" x="87"/>
        <item s="1" x="88"/>
        <item s="1" x="89"/>
        <item s="1" x="90"/>
        <item s="1" x="91"/>
        <item s="1" x="92"/>
        <item s="1" x="93"/>
        <item s="1" x="94"/>
        <item s="1" x="95"/>
        <item s="1" x="96"/>
        <item s="1" x="97"/>
        <item s="1" x="98"/>
        <item s="1" x="99"/>
        <item s="1" x="100"/>
        <item s="1" x="101"/>
        <item s="1" x="102"/>
        <item s="1" x="103"/>
        <item s="1" x="104"/>
        <item s="1" x="105"/>
        <item s="1" x="106"/>
        <item s="1" x="107"/>
        <item s="1" x="108"/>
        <item s="1" x="109"/>
        <item s="1" x="110"/>
        <item s="1" x="111"/>
        <item s="1" x="112"/>
        <item s="1" x="113"/>
        <item s="1" x="114"/>
        <item s="1" x="115"/>
        <item s="1" x="116"/>
        <item s="1" x="117"/>
        <item s="1" x="118"/>
        <item s="1" x="119"/>
        <item s="1" x="120"/>
        <item s="1" x="121"/>
        <item s="1" x="122"/>
        <item s="1" x="123"/>
        <item s="1" x="124"/>
        <item s="1" x="125"/>
        <item s="1" x="126"/>
        <item s="1" x="127"/>
        <item s="1" x="128"/>
        <item s="1" x="129"/>
        <item s="1" x="130"/>
        <item s="1" x="131"/>
        <item s="1" x="132"/>
        <item s="1" x="133"/>
        <item s="1" x="134"/>
        <item s="1" x="135"/>
        <item s="1" x="136"/>
        <item s="1" x="137"/>
        <item s="1" x="138"/>
        <item s="1" x="139"/>
        <item s="1" x="140"/>
        <item s="1" x="141"/>
        <item s="1" x="142"/>
        <item s="1" x="143"/>
        <item s="1" x="144"/>
        <item s="1" x="145"/>
        <item s="1" x="146"/>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s>
  <rowFields count="7">
    <field x="21"/>
    <field x="5"/>
    <field x="14"/>
    <field x="15"/>
    <field x="11"/>
    <field x="18"/>
    <field x="17"/>
  </rowFields>
  <rowItems count="117">
    <i>
      <x/>
      <x/>
      <x/>
      <x/>
      <x/>
      <x/>
      <x/>
    </i>
    <i r="6">
      <x v="1"/>
    </i>
    <i r="5">
      <x v="1"/>
      <x v="2"/>
    </i>
    <i r="2">
      <x v="1"/>
      <x/>
      <x v="1"/>
      <x/>
      <x v="3"/>
    </i>
    <i r="6">
      <x v="1"/>
    </i>
    <i r="5">
      <x v="1"/>
      <x v="2"/>
    </i>
    <i r="2">
      <x v="2"/>
      <x v="1"/>
      <x v="1"/>
      <x/>
      <x v="3"/>
    </i>
    <i r="6">
      <x v="1"/>
    </i>
    <i r="2">
      <x v="3"/>
      <x v="1"/>
      <x v="1"/>
      <x/>
      <x v="3"/>
    </i>
    <i r="2">
      <x v="4"/>
      <x v="1"/>
      <x/>
      <x/>
      <x v="1"/>
    </i>
    <i r="2">
      <x v="5"/>
      <x v="1"/>
      <x v="2"/>
      <x/>
      <x v="1"/>
    </i>
    <i r="6">
      <x v="4"/>
    </i>
    <i r="2">
      <x v="6"/>
      <x v="1"/>
      <x v="3"/>
      <x/>
      <x v="1"/>
    </i>
    <i r="6">
      <x v="5"/>
    </i>
    <i r="6">
      <x v="6"/>
    </i>
    <i r="2">
      <x v="7"/>
      <x v="1"/>
      <x/>
      <x v="1"/>
      <x v="2"/>
    </i>
    <i r="2">
      <x v="8"/>
      <x v="2"/>
      <x/>
      <x/>
      <x v="1"/>
    </i>
    <i r="2">
      <x v="9"/>
      <x v="1"/>
      <x/>
      <x/>
      <x v="1"/>
    </i>
    <i r="2">
      <x v="10"/>
      <x v="1"/>
      <x v="4"/>
      <x/>
      <x v="1"/>
    </i>
    <i r="2">
      <x v="11"/>
      <x/>
      <x v="1"/>
      <x/>
      <x v="3"/>
    </i>
    <i r="6">
      <x v="1"/>
    </i>
    <i r="5">
      <x v="1"/>
      <x v="2"/>
    </i>
    <i r="2">
      <x v="12"/>
      <x v="1"/>
      <x v="5"/>
      <x/>
      <x v="1"/>
    </i>
    <i r="6">
      <x v="7"/>
    </i>
    <i r="5">
      <x v="1"/>
      <x v="2"/>
    </i>
    <i r="5">
      <x v="2"/>
      <x v="8"/>
    </i>
    <i r="2">
      <x v="13"/>
      <x v="1"/>
      <x v="6"/>
      <x/>
      <x v="1"/>
    </i>
    <i r="6">
      <x v="9"/>
    </i>
    <i r="5">
      <x v="1"/>
      <x v="2"/>
    </i>
    <i r="2">
      <x v="14"/>
      <x v="1"/>
      <x v="1"/>
      <x/>
      <x v="3"/>
    </i>
    <i r="6">
      <x v="1"/>
    </i>
    <i r="2">
      <x v="15"/>
      <x/>
      <x/>
      <x/>
      <x/>
    </i>
    <i r="6">
      <x v="1"/>
    </i>
    <i r="5">
      <x v="1"/>
      <x v="2"/>
    </i>
    <i r="2">
      <x v="16"/>
      <x v="1"/>
      <x v="7"/>
      <x/>
      <x v="10"/>
    </i>
    <i r="6">
      <x v="1"/>
    </i>
    <i r="5">
      <x v="3"/>
      <x v="11"/>
    </i>
    <i r="2">
      <x v="17"/>
      <x v="1"/>
      <x v="8"/>
      <x/>
      <x v="1"/>
    </i>
    <i r="6">
      <x v="12"/>
    </i>
    <i r="2">
      <x v="18"/>
      <x v="1"/>
      <x v="5"/>
      <x/>
      <x v="1"/>
    </i>
    <i r="6">
      <x v="7"/>
    </i>
    <i r="2">
      <x v="19"/>
      <x v="1"/>
      <x v="9"/>
      <x/>
      <x v="1"/>
    </i>
    <i r="6">
      <x v="13"/>
    </i>
    <i r="5">
      <x v="2"/>
      <x v="14"/>
    </i>
    <i r="5">
      <x v="4"/>
      <x v="15"/>
    </i>
    <i r="2">
      <x v="20"/>
      <x v="1"/>
      <x v="10"/>
      <x/>
      <x v="1"/>
    </i>
    <i r="6">
      <x v="16"/>
    </i>
    <i r="5">
      <x v="1"/>
      <x v="2"/>
    </i>
    <i r="2">
      <x v="21"/>
      <x v="1"/>
      <x/>
      <x/>
      <x/>
    </i>
    <i r="6">
      <x v="1"/>
    </i>
    <i r="5">
      <x v="1"/>
      <x v="2"/>
    </i>
    <i r="2">
      <x v="22"/>
      <x v="1"/>
      <x v="1"/>
      <x/>
      <x v="3"/>
    </i>
    <i r="6">
      <x v="1"/>
    </i>
    <i r="2">
      <x v="23"/>
      <x/>
      <x/>
      <x/>
      <x/>
    </i>
    <i r="6">
      <x v="1"/>
    </i>
    <i r="5">
      <x v="1"/>
      <x v="2"/>
    </i>
    <i r="2">
      <x v="24"/>
      <x v="1"/>
      <x v="1"/>
      <x/>
      <x v="3"/>
    </i>
    <i r="6">
      <x v="1"/>
    </i>
    <i r="2">
      <x v="25"/>
      <x v="1"/>
      <x v="1"/>
      <x/>
      <x v="1"/>
    </i>
    <i r="2">
      <x v="26"/>
      <x/>
      <x/>
      <x/>
      <x/>
    </i>
    <i r="6">
      <x v="1"/>
    </i>
    <i r="5">
      <x v="1"/>
      <x v="2"/>
    </i>
    <i r="2">
      <x v="27"/>
      <x v="1"/>
      <x v="1"/>
      <x/>
      <x v="3"/>
    </i>
    <i r="6">
      <x v="1"/>
    </i>
    <i r="1">
      <x v="1"/>
      <x v="28"/>
      <x v="1"/>
      <x v="9"/>
      <x v="5"/>
      <x v="17"/>
    </i>
    <i r="5">
      <x v="6"/>
      <x v="18"/>
    </i>
    <i r="6">
      <x v="19"/>
    </i>
    <i r="2">
      <x v="29"/>
      <x v="1"/>
      <x v="11"/>
      <x v="6"/>
      <x v="18"/>
    </i>
    <i r="2">
      <x v="30"/>
      <x v="1"/>
      <x/>
      <x v="7"/>
      <x v="1"/>
    </i>
    <i r="5">
      <x v="6"/>
      <x v="18"/>
    </i>
    <i r="6">
      <x v="19"/>
    </i>
    <i r="2">
      <x v="31"/>
      <x v="2"/>
      <x v="5"/>
      <x v="6"/>
      <x v="18"/>
    </i>
    <i r="6">
      <x v="19"/>
    </i>
    <i r="2">
      <x v="32"/>
      <x v="1"/>
      <x v="12"/>
      <x v="6"/>
      <x v="19"/>
    </i>
    <i r="2">
      <x v="33"/>
      <x v="1"/>
      <x/>
      <x v="6"/>
      <x v="18"/>
    </i>
    <i r="6">
      <x v="19"/>
    </i>
    <i r="2">
      <x v="34"/>
      <x v="1"/>
      <x v="1"/>
      <x v="7"/>
      <x v="1"/>
    </i>
    <i r="5">
      <x v="6"/>
      <x v="19"/>
    </i>
    <i r="2">
      <x v="35"/>
      <x v="1"/>
      <x v="13"/>
      <x v="6"/>
      <x v="19"/>
    </i>
    <i r="2">
      <x v="36"/>
      <x v="1"/>
      <x v="1"/>
      <x v="6"/>
      <x v="18"/>
    </i>
    <i r="6">
      <x v="19"/>
    </i>
    <i r="2">
      <x v="37"/>
      <x v="1"/>
      <x v="11"/>
      <x v="6"/>
      <x v="19"/>
    </i>
    <i r="2">
      <x v="38"/>
      <x v="1"/>
      <x v="1"/>
      <x v="6"/>
      <x v="18"/>
    </i>
    <i r="6">
      <x v="19"/>
    </i>
    <i r="2">
      <x v="39"/>
      <x v="1"/>
      <x v="13"/>
      <x v="6"/>
      <x v="19"/>
    </i>
    <i r="2">
      <x v="40"/>
      <x v="1"/>
      <x v="13"/>
      <x v="6"/>
      <x v="18"/>
    </i>
    <i r="6">
      <x v="19"/>
    </i>
    <i r="5">
      <x v="8"/>
      <x v="20"/>
    </i>
    <i r="2">
      <x v="41"/>
      <x v="1"/>
      <x v="14"/>
      <x v="6"/>
      <x v="18"/>
    </i>
    <i r="6">
      <x v="19"/>
    </i>
    <i r="2">
      <x v="42"/>
      <x v="1"/>
      <x v="2"/>
      <x v="6"/>
      <x v="18"/>
    </i>
    <i r="6">
      <x v="19"/>
    </i>
    <i r="2">
      <x v="43"/>
      <x/>
      <x v="1"/>
      <x v="6"/>
      <x v="18"/>
    </i>
    <i r="6">
      <x v="19"/>
    </i>
    <i r="2">
      <x v="15"/>
      <x/>
      <x/>
      <x v="9"/>
      <x v="2"/>
    </i>
    <i r="5">
      <x v="6"/>
      <x v="18"/>
    </i>
    <i r="2">
      <x v="44"/>
      <x v="2"/>
      <x v="15"/>
      <x v="6"/>
      <x v="18"/>
    </i>
    <i r="2">
      <x v="45"/>
      <x v="1"/>
      <x v="10"/>
      <x v="6"/>
      <x v="18"/>
    </i>
    <i r="6">
      <x v="19"/>
    </i>
    <i r="2">
      <x v="46"/>
      <x v="1"/>
      <x v="11"/>
      <x v="7"/>
      <x v="1"/>
    </i>
    <i r="5">
      <x v="6"/>
      <x v="18"/>
    </i>
    <i r="6">
      <x v="19"/>
    </i>
    <i r="2">
      <x v="47"/>
      <x v="3"/>
      <x v="16"/>
      <x v="8"/>
      <x v="20"/>
    </i>
    <i r="2">
      <x v="48"/>
      <x v="1"/>
      <x v="1"/>
      <x v="6"/>
      <x v="18"/>
    </i>
    <i r="6">
      <x v="19"/>
    </i>
    <i r="2">
      <x v="49"/>
      <x v="1"/>
      <x v="1"/>
      <x v="9"/>
      <x v="2"/>
    </i>
    <i r="5">
      <x v="6"/>
      <x v="18"/>
    </i>
    <i r="6">
      <x v="19"/>
    </i>
    <i r="2">
      <x v="50"/>
      <x v="1"/>
      <x v="1"/>
      <x v="6"/>
      <x v="18"/>
    </i>
    <i r="6">
      <x v="19"/>
    </i>
    <i r="2">
      <x v="51"/>
      <x v="1"/>
      <x v="6"/>
      <x v="6"/>
      <x v="18"/>
    </i>
    <i r="6">
      <x v="19"/>
    </i>
    <i r="2">
      <x v="52"/>
      <x v="1"/>
      <x v="15"/>
      <x v="6"/>
      <x v="18"/>
    </i>
    <i r="2">
      <x v="53"/>
      <x v="1"/>
      <x v="1"/>
      <x v="6"/>
      <x v="18"/>
    </i>
    <i r="6">
      <x v="19"/>
    </i>
    <i r="2">
      <x v="54"/>
      <x v="2"/>
      <x v="15"/>
      <x v="6"/>
      <x v="18"/>
    </i>
    <i r="6">
      <x v="19"/>
    </i>
  </rowItems>
  <colFields count="1">
    <field x="-2"/>
  </colFields>
  <colItems count="3">
    <i>
      <x/>
    </i>
    <i i="1">
      <x v="1"/>
    </i>
    <i i="2">
      <x v="2"/>
    </i>
  </colItems>
  <pageFields count="1">
    <pageField fld="0" hier="56" name="[Dim Date - Service Date].[DateHierarchy].[Month].&amp;[April 2022]" cap="April 2022"/>
  </pageFields>
  <dataFields count="3">
    <dataField fld="12" baseField="0" baseItem="0"/>
    <dataField fld="19" baseField="0" baseItem="0"/>
    <dataField fld="13" baseField="0" baseItem="0"/>
  </dataFields>
  <formats count="10056">
    <format dxfId="10235">
      <pivotArea type="all" dataOnly="0" outline="0" fieldPosition="0"/>
    </format>
    <format dxfId="10234">
      <pivotArea outline="0" collapsedLevelsAreSubtotals="1" fieldPosition="0"/>
    </format>
    <format dxfId="10233">
      <pivotArea type="origin" dataOnly="0" labelOnly="1" outline="0" fieldPosition="0"/>
    </format>
    <format dxfId="10232">
      <pivotArea field="-2" type="button" dataOnly="0" labelOnly="1" outline="0" axis="axisCol" fieldPosition="0"/>
    </format>
    <format dxfId="10231">
      <pivotArea field="0" type="button" dataOnly="0" labelOnly="1" outline="0" axis="axisPage" fieldPosition="0"/>
    </format>
    <format dxfId="10230">
      <pivotArea type="topRight" dataOnly="0" labelOnly="1" outline="0" fieldPosition="0"/>
    </format>
    <format dxfId="10229">
      <pivotArea field="5" type="button" dataOnly="0" labelOnly="1" outline="0" axis="axisRow" fieldPosition="1"/>
    </format>
    <format dxfId="10228">
      <pivotArea field="14" type="button" dataOnly="0" labelOnly="1" outline="0" axis="axisRow" fieldPosition="2"/>
    </format>
    <format dxfId="10227">
      <pivotArea field="15" type="button" dataOnly="0" labelOnly="1" outline="0" axis="axisRow" fieldPosition="3"/>
    </format>
    <format dxfId="10226">
      <pivotArea field="11" type="button" dataOnly="0" labelOnly="1" outline="0" axis="axisRow" fieldPosition="4"/>
    </format>
    <format dxfId="10225">
      <pivotArea field="18" type="button" dataOnly="0" labelOnly="1" outline="0" axis="axisRow" fieldPosition="5"/>
    </format>
    <format dxfId="10224">
      <pivotArea field="17" type="button" dataOnly="0" labelOnly="1" outline="0" axis="axisRow" fieldPosition="6"/>
    </format>
    <format dxfId="10223">
      <pivotArea dataOnly="0" labelOnly="1" outline="0" fieldPosition="0">
        <references count="1">
          <reference field="5" count="0"/>
        </references>
      </pivotArea>
    </format>
    <format dxfId="10222">
      <pivotArea dataOnly="0" labelOnly="1" grandRow="1" outline="0" fieldPosition="0"/>
    </format>
    <format dxfId="10221">
      <pivotArea dataOnly="0" labelOnly="1" outline="0" fieldPosition="0">
        <references count="2">
          <reference field="5" count="0" selected="0"/>
          <reference field="14" count="49">
            <x v="101"/>
            <x v="102"/>
            <x v="103"/>
            <x v="104"/>
            <x v="105"/>
            <x v="106"/>
            <x v="107"/>
            <x v="108"/>
            <x v="109"/>
            <x v="110"/>
            <x v="111"/>
            <x v="112"/>
            <x v="113"/>
            <x v="114"/>
            <x v="115"/>
            <x v="116"/>
            <x v="117"/>
            <x v="118"/>
            <x v="119"/>
            <x v="120"/>
            <x v="121"/>
            <x v="122"/>
            <x v="123"/>
            <x v="124"/>
            <x v="125"/>
            <x v="126"/>
            <x v="127"/>
            <x v="128"/>
            <x v="129"/>
            <x v="130"/>
            <x v="131"/>
            <x v="132"/>
            <x v="133"/>
            <x v="134"/>
            <x v="135"/>
            <x v="136"/>
            <x v="137"/>
            <x v="139"/>
            <x v="140"/>
            <x v="141"/>
            <x v="142"/>
            <x v="143"/>
            <x v="311"/>
            <x v="314"/>
            <x v="370"/>
            <x v="380"/>
            <x v="382"/>
            <x v="383"/>
            <x v="384"/>
          </reference>
        </references>
      </pivotArea>
    </format>
    <format dxfId="10220">
      <pivotArea dataOnly="0" labelOnly="1" outline="0" fieldPosition="0">
        <references count="2">
          <reference field="5" count="0" selected="0"/>
          <reference field="14" count="47">
            <x v="20"/>
            <x v="55"/>
            <x v="144"/>
            <x v="145"/>
            <x v="146"/>
            <x v="147"/>
            <x v="148"/>
            <x v="149"/>
            <x v="150"/>
            <x v="151"/>
            <x v="152"/>
            <x v="153"/>
            <x v="154"/>
            <x v="155"/>
            <x v="156"/>
            <x v="157"/>
            <x v="158"/>
            <x v="159"/>
            <x v="160"/>
            <x v="161"/>
            <x v="162"/>
            <x v="163"/>
            <x v="165"/>
            <x v="166"/>
            <x v="167"/>
            <x v="168"/>
            <x v="169"/>
            <x v="170"/>
            <x v="172"/>
            <x v="173"/>
            <x v="174"/>
            <x v="175"/>
            <x v="176"/>
            <x v="177"/>
            <x v="178"/>
            <x v="180"/>
            <x v="181"/>
            <x v="182"/>
            <x v="183"/>
            <x v="184"/>
            <x v="185"/>
            <x v="186"/>
            <x v="187"/>
            <x v="188"/>
            <x v="189"/>
            <x v="278"/>
            <x v="281"/>
          </reference>
        </references>
      </pivotArea>
    </format>
    <format dxfId="10219">
      <pivotArea dataOnly="0" labelOnly="1" outline="0" fieldPosition="0">
        <references count="3">
          <reference field="5" count="0" selected="0"/>
          <reference field="14" count="1" selected="0">
            <x v="314"/>
          </reference>
          <reference field="15" count="1">
            <x v="2"/>
          </reference>
        </references>
      </pivotArea>
    </format>
    <format dxfId="10218">
      <pivotArea dataOnly="0" labelOnly="1" outline="0" fieldPosition="0">
        <references count="3">
          <reference field="5" count="0" selected="0"/>
          <reference field="14" count="1" selected="0">
            <x v="102"/>
          </reference>
          <reference field="15" count="1">
            <x v="1"/>
          </reference>
        </references>
      </pivotArea>
    </format>
    <format dxfId="10217">
      <pivotArea dataOnly="0" labelOnly="1" outline="0" fieldPosition="0">
        <references count="3">
          <reference field="5" count="0" selected="0"/>
          <reference field="14" count="1" selected="0">
            <x v="107"/>
          </reference>
          <reference field="15" count="1">
            <x v="2"/>
          </reference>
        </references>
      </pivotArea>
    </format>
    <format dxfId="10216">
      <pivotArea dataOnly="0" labelOnly="1" outline="0" fieldPosition="0">
        <references count="3">
          <reference field="5" count="0" selected="0"/>
          <reference field="14" count="1" selected="0">
            <x v="311"/>
          </reference>
          <reference field="15" count="1">
            <x v="1"/>
          </reference>
        </references>
      </pivotArea>
    </format>
    <format dxfId="10215">
      <pivotArea dataOnly="0" labelOnly="1" outline="0" fieldPosition="0">
        <references count="3">
          <reference field="5" count="0" selected="0"/>
          <reference field="14" count="1" selected="0">
            <x v="111"/>
          </reference>
          <reference field="15" count="1">
            <x v="2"/>
          </reference>
        </references>
      </pivotArea>
    </format>
    <format dxfId="10214">
      <pivotArea dataOnly="0" labelOnly="1" outline="0" fieldPosition="0">
        <references count="3">
          <reference field="5" count="0" selected="0"/>
          <reference field="14" count="1" selected="0">
            <x v="112"/>
          </reference>
          <reference field="15" count="1">
            <x v="1"/>
          </reference>
        </references>
      </pivotArea>
    </format>
    <format dxfId="10213">
      <pivotArea dataOnly="0" labelOnly="1" outline="0" fieldPosition="0">
        <references count="3">
          <reference field="5" count="0" selected="0"/>
          <reference field="14" count="1" selected="0">
            <x v="116"/>
          </reference>
          <reference field="15" count="1">
            <x v="2"/>
          </reference>
        </references>
      </pivotArea>
    </format>
    <format dxfId="10212">
      <pivotArea dataOnly="0" labelOnly="1" outline="0" fieldPosition="0">
        <references count="3">
          <reference field="5" count="0" selected="0"/>
          <reference field="14" count="1" selected="0">
            <x v="118"/>
          </reference>
          <reference field="15" count="1">
            <x v="1"/>
          </reference>
        </references>
      </pivotArea>
    </format>
    <format dxfId="10211">
      <pivotArea dataOnly="0" labelOnly="1" outline="0" fieldPosition="0">
        <references count="3">
          <reference field="5" count="0" selected="0"/>
          <reference field="14" count="1" selected="0">
            <x v="121"/>
          </reference>
          <reference field="15" count="1">
            <x v="2"/>
          </reference>
        </references>
      </pivotArea>
    </format>
    <format dxfId="10210">
      <pivotArea dataOnly="0" labelOnly="1" outline="0" fieldPosition="0">
        <references count="3">
          <reference field="5" count="0" selected="0"/>
          <reference field="14" count="1" selected="0">
            <x v="122"/>
          </reference>
          <reference field="15" count="1">
            <x v="1"/>
          </reference>
        </references>
      </pivotArea>
    </format>
    <format dxfId="10209">
      <pivotArea dataOnly="0" labelOnly="1" outline="0" fieldPosition="0">
        <references count="3">
          <reference field="5" count="0" selected="0"/>
          <reference field="14" count="1" selected="0">
            <x v="123"/>
          </reference>
          <reference field="15" count="1">
            <x v="2"/>
          </reference>
        </references>
      </pivotArea>
    </format>
    <format dxfId="10208">
      <pivotArea dataOnly="0" labelOnly="1" outline="0" fieldPosition="0">
        <references count="3">
          <reference field="5" count="0" selected="0"/>
          <reference field="14" count="1" selected="0">
            <x v="124"/>
          </reference>
          <reference field="15" count="1">
            <x v="1"/>
          </reference>
        </references>
      </pivotArea>
    </format>
    <format dxfId="10207">
      <pivotArea dataOnly="0" labelOnly="1" outline="0" fieldPosition="0">
        <references count="3">
          <reference field="5" count="0" selected="0"/>
          <reference field="14" count="1" selected="0">
            <x v="128"/>
          </reference>
          <reference field="15" count="1">
            <x v="2"/>
          </reference>
        </references>
      </pivotArea>
    </format>
    <format dxfId="10206">
      <pivotArea dataOnly="0" labelOnly="1" outline="0" fieldPosition="0">
        <references count="3">
          <reference field="5" count="0" selected="0"/>
          <reference field="14" count="1" selected="0">
            <x v="380"/>
          </reference>
          <reference field="15" count="1">
            <x v="1"/>
          </reference>
        </references>
      </pivotArea>
    </format>
    <format dxfId="10205">
      <pivotArea dataOnly="0" labelOnly="1" outline="0" fieldPosition="0">
        <references count="3">
          <reference field="5" count="0" selected="0"/>
          <reference field="14" count="1" selected="0">
            <x v="132"/>
          </reference>
          <reference field="15" count="1">
            <x v="2"/>
          </reference>
        </references>
      </pivotArea>
    </format>
    <format dxfId="10204">
      <pivotArea dataOnly="0" labelOnly="1" outline="0" fieldPosition="0">
        <references count="3">
          <reference field="5" count="0" selected="0"/>
          <reference field="14" count="1" selected="0">
            <x v="133"/>
          </reference>
          <reference field="15" count="1">
            <x v="1"/>
          </reference>
        </references>
      </pivotArea>
    </format>
    <format dxfId="10203">
      <pivotArea dataOnly="0" labelOnly="1" outline="0" fieldPosition="0">
        <references count="3">
          <reference field="5" count="0" selected="0"/>
          <reference field="14" count="1" selected="0">
            <x v="134"/>
          </reference>
          <reference field="15" count="1">
            <x v="2"/>
          </reference>
        </references>
      </pivotArea>
    </format>
    <format dxfId="10202">
      <pivotArea dataOnly="0" labelOnly="1" outline="0" fieldPosition="0">
        <references count="3">
          <reference field="5" count="0" selected="0"/>
          <reference field="14" count="1" selected="0">
            <x v="135"/>
          </reference>
          <reference field="15" count="1">
            <x v="1"/>
          </reference>
        </references>
      </pivotArea>
    </format>
    <format dxfId="10201">
      <pivotArea dataOnly="0" labelOnly="1" outline="0" fieldPosition="0">
        <references count="3">
          <reference field="5" count="0" selected="0"/>
          <reference field="14" count="1" selected="0">
            <x v="384"/>
          </reference>
          <reference field="15" count="1">
            <x v="2"/>
          </reference>
        </references>
      </pivotArea>
    </format>
    <format dxfId="10200">
      <pivotArea dataOnly="0" labelOnly="1" outline="0" fieldPosition="0">
        <references count="3">
          <reference field="5" count="0" selected="0"/>
          <reference field="14" count="1" selected="0">
            <x v="139"/>
          </reference>
          <reference field="15" count="1">
            <x v="1"/>
          </reference>
        </references>
      </pivotArea>
    </format>
    <format dxfId="10199">
      <pivotArea dataOnly="0" labelOnly="1" outline="0" fieldPosition="0">
        <references count="3">
          <reference field="5" count="0" selected="0"/>
          <reference field="14" count="1" selected="0">
            <x v="141"/>
          </reference>
          <reference field="15" count="1">
            <x v="2"/>
          </reference>
        </references>
      </pivotArea>
    </format>
    <format dxfId="10198">
      <pivotArea dataOnly="0" labelOnly="1" outline="0" fieldPosition="0">
        <references count="3">
          <reference field="5" count="0" selected="0"/>
          <reference field="14" count="1" selected="0">
            <x v="143"/>
          </reference>
          <reference field="15" count="1">
            <x v="1"/>
          </reference>
        </references>
      </pivotArea>
    </format>
    <format dxfId="10197">
      <pivotArea dataOnly="0" labelOnly="1" outline="0" fieldPosition="0">
        <references count="3">
          <reference field="5" count="0" selected="0"/>
          <reference field="14" count="1" selected="0">
            <x v="148"/>
          </reference>
          <reference field="15" count="1">
            <x v="1"/>
          </reference>
        </references>
      </pivotArea>
    </format>
    <format dxfId="10196">
      <pivotArea dataOnly="0" labelOnly="1" outline="0" fieldPosition="0">
        <references count="3">
          <reference field="5" count="0" selected="0"/>
          <reference field="14" count="1" selected="0">
            <x v="149"/>
          </reference>
          <reference field="15" count="1">
            <x v="2"/>
          </reference>
        </references>
      </pivotArea>
    </format>
    <format dxfId="10195">
      <pivotArea dataOnly="0" labelOnly="1" outline="0" fieldPosition="0">
        <references count="3">
          <reference field="5" count="0" selected="0"/>
          <reference field="14" count="1" selected="0">
            <x v="150"/>
          </reference>
          <reference field="15" count="1">
            <x v="1"/>
          </reference>
        </references>
      </pivotArea>
    </format>
    <format dxfId="10194">
      <pivotArea dataOnly="0" labelOnly="1" outline="0" fieldPosition="0">
        <references count="3">
          <reference field="5" count="0" selected="0"/>
          <reference field="14" count="1" selected="0">
            <x v="151"/>
          </reference>
          <reference field="15" count="1">
            <x v="2"/>
          </reference>
        </references>
      </pivotArea>
    </format>
    <format dxfId="10193">
      <pivotArea dataOnly="0" labelOnly="1" outline="0" fieldPosition="0">
        <references count="3">
          <reference field="5" count="0" selected="0"/>
          <reference field="14" count="1" selected="0">
            <x v="152"/>
          </reference>
          <reference field="15" count="1">
            <x v="1"/>
          </reference>
        </references>
      </pivotArea>
    </format>
    <format dxfId="10192">
      <pivotArea dataOnly="0" labelOnly="1" outline="0" fieldPosition="0">
        <references count="3">
          <reference field="5" count="0" selected="0"/>
          <reference field="14" count="1" selected="0">
            <x v="153"/>
          </reference>
          <reference field="15" count="1">
            <x v="2"/>
          </reference>
        </references>
      </pivotArea>
    </format>
    <format dxfId="10191">
      <pivotArea dataOnly="0" labelOnly="1" outline="0" fieldPosition="0">
        <references count="3">
          <reference field="5" count="0" selected="0"/>
          <reference field="14" count="1" selected="0">
            <x v="154"/>
          </reference>
          <reference field="15" count="1">
            <x v="0"/>
          </reference>
        </references>
      </pivotArea>
    </format>
    <format dxfId="10190">
      <pivotArea dataOnly="0" labelOnly="1" outline="0" fieldPosition="0">
        <references count="3">
          <reference field="5" count="0" selected="0"/>
          <reference field="14" count="1" selected="0">
            <x v="155"/>
          </reference>
          <reference field="15" count="1">
            <x v="2"/>
          </reference>
        </references>
      </pivotArea>
    </format>
    <format dxfId="10189">
      <pivotArea dataOnly="0" labelOnly="1" outline="0" fieldPosition="0">
        <references count="3">
          <reference field="5" count="0" selected="0"/>
          <reference field="14" count="1" selected="0">
            <x v="157"/>
          </reference>
          <reference field="15" count="1">
            <x v="1"/>
          </reference>
        </references>
      </pivotArea>
    </format>
    <format dxfId="10188">
      <pivotArea dataOnly="0" labelOnly="1" outline="0" fieldPosition="0">
        <references count="3">
          <reference field="5" count="0" selected="0"/>
          <reference field="14" count="1" selected="0">
            <x v="158"/>
          </reference>
          <reference field="15" count="1">
            <x v="2"/>
          </reference>
        </references>
      </pivotArea>
    </format>
    <format dxfId="10187">
      <pivotArea dataOnly="0" labelOnly="1" outline="0" fieldPosition="0">
        <references count="3">
          <reference field="5" count="0" selected="0"/>
          <reference field="14" count="1" selected="0">
            <x v="160"/>
          </reference>
          <reference field="15" count="1">
            <x v="1"/>
          </reference>
        </references>
      </pivotArea>
    </format>
    <format dxfId="10186">
      <pivotArea dataOnly="0" labelOnly="1" outline="0" fieldPosition="0">
        <references count="3">
          <reference field="5" count="0" selected="0"/>
          <reference field="14" count="1" selected="0">
            <x v="161"/>
          </reference>
          <reference field="15" count="1">
            <x v="2"/>
          </reference>
        </references>
      </pivotArea>
    </format>
    <format dxfId="10185">
      <pivotArea dataOnly="0" labelOnly="1" outline="0" fieldPosition="0">
        <references count="3">
          <reference field="5" count="0" selected="0"/>
          <reference field="14" count="1" selected="0">
            <x v="162"/>
          </reference>
          <reference field="15" count="1">
            <x v="1"/>
          </reference>
        </references>
      </pivotArea>
    </format>
    <format dxfId="10184">
      <pivotArea dataOnly="0" labelOnly="1" outline="0" fieldPosition="0">
        <references count="3">
          <reference field="5" count="0" selected="0"/>
          <reference field="14" count="1" selected="0">
            <x v="278"/>
          </reference>
          <reference field="15" count="1">
            <x v="0"/>
          </reference>
        </references>
      </pivotArea>
    </format>
    <format dxfId="10183">
      <pivotArea dataOnly="0" labelOnly="1" outline="0" fieldPosition="0">
        <references count="3">
          <reference field="5" count="0" selected="0"/>
          <reference field="14" count="1" selected="0">
            <x v="163"/>
          </reference>
          <reference field="15" count="1">
            <x v="1"/>
          </reference>
        </references>
      </pivotArea>
    </format>
    <format dxfId="10182">
      <pivotArea dataOnly="0" labelOnly="1" outline="0" fieldPosition="0">
        <references count="3">
          <reference field="5" count="0" selected="0"/>
          <reference field="14" count="1" selected="0">
            <x v="165"/>
          </reference>
          <reference field="15" count="1">
            <x v="2"/>
          </reference>
        </references>
      </pivotArea>
    </format>
    <format dxfId="10181">
      <pivotArea dataOnly="0" labelOnly="1" outline="0" fieldPosition="0">
        <references count="3">
          <reference field="5" count="0" selected="0"/>
          <reference field="14" count="1" selected="0">
            <x v="168"/>
          </reference>
          <reference field="15" count="1">
            <x v="1"/>
          </reference>
        </references>
      </pivotArea>
    </format>
    <format dxfId="10180">
      <pivotArea dataOnly="0" labelOnly="1" outline="0" fieldPosition="0">
        <references count="3">
          <reference field="5" count="0" selected="0"/>
          <reference field="14" count="1" selected="0">
            <x v="170"/>
          </reference>
          <reference field="15" count="1">
            <x v="2"/>
          </reference>
        </references>
      </pivotArea>
    </format>
    <format dxfId="10179">
      <pivotArea dataOnly="0" labelOnly="1" outline="0" fieldPosition="0">
        <references count="3">
          <reference field="5" count="0" selected="0"/>
          <reference field="14" count="1" selected="0">
            <x v="172"/>
          </reference>
          <reference field="15" count="1">
            <x v="1"/>
          </reference>
        </references>
      </pivotArea>
    </format>
    <format dxfId="10178">
      <pivotArea dataOnly="0" labelOnly="1" outline="0" fieldPosition="0">
        <references count="3">
          <reference field="5" count="0" selected="0"/>
          <reference field="14" count="1" selected="0">
            <x v="174"/>
          </reference>
          <reference field="15" count="1">
            <x v="2"/>
          </reference>
        </references>
      </pivotArea>
    </format>
    <format dxfId="10177">
      <pivotArea dataOnly="0" labelOnly="1" outline="0" fieldPosition="0">
        <references count="3">
          <reference field="5" count="0" selected="0"/>
          <reference field="14" count="1" selected="0">
            <x v="175"/>
          </reference>
          <reference field="15" count="1">
            <x v="1"/>
          </reference>
        </references>
      </pivotArea>
    </format>
    <format dxfId="10176">
      <pivotArea dataOnly="0" labelOnly="1" outline="0" fieldPosition="0">
        <references count="3">
          <reference field="5" count="0" selected="0"/>
          <reference field="14" count="1" selected="0">
            <x v="178"/>
          </reference>
          <reference field="15" count="1">
            <x v="2"/>
          </reference>
        </references>
      </pivotArea>
    </format>
    <format dxfId="10175">
      <pivotArea dataOnly="0" labelOnly="1" outline="0" fieldPosition="0">
        <references count="3">
          <reference field="5" count="0" selected="0"/>
          <reference field="14" count="1" selected="0">
            <x v="180"/>
          </reference>
          <reference field="15" count="1">
            <x v="1"/>
          </reference>
        </references>
      </pivotArea>
    </format>
    <format dxfId="10174">
      <pivotArea dataOnly="0" labelOnly="1" outline="0" fieldPosition="0">
        <references count="3">
          <reference field="5" count="0" selected="0"/>
          <reference field="14" count="1" selected="0">
            <x v="181"/>
          </reference>
          <reference field="15" count="1">
            <x v="0"/>
          </reference>
        </references>
      </pivotArea>
    </format>
    <format dxfId="10173">
      <pivotArea dataOnly="0" labelOnly="1" outline="0" fieldPosition="0">
        <references count="3">
          <reference field="5" count="0" selected="0"/>
          <reference field="14" count="1" selected="0">
            <x v="183"/>
          </reference>
          <reference field="15" count="1">
            <x v="2"/>
          </reference>
        </references>
      </pivotArea>
    </format>
    <format dxfId="10172">
      <pivotArea dataOnly="0" labelOnly="1" outline="0" fieldPosition="0">
        <references count="3">
          <reference field="5" count="0" selected="0"/>
          <reference field="14" count="1" selected="0">
            <x v="185"/>
          </reference>
          <reference field="15" count="1">
            <x v="1"/>
          </reference>
        </references>
      </pivotArea>
    </format>
    <format dxfId="10171">
      <pivotArea dataOnly="0" labelOnly="1" outline="0" fieldPosition="0">
        <references count="3">
          <reference field="5" count="0" selected="0"/>
          <reference field="14" count="1" selected="0">
            <x v="186"/>
          </reference>
          <reference field="15" count="1">
            <x v="2"/>
          </reference>
        </references>
      </pivotArea>
    </format>
    <format dxfId="10170">
      <pivotArea dataOnly="0" labelOnly="1" outline="0" fieldPosition="0">
        <references count="3">
          <reference field="5" count="0" selected="0"/>
          <reference field="14" count="1" selected="0">
            <x v="187"/>
          </reference>
          <reference field="15" count="1">
            <x v="1"/>
          </reference>
        </references>
      </pivotArea>
    </format>
    <format dxfId="10169">
      <pivotArea dataOnly="0" labelOnly="1" outline="0" fieldPosition="0">
        <references count="3">
          <reference field="5" count="0" selected="0"/>
          <reference field="14" count="1" selected="0">
            <x v="188"/>
          </reference>
          <reference field="15" count="1">
            <x v="2"/>
          </reference>
        </references>
      </pivotArea>
    </format>
    <format dxfId="10168">
      <pivotArea dataOnly="0" labelOnly="1" outline="0" fieldPosition="0">
        <references count="3">
          <reference field="5" count="0" selected="0"/>
          <reference field="14" count="1" selected="0">
            <x v="189"/>
          </reference>
          <reference field="15" count="1">
            <x v="1"/>
          </reference>
        </references>
      </pivotArea>
    </format>
    <format dxfId="10167">
      <pivotArea dataOnly="0" labelOnly="1" outline="0" fieldPosition="0">
        <references count="4">
          <reference field="5" count="0" selected="0"/>
          <reference field="11" count="1">
            <x v="43"/>
          </reference>
          <reference field="14" count="1" selected="0">
            <x v="314"/>
          </reference>
          <reference field="15" count="1" selected="0">
            <x v="2"/>
          </reference>
        </references>
      </pivotArea>
    </format>
    <format dxfId="10166">
      <pivotArea dataOnly="0" labelOnly="1" outline="0" fieldPosition="0">
        <references count="4">
          <reference field="5" count="0" selected="0"/>
          <reference field="11" count="1">
            <x v="10"/>
          </reference>
          <reference field="14" count="1" selected="0">
            <x v="101"/>
          </reference>
          <reference field="15" count="1" selected="0">
            <x v="2"/>
          </reference>
        </references>
      </pivotArea>
    </format>
    <format dxfId="10165">
      <pivotArea dataOnly="0" labelOnly="1" outline="0" fieldPosition="0">
        <references count="4">
          <reference field="5" count="0" selected="0"/>
          <reference field="11" count="1">
            <x v="32"/>
          </reference>
          <reference field="14" count="1" selected="0">
            <x v="102"/>
          </reference>
          <reference field="15" count="1" selected="0">
            <x v="1"/>
          </reference>
        </references>
      </pivotArea>
    </format>
    <format dxfId="10164">
      <pivotArea dataOnly="0" labelOnly="1" outline="0" fieldPosition="0">
        <references count="4">
          <reference field="5" count="0" selected="0"/>
          <reference field="11" count="1">
            <x v="5"/>
          </reference>
          <reference field="14" count="1" selected="0">
            <x v="103"/>
          </reference>
          <reference field="15" count="1" selected="0">
            <x v="1"/>
          </reference>
        </references>
      </pivotArea>
    </format>
    <format dxfId="10163">
      <pivotArea dataOnly="0" labelOnly="1" outline="0" fieldPosition="0">
        <references count="4">
          <reference field="5" count="0" selected="0"/>
          <reference field="11" count="1">
            <x v="2"/>
          </reference>
          <reference field="14" count="1" selected="0">
            <x v="104"/>
          </reference>
          <reference field="15" count="1" selected="0">
            <x v="1"/>
          </reference>
        </references>
      </pivotArea>
    </format>
    <format dxfId="10162">
      <pivotArea dataOnly="0" labelOnly="1" outline="0" fieldPosition="0">
        <references count="4">
          <reference field="5" count="0" selected="0"/>
          <reference field="11" count="1">
            <x v="10"/>
          </reference>
          <reference field="14" count="1" selected="0">
            <x v="105"/>
          </reference>
          <reference field="15" count="1" selected="0">
            <x v="1"/>
          </reference>
        </references>
      </pivotArea>
    </format>
    <format dxfId="10161">
      <pivotArea dataOnly="0" labelOnly="1" outline="0" fieldPosition="0">
        <references count="4">
          <reference field="5" count="0" selected="0"/>
          <reference field="11" count="1">
            <x v="2"/>
          </reference>
          <reference field="14" count="1" selected="0">
            <x v="106"/>
          </reference>
          <reference field="15" count="1" selected="0">
            <x v="1"/>
          </reference>
        </references>
      </pivotArea>
    </format>
    <format dxfId="10160">
      <pivotArea dataOnly="0" labelOnly="1" outline="0" fieldPosition="0">
        <references count="4">
          <reference field="5" count="0" selected="0"/>
          <reference field="11" count="1">
            <x v="5"/>
          </reference>
          <reference field="14" count="1" selected="0">
            <x v="107"/>
          </reference>
          <reference field="15" count="1" selected="0">
            <x v="2"/>
          </reference>
        </references>
      </pivotArea>
    </format>
    <format dxfId="10159">
      <pivotArea dataOnly="0" labelOnly="1" outline="0" fieldPosition="0">
        <references count="4">
          <reference field="5" count="0" selected="0"/>
          <reference field="11" count="1">
            <x v="0"/>
          </reference>
          <reference field="14" count="1" selected="0">
            <x v="311"/>
          </reference>
          <reference field="15" count="1" selected="0">
            <x v="1"/>
          </reference>
        </references>
      </pivotArea>
    </format>
    <format dxfId="10158">
      <pivotArea dataOnly="0" labelOnly="1" outline="0" fieldPosition="0">
        <references count="4">
          <reference field="5" count="0" selected="0"/>
          <reference field="11" count="1">
            <x v="1"/>
          </reference>
          <reference field="14" count="1" selected="0">
            <x v="108"/>
          </reference>
          <reference field="15" count="1" selected="0">
            <x v="1"/>
          </reference>
        </references>
      </pivotArea>
    </format>
    <format dxfId="10157">
      <pivotArea dataOnly="0" labelOnly="1" outline="0" fieldPosition="0">
        <references count="4">
          <reference field="5" count="0" selected="0"/>
          <reference field="11" count="1">
            <x v="5"/>
          </reference>
          <reference field="14" count="1" selected="0">
            <x v="110"/>
          </reference>
          <reference field="15" count="1" selected="0">
            <x v="1"/>
          </reference>
        </references>
      </pivotArea>
    </format>
    <format dxfId="10156">
      <pivotArea dataOnly="0" labelOnly="1" outline="0" fieldPosition="0">
        <references count="4">
          <reference field="5" count="0" selected="0"/>
          <reference field="11" count="1">
            <x v="1"/>
          </reference>
          <reference field="14" count="1" selected="0">
            <x v="112"/>
          </reference>
          <reference field="15" count="1" selected="0">
            <x v="1"/>
          </reference>
        </references>
      </pivotArea>
    </format>
    <format dxfId="10155">
      <pivotArea dataOnly="0" labelOnly="1" outline="0" fieldPosition="0">
        <references count="4">
          <reference field="5" count="0" selected="0"/>
          <reference field="11" count="1">
            <x v="0"/>
          </reference>
          <reference field="14" count="1" selected="0">
            <x v="113"/>
          </reference>
          <reference field="15" count="1" selected="0">
            <x v="1"/>
          </reference>
        </references>
      </pivotArea>
    </format>
    <format dxfId="10154">
      <pivotArea dataOnly="0" labelOnly="1" outline="0" fieldPosition="0">
        <references count="4">
          <reference field="5" count="0" selected="0"/>
          <reference field="11" count="1">
            <x v="7"/>
          </reference>
          <reference field="14" count="1" selected="0">
            <x v="114"/>
          </reference>
          <reference field="15" count="1" selected="0">
            <x v="1"/>
          </reference>
        </references>
      </pivotArea>
    </format>
    <format dxfId="10153">
      <pivotArea dataOnly="0" labelOnly="1" outline="0" fieldPosition="0">
        <references count="4">
          <reference field="5" count="0" selected="0"/>
          <reference field="11" count="1">
            <x v="0"/>
          </reference>
          <reference field="14" count="1" selected="0">
            <x v="382"/>
          </reference>
          <reference field="15" count="1" selected="0">
            <x v="1"/>
          </reference>
        </references>
      </pivotArea>
    </format>
    <format dxfId="10152">
      <pivotArea dataOnly="0" labelOnly="1" outline="0" fieldPosition="0">
        <references count="4">
          <reference field="5" count="0" selected="0"/>
          <reference field="11" count="1">
            <x v="2"/>
          </reference>
          <reference field="14" count="1" selected="0">
            <x v="115"/>
          </reference>
          <reference field="15" count="1" selected="0">
            <x v="1"/>
          </reference>
        </references>
      </pivotArea>
    </format>
    <format dxfId="10151">
      <pivotArea dataOnly="0" labelOnly="1" outline="0" fieldPosition="0">
        <references count="4">
          <reference field="5" count="0" selected="0"/>
          <reference field="11" count="1">
            <x v="8"/>
          </reference>
          <reference field="14" count="1" selected="0">
            <x v="116"/>
          </reference>
          <reference field="15" count="1" selected="0">
            <x v="2"/>
          </reference>
        </references>
      </pivotArea>
    </format>
    <format dxfId="10150">
      <pivotArea dataOnly="0" labelOnly="1" outline="0" fieldPosition="0">
        <references count="4">
          <reference field="5" count="0" selected="0"/>
          <reference field="11" count="1">
            <x v="6"/>
          </reference>
          <reference field="14" count="1" selected="0">
            <x v="118"/>
          </reference>
          <reference field="15" count="1" selected="0">
            <x v="1"/>
          </reference>
        </references>
      </pivotArea>
    </format>
    <format dxfId="10149">
      <pivotArea dataOnly="0" labelOnly="1" outline="0" fieldPosition="0">
        <references count="4">
          <reference field="5" count="0" selected="0"/>
          <reference field="11" count="1">
            <x v="0"/>
          </reference>
          <reference field="14" count="1" selected="0">
            <x v="383"/>
          </reference>
          <reference field="15" count="1" selected="0">
            <x v="1"/>
          </reference>
        </references>
      </pivotArea>
    </format>
    <format dxfId="10148">
      <pivotArea dataOnly="0" labelOnly="1" outline="0" fieldPosition="0">
        <references count="4">
          <reference field="5" count="0" selected="0"/>
          <reference field="11" count="1">
            <x v="2"/>
          </reference>
          <reference field="14" count="1" selected="0">
            <x v="370"/>
          </reference>
          <reference field="15" count="1" selected="0">
            <x v="1"/>
          </reference>
        </references>
      </pivotArea>
    </format>
    <format dxfId="10147">
      <pivotArea dataOnly="0" labelOnly="1" outline="0" fieldPosition="0">
        <references count="4">
          <reference field="5" count="0" selected="0"/>
          <reference field="11" count="1">
            <x v="9"/>
          </reference>
          <reference field="14" count="1" selected="0">
            <x v="119"/>
          </reference>
          <reference field="15" count="1" selected="0">
            <x v="1"/>
          </reference>
        </references>
      </pivotArea>
    </format>
    <format dxfId="10146">
      <pivotArea dataOnly="0" labelOnly="1" outline="0" fieldPosition="0">
        <references count="4">
          <reference field="5" count="0" selected="0"/>
          <reference field="11" count="1">
            <x v="10"/>
          </reference>
          <reference field="14" count="1" selected="0">
            <x v="120"/>
          </reference>
          <reference field="15" count="1" selected="0">
            <x v="1"/>
          </reference>
        </references>
      </pivotArea>
    </format>
    <format dxfId="10145">
      <pivotArea dataOnly="0" labelOnly="1" outline="0" fieldPosition="0">
        <references count="4">
          <reference field="5" count="0" selected="0"/>
          <reference field="11" count="1">
            <x v="2"/>
          </reference>
          <reference field="14" count="1" selected="0">
            <x v="121"/>
          </reference>
          <reference field="15" count="1" selected="0">
            <x v="2"/>
          </reference>
        </references>
      </pivotArea>
    </format>
    <format dxfId="10144">
      <pivotArea dataOnly="0" labelOnly="1" outline="0" fieldPosition="0">
        <references count="4">
          <reference field="5" count="0" selected="0"/>
          <reference field="11" count="1">
            <x v="13"/>
          </reference>
          <reference field="14" count="1" selected="0">
            <x v="122"/>
          </reference>
          <reference field="15" count="1" selected="0">
            <x v="1"/>
          </reference>
        </references>
      </pivotArea>
    </format>
    <format dxfId="10143">
      <pivotArea dataOnly="0" labelOnly="1" outline="0" fieldPosition="0">
        <references count="4">
          <reference field="5" count="0" selected="0"/>
          <reference field="11" count="1">
            <x v="3"/>
          </reference>
          <reference field="14" count="1" selected="0">
            <x v="123"/>
          </reference>
          <reference field="15" count="1" selected="0">
            <x v="2"/>
          </reference>
        </references>
      </pivotArea>
    </format>
    <format dxfId="10142">
      <pivotArea dataOnly="0" labelOnly="1" outline="0" fieldPosition="0">
        <references count="4">
          <reference field="5" count="0" selected="0"/>
          <reference field="11" count="1">
            <x v="13"/>
          </reference>
          <reference field="14" count="1" selected="0">
            <x v="124"/>
          </reference>
          <reference field="15" count="1" selected="0">
            <x v="1"/>
          </reference>
        </references>
      </pivotArea>
    </format>
    <format dxfId="10141">
      <pivotArea dataOnly="0" labelOnly="1" outline="0" fieldPosition="0">
        <references count="4">
          <reference field="5" count="0" selected="0"/>
          <reference field="11" count="1">
            <x v="34"/>
          </reference>
          <reference field="14" count="1" selected="0">
            <x v="125"/>
          </reference>
          <reference field="15" count="1" selected="0">
            <x v="1"/>
          </reference>
        </references>
      </pivotArea>
    </format>
    <format dxfId="10140">
      <pivotArea dataOnly="0" labelOnly="1" outline="0" fieldPosition="0">
        <references count="4">
          <reference field="5" count="0" selected="0"/>
          <reference field="11" count="1">
            <x v="5"/>
          </reference>
          <reference field="14" count="1" selected="0">
            <x v="126"/>
          </reference>
          <reference field="15" count="1" selected="0">
            <x v="1"/>
          </reference>
        </references>
      </pivotArea>
    </format>
    <format dxfId="10139">
      <pivotArea dataOnly="0" labelOnly="1" outline="0" fieldPosition="0">
        <references count="4">
          <reference field="5" count="0" selected="0"/>
          <reference field="11" count="1">
            <x v="1"/>
          </reference>
          <reference field="14" count="1" selected="0">
            <x v="127"/>
          </reference>
          <reference field="15" count="1" selected="0">
            <x v="1"/>
          </reference>
        </references>
      </pivotArea>
    </format>
    <format dxfId="10138">
      <pivotArea dataOnly="0" labelOnly="1" outline="0" fieldPosition="0">
        <references count="4">
          <reference field="5" count="0" selected="0"/>
          <reference field="11" count="1">
            <x v="10"/>
          </reference>
          <reference field="14" count="1" selected="0">
            <x v="128"/>
          </reference>
          <reference field="15" count="1" selected="0">
            <x v="2"/>
          </reference>
        </references>
      </pivotArea>
    </format>
    <format dxfId="10137">
      <pivotArea dataOnly="0" labelOnly="1" outline="0" fieldPosition="0">
        <references count="4">
          <reference field="5" count="0" selected="0"/>
          <reference field="11" count="1">
            <x v="1"/>
          </reference>
          <reference field="14" count="1" selected="0">
            <x v="129"/>
          </reference>
          <reference field="15" count="1" selected="0">
            <x v="2"/>
          </reference>
        </references>
      </pivotArea>
    </format>
    <format dxfId="10136">
      <pivotArea dataOnly="0" labelOnly="1" outline="0" fieldPosition="0">
        <references count="4">
          <reference field="5" count="0" selected="0"/>
          <reference field="11" count="1">
            <x v="5"/>
          </reference>
          <reference field="14" count="1" selected="0">
            <x v="380"/>
          </reference>
          <reference field="15" count="1" selected="0">
            <x v="1"/>
          </reference>
        </references>
      </pivotArea>
    </format>
    <format dxfId="10135">
      <pivotArea dataOnly="0" labelOnly="1" outline="0" fieldPosition="0">
        <references count="4">
          <reference field="5" count="0" selected="0"/>
          <reference field="11" count="1">
            <x v="0"/>
          </reference>
          <reference field="14" count="1" selected="0">
            <x v="130"/>
          </reference>
          <reference field="15" count="1" selected="0">
            <x v="1"/>
          </reference>
        </references>
      </pivotArea>
    </format>
    <format dxfId="10134">
      <pivotArea dataOnly="0" labelOnly="1" outline="0" fieldPosition="0">
        <references count="4">
          <reference field="5" count="0" selected="0"/>
          <reference field="11" count="1">
            <x v="7"/>
          </reference>
          <reference field="14" count="1" selected="0">
            <x v="131"/>
          </reference>
          <reference field="15" count="1" selected="0">
            <x v="1"/>
          </reference>
        </references>
      </pivotArea>
    </format>
    <format dxfId="10133">
      <pivotArea dataOnly="0" labelOnly="1" outline="0" fieldPosition="0">
        <references count="4">
          <reference field="5" count="0" selected="0"/>
          <reference field="11" count="1">
            <x v="5"/>
          </reference>
          <reference field="14" count="1" selected="0">
            <x v="132"/>
          </reference>
          <reference field="15" count="1" selected="0">
            <x v="2"/>
          </reference>
        </references>
      </pivotArea>
    </format>
    <format dxfId="10132">
      <pivotArea dataOnly="0" labelOnly="1" outline="0" fieldPosition="0">
        <references count="4">
          <reference field="5" count="0" selected="0"/>
          <reference field="11" count="1">
            <x v="1"/>
          </reference>
          <reference field="14" count="1" selected="0">
            <x v="133"/>
          </reference>
          <reference field="15" count="1" selected="0">
            <x v="1"/>
          </reference>
        </references>
      </pivotArea>
    </format>
    <format dxfId="10131">
      <pivotArea dataOnly="0" labelOnly="1" outline="0" fieldPosition="0">
        <references count="4">
          <reference field="5" count="0" selected="0"/>
          <reference field="11" count="1">
            <x v="32"/>
          </reference>
          <reference field="14" count="1" selected="0">
            <x v="134"/>
          </reference>
          <reference field="15" count="1" selected="0">
            <x v="2"/>
          </reference>
        </references>
      </pivotArea>
    </format>
    <format dxfId="10130">
      <pivotArea dataOnly="0" labelOnly="1" outline="0" fieldPosition="0">
        <references count="4">
          <reference field="5" count="0" selected="0"/>
          <reference field="11" count="1">
            <x v="0"/>
          </reference>
          <reference field="14" count="1" selected="0">
            <x v="135"/>
          </reference>
          <reference field="15" count="1" selected="0">
            <x v="1"/>
          </reference>
        </references>
      </pivotArea>
    </format>
    <format dxfId="10129">
      <pivotArea dataOnly="0" labelOnly="1" outline="0" fieldPosition="0">
        <references count="4">
          <reference field="5" count="0" selected="0"/>
          <reference field="11" count="1">
            <x v="1"/>
          </reference>
          <reference field="14" count="1" selected="0">
            <x v="136"/>
          </reference>
          <reference field="15" count="1" selected="0">
            <x v="1"/>
          </reference>
        </references>
      </pivotArea>
    </format>
    <format dxfId="10128">
      <pivotArea dataOnly="0" labelOnly="1" outline="0" fieldPosition="0">
        <references count="4">
          <reference field="5" count="0" selected="0"/>
          <reference field="11" count="1">
            <x v="47"/>
          </reference>
          <reference field="14" count="1" selected="0">
            <x v="384"/>
          </reference>
          <reference field="15" count="1" selected="0">
            <x v="2"/>
          </reference>
        </references>
      </pivotArea>
    </format>
    <format dxfId="10127">
      <pivotArea dataOnly="0" labelOnly="1" outline="0" fieldPosition="0">
        <references count="4">
          <reference field="5" count="0" selected="0"/>
          <reference field="11" count="1">
            <x v="8"/>
          </reference>
          <reference field="14" count="1" selected="0">
            <x v="137"/>
          </reference>
          <reference field="15" count="1" selected="0">
            <x v="2"/>
          </reference>
        </references>
      </pivotArea>
    </format>
    <format dxfId="10126">
      <pivotArea dataOnly="0" labelOnly="1" outline="0" fieldPosition="0">
        <references count="4">
          <reference field="5" count="0" selected="0"/>
          <reference field="11" count="1">
            <x v="6"/>
          </reference>
          <reference field="14" count="1" selected="0">
            <x v="139"/>
          </reference>
          <reference field="15" count="1" selected="0">
            <x v="1"/>
          </reference>
        </references>
      </pivotArea>
    </format>
    <format dxfId="10125">
      <pivotArea dataOnly="0" labelOnly="1" outline="0" fieldPosition="0">
        <references count="4">
          <reference field="5" count="0" selected="0"/>
          <reference field="11" count="1">
            <x v="2"/>
          </reference>
          <reference field="14" count="1" selected="0">
            <x v="140"/>
          </reference>
          <reference field="15" count="1" selected="0">
            <x v="1"/>
          </reference>
        </references>
      </pivotArea>
    </format>
    <format dxfId="10124">
      <pivotArea dataOnly="0" labelOnly="1" outline="0" fieldPosition="0">
        <references count="4">
          <reference field="5" count="0" selected="0"/>
          <reference field="11" count="1">
            <x v="35"/>
          </reference>
          <reference field="14" count="1" selected="0">
            <x v="142"/>
          </reference>
          <reference field="15" count="1" selected="0">
            <x v="2"/>
          </reference>
        </references>
      </pivotArea>
    </format>
    <format dxfId="10123">
      <pivotArea dataOnly="0" labelOnly="1" outline="0" fieldPosition="0">
        <references count="4">
          <reference field="5" count="0" selected="0"/>
          <reference field="11" count="1">
            <x v="2"/>
          </reference>
          <reference field="14" count="1" selected="0">
            <x v="143"/>
          </reference>
          <reference field="15" count="1" selected="0">
            <x v="1"/>
          </reference>
        </references>
      </pivotArea>
    </format>
    <format dxfId="10122">
      <pivotArea dataOnly="0" labelOnly="1" outline="0" fieldPosition="0">
        <references count="4">
          <reference field="5" count="0" selected="0"/>
          <reference field="11" count="1">
            <x v="9"/>
          </reference>
          <reference field="14" count="1" selected="0">
            <x v="144"/>
          </reference>
          <reference field="15" count="1" selected="0">
            <x v="1"/>
          </reference>
        </references>
      </pivotArea>
    </format>
    <format dxfId="10121">
      <pivotArea dataOnly="0" labelOnly="1" outline="0" fieldPosition="0">
        <references count="4">
          <reference field="5" count="0" selected="0"/>
          <reference field="11" count="1">
            <x v="6"/>
          </reference>
          <reference field="14" count="1" selected="0">
            <x v="145"/>
          </reference>
          <reference field="15" count="1" selected="0">
            <x v="1"/>
          </reference>
        </references>
      </pivotArea>
    </format>
    <format dxfId="10120">
      <pivotArea dataOnly="0" labelOnly="1" outline="0" fieldPosition="0">
        <references count="4">
          <reference field="5" count="0" selected="0"/>
          <reference field="11" count="1">
            <x v="1"/>
          </reference>
          <reference field="14" count="1" selected="0">
            <x v="146"/>
          </reference>
          <reference field="15" count="1" selected="0">
            <x v="1"/>
          </reference>
        </references>
      </pivotArea>
    </format>
    <format dxfId="10119">
      <pivotArea dataOnly="0" labelOnly="1" outline="0" fieldPosition="0">
        <references count="4">
          <reference field="5" count="0" selected="0"/>
          <reference field="11" count="1">
            <x v="6"/>
          </reference>
          <reference field="14" count="1" selected="0">
            <x v="147"/>
          </reference>
          <reference field="15" count="1" selected="0">
            <x v="1"/>
          </reference>
        </references>
      </pivotArea>
    </format>
    <format dxfId="10118">
      <pivotArea dataOnly="0" labelOnly="1" outline="0" fieldPosition="0">
        <references count="4">
          <reference field="5" count="0" selected="0"/>
          <reference field="11" count="1">
            <x v="1"/>
          </reference>
          <reference field="14" count="1" selected="0">
            <x v="148"/>
          </reference>
          <reference field="15" count="1" selected="0">
            <x v="1"/>
          </reference>
        </references>
      </pivotArea>
    </format>
    <format dxfId="10117">
      <pivotArea dataOnly="0" labelOnly="1" outline="0" fieldPosition="0">
        <references count="4">
          <reference field="5" count="0" selected="0"/>
          <reference field="11" count="1">
            <x v="7"/>
          </reference>
          <reference field="14" count="1" selected="0">
            <x v="149"/>
          </reference>
          <reference field="15" count="1" selected="0">
            <x v="2"/>
          </reference>
        </references>
      </pivotArea>
    </format>
    <format dxfId="10116">
      <pivotArea dataOnly="0" labelOnly="1" outline="0" fieldPosition="0">
        <references count="4">
          <reference field="5" count="0" selected="0"/>
          <reference field="11" count="1">
            <x v="36"/>
          </reference>
          <reference field="14" count="1" selected="0">
            <x v="150"/>
          </reference>
          <reference field="15" count="1" selected="0">
            <x v="1"/>
          </reference>
        </references>
      </pivotArea>
    </format>
    <format dxfId="10115">
      <pivotArea dataOnly="0" labelOnly="1" outline="0" fieldPosition="0">
        <references count="4">
          <reference field="5" count="0" selected="0"/>
          <reference field="11" count="1">
            <x v="7"/>
          </reference>
          <reference field="14" count="1" selected="0">
            <x v="55"/>
          </reference>
          <reference field="15" count="1" selected="0">
            <x v="1"/>
          </reference>
        </references>
      </pivotArea>
    </format>
    <format dxfId="10114">
      <pivotArea dataOnly="0" labelOnly="1" outline="0" fieldPosition="0">
        <references count="4">
          <reference field="5" count="0" selected="0"/>
          <reference field="11" count="1">
            <x v="32"/>
          </reference>
          <reference field="14" count="1" selected="0">
            <x v="151"/>
          </reference>
          <reference field="15" count="1" selected="0">
            <x v="2"/>
          </reference>
        </references>
      </pivotArea>
    </format>
    <format dxfId="10113">
      <pivotArea dataOnly="0" labelOnly="1" outline="0" fieldPosition="0">
        <references count="4">
          <reference field="5" count="0" selected="0"/>
          <reference field="11" count="1">
            <x v="6"/>
          </reference>
          <reference field="14" count="1" selected="0">
            <x v="152"/>
          </reference>
          <reference field="15" count="1" selected="0">
            <x v="1"/>
          </reference>
        </references>
      </pivotArea>
    </format>
    <format dxfId="10112">
      <pivotArea dataOnly="0" labelOnly="1" outline="0" fieldPosition="0">
        <references count="4">
          <reference field="5" count="0" selected="0"/>
          <reference field="11" count="1">
            <x v="9"/>
          </reference>
          <reference field="14" count="1" selected="0">
            <x v="153"/>
          </reference>
          <reference field="15" count="1" selected="0">
            <x v="2"/>
          </reference>
        </references>
      </pivotArea>
    </format>
    <format dxfId="10111">
      <pivotArea dataOnly="0" labelOnly="1" outline="0" fieldPosition="0">
        <references count="4">
          <reference field="5" count="0" selected="0"/>
          <reference field="11" count="1">
            <x v="0"/>
          </reference>
          <reference field="14" count="1" selected="0">
            <x v="154"/>
          </reference>
          <reference field="15" count="1" selected="0">
            <x v="0"/>
          </reference>
        </references>
      </pivotArea>
    </format>
    <format dxfId="10110">
      <pivotArea dataOnly="0" labelOnly="1" outline="0" fieldPosition="0">
        <references count="4">
          <reference field="5" count="0" selected="0"/>
          <reference field="11" count="1">
            <x v="33"/>
          </reference>
          <reference field="14" count="1" selected="0">
            <x v="155"/>
          </reference>
          <reference field="15" count="1" selected="0">
            <x v="2"/>
          </reference>
        </references>
      </pivotArea>
    </format>
    <format dxfId="10109">
      <pivotArea dataOnly="0" labelOnly="1" outline="0" fieldPosition="0">
        <references count="4">
          <reference field="5" count="0" selected="0"/>
          <reference field="11" count="1">
            <x v="9"/>
          </reference>
          <reference field="14" count="1" selected="0">
            <x v="156"/>
          </reference>
          <reference field="15" count="1" selected="0">
            <x v="2"/>
          </reference>
        </references>
      </pivotArea>
    </format>
    <format dxfId="10108">
      <pivotArea dataOnly="0" labelOnly="1" outline="0" fieldPosition="0">
        <references count="4">
          <reference field="5" count="0" selected="0"/>
          <reference field="11" count="1">
            <x v="10"/>
          </reference>
          <reference field="14" count="1" selected="0">
            <x v="157"/>
          </reference>
          <reference field="15" count="1" selected="0">
            <x v="1"/>
          </reference>
        </references>
      </pivotArea>
    </format>
    <format dxfId="10107">
      <pivotArea dataOnly="0" labelOnly="1" outline="0" fieldPosition="0">
        <references count="4">
          <reference field="5" count="0" selected="0"/>
          <reference field="11" count="1">
            <x v="37"/>
          </reference>
          <reference field="14" count="1" selected="0">
            <x v="159"/>
          </reference>
          <reference field="15" count="1" selected="0">
            <x v="2"/>
          </reference>
        </references>
      </pivotArea>
    </format>
    <format dxfId="10106">
      <pivotArea dataOnly="0" labelOnly="1" outline="0" fieldPosition="0">
        <references count="4">
          <reference field="5" count="0" selected="0"/>
          <reference field="11" count="1">
            <x v="5"/>
          </reference>
          <reference field="14" count="1" selected="0">
            <x v="160"/>
          </reference>
          <reference field="15" count="1" selected="0">
            <x v="1"/>
          </reference>
        </references>
      </pivotArea>
    </format>
    <format dxfId="10105">
      <pivotArea dataOnly="0" labelOnly="1" outline="0" fieldPosition="0">
        <references count="4">
          <reference field="5" count="0" selected="0"/>
          <reference field="11" count="1">
            <x v="37"/>
          </reference>
          <reference field="14" count="1" selected="0">
            <x v="161"/>
          </reference>
          <reference field="15" count="1" selected="0">
            <x v="2"/>
          </reference>
        </references>
      </pivotArea>
    </format>
    <format dxfId="10104">
      <pivotArea dataOnly="0" labelOnly="1" outline="0" fieldPosition="0">
        <references count="4">
          <reference field="5" count="0" selected="0"/>
          <reference field="11" count="1">
            <x v="6"/>
          </reference>
          <reference field="14" count="1" selected="0">
            <x v="162"/>
          </reference>
          <reference field="15" count="1" selected="0">
            <x v="1"/>
          </reference>
        </references>
      </pivotArea>
    </format>
    <format dxfId="10103">
      <pivotArea dataOnly="0" labelOnly="1" outline="0" fieldPosition="0">
        <references count="4">
          <reference field="5" count="0" selected="0"/>
          <reference field="11" count="1">
            <x v="41"/>
          </reference>
          <reference field="14" count="1" selected="0">
            <x v="278"/>
          </reference>
          <reference field="15" count="1" selected="0">
            <x v="0"/>
          </reference>
        </references>
      </pivotArea>
    </format>
    <format dxfId="10102">
      <pivotArea dataOnly="0" labelOnly="1" outline="0" fieldPosition="0">
        <references count="4">
          <reference field="5" count="0" selected="0"/>
          <reference field="11" count="1">
            <x v="11"/>
          </reference>
          <reference field="14" count="1" selected="0">
            <x v="163"/>
          </reference>
          <reference field="15" count="1" selected="0">
            <x v="1"/>
          </reference>
        </references>
      </pivotArea>
    </format>
    <format dxfId="10101">
      <pivotArea dataOnly="0" labelOnly="1" outline="0" fieldPosition="0">
        <references count="4">
          <reference field="5" count="0" selected="0"/>
          <reference field="11" count="1">
            <x v="6"/>
          </reference>
          <reference field="14" count="1" selected="0">
            <x v="165"/>
          </reference>
          <reference field="15" count="1" selected="0">
            <x v="2"/>
          </reference>
        </references>
      </pivotArea>
    </format>
    <format dxfId="10100">
      <pivotArea dataOnly="0" labelOnly="1" outline="0" fieldPosition="0">
        <references count="4">
          <reference field="5" count="0" selected="0"/>
          <reference field="11" count="1">
            <x v="10"/>
          </reference>
          <reference field="14" count="1" selected="0">
            <x v="20"/>
          </reference>
          <reference field="15" count="1" selected="0">
            <x v="2"/>
          </reference>
        </references>
      </pivotArea>
    </format>
    <format dxfId="10099">
      <pivotArea dataOnly="0" labelOnly="1" outline="0" fieldPosition="0">
        <references count="4">
          <reference field="5" count="0" selected="0"/>
          <reference field="11" count="1">
            <x v="25"/>
          </reference>
          <reference field="14" count="1" selected="0">
            <x v="166"/>
          </reference>
          <reference field="15" count="1" selected="0">
            <x v="2"/>
          </reference>
        </references>
      </pivotArea>
    </format>
    <format dxfId="10098">
      <pivotArea dataOnly="0" labelOnly="1" outline="0" fieldPosition="0">
        <references count="4">
          <reference field="5" count="0" selected="0"/>
          <reference field="11" count="1">
            <x v="6"/>
          </reference>
          <reference field="14" count="1" selected="0">
            <x v="167"/>
          </reference>
          <reference field="15" count="1" selected="0">
            <x v="2"/>
          </reference>
        </references>
      </pivotArea>
    </format>
    <format dxfId="10097">
      <pivotArea dataOnly="0" labelOnly="1" outline="0" fieldPosition="0">
        <references count="4">
          <reference field="5" count="0" selected="0"/>
          <reference field="11" count="1">
            <x v="1"/>
          </reference>
          <reference field="14" count="1" selected="0">
            <x v="168"/>
          </reference>
          <reference field="15" count="1" selected="0">
            <x v="1"/>
          </reference>
        </references>
      </pivotArea>
    </format>
    <format dxfId="10096">
      <pivotArea dataOnly="0" labelOnly="1" outline="0" fieldPosition="0">
        <references count="4">
          <reference field="5" count="0" selected="0"/>
          <reference field="11" count="1">
            <x v="13"/>
          </reference>
          <reference field="14" count="1" selected="0">
            <x v="169"/>
          </reference>
          <reference field="15" count="1" selected="0">
            <x v="1"/>
          </reference>
        </references>
      </pivotArea>
    </format>
    <format dxfId="10095">
      <pivotArea dataOnly="0" labelOnly="1" outline="0" fieldPosition="0">
        <references count="4">
          <reference field="5" count="0" selected="0"/>
          <reference field="11" count="1">
            <x v="31"/>
          </reference>
          <reference field="14" count="1" selected="0">
            <x v="170"/>
          </reference>
          <reference field="15" count="1" selected="0">
            <x v="2"/>
          </reference>
        </references>
      </pivotArea>
    </format>
    <format dxfId="10094">
      <pivotArea dataOnly="0" labelOnly="1" outline="0" fieldPosition="0">
        <references count="4">
          <reference field="5" count="0" selected="0"/>
          <reference field="11" count="1">
            <x v="0"/>
          </reference>
          <reference field="14" count="1" selected="0">
            <x v="172"/>
          </reference>
          <reference field="15" count="1" selected="0">
            <x v="1"/>
          </reference>
        </references>
      </pivotArea>
    </format>
    <format dxfId="10093">
      <pivotArea dataOnly="0" labelOnly="1" outline="0" fieldPosition="0">
        <references count="4">
          <reference field="5" count="0" selected="0"/>
          <reference field="11" count="1">
            <x v="13"/>
          </reference>
          <reference field="14" count="1" selected="0">
            <x v="173"/>
          </reference>
          <reference field="15" count="1" selected="0">
            <x v="1"/>
          </reference>
        </references>
      </pivotArea>
    </format>
    <format dxfId="10092">
      <pivotArea dataOnly="0" labelOnly="1" outline="0" fieldPosition="0">
        <references count="4">
          <reference field="5" count="0" selected="0"/>
          <reference field="11" count="1">
            <x v="5"/>
          </reference>
          <reference field="14" count="1" selected="0">
            <x v="174"/>
          </reference>
          <reference field="15" count="1" selected="0">
            <x v="2"/>
          </reference>
        </references>
      </pivotArea>
    </format>
    <format dxfId="10091">
      <pivotArea dataOnly="0" labelOnly="1" outline="0" fieldPosition="0">
        <references count="4">
          <reference field="5" count="0" selected="0"/>
          <reference field="11" count="1">
            <x v="9"/>
          </reference>
          <reference field="14" count="1" selected="0">
            <x v="175"/>
          </reference>
          <reference field="15" count="1" selected="0">
            <x v="1"/>
          </reference>
        </references>
      </pivotArea>
    </format>
    <format dxfId="10090">
      <pivotArea dataOnly="0" labelOnly="1" outline="0" fieldPosition="0">
        <references count="4">
          <reference field="5" count="0" selected="0"/>
          <reference field="11" count="1">
            <x v="1"/>
          </reference>
          <reference field="14" count="1" selected="0">
            <x v="177"/>
          </reference>
          <reference field="15" count="1" selected="0">
            <x v="1"/>
          </reference>
        </references>
      </pivotArea>
    </format>
    <format dxfId="10089">
      <pivotArea dataOnly="0" labelOnly="1" outline="0" fieldPosition="0">
        <references count="4">
          <reference field="5" count="0" selected="0"/>
          <reference field="11" count="1">
            <x v="15"/>
          </reference>
          <reference field="14" count="1" selected="0">
            <x v="178"/>
          </reference>
          <reference field="15" count="1" selected="0">
            <x v="2"/>
          </reference>
        </references>
      </pivotArea>
    </format>
    <format dxfId="10088">
      <pivotArea dataOnly="0" labelOnly="1" outline="0" fieldPosition="0">
        <references count="4">
          <reference field="5" count="0" selected="0"/>
          <reference field="11" count="1">
            <x v="6"/>
          </reference>
          <reference field="14" count="1" selected="0">
            <x v="180"/>
          </reference>
          <reference field="15" count="1" selected="0">
            <x v="1"/>
          </reference>
        </references>
      </pivotArea>
    </format>
    <format dxfId="10087">
      <pivotArea dataOnly="0" labelOnly="1" outline="0" fieldPosition="0">
        <references count="4">
          <reference field="5" count="0" selected="0"/>
          <reference field="11" count="1">
            <x v="38"/>
          </reference>
          <reference field="14" count="1" selected="0">
            <x v="181"/>
          </reference>
          <reference field="15" count="1" selected="0">
            <x v="0"/>
          </reference>
        </references>
      </pivotArea>
    </format>
    <format dxfId="10086">
      <pivotArea dataOnly="0" labelOnly="1" outline="0" fieldPosition="0">
        <references count="4">
          <reference field="5" count="0" selected="0"/>
          <reference field="11" count="1">
            <x v="9"/>
          </reference>
          <reference field="14" count="1" selected="0">
            <x v="182"/>
          </reference>
          <reference field="15" count="1" selected="0">
            <x v="1"/>
          </reference>
        </references>
      </pivotArea>
    </format>
    <format dxfId="10085">
      <pivotArea dataOnly="0" labelOnly="1" outline="0" fieldPosition="0">
        <references count="4">
          <reference field="5" count="0" selected="0"/>
          <reference field="11" count="1">
            <x v="1"/>
          </reference>
          <reference field="14" count="1" selected="0">
            <x v="183"/>
          </reference>
          <reference field="15" count="1" selected="0">
            <x v="2"/>
          </reference>
        </references>
      </pivotArea>
    </format>
    <format dxfId="10084">
      <pivotArea dataOnly="0" labelOnly="1" outline="0" fieldPosition="0">
        <references count="4">
          <reference field="5" count="0" selected="0"/>
          <reference field="11" count="1">
            <x v="36"/>
          </reference>
          <reference field="14" count="1" selected="0">
            <x v="184"/>
          </reference>
          <reference field="15" count="1" selected="0">
            <x v="2"/>
          </reference>
        </references>
      </pivotArea>
    </format>
    <format dxfId="10083">
      <pivotArea dataOnly="0" labelOnly="1" outline="0" fieldPosition="0">
        <references count="4">
          <reference field="5" count="0" selected="0"/>
          <reference field="11" count="1">
            <x v="1"/>
          </reference>
          <reference field="14" count="1" selected="0">
            <x v="185"/>
          </reference>
          <reference field="15" count="1" selected="0">
            <x v="1"/>
          </reference>
        </references>
      </pivotArea>
    </format>
    <format dxfId="10082">
      <pivotArea dataOnly="0" labelOnly="1" outline="0" fieldPosition="0">
        <references count="4">
          <reference field="5" count="0" selected="0"/>
          <reference field="11" count="1">
            <x v="16"/>
          </reference>
          <reference field="14" count="1" selected="0">
            <x v="281"/>
          </reference>
          <reference field="15" count="1" selected="0">
            <x v="1"/>
          </reference>
        </references>
      </pivotArea>
    </format>
    <format dxfId="10081">
      <pivotArea dataOnly="0" labelOnly="1" outline="0" fieldPosition="0">
        <references count="4">
          <reference field="5" count="0" selected="0"/>
          <reference field="11" count="1">
            <x v="15"/>
          </reference>
          <reference field="14" count="1" selected="0">
            <x v="186"/>
          </reference>
          <reference field="15" count="1" selected="0">
            <x v="2"/>
          </reference>
        </references>
      </pivotArea>
    </format>
    <format dxfId="10080">
      <pivotArea dataOnly="0" labelOnly="1" outline="0" fieldPosition="0">
        <references count="4">
          <reference field="5" count="0" selected="0"/>
          <reference field="11" count="1">
            <x v="6"/>
          </reference>
          <reference field="14" count="1" selected="0">
            <x v="187"/>
          </reference>
          <reference field="15" count="1" selected="0">
            <x v="1"/>
          </reference>
        </references>
      </pivotArea>
    </format>
    <format dxfId="10079">
      <pivotArea dataOnly="0" labelOnly="1" outline="0" fieldPosition="0">
        <references count="4">
          <reference field="5" count="0" selected="0"/>
          <reference field="11" count="1">
            <x v="10"/>
          </reference>
          <reference field="14" count="1" selected="0">
            <x v="189"/>
          </reference>
          <reference field="15" count="1" selected="0">
            <x v="1"/>
          </reference>
        </references>
      </pivotArea>
    </format>
    <format dxfId="10078">
      <pivotArea dataOnly="0" labelOnly="1" outline="0" fieldPosition="0">
        <references count="5">
          <reference field="5" count="0" selected="0"/>
          <reference field="11" count="1" selected="0">
            <x v="43"/>
          </reference>
          <reference field="14" count="1" selected="0">
            <x v="314"/>
          </reference>
          <reference field="15" count="1" selected="0">
            <x v="2"/>
          </reference>
          <reference field="18" count="1">
            <x v="4"/>
          </reference>
        </references>
      </pivotArea>
    </format>
    <format dxfId="10077">
      <pivotArea dataOnly="0" labelOnly="1" outline="0" fieldPosition="0">
        <references count="5">
          <reference field="5" count="0" selected="0"/>
          <reference field="11" count="1" selected="0">
            <x v="10"/>
          </reference>
          <reference field="14" count="1" selected="0">
            <x v="101"/>
          </reference>
          <reference field="15" count="1" selected="0">
            <x v="2"/>
          </reference>
          <reference field="18" count="2">
            <x v="0"/>
            <x v="2"/>
          </reference>
        </references>
      </pivotArea>
    </format>
    <format dxfId="10076">
      <pivotArea dataOnly="0" labelOnly="1" outline="0" fieldPosition="0">
        <references count="5">
          <reference field="5" count="0" selected="0"/>
          <reference field="11" count="1" selected="0">
            <x v="32"/>
          </reference>
          <reference field="14" count="1" selected="0">
            <x v="102"/>
          </reference>
          <reference field="15" count="1" selected="0">
            <x v="1"/>
          </reference>
          <reference field="18" count="1">
            <x v="0"/>
          </reference>
        </references>
      </pivotArea>
    </format>
    <format dxfId="10075">
      <pivotArea dataOnly="0" labelOnly="1" outline="0" fieldPosition="0">
        <references count="5">
          <reference field="5" count="0" selected="0"/>
          <reference field="11" count="1" selected="0">
            <x v="2"/>
          </reference>
          <reference field="14" count="1" selected="0">
            <x v="104"/>
          </reference>
          <reference field="15" count="1" selected="0">
            <x v="1"/>
          </reference>
          <reference field="18" count="1">
            <x v="19"/>
          </reference>
        </references>
      </pivotArea>
    </format>
    <format dxfId="10074">
      <pivotArea dataOnly="0" labelOnly="1" outline="0" fieldPosition="0">
        <references count="5">
          <reference field="5" count="0" selected="0"/>
          <reference field="11" count="1" selected="0">
            <x v="10"/>
          </reference>
          <reference field="14" count="1" selected="0">
            <x v="105"/>
          </reference>
          <reference field="15" count="1" selected="0">
            <x v="1"/>
          </reference>
          <reference field="18" count="1">
            <x v="0"/>
          </reference>
        </references>
      </pivotArea>
    </format>
    <format dxfId="10073">
      <pivotArea dataOnly="0" labelOnly="1" outline="0" fieldPosition="0">
        <references count="5">
          <reference field="5" count="0" selected="0"/>
          <reference field="11" count="1" selected="0">
            <x v="2"/>
          </reference>
          <reference field="14" count="1" selected="0">
            <x v="106"/>
          </reference>
          <reference field="15" count="1" selected="0">
            <x v="1"/>
          </reference>
          <reference field="18" count="1">
            <x v="37"/>
          </reference>
        </references>
      </pivotArea>
    </format>
    <format dxfId="10072">
      <pivotArea dataOnly="0" labelOnly="1" outline="0" fieldPosition="0">
        <references count="5">
          <reference field="5" count="0" selected="0"/>
          <reference field="11" count="1" selected="0">
            <x v="5"/>
          </reference>
          <reference field="14" count="1" selected="0">
            <x v="107"/>
          </reference>
          <reference field="15" count="1" selected="0">
            <x v="2"/>
          </reference>
          <reference field="18" count="1">
            <x v="0"/>
          </reference>
        </references>
      </pivotArea>
    </format>
    <format dxfId="10071">
      <pivotArea dataOnly="0" labelOnly="1" outline="0" fieldPosition="0">
        <references count="5">
          <reference field="5" count="0" selected="0"/>
          <reference field="11" count="1" selected="0">
            <x v="8"/>
          </reference>
          <reference field="14" count="1" selected="0">
            <x v="116"/>
          </reference>
          <reference field="15" count="1" selected="0">
            <x v="2"/>
          </reference>
          <reference field="18" count="2">
            <x v="2"/>
            <x v="3"/>
          </reference>
        </references>
      </pivotArea>
    </format>
    <format dxfId="10070">
      <pivotArea dataOnly="0" labelOnly="1" outline="0" fieldPosition="0">
        <references count="5">
          <reference field="5" count="0" selected="0"/>
          <reference field="11" count="1" selected="0">
            <x v="6"/>
          </reference>
          <reference field="14" count="1" selected="0">
            <x v="118"/>
          </reference>
          <reference field="15" count="1" selected="0">
            <x v="1"/>
          </reference>
          <reference field="18" count="1">
            <x v="0"/>
          </reference>
        </references>
      </pivotArea>
    </format>
    <format dxfId="10069">
      <pivotArea dataOnly="0" labelOnly="1" outline="0" fieldPosition="0">
        <references count="5">
          <reference field="5" count="0" selected="0"/>
          <reference field="11" count="1" selected="0">
            <x v="2"/>
          </reference>
          <reference field="14" count="1" selected="0">
            <x v="121"/>
          </reference>
          <reference field="15" count="1" selected="0">
            <x v="2"/>
          </reference>
          <reference field="18" count="1">
            <x v="19"/>
          </reference>
        </references>
      </pivotArea>
    </format>
    <format dxfId="10068">
      <pivotArea dataOnly="0" labelOnly="1" outline="0" fieldPosition="0">
        <references count="5">
          <reference field="5" count="0" selected="0"/>
          <reference field="11" count="1" selected="0">
            <x v="13"/>
          </reference>
          <reference field="14" count="1" selected="0">
            <x v="122"/>
          </reference>
          <reference field="15" count="1" selected="0">
            <x v="1"/>
          </reference>
          <reference field="18" count="1">
            <x v="0"/>
          </reference>
        </references>
      </pivotArea>
    </format>
    <format dxfId="10067">
      <pivotArea dataOnly="0" labelOnly="1" outline="0" fieldPosition="0">
        <references count="5">
          <reference field="5" count="0" selected="0"/>
          <reference field="11" count="1" selected="0">
            <x v="5"/>
          </reference>
          <reference field="14" count="1" selected="0">
            <x v="126"/>
          </reference>
          <reference field="15" count="1" selected="0">
            <x v="1"/>
          </reference>
          <reference field="18" count="1">
            <x v="2"/>
          </reference>
        </references>
      </pivotArea>
    </format>
    <format dxfId="10066">
      <pivotArea dataOnly="0" labelOnly="1" outline="0" fieldPosition="0">
        <references count="5">
          <reference field="5" count="0" selected="0"/>
          <reference field="11" count="1" selected="0">
            <x v="1"/>
          </reference>
          <reference field="14" count="1" selected="0">
            <x v="127"/>
          </reference>
          <reference field="15" count="1" selected="0">
            <x v="1"/>
          </reference>
          <reference field="18" count="1">
            <x v="0"/>
          </reference>
        </references>
      </pivotArea>
    </format>
    <format dxfId="10065">
      <pivotArea dataOnly="0" labelOnly="1" outline="0" fieldPosition="0">
        <references count="5">
          <reference field="5" count="0" selected="0"/>
          <reference field="11" count="1" selected="0">
            <x v="10"/>
          </reference>
          <reference field="14" count="1" selected="0">
            <x v="128"/>
          </reference>
          <reference field="15" count="1" selected="0">
            <x v="2"/>
          </reference>
          <reference field="18" count="1">
            <x v="2"/>
          </reference>
        </references>
      </pivotArea>
    </format>
    <format dxfId="10064">
      <pivotArea dataOnly="0" labelOnly="1" outline="0" fieldPosition="0">
        <references count="5">
          <reference field="5" count="0" selected="0"/>
          <reference field="11" count="1" selected="0">
            <x v="1"/>
          </reference>
          <reference field="14" count="1" selected="0">
            <x v="129"/>
          </reference>
          <reference field="15" count="1" selected="0">
            <x v="2"/>
          </reference>
          <reference field="18" count="1">
            <x v="0"/>
          </reference>
        </references>
      </pivotArea>
    </format>
    <format dxfId="10063">
      <pivotArea dataOnly="0" labelOnly="1" outline="0" fieldPosition="0">
        <references count="5">
          <reference field="5" count="0" selected="0"/>
          <reference field="11" count="1" selected="0">
            <x v="47"/>
          </reference>
          <reference field="14" count="1" selected="0">
            <x v="384"/>
          </reference>
          <reference field="15" count="1" selected="0">
            <x v="2"/>
          </reference>
          <reference field="18" count="1">
            <x v="2"/>
          </reference>
        </references>
      </pivotArea>
    </format>
    <format dxfId="10062">
      <pivotArea dataOnly="0" labelOnly="1" outline="0" fieldPosition="0">
        <references count="5">
          <reference field="5" count="0" selected="0"/>
          <reference field="11" count="1" selected="0">
            <x v="8"/>
          </reference>
          <reference field="14" count="1" selected="0">
            <x v="137"/>
          </reference>
          <reference field="15" count="1" selected="0">
            <x v="2"/>
          </reference>
          <reference field="18" count="1">
            <x v="0"/>
          </reference>
        </references>
      </pivotArea>
    </format>
    <format dxfId="10061">
      <pivotArea dataOnly="0" labelOnly="1" outline="0" fieldPosition="0">
        <references count="5">
          <reference field="5" count="0" selected="0"/>
          <reference field="11" count="1" selected="0">
            <x v="2"/>
          </reference>
          <reference field="14" count="1" selected="0">
            <x v="140"/>
          </reference>
          <reference field="15" count="1" selected="0">
            <x v="1"/>
          </reference>
          <reference field="18" count="1">
            <x v="19"/>
          </reference>
        </references>
      </pivotArea>
    </format>
    <format dxfId="10060">
      <pivotArea dataOnly="0" labelOnly="1" outline="0" fieldPosition="0">
        <references count="5">
          <reference field="5" count="0" selected="0"/>
          <reference field="11" count="1" selected="0">
            <x v="2"/>
          </reference>
          <reference field="14" count="1" selected="0">
            <x v="141"/>
          </reference>
          <reference field="15" count="1" selected="0">
            <x v="2"/>
          </reference>
          <reference field="18" count="2">
            <x v="0"/>
            <x v="19"/>
          </reference>
        </references>
      </pivotArea>
    </format>
    <format dxfId="10059">
      <pivotArea dataOnly="0" labelOnly="1" outline="0" fieldPosition="0">
        <references count="5">
          <reference field="5" count="0" selected="0"/>
          <reference field="11" count="1" selected="0">
            <x v="35"/>
          </reference>
          <reference field="14" count="1" selected="0">
            <x v="142"/>
          </reference>
          <reference field="15" count="1" selected="0">
            <x v="2"/>
          </reference>
          <reference field="18" count="1">
            <x v="2"/>
          </reference>
        </references>
      </pivotArea>
    </format>
    <format dxfId="10058">
      <pivotArea dataOnly="0" labelOnly="1" outline="0" fieldPosition="0">
        <references count="5">
          <reference field="5" count="0" selected="0"/>
          <reference field="11" count="1" selected="0">
            <x v="2"/>
          </reference>
          <reference field="14" count="1" selected="0">
            <x v="143"/>
          </reference>
          <reference field="15" count="1" selected="0">
            <x v="1"/>
          </reference>
          <reference field="18" count="2">
            <x v="0"/>
            <x v="19"/>
          </reference>
        </references>
      </pivotArea>
    </format>
    <format dxfId="10057">
      <pivotArea dataOnly="0" labelOnly="1" outline="0" fieldPosition="0">
        <references count="5">
          <reference field="5" count="0" selected="0"/>
          <reference field="11" count="1" selected="0">
            <x v="9"/>
          </reference>
          <reference field="14" count="1" selected="0">
            <x v="144"/>
          </reference>
          <reference field="15" count="1" selected="0">
            <x v="1"/>
          </reference>
          <reference field="18" count="2">
            <x v="0"/>
            <x v="2"/>
          </reference>
        </references>
      </pivotArea>
    </format>
    <format dxfId="10056">
      <pivotArea dataOnly="0" labelOnly="1" outline="0" fieldPosition="0">
        <references count="5">
          <reference field="5" count="0" selected="0"/>
          <reference field="11" count="1" selected="0">
            <x v="6"/>
          </reference>
          <reference field="14" count="1" selected="0">
            <x v="145"/>
          </reference>
          <reference field="15" count="1" selected="0">
            <x v="1"/>
          </reference>
          <reference field="18" count="1">
            <x v="0"/>
          </reference>
        </references>
      </pivotArea>
    </format>
    <format dxfId="10055">
      <pivotArea dataOnly="0" labelOnly="1" outline="0" fieldPosition="0">
        <references count="5">
          <reference field="5" count="0" selected="0"/>
          <reference field="11" count="1" selected="0">
            <x v="1"/>
          </reference>
          <reference field="14" count="1" selected="0">
            <x v="148"/>
          </reference>
          <reference field="15" count="1" selected="0">
            <x v="1"/>
          </reference>
          <reference field="18" count="1">
            <x v="0"/>
          </reference>
        </references>
      </pivotArea>
    </format>
    <format dxfId="10054">
      <pivotArea dataOnly="0" labelOnly="1" outline="0" fieldPosition="0">
        <references count="5">
          <reference field="5" count="0" selected="0"/>
          <reference field="11" count="1" selected="0">
            <x v="9"/>
          </reference>
          <reference field="14" count="1" selected="0">
            <x v="153"/>
          </reference>
          <reference field="15" count="1" selected="0">
            <x v="2"/>
          </reference>
          <reference field="18" count="1">
            <x v="2"/>
          </reference>
        </references>
      </pivotArea>
    </format>
    <format dxfId="10053">
      <pivotArea dataOnly="0" labelOnly="1" outline="0" fieldPosition="0">
        <references count="5">
          <reference field="5" count="0" selected="0"/>
          <reference field="11" count="1" selected="0">
            <x v="0"/>
          </reference>
          <reference field="14" count="1" selected="0">
            <x v="154"/>
          </reference>
          <reference field="15" count="1" selected="0">
            <x v="0"/>
          </reference>
          <reference field="18" count="1">
            <x v="0"/>
          </reference>
        </references>
      </pivotArea>
    </format>
    <format dxfId="10052">
      <pivotArea dataOnly="0" labelOnly="1" outline="0" fieldPosition="0">
        <references count="5">
          <reference field="5" count="0" selected="0"/>
          <reference field="11" count="1" selected="0">
            <x v="9"/>
          </reference>
          <reference field="14" count="1" selected="0">
            <x v="156"/>
          </reference>
          <reference field="15" count="1" selected="0">
            <x v="2"/>
          </reference>
          <reference field="18" count="3">
            <x v="2"/>
            <x v="4"/>
            <x v="37"/>
          </reference>
        </references>
      </pivotArea>
    </format>
    <format dxfId="10051">
      <pivotArea dataOnly="0" labelOnly="1" outline="0" fieldPosition="0">
        <references count="5">
          <reference field="5" count="0" selected="0"/>
          <reference field="11" count="1" selected="0">
            <x v="10"/>
          </reference>
          <reference field="14" count="1" selected="0">
            <x v="157"/>
          </reference>
          <reference field="15" count="1" selected="0">
            <x v="1"/>
          </reference>
          <reference field="18" count="1">
            <x v="0"/>
          </reference>
        </references>
      </pivotArea>
    </format>
    <format dxfId="10050">
      <pivotArea dataOnly="0" labelOnly="1" outline="0" fieldPosition="0">
        <references count="5">
          <reference field="5" count="0" selected="0"/>
          <reference field="11" count="1" selected="0">
            <x v="10"/>
          </reference>
          <reference field="14" count="1" selected="0">
            <x v="158"/>
          </reference>
          <reference field="15" count="1" selected="0">
            <x v="2"/>
          </reference>
          <reference field="18" count="2">
            <x v="2"/>
            <x v="19"/>
          </reference>
        </references>
      </pivotArea>
    </format>
    <format dxfId="10049">
      <pivotArea dataOnly="0" labelOnly="1" outline="0" fieldPosition="0">
        <references count="5">
          <reference field="5" count="0" selected="0"/>
          <reference field="11" count="1" selected="0">
            <x v="37"/>
          </reference>
          <reference field="14" count="1" selected="0">
            <x v="159"/>
          </reference>
          <reference field="15" count="1" selected="0">
            <x v="2"/>
          </reference>
          <reference field="18" count="1">
            <x v="0"/>
          </reference>
        </references>
      </pivotArea>
    </format>
    <format dxfId="10048">
      <pivotArea dataOnly="0" labelOnly="1" outline="0" fieldPosition="0">
        <references count="5">
          <reference field="5" count="0" selected="0"/>
          <reference field="11" count="1" selected="0">
            <x v="5"/>
          </reference>
          <reference field="14" count="1" selected="0">
            <x v="160"/>
          </reference>
          <reference field="15" count="1" selected="0">
            <x v="1"/>
          </reference>
          <reference field="18" count="1">
            <x v="19"/>
          </reference>
        </references>
      </pivotArea>
    </format>
    <format dxfId="10047">
      <pivotArea dataOnly="0" labelOnly="1" outline="0" fieldPosition="0">
        <references count="5">
          <reference field="5" count="0" selected="0"/>
          <reference field="11" count="1" selected="0">
            <x v="37"/>
          </reference>
          <reference field="14" count="1" selected="0">
            <x v="161"/>
          </reference>
          <reference field="15" count="1" selected="0">
            <x v="2"/>
          </reference>
          <reference field="18" count="3">
            <x v="0"/>
            <x v="2"/>
            <x v="3"/>
          </reference>
        </references>
      </pivotArea>
    </format>
    <format dxfId="10046">
      <pivotArea dataOnly="0" labelOnly="1" outline="0" fieldPosition="0">
        <references count="5">
          <reference field="5" count="0" selected="0"/>
          <reference field="11" count="1" selected="0">
            <x v="6"/>
          </reference>
          <reference field="14" count="1" selected="0">
            <x v="162"/>
          </reference>
          <reference field="15" count="1" selected="0">
            <x v="1"/>
          </reference>
          <reference field="18" count="1">
            <x v="0"/>
          </reference>
        </references>
      </pivotArea>
    </format>
    <format dxfId="10045">
      <pivotArea dataOnly="0" labelOnly="1" outline="0" fieldPosition="0">
        <references count="5">
          <reference field="5" count="0" selected="0"/>
          <reference field="11" count="1" selected="0">
            <x v="41"/>
          </reference>
          <reference field="14" count="1" selected="0">
            <x v="278"/>
          </reference>
          <reference field="15" count="1" selected="0">
            <x v="0"/>
          </reference>
          <reference field="18" count="1">
            <x v="36"/>
          </reference>
        </references>
      </pivotArea>
    </format>
    <format dxfId="10044">
      <pivotArea dataOnly="0" labelOnly="1" outline="0" fieldPosition="0">
        <references count="5">
          <reference field="5" count="0" selected="0"/>
          <reference field="11" count="1" selected="0">
            <x v="11"/>
          </reference>
          <reference field="14" count="1" selected="0">
            <x v="163"/>
          </reference>
          <reference field="15" count="1" selected="0">
            <x v="1"/>
          </reference>
          <reference field="18" count="1">
            <x v="0"/>
          </reference>
        </references>
      </pivotArea>
    </format>
    <format dxfId="10043">
      <pivotArea dataOnly="0" labelOnly="1" outline="0" fieldPosition="0">
        <references count="5">
          <reference field="5" count="0" selected="0"/>
          <reference field="11" count="1" selected="0">
            <x v="9"/>
          </reference>
          <reference field="14" count="1" selected="0">
            <x v="182"/>
          </reference>
          <reference field="15" count="1" selected="0">
            <x v="1"/>
          </reference>
          <reference field="18" count="2">
            <x v="2"/>
            <x v="4"/>
          </reference>
        </references>
      </pivotArea>
    </format>
    <format dxfId="10042">
      <pivotArea dataOnly="0" labelOnly="1" outline="0" fieldPosition="0">
        <references count="5">
          <reference field="5" count="0" selected="0"/>
          <reference field="11" count="1" selected="0">
            <x v="1"/>
          </reference>
          <reference field="14" count="1" selected="0">
            <x v="183"/>
          </reference>
          <reference field="15" count="1" selected="0">
            <x v="2"/>
          </reference>
          <reference field="18" count="2">
            <x v="0"/>
            <x v="2"/>
          </reference>
        </references>
      </pivotArea>
    </format>
    <format dxfId="10041">
      <pivotArea dataOnly="0" labelOnly="1" outline="0" fieldPosition="0">
        <references count="5">
          <reference field="5" count="0" selected="0"/>
          <reference field="11" count="1" selected="0">
            <x v="36"/>
          </reference>
          <reference field="14" count="1" selected="0">
            <x v="184"/>
          </reference>
          <reference field="15" count="1" selected="0">
            <x v="2"/>
          </reference>
          <reference field="18" count="1">
            <x v="0"/>
          </reference>
        </references>
      </pivotArea>
    </format>
    <format dxfId="10040">
      <pivotArea dataOnly="0" labelOnly="1" outline="0" fieldPosition="0">
        <references count="5">
          <reference field="5" count="0" selected="0"/>
          <reference field="11" count="1" selected="0">
            <x v="15"/>
          </reference>
          <reference field="14" count="1" selected="0">
            <x v="186"/>
          </reference>
          <reference field="15" count="1" selected="0">
            <x v="2"/>
          </reference>
          <reference field="18" count="2">
            <x v="3"/>
            <x v="21"/>
          </reference>
        </references>
      </pivotArea>
    </format>
    <format dxfId="10039">
      <pivotArea dataOnly="0" labelOnly="1" outline="0" fieldPosition="0">
        <references count="5">
          <reference field="5" count="0" selected="0"/>
          <reference field="11" count="1" selected="0">
            <x v="6"/>
          </reference>
          <reference field="14" count="1" selected="0">
            <x v="187"/>
          </reference>
          <reference field="15" count="1" selected="0">
            <x v="1"/>
          </reference>
          <reference field="18" count="1">
            <x v="0"/>
          </reference>
        </references>
      </pivotArea>
    </format>
    <format dxfId="10038">
      <pivotArea dataOnly="0" labelOnly="1" outline="0" fieldPosition="0">
        <references count="5">
          <reference field="5" count="0" selected="0"/>
          <reference field="11" count="1" selected="0">
            <x v="10"/>
          </reference>
          <reference field="14" count="1" selected="0">
            <x v="189"/>
          </reference>
          <reference field="15" count="1" selected="0">
            <x v="1"/>
          </reference>
          <reference field="18" count="1">
            <x v="19"/>
          </reference>
        </references>
      </pivotArea>
    </format>
    <format dxfId="10037">
      <pivotArea dataOnly="0" labelOnly="1" outline="0" fieldPosition="0">
        <references count="6">
          <reference field="5" count="0" selected="0"/>
          <reference field="11" count="1" selected="0">
            <x v="43"/>
          </reference>
          <reference field="14" count="1" selected="0">
            <x v="314"/>
          </reference>
          <reference field="15" count="1" selected="0">
            <x v="2"/>
          </reference>
          <reference field="17" count="1">
            <x v="51"/>
          </reference>
          <reference field="18" count="1" selected="0">
            <x v="4"/>
          </reference>
        </references>
      </pivotArea>
    </format>
    <format dxfId="10036">
      <pivotArea dataOnly="0" labelOnly="1" outline="0" fieldPosition="0">
        <references count="6">
          <reference field="5" count="0" selected="0"/>
          <reference field="11" count="1" selected="0">
            <x v="10"/>
          </reference>
          <reference field="14" count="1" selected="0">
            <x v="101"/>
          </reference>
          <reference field="15" count="1" selected="0">
            <x v="2"/>
          </reference>
          <reference field="17" count="3">
            <x v="1"/>
            <x v="34"/>
            <x v="49"/>
          </reference>
          <reference field="18" count="1" selected="0">
            <x v="0"/>
          </reference>
        </references>
      </pivotArea>
    </format>
    <format dxfId="10035">
      <pivotArea dataOnly="0" labelOnly="1" outline="0" fieldPosition="0">
        <references count="6">
          <reference field="5" count="0" selected="0"/>
          <reference field="11" count="1" selected="0">
            <x v="10"/>
          </reference>
          <reference field="14" count="1" selected="0">
            <x v="101"/>
          </reference>
          <reference field="15" count="1" selected="0">
            <x v="2"/>
          </reference>
          <reference field="17" count="1">
            <x v="23"/>
          </reference>
          <reference field="18" count="1" selected="0">
            <x v="2"/>
          </reference>
        </references>
      </pivotArea>
    </format>
    <format dxfId="10034">
      <pivotArea dataOnly="0" labelOnly="1" outline="0" fieldPosition="0">
        <references count="6">
          <reference field="5" count="0" selected="0"/>
          <reference field="11" count="1" selected="0">
            <x v="32"/>
          </reference>
          <reference field="14" count="1" selected="0">
            <x v="102"/>
          </reference>
          <reference field="15" count="1" selected="0">
            <x v="1"/>
          </reference>
          <reference field="17" count="4">
            <x v="1"/>
            <x v="35"/>
            <x v="49"/>
            <x v="93"/>
          </reference>
          <reference field="18" count="1" selected="0">
            <x v="0"/>
          </reference>
        </references>
      </pivotArea>
    </format>
    <format dxfId="10033">
      <pivotArea dataOnly="0" labelOnly="1" outline="0" fieldPosition="0">
        <references count="6">
          <reference field="5" count="0" selected="0"/>
          <reference field="11" count="1" selected="0">
            <x v="5"/>
          </reference>
          <reference field="14" count="1" selected="0">
            <x v="103"/>
          </reference>
          <reference field="15" count="1" selected="0">
            <x v="1"/>
          </reference>
          <reference field="17" count="1">
            <x v="1"/>
          </reference>
          <reference field="18" count="1" selected="0">
            <x v="0"/>
          </reference>
        </references>
      </pivotArea>
    </format>
    <format dxfId="10032">
      <pivotArea dataOnly="0" labelOnly="1" outline="0" fieldPosition="0">
        <references count="6">
          <reference field="5" count="0" selected="0"/>
          <reference field="11" count="1" selected="0">
            <x v="2"/>
          </reference>
          <reference field="14" count="1" selected="0">
            <x v="104"/>
          </reference>
          <reference field="15" count="1" selected="0">
            <x v="1"/>
          </reference>
          <reference field="17" count="2">
            <x v="1"/>
            <x v="37"/>
          </reference>
          <reference field="18" count="1" selected="0">
            <x v="0"/>
          </reference>
        </references>
      </pivotArea>
    </format>
    <format dxfId="10031">
      <pivotArea dataOnly="0" labelOnly="1" outline="0" fieldPosition="0">
        <references count="6">
          <reference field="5" count="0" selected="0"/>
          <reference field="11" count="1" selected="0">
            <x v="2"/>
          </reference>
          <reference field="14" count="1" selected="0">
            <x v="104"/>
          </reference>
          <reference field="15" count="1" selected="0">
            <x v="1"/>
          </reference>
          <reference field="17" count="1">
            <x v="47"/>
          </reference>
          <reference field="18" count="1" selected="0">
            <x v="19"/>
          </reference>
        </references>
      </pivotArea>
    </format>
    <format dxfId="10030">
      <pivotArea dataOnly="0" labelOnly="1" outline="0" fieldPosition="0">
        <references count="6">
          <reference field="5" count="0" selected="0"/>
          <reference field="11" count="1" selected="0">
            <x v="10"/>
          </reference>
          <reference field="14" count="1" selected="0">
            <x v="105"/>
          </reference>
          <reference field="15" count="1" selected="0">
            <x v="1"/>
          </reference>
          <reference field="17" count="2">
            <x v="1"/>
            <x v="16"/>
          </reference>
          <reference field="18" count="1" selected="0">
            <x v="0"/>
          </reference>
        </references>
      </pivotArea>
    </format>
    <format dxfId="10029">
      <pivotArea dataOnly="0" labelOnly="1" outline="0" fieldPosition="0">
        <references count="6">
          <reference field="5" count="0" selected="0"/>
          <reference field="11" count="1" selected="0">
            <x v="2"/>
          </reference>
          <reference field="14" count="1" selected="0">
            <x v="106"/>
          </reference>
          <reference field="15" count="1" selected="0">
            <x v="1"/>
          </reference>
          <reference field="17" count="2">
            <x v="1"/>
            <x v="37"/>
          </reference>
          <reference field="18" count="1" selected="0">
            <x v="0"/>
          </reference>
        </references>
      </pivotArea>
    </format>
    <format dxfId="10028">
      <pivotArea dataOnly="0" labelOnly="1" outline="0" fieldPosition="0">
        <references count="6">
          <reference field="5" count="0" selected="0"/>
          <reference field="11" count="1" selected="0">
            <x v="2"/>
          </reference>
          <reference field="14" count="1" selected="0">
            <x v="106"/>
          </reference>
          <reference field="15" count="1" selected="0">
            <x v="1"/>
          </reference>
          <reference field="17" count="1">
            <x v="143"/>
          </reference>
          <reference field="18" count="1" selected="0">
            <x v="37"/>
          </reference>
        </references>
      </pivotArea>
    </format>
    <format dxfId="10027">
      <pivotArea dataOnly="0" labelOnly="1" outline="0" fieldPosition="0">
        <references count="6">
          <reference field="5" count="0" selected="0"/>
          <reference field="11" count="1" selected="0">
            <x v="5"/>
          </reference>
          <reference field="14" count="1" selected="0">
            <x v="107"/>
          </reference>
          <reference field="15" count="1" selected="0">
            <x v="2"/>
          </reference>
          <reference field="17" count="2">
            <x v="1"/>
            <x v="34"/>
          </reference>
          <reference field="18" count="1" selected="0">
            <x v="0"/>
          </reference>
        </references>
      </pivotArea>
    </format>
    <format dxfId="10026">
      <pivotArea dataOnly="0" labelOnly="1" outline="0" fieldPosition="0">
        <references count="6">
          <reference field="5" count="0" selected="0"/>
          <reference field="11" count="1" selected="0">
            <x v="0"/>
          </reference>
          <reference field="14" count="1" selected="0">
            <x v="311"/>
          </reference>
          <reference field="15" count="1" selected="0">
            <x v="1"/>
          </reference>
          <reference field="17" count="2">
            <x v="1"/>
            <x v="33"/>
          </reference>
          <reference field="18" count="1" selected="0">
            <x v="0"/>
          </reference>
        </references>
      </pivotArea>
    </format>
    <format dxfId="10025">
      <pivotArea dataOnly="0" labelOnly="1" outline="0" fieldPosition="0">
        <references count="6">
          <reference field="5" count="0" selected="0"/>
          <reference field="11" count="1" selected="0">
            <x v="1"/>
          </reference>
          <reference field="14" count="1" selected="0">
            <x v="108"/>
          </reference>
          <reference field="15" count="1" selected="0">
            <x v="1"/>
          </reference>
          <reference field="17" count="2">
            <x v="3"/>
            <x v="40"/>
          </reference>
          <reference field="18" count="1" selected="0">
            <x v="0"/>
          </reference>
        </references>
      </pivotArea>
    </format>
    <format dxfId="10024">
      <pivotArea dataOnly="0" labelOnly="1" outline="0" fieldPosition="0">
        <references count="6">
          <reference field="5" count="0" selected="0"/>
          <reference field="11" count="1" selected="0">
            <x v="1"/>
          </reference>
          <reference field="14" count="1" selected="0">
            <x v="109"/>
          </reference>
          <reference field="15" count="1" selected="0">
            <x v="1"/>
          </reference>
          <reference field="17" count="2">
            <x v="3"/>
            <x v="40"/>
          </reference>
          <reference field="18" count="1" selected="0">
            <x v="0"/>
          </reference>
        </references>
      </pivotArea>
    </format>
    <format dxfId="10023">
      <pivotArea dataOnly="0" labelOnly="1" outline="0" fieldPosition="0">
        <references count="6">
          <reference field="5" count="0" selected="0"/>
          <reference field="11" count="1" selected="0">
            <x v="5"/>
          </reference>
          <reference field="14" count="1" selected="0">
            <x v="110"/>
          </reference>
          <reference field="15" count="1" selected="0">
            <x v="1"/>
          </reference>
          <reference field="17" count="3">
            <x v="1"/>
            <x v="7"/>
            <x v="49"/>
          </reference>
          <reference field="18" count="1" selected="0">
            <x v="0"/>
          </reference>
        </references>
      </pivotArea>
    </format>
    <format dxfId="10022">
      <pivotArea dataOnly="0" labelOnly="1" outline="0" fieldPosition="0">
        <references count="6">
          <reference field="5" count="0" selected="0"/>
          <reference field="11" count="1" selected="0">
            <x v="5"/>
          </reference>
          <reference field="14" count="1" selected="0">
            <x v="111"/>
          </reference>
          <reference field="15" count="1" selected="0">
            <x v="2"/>
          </reference>
          <reference field="17" count="2">
            <x v="1"/>
            <x v="34"/>
          </reference>
          <reference field="18" count="1" selected="0">
            <x v="0"/>
          </reference>
        </references>
      </pivotArea>
    </format>
    <format dxfId="10021">
      <pivotArea dataOnly="0" labelOnly="1" outline="0" fieldPosition="0">
        <references count="6">
          <reference field="5" count="0" selected="0"/>
          <reference field="11" count="1" selected="0">
            <x v="1"/>
          </reference>
          <reference field="14" count="1" selected="0">
            <x v="112"/>
          </reference>
          <reference field="15" count="1" selected="0">
            <x v="1"/>
          </reference>
          <reference field="17" count="2">
            <x v="3"/>
            <x v="40"/>
          </reference>
          <reference field="18" count="1" selected="0">
            <x v="0"/>
          </reference>
        </references>
      </pivotArea>
    </format>
    <format dxfId="10020">
      <pivotArea dataOnly="0" labelOnly="1" outline="0" fieldPosition="0">
        <references count="6">
          <reference field="5" count="0" selected="0"/>
          <reference field="11" count="1" selected="0">
            <x v="0"/>
          </reference>
          <reference field="14" count="1" selected="0">
            <x v="113"/>
          </reference>
          <reference field="15" count="1" selected="0">
            <x v="1"/>
          </reference>
          <reference field="17" count="2">
            <x v="1"/>
            <x v="33"/>
          </reference>
          <reference field="18" count="1" selected="0">
            <x v="0"/>
          </reference>
        </references>
      </pivotArea>
    </format>
    <format dxfId="10019">
      <pivotArea dataOnly="0" labelOnly="1" outline="0" fieldPosition="0">
        <references count="6">
          <reference field="5" count="0" selected="0"/>
          <reference field="11" count="1" selected="0">
            <x v="7"/>
          </reference>
          <reference field="14" count="1" selected="0">
            <x v="114"/>
          </reference>
          <reference field="15" count="1" selected="0">
            <x v="1"/>
          </reference>
          <reference field="17" count="2">
            <x v="1"/>
            <x v="43"/>
          </reference>
          <reference field="18" count="1" selected="0">
            <x v="0"/>
          </reference>
        </references>
      </pivotArea>
    </format>
    <format dxfId="10018">
      <pivotArea dataOnly="0" labelOnly="1" outline="0" fieldPosition="0">
        <references count="6">
          <reference field="5" count="0" selected="0"/>
          <reference field="11" count="1" selected="0">
            <x v="0"/>
          </reference>
          <reference field="14" count="1" selected="0">
            <x v="382"/>
          </reference>
          <reference field="15" count="1" selected="0">
            <x v="1"/>
          </reference>
          <reference field="17" count="2">
            <x v="1"/>
            <x v="33"/>
          </reference>
          <reference field="18" count="1" selected="0">
            <x v="0"/>
          </reference>
        </references>
      </pivotArea>
    </format>
    <format dxfId="10017">
      <pivotArea dataOnly="0" labelOnly="1" outline="0" fieldPosition="0">
        <references count="6">
          <reference field="5" count="0" selected="0"/>
          <reference field="11" count="1" selected="0">
            <x v="2"/>
          </reference>
          <reference field="14" count="1" selected="0">
            <x v="115"/>
          </reference>
          <reference field="15" count="1" selected="0">
            <x v="1"/>
          </reference>
          <reference field="17" count="2">
            <x v="1"/>
            <x v="44"/>
          </reference>
          <reference field="18" count="1" selected="0">
            <x v="0"/>
          </reference>
        </references>
      </pivotArea>
    </format>
    <format dxfId="10016">
      <pivotArea dataOnly="0" labelOnly="1" outline="0" fieldPosition="0">
        <references count="6">
          <reference field="5" count="0" selected="0"/>
          <reference field="11" count="1" selected="0">
            <x v="8"/>
          </reference>
          <reference field="14" count="1" selected="0">
            <x v="116"/>
          </reference>
          <reference field="15" count="1" selected="0">
            <x v="2"/>
          </reference>
          <reference field="17" count="3">
            <x v="1"/>
            <x v="34"/>
            <x v="49"/>
          </reference>
          <reference field="18" count="1" selected="0">
            <x v="0"/>
          </reference>
        </references>
      </pivotArea>
    </format>
    <format dxfId="10015">
      <pivotArea dataOnly="0" labelOnly="1" outline="0" fieldPosition="0">
        <references count="6">
          <reference field="5" count="0" selected="0"/>
          <reference field="11" count="1" selected="0">
            <x v="8"/>
          </reference>
          <reference field="14" count="1" selected="0">
            <x v="116"/>
          </reference>
          <reference field="15" count="1" selected="0">
            <x v="2"/>
          </reference>
          <reference field="17" count="1">
            <x v="11"/>
          </reference>
          <reference field="18" count="1" selected="0">
            <x v="3"/>
          </reference>
        </references>
      </pivotArea>
    </format>
    <format dxfId="10014">
      <pivotArea dataOnly="0" labelOnly="1" outline="0" fieldPosition="0">
        <references count="6">
          <reference field="5" count="0" selected="0"/>
          <reference field="11" count="1" selected="0">
            <x v="8"/>
          </reference>
          <reference field="14" count="1" selected="0">
            <x v="116"/>
          </reference>
          <reference field="15" count="1" selected="0">
            <x v="2"/>
          </reference>
          <reference field="17" count="1">
            <x v="99"/>
          </reference>
          <reference field="18" count="1" selected="0">
            <x v="2"/>
          </reference>
        </references>
      </pivotArea>
    </format>
    <format dxfId="10013">
      <pivotArea dataOnly="0" labelOnly="1" outline="0" fieldPosition="0">
        <references count="6">
          <reference field="5" count="0" selected="0"/>
          <reference field="11" count="1" selected="0">
            <x v="6"/>
          </reference>
          <reference field="14" count="1" selected="0">
            <x v="118"/>
          </reference>
          <reference field="15" count="1" selected="0">
            <x v="1"/>
          </reference>
          <reference field="17" count="1">
            <x v="9"/>
          </reference>
          <reference field="18" count="1" selected="0">
            <x v="0"/>
          </reference>
        </references>
      </pivotArea>
    </format>
    <format dxfId="10012">
      <pivotArea dataOnly="0" labelOnly="1" outline="0" fieldPosition="0">
        <references count="6">
          <reference field="5" count="0" selected="0"/>
          <reference field="11" count="1" selected="0">
            <x v="0"/>
          </reference>
          <reference field="14" count="1" selected="0">
            <x v="383"/>
          </reference>
          <reference field="15" count="1" selected="0">
            <x v="1"/>
          </reference>
          <reference field="17" count="1">
            <x v="33"/>
          </reference>
          <reference field="18" count="1" selected="0">
            <x v="0"/>
          </reference>
        </references>
      </pivotArea>
    </format>
    <format dxfId="10011">
      <pivotArea dataOnly="0" labelOnly="1" outline="0" fieldPosition="0">
        <references count="6">
          <reference field="5" count="0" selected="0"/>
          <reference field="11" count="1" selected="0">
            <x v="2"/>
          </reference>
          <reference field="14" count="1" selected="0">
            <x v="370"/>
          </reference>
          <reference field="15" count="1" selected="0">
            <x v="1"/>
          </reference>
          <reference field="17" count="2">
            <x v="1"/>
            <x v="37"/>
          </reference>
          <reference field="18" count="1" selected="0">
            <x v="0"/>
          </reference>
        </references>
      </pivotArea>
    </format>
    <format dxfId="10010">
      <pivotArea dataOnly="0" labelOnly="1" outline="0" fieldPosition="0">
        <references count="6">
          <reference field="5" count="0" selected="0"/>
          <reference field="11" count="1" selected="0">
            <x v="9"/>
          </reference>
          <reference field="14" count="1" selected="0">
            <x v="119"/>
          </reference>
          <reference field="15" count="1" selected="0">
            <x v="1"/>
          </reference>
          <reference field="17" count="1">
            <x v="13"/>
          </reference>
          <reference field="18" count="1" selected="0">
            <x v="0"/>
          </reference>
        </references>
      </pivotArea>
    </format>
    <format dxfId="10009">
      <pivotArea dataOnly="0" labelOnly="1" outline="0" fieldPosition="0">
        <references count="6">
          <reference field="5" count="0" selected="0"/>
          <reference field="11" count="1" selected="0">
            <x v="10"/>
          </reference>
          <reference field="14" count="1" selected="0">
            <x v="120"/>
          </reference>
          <reference field="15" count="1" selected="0">
            <x v="1"/>
          </reference>
          <reference field="17" count="2">
            <x v="1"/>
            <x v="16"/>
          </reference>
          <reference field="18" count="1" selected="0">
            <x v="0"/>
          </reference>
        </references>
      </pivotArea>
    </format>
    <format dxfId="10008">
      <pivotArea dataOnly="0" labelOnly="1" outline="0" fieldPosition="0">
        <references count="6">
          <reference field="5" count="0" selected="0"/>
          <reference field="11" count="1" selected="0">
            <x v="2"/>
          </reference>
          <reference field="14" count="1" selected="0">
            <x v="121"/>
          </reference>
          <reference field="15" count="1" selected="0">
            <x v="2"/>
          </reference>
          <reference field="17" count="2">
            <x v="1"/>
            <x v="34"/>
          </reference>
          <reference field="18" count="1" selected="0">
            <x v="0"/>
          </reference>
        </references>
      </pivotArea>
    </format>
    <format dxfId="10007">
      <pivotArea dataOnly="0" labelOnly="1" outline="0" fieldPosition="0">
        <references count="6">
          <reference field="5" count="0" selected="0"/>
          <reference field="11" count="1" selected="0">
            <x v="2"/>
          </reference>
          <reference field="14" count="1" selected="0">
            <x v="121"/>
          </reference>
          <reference field="15" count="1" selected="0">
            <x v="2"/>
          </reference>
          <reference field="17" count="3">
            <x v="38"/>
            <x v="39"/>
            <x v="47"/>
          </reference>
          <reference field="18" count="1" selected="0">
            <x v="19"/>
          </reference>
        </references>
      </pivotArea>
    </format>
    <format dxfId="10006">
      <pivotArea dataOnly="0" labelOnly="1" outline="0" fieldPosition="0">
        <references count="6">
          <reference field="5" count="0" selected="0"/>
          <reference field="11" count="1" selected="0">
            <x v="13"/>
          </reference>
          <reference field="14" count="1" selected="0">
            <x v="122"/>
          </reference>
          <reference field="15" count="1" selected="0">
            <x v="1"/>
          </reference>
          <reference field="17" count="2">
            <x v="1"/>
            <x v="48"/>
          </reference>
          <reference field="18" count="1" selected="0">
            <x v="0"/>
          </reference>
        </references>
      </pivotArea>
    </format>
    <format dxfId="10005">
      <pivotArea dataOnly="0" labelOnly="1" outline="0" fieldPosition="0">
        <references count="6">
          <reference field="5" count="0" selected="0"/>
          <reference field="11" count="1" selected="0">
            <x v="3"/>
          </reference>
          <reference field="14" count="1" selected="0">
            <x v="123"/>
          </reference>
          <reference field="15" count="1" selected="0">
            <x v="2"/>
          </reference>
          <reference field="17" count="2">
            <x v="1"/>
            <x v="6"/>
          </reference>
          <reference field="18" count="1" selected="0">
            <x v="0"/>
          </reference>
        </references>
      </pivotArea>
    </format>
    <format dxfId="10004">
      <pivotArea dataOnly="0" labelOnly="1" outline="0" fieldPosition="0">
        <references count="6">
          <reference field="5" count="0" selected="0"/>
          <reference field="11" count="1" selected="0">
            <x v="13"/>
          </reference>
          <reference field="14" count="1" selected="0">
            <x v="124"/>
          </reference>
          <reference field="15" count="1" selected="0">
            <x v="1"/>
          </reference>
          <reference field="17" count="2">
            <x v="1"/>
            <x v="48"/>
          </reference>
          <reference field="18" count="1" selected="0">
            <x v="0"/>
          </reference>
        </references>
      </pivotArea>
    </format>
    <format dxfId="10003">
      <pivotArea dataOnly="0" labelOnly="1" outline="0" fieldPosition="0">
        <references count="6">
          <reference field="5" count="0" selected="0"/>
          <reference field="11" count="1" selected="0">
            <x v="34"/>
          </reference>
          <reference field="14" count="1" selected="0">
            <x v="125"/>
          </reference>
          <reference field="15" count="1" selected="0">
            <x v="1"/>
          </reference>
          <reference field="17" count="1">
            <x v="1"/>
          </reference>
          <reference field="18" count="1" selected="0">
            <x v="0"/>
          </reference>
        </references>
      </pivotArea>
    </format>
    <format dxfId="10002">
      <pivotArea dataOnly="0" labelOnly="1" outline="0" fieldPosition="0">
        <references count="6">
          <reference field="5" count="0" selected="0"/>
          <reference field="11" count="1" selected="0">
            <x v="5"/>
          </reference>
          <reference field="14" count="1" selected="0">
            <x v="126"/>
          </reference>
          <reference field="15" count="1" selected="0">
            <x v="1"/>
          </reference>
          <reference field="17" count="3">
            <x v="1"/>
            <x v="34"/>
            <x v="93"/>
          </reference>
          <reference field="18" count="1" selected="0">
            <x v="0"/>
          </reference>
        </references>
      </pivotArea>
    </format>
    <format dxfId="10001">
      <pivotArea dataOnly="0" labelOnly="1" outline="0" fieldPosition="0">
        <references count="6">
          <reference field="5" count="0" selected="0"/>
          <reference field="11" count="1" selected="0">
            <x v="5"/>
          </reference>
          <reference field="14" count="1" selected="0">
            <x v="126"/>
          </reference>
          <reference field="15" count="1" selected="0">
            <x v="1"/>
          </reference>
          <reference field="17" count="1">
            <x v="23"/>
          </reference>
          <reference field="18" count="1" selected="0">
            <x v="2"/>
          </reference>
        </references>
      </pivotArea>
    </format>
    <format dxfId="10000">
      <pivotArea dataOnly="0" labelOnly="1" outline="0" fieldPosition="0">
        <references count="6">
          <reference field="5" count="0" selected="0"/>
          <reference field="11" count="1" selected="0">
            <x v="1"/>
          </reference>
          <reference field="14" count="1" selected="0">
            <x v="127"/>
          </reference>
          <reference field="15" count="1" selected="0">
            <x v="1"/>
          </reference>
          <reference field="17" count="2">
            <x v="3"/>
            <x v="40"/>
          </reference>
          <reference field="18" count="1" selected="0">
            <x v="0"/>
          </reference>
        </references>
      </pivotArea>
    </format>
    <format dxfId="9999">
      <pivotArea dataOnly="0" labelOnly="1" outline="0" fieldPosition="0">
        <references count="6">
          <reference field="5" count="0" selected="0"/>
          <reference field="11" count="1" selected="0">
            <x v="10"/>
          </reference>
          <reference field="14" count="1" selected="0">
            <x v="128"/>
          </reference>
          <reference field="15" count="1" selected="0">
            <x v="2"/>
          </reference>
          <reference field="17" count="2">
            <x v="1"/>
            <x v="34"/>
          </reference>
          <reference field="18" count="1" selected="0">
            <x v="0"/>
          </reference>
        </references>
      </pivotArea>
    </format>
    <format dxfId="9998">
      <pivotArea dataOnly="0" labelOnly="1" outline="0" fieldPosition="0">
        <references count="6">
          <reference field="5" count="0" selected="0"/>
          <reference field="11" count="1" selected="0">
            <x v="10"/>
          </reference>
          <reference field="14" count="1" selected="0">
            <x v="128"/>
          </reference>
          <reference field="15" count="1" selected="0">
            <x v="2"/>
          </reference>
          <reference field="17" count="2">
            <x v="23"/>
            <x v="99"/>
          </reference>
          <reference field="18" count="1" selected="0">
            <x v="2"/>
          </reference>
        </references>
      </pivotArea>
    </format>
    <format dxfId="9997">
      <pivotArea dataOnly="0" labelOnly="1" outline="0" fieldPosition="0">
        <references count="6">
          <reference field="5" count="0" selected="0"/>
          <reference field="11" count="1" selected="0">
            <x v="1"/>
          </reference>
          <reference field="14" count="1" selected="0">
            <x v="129"/>
          </reference>
          <reference field="15" count="1" selected="0">
            <x v="2"/>
          </reference>
          <reference field="17" count="1">
            <x v="34"/>
          </reference>
          <reference field="18" count="1" selected="0">
            <x v="0"/>
          </reference>
        </references>
      </pivotArea>
    </format>
    <format dxfId="9996">
      <pivotArea dataOnly="0" labelOnly="1" outline="0" fieldPosition="0">
        <references count="6">
          <reference field="5" count="0" selected="0"/>
          <reference field="11" count="1" selected="0">
            <x v="5"/>
          </reference>
          <reference field="14" count="1" selected="0">
            <x v="380"/>
          </reference>
          <reference field="15" count="1" selected="0">
            <x v="1"/>
          </reference>
          <reference field="17" count="1">
            <x v="33"/>
          </reference>
          <reference field="18" count="1" selected="0">
            <x v="0"/>
          </reference>
        </references>
      </pivotArea>
    </format>
    <format dxfId="9995">
      <pivotArea dataOnly="0" labelOnly="1" outline="0" fieldPosition="0">
        <references count="6">
          <reference field="5" count="0" selected="0"/>
          <reference field="11" count="1" selected="0">
            <x v="0"/>
          </reference>
          <reference field="14" count="1" selected="0">
            <x v="130"/>
          </reference>
          <reference field="15" count="1" selected="0">
            <x v="1"/>
          </reference>
          <reference field="17" count="2">
            <x v="1"/>
            <x v="33"/>
          </reference>
          <reference field="18" count="1" selected="0">
            <x v="0"/>
          </reference>
        </references>
      </pivotArea>
    </format>
    <format dxfId="9994">
      <pivotArea dataOnly="0" labelOnly="1" outline="0" fieldPosition="0">
        <references count="6">
          <reference field="5" count="0" selected="0"/>
          <reference field="11" count="1" selected="0">
            <x v="7"/>
          </reference>
          <reference field="14" count="1" selected="0">
            <x v="131"/>
          </reference>
          <reference field="15" count="1" selected="0">
            <x v="1"/>
          </reference>
          <reference field="17" count="2">
            <x v="1"/>
            <x v="10"/>
          </reference>
          <reference field="18" count="1" selected="0">
            <x v="0"/>
          </reference>
        </references>
      </pivotArea>
    </format>
    <format dxfId="9993">
      <pivotArea dataOnly="0" labelOnly="1" outline="0" fieldPosition="0">
        <references count="6">
          <reference field="5" count="0" selected="0"/>
          <reference field="11" count="1" selected="0">
            <x v="5"/>
          </reference>
          <reference field="14" count="1" selected="0">
            <x v="132"/>
          </reference>
          <reference field="15" count="1" selected="0">
            <x v="2"/>
          </reference>
          <reference field="17" count="3">
            <x v="1"/>
            <x v="34"/>
            <x v="49"/>
          </reference>
          <reference field="18" count="1" selected="0">
            <x v="0"/>
          </reference>
        </references>
      </pivotArea>
    </format>
    <format dxfId="9992">
      <pivotArea dataOnly="0" labelOnly="1" outline="0" fieldPosition="0">
        <references count="6">
          <reference field="5" count="0" selected="0"/>
          <reference field="11" count="1" selected="0">
            <x v="1"/>
          </reference>
          <reference field="14" count="1" selected="0">
            <x v="133"/>
          </reference>
          <reference field="15" count="1" selected="0">
            <x v="1"/>
          </reference>
          <reference field="17" count="3">
            <x v="1"/>
            <x v="3"/>
            <x v="40"/>
          </reference>
          <reference field="18" count="1" selected="0">
            <x v="0"/>
          </reference>
        </references>
      </pivotArea>
    </format>
    <format dxfId="9991">
      <pivotArea dataOnly="0" labelOnly="1" outline="0" fieldPosition="0">
        <references count="6">
          <reference field="5" count="0" selected="0"/>
          <reference field="11" count="1" selected="0">
            <x v="32"/>
          </reference>
          <reference field="14" count="1" selected="0">
            <x v="134"/>
          </reference>
          <reference field="15" count="1" selected="0">
            <x v="2"/>
          </reference>
          <reference field="17" count="2">
            <x v="1"/>
            <x v="34"/>
          </reference>
          <reference field="18" count="1" selected="0">
            <x v="0"/>
          </reference>
        </references>
      </pivotArea>
    </format>
    <format dxfId="9990">
      <pivotArea dataOnly="0" labelOnly="1" outline="0" fieldPosition="0">
        <references count="6">
          <reference field="5" count="0" selected="0"/>
          <reference field="11" count="1" selected="0">
            <x v="0"/>
          </reference>
          <reference field="14" count="1" selected="0">
            <x v="135"/>
          </reference>
          <reference field="15" count="1" selected="0">
            <x v="1"/>
          </reference>
          <reference field="17" count="2">
            <x v="1"/>
            <x v="50"/>
          </reference>
          <reference field="18" count="1" selected="0">
            <x v="0"/>
          </reference>
        </references>
      </pivotArea>
    </format>
    <format dxfId="9989">
      <pivotArea dataOnly="0" labelOnly="1" outline="0" fieldPosition="0">
        <references count="6">
          <reference field="5" count="0" selected="0"/>
          <reference field="11" count="1" selected="0">
            <x v="1"/>
          </reference>
          <reference field="14" count="1" selected="0">
            <x v="136"/>
          </reference>
          <reference field="15" count="1" selected="0">
            <x v="1"/>
          </reference>
          <reference field="17" count="2">
            <x v="3"/>
            <x v="40"/>
          </reference>
          <reference field="18" count="1" selected="0">
            <x v="0"/>
          </reference>
        </references>
      </pivotArea>
    </format>
    <format dxfId="9988">
      <pivotArea dataOnly="0" labelOnly="1" outline="0" fieldPosition="0">
        <references count="6">
          <reference field="5" count="0" selected="0"/>
          <reference field="11" count="1" selected="0">
            <x v="47"/>
          </reference>
          <reference field="14" count="1" selected="0">
            <x v="384"/>
          </reference>
          <reference field="15" count="1" selected="0">
            <x v="2"/>
          </reference>
          <reference field="17" count="2">
            <x v="23"/>
            <x v="58"/>
          </reference>
          <reference field="18" count="1" selected="0">
            <x v="2"/>
          </reference>
        </references>
      </pivotArea>
    </format>
    <format dxfId="9987">
      <pivotArea dataOnly="0" labelOnly="1" outline="0" fieldPosition="0">
        <references count="6">
          <reference field="5" count="0" selected="0"/>
          <reference field="11" count="1" selected="0">
            <x v="8"/>
          </reference>
          <reference field="14" count="1" selected="0">
            <x v="137"/>
          </reference>
          <reference field="15" count="1" selected="0">
            <x v="2"/>
          </reference>
          <reference field="17" count="2">
            <x v="1"/>
            <x v="34"/>
          </reference>
          <reference field="18" count="1" selected="0">
            <x v="0"/>
          </reference>
        </references>
      </pivotArea>
    </format>
    <format dxfId="9986">
      <pivotArea dataOnly="0" labelOnly="1" outline="0" fieldPosition="0">
        <references count="6">
          <reference field="5" count="0" selected="0"/>
          <reference field="11" count="1" selected="0">
            <x v="6"/>
          </reference>
          <reference field="14" count="1" selected="0">
            <x v="139"/>
          </reference>
          <reference field="15" count="1" selected="0">
            <x v="1"/>
          </reference>
          <reference field="17" count="1">
            <x v="9"/>
          </reference>
          <reference field="18" count="1" selected="0">
            <x v="0"/>
          </reference>
        </references>
      </pivotArea>
    </format>
    <format dxfId="9985">
      <pivotArea dataOnly="0" labelOnly="1" outline="0" fieldPosition="0">
        <references count="6">
          <reference field="5" count="0" selected="0"/>
          <reference field="11" count="1" selected="0">
            <x v="2"/>
          </reference>
          <reference field="14" count="1" selected="0">
            <x v="140"/>
          </reference>
          <reference field="15" count="1" selected="0">
            <x v="1"/>
          </reference>
          <reference field="17" count="1">
            <x v="44"/>
          </reference>
          <reference field="18" count="1" selected="0">
            <x v="0"/>
          </reference>
        </references>
      </pivotArea>
    </format>
    <format dxfId="9984">
      <pivotArea dataOnly="0" labelOnly="1" outline="0" fieldPosition="0">
        <references count="6">
          <reference field="5" count="0" selected="0"/>
          <reference field="11" count="1" selected="0">
            <x v="2"/>
          </reference>
          <reference field="14" count="1" selected="0">
            <x v="140"/>
          </reference>
          <reference field="15" count="1" selected="0">
            <x v="1"/>
          </reference>
          <reference field="17" count="1">
            <x v="47"/>
          </reference>
          <reference field="18" count="1" selected="0">
            <x v="19"/>
          </reference>
        </references>
      </pivotArea>
    </format>
    <format dxfId="9983">
      <pivotArea dataOnly="0" labelOnly="1" outline="0" fieldPosition="0">
        <references count="6">
          <reference field="5" count="0" selected="0"/>
          <reference field="11" count="1" selected="0">
            <x v="2"/>
          </reference>
          <reference field="14" count="1" selected="0">
            <x v="141"/>
          </reference>
          <reference field="15" count="1" selected="0">
            <x v="2"/>
          </reference>
          <reference field="17" count="2">
            <x v="1"/>
            <x v="34"/>
          </reference>
          <reference field="18" count="1" selected="0">
            <x v="0"/>
          </reference>
        </references>
      </pivotArea>
    </format>
    <format dxfId="9982">
      <pivotArea dataOnly="0" labelOnly="1" outline="0" fieldPosition="0">
        <references count="6">
          <reference field="5" count="0" selected="0"/>
          <reference field="11" count="1" selected="0">
            <x v="2"/>
          </reference>
          <reference field="14" count="1" selected="0">
            <x v="141"/>
          </reference>
          <reference field="15" count="1" selected="0">
            <x v="2"/>
          </reference>
          <reference field="17" count="1">
            <x v="38"/>
          </reference>
          <reference field="18" count="1" selected="0">
            <x v="19"/>
          </reference>
        </references>
      </pivotArea>
    </format>
    <format dxfId="9981">
      <pivotArea dataOnly="0" labelOnly="1" outline="0" fieldPosition="0">
        <references count="6">
          <reference field="5" count="0" selected="0"/>
          <reference field="11" count="1" selected="0">
            <x v="35"/>
          </reference>
          <reference field="14" count="1" selected="0">
            <x v="142"/>
          </reference>
          <reference field="15" count="1" selected="0">
            <x v="2"/>
          </reference>
          <reference field="17" count="3">
            <x v="23"/>
            <x v="59"/>
            <x v="99"/>
          </reference>
          <reference field="18" count="1" selected="0">
            <x v="2"/>
          </reference>
        </references>
      </pivotArea>
    </format>
    <format dxfId="9980">
      <pivotArea dataOnly="0" labelOnly="1" outline="0" fieldPosition="0">
        <references count="6">
          <reference field="5" count="0" selected="0"/>
          <reference field="11" count="1" selected="0">
            <x v="2"/>
          </reference>
          <reference field="14" count="1" selected="0">
            <x v="143"/>
          </reference>
          <reference field="15" count="1" selected="0">
            <x v="1"/>
          </reference>
          <reference field="17" count="1">
            <x v="1"/>
          </reference>
          <reference field="18" count="1" selected="0">
            <x v="0"/>
          </reference>
        </references>
      </pivotArea>
    </format>
    <format dxfId="9979">
      <pivotArea dataOnly="0" labelOnly="1" outline="0" fieldPosition="0">
        <references count="6">
          <reference field="5" count="0" selected="0"/>
          <reference field="11" count="1" selected="0">
            <x v="2"/>
          </reference>
          <reference field="14" count="1" selected="0">
            <x v="143"/>
          </reference>
          <reference field="15" count="1" selected="0">
            <x v="1"/>
          </reference>
          <reference field="17" count="1">
            <x v="38"/>
          </reference>
          <reference field="18" count="1" selected="0">
            <x v="19"/>
          </reference>
        </references>
      </pivotArea>
    </format>
    <format dxfId="9978">
      <pivotArea dataOnly="0" labelOnly="1" outline="0" fieldPosition="0">
        <references count="6">
          <reference field="5" count="0" selected="0"/>
          <reference field="11" count="1" selected="0">
            <x v="9"/>
          </reference>
          <reference field="14" count="1" selected="0">
            <x v="144"/>
          </reference>
          <reference field="15" count="1" selected="0">
            <x v="1"/>
          </reference>
          <reference field="17" count="2">
            <x v="1"/>
            <x v="13"/>
          </reference>
          <reference field="18" count="1" selected="0">
            <x v="0"/>
          </reference>
        </references>
      </pivotArea>
    </format>
    <format dxfId="9977">
      <pivotArea dataOnly="0" labelOnly="1" outline="0" fieldPosition="0">
        <references count="6">
          <reference field="5" count="0" selected="0"/>
          <reference field="11" count="1" selected="0">
            <x v="9"/>
          </reference>
          <reference field="14" count="1" selected="0">
            <x v="144"/>
          </reference>
          <reference field="15" count="1" selected="0">
            <x v="1"/>
          </reference>
          <reference field="17" count="2">
            <x v="23"/>
            <x v="99"/>
          </reference>
          <reference field="18" count="1" selected="0">
            <x v="2"/>
          </reference>
        </references>
      </pivotArea>
    </format>
    <format dxfId="9976">
      <pivotArea dataOnly="0" labelOnly="1" outline="0" fieldPosition="0">
        <references count="6">
          <reference field="5" count="0" selected="0"/>
          <reference field="11" count="1" selected="0">
            <x v="6"/>
          </reference>
          <reference field="14" count="1" selected="0">
            <x v="145"/>
          </reference>
          <reference field="15" count="1" selected="0">
            <x v="1"/>
          </reference>
          <reference field="17" count="2">
            <x v="1"/>
            <x v="9"/>
          </reference>
          <reference field="18" count="1" selected="0">
            <x v="0"/>
          </reference>
        </references>
      </pivotArea>
    </format>
    <format dxfId="9975">
      <pivotArea dataOnly="0" labelOnly="1" outline="0" fieldPosition="0">
        <references count="6">
          <reference field="5" count="0" selected="0"/>
          <reference field="11" count="1" selected="0">
            <x v="1"/>
          </reference>
          <reference field="14" count="1" selected="0">
            <x v="146"/>
          </reference>
          <reference field="15" count="1" selected="0">
            <x v="1"/>
          </reference>
          <reference field="17" count="1">
            <x v="40"/>
          </reference>
          <reference field="18" count="1" selected="0">
            <x v="0"/>
          </reference>
        </references>
      </pivotArea>
    </format>
    <format dxfId="9974">
      <pivotArea dataOnly="0" labelOnly="1" outline="0" fieldPosition="0">
        <references count="6">
          <reference field="5" count="0" selected="0"/>
          <reference field="11" count="1" selected="0">
            <x v="6"/>
          </reference>
          <reference field="14" count="1" selected="0">
            <x v="147"/>
          </reference>
          <reference field="15" count="1" selected="0">
            <x v="1"/>
          </reference>
          <reference field="17" count="2">
            <x v="1"/>
            <x v="9"/>
          </reference>
          <reference field="18" count="1" selected="0">
            <x v="0"/>
          </reference>
        </references>
      </pivotArea>
    </format>
    <format dxfId="9973">
      <pivotArea dataOnly="0" labelOnly="1" outline="0" fieldPosition="0">
        <references count="6">
          <reference field="5" count="0" selected="0"/>
          <reference field="11" count="1" selected="0">
            <x v="1"/>
          </reference>
          <reference field="14" count="1" selected="0">
            <x v="148"/>
          </reference>
          <reference field="15" count="1" selected="0">
            <x v="1"/>
          </reference>
          <reference field="17" count="2">
            <x v="3"/>
            <x v="40"/>
          </reference>
          <reference field="18" count="1" selected="0">
            <x v="0"/>
          </reference>
        </references>
      </pivotArea>
    </format>
    <format dxfId="9972">
      <pivotArea dataOnly="0" labelOnly="1" outline="0" fieldPosition="0">
        <references count="6">
          <reference field="5" count="0" selected="0"/>
          <reference field="11" count="1" selected="0">
            <x v="7"/>
          </reference>
          <reference field="14" count="1" selected="0">
            <x v="149"/>
          </reference>
          <reference field="15" count="1" selected="0">
            <x v="2"/>
          </reference>
          <reference field="17" count="3">
            <x v="1"/>
            <x v="34"/>
            <x v="49"/>
          </reference>
          <reference field="18" count="1" selected="0">
            <x v="0"/>
          </reference>
        </references>
      </pivotArea>
    </format>
    <format dxfId="9971">
      <pivotArea dataOnly="0" labelOnly="1" outline="0" fieldPosition="0">
        <references count="6">
          <reference field="5" count="0" selected="0"/>
          <reference field="11" count="1" selected="0">
            <x v="36"/>
          </reference>
          <reference field="14" count="1" selected="0">
            <x v="150"/>
          </reference>
          <reference field="15" count="1" selected="0">
            <x v="1"/>
          </reference>
          <reference field="17" count="3">
            <x v="1"/>
            <x v="49"/>
            <x v="54"/>
          </reference>
          <reference field="18" count="1" selected="0">
            <x v="0"/>
          </reference>
        </references>
      </pivotArea>
    </format>
    <format dxfId="9970">
      <pivotArea dataOnly="0" labelOnly="1" outline="0" fieldPosition="0">
        <references count="6">
          <reference field="5" count="0" selected="0"/>
          <reference field="11" count="1" selected="0">
            <x v="7"/>
          </reference>
          <reference field="14" count="1" selected="0">
            <x v="55"/>
          </reference>
          <reference field="15" count="1" selected="0">
            <x v="1"/>
          </reference>
          <reference field="17" count="1">
            <x v="1"/>
          </reference>
          <reference field="18" count="1" selected="0">
            <x v="0"/>
          </reference>
        </references>
      </pivotArea>
    </format>
    <format dxfId="9969">
      <pivotArea dataOnly="0" labelOnly="1" outline="0" fieldPosition="0">
        <references count="6">
          <reference field="5" count="0" selected="0"/>
          <reference field="11" count="1" selected="0">
            <x v="32"/>
          </reference>
          <reference field="14" count="1" selected="0">
            <x v="151"/>
          </reference>
          <reference field="15" count="1" selected="0">
            <x v="2"/>
          </reference>
          <reference field="17" count="2">
            <x v="1"/>
            <x v="34"/>
          </reference>
          <reference field="18" count="1" selected="0">
            <x v="0"/>
          </reference>
        </references>
      </pivotArea>
    </format>
    <format dxfId="9968">
      <pivotArea dataOnly="0" labelOnly="1" outline="0" fieldPosition="0">
        <references count="6">
          <reference field="5" count="0" selected="0"/>
          <reference field="11" count="1" selected="0">
            <x v="6"/>
          </reference>
          <reference field="14" count="1" selected="0">
            <x v="152"/>
          </reference>
          <reference field="15" count="1" selected="0">
            <x v="1"/>
          </reference>
          <reference field="17" count="1">
            <x v="9"/>
          </reference>
          <reference field="18" count="1" selected="0">
            <x v="0"/>
          </reference>
        </references>
      </pivotArea>
    </format>
    <format dxfId="9967">
      <pivotArea dataOnly="0" labelOnly="1" outline="0" fieldPosition="0">
        <references count="6">
          <reference field="5" count="0" selected="0"/>
          <reference field="11" count="1" selected="0">
            <x v="9"/>
          </reference>
          <reference field="14" count="1" selected="0">
            <x v="153"/>
          </reference>
          <reference field="15" count="1" selected="0">
            <x v="2"/>
          </reference>
          <reference field="17" count="2">
            <x v="1"/>
            <x v="34"/>
          </reference>
          <reference field="18" count="1" selected="0">
            <x v="0"/>
          </reference>
        </references>
      </pivotArea>
    </format>
    <format dxfId="9966">
      <pivotArea dataOnly="0" labelOnly="1" outline="0" fieldPosition="0">
        <references count="6">
          <reference field="5" count="0" selected="0"/>
          <reference field="11" count="1" selected="0">
            <x v="9"/>
          </reference>
          <reference field="14" count="1" selected="0">
            <x v="153"/>
          </reference>
          <reference field="15" count="1" selected="0">
            <x v="2"/>
          </reference>
          <reference field="17" count="1">
            <x v="23"/>
          </reference>
          <reference field="18" count="1" selected="0">
            <x v="2"/>
          </reference>
        </references>
      </pivotArea>
    </format>
    <format dxfId="9965">
      <pivotArea dataOnly="0" labelOnly="1" outline="0" fieldPosition="0">
        <references count="6">
          <reference field="5" count="0" selected="0"/>
          <reference field="11" count="1" selected="0">
            <x v="0"/>
          </reference>
          <reference field="14" count="1" selected="0">
            <x v="154"/>
          </reference>
          <reference field="15" count="1" selected="0">
            <x v="0"/>
          </reference>
          <reference field="17" count="1">
            <x v="1"/>
          </reference>
          <reference field="18" count="1" selected="0">
            <x v="0"/>
          </reference>
        </references>
      </pivotArea>
    </format>
    <format dxfId="9964">
      <pivotArea dataOnly="0" labelOnly="1" outline="0" fieldPosition="0">
        <references count="6">
          <reference field="5" count="0" selected="0"/>
          <reference field="11" count="1" selected="0">
            <x v="33"/>
          </reference>
          <reference field="14" count="1" selected="0">
            <x v="155"/>
          </reference>
          <reference field="15" count="1" selected="0">
            <x v="2"/>
          </reference>
          <reference field="17" count="3">
            <x v="36"/>
            <x v="49"/>
            <x v="145"/>
          </reference>
          <reference field="18" count="1" selected="0">
            <x v="0"/>
          </reference>
        </references>
      </pivotArea>
    </format>
    <format dxfId="9963">
      <pivotArea dataOnly="0" labelOnly="1" outline="0" fieldPosition="0">
        <references count="6">
          <reference field="5" count="0" selected="0"/>
          <reference field="11" count="1" selected="0">
            <x v="9"/>
          </reference>
          <reference field="14" count="1" selected="0">
            <x v="156"/>
          </reference>
          <reference field="15" count="1" selected="0">
            <x v="2"/>
          </reference>
          <reference field="17" count="2">
            <x v="1"/>
            <x v="34"/>
          </reference>
          <reference field="18" count="1" selected="0">
            <x v="0"/>
          </reference>
        </references>
      </pivotArea>
    </format>
    <format dxfId="9962">
      <pivotArea dataOnly="0" labelOnly="1" outline="0" fieldPosition="0">
        <references count="6">
          <reference field="5" count="0" selected="0"/>
          <reference field="11" count="1" selected="0">
            <x v="9"/>
          </reference>
          <reference field="14" count="1" selected="0">
            <x v="156"/>
          </reference>
          <reference field="15" count="1" selected="0">
            <x v="2"/>
          </reference>
          <reference field="17" count="1">
            <x v="23"/>
          </reference>
          <reference field="18" count="1" selected="0">
            <x v="2"/>
          </reference>
        </references>
      </pivotArea>
    </format>
    <format dxfId="9961">
      <pivotArea dataOnly="0" labelOnly="1" outline="0" fieldPosition="0">
        <references count="6">
          <reference field="5" count="0" selected="0"/>
          <reference field="11" count="1" selected="0">
            <x v="9"/>
          </reference>
          <reference field="14" count="1" selected="0">
            <x v="156"/>
          </reference>
          <reference field="15" count="1" selected="0">
            <x v="2"/>
          </reference>
          <reference field="17" count="1">
            <x v="146"/>
          </reference>
          <reference field="18" count="1" selected="0">
            <x v="37"/>
          </reference>
        </references>
      </pivotArea>
    </format>
    <format dxfId="9960">
      <pivotArea dataOnly="0" labelOnly="1" outline="0" fieldPosition="0">
        <references count="6">
          <reference field="5" count="0" selected="0"/>
          <reference field="11" count="1" selected="0">
            <x v="9"/>
          </reference>
          <reference field="14" count="1" selected="0">
            <x v="156"/>
          </reference>
          <reference field="15" count="1" selected="0">
            <x v="2"/>
          </reference>
          <reference field="17" count="1">
            <x v="51"/>
          </reference>
          <reference field="18" count="1" selected="0">
            <x v="4"/>
          </reference>
        </references>
      </pivotArea>
    </format>
    <format dxfId="9959">
      <pivotArea dataOnly="0" labelOnly="1" outline="0" fieldPosition="0">
        <references count="6">
          <reference field="5" count="0" selected="0"/>
          <reference field="11" count="1" selected="0">
            <x v="10"/>
          </reference>
          <reference field="14" count="1" selected="0">
            <x v="157"/>
          </reference>
          <reference field="15" count="1" selected="0">
            <x v="1"/>
          </reference>
          <reference field="17" count="2">
            <x v="1"/>
            <x v="16"/>
          </reference>
          <reference field="18" count="1" selected="0">
            <x v="0"/>
          </reference>
        </references>
      </pivotArea>
    </format>
    <format dxfId="9958">
      <pivotArea dataOnly="0" labelOnly="1" outline="0" fieldPosition="0">
        <references count="6">
          <reference field="5" count="0" selected="0"/>
          <reference field="11" count="1" selected="0">
            <x v="10"/>
          </reference>
          <reference field="14" count="1" selected="0">
            <x v="158"/>
          </reference>
          <reference field="15" count="1" selected="0">
            <x v="2"/>
          </reference>
          <reference field="17" count="3">
            <x v="1"/>
            <x v="49"/>
            <x v="55"/>
          </reference>
          <reference field="18" count="1" selected="0">
            <x v="0"/>
          </reference>
        </references>
      </pivotArea>
    </format>
    <format dxfId="9957">
      <pivotArea dataOnly="0" labelOnly="1" outline="0" fieldPosition="0">
        <references count="6">
          <reference field="5" count="0" selected="0"/>
          <reference field="11" count="1" selected="0">
            <x v="10"/>
          </reference>
          <reference field="14" count="1" selected="0">
            <x v="158"/>
          </reference>
          <reference field="15" count="1" selected="0">
            <x v="2"/>
          </reference>
          <reference field="17" count="2">
            <x v="23"/>
            <x v="99"/>
          </reference>
          <reference field="18" count="1" selected="0">
            <x v="2"/>
          </reference>
        </references>
      </pivotArea>
    </format>
    <format dxfId="9956">
      <pivotArea dataOnly="0" labelOnly="1" outline="0" fieldPosition="0">
        <references count="6">
          <reference field="5" count="0" selected="0"/>
          <reference field="11" count="1" selected="0">
            <x v="10"/>
          </reference>
          <reference field="14" count="1" selected="0">
            <x v="158"/>
          </reference>
          <reference field="15" count="1" selected="0">
            <x v="2"/>
          </reference>
          <reference field="17" count="2">
            <x v="38"/>
            <x v="47"/>
          </reference>
          <reference field="18" count="1" selected="0">
            <x v="19"/>
          </reference>
        </references>
      </pivotArea>
    </format>
    <format dxfId="9955">
      <pivotArea dataOnly="0" labelOnly="1" outline="0" fieldPosition="0">
        <references count="6">
          <reference field="5" count="0" selected="0"/>
          <reference field="11" count="1" selected="0">
            <x v="37"/>
          </reference>
          <reference field="14" count="1" selected="0">
            <x v="159"/>
          </reference>
          <reference field="15" count="1" selected="0">
            <x v="2"/>
          </reference>
          <reference field="17" count="2">
            <x v="1"/>
            <x v="34"/>
          </reference>
          <reference field="18" count="1" selected="0">
            <x v="0"/>
          </reference>
        </references>
      </pivotArea>
    </format>
    <format dxfId="9954">
      <pivotArea dataOnly="0" labelOnly="1" outline="0" fieldPosition="0">
        <references count="6">
          <reference field="5" count="0" selected="0"/>
          <reference field="11" count="1" selected="0">
            <x v="5"/>
          </reference>
          <reference field="14" count="1" selected="0">
            <x v="160"/>
          </reference>
          <reference field="15" count="1" selected="0">
            <x v="1"/>
          </reference>
          <reference field="17" count="3">
            <x v="1"/>
            <x v="7"/>
            <x v="49"/>
          </reference>
          <reference field="18" count="1" selected="0">
            <x v="0"/>
          </reference>
        </references>
      </pivotArea>
    </format>
    <format dxfId="9953">
      <pivotArea dataOnly="0" labelOnly="1" outline="0" fieldPosition="0">
        <references count="6">
          <reference field="5" count="0" selected="0"/>
          <reference field="11" count="1" selected="0">
            <x v="5"/>
          </reference>
          <reference field="14" count="1" selected="0">
            <x v="160"/>
          </reference>
          <reference field="15" count="1" selected="0">
            <x v="1"/>
          </reference>
          <reference field="17" count="1">
            <x v="38"/>
          </reference>
          <reference field="18" count="1" selected="0">
            <x v="19"/>
          </reference>
        </references>
      </pivotArea>
    </format>
    <format dxfId="9952">
      <pivotArea dataOnly="0" labelOnly="1" outline="0" fieldPosition="0">
        <references count="6">
          <reference field="5" count="0" selected="0"/>
          <reference field="11" count="1" selected="0">
            <x v="37"/>
          </reference>
          <reference field="14" count="1" selected="0">
            <x v="161"/>
          </reference>
          <reference field="15" count="1" selected="0">
            <x v="2"/>
          </reference>
          <reference field="17" count="3">
            <x v="1"/>
            <x v="34"/>
            <x v="49"/>
          </reference>
          <reference field="18" count="1" selected="0">
            <x v="0"/>
          </reference>
        </references>
      </pivotArea>
    </format>
    <format dxfId="9951">
      <pivotArea dataOnly="0" labelOnly="1" outline="0" fieldPosition="0">
        <references count="6">
          <reference field="5" count="0" selected="0"/>
          <reference field="11" count="1" selected="0">
            <x v="37"/>
          </reference>
          <reference field="14" count="1" selected="0">
            <x v="161"/>
          </reference>
          <reference field="15" count="1" selected="0">
            <x v="2"/>
          </reference>
          <reference field="17" count="1">
            <x v="96"/>
          </reference>
          <reference field="18" count="1" selected="0">
            <x v="3"/>
          </reference>
        </references>
      </pivotArea>
    </format>
    <format dxfId="9950">
      <pivotArea dataOnly="0" labelOnly="1" outline="0" fieldPosition="0">
        <references count="6">
          <reference field="5" count="0" selected="0"/>
          <reference field="11" count="1" selected="0">
            <x v="37"/>
          </reference>
          <reference field="14" count="1" selected="0">
            <x v="161"/>
          </reference>
          <reference field="15" count="1" selected="0">
            <x v="2"/>
          </reference>
          <reference field="17" count="4">
            <x v="56"/>
            <x v="57"/>
            <x v="58"/>
            <x v="59"/>
          </reference>
          <reference field="18" count="1" selected="0">
            <x v="2"/>
          </reference>
        </references>
      </pivotArea>
    </format>
    <format dxfId="9949">
      <pivotArea dataOnly="0" labelOnly="1" outline="0" fieldPosition="0">
        <references count="6">
          <reference field="5" count="0" selected="0"/>
          <reference field="11" count="1" selected="0">
            <x v="6"/>
          </reference>
          <reference field="14" count="1" selected="0">
            <x v="162"/>
          </reference>
          <reference field="15" count="1" selected="0">
            <x v="1"/>
          </reference>
          <reference field="17" count="2">
            <x v="60"/>
            <x v="61"/>
          </reference>
          <reference field="18" count="1" selected="0">
            <x v="0"/>
          </reference>
        </references>
      </pivotArea>
    </format>
    <format dxfId="9948">
      <pivotArea dataOnly="0" labelOnly="1" outline="0" fieldPosition="0">
        <references count="6">
          <reference field="5" count="0" selected="0"/>
          <reference field="11" count="1" selected="0">
            <x v="41"/>
          </reference>
          <reference field="14" count="1" selected="0">
            <x v="278"/>
          </reference>
          <reference field="15" count="1" selected="0">
            <x v="0"/>
          </reference>
          <reference field="17" count="1">
            <x v="116"/>
          </reference>
          <reference field="18" count="1" selected="0">
            <x v="36"/>
          </reference>
        </references>
      </pivotArea>
    </format>
    <format dxfId="9947">
      <pivotArea dataOnly="0" labelOnly="1" outline="0" fieldPosition="0">
        <references count="6">
          <reference field="5" count="0" selected="0"/>
          <reference field="11" count="1" selected="0">
            <x v="11"/>
          </reference>
          <reference field="14" count="1" selected="0">
            <x v="163"/>
          </reference>
          <reference field="15" count="1" selected="0">
            <x v="1"/>
          </reference>
          <reference field="17" count="2">
            <x v="1"/>
            <x v="7"/>
          </reference>
          <reference field="18" count="1" selected="0">
            <x v="0"/>
          </reference>
        </references>
      </pivotArea>
    </format>
    <format dxfId="9946">
      <pivotArea dataOnly="0" labelOnly="1" outline="0" fieldPosition="0">
        <references count="6">
          <reference field="5" count="0" selected="0"/>
          <reference field="11" count="1" selected="0">
            <x v="6"/>
          </reference>
          <reference field="14" count="1" selected="0">
            <x v="165"/>
          </reference>
          <reference field="15" count="1" selected="0">
            <x v="2"/>
          </reference>
          <reference field="17" count="3">
            <x v="1"/>
            <x v="34"/>
            <x v="60"/>
          </reference>
          <reference field="18" count="1" selected="0">
            <x v="0"/>
          </reference>
        </references>
      </pivotArea>
    </format>
    <format dxfId="9945">
      <pivotArea dataOnly="0" labelOnly="1" outline="0" fieldPosition="0">
        <references count="6">
          <reference field="5" count="0" selected="0"/>
          <reference field="11" count="1" selected="0">
            <x v="10"/>
          </reference>
          <reference field="14" count="1" selected="0">
            <x v="20"/>
          </reference>
          <reference field="15" count="1" selected="0">
            <x v="2"/>
          </reference>
          <reference field="17" count="1">
            <x v="1"/>
          </reference>
          <reference field="18" count="1" selected="0">
            <x v="0"/>
          </reference>
        </references>
      </pivotArea>
    </format>
    <format dxfId="9944">
      <pivotArea dataOnly="0" labelOnly="1" outline="0" fieldPosition="0">
        <references count="6">
          <reference field="5" count="0" selected="0"/>
          <reference field="11" count="1" selected="0">
            <x v="25"/>
          </reference>
          <reference field="14" count="1" selected="0">
            <x v="166"/>
          </reference>
          <reference field="15" count="1" selected="0">
            <x v="2"/>
          </reference>
          <reference field="17" count="2">
            <x v="1"/>
            <x v="34"/>
          </reference>
          <reference field="18" count="1" selected="0">
            <x v="0"/>
          </reference>
        </references>
      </pivotArea>
    </format>
    <format dxfId="9943">
      <pivotArea dataOnly="0" labelOnly="1" outline="0" fieldPosition="0">
        <references count="6">
          <reference field="5" count="0" selected="0"/>
          <reference field="11" count="1" selected="0">
            <x v="6"/>
          </reference>
          <reference field="14" count="1" selected="0">
            <x v="167"/>
          </reference>
          <reference field="15" count="1" selected="0">
            <x v="2"/>
          </reference>
          <reference field="17" count="3">
            <x v="1"/>
            <x v="34"/>
            <x v="60"/>
          </reference>
          <reference field="18" count="1" selected="0">
            <x v="0"/>
          </reference>
        </references>
      </pivotArea>
    </format>
    <format dxfId="9942">
      <pivotArea dataOnly="0" labelOnly="1" outline="0" fieldPosition="0">
        <references count="6">
          <reference field="5" count="0" selected="0"/>
          <reference field="11" count="1" selected="0">
            <x v="1"/>
          </reference>
          <reference field="14" count="1" selected="0">
            <x v="168"/>
          </reference>
          <reference field="15" count="1" selected="0">
            <x v="1"/>
          </reference>
          <reference field="17" count="1">
            <x v="40"/>
          </reference>
          <reference field="18" count="1" selected="0">
            <x v="0"/>
          </reference>
        </references>
      </pivotArea>
    </format>
    <format dxfId="9941">
      <pivotArea dataOnly="0" labelOnly="1" outline="0" fieldPosition="0">
        <references count="6">
          <reference field="5" count="0" selected="0"/>
          <reference field="11" count="1" selected="0">
            <x v="13"/>
          </reference>
          <reference field="14" count="1" selected="0">
            <x v="169"/>
          </reference>
          <reference field="15" count="1" selected="0">
            <x v="1"/>
          </reference>
          <reference field="17" count="2">
            <x v="1"/>
            <x v="48"/>
          </reference>
          <reference field="18" count="1" selected="0">
            <x v="0"/>
          </reference>
        </references>
      </pivotArea>
    </format>
    <format dxfId="9940">
      <pivotArea dataOnly="0" labelOnly="1" outline="0" fieldPosition="0">
        <references count="6">
          <reference field="5" count="0" selected="0"/>
          <reference field="11" count="1" selected="0">
            <x v="31"/>
          </reference>
          <reference field="14" count="1" selected="0">
            <x v="170"/>
          </reference>
          <reference field="15" count="1" selected="0">
            <x v="2"/>
          </reference>
          <reference field="17" count="3">
            <x v="1"/>
            <x v="34"/>
            <x v="49"/>
          </reference>
          <reference field="18" count="1" selected="0">
            <x v="0"/>
          </reference>
        </references>
      </pivotArea>
    </format>
    <format dxfId="9939">
      <pivotArea dataOnly="0" labelOnly="1" outline="0" fieldPosition="0">
        <references count="6">
          <reference field="5" count="0" selected="0"/>
          <reference field="11" count="1" selected="0">
            <x v="0"/>
          </reference>
          <reference field="14" count="1" selected="0">
            <x v="172"/>
          </reference>
          <reference field="15" count="1" selected="0">
            <x v="1"/>
          </reference>
          <reference field="17" count="2">
            <x v="1"/>
            <x v="33"/>
          </reference>
          <reference field="18" count="1" selected="0">
            <x v="0"/>
          </reference>
        </references>
      </pivotArea>
    </format>
    <format dxfId="9938">
      <pivotArea dataOnly="0" labelOnly="1" outline="0" fieldPosition="0">
        <references count="6">
          <reference field="5" count="0" selected="0"/>
          <reference field="11" count="1" selected="0">
            <x v="13"/>
          </reference>
          <reference field="14" count="1" selected="0">
            <x v="173"/>
          </reference>
          <reference field="15" count="1" selected="0">
            <x v="1"/>
          </reference>
          <reference field="17" count="2">
            <x v="1"/>
            <x v="48"/>
          </reference>
          <reference field="18" count="1" selected="0">
            <x v="0"/>
          </reference>
        </references>
      </pivotArea>
    </format>
    <format dxfId="9937">
      <pivotArea dataOnly="0" labelOnly="1" outline="0" fieldPosition="0">
        <references count="6">
          <reference field="5" count="0" selected="0"/>
          <reference field="11" count="1" selected="0">
            <x v="5"/>
          </reference>
          <reference field="14" count="1" selected="0">
            <x v="174"/>
          </reference>
          <reference field="15" count="1" selected="0">
            <x v="2"/>
          </reference>
          <reference field="17" count="3">
            <x v="1"/>
            <x v="34"/>
            <x v="49"/>
          </reference>
          <reference field="18" count="1" selected="0">
            <x v="0"/>
          </reference>
        </references>
      </pivotArea>
    </format>
    <format dxfId="9936">
      <pivotArea dataOnly="0" labelOnly="1" outline="0" fieldPosition="0">
        <references count="6">
          <reference field="5" count="0" selected="0"/>
          <reference field="11" count="1" selected="0">
            <x v="9"/>
          </reference>
          <reference field="14" count="1" selected="0">
            <x v="175"/>
          </reference>
          <reference field="15" count="1" selected="0">
            <x v="1"/>
          </reference>
          <reference field="17" count="1">
            <x v="13"/>
          </reference>
          <reference field="18" count="1" selected="0">
            <x v="0"/>
          </reference>
        </references>
      </pivotArea>
    </format>
    <format dxfId="9935">
      <pivotArea dataOnly="0" labelOnly="1" outline="0" fieldPosition="0">
        <references count="6">
          <reference field="5" count="0" selected="0"/>
          <reference field="11" count="1" selected="0">
            <x v="9"/>
          </reference>
          <reference field="14" count="1" selected="0">
            <x v="176"/>
          </reference>
          <reference field="15" count="1" selected="0">
            <x v="1"/>
          </reference>
          <reference field="17" count="1">
            <x v="13"/>
          </reference>
          <reference field="18" count="1" selected="0">
            <x v="0"/>
          </reference>
        </references>
      </pivotArea>
    </format>
    <format dxfId="9934">
      <pivotArea dataOnly="0" labelOnly="1" outline="0" fieldPosition="0">
        <references count="6">
          <reference field="5" count="0" selected="0"/>
          <reference field="11" count="1" selected="0">
            <x v="1"/>
          </reference>
          <reference field="14" count="1" selected="0">
            <x v="177"/>
          </reference>
          <reference field="15" count="1" selected="0">
            <x v="1"/>
          </reference>
          <reference field="17" count="2">
            <x v="3"/>
            <x v="40"/>
          </reference>
          <reference field="18" count="1" selected="0">
            <x v="0"/>
          </reference>
        </references>
      </pivotArea>
    </format>
    <format dxfId="9933">
      <pivotArea dataOnly="0" labelOnly="1" outline="0" fieldPosition="0">
        <references count="6">
          <reference field="5" count="0" selected="0"/>
          <reference field="11" count="1" selected="0">
            <x v="15"/>
          </reference>
          <reference field="14" count="1" selected="0">
            <x v="178"/>
          </reference>
          <reference field="15" count="1" selected="0">
            <x v="2"/>
          </reference>
          <reference field="17" count="3">
            <x v="1"/>
            <x v="34"/>
            <x v="49"/>
          </reference>
          <reference field="18" count="1" selected="0">
            <x v="0"/>
          </reference>
        </references>
      </pivotArea>
    </format>
    <format dxfId="9932">
      <pivotArea dataOnly="0" labelOnly="1" outline="0" fieldPosition="0">
        <references count="6">
          <reference field="5" count="0" selected="0"/>
          <reference field="11" count="1" selected="0">
            <x v="6"/>
          </reference>
          <reference field="14" count="1" selected="0">
            <x v="180"/>
          </reference>
          <reference field="15" count="1" selected="0">
            <x v="1"/>
          </reference>
          <reference field="17" count="1">
            <x v="9"/>
          </reference>
          <reference field="18" count="1" selected="0">
            <x v="0"/>
          </reference>
        </references>
      </pivotArea>
    </format>
    <format dxfId="9931">
      <pivotArea dataOnly="0" labelOnly="1" outline="0" fieldPosition="0">
        <references count="6">
          <reference field="5" count="0" selected="0"/>
          <reference field="11" count="1" selected="0">
            <x v="38"/>
          </reference>
          <reference field="14" count="1" selected="0">
            <x v="181"/>
          </reference>
          <reference field="15" count="1" selected="0">
            <x v="0"/>
          </reference>
          <reference field="17" count="2">
            <x v="1"/>
            <x v="33"/>
          </reference>
          <reference field="18" count="1" selected="0">
            <x v="0"/>
          </reference>
        </references>
      </pivotArea>
    </format>
    <format dxfId="9930">
      <pivotArea dataOnly="0" labelOnly="1" outline="0" fieldPosition="0">
        <references count="6">
          <reference field="5" count="0" selected="0"/>
          <reference field="11" count="1" selected="0">
            <x v="9"/>
          </reference>
          <reference field="14" count="1" selected="0">
            <x v="182"/>
          </reference>
          <reference field="15" count="1" selected="0">
            <x v="1"/>
          </reference>
          <reference field="17" count="2">
            <x v="1"/>
            <x v="13"/>
          </reference>
          <reference field="18" count="1" selected="0">
            <x v="0"/>
          </reference>
        </references>
      </pivotArea>
    </format>
    <format dxfId="9929">
      <pivotArea dataOnly="0" labelOnly="1" outline="0" fieldPosition="0">
        <references count="6">
          <reference field="5" count="0" selected="0"/>
          <reference field="11" count="1" selected="0">
            <x v="9"/>
          </reference>
          <reference field="14" count="1" selected="0">
            <x v="182"/>
          </reference>
          <reference field="15" count="1" selected="0">
            <x v="1"/>
          </reference>
          <reference field="17" count="1">
            <x v="23"/>
          </reference>
          <reference field="18" count="1" selected="0">
            <x v="2"/>
          </reference>
        </references>
      </pivotArea>
    </format>
    <format dxfId="9928">
      <pivotArea dataOnly="0" labelOnly="1" outline="0" fieldPosition="0">
        <references count="6">
          <reference field="5" count="0" selected="0"/>
          <reference field="11" count="1" selected="0">
            <x v="9"/>
          </reference>
          <reference field="14" count="1" selected="0">
            <x v="182"/>
          </reference>
          <reference field="15" count="1" selected="0">
            <x v="1"/>
          </reference>
          <reference field="17" count="1">
            <x v="51"/>
          </reference>
          <reference field="18" count="1" selected="0">
            <x v="4"/>
          </reference>
        </references>
      </pivotArea>
    </format>
    <format dxfId="9927">
      <pivotArea dataOnly="0" labelOnly="1" outline="0" fieldPosition="0">
        <references count="6">
          <reference field="5" count="0" selected="0"/>
          <reference field="11" count="1" selected="0">
            <x v="1"/>
          </reference>
          <reference field="14" count="1" selected="0">
            <x v="183"/>
          </reference>
          <reference field="15" count="1" selected="0">
            <x v="2"/>
          </reference>
          <reference field="17" count="2">
            <x v="3"/>
            <x v="40"/>
          </reference>
          <reference field="18" count="1" selected="0">
            <x v="0"/>
          </reference>
        </references>
      </pivotArea>
    </format>
    <format dxfId="9926">
      <pivotArea dataOnly="0" labelOnly="1" outline="0" fieldPosition="0">
        <references count="6">
          <reference field="5" count="0" selected="0"/>
          <reference field="11" count="1" selected="0">
            <x v="1"/>
          </reference>
          <reference field="14" count="1" selected="0">
            <x v="183"/>
          </reference>
          <reference field="15" count="1" selected="0">
            <x v="2"/>
          </reference>
          <reference field="17" count="1">
            <x v="23"/>
          </reference>
          <reference field="18" count="1" selected="0">
            <x v="2"/>
          </reference>
        </references>
      </pivotArea>
    </format>
    <format dxfId="9925">
      <pivotArea dataOnly="0" labelOnly="1" outline="0" fieldPosition="0">
        <references count="6">
          <reference field="5" count="0" selected="0"/>
          <reference field="11" count="1" selected="0">
            <x v="36"/>
          </reference>
          <reference field="14" count="1" selected="0">
            <x v="184"/>
          </reference>
          <reference field="15" count="1" selected="0">
            <x v="2"/>
          </reference>
          <reference field="17" count="3">
            <x v="1"/>
            <x v="49"/>
            <x v="65"/>
          </reference>
          <reference field="18" count="1" selected="0">
            <x v="0"/>
          </reference>
        </references>
      </pivotArea>
    </format>
    <format dxfId="9924">
      <pivotArea dataOnly="0" labelOnly="1" outline="0" fieldPosition="0">
        <references count="6">
          <reference field="5" count="0" selected="0"/>
          <reference field="11" count="1" selected="0">
            <x v="1"/>
          </reference>
          <reference field="14" count="1" selected="0">
            <x v="185"/>
          </reference>
          <reference field="15" count="1" selected="0">
            <x v="1"/>
          </reference>
          <reference field="17" count="2">
            <x v="3"/>
            <x v="40"/>
          </reference>
          <reference field="18" count="1" selected="0">
            <x v="0"/>
          </reference>
        </references>
      </pivotArea>
    </format>
    <format dxfId="9923">
      <pivotArea dataOnly="0" labelOnly="1" outline="0" fieldPosition="0">
        <references count="6">
          <reference field="5" count="0" selected="0"/>
          <reference field="11" count="1" selected="0">
            <x v="16"/>
          </reference>
          <reference field="14" count="1" selected="0">
            <x v="281"/>
          </reference>
          <reference field="15" count="1" selected="0">
            <x v="1"/>
          </reference>
          <reference field="17" count="1">
            <x v="1"/>
          </reference>
          <reference field="18" count="1" selected="0">
            <x v="0"/>
          </reference>
        </references>
      </pivotArea>
    </format>
    <format dxfId="9922">
      <pivotArea dataOnly="0" labelOnly="1" outline="0" fieldPosition="0">
        <references count="6">
          <reference field="5" count="0" selected="0"/>
          <reference field="11" count="1" selected="0">
            <x v="15"/>
          </reference>
          <reference field="14" count="1" selected="0">
            <x v="186"/>
          </reference>
          <reference field="15" count="1" selected="0">
            <x v="2"/>
          </reference>
          <reference field="17" count="3">
            <x v="1"/>
            <x v="34"/>
            <x v="49"/>
          </reference>
          <reference field="18" count="1" selected="0">
            <x v="0"/>
          </reference>
        </references>
      </pivotArea>
    </format>
    <format dxfId="9921">
      <pivotArea dataOnly="0" labelOnly="1" outline="0" fieldPosition="0">
        <references count="6">
          <reference field="5" count="0" selected="0"/>
          <reference field="11" count="1" selected="0">
            <x v="15"/>
          </reference>
          <reference field="14" count="1" selected="0">
            <x v="186"/>
          </reference>
          <reference field="15" count="1" selected="0">
            <x v="2"/>
          </reference>
          <reference field="17" count="1">
            <x v="52"/>
          </reference>
          <reference field="18" count="1" selected="0">
            <x v="3"/>
          </reference>
        </references>
      </pivotArea>
    </format>
    <format dxfId="9920">
      <pivotArea dataOnly="0" labelOnly="1" outline="0" fieldPosition="0">
        <references count="6">
          <reference field="5" count="0" selected="0"/>
          <reference field="11" count="1" selected="0">
            <x v="15"/>
          </reference>
          <reference field="14" count="1" selected="0">
            <x v="186"/>
          </reference>
          <reference field="15" count="1" selected="0">
            <x v="2"/>
          </reference>
          <reference field="17" count="1">
            <x v="53"/>
          </reference>
          <reference field="18" count="1" selected="0">
            <x v="21"/>
          </reference>
        </references>
      </pivotArea>
    </format>
    <format dxfId="9919">
      <pivotArea dataOnly="0" labelOnly="1" outline="0" fieldPosition="0">
        <references count="6">
          <reference field="5" count="0" selected="0"/>
          <reference field="11" count="1" selected="0">
            <x v="6"/>
          </reference>
          <reference field="14" count="1" selected="0">
            <x v="187"/>
          </reference>
          <reference field="15" count="1" selected="0">
            <x v="1"/>
          </reference>
          <reference field="17" count="1">
            <x v="9"/>
          </reference>
          <reference field="18" count="1" selected="0">
            <x v="0"/>
          </reference>
        </references>
      </pivotArea>
    </format>
    <format dxfId="9918">
      <pivotArea dataOnly="0" labelOnly="1" outline="0" fieldPosition="0">
        <references count="6">
          <reference field="5" count="0" selected="0"/>
          <reference field="11" count="1" selected="0">
            <x v="6"/>
          </reference>
          <reference field="14" count="1" selected="0">
            <x v="188"/>
          </reference>
          <reference field="15" count="1" selected="0">
            <x v="2"/>
          </reference>
          <reference field="17" count="2">
            <x v="1"/>
            <x v="34"/>
          </reference>
          <reference field="18" count="1" selected="0">
            <x v="0"/>
          </reference>
        </references>
      </pivotArea>
    </format>
    <format dxfId="9917">
      <pivotArea dataOnly="0" labelOnly="1" outline="0" fieldPosition="0">
        <references count="6">
          <reference field="5" count="0" selected="0"/>
          <reference field="11" count="1" selected="0">
            <x v="10"/>
          </reference>
          <reference field="14" count="1" selected="0">
            <x v="189"/>
          </reference>
          <reference field="15" count="1" selected="0">
            <x v="1"/>
          </reference>
          <reference field="17" count="2">
            <x v="1"/>
            <x v="16"/>
          </reference>
          <reference field="18" count="1" selected="0">
            <x v="0"/>
          </reference>
        </references>
      </pivotArea>
    </format>
    <format dxfId="9916">
      <pivotArea dataOnly="0" labelOnly="1" outline="0" fieldPosition="0">
        <references count="6">
          <reference field="5" count="0" selected="0"/>
          <reference field="11" count="1" selected="0">
            <x v="10"/>
          </reference>
          <reference field="14" count="1" selected="0">
            <x v="189"/>
          </reference>
          <reference field="15" count="1" selected="0">
            <x v="1"/>
          </reference>
          <reference field="17" count="1">
            <x v="38"/>
          </reference>
          <reference field="18" count="1" selected="0">
            <x v="19"/>
          </reference>
        </references>
      </pivotArea>
    </format>
    <format dxfId="9915">
      <pivotArea dataOnly="0" labelOnly="1" outline="0" fieldPosition="0">
        <references count="1">
          <reference field="4294967294" count="3">
            <x v="0"/>
            <x v="1"/>
            <x v="2"/>
          </reference>
        </references>
      </pivotArea>
    </format>
    <format dxfId="9914">
      <pivotArea dataOnly="0" labelOnly="1" outline="0" fieldPosition="0">
        <references count="2">
          <reference field="4294967294" count="1" selected="0">
            <x v="0"/>
          </reference>
          <reference field="0" count="1">
            <x v="0"/>
          </reference>
        </references>
      </pivotArea>
    </format>
    <format dxfId="9913">
      <pivotArea dataOnly="0" labelOnly="1" outline="0" fieldPosition="0">
        <references count="2">
          <reference field="4294967294" count="1" selected="0">
            <x v="1"/>
          </reference>
          <reference field="0" count="1">
            <x v="0"/>
          </reference>
        </references>
      </pivotArea>
    </format>
    <format dxfId="9912">
      <pivotArea dataOnly="0" labelOnly="1" outline="0" fieldPosition="0">
        <references count="2">
          <reference field="4294967294" count="1" selected="0">
            <x v="2"/>
          </reference>
          <reference field="0" count="1">
            <x v="0"/>
          </reference>
        </references>
      </pivotArea>
    </format>
    <format dxfId="9911">
      <pivotArea dataOnly="0" labelOnly="1" outline="0" fieldPosition="0">
        <references count="3">
          <reference field="5" count="1" selected="0">
            <x v="2"/>
          </reference>
          <reference field="14" count="23">
            <x v="52"/>
            <x v="56"/>
            <x v="62"/>
            <x v="63"/>
            <x v="65"/>
            <x v="66"/>
            <x v="67"/>
            <x v="69"/>
            <x v="72"/>
            <x v="73"/>
            <x v="79"/>
            <x v="228"/>
            <x v="229"/>
            <x v="230"/>
            <x v="231"/>
            <x v="232"/>
            <x v="233"/>
            <x v="234"/>
            <x v="235"/>
            <x v="236"/>
            <x v="237"/>
            <x v="238"/>
            <x v="239"/>
          </reference>
          <reference field="21" count="1" selected="0">
            <x v="1"/>
          </reference>
        </references>
      </pivotArea>
    </format>
    <format dxfId="9910">
      <pivotArea dataOnly="0" labelOnly="1" outline="0" fieldPosition="0">
        <references count="3">
          <reference field="5" count="1" selected="0">
            <x v="3"/>
          </reference>
          <reference field="14" count="15">
            <x v="87"/>
            <x v="91"/>
            <x v="92"/>
            <x v="96"/>
            <x v="99"/>
            <x v="240"/>
            <x v="241"/>
            <x v="242"/>
            <x v="243"/>
            <x v="244"/>
            <x v="245"/>
            <x v="246"/>
            <x v="247"/>
            <x v="248"/>
            <x v="249"/>
          </reference>
          <reference field="21" count="1" selected="0">
            <x v="1"/>
          </reference>
        </references>
      </pivotArea>
    </format>
    <format dxfId="9909">
      <pivotArea dataOnly="0" labelOnly="1" outline="0" fieldPosition="0">
        <references count="3">
          <reference field="5" count="1" selected="0">
            <x v="0"/>
          </reference>
          <reference field="14" count="34">
            <x v="1"/>
            <x v="3"/>
            <x v="5"/>
            <x v="11"/>
            <x v="12"/>
            <x v="13"/>
            <x v="14"/>
            <x v="16"/>
            <x v="17"/>
            <x v="18"/>
            <x v="19"/>
            <x v="20"/>
            <x v="24"/>
            <x v="27"/>
            <x v="28"/>
            <x v="31"/>
            <x v="36"/>
            <x v="40"/>
            <x v="41"/>
            <x v="43"/>
            <x v="49"/>
            <x v="50"/>
            <x v="250"/>
            <x v="251"/>
            <x v="252"/>
            <x v="253"/>
            <x v="254"/>
            <x v="255"/>
            <x v="256"/>
            <x v="257"/>
            <x v="258"/>
            <x v="259"/>
            <x v="260"/>
            <x v="261"/>
          </reference>
          <reference field="21" count="1" selected="0">
            <x v="1"/>
          </reference>
        </references>
      </pivotArea>
    </format>
    <format dxfId="9908">
      <pivotArea dataOnly="0" labelOnly="1" outline="0" fieldPosition="0">
        <references count="3">
          <reference field="5" count="1" selected="0">
            <x v="4"/>
          </reference>
          <reference field="14" count="47">
            <x v="101"/>
            <x v="102"/>
            <x v="107"/>
            <x v="108"/>
            <x v="109"/>
            <x v="110"/>
            <x v="111"/>
            <x v="112"/>
            <x v="114"/>
            <x v="115"/>
            <x v="116"/>
            <x v="119"/>
            <x v="120"/>
            <x v="121"/>
            <x v="122"/>
            <x v="124"/>
            <x v="125"/>
            <x v="126"/>
            <x v="127"/>
            <x v="128"/>
            <x v="131"/>
            <x v="132"/>
            <x v="133"/>
            <x v="134"/>
            <x v="135"/>
            <x v="140"/>
            <x v="141"/>
            <x v="142"/>
            <x v="143"/>
            <x v="144"/>
            <x v="145"/>
            <x v="147"/>
            <x v="149"/>
            <x v="151"/>
            <x v="262"/>
            <x v="263"/>
            <x v="264"/>
            <x v="265"/>
            <x v="266"/>
            <x v="267"/>
            <x v="268"/>
            <x v="269"/>
            <x v="270"/>
            <x v="271"/>
            <x v="272"/>
            <x v="273"/>
            <x v="274"/>
          </reference>
          <reference field="21" count="1" selected="0">
            <x v="1"/>
          </reference>
        </references>
      </pivotArea>
    </format>
    <format dxfId="9907">
      <pivotArea dataOnly="0" labelOnly="1" outline="0" fieldPosition="0">
        <references count="3">
          <reference field="5" count="1" selected="0">
            <x v="4"/>
          </reference>
          <reference field="14" count="35">
            <x v="152"/>
            <x v="153"/>
            <x v="154"/>
            <x v="156"/>
            <x v="157"/>
            <x v="158"/>
            <x v="159"/>
            <x v="160"/>
            <x v="162"/>
            <x v="165"/>
            <x v="166"/>
            <x v="167"/>
            <x v="170"/>
            <x v="171"/>
            <x v="172"/>
            <x v="173"/>
            <x v="174"/>
            <x v="175"/>
            <x v="176"/>
            <x v="177"/>
            <x v="178"/>
            <x v="182"/>
            <x v="183"/>
            <x v="184"/>
            <x v="185"/>
            <x v="186"/>
            <x v="187"/>
            <x v="188"/>
            <x v="275"/>
            <x v="276"/>
            <x v="277"/>
            <x v="278"/>
            <x v="279"/>
            <x v="280"/>
            <x v="281"/>
          </reference>
          <reference field="21" count="1" selected="0">
            <x v="1"/>
          </reference>
        </references>
      </pivotArea>
    </format>
    <format dxfId="9906">
      <pivotArea dataOnly="0" labelOnly="1" outline="0" fieldPosition="0">
        <references count="3">
          <reference field="5" count="1" selected="0">
            <x v="5"/>
          </reference>
          <reference field="14" count="17">
            <x v="190"/>
            <x v="195"/>
            <x v="196"/>
            <x v="197"/>
            <x v="200"/>
            <x v="201"/>
            <x v="203"/>
            <x v="204"/>
            <x v="205"/>
            <x v="206"/>
            <x v="282"/>
            <x v="283"/>
            <x v="284"/>
            <x v="285"/>
            <x v="286"/>
            <x v="287"/>
            <x v="288"/>
          </reference>
          <reference field="21" count="1" selected="0">
            <x v="1"/>
          </reference>
        </references>
      </pivotArea>
    </format>
    <format dxfId="9905">
      <pivotArea dataOnly="0" labelOnly="1" outline="0" fieldPosition="0">
        <references count="3">
          <reference field="5" count="1" selected="0">
            <x v="6"/>
          </reference>
          <reference field="14" count="32">
            <x v="190"/>
            <x v="191"/>
            <x v="194"/>
            <x v="196"/>
            <x v="198"/>
            <x v="201"/>
            <x v="207"/>
            <x v="208"/>
            <x v="209"/>
            <x v="211"/>
            <x v="212"/>
            <x v="213"/>
            <x v="215"/>
            <x v="216"/>
            <x v="217"/>
            <x v="218"/>
            <x v="221"/>
            <x v="222"/>
            <x v="223"/>
            <x v="224"/>
            <x v="225"/>
            <x v="226"/>
            <x v="227"/>
            <x v="282"/>
            <x v="286"/>
            <x v="289"/>
            <x v="290"/>
            <x v="291"/>
            <x v="292"/>
            <x v="293"/>
            <x v="294"/>
            <x v="295"/>
          </reference>
          <reference field="21" count="1" selected="0">
            <x v="1"/>
          </reference>
        </references>
      </pivotArea>
    </format>
    <format dxfId="9904">
      <pivotArea dataOnly="0" labelOnly="1" outline="0" fieldPosition="0">
        <references count="3">
          <reference field="5" count="1" selected="0">
            <x v="1"/>
          </reference>
          <reference field="14" count="25">
            <x v="1"/>
            <x v="13"/>
            <x v="16"/>
            <x v="28"/>
            <x v="31"/>
            <x v="35"/>
            <x v="36"/>
            <x v="37"/>
            <x v="39"/>
            <x v="40"/>
            <x v="41"/>
            <x v="43"/>
            <x v="49"/>
            <x v="50"/>
            <x v="251"/>
            <x v="254"/>
            <x v="255"/>
            <x v="256"/>
            <x v="257"/>
            <x v="260"/>
            <x v="296"/>
            <x v="297"/>
            <x v="298"/>
            <x v="299"/>
            <x v="300"/>
          </reference>
          <reference field="21" count="1" selected="0">
            <x v="1"/>
          </reference>
        </references>
      </pivotArea>
    </format>
    <format dxfId="9903">
      <pivotArea dataOnly="0" labelOnly="1" outline="0" fieldPosition="0">
        <references count="3">
          <reference field="5" count="1" selected="0">
            <x v="2"/>
          </reference>
          <reference field="14" count="25">
            <x v="52"/>
            <x v="63"/>
            <x v="65"/>
            <x v="66"/>
            <x v="67"/>
            <x v="69"/>
            <x v="72"/>
            <x v="73"/>
            <x v="76"/>
            <x v="79"/>
            <x v="228"/>
            <x v="229"/>
            <x v="230"/>
            <x v="231"/>
            <x v="232"/>
            <x v="233"/>
            <x v="234"/>
            <x v="235"/>
            <x v="236"/>
            <x v="237"/>
            <x v="238"/>
            <x v="239"/>
            <x v="301"/>
            <x v="302"/>
            <x v="303"/>
          </reference>
          <reference field="21" count="1" selected="0">
            <x v="2"/>
          </reference>
        </references>
      </pivotArea>
    </format>
    <format dxfId="9902">
      <pivotArea dataOnly="0" labelOnly="1" outline="0" fieldPosition="0">
        <references count="3">
          <reference field="5" count="1" selected="0">
            <x v="3"/>
          </reference>
          <reference field="14" count="14">
            <x v="87"/>
            <x v="89"/>
            <x v="91"/>
            <x v="92"/>
            <x v="96"/>
            <x v="100"/>
            <x v="240"/>
            <x v="241"/>
            <x v="242"/>
            <x v="243"/>
            <x v="244"/>
            <x v="246"/>
            <x v="249"/>
            <x v="304"/>
          </reference>
          <reference field="21" count="1" selected="0">
            <x v="2"/>
          </reference>
        </references>
      </pivotArea>
    </format>
    <format dxfId="9901">
      <pivotArea dataOnly="0" labelOnly="1" outline="0" fieldPosition="0">
        <references count="3">
          <reference field="5" count="1" selected="0">
            <x v="0"/>
          </reference>
          <reference field="14" count="33">
            <x v="1"/>
            <x v="3"/>
            <x v="5"/>
            <x v="11"/>
            <x v="12"/>
            <x v="13"/>
            <x v="14"/>
            <x v="16"/>
            <x v="17"/>
            <x v="18"/>
            <x v="19"/>
            <x v="20"/>
            <x v="24"/>
            <x v="27"/>
            <x v="28"/>
            <x v="31"/>
            <x v="36"/>
            <x v="40"/>
            <x v="41"/>
            <x v="43"/>
            <x v="50"/>
            <x v="251"/>
            <x v="252"/>
            <x v="253"/>
            <x v="254"/>
            <x v="255"/>
            <x v="256"/>
            <x v="257"/>
            <x v="258"/>
            <x v="260"/>
            <x v="297"/>
            <x v="298"/>
            <x v="300"/>
          </reference>
          <reference field="21" count="1" selected="0">
            <x v="2"/>
          </reference>
        </references>
      </pivotArea>
    </format>
    <format dxfId="9900">
      <pivotArea dataOnly="0" labelOnly="1" outline="0" fieldPosition="0">
        <references count="3">
          <reference field="5" count="1" selected="0">
            <x v="4"/>
          </reference>
          <reference field="14" count="47">
            <x v="101"/>
            <x v="102"/>
            <x v="104"/>
            <x v="107"/>
            <x v="108"/>
            <x v="109"/>
            <x v="110"/>
            <x v="111"/>
            <x v="112"/>
            <x v="114"/>
            <x v="115"/>
            <x v="116"/>
            <x v="118"/>
            <x v="119"/>
            <x v="120"/>
            <x v="121"/>
            <x v="122"/>
            <x v="124"/>
            <x v="125"/>
            <x v="126"/>
            <x v="127"/>
            <x v="128"/>
            <x v="129"/>
            <x v="131"/>
            <x v="132"/>
            <x v="133"/>
            <x v="134"/>
            <x v="135"/>
            <x v="140"/>
            <x v="141"/>
            <x v="142"/>
            <x v="143"/>
            <x v="144"/>
            <x v="145"/>
            <x v="147"/>
            <x v="149"/>
            <x v="262"/>
            <x v="263"/>
            <x v="265"/>
            <x v="266"/>
            <x v="267"/>
            <x v="268"/>
            <x v="269"/>
            <x v="270"/>
            <x v="271"/>
            <x v="272"/>
            <x v="273"/>
          </reference>
          <reference field="21" count="1" selected="0">
            <x v="2"/>
          </reference>
        </references>
      </pivotArea>
    </format>
    <format dxfId="9899">
      <pivotArea dataOnly="0" labelOnly="1" outline="0" fieldPosition="0">
        <references count="3">
          <reference field="5" count="1" selected="0">
            <x v="4"/>
          </reference>
          <reference field="14" count="35">
            <x v="151"/>
            <x v="152"/>
            <x v="153"/>
            <x v="154"/>
            <x v="156"/>
            <x v="157"/>
            <x v="158"/>
            <x v="159"/>
            <x v="160"/>
            <x v="162"/>
            <x v="163"/>
            <x v="165"/>
            <x v="166"/>
            <x v="167"/>
            <x v="170"/>
            <x v="171"/>
            <x v="172"/>
            <x v="173"/>
            <x v="174"/>
            <x v="175"/>
            <x v="176"/>
            <x v="177"/>
            <x v="178"/>
            <x v="182"/>
            <x v="183"/>
            <x v="184"/>
            <x v="185"/>
            <x v="186"/>
            <x v="187"/>
            <x v="188"/>
            <x v="275"/>
            <x v="276"/>
            <x v="277"/>
            <x v="279"/>
            <x v="281"/>
          </reference>
          <reference field="21" count="1" selected="0">
            <x v="2"/>
          </reference>
        </references>
      </pivotArea>
    </format>
    <format dxfId="9898">
      <pivotArea dataOnly="0" labelOnly="1" outline="0" fieldPosition="0">
        <references count="3">
          <reference field="5" count="1" selected="0">
            <x v="5"/>
          </reference>
          <reference field="14" count="15">
            <x v="190"/>
            <x v="191"/>
            <x v="195"/>
            <x v="196"/>
            <x v="197"/>
            <x v="200"/>
            <x v="201"/>
            <x v="203"/>
            <x v="204"/>
            <x v="206"/>
            <x v="282"/>
            <x v="283"/>
            <x v="284"/>
            <x v="285"/>
            <x v="288"/>
          </reference>
          <reference field="21" count="1" selected="0">
            <x v="2"/>
          </reference>
        </references>
      </pivotArea>
    </format>
    <format dxfId="9897">
      <pivotArea dataOnly="0" labelOnly="1" outline="0" fieldPosition="0">
        <references count="3">
          <reference field="5" count="1" selected="0">
            <x v="6"/>
          </reference>
          <reference field="14" count="28">
            <x v="190"/>
            <x v="191"/>
            <x v="194"/>
            <x v="196"/>
            <x v="198"/>
            <x v="207"/>
            <x v="208"/>
            <x v="209"/>
            <x v="212"/>
            <x v="213"/>
            <x v="215"/>
            <x v="216"/>
            <x v="217"/>
            <x v="218"/>
            <x v="221"/>
            <x v="222"/>
            <x v="223"/>
            <x v="224"/>
            <x v="225"/>
            <x v="226"/>
            <x v="227"/>
            <x v="282"/>
            <x v="289"/>
            <x v="290"/>
            <x v="292"/>
            <x v="293"/>
            <x v="294"/>
            <x v="295"/>
          </reference>
          <reference field="21" count="1" selected="0">
            <x v="2"/>
          </reference>
        </references>
      </pivotArea>
    </format>
    <format dxfId="9896">
      <pivotArea dataOnly="0" labelOnly="1" outline="0" fieldPosition="0">
        <references count="3">
          <reference field="5" count="1" selected="0">
            <x v="1"/>
          </reference>
          <reference field="14" count="25">
            <x v="16"/>
            <x v="28"/>
            <x v="31"/>
            <x v="35"/>
            <x v="36"/>
            <x v="37"/>
            <x v="39"/>
            <x v="40"/>
            <x v="41"/>
            <x v="43"/>
            <x v="47"/>
            <x v="50"/>
            <x v="251"/>
            <x v="253"/>
            <x v="254"/>
            <x v="255"/>
            <x v="256"/>
            <x v="257"/>
            <x v="260"/>
            <x v="296"/>
            <x v="297"/>
            <x v="298"/>
            <x v="299"/>
            <x v="300"/>
            <x v="305"/>
          </reference>
          <reference field="21" count="1" selected="0">
            <x v="2"/>
          </reference>
        </references>
      </pivotArea>
    </format>
    <format dxfId="9895">
      <pivotArea dataOnly="0" labelOnly="1" outline="0" fieldPosition="0">
        <references count="3">
          <reference field="5" count="1" selected="0">
            <x v="2"/>
          </reference>
          <reference field="14" count="22">
            <x v="52"/>
            <x v="63"/>
            <x v="65"/>
            <x v="66"/>
            <x v="69"/>
            <x v="72"/>
            <x v="73"/>
            <x v="76"/>
            <x v="79"/>
            <x v="228"/>
            <x v="229"/>
            <x v="230"/>
            <x v="233"/>
            <x v="234"/>
            <x v="235"/>
            <x v="236"/>
            <x v="238"/>
            <x v="301"/>
            <x v="302"/>
            <x v="303"/>
            <x v="306"/>
            <x v="307"/>
          </reference>
          <reference field="21" count="1" selected="0">
            <x v="3"/>
          </reference>
        </references>
      </pivotArea>
    </format>
    <format dxfId="9894">
      <pivotArea dataOnly="0" labelOnly="1" outline="0" fieldPosition="0">
        <references count="3">
          <reference field="5" count="1" selected="0">
            <x v="3"/>
          </reference>
          <reference field="14" count="14">
            <x v="87"/>
            <x v="89"/>
            <x v="91"/>
            <x v="92"/>
            <x v="94"/>
            <x v="96"/>
            <x v="100"/>
            <x v="240"/>
            <x v="242"/>
            <x v="244"/>
            <x v="304"/>
            <x v="308"/>
            <x v="309"/>
            <x v="310"/>
          </reference>
          <reference field="21" count="1" selected="0">
            <x v="3"/>
          </reference>
        </references>
      </pivotArea>
    </format>
    <format dxfId="9893">
      <pivotArea dataOnly="0" labelOnly="1" outline="0" fieldPosition="0">
        <references count="3">
          <reference field="5" count="1" selected="0">
            <x v="0"/>
          </reference>
          <reference field="14" count="32">
            <x v="1"/>
            <x v="5"/>
            <x v="11"/>
            <x v="12"/>
            <x v="13"/>
            <x v="14"/>
            <x v="16"/>
            <x v="17"/>
            <x v="18"/>
            <x v="19"/>
            <x v="20"/>
            <x v="24"/>
            <x v="27"/>
            <x v="28"/>
            <x v="31"/>
            <x v="36"/>
            <x v="40"/>
            <x v="41"/>
            <x v="43"/>
            <x v="49"/>
            <x v="50"/>
            <x v="251"/>
            <x v="252"/>
            <x v="253"/>
            <x v="254"/>
            <x v="255"/>
            <x v="256"/>
            <x v="257"/>
            <x v="258"/>
            <x v="260"/>
            <x v="297"/>
            <x v="300"/>
          </reference>
          <reference field="21" count="1" selected="0">
            <x v="3"/>
          </reference>
        </references>
      </pivotArea>
    </format>
    <format dxfId="9892">
      <pivotArea dataOnly="0" labelOnly="1" outline="0" fieldPosition="0">
        <references count="3">
          <reference field="5" count="1" selected="0">
            <x v="4"/>
          </reference>
          <reference field="14" count="48">
            <x v="101"/>
            <x v="102"/>
            <x v="104"/>
            <x v="107"/>
            <x v="108"/>
            <x v="109"/>
            <x v="110"/>
            <x v="111"/>
            <x v="112"/>
            <x v="114"/>
            <x v="115"/>
            <x v="116"/>
            <x v="117"/>
            <x v="118"/>
            <x v="119"/>
            <x v="120"/>
            <x v="121"/>
            <x v="122"/>
            <x v="124"/>
            <x v="125"/>
            <x v="126"/>
            <x v="127"/>
            <x v="128"/>
            <x v="129"/>
            <x v="131"/>
            <x v="132"/>
            <x v="133"/>
            <x v="134"/>
            <x v="135"/>
            <x v="138"/>
            <x v="140"/>
            <x v="141"/>
            <x v="142"/>
            <x v="143"/>
            <x v="144"/>
            <x v="145"/>
            <x v="147"/>
            <x v="262"/>
            <x v="263"/>
            <x v="265"/>
            <x v="266"/>
            <x v="267"/>
            <x v="268"/>
            <x v="269"/>
            <x v="270"/>
            <x v="271"/>
            <x v="273"/>
            <x v="311"/>
          </reference>
          <reference field="21" count="1" selected="0">
            <x v="3"/>
          </reference>
        </references>
      </pivotArea>
    </format>
    <format dxfId="9891">
      <pivotArea dataOnly="0" labelOnly="1" outline="0" fieldPosition="0">
        <references count="3">
          <reference field="5" count="1" selected="0">
            <x v="4"/>
          </reference>
          <reference field="14" count="36">
            <x v="149"/>
            <x v="151"/>
            <x v="152"/>
            <x v="153"/>
            <x v="154"/>
            <x v="156"/>
            <x v="157"/>
            <x v="158"/>
            <x v="159"/>
            <x v="160"/>
            <x v="162"/>
            <x v="163"/>
            <x v="165"/>
            <x v="166"/>
            <x v="167"/>
            <x v="170"/>
            <x v="171"/>
            <x v="172"/>
            <x v="173"/>
            <x v="174"/>
            <x v="175"/>
            <x v="176"/>
            <x v="177"/>
            <x v="178"/>
            <x v="181"/>
            <x v="182"/>
            <x v="183"/>
            <x v="184"/>
            <x v="185"/>
            <x v="186"/>
            <x v="187"/>
            <x v="188"/>
            <x v="276"/>
            <x v="277"/>
            <x v="279"/>
            <x v="281"/>
          </reference>
          <reference field="21" count="1" selected="0">
            <x v="3"/>
          </reference>
        </references>
      </pivotArea>
    </format>
    <format dxfId="9890">
      <pivotArea dataOnly="0" labelOnly="1" outline="0" fieldPosition="0">
        <references count="3">
          <reference field="5" count="1" selected="0">
            <x v="5"/>
          </reference>
          <reference field="14" count="17">
            <x v="190"/>
            <x v="191"/>
            <x v="195"/>
            <x v="196"/>
            <x v="197"/>
            <x v="200"/>
            <x v="201"/>
            <x v="203"/>
            <x v="204"/>
            <x v="205"/>
            <x v="206"/>
            <x v="211"/>
            <x v="282"/>
            <x v="283"/>
            <x v="284"/>
            <x v="285"/>
            <x v="288"/>
          </reference>
          <reference field="21" count="1" selected="0">
            <x v="3"/>
          </reference>
        </references>
      </pivotArea>
    </format>
    <format dxfId="9889">
      <pivotArea dataOnly="0" labelOnly="1" outline="0" fieldPosition="0">
        <references count="3">
          <reference field="5" count="1" selected="0">
            <x v="6"/>
          </reference>
          <reference field="14" count="33">
            <x v="190"/>
            <x v="191"/>
            <x v="194"/>
            <x v="196"/>
            <x v="198"/>
            <x v="205"/>
            <x v="207"/>
            <x v="208"/>
            <x v="209"/>
            <x v="211"/>
            <x v="212"/>
            <x v="213"/>
            <x v="215"/>
            <x v="216"/>
            <x v="217"/>
            <x v="218"/>
            <x v="219"/>
            <x v="221"/>
            <x v="222"/>
            <x v="223"/>
            <x v="224"/>
            <x v="225"/>
            <x v="226"/>
            <x v="227"/>
            <x v="282"/>
            <x v="289"/>
            <x v="290"/>
            <x v="291"/>
            <x v="292"/>
            <x v="293"/>
            <x v="294"/>
            <x v="295"/>
            <x v="312"/>
          </reference>
          <reference field="21" count="1" selected="0">
            <x v="3"/>
          </reference>
        </references>
      </pivotArea>
    </format>
    <format dxfId="9888">
      <pivotArea dataOnly="0" labelOnly="1" outline="0" fieldPosition="0">
        <references count="3">
          <reference field="5" count="1" selected="0">
            <x v="1"/>
          </reference>
          <reference field="14" count="24">
            <x v="16"/>
            <x v="18"/>
            <x v="28"/>
            <x v="29"/>
            <x v="31"/>
            <x v="35"/>
            <x v="36"/>
            <x v="37"/>
            <x v="39"/>
            <x v="40"/>
            <x v="41"/>
            <x v="43"/>
            <x v="49"/>
            <x v="50"/>
            <x v="251"/>
            <x v="254"/>
            <x v="255"/>
            <x v="256"/>
            <x v="257"/>
            <x v="260"/>
            <x v="297"/>
            <x v="299"/>
            <x v="300"/>
            <x v="313"/>
          </reference>
          <reference field="21" count="1" selected="0">
            <x v="3"/>
          </reference>
        </references>
      </pivotArea>
    </format>
    <format dxfId="9887">
      <pivotArea dataOnly="0" labelOnly="1" outline="0" fieldPosition="0">
        <references count="3">
          <reference field="5" count="1" selected="0">
            <x v="2"/>
          </reference>
          <reference field="14" count="23">
            <x v="52"/>
            <x v="62"/>
            <x v="63"/>
            <x v="65"/>
            <x v="66"/>
            <x v="67"/>
            <x v="69"/>
            <x v="72"/>
            <x v="73"/>
            <x v="79"/>
            <x v="81"/>
            <x v="228"/>
            <x v="229"/>
            <x v="230"/>
            <x v="233"/>
            <x v="234"/>
            <x v="235"/>
            <x v="236"/>
            <x v="238"/>
            <x v="239"/>
            <x v="301"/>
            <x v="302"/>
            <x v="303"/>
          </reference>
          <reference field="21" count="1" selected="0">
            <x v="4"/>
          </reference>
        </references>
      </pivotArea>
    </format>
    <format dxfId="9886">
      <pivotArea dataOnly="0" labelOnly="1" outline="0" fieldPosition="0">
        <references count="3">
          <reference field="5" count="1" selected="0">
            <x v="3"/>
          </reference>
          <reference field="14" count="15">
            <x v="87"/>
            <x v="88"/>
            <x v="89"/>
            <x v="91"/>
            <x v="92"/>
            <x v="94"/>
            <x v="96"/>
            <x v="100"/>
            <x v="240"/>
            <x v="242"/>
            <x v="244"/>
            <x v="304"/>
            <x v="308"/>
            <x v="309"/>
            <x v="310"/>
          </reference>
          <reference field="21" count="1" selected="0">
            <x v="4"/>
          </reference>
        </references>
      </pivotArea>
    </format>
    <format dxfId="9885">
      <pivotArea dataOnly="0" labelOnly="1" outline="0" fieldPosition="0">
        <references count="3">
          <reference field="5" count="1" selected="0">
            <x v="0"/>
          </reference>
          <reference field="14" count="31">
            <x v="1"/>
            <x v="5"/>
            <x v="11"/>
            <x v="12"/>
            <x v="13"/>
            <x v="14"/>
            <x v="16"/>
            <x v="17"/>
            <x v="18"/>
            <x v="19"/>
            <x v="20"/>
            <x v="24"/>
            <x v="27"/>
            <x v="28"/>
            <x v="31"/>
            <x v="36"/>
            <x v="40"/>
            <x v="41"/>
            <x v="43"/>
            <x v="49"/>
            <x v="50"/>
            <x v="251"/>
            <x v="252"/>
            <x v="254"/>
            <x v="255"/>
            <x v="256"/>
            <x v="257"/>
            <x v="258"/>
            <x v="260"/>
            <x v="297"/>
            <x v="300"/>
          </reference>
          <reference field="21" count="1" selected="0">
            <x v="4"/>
          </reference>
        </references>
      </pivotArea>
    </format>
    <format dxfId="9884">
      <pivotArea dataOnly="0" labelOnly="1" outline="0" fieldPosition="0">
        <references count="3">
          <reference field="5" count="1" selected="0">
            <x v="4"/>
          </reference>
          <reference field="14" count="47">
            <x v="101"/>
            <x v="102"/>
            <x v="104"/>
            <x v="107"/>
            <x v="108"/>
            <x v="109"/>
            <x v="110"/>
            <x v="111"/>
            <x v="112"/>
            <x v="114"/>
            <x v="115"/>
            <x v="116"/>
            <x v="117"/>
            <x v="118"/>
            <x v="119"/>
            <x v="120"/>
            <x v="121"/>
            <x v="122"/>
            <x v="124"/>
            <x v="125"/>
            <x v="126"/>
            <x v="127"/>
            <x v="128"/>
            <x v="129"/>
            <x v="131"/>
            <x v="132"/>
            <x v="133"/>
            <x v="134"/>
            <x v="135"/>
            <x v="138"/>
            <x v="140"/>
            <x v="141"/>
            <x v="142"/>
            <x v="143"/>
            <x v="144"/>
            <x v="145"/>
            <x v="147"/>
            <x v="262"/>
            <x v="263"/>
            <x v="265"/>
            <x v="266"/>
            <x v="267"/>
            <x v="268"/>
            <x v="269"/>
            <x v="270"/>
            <x v="271"/>
            <x v="314"/>
          </reference>
          <reference field="21" count="1" selected="0">
            <x v="4"/>
          </reference>
        </references>
      </pivotArea>
    </format>
    <format dxfId="9883">
      <pivotArea dataOnly="0" labelOnly="1" outline="0" fieldPosition="0">
        <references count="3">
          <reference field="5" count="1" selected="0">
            <x v="4"/>
          </reference>
          <reference field="14" count="36">
            <x v="149"/>
            <x v="151"/>
            <x v="152"/>
            <x v="153"/>
            <x v="154"/>
            <x v="156"/>
            <x v="157"/>
            <x v="158"/>
            <x v="159"/>
            <x v="160"/>
            <x v="162"/>
            <x v="163"/>
            <x v="165"/>
            <x v="166"/>
            <x v="167"/>
            <x v="170"/>
            <x v="171"/>
            <x v="172"/>
            <x v="173"/>
            <x v="174"/>
            <x v="175"/>
            <x v="176"/>
            <x v="177"/>
            <x v="178"/>
            <x v="181"/>
            <x v="182"/>
            <x v="183"/>
            <x v="184"/>
            <x v="185"/>
            <x v="186"/>
            <x v="187"/>
            <x v="188"/>
            <x v="276"/>
            <x v="277"/>
            <x v="279"/>
            <x v="281"/>
          </reference>
          <reference field="21" count="1" selected="0">
            <x v="4"/>
          </reference>
        </references>
      </pivotArea>
    </format>
    <format dxfId="9882">
      <pivotArea dataOnly="0" labelOnly="1" outline="0" fieldPosition="0">
        <references count="3">
          <reference field="5" count="1" selected="0">
            <x v="5"/>
          </reference>
          <reference field="14" count="13">
            <x v="190"/>
            <x v="195"/>
            <x v="197"/>
            <x v="200"/>
            <x v="201"/>
            <x v="202"/>
            <x v="203"/>
            <x v="204"/>
            <x v="205"/>
            <x v="206"/>
            <x v="284"/>
            <x v="285"/>
            <x v="288"/>
          </reference>
          <reference field="21" count="1" selected="0">
            <x v="4"/>
          </reference>
        </references>
      </pivotArea>
    </format>
    <format dxfId="9881">
      <pivotArea dataOnly="0" labelOnly="1" outline="0" fieldPosition="0">
        <references count="3">
          <reference field="5" count="1" selected="0">
            <x v="6"/>
          </reference>
          <reference field="14" count="30">
            <x v="190"/>
            <x v="191"/>
            <x v="194"/>
            <x v="196"/>
            <x v="198"/>
            <x v="207"/>
            <x v="208"/>
            <x v="209"/>
            <x v="211"/>
            <x v="212"/>
            <x v="213"/>
            <x v="215"/>
            <x v="216"/>
            <x v="217"/>
            <x v="218"/>
            <x v="221"/>
            <x v="222"/>
            <x v="223"/>
            <x v="224"/>
            <x v="225"/>
            <x v="226"/>
            <x v="227"/>
            <x v="289"/>
            <x v="291"/>
            <x v="292"/>
            <x v="294"/>
            <x v="295"/>
            <x v="312"/>
            <x v="315"/>
            <x v="316"/>
          </reference>
          <reference field="21" count="1" selected="0">
            <x v="4"/>
          </reference>
        </references>
      </pivotArea>
    </format>
    <format dxfId="9880">
      <pivotArea dataOnly="0" labelOnly="1" outline="0" fieldPosition="0">
        <references count="3">
          <reference field="5" count="1" selected="0">
            <x v="1"/>
          </reference>
          <reference field="14" count="22">
            <x v="16"/>
            <x v="28"/>
            <x v="29"/>
            <x v="31"/>
            <x v="35"/>
            <x v="36"/>
            <x v="37"/>
            <x v="39"/>
            <x v="40"/>
            <x v="41"/>
            <x v="43"/>
            <x v="47"/>
            <x v="49"/>
            <x v="50"/>
            <x v="251"/>
            <x v="254"/>
            <x v="255"/>
            <x v="256"/>
            <x v="257"/>
            <x v="260"/>
            <x v="297"/>
            <x v="299"/>
          </reference>
          <reference field="21" count="1" selected="0">
            <x v="4"/>
          </reference>
        </references>
      </pivotArea>
    </format>
    <format dxfId="9879">
      <pivotArea dataOnly="0" labelOnly="1" outline="0" fieldPosition="0">
        <references count="3">
          <reference field="5" count="1" selected="0">
            <x v="2"/>
          </reference>
          <reference field="14" count="24">
            <x v="52"/>
            <x v="63"/>
            <x v="65"/>
            <x v="66"/>
            <x v="67"/>
            <x v="69"/>
            <x v="72"/>
            <x v="73"/>
            <x v="76"/>
            <x v="78"/>
            <x v="79"/>
            <x v="81"/>
            <x v="228"/>
            <x v="229"/>
            <x v="234"/>
            <x v="235"/>
            <x v="236"/>
            <x v="238"/>
            <x v="239"/>
            <x v="301"/>
            <x v="302"/>
            <x v="303"/>
            <x v="307"/>
            <x v="317"/>
          </reference>
          <reference field="21" count="1" selected="0">
            <x v="5"/>
          </reference>
        </references>
      </pivotArea>
    </format>
    <format dxfId="9878">
      <pivotArea dataOnly="0" labelOnly="1" outline="0" fieldPosition="0">
        <references count="3">
          <reference field="5" count="1" selected="0">
            <x v="3"/>
          </reference>
          <reference field="14" count="20">
            <x v="2"/>
            <x v="87"/>
            <x v="88"/>
            <x v="89"/>
            <x v="91"/>
            <x v="92"/>
            <x v="94"/>
            <x v="96"/>
            <x v="99"/>
            <x v="100"/>
            <x v="240"/>
            <x v="242"/>
            <x v="243"/>
            <x v="244"/>
            <x v="245"/>
            <x v="304"/>
            <x v="308"/>
            <x v="309"/>
            <x v="310"/>
            <x v="318"/>
          </reference>
          <reference field="21" count="1" selected="0">
            <x v="5"/>
          </reference>
        </references>
      </pivotArea>
    </format>
    <format dxfId="9877">
      <pivotArea dataOnly="0" labelOnly="1" outline="0" fieldPosition="0">
        <references count="3">
          <reference field="5" count="1" selected="0">
            <x v="0"/>
          </reference>
          <reference field="14" count="33">
            <x v="1"/>
            <x v="2"/>
            <x v="3"/>
            <x v="5"/>
            <x v="11"/>
            <x v="12"/>
            <x v="13"/>
            <x v="14"/>
            <x v="16"/>
            <x v="17"/>
            <x v="18"/>
            <x v="19"/>
            <x v="20"/>
            <x v="24"/>
            <x v="27"/>
            <x v="28"/>
            <x v="29"/>
            <x v="31"/>
            <x v="36"/>
            <x v="40"/>
            <x v="41"/>
            <x v="43"/>
            <x v="49"/>
            <x v="251"/>
            <x v="252"/>
            <x v="253"/>
            <x v="254"/>
            <x v="255"/>
            <x v="256"/>
            <x v="257"/>
            <x v="258"/>
            <x v="260"/>
            <x v="300"/>
          </reference>
          <reference field="21" count="1" selected="0">
            <x v="5"/>
          </reference>
        </references>
      </pivotArea>
    </format>
    <format dxfId="9876">
      <pivotArea dataOnly="0" labelOnly="1" outline="0" fieldPosition="0">
        <references count="3">
          <reference field="5" count="1" selected="0">
            <x v="4"/>
          </reference>
          <reference field="14" count="48">
            <x v="101"/>
            <x v="102"/>
            <x v="104"/>
            <x v="107"/>
            <x v="108"/>
            <x v="109"/>
            <x v="110"/>
            <x v="111"/>
            <x v="112"/>
            <x v="114"/>
            <x v="115"/>
            <x v="116"/>
            <x v="117"/>
            <x v="118"/>
            <x v="119"/>
            <x v="120"/>
            <x v="121"/>
            <x v="122"/>
            <x v="124"/>
            <x v="125"/>
            <x v="126"/>
            <x v="127"/>
            <x v="128"/>
            <x v="129"/>
            <x v="131"/>
            <x v="132"/>
            <x v="133"/>
            <x v="134"/>
            <x v="135"/>
            <x v="140"/>
            <x v="141"/>
            <x v="142"/>
            <x v="143"/>
            <x v="144"/>
            <x v="145"/>
            <x v="147"/>
            <x v="149"/>
            <x v="151"/>
            <x v="152"/>
            <x v="153"/>
            <x v="262"/>
            <x v="263"/>
            <x v="265"/>
            <x v="267"/>
            <x v="268"/>
            <x v="269"/>
            <x v="271"/>
            <x v="314"/>
          </reference>
          <reference field="21" count="1" selected="0">
            <x v="5"/>
          </reference>
        </references>
      </pivotArea>
    </format>
    <format dxfId="9875">
      <pivotArea dataOnly="0" labelOnly="1" outline="0" fieldPosition="0">
        <references count="3">
          <reference field="5" count="1" selected="0">
            <x v="4"/>
          </reference>
          <reference field="14" count="32">
            <x v="154"/>
            <x v="156"/>
            <x v="157"/>
            <x v="158"/>
            <x v="159"/>
            <x v="160"/>
            <x v="162"/>
            <x v="163"/>
            <x v="165"/>
            <x v="166"/>
            <x v="167"/>
            <x v="170"/>
            <x v="171"/>
            <x v="172"/>
            <x v="173"/>
            <x v="174"/>
            <x v="175"/>
            <x v="176"/>
            <x v="177"/>
            <x v="178"/>
            <x v="181"/>
            <x v="182"/>
            <x v="183"/>
            <x v="184"/>
            <x v="185"/>
            <x v="186"/>
            <x v="187"/>
            <x v="188"/>
            <x v="276"/>
            <x v="277"/>
            <x v="279"/>
            <x v="281"/>
          </reference>
          <reference field="21" count="1" selected="0">
            <x v="5"/>
          </reference>
        </references>
      </pivotArea>
    </format>
    <format dxfId="9874">
      <pivotArea dataOnly="0" labelOnly="1" outline="0" fieldPosition="0">
        <references count="3">
          <reference field="5" count="1" selected="0">
            <x v="5"/>
          </reference>
          <reference field="14" count="14">
            <x v="190"/>
            <x v="195"/>
            <x v="197"/>
            <x v="200"/>
            <x v="201"/>
            <x v="202"/>
            <x v="203"/>
            <x v="204"/>
            <x v="205"/>
            <x v="206"/>
            <x v="283"/>
            <x v="284"/>
            <x v="288"/>
            <x v="319"/>
          </reference>
          <reference field="21" count="1" selected="0">
            <x v="5"/>
          </reference>
        </references>
      </pivotArea>
    </format>
    <format dxfId="9873">
      <pivotArea dataOnly="0" labelOnly="1" outline="0" fieldPosition="0">
        <references count="3">
          <reference field="5" count="1" selected="0">
            <x v="6"/>
          </reference>
          <reference field="14" count="33">
            <x v="190"/>
            <x v="191"/>
            <x v="194"/>
            <x v="196"/>
            <x v="198"/>
            <x v="205"/>
            <x v="207"/>
            <x v="208"/>
            <x v="209"/>
            <x v="211"/>
            <x v="212"/>
            <x v="213"/>
            <x v="215"/>
            <x v="216"/>
            <x v="217"/>
            <x v="218"/>
            <x v="221"/>
            <x v="222"/>
            <x v="223"/>
            <x v="224"/>
            <x v="225"/>
            <x v="226"/>
            <x v="227"/>
            <x v="283"/>
            <x v="289"/>
            <x v="290"/>
            <x v="291"/>
            <x v="292"/>
            <x v="293"/>
            <x v="294"/>
            <x v="312"/>
            <x v="315"/>
            <x v="316"/>
          </reference>
          <reference field="21" count="1" selected="0">
            <x v="5"/>
          </reference>
        </references>
      </pivotArea>
    </format>
    <format dxfId="9872">
      <pivotArea dataOnly="0" labelOnly="1" outline="0" fieldPosition="0">
        <references count="3">
          <reference field="5" count="1" selected="0">
            <x v="1"/>
          </reference>
          <reference field="14" count="21">
            <x v="16"/>
            <x v="28"/>
            <x v="29"/>
            <x v="31"/>
            <x v="35"/>
            <x v="36"/>
            <x v="37"/>
            <x v="39"/>
            <x v="40"/>
            <x v="41"/>
            <x v="42"/>
            <x v="43"/>
            <x v="47"/>
            <x v="49"/>
            <x v="251"/>
            <x v="254"/>
            <x v="255"/>
            <x v="256"/>
            <x v="257"/>
            <x v="260"/>
            <x v="299"/>
          </reference>
          <reference field="21" count="1" selected="0">
            <x v="5"/>
          </reference>
        </references>
      </pivotArea>
    </format>
    <format dxfId="9871">
      <pivotArea dataOnly="0" labelOnly="1" outline="0" fieldPosition="0">
        <references count="3">
          <reference field="5" count="1" selected="0">
            <x v="2"/>
          </reference>
          <reference field="14" count="26">
            <x v="52"/>
            <x v="63"/>
            <x v="65"/>
            <x v="66"/>
            <x v="67"/>
            <x v="69"/>
            <x v="72"/>
            <x v="73"/>
            <x v="75"/>
            <x v="76"/>
            <x v="78"/>
            <x v="79"/>
            <x v="82"/>
            <x v="228"/>
            <x v="229"/>
            <x v="234"/>
            <x v="235"/>
            <x v="236"/>
            <x v="239"/>
            <x v="302"/>
            <x v="303"/>
            <x v="306"/>
            <x v="307"/>
            <x v="320"/>
            <x v="321"/>
            <x v="322"/>
          </reference>
          <reference field="21" count="1" selected="0">
            <x v="6"/>
          </reference>
        </references>
      </pivotArea>
    </format>
    <format dxfId="9870">
      <pivotArea dataOnly="0" labelOnly="1" outline="0" fieldPosition="0">
        <references count="3">
          <reference field="5" count="1" selected="0">
            <x v="3"/>
          </reference>
          <reference field="14" count="21">
            <x v="2"/>
            <x v="87"/>
            <x v="88"/>
            <x v="89"/>
            <x v="91"/>
            <x v="92"/>
            <x v="94"/>
            <x v="96"/>
            <x v="99"/>
            <x v="100"/>
            <x v="240"/>
            <x v="243"/>
            <x v="244"/>
            <x v="245"/>
            <x v="304"/>
            <x v="308"/>
            <x v="309"/>
            <x v="310"/>
            <x v="318"/>
            <x v="323"/>
            <x v="324"/>
          </reference>
          <reference field="21" count="1" selected="0">
            <x v="6"/>
          </reference>
        </references>
      </pivotArea>
    </format>
    <format dxfId="9869">
      <pivotArea dataOnly="0" labelOnly="1" outline="0" fieldPosition="0">
        <references count="3">
          <reference field="5" count="1" selected="0">
            <x v="0"/>
          </reference>
          <reference field="14" count="30">
            <x v="1"/>
            <x v="2"/>
            <x v="5"/>
            <x v="11"/>
            <x v="12"/>
            <x v="13"/>
            <x v="14"/>
            <x v="16"/>
            <x v="17"/>
            <x v="18"/>
            <x v="19"/>
            <x v="20"/>
            <x v="24"/>
            <x v="27"/>
            <x v="28"/>
            <x v="29"/>
            <x v="31"/>
            <x v="36"/>
            <x v="40"/>
            <x v="41"/>
            <x v="42"/>
            <x v="43"/>
            <x v="49"/>
            <x v="50"/>
            <x v="251"/>
            <x v="254"/>
            <x v="256"/>
            <x v="257"/>
            <x v="260"/>
            <x v="300"/>
          </reference>
          <reference field="21" count="1" selected="0">
            <x v="6"/>
          </reference>
        </references>
      </pivotArea>
    </format>
    <format dxfId="9868">
      <pivotArea dataOnly="0" labelOnly="1" outline="0" fieldPosition="0">
        <references count="3">
          <reference field="5" count="1" selected="0">
            <x v="4"/>
          </reference>
          <reference field="14" count="47">
            <x v="101"/>
            <x v="102"/>
            <x v="104"/>
            <x v="107"/>
            <x v="108"/>
            <x v="109"/>
            <x v="110"/>
            <x v="111"/>
            <x v="112"/>
            <x v="114"/>
            <x v="115"/>
            <x v="116"/>
            <x v="117"/>
            <x v="118"/>
            <x v="119"/>
            <x v="120"/>
            <x v="121"/>
            <x v="122"/>
            <x v="124"/>
            <x v="125"/>
            <x v="126"/>
            <x v="127"/>
            <x v="128"/>
            <x v="129"/>
            <x v="131"/>
            <x v="132"/>
            <x v="133"/>
            <x v="134"/>
            <x v="135"/>
            <x v="136"/>
            <x v="137"/>
            <x v="138"/>
            <x v="140"/>
            <x v="141"/>
            <x v="142"/>
            <x v="143"/>
            <x v="144"/>
            <x v="145"/>
            <x v="147"/>
            <x v="149"/>
            <x v="262"/>
            <x v="265"/>
            <x v="267"/>
            <x v="269"/>
            <x v="271"/>
            <x v="314"/>
            <x v="325"/>
          </reference>
          <reference field="21" count="1" selected="0">
            <x v="6"/>
          </reference>
        </references>
      </pivotArea>
    </format>
    <format dxfId="9867">
      <pivotArea dataOnly="0" labelOnly="1" outline="0" fieldPosition="0">
        <references count="3">
          <reference field="5" count="1" selected="0">
            <x v="4"/>
          </reference>
          <reference field="14" count="35">
            <x v="150"/>
            <x v="151"/>
            <x v="152"/>
            <x v="153"/>
            <x v="154"/>
            <x v="156"/>
            <x v="157"/>
            <x v="158"/>
            <x v="159"/>
            <x v="160"/>
            <x v="162"/>
            <x v="163"/>
            <x v="164"/>
            <x v="165"/>
            <x v="166"/>
            <x v="167"/>
            <x v="170"/>
            <x v="171"/>
            <x v="172"/>
            <x v="173"/>
            <x v="174"/>
            <x v="175"/>
            <x v="176"/>
            <x v="177"/>
            <x v="178"/>
            <x v="181"/>
            <x v="182"/>
            <x v="183"/>
            <x v="184"/>
            <x v="185"/>
            <x v="186"/>
            <x v="188"/>
            <x v="277"/>
            <x v="280"/>
            <x v="281"/>
          </reference>
          <reference field="21" count="1" selected="0">
            <x v="6"/>
          </reference>
        </references>
      </pivotArea>
    </format>
    <format dxfId="9866">
      <pivotArea dataOnly="0" labelOnly="1" outline="0" fieldPosition="0">
        <references count="3">
          <reference field="5" count="1" selected="0">
            <x v="5"/>
          </reference>
          <reference field="14" count="16">
            <x v="190"/>
            <x v="195"/>
            <x v="197"/>
            <x v="200"/>
            <x v="201"/>
            <x v="202"/>
            <x v="203"/>
            <x v="204"/>
            <x v="205"/>
            <x v="206"/>
            <x v="283"/>
            <x v="284"/>
            <x v="288"/>
            <x v="312"/>
            <x v="326"/>
            <x v="327"/>
          </reference>
          <reference field="21" count="1" selected="0">
            <x v="6"/>
          </reference>
        </references>
      </pivotArea>
    </format>
    <format dxfId="9865">
      <pivotArea dataOnly="0" labelOnly="1" outline="0" fieldPosition="0">
        <references count="3">
          <reference field="5" count="1" selected="0">
            <x v="6"/>
          </reference>
          <reference field="14" count="35">
            <x v="190"/>
            <x v="191"/>
            <x v="194"/>
            <x v="196"/>
            <x v="198"/>
            <x v="206"/>
            <x v="207"/>
            <x v="208"/>
            <x v="209"/>
            <x v="211"/>
            <x v="212"/>
            <x v="213"/>
            <x v="215"/>
            <x v="216"/>
            <x v="217"/>
            <x v="218"/>
            <x v="221"/>
            <x v="222"/>
            <x v="223"/>
            <x v="224"/>
            <x v="225"/>
            <x v="226"/>
            <x v="227"/>
            <x v="283"/>
            <x v="289"/>
            <x v="290"/>
            <x v="291"/>
            <x v="292"/>
            <x v="293"/>
            <x v="294"/>
            <x v="312"/>
            <x v="315"/>
            <x v="316"/>
            <x v="328"/>
            <x v="329"/>
          </reference>
          <reference field="21" count="1" selected="0">
            <x v="6"/>
          </reference>
        </references>
      </pivotArea>
    </format>
    <format dxfId="9864">
      <pivotArea dataOnly="0" labelOnly="1" outline="0" fieldPosition="0">
        <references count="3">
          <reference field="5" count="1" selected="0">
            <x v="1"/>
          </reference>
          <reference field="14" count="21">
            <x v="16"/>
            <x v="28"/>
            <x v="29"/>
            <x v="31"/>
            <x v="35"/>
            <x v="36"/>
            <x v="37"/>
            <x v="39"/>
            <x v="40"/>
            <x v="41"/>
            <x v="42"/>
            <x v="43"/>
            <x v="47"/>
            <x v="49"/>
            <x v="50"/>
            <x v="251"/>
            <x v="254"/>
            <x v="256"/>
            <x v="257"/>
            <x v="260"/>
            <x v="299"/>
          </reference>
          <reference field="21" count="1" selected="0">
            <x v="6"/>
          </reference>
        </references>
      </pivotArea>
    </format>
    <format dxfId="9863">
      <pivotArea dataOnly="0" labelOnly="1" outline="0" fieldPosition="0">
        <references count="3">
          <reference field="5" count="1" selected="0">
            <x v="2"/>
          </reference>
          <reference field="14" count="27">
            <x v="52"/>
            <x v="62"/>
            <x v="65"/>
            <x v="66"/>
            <x v="67"/>
            <x v="68"/>
            <x v="69"/>
            <x v="72"/>
            <x v="73"/>
            <x v="75"/>
            <x v="76"/>
            <x v="78"/>
            <x v="79"/>
            <x v="82"/>
            <x v="228"/>
            <x v="229"/>
            <x v="236"/>
            <x v="239"/>
            <x v="302"/>
            <x v="303"/>
            <x v="317"/>
            <x v="320"/>
            <x v="321"/>
            <x v="322"/>
            <x v="330"/>
            <x v="331"/>
            <x v="332"/>
          </reference>
          <reference field="21" count="1" selected="0">
            <x v="7"/>
          </reference>
        </references>
      </pivotArea>
    </format>
    <format dxfId="9862">
      <pivotArea dataOnly="0" labelOnly="1" outline="0" fieldPosition="0">
        <references count="3">
          <reference field="5" count="1" selected="0">
            <x v="3"/>
          </reference>
          <reference field="14" count="20">
            <x v="2"/>
            <x v="87"/>
            <x v="88"/>
            <x v="89"/>
            <x v="91"/>
            <x v="92"/>
            <x v="94"/>
            <x v="96"/>
            <x v="99"/>
            <x v="100"/>
            <x v="240"/>
            <x v="244"/>
            <x v="245"/>
            <x v="293"/>
            <x v="304"/>
            <x v="308"/>
            <x v="309"/>
            <x v="310"/>
            <x v="323"/>
            <x v="333"/>
          </reference>
          <reference field="21" count="1" selected="0">
            <x v="7"/>
          </reference>
        </references>
      </pivotArea>
    </format>
    <format dxfId="9861">
      <pivotArea dataOnly="0" labelOnly="1" outline="0" fieldPosition="0">
        <references count="3">
          <reference field="5" count="1" selected="0">
            <x v="0"/>
          </reference>
          <reference field="14" count="34">
            <x v="1"/>
            <x v="2"/>
            <x v="5"/>
            <x v="11"/>
            <x v="12"/>
            <x v="13"/>
            <x v="14"/>
            <x v="16"/>
            <x v="17"/>
            <x v="18"/>
            <x v="19"/>
            <x v="20"/>
            <x v="24"/>
            <x v="27"/>
            <x v="28"/>
            <x v="31"/>
            <x v="36"/>
            <x v="40"/>
            <x v="41"/>
            <x v="42"/>
            <x v="43"/>
            <x v="49"/>
            <x v="50"/>
            <x v="51"/>
            <x v="53"/>
            <x v="251"/>
            <x v="253"/>
            <x v="254"/>
            <x v="256"/>
            <x v="257"/>
            <x v="261"/>
            <x v="300"/>
            <x v="334"/>
            <x v="335"/>
          </reference>
          <reference field="21" count="1" selected="0">
            <x v="7"/>
          </reference>
        </references>
      </pivotArea>
    </format>
    <format dxfId="9860">
      <pivotArea dataOnly="0" labelOnly="1" outline="0" fieldPosition="0">
        <references count="3">
          <reference field="5" count="1" selected="0">
            <x v="4"/>
          </reference>
          <reference field="14" count="47">
            <x v="101"/>
            <x v="102"/>
            <x v="104"/>
            <x v="107"/>
            <x v="108"/>
            <x v="109"/>
            <x v="110"/>
            <x v="111"/>
            <x v="112"/>
            <x v="113"/>
            <x v="114"/>
            <x v="115"/>
            <x v="116"/>
            <x v="117"/>
            <x v="118"/>
            <x v="119"/>
            <x v="120"/>
            <x v="121"/>
            <x v="122"/>
            <x v="124"/>
            <x v="125"/>
            <x v="126"/>
            <x v="127"/>
            <x v="128"/>
            <x v="129"/>
            <x v="131"/>
            <x v="132"/>
            <x v="133"/>
            <x v="134"/>
            <x v="135"/>
            <x v="136"/>
            <x v="137"/>
            <x v="138"/>
            <x v="140"/>
            <x v="141"/>
            <x v="142"/>
            <x v="143"/>
            <x v="144"/>
            <x v="145"/>
            <x v="147"/>
            <x v="262"/>
            <x v="265"/>
            <x v="267"/>
            <x v="269"/>
            <x v="271"/>
            <x v="314"/>
            <x v="336"/>
          </reference>
          <reference field="21" count="1" selected="0">
            <x v="7"/>
          </reference>
        </references>
      </pivotArea>
    </format>
    <format dxfId="9859">
      <pivotArea dataOnly="0" labelOnly="1" outline="0" fieldPosition="0">
        <references count="3">
          <reference field="5" count="1" selected="0">
            <x v="4"/>
          </reference>
          <reference field="14" count="38">
            <x v="20"/>
            <x v="55"/>
            <x v="149"/>
            <x v="150"/>
            <x v="151"/>
            <x v="152"/>
            <x v="153"/>
            <x v="154"/>
            <x v="155"/>
            <x v="156"/>
            <x v="157"/>
            <x v="158"/>
            <x v="159"/>
            <x v="160"/>
            <x v="162"/>
            <x v="163"/>
            <x v="164"/>
            <x v="165"/>
            <x v="166"/>
            <x v="167"/>
            <x v="168"/>
            <x v="170"/>
            <x v="171"/>
            <x v="173"/>
            <x v="174"/>
            <x v="175"/>
            <x v="176"/>
            <x v="177"/>
            <x v="178"/>
            <x v="181"/>
            <x v="182"/>
            <x v="183"/>
            <x v="185"/>
            <x v="186"/>
            <x v="187"/>
            <x v="188"/>
            <x v="280"/>
            <x v="281"/>
          </reference>
          <reference field="21" count="1" selected="0">
            <x v="7"/>
          </reference>
        </references>
      </pivotArea>
    </format>
    <format dxfId="9858">
      <pivotArea dataOnly="0" labelOnly="1" outline="0" fieldPosition="0">
        <references count="3">
          <reference field="5" count="1" selected="0">
            <x v="5"/>
          </reference>
          <reference field="14" count="15">
            <x v="190"/>
            <x v="195"/>
            <x v="197"/>
            <x v="200"/>
            <x v="201"/>
            <x v="202"/>
            <x v="203"/>
            <x v="204"/>
            <x v="205"/>
            <x v="206"/>
            <x v="282"/>
            <x v="284"/>
            <x v="312"/>
            <x v="327"/>
            <x v="337"/>
          </reference>
          <reference field="21" count="1" selected="0">
            <x v="7"/>
          </reference>
        </references>
      </pivotArea>
    </format>
    <format dxfId="9857">
      <pivotArea dataOnly="0" labelOnly="1" outline="0" fieldPosition="0">
        <references count="3">
          <reference field="5" count="1" selected="0">
            <x v="6"/>
          </reference>
          <reference field="14" count="37">
            <x v="164"/>
            <x v="191"/>
            <x v="194"/>
            <x v="196"/>
            <x v="204"/>
            <x v="207"/>
            <x v="208"/>
            <x v="209"/>
            <x v="210"/>
            <x v="211"/>
            <x v="212"/>
            <x v="213"/>
            <x v="214"/>
            <x v="215"/>
            <x v="216"/>
            <x v="217"/>
            <x v="218"/>
            <x v="219"/>
            <x v="221"/>
            <x v="222"/>
            <x v="223"/>
            <x v="224"/>
            <x v="225"/>
            <x v="226"/>
            <x v="227"/>
            <x v="283"/>
            <x v="290"/>
            <x v="291"/>
            <x v="292"/>
            <x v="294"/>
            <x v="312"/>
            <x v="315"/>
            <x v="329"/>
            <x v="337"/>
            <x v="338"/>
            <x v="339"/>
            <x v="340"/>
          </reference>
          <reference field="21" count="1" selected="0">
            <x v="7"/>
          </reference>
        </references>
      </pivotArea>
    </format>
    <format dxfId="9856">
      <pivotArea dataOnly="0" labelOnly="1" outline="0" fieldPosition="0">
        <references count="3">
          <reference field="5" count="1" selected="0">
            <x v="1"/>
          </reference>
          <reference field="14" count="23">
            <x v="16"/>
            <x v="28"/>
            <x v="29"/>
            <x v="31"/>
            <x v="35"/>
            <x v="36"/>
            <x v="37"/>
            <x v="39"/>
            <x v="40"/>
            <x v="41"/>
            <x v="42"/>
            <x v="43"/>
            <x v="47"/>
            <x v="49"/>
            <x v="50"/>
            <x v="53"/>
            <x v="251"/>
            <x v="254"/>
            <x v="256"/>
            <x v="257"/>
            <x v="299"/>
            <x v="334"/>
            <x v="335"/>
          </reference>
          <reference field="21" count="1" selected="0">
            <x v="7"/>
          </reference>
        </references>
      </pivotArea>
    </format>
    <format dxfId="9855">
      <pivotArea dataOnly="0" labelOnly="1" outline="0" fieldPosition="0">
        <references count="3">
          <reference field="5" count="1" selected="0">
            <x v="2"/>
          </reference>
          <reference field="14" count="29">
            <x v="52"/>
            <x v="62"/>
            <x v="63"/>
            <x v="65"/>
            <x v="66"/>
            <x v="67"/>
            <x v="68"/>
            <x v="69"/>
            <x v="72"/>
            <x v="73"/>
            <x v="75"/>
            <x v="76"/>
            <x v="79"/>
            <x v="81"/>
            <x v="82"/>
            <x v="228"/>
            <x v="229"/>
            <x v="236"/>
            <x v="239"/>
            <x v="302"/>
            <x v="303"/>
            <x v="320"/>
            <x v="321"/>
            <x v="322"/>
            <x v="330"/>
            <x v="331"/>
            <x v="332"/>
            <x v="333"/>
            <x v="341"/>
          </reference>
          <reference field="21" count="1" selected="0">
            <x v="8"/>
          </reference>
        </references>
      </pivotArea>
    </format>
    <format dxfId="9854">
      <pivotArea dataOnly="0" labelOnly="1" outline="0" fieldPosition="0">
        <references count="3">
          <reference field="5" count="1" selected="0">
            <x v="3"/>
          </reference>
          <reference field="14" count="24">
            <x v="2"/>
            <x v="87"/>
            <x v="88"/>
            <x v="89"/>
            <x v="91"/>
            <x v="92"/>
            <x v="94"/>
            <x v="96"/>
            <x v="99"/>
            <x v="100"/>
            <x v="240"/>
            <x v="243"/>
            <x v="244"/>
            <x v="245"/>
            <x v="293"/>
            <x v="304"/>
            <x v="309"/>
            <x v="318"/>
            <x v="323"/>
            <x v="333"/>
            <x v="342"/>
            <x v="343"/>
            <x v="344"/>
            <x v="345"/>
          </reference>
          <reference field="21" count="1" selected="0">
            <x v="8"/>
          </reference>
        </references>
      </pivotArea>
    </format>
    <format dxfId="9853">
      <pivotArea dataOnly="0" labelOnly="1" outline="0" fieldPosition="0">
        <references count="3">
          <reference field="5" count="1" selected="0">
            <x v="0"/>
          </reference>
          <reference field="14" count="34">
            <x v="1"/>
            <x v="2"/>
            <x v="3"/>
            <x v="5"/>
            <x v="11"/>
            <x v="12"/>
            <x v="13"/>
            <x v="14"/>
            <x v="16"/>
            <x v="17"/>
            <x v="19"/>
            <x v="20"/>
            <x v="24"/>
            <x v="27"/>
            <x v="28"/>
            <x v="31"/>
            <x v="36"/>
            <x v="40"/>
            <x v="41"/>
            <x v="42"/>
            <x v="43"/>
            <x v="49"/>
            <x v="50"/>
            <x v="51"/>
            <x v="53"/>
            <x v="251"/>
            <x v="256"/>
            <x v="299"/>
            <x v="300"/>
            <x v="334"/>
            <x v="335"/>
            <x v="346"/>
            <x v="347"/>
            <x v="348"/>
          </reference>
          <reference field="21" count="1" selected="0">
            <x v="8"/>
          </reference>
        </references>
      </pivotArea>
    </format>
    <format dxfId="9852">
      <pivotArea dataOnly="0" labelOnly="1" outline="0" fieldPosition="0">
        <references count="3">
          <reference field="5" count="1" selected="0">
            <x v="4"/>
          </reference>
          <reference field="14" count="48">
            <x v="55"/>
            <x v="101"/>
            <x v="102"/>
            <x v="104"/>
            <x v="107"/>
            <x v="108"/>
            <x v="109"/>
            <x v="110"/>
            <x v="111"/>
            <x v="112"/>
            <x v="114"/>
            <x v="115"/>
            <x v="116"/>
            <x v="117"/>
            <x v="118"/>
            <x v="119"/>
            <x v="120"/>
            <x v="121"/>
            <x v="122"/>
            <x v="124"/>
            <x v="125"/>
            <x v="126"/>
            <x v="127"/>
            <x v="128"/>
            <x v="129"/>
            <x v="131"/>
            <x v="132"/>
            <x v="133"/>
            <x v="134"/>
            <x v="135"/>
            <x v="136"/>
            <x v="137"/>
            <x v="140"/>
            <x v="141"/>
            <x v="142"/>
            <x v="143"/>
            <x v="144"/>
            <x v="145"/>
            <x v="147"/>
            <x v="149"/>
            <x v="150"/>
            <x v="151"/>
            <x v="152"/>
            <x v="153"/>
            <x v="154"/>
            <x v="155"/>
            <x v="156"/>
            <x v="267"/>
          </reference>
          <reference field="21" count="1" selected="0">
            <x v="8"/>
          </reference>
        </references>
      </pivotArea>
    </format>
    <format dxfId="9851">
      <pivotArea dataOnly="0" labelOnly="1" outline="0" fieldPosition="0">
        <references count="3">
          <reference field="5" count="1" selected="0">
            <x v="4"/>
          </reference>
          <reference field="14" count="29">
            <x v="20"/>
            <x v="157"/>
            <x v="158"/>
            <x v="159"/>
            <x v="160"/>
            <x v="162"/>
            <x v="163"/>
            <x v="164"/>
            <x v="165"/>
            <x v="166"/>
            <x v="167"/>
            <x v="168"/>
            <x v="170"/>
            <x v="171"/>
            <x v="172"/>
            <x v="173"/>
            <x v="174"/>
            <x v="175"/>
            <x v="177"/>
            <x v="178"/>
            <x v="179"/>
            <x v="181"/>
            <x v="182"/>
            <x v="183"/>
            <x v="184"/>
            <x v="185"/>
            <x v="187"/>
            <x v="188"/>
            <x v="280"/>
          </reference>
          <reference field="21" count="1" selected="0">
            <x v="8"/>
          </reference>
        </references>
      </pivotArea>
    </format>
    <format dxfId="9850">
      <pivotArea dataOnly="0" labelOnly="1" outline="0" fieldPosition="0">
        <references count="3">
          <reference field="5" count="1" selected="0">
            <x v="5"/>
          </reference>
          <reference field="14" count="19">
            <x v="190"/>
            <x v="195"/>
            <x v="196"/>
            <x v="197"/>
            <x v="200"/>
            <x v="201"/>
            <x v="202"/>
            <x v="203"/>
            <x v="204"/>
            <x v="205"/>
            <x v="206"/>
            <x v="284"/>
            <x v="288"/>
            <x v="327"/>
            <x v="329"/>
            <x v="337"/>
            <x v="339"/>
            <x v="349"/>
            <x v="350"/>
          </reference>
          <reference field="21" count="1" selected="0">
            <x v="8"/>
          </reference>
        </references>
      </pivotArea>
    </format>
    <format dxfId="9849">
      <pivotArea dataOnly="0" labelOnly="1" outline="0" fieldPosition="0">
        <references count="3">
          <reference field="5" count="1" selected="0">
            <x v="6"/>
          </reference>
          <reference field="14" count="36">
            <x v="190"/>
            <x v="191"/>
            <x v="194"/>
            <x v="196"/>
            <x v="205"/>
            <x v="207"/>
            <x v="208"/>
            <x v="209"/>
            <x v="210"/>
            <x v="211"/>
            <x v="212"/>
            <x v="213"/>
            <x v="214"/>
            <x v="215"/>
            <x v="216"/>
            <x v="218"/>
            <x v="219"/>
            <x v="220"/>
            <x v="221"/>
            <x v="222"/>
            <x v="223"/>
            <x v="224"/>
            <x v="225"/>
            <x v="226"/>
            <x v="227"/>
            <x v="283"/>
            <x v="290"/>
            <x v="291"/>
            <x v="292"/>
            <x v="294"/>
            <x v="312"/>
            <x v="329"/>
            <x v="337"/>
            <x v="339"/>
            <x v="351"/>
            <x v="352"/>
          </reference>
          <reference field="21" count="1" selected="0">
            <x v="8"/>
          </reference>
        </references>
      </pivotArea>
    </format>
    <format dxfId="9848">
      <pivotArea dataOnly="0" labelOnly="1" outline="0" fieldPosition="0">
        <references count="3">
          <reference field="5" count="1" selected="0">
            <x v="1"/>
          </reference>
          <reference field="14" count="23">
            <x v="16"/>
            <x v="28"/>
            <x v="29"/>
            <x v="31"/>
            <x v="35"/>
            <x v="36"/>
            <x v="37"/>
            <x v="39"/>
            <x v="40"/>
            <x v="41"/>
            <x v="42"/>
            <x v="43"/>
            <x v="47"/>
            <x v="49"/>
            <x v="50"/>
            <x v="51"/>
            <x v="53"/>
            <x v="251"/>
            <x v="256"/>
            <x v="299"/>
            <x v="334"/>
            <x v="347"/>
            <x v="348"/>
          </reference>
          <reference field="21" count="1" selected="0">
            <x v="8"/>
          </reference>
        </references>
      </pivotArea>
    </format>
    <format dxfId="9847">
      <pivotArea dataOnly="0" labelOnly="1" outline="0" fieldPosition="0">
        <references count="3">
          <reference field="5" count="1" selected="0">
            <x v="2"/>
          </reference>
          <reference field="14" count="28">
            <x v="52"/>
            <x v="63"/>
            <x v="65"/>
            <x v="66"/>
            <x v="67"/>
            <x v="68"/>
            <x v="69"/>
            <x v="70"/>
            <x v="72"/>
            <x v="73"/>
            <x v="74"/>
            <x v="75"/>
            <x v="76"/>
            <x v="77"/>
            <x v="78"/>
            <x v="79"/>
            <x v="81"/>
            <x v="82"/>
            <x v="236"/>
            <x v="239"/>
            <x v="302"/>
            <x v="303"/>
            <x v="321"/>
            <x v="322"/>
            <x v="330"/>
            <x v="332"/>
            <x v="353"/>
            <x v="354"/>
          </reference>
          <reference field="21" count="1" selected="0">
            <x v="9"/>
          </reference>
        </references>
      </pivotArea>
    </format>
    <format dxfId="9846">
      <pivotArea dataOnly="0" labelOnly="1" outline="0" fieldPosition="0">
        <references count="3">
          <reference field="5" count="1" selected="0">
            <x v="3"/>
          </reference>
          <reference field="14" count="25">
            <x v="2"/>
            <x v="84"/>
            <x v="85"/>
            <x v="86"/>
            <x v="87"/>
            <x v="88"/>
            <x v="89"/>
            <x v="90"/>
            <x v="91"/>
            <x v="92"/>
            <x v="94"/>
            <x v="96"/>
            <x v="99"/>
            <x v="100"/>
            <x v="240"/>
            <x v="243"/>
            <x v="309"/>
            <x v="318"/>
            <x v="333"/>
            <x v="355"/>
            <x v="356"/>
            <x v="357"/>
            <x v="358"/>
            <x v="359"/>
            <x v="360"/>
          </reference>
          <reference field="21" count="1" selected="0">
            <x v="9"/>
          </reference>
        </references>
      </pivotArea>
    </format>
    <format dxfId="9845">
      <pivotArea dataOnly="0" labelOnly="1" outline="0" fieldPosition="0">
        <references count="3">
          <reference field="5" count="1" selected="0">
            <x v="0"/>
          </reference>
          <reference field="14" count="31">
            <x v="1"/>
            <x v="2"/>
            <x v="3"/>
            <x v="5"/>
            <x v="9"/>
            <x v="11"/>
            <x v="12"/>
            <x v="13"/>
            <x v="14"/>
            <x v="16"/>
            <x v="17"/>
            <x v="18"/>
            <x v="19"/>
            <x v="20"/>
            <x v="24"/>
            <x v="27"/>
            <x v="28"/>
            <x v="31"/>
            <x v="36"/>
            <x v="40"/>
            <x v="41"/>
            <x v="42"/>
            <x v="43"/>
            <x v="49"/>
            <x v="50"/>
            <x v="51"/>
            <x v="53"/>
            <x v="256"/>
            <x v="299"/>
            <x v="334"/>
            <x v="347"/>
          </reference>
          <reference field="21" count="1" selected="0">
            <x v="9"/>
          </reference>
        </references>
      </pivotArea>
    </format>
    <format dxfId="9844">
      <pivotArea dataOnly="0" labelOnly="1" outline="0" fieldPosition="0">
        <references count="3">
          <reference field="5" count="1" selected="0">
            <x v="4"/>
          </reference>
          <reference field="14" count="48">
            <x v="12"/>
            <x v="101"/>
            <x v="102"/>
            <x v="104"/>
            <x v="107"/>
            <x v="108"/>
            <x v="109"/>
            <x v="110"/>
            <x v="111"/>
            <x v="112"/>
            <x v="114"/>
            <x v="115"/>
            <x v="116"/>
            <x v="117"/>
            <x v="118"/>
            <x v="119"/>
            <x v="120"/>
            <x v="121"/>
            <x v="122"/>
            <x v="124"/>
            <x v="125"/>
            <x v="126"/>
            <x v="127"/>
            <x v="128"/>
            <x v="129"/>
            <x v="131"/>
            <x v="132"/>
            <x v="133"/>
            <x v="134"/>
            <x v="135"/>
            <x v="136"/>
            <x v="137"/>
            <x v="138"/>
            <x v="140"/>
            <x v="141"/>
            <x v="142"/>
            <x v="143"/>
            <x v="144"/>
            <x v="145"/>
            <x v="147"/>
            <x v="149"/>
            <x v="150"/>
            <x v="151"/>
            <x v="152"/>
            <x v="153"/>
            <x v="325"/>
            <x v="361"/>
            <x v="362"/>
          </reference>
          <reference field="21" count="1" selected="0">
            <x v="9"/>
          </reference>
        </references>
      </pivotArea>
    </format>
    <format dxfId="9843">
      <pivotArea dataOnly="0" labelOnly="1" outline="0" fieldPosition="0">
        <references count="3">
          <reference field="5" count="1" selected="0">
            <x v="4"/>
          </reference>
          <reference field="14" count="32">
            <x v="20"/>
            <x v="154"/>
            <x v="155"/>
            <x v="156"/>
            <x v="157"/>
            <x v="158"/>
            <x v="159"/>
            <x v="160"/>
            <x v="162"/>
            <x v="163"/>
            <x v="164"/>
            <x v="165"/>
            <x v="166"/>
            <x v="167"/>
            <x v="168"/>
            <x v="170"/>
            <x v="171"/>
            <x v="172"/>
            <x v="173"/>
            <x v="174"/>
            <x v="175"/>
            <x v="176"/>
            <x v="177"/>
            <x v="178"/>
            <x v="181"/>
            <x v="182"/>
            <x v="183"/>
            <x v="184"/>
            <x v="185"/>
            <x v="186"/>
            <x v="187"/>
            <x v="188"/>
          </reference>
          <reference field="21" count="1" selected="0">
            <x v="9"/>
          </reference>
        </references>
      </pivotArea>
    </format>
    <format dxfId="9842">
      <pivotArea dataOnly="0" labelOnly="1" outline="0" fieldPosition="0">
        <references count="3">
          <reference field="5" count="1" selected="0">
            <x v="5"/>
          </reference>
          <reference field="14" count="19">
            <x v="190"/>
            <x v="194"/>
            <x v="195"/>
            <x v="196"/>
            <x v="197"/>
            <x v="200"/>
            <x v="201"/>
            <x v="202"/>
            <x v="203"/>
            <x v="204"/>
            <x v="205"/>
            <x v="206"/>
            <x v="283"/>
            <x v="288"/>
            <x v="327"/>
            <x v="329"/>
            <x v="337"/>
            <x v="349"/>
            <x v="363"/>
          </reference>
          <reference field="21" count="1" selected="0">
            <x v="9"/>
          </reference>
        </references>
      </pivotArea>
    </format>
    <format dxfId="9841">
      <pivotArea dataOnly="0" labelOnly="1" outline="0" fieldPosition="0">
        <references count="3">
          <reference field="5" count="1" selected="0">
            <x v="6"/>
          </reference>
          <reference field="14" count="36">
            <x v="164"/>
            <x v="190"/>
            <x v="191"/>
            <x v="194"/>
            <x v="196"/>
            <x v="198"/>
            <x v="207"/>
            <x v="208"/>
            <x v="209"/>
            <x v="210"/>
            <x v="211"/>
            <x v="212"/>
            <x v="213"/>
            <x v="214"/>
            <x v="215"/>
            <x v="216"/>
            <x v="217"/>
            <x v="218"/>
            <x v="219"/>
            <x v="220"/>
            <x v="221"/>
            <x v="222"/>
            <x v="223"/>
            <x v="224"/>
            <x v="225"/>
            <x v="226"/>
            <x v="227"/>
            <x v="290"/>
            <x v="291"/>
            <x v="292"/>
            <x v="294"/>
            <x v="312"/>
            <x v="329"/>
            <x v="337"/>
            <x v="338"/>
            <x v="351"/>
          </reference>
          <reference field="21" count="1" selected="0">
            <x v="9"/>
          </reference>
        </references>
      </pivotArea>
    </format>
    <format dxfId="9840">
      <pivotArea dataOnly="0" labelOnly="1" outline="0" fieldPosition="0">
        <references count="3">
          <reference field="5" count="1" selected="0">
            <x v="1"/>
          </reference>
          <reference field="14" count="23">
            <x v="18"/>
            <x v="28"/>
            <x v="29"/>
            <x v="31"/>
            <x v="35"/>
            <x v="36"/>
            <x v="37"/>
            <x v="38"/>
            <x v="39"/>
            <x v="40"/>
            <x v="41"/>
            <x v="42"/>
            <x v="43"/>
            <x v="47"/>
            <x v="49"/>
            <x v="50"/>
            <x v="51"/>
            <x v="53"/>
            <x v="256"/>
            <x v="299"/>
            <x v="334"/>
            <x v="347"/>
            <x v="364"/>
          </reference>
          <reference field="21" count="1" selected="0">
            <x v="9"/>
          </reference>
        </references>
      </pivotArea>
    </format>
    <format dxfId="9839">
      <pivotArea dataOnly="0" labelOnly="1" outline="0" fieldPosition="0">
        <references count="3">
          <reference field="5" count="1" selected="0">
            <x v="2"/>
          </reference>
          <reference field="14" count="26">
            <x v="52"/>
            <x v="61"/>
            <x v="62"/>
            <x v="63"/>
            <x v="65"/>
            <x v="66"/>
            <x v="67"/>
            <x v="68"/>
            <x v="69"/>
            <x v="72"/>
            <x v="73"/>
            <x v="74"/>
            <x v="75"/>
            <x v="76"/>
            <x v="77"/>
            <x v="78"/>
            <x v="79"/>
            <x v="80"/>
            <x v="82"/>
            <x v="302"/>
            <x v="303"/>
            <x v="321"/>
            <x v="322"/>
            <x v="330"/>
            <x v="354"/>
            <x v="365"/>
          </reference>
          <reference field="21" count="1" selected="0">
            <x v="10"/>
          </reference>
        </references>
      </pivotArea>
    </format>
    <format dxfId="9838">
      <pivotArea dataOnly="0" labelOnly="1" outline="0" fieldPosition="0">
        <references count="3">
          <reference field="5" count="1" selected="0">
            <x v="3"/>
          </reference>
          <reference field="14" count="22">
            <x v="2"/>
            <x v="84"/>
            <x v="85"/>
            <x v="86"/>
            <x v="87"/>
            <x v="88"/>
            <x v="89"/>
            <x v="90"/>
            <x v="91"/>
            <x v="92"/>
            <x v="94"/>
            <x v="96"/>
            <x v="99"/>
            <x v="100"/>
            <x v="240"/>
            <x v="318"/>
            <x v="333"/>
            <x v="356"/>
            <x v="357"/>
            <x v="360"/>
            <x v="366"/>
            <x v="367"/>
          </reference>
          <reference field="21" count="1" selected="0">
            <x v="10"/>
          </reference>
        </references>
      </pivotArea>
    </format>
    <format dxfId="9837">
      <pivotArea dataOnly="0" labelOnly="1" outline="0" fieldPosition="0">
        <references count="3">
          <reference field="5" count="1" selected="0">
            <x v="0"/>
          </reference>
          <reference field="14" count="35">
            <x v="1"/>
            <x v="2"/>
            <x v="3"/>
            <x v="5"/>
            <x v="9"/>
            <x v="10"/>
            <x v="11"/>
            <x v="12"/>
            <x v="13"/>
            <x v="14"/>
            <x v="16"/>
            <x v="17"/>
            <x v="18"/>
            <x v="19"/>
            <x v="20"/>
            <x v="24"/>
            <x v="27"/>
            <x v="28"/>
            <x v="31"/>
            <x v="36"/>
            <x v="38"/>
            <x v="40"/>
            <x v="41"/>
            <x v="42"/>
            <x v="43"/>
            <x v="49"/>
            <x v="50"/>
            <x v="51"/>
            <x v="53"/>
            <x v="253"/>
            <x v="256"/>
            <x v="261"/>
            <x v="347"/>
            <x v="348"/>
            <x v="368"/>
          </reference>
          <reference field="21" count="1" selected="0">
            <x v="10"/>
          </reference>
        </references>
      </pivotArea>
    </format>
    <format dxfId="9836">
      <pivotArea dataOnly="0" labelOnly="1" outline="0" fieldPosition="0">
        <references count="3">
          <reference field="5" count="1" selected="0">
            <x v="4"/>
          </reference>
          <reference field="14" count="49">
            <x v="12"/>
            <x v="42"/>
            <x v="101"/>
            <x v="102"/>
            <x v="103"/>
            <x v="104"/>
            <x v="106"/>
            <x v="107"/>
            <x v="108"/>
            <x v="109"/>
            <x v="110"/>
            <x v="111"/>
            <x v="112"/>
            <x v="114"/>
            <x v="115"/>
            <x v="116"/>
            <x v="117"/>
            <x v="118"/>
            <x v="119"/>
            <x v="120"/>
            <x v="121"/>
            <x v="122"/>
            <x v="124"/>
            <x v="125"/>
            <x v="126"/>
            <x v="127"/>
            <x v="128"/>
            <x v="129"/>
            <x v="131"/>
            <x v="132"/>
            <x v="133"/>
            <x v="134"/>
            <x v="135"/>
            <x v="136"/>
            <x v="137"/>
            <x v="138"/>
            <x v="140"/>
            <x v="141"/>
            <x v="142"/>
            <x v="143"/>
            <x v="144"/>
            <x v="145"/>
            <x v="311"/>
            <x v="369"/>
            <x v="370"/>
            <x v="371"/>
            <x v="372"/>
            <x v="373"/>
            <x v="374"/>
          </reference>
          <reference field="21" count="1" selected="0">
            <x v="10"/>
          </reference>
        </references>
      </pivotArea>
    </format>
    <format dxfId="9835">
      <pivotArea dataOnly="0" labelOnly="1" outline="0" fieldPosition="0">
        <references count="3">
          <reference field="5" count="1" selected="0">
            <x v="4"/>
          </reference>
          <reference field="14" count="40">
            <x v="55"/>
            <x v="147"/>
            <x v="148"/>
            <x v="149"/>
            <x v="150"/>
            <x v="151"/>
            <x v="152"/>
            <x v="153"/>
            <x v="154"/>
            <x v="155"/>
            <x v="156"/>
            <x v="157"/>
            <x v="158"/>
            <x v="159"/>
            <x v="160"/>
            <x v="162"/>
            <x v="163"/>
            <x v="165"/>
            <x v="166"/>
            <x v="167"/>
            <x v="168"/>
            <x v="170"/>
            <x v="171"/>
            <x v="172"/>
            <x v="173"/>
            <x v="174"/>
            <x v="175"/>
            <x v="176"/>
            <x v="177"/>
            <x v="178"/>
            <x v="181"/>
            <x v="182"/>
            <x v="183"/>
            <x v="184"/>
            <x v="185"/>
            <x v="186"/>
            <x v="187"/>
            <x v="188"/>
            <x v="280"/>
            <x v="375"/>
          </reference>
          <reference field="21" count="1" selected="0">
            <x v="10"/>
          </reference>
        </references>
      </pivotArea>
    </format>
    <format dxfId="9834">
      <pivotArea dataOnly="0" labelOnly="1" outline="0" fieldPosition="0">
        <references count="3">
          <reference field="5" count="1" selected="0">
            <x v="5"/>
          </reference>
          <reference field="14" count="18">
            <x v="190"/>
            <x v="195"/>
            <x v="196"/>
            <x v="197"/>
            <x v="199"/>
            <x v="200"/>
            <x v="201"/>
            <x v="202"/>
            <x v="203"/>
            <x v="204"/>
            <x v="205"/>
            <x v="206"/>
            <x v="285"/>
            <x v="288"/>
            <x v="327"/>
            <x v="337"/>
            <x v="338"/>
            <x v="363"/>
          </reference>
          <reference field="21" count="1" selected="0">
            <x v="10"/>
          </reference>
        </references>
      </pivotArea>
    </format>
    <format dxfId="9833">
      <pivotArea dataOnly="0" labelOnly="1" outline="0" fieldPosition="0">
        <references count="3">
          <reference field="5" count="1" selected="0">
            <x v="6"/>
          </reference>
          <reference field="14" count="34">
            <x v="164"/>
            <x v="191"/>
            <x v="194"/>
            <x v="196"/>
            <x v="198"/>
            <x v="200"/>
            <x v="203"/>
            <x v="205"/>
            <x v="207"/>
            <x v="208"/>
            <x v="209"/>
            <x v="210"/>
            <x v="211"/>
            <x v="212"/>
            <x v="213"/>
            <x v="214"/>
            <x v="215"/>
            <x v="216"/>
            <x v="217"/>
            <x v="218"/>
            <x v="220"/>
            <x v="221"/>
            <x v="222"/>
            <x v="223"/>
            <x v="224"/>
            <x v="226"/>
            <x v="227"/>
            <x v="290"/>
            <x v="291"/>
            <x v="292"/>
            <x v="294"/>
            <x v="338"/>
            <x v="339"/>
            <x v="351"/>
          </reference>
          <reference field="21" count="1" selected="0">
            <x v="10"/>
          </reference>
        </references>
      </pivotArea>
    </format>
    <format dxfId="9832">
      <pivotArea dataOnly="0" labelOnly="1" outline="0" fieldPosition="0">
        <references count="3">
          <reference field="5" count="1" selected="0">
            <x v="1"/>
          </reference>
          <reference field="14" count="21">
            <x v="28"/>
            <x v="29"/>
            <x v="31"/>
            <x v="35"/>
            <x v="36"/>
            <x v="37"/>
            <x v="38"/>
            <x v="39"/>
            <x v="40"/>
            <x v="41"/>
            <x v="42"/>
            <x v="43"/>
            <x v="47"/>
            <x v="49"/>
            <x v="50"/>
            <x v="51"/>
            <x v="53"/>
            <x v="58"/>
            <x v="256"/>
            <x v="347"/>
            <x v="364"/>
          </reference>
          <reference field="21" count="1" selected="0">
            <x v="10"/>
          </reference>
        </references>
      </pivotArea>
    </format>
    <format dxfId="9831">
      <pivotArea dataOnly="0" labelOnly="1" outline="0" fieldPosition="0">
        <references count="3">
          <reference field="5" count="1" selected="0">
            <x v="2"/>
          </reference>
          <reference field="14" count="27">
            <x v="52"/>
            <x v="61"/>
            <x v="62"/>
            <x v="63"/>
            <x v="65"/>
            <x v="66"/>
            <x v="67"/>
            <x v="68"/>
            <x v="69"/>
            <x v="71"/>
            <x v="72"/>
            <x v="73"/>
            <x v="74"/>
            <x v="75"/>
            <x v="76"/>
            <x v="77"/>
            <x v="78"/>
            <x v="79"/>
            <x v="82"/>
            <x v="235"/>
            <x v="302"/>
            <x v="303"/>
            <x v="321"/>
            <x v="322"/>
            <x v="330"/>
            <x v="354"/>
            <x v="365"/>
          </reference>
          <reference field="21" count="1" selected="0">
            <x v="11"/>
          </reference>
        </references>
      </pivotArea>
    </format>
    <format dxfId="9830">
      <pivotArea dataOnly="0" labelOnly="1" outline="0" fieldPosition="0">
        <references count="3">
          <reference field="5" count="1" selected="0">
            <x v="3"/>
          </reference>
          <reference field="14" count="17">
            <x v="83"/>
            <x v="84"/>
            <x v="87"/>
            <x v="88"/>
            <x v="89"/>
            <x v="90"/>
            <x v="91"/>
            <x v="92"/>
            <x v="93"/>
            <x v="94"/>
            <x v="95"/>
            <x v="96"/>
            <x v="97"/>
            <x v="100"/>
            <x v="243"/>
            <x v="360"/>
            <x v="376"/>
          </reference>
          <reference field="21" count="1" selected="0">
            <x v="11"/>
          </reference>
        </references>
      </pivotArea>
    </format>
    <format dxfId="9829">
      <pivotArea dataOnly="0" labelOnly="1" outline="0" fieldPosition="0">
        <references count="3">
          <reference field="5" count="1" selected="0">
            <x v="0"/>
          </reference>
          <reference field="14" count="34">
            <x v="1"/>
            <x v="2"/>
            <x v="3"/>
            <x v="5"/>
            <x v="9"/>
            <x v="10"/>
            <x v="11"/>
            <x v="12"/>
            <x v="13"/>
            <x v="14"/>
            <x v="16"/>
            <x v="17"/>
            <x v="18"/>
            <x v="20"/>
            <x v="24"/>
            <x v="27"/>
            <x v="28"/>
            <x v="31"/>
            <x v="36"/>
            <x v="38"/>
            <x v="40"/>
            <x v="41"/>
            <x v="42"/>
            <x v="43"/>
            <x v="48"/>
            <x v="49"/>
            <x v="50"/>
            <x v="51"/>
            <x v="53"/>
            <x v="253"/>
            <x v="256"/>
            <x v="347"/>
            <x v="368"/>
            <x v="377"/>
          </reference>
          <reference field="21" count="1" selected="0">
            <x v="11"/>
          </reference>
        </references>
      </pivotArea>
    </format>
    <format dxfId="9828">
      <pivotArea dataOnly="0" labelOnly="1" outline="0" fieldPosition="0">
        <references count="3">
          <reference field="5" count="1" selected="0">
            <x v="4"/>
          </reference>
          <reference field="14" count="48">
            <x v="12"/>
            <x v="101"/>
            <x v="102"/>
            <x v="103"/>
            <x v="104"/>
            <x v="105"/>
            <x v="106"/>
            <x v="107"/>
            <x v="108"/>
            <x v="109"/>
            <x v="110"/>
            <x v="111"/>
            <x v="112"/>
            <x v="114"/>
            <x v="115"/>
            <x v="116"/>
            <x v="117"/>
            <x v="119"/>
            <x v="120"/>
            <x v="121"/>
            <x v="122"/>
            <x v="124"/>
            <x v="125"/>
            <x v="126"/>
            <x v="127"/>
            <x v="128"/>
            <x v="129"/>
            <x v="130"/>
            <x v="131"/>
            <x v="132"/>
            <x v="133"/>
            <x v="134"/>
            <x v="135"/>
            <x v="136"/>
            <x v="137"/>
            <x v="140"/>
            <x v="141"/>
            <x v="142"/>
            <x v="143"/>
            <x v="144"/>
            <x v="145"/>
            <x v="147"/>
            <x v="311"/>
            <x v="362"/>
            <x v="369"/>
            <x v="370"/>
            <x v="373"/>
            <x v="374"/>
          </reference>
          <reference field="21" count="1" selected="0">
            <x v="11"/>
          </reference>
        </references>
      </pivotArea>
    </format>
    <format dxfId="9827">
      <pivotArea dataOnly="0" labelOnly="1" outline="0" fieldPosition="0">
        <references count="3">
          <reference field="5" count="1" selected="0">
            <x v="4"/>
          </reference>
          <reference field="14" count="42">
            <x v="55"/>
            <x v="148"/>
            <x v="149"/>
            <x v="150"/>
            <x v="151"/>
            <x v="152"/>
            <x v="153"/>
            <x v="154"/>
            <x v="155"/>
            <x v="156"/>
            <x v="157"/>
            <x v="158"/>
            <x v="159"/>
            <x v="160"/>
            <x v="161"/>
            <x v="162"/>
            <x v="163"/>
            <x v="164"/>
            <x v="165"/>
            <x v="166"/>
            <x v="167"/>
            <x v="168"/>
            <x v="169"/>
            <x v="170"/>
            <x v="171"/>
            <x v="172"/>
            <x v="173"/>
            <x v="174"/>
            <x v="176"/>
            <x v="177"/>
            <x v="178"/>
            <x v="180"/>
            <x v="181"/>
            <x v="182"/>
            <x v="183"/>
            <x v="184"/>
            <x v="185"/>
            <x v="186"/>
            <x v="187"/>
            <x v="188"/>
            <x v="189"/>
            <x v="278"/>
          </reference>
          <reference field="21" count="1" selected="0">
            <x v="11"/>
          </reference>
        </references>
      </pivotArea>
    </format>
    <format dxfId="9826">
      <pivotArea dataOnly="0" labelOnly="1" outline="0" fieldPosition="0">
        <references count="3">
          <reference field="5" count="1" selected="0">
            <x v="5"/>
          </reference>
          <reference field="14" count="19">
            <x v="190"/>
            <x v="193"/>
            <x v="194"/>
            <x v="195"/>
            <x v="196"/>
            <x v="197"/>
            <x v="199"/>
            <x v="200"/>
            <x v="201"/>
            <x v="202"/>
            <x v="203"/>
            <x v="204"/>
            <x v="205"/>
            <x v="206"/>
            <x v="288"/>
            <x v="327"/>
            <x v="337"/>
            <x v="338"/>
            <x v="363"/>
          </reference>
          <reference field="21" count="1" selected="0">
            <x v="11"/>
          </reference>
        </references>
      </pivotArea>
    </format>
    <format dxfId="9825">
      <pivotArea dataOnly="0" labelOnly="1" outline="0" fieldPosition="0">
        <references count="3">
          <reference field="5" count="1" selected="0">
            <x v="6"/>
          </reference>
          <reference field="14" count="33">
            <x v="191"/>
            <x v="194"/>
            <x v="196"/>
            <x v="198"/>
            <x v="204"/>
            <x v="207"/>
            <x v="208"/>
            <x v="209"/>
            <x v="210"/>
            <x v="211"/>
            <x v="212"/>
            <x v="213"/>
            <x v="214"/>
            <x v="215"/>
            <x v="216"/>
            <x v="217"/>
            <x v="218"/>
            <x v="219"/>
            <x v="220"/>
            <x v="221"/>
            <x v="222"/>
            <x v="223"/>
            <x v="224"/>
            <x v="225"/>
            <x v="226"/>
            <x v="227"/>
            <x v="290"/>
            <x v="291"/>
            <x v="292"/>
            <x v="294"/>
            <x v="338"/>
            <x v="339"/>
            <x v="351"/>
          </reference>
          <reference field="21" count="1" selected="0">
            <x v="11"/>
          </reference>
        </references>
      </pivotArea>
    </format>
    <format dxfId="9824">
      <pivotArea dataOnly="0" labelOnly="1" outline="0" fieldPosition="0">
        <references count="3">
          <reference field="5" count="1" selected="0">
            <x v="1"/>
          </reference>
          <reference field="14" count="23">
            <x v="28"/>
            <x v="29"/>
            <x v="31"/>
            <x v="35"/>
            <x v="36"/>
            <x v="37"/>
            <x v="38"/>
            <x v="39"/>
            <x v="40"/>
            <x v="41"/>
            <x v="42"/>
            <x v="43"/>
            <x v="48"/>
            <x v="49"/>
            <x v="50"/>
            <x v="51"/>
            <x v="53"/>
            <x v="58"/>
            <x v="256"/>
            <x v="347"/>
            <x v="364"/>
            <x v="377"/>
            <x v="378"/>
          </reference>
          <reference field="21" count="1" selected="0">
            <x v="11"/>
          </reference>
        </references>
      </pivotArea>
    </format>
    <format dxfId="9823">
      <pivotArea dataOnly="0" labelOnly="1" outline="0" fieldPosition="0">
        <references count="3">
          <reference field="5" count="1" selected="0">
            <x v="2"/>
          </reference>
          <reference field="14" count="25">
            <x v="52"/>
            <x v="60"/>
            <x v="61"/>
            <x v="62"/>
            <x v="63"/>
            <x v="64"/>
            <x v="65"/>
            <x v="66"/>
            <x v="67"/>
            <x v="68"/>
            <x v="69"/>
            <x v="71"/>
            <x v="72"/>
            <x v="73"/>
            <x v="74"/>
            <x v="75"/>
            <x v="76"/>
            <x v="77"/>
            <x v="78"/>
            <x v="79"/>
            <x v="82"/>
            <x v="302"/>
            <x v="303"/>
            <x v="321"/>
            <x v="365"/>
          </reference>
          <reference field="21" count="1" selected="0">
            <x v="12"/>
          </reference>
        </references>
      </pivotArea>
    </format>
    <format dxfId="9822">
      <pivotArea dataOnly="0" labelOnly="1" outline="0" fieldPosition="0">
        <references count="3">
          <reference field="5" count="1" selected="0">
            <x v="3"/>
          </reference>
          <reference field="14" count="19">
            <x v="2"/>
            <x v="83"/>
            <x v="84"/>
            <x v="87"/>
            <x v="88"/>
            <x v="89"/>
            <x v="90"/>
            <x v="91"/>
            <x v="92"/>
            <x v="94"/>
            <x v="95"/>
            <x v="96"/>
            <x v="97"/>
            <x v="98"/>
            <x v="100"/>
            <x v="243"/>
            <x v="356"/>
            <x v="366"/>
            <x v="376"/>
          </reference>
          <reference field="21" count="1" selected="0">
            <x v="12"/>
          </reference>
        </references>
      </pivotArea>
    </format>
    <format dxfId="9821">
      <pivotArea dataOnly="0" labelOnly="1" outline="0" fieldPosition="0">
        <references count="3">
          <reference field="5" count="1" selected="0">
            <x v="0"/>
          </reference>
          <reference field="14" count="35">
            <x v="1"/>
            <x v="2"/>
            <x v="3"/>
            <x v="5"/>
            <x v="9"/>
            <x v="10"/>
            <x v="11"/>
            <x v="12"/>
            <x v="13"/>
            <x v="14"/>
            <x v="16"/>
            <x v="17"/>
            <x v="18"/>
            <x v="19"/>
            <x v="20"/>
            <x v="22"/>
            <x v="24"/>
            <x v="27"/>
            <x v="28"/>
            <x v="31"/>
            <x v="36"/>
            <x v="38"/>
            <x v="40"/>
            <x v="42"/>
            <x v="43"/>
            <x v="48"/>
            <x v="49"/>
            <x v="50"/>
            <x v="51"/>
            <x v="53"/>
            <x v="59"/>
            <x v="256"/>
            <x v="368"/>
            <x v="377"/>
            <x v="379"/>
          </reference>
          <reference field="21" count="1" selected="0">
            <x v="12"/>
          </reference>
        </references>
      </pivotArea>
    </format>
    <format dxfId="9820">
      <pivotArea dataOnly="0" labelOnly="1" outline="0" fieldPosition="0">
        <references count="3">
          <reference field="5" count="1" selected="0">
            <x v="4"/>
          </reference>
          <reference field="14" count="49">
            <x v="101"/>
            <x v="102"/>
            <x v="103"/>
            <x v="104"/>
            <x v="105"/>
            <x v="106"/>
            <x v="107"/>
            <x v="108"/>
            <x v="109"/>
            <x v="110"/>
            <x v="111"/>
            <x v="112"/>
            <x v="113"/>
            <x v="114"/>
            <x v="115"/>
            <x v="116"/>
            <x v="117"/>
            <x v="118"/>
            <x v="119"/>
            <x v="120"/>
            <x v="121"/>
            <x v="122"/>
            <x v="123"/>
            <x v="124"/>
            <x v="125"/>
            <x v="126"/>
            <x v="127"/>
            <x v="128"/>
            <x v="129"/>
            <x v="130"/>
            <x v="131"/>
            <x v="132"/>
            <x v="133"/>
            <x v="134"/>
            <x v="135"/>
            <x v="136"/>
            <x v="137"/>
            <x v="139"/>
            <x v="140"/>
            <x v="141"/>
            <x v="142"/>
            <x v="143"/>
            <x v="144"/>
            <x v="145"/>
            <x v="362"/>
            <x v="369"/>
            <x v="370"/>
            <x v="371"/>
            <x v="380"/>
          </reference>
          <reference field="21" count="1" selected="0">
            <x v="12"/>
          </reference>
        </references>
      </pivotArea>
    </format>
    <format dxfId="9819">
      <pivotArea dataOnly="0" labelOnly="1" outline="0" fieldPosition="0">
        <references count="3">
          <reference field="5" count="1" selected="0">
            <x v="4"/>
          </reference>
          <reference field="14" count="46">
            <x v="19"/>
            <x v="20"/>
            <x v="147"/>
            <x v="148"/>
            <x v="149"/>
            <x v="150"/>
            <x v="151"/>
            <x v="152"/>
            <x v="153"/>
            <x v="154"/>
            <x v="155"/>
            <x v="156"/>
            <x v="157"/>
            <x v="158"/>
            <x v="159"/>
            <x v="160"/>
            <x v="161"/>
            <x v="162"/>
            <x v="163"/>
            <x v="165"/>
            <x v="166"/>
            <x v="167"/>
            <x v="168"/>
            <x v="169"/>
            <x v="170"/>
            <x v="171"/>
            <x v="172"/>
            <x v="173"/>
            <x v="174"/>
            <x v="175"/>
            <x v="176"/>
            <x v="177"/>
            <x v="178"/>
            <x v="180"/>
            <x v="181"/>
            <x v="182"/>
            <x v="183"/>
            <x v="184"/>
            <x v="185"/>
            <x v="186"/>
            <x v="187"/>
            <x v="188"/>
            <x v="189"/>
            <x v="280"/>
            <x v="281"/>
            <x v="381"/>
          </reference>
          <reference field="21" count="1" selected="0">
            <x v="12"/>
          </reference>
        </references>
      </pivotArea>
    </format>
    <format dxfId="9818">
      <pivotArea dataOnly="0" labelOnly="1" outline="0" fieldPosition="0">
        <references count="3">
          <reference field="5" count="1" selected="0">
            <x v="5"/>
          </reference>
          <reference field="14" count="19">
            <x v="190"/>
            <x v="192"/>
            <x v="193"/>
            <x v="195"/>
            <x v="196"/>
            <x v="197"/>
            <x v="199"/>
            <x v="200"/>
            <x v="201"/>
            <x v="202"/>
            <x v="203"/>
            <x v="204"/>
            <x v="205"/>
            <x v="206"/>
            <x v="221"/>
            <x v="286"/>
            <x v="288"/>
            <x v="337"/>
            <x v="363"/>
          </reference>
          <reference field="21" count="1" selected="0">
            <x v="12"/>
          </reference>
        </references>
      </pivotArea>
    </format>
    <format dxfId="9817">
      <pivotArea dataOnly="0" labelOnly="1" outline="0" fieldPosition="0">
        <references count="3">
          <reference field="5" count="1" selected="0">
            <x v="6"/>
          </reference>
          <reference field="14" count="29">
            <x v="191"/>
            <x v="192"/>
            <x v="194"/>
            <x v="196"/>
            <x v="198"/>
            <x v="207"/>
            <x v="208"/>
            <x v="209"/>
            <x v="210"/>
            <x v="211"/>
            <x v="212"/>
            <x v="213"/>
            <x v="214"/>
            <x v="215"/>
            <x v="216"/>
            <x v="217"/>
            <x v="218"/>
            <x v="220"/>
            <x v="221"/>
            <x v="222"/>
            <x v="223"/>
            <x v="224"/>
            <x v="225"/>
            <x v="226"/>
            <x v="227"/>
            <x v="290"/>
            <x v="292"/>
            <x v="338"/>
            <x v="351"/>
          </reference>
          <reference field="21" count="1" selected="0">
            <x v="12"/>
          </reference>
        </references>
      </pivotArea>
    </format>
    <format dxfId="9816">
      <pivotArea dataOnly="0" labelOnly="1" outline="0" fieldPosition="0">
        <references count="3">
          <reference field="5" count="1" selected="0">
            <x v="1"/>
          </reference>
          <reference field="14" count="24">
            <x v="28"/>
            <x v="29"/>
            <x v="31"/>
            <x v="35"/>
            <x v="36"/>
            <x v="37"/>
            <x v="38"/>
            <x v="39"/>
            <x v="40"/>
            <x v="41"/>
            <x v="42"/>
            <x v="43"/>
            <x v="48"/>
            <x v="49"/>
            <x v="50"/>
            <x v="51"/>
            <x v="53"/>
            <x v="57"/>
            <x v="58"/>
            <x v="59"/>
            <x v="256"/>
            <x v="364"/>
            <x v="377"/>
            <x v="379"/>
          </reference>
          <reference field="21" count="1" selected="0">
            <x v="12"/>
          </reference>
        </references>
      </pivotArea>
    </format>
    <format dxfId="9815">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
          </reference>
        </references>
      </pivotArea>
    </format>
    <format dxfId="9814">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1"/>
          </reference>
        </references>
      </pivotArea>
    </format>
    <format dxfId="9813">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
          </reference>
        </references>
      </pivotArea>
    </format>
    <format dxfId="9812">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1"/>
          </reference>
        </references>
      </pivotArea>
    </format>
    <format dxfId="9811">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1"/>
          </reference>
        </references>
      </pivotArea>
    </format>
    <format dxfId="9810">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
          </reference>
        </references>
      </pivotArea>
    </format>
    <format dxfId="9809">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
          </reference>
        </references>
      </pivotArea>
    </format>
    <format dxfId="9808">
      <pivotArea dataOnly="0" labelOnly="1" outline="0" fieldPosition="0">
        <references count="5">
          <reference field="5" count="1" selected="0">
            <x v="2"/>
          </reference>
          <reference field="11" count="1">
            <x v="39"/>
          </reference>
          <reference field="14" count="1" selected="0">
            <x v="231"/>
          </reference>
          <reference field="15" count="1" selected="0">
            <x v="1"/>
          </reference>
          <reference field="21" count="1" selected="0">
            <x v="1"/>
          </reference>
        </references>
      </pivotArea>
    </format>
    <format dxfId="9807">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
          </reference>
        </references>
      </pivotArea>
    </format>
    <format dxfId="9806">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1"/>
          </reference>
        </references>
      </pivotArea>
    </format>
    <format dxfId="9805">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
          </reference>
        </references>
      </pivotArea>
    </format>
    <format dxfId="9804">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1"/>
          </reference>
        </references>
      </pivotArea>
    </format>
    <format dxfId="9803">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
          </reference>
        </references>
      </pivotArea>
    </format>
    <format dxfId="9802">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1"/>
          </reference>
        </references>
      </pivotArea>
    </format>
    <format dxfId="9801">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1"/>
          </reference>
        </references>
      </pivotArea>
    </format>
    <format dxfId="9800">
      <pivotArea dataOnly="0" labelOnly="1" outline="0" fieldPosition="0">
        <references count="5">
          <reference field="5" count="1" selected="0">
            <x v="2"/>
          </reference>
          <reference field="11" count="1">
            <x v="14"/>
          </reference>
          <reference field="14" count="1" selected="0">
            <x v="237"/>
          </reference>
          <reference field="15" count="1" selected="0">
            <x v="1"/>
          </reference>
          <reference field="21" count="1" selected="0">
            <x v="1"/>
          </reference>
        </references>
      </pivotArea>
    </format>
    <format dxfId="9799">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
          </reference>
        </references>
      </pivotArea>
    </format>
    <format dxfId="9798">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
          </reference>
        </references>
      </pivotArea>
    </format>
    <format dxfId="9797">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1"/>
          </reference>
        </references>
      </pivotArea>
    </format>
    <format dxfId="9796">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1"/>
          </reference>
        </references>
      </pivotArea>
    </format>
    <format dxfId="9795">
      <pivotArea dataOnly="0" labelOnly="1" outline="0" fieldPosition="0">
        <references count="5">
          <reference field="5" count="1" selected="0">
            <x v="2"/>
          </reference>
          <reference field="11" count="1">
            <x v="18"/>
          </reference>
          <reference field="14" count="1" selected="0">
            <x v="56"/>
          </reference>
          <reference field="15" count="1" selected="0">
            <x v="4"/>
          </reference>
          <reference field="21" count="1" selected="0">
            <x v="1"/>
          </reference>
        </references>
      </pivotArea>
    </format>
    <format dxfId="9794">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1"/>
          </reference>
        </references>
      </pivotArea>
    </format>
    <format dxfId="9793">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
          </reference>
        </references>
      </pivotArea>
    </format>
    <format dxfId="9792">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1"/>
          </reference>
        </references>
      </pivotArea>
    </format>
    <format dxfId="9791">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1"/>
          </reference>
        </references>
      </pivotArea>
    </format>
    <format dxfId="9790">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
          </reference>
        </references>
      </pivotArea>
    </format>
    <format dxfId="9789">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
          </reference>
        </references>
      </pivotArea>
    </format>
    <format dxfId="9788">
      <pivotArea dataOnly="0" labelOnly="1" outline="0" fieldPosition="0">
        <references count="5">
          <reference field="5" count="1" selected="0">
            <x v="3"/>
          </reference>
          <reference field="11" count="1">
            <x v="1"/>
          </reference>
          <reference field="14" count="1" selected="0">
            <x v="246"/>
          </reference>
          <reference field="15" count="1" selected="0">
            <x v="1"/>
          </reference>
          <reference field="21" count="1" selected="0">
            <x v="1"/>
          </reference>
        </references>
      </pivotArea>
    </format>
    <format dxfId="9787">
      <pivotArea dataOnly="0" labelOnly="1" outline="0" fieldPosition="0">
        <references count="5">
          <reference field="5" count="1" selected="0">
            <x v="3"/>
          </reference>
          <reference field="11" count="1">
            <x v="11"/>
          </reference>
          <reference field="14" count="1" selected="0">
            <x v="247"/>
          </reference>
          <reference field="15" count="1" selected="0">
            <x v="1"/>
          </reference>
          <reference field="21" count="1" selected="0">
            <x v="1"/>
          </reference>
        </references>
      </pivotArea>
    </format>
    <format dxfId="9786">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
          </reference>
        </references>
      </pivotArea>
    </format>
    <format dxfId="9785">
      <pivotArea dataOnly="0" labelOnly="1" outline="0" fieldPosition="0">
        <references count="5">
          <reference field="5" count="1" selected="0">
            <x v="3"/>
          </reference>
          <reference field="11" count="1">
            <x v="11"/>
          </reference>
          <reference field="14" count="1" selected="0">
            <x v="248"/>
          </reference>
          <reference field="15" count="1" selected="0">
            <x v="1"/>
          </reference>
          <reference field="21" count="1" selected="0">
            <x v="1"/>
          </reference>
        </references>
      </pivotArea>
    </format>
    <format dxfId="9784">
      <pivotArea dataOnly="0" labelOnly="1" outline="0" fieldPosition="0">
        <references count="5">
          <reference field="5" count="1" selected="0">
            <x v="3"/>
          </reference>
          <reference field="11" count="1">
            <x v="13"/>
          </reference>
          <reference field="14" count="1" selected="0">
            <x v="249"/>
          </reference>
          <reference field="15" count="1" selected="0">
            <x v="1"/>
          </reference>
          <reference field="21" count="1" selected="0">
            <x v="1"/>
          </reference>
        </references>
      </pivotArea>
    </format>
    <format dxfId="9783">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1"/>
          </reference>
        </references>
      </pivotArea>
    </format>
    <format dxfId="9782">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
          </reference>
        </references>
      </pivotArea>
    </format>
    <format dxfId="9781">
      <pivotArea dataOnly="0" labelOnly="1" outline="0" fieldPosition="0">
        <references count="5">
          <reference field="5" count="1" selected="0">
            <x v="0"/>
          </reference>
          <reference field="11" count="1">
            <x v="10"/>
          </reference>
          <reference field="14" count="1" selected="0">
            <x v="250"/>
          </reference>
          <reference field="15" count="1" selected="0">
            <x v="2"/>
          </reference>
          <reference field="21" count="1" selected="0">
            <x v="1"/>
          </reference>
        </references>
      </pivotArea>
    </format>
    <format dxfId="9780">
      <pivotArea dataOnly="0" labelOnly="1" outline="0" fieldPosition="0">
        <references count="5">
          <reference field="5" count="1" selected="0">
            <x v="0"/>
          </reference>
          <reference field="11" count="1">
            <x v="1"/>
          </reference>
          <reference field="14" count="1" selected="0">
            <x v="3"/>
          </reference>
          <reference field="15" count="1" selected="0">
            <x v="1"/>
          </reference>
          <reference field="21" count="1" selected="0">
            <x v="1"/>
          </reference>
        </references>
      </pivotArea>
    </format>
    <format dxfId="9779">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
          </reference>
        </references>
      </pivotArea>
    </format>
    <format dxfId="9778">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
          </reference>
        </references>
      </pivotArea>
    </format>
    <format dxfId="9777">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
          </reference>
        </references>
      </pivotArea>
    </format>
    <format dxfId="9776">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
          </reference>
        </references>
      </pivotArea>
    </format>
    <format dxfId="9775">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
          </reference>
        </references>
      </pivotArea>
    </format>
    <format dxfId="9774">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1"/>
          </reference>
        </references>
      </pivotArea>
    </format>
    <format dxfId="9773">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1"/>
          </reference>
        </references>
      </pivotArea>
    </format>
    <format dxfId="9772">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
          </reference>
        </references>
      </pivotArea>
    </format>
    <format dxfId="9771">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
          </reference>
        </references>
      </pivotArea>
    </format>
    <format dxfId="9770">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
          </reference>
        </references>
      </pivotArea>
    </format>
    <format dxfId="9769">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
          </reference>
        </references>
      </pivotArea>
    </format>
    <format dxfId="9768">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
          </reference>
        </references>
      </pivotArea>
    </format>
    <format dxfId="9767">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
          </reference>
        </references>
      </pivotArea>
    </format>
    <format dxfId="9766">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1"/>
          </reference>
        </references>
      </pivotArea>
    </format>
    <format dxfId="9765">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1"/>
          </reference>
        </references>
      </pivotArea>
    </format>
    <format dxfId="9764">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
          </reference>
        </references>
      </pivotArea>
    </format>
    <format dxfId="9763">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1"/>
          </reference>
        </references>
      </pivotArea>
    </format>
    <format dxfId="9762">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
          </reference>
        </references>
      </pivotArea>
    </format>
    <format dxfId="9761">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
          </reference>
        </references>
      </pivotArea>
    </format>
    <format dxfId="9760">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
          </reference>
        </references>
      </pivotArea>
    </format>
    <format dxfId="9759">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1"/>
          </reference>
        </references>
      </pivotArea>
    </format>
    <format dxfId="9758">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
          </reference>
        </references>
      </pivotArea>
    </format>
    <format dxfId="9757">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
          </reference>
        </references>
      </pivotArea>
    </format>
    <format dxfId="9756">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
          </reference>
        </references>
      </pivotArea>
    </format>
    <format dxfId="9755">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1"/>
          </reference>
        </references>
      </pivotArea>
    </format>
    <format dxfId="9754">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1"/>
          </reference>
        </references>
      </pivotArea>
    </format>
    <format dxfId="9753">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1"/>
          </reference>
        </references>
      </pivotArea>
    </format>
    <format dxfId="9752">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
          </reference>
        </references>
      </pivotArea>
    </format>
    <format dxfId="9751">
      <pivotArea dataOnly="0" labelOnly="1" outline="0" fieldPosition="0">
        <references count="5">
          <reference field="5" count="1" selected="0">
            <x v="4"/>
          </reference>
          <reference field="11" count="1">
            <x v="2"/>
          </reference>
          <reference field="14" count="1" selected="0">
            <x v="264"/>
          </reference>
          <reference field="15" count="1" selected="0">
            <x v="1"/>
          </reference>
          <reference field="21" count="1" selected="0">
            <x v="1"/>
          </reference>
        </references>
      </pivotArea>
    </format>
    <format dxfId="9750">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
          </reference>
        </references>
      </pivotArea>
    </format>
    <format dxfId="9749">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
          </reference>
        </references>
      </pivotArea>
    </format>
    <format dxfId="9748">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
          </reference>
        </references>
      </pivotArea>
    </format>
    <format dxfId="9747">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
          </reference>
        </references>
      </pivotArea>
    </format>
    <format dxfId="9746">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
          </reference>
        </references>
      </pivotArea>
    </format>
    <format dxfId="9745">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
          </reference>
        </references>
      </pivotArea>
    </format>
    <format dxfId="9744">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
          </reference>
        </references>
      </pivotArea>
    </format>
    <format dxfId="9743">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1"/>
          </reference>
        </references>
      </pivotArea>
    </format>
    <format dxfId="9742">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
          </reference>
        </references>
      </pivotArea>
    </format>
    <format dxfId="9741">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
          </reference>
        </references>
      </pivotArea>
    </format>
    <format dxfId="9740">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
          </reference>
        </references>
      </pivotArea>
    </format>
    <format dxfId="9739">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1"/>
          </reference>
        </references>
      </pivotArea>
    </format>
    <format dxfId="9738">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
          </reference>
        </references>
      </pivotArea>
    </format>
    <format dxfId="9737">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
          </reference>
        </references>
      </pivotArea>
    </format>
    <format dxfId="9736">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
          </reference>
        </references>
      </pivotArea>
    </format>
    <format dxfId="9735">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
          </reference>
        </references>
      </pivotArea>
    </format>
    <format dxfId="9734">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
          </reference>
        </references>
      </pivotArea>
    </format>
    <format dxfId="9733">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1"/>
          </reference>
        </references>
      </pivotArea>
    </format>
    <format dxfId="9732">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1"/>
          </reference>
        </references>
      </pivotArea>
    </format>
    <format dxfId="9731">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1"/>
          </reference>
        </references>
      </pivotArea>
    </format>
    <format dxfId="9730">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
          </reference>
        </references>
      </pivotArea>
    </format>
    <format dxfId="9729">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
          </reference>
        </references>
      </pivotArea>
    </format>
    <format dxfId="9728">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
          </reference>
        </references>
      </pivotArea>
    </format>
    <format dxfId="9727">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
          </reference>
        </references>
      </pivotArea>
    </format>
    <format dxfId="9726">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
          </reference>
        </references>
      </pivotArea>
    </format>
    <format dxfId="9725">
      <pivotArea dataOnly="0" labelOnly="1" outline="0" fieldPosition="0">
        <references count="5">
          <reference field="5" count="1" selected="0">
            <x v="4"/>
          </reference>
          <reference field="11" count="1">
            <x v="1"/>
          </reference>
          <reference field="14" count="1" selected="0">
            <x v="272"/>
          </reference>
          <reference field="15" count="1" selected="0">
            <x v="1"/>
          </reference>
          <reference field="21" count="1" selected="0">
            <x v="1"/>
          </reference>
        </references>
      </pivotArea>
    </format>
    <format dxfId="9724">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1"/>
          </reference>
        </references>
      </pivotArea>
    </format>
    <format dxfId="9723">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
          </reference>
        </references>
      </pivotArea>
    </format>
    <format dxfId="9722">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
          </reference>
        </references>
      </pivotArea>
    </format>
    <format dxfId="9721">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
          </reference>
        </references>
      </pivotArea>
    </format>
    <format dxfId="9720">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
          </reference>
        </references>
      </pivotArea>
    </format>
    <format dxfId="9719">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
          </reference>
        </references>
      </pivotArea>
    </format>
    <format dxfId="9718">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
          </reference>
        </references>
      </pivotArea>
    </format>
    <format dxfId="9717">
      <pivotArea dataOnly="0" labelOnly="1" outline="0" fieldPosition="0">
        <references count="5">
          <reference field="5" count="1" selected="0">
            <x v="4"/>
          </reference>
          <reference field="11" count="1">
            <x v="1"/>
          </reference>
          <reference field="14" count="1" selected="0">
            <x v="274"/>
          </reference>
          <reference field="15" count="1" selected="0">
            <x v="2"/>
          </reference>
          <reference field="21" count="1" selected="0">
            <x v="1"/>
          </reference>
        </references>
      </pivotArea>
    </format>
    <format dxfId="9716">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
          </reference>
        </references>
      </pivotArea>
    </format>
    <format dxfId="9715">
      <pivotArea dataOnly="0" labelOnly="1" outline="0" fieldPosition="0">
        <references count="5">
          <reference field="5" count="1" selected="0">
            <x v="4"/>
          </reference>
          <reference field="11" count="1">
            <x v="8"/>
          </reference>
          <reference field="14" count="1" selected="0">
            <x v="275"/>
          </reference>
          <reference field="15" count="1" selected="0">
            <x v="2"/>
          </reference>
          <reference field="21" count="1" selected="0">
            <x v="1"/>
          </reference>
        </references>
      </pivotArea>
    </format>
    <format dxfId="9714">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
          </reference>
        </references>
      </pivotArea>
    </format>
    <format dxfId="9713">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
          </reference>
        </references>
      </pivotArea>
    </format>
    <format dxfId="9712">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
          </reference>
        </references>
      </pivotArea>
    </format>
    <format dxfId="9711">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
          </reference>
        </references>
      </pivotArea>
    </format>
    <format dxfId="9710">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
          </reference>
        </references>
      </pivotArea>
    </format>
    <format dxfId="9709">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1"/>
          </reference>
        </references>
      </pivotArea>
    </format>
    <format dxfId="9708">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
          </reference>
        </references>
      </pivotArea>
    </format>
    <format dxfId="9707">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
          </reference>
        </references>
      </pivotArea>
    </format>
    <format dxfId="9706">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1"/>
          </reference>
        </references>
      </pivotArea>
    </format>
    <format dxfId="9705">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
          </reference>
        </references>
      </pivotArea>
    </format>
    <format dxfId="9704">
      <pivotArea dataOnly="0" labelOnly="1" outline="0" fieldPosition="0">
        <references count="5">
          <reference field="5" count="1" selected="0">
            <x v="4"/>
          </reference>
          <reference field="11" count="1">
            <x v="41"/>
          </reference>
          <reference field="14" count="1" selected="0">
            <x v="278"/>
          </reference>
          <reference field="15" count="1" selected="0">
            <x v="0"/>
          </reference>
          <reference field="21" count="1" selected="0">
            <x v="1"/>
          </reference>
        </references>
      </pivotArea>
    </format>
    <format dxfId="9703">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1"/>
          </reference>
        </references>
      </pivotArea>
    </format>
    <format dxfId="9702">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
          </reference>
        </references>
      </pivotArea>
    </format>
    <format dxfId="9701">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
          </reference>
        </references>
      </pivotArea>
    </format>
    <format dxfId="9700">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
          </reference>
        </references>
      </pivotArea>
    </format>
    <format dxfId="9699">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
          </reference>
        </references>
      </pivotArea>
    </format>
    <format dxfId="9698">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
          </reference>
        </references>
      </pivotArea>
    </format>
    <format dxfId="9697">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
          </reference>
        </references>
      </pivotArea>
    </format>
    <format dxfId="9696">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
          </reference>
        </references>
      </pivotArea>
    </format>
    <format dxfId="9695">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
          </reference>
        </references>
      </pivotArea>
    </format>
    <format dxfId="9694">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
          </reference>
        </references>
      </pivotArea>
    </format>
    <format dxfId="9693">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
          </reference>
        </references>
      </pivotArea>
    </format>
    <format dxfId="9692">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
          </reference>
        </references>
      </pivotArea>
    </format>
    <format dxfId="9691">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
          </reference>
        </references>
      </pivotArea>
    </format>
    <format dxfId="969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
          </reference>
        </references>
      </pivotArea>
    </format>
    <format dxfId="968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
          </reference>
        </references>
      </pivotArea>
    </format>
    <format dxfId="9688">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
          </reference>
        </references>
      </pivotArea>
    </format>
    <format dxfId="9687">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
          </reference>
        </references>
      </pivotArea>
    </format>
    <format dxfId="9686">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1"/>
          </reference>
        </references>
      </pivotArea>
    </format>
    <format dxfId="9685">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
          </reference>
        </references>
      </pivotArea>
    </format>
    <format dxfId="9684">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
          </reference>
        </references>
      </pivotArea>
    </format>
    <format dxfId="9683">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
          </reference>
        </references>
      </pivotArea>
    </format>
    <format dxfId="9682">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
          </reference>
        </references>
      </pivotArea>
    </format>
    <format dxfId="9681">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
          </reference>
        </references>
      </pivotArea>
    </format>
    <format dxfId="9680">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
          </reference>
        </references>
      </pivotArea>
    </format>
    <format dxfId="9679">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
          </reference>
        </references>
      </pivotArea>
    </format>
    <format dxfId="9678">
      <pivotArea dataOnly="0" labelOnly="1" outline="0" fieldPosition="0">
        <references count="5">
          <reference field="5" count="1" selected="0">
            <x v="1"/>
          </reference>
          <reference field="11" count="1">
            <x v="13"/>
          </reference>
          <reference field="14" count="1" selected="0">
            <x v="296"/>
          </reference>
          <reference field="15" count="1" selected="0">
            <x v="1"/>
          </reference>
          <reference field="21" count="1" selected="0">
            <x v="1"/>
          </reference>
        </references>
      </pivotArea>
    </format>
    <format dxfId="9677">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
          </reference>
        </references>
      </pivotArea>
    </format>
    <format dxfId="9676">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1"/>
          </reference>
        </references>
      </pivotArea>
    </format>
    <format dxfId="9675">
      <pivotArea dataOnly="0" labelOnly="1" outline="0" fieldPosition="0">
        <references count="5">
          <reference field="5" count="1" selected="0">
            <x v="1"/>
          </reference>
          <reference field="11" count="1">
            <x v="13"/>
          </reference>
          <reference field="14" count="1" selected="0">
            <x v="298"/>
          </reference>
          <reference field="15" count="1" selected="0">
            <x v="1"/>
          </reference>
          <reference field="21" count="1" selected="0">
            <x v="1"/>
          </reference>
        </references>
      </pivotArea>
    </format>
    <format dxfId="9674">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1"/>
          </reference>
        </references>
      </pivotArea>
    </format>
    <format dxfId="9673">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
          </reference>
        </references>
      </pivotArea>
    </format>
    <format dxfId="9672">
      <pivotArea dataOnly="0" labelOnly="1" outline="0" fieldPosition="0">
        <references count="5">
          <reference field="5" count="1" selected="0">
            <x v="1"/>
          </reference>
          <reference field="11" count="1">
            <x v="6"/>
          </reference>
          <reference field="14" count="1" selected="0">
            <x v="13"/>
          </reference>
          <reference field="15" count="1" selected="0">
            <x v="1"/>
          </reference>
          <reference field="21" count="1" selected="0">
            <x v="1"/>
          </reference>
        </references>
      </pivotArea>
    </format>
    <format dxfId="9671">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
          </reference>
        </references>
      </pivotArea>
    </format>
    <format dxfId="9670">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1"/>
          </reference>
        </references>
      </pivotArea>
    </format>
    <format dxfId="9669">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1"/>
          </reference>
        </references>
      </pivotArea>
    </format>
    <format dxfId="9668">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
          </reference>
        </references>
      </pivotArea>
    </format>
    <format dxfId="9667">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1"/>
          </reference>
        </references>
      </pivotArea>
    </format>
    <format dxfId="9666">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1"/>
          </reference>
        </references>
      </pivotArea>
    </format>
    <format dxfId="9665">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1"/>
          </reference>
        </references>
      </pivotArea>
    </format>
    <format dxfId="9664">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2"/>
          </reference>
        </references>
      </pivotArea>
    </format>
    <format dxfId="9663">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2"/>
          </reference>
        </references>
      </pivotArea>
    </format>
    <format dxfId="9662">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2"/>
          </reference>
        </references>
      </pivotArea>
    </format>
    <format dxfId="9661">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2"/>
          </reference>
        </references>
      </pivotArea>
    </format>
    <format dxfId="9660">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2"/>
          </reference>
        </references>
      </pivotArea>
    </format>
    <format dxfId="9659">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2"/>
          </reference>
        </references>
      </pivotArea>
    </format>
    <format dxfId="9658">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2"/>
          </reference>
        </references>
      </pivotArea>
    </format>
    <format dxfId="9657">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2"/>
          </reference>
        </references>
      </pivotArea>
    </format>
    <format dxfId="9656">
      <pivotArea dataOnly="0" labelOnly="1" outline="0" fieldPosition="0">
        <references count="5">
          <reference field="5" count="1" selected="0">
            <x v="2"/>
          </reference>
          <reference field="11" count="1">
            <x v="39"/>
          </reference>
          <reference field="14" count="1" selected="0">
            <x v="231"/>
          </reference>
          <reference field="15" count="1" selected="0">
            <x v="1"/>
          </reference>
          <reference field="21" count="1" selected="0">
            <x v="2"/>
          </reference>
        </references>
      </pivotArea>
    </format>
    <format dxfId="9655">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2"/>
          </reference>
        </references>
      </pivotArea>
    </format>
    <format dxfId="9654">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2"/>
          </reference>
        </references>
      </pivotArea>
    </format>
    <format dxfId="9653">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2"/>
          </reference>
        </references>
      </pivotArea>
    </format>
    <format dxfId="9652">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2"/>
          </reference>
        </references>
      </pivotArea>
    </format>
    <format dxfId="9651">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2"/>
          </reference>
        </references>
      </pivotArea>
    </format>
    <format dxfId="9650">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2"/>
          </reference>
        </references>
      </pivotArea>
    </format>
    <format dxfId="9649">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2"/>
          </reference>
        </references>
      </pivotArea>
    </format>
    <format dxfId="9648">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2"/>
          </reference>
        </references>
      </pivotArea>
    </format>
    <format dxfId="9647">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2"/>
          </reference>
        </references>
      </pivotArea>
    </format>
    <format dxfId="9646">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2"/>
          </reference>
        </references>
      </pivotArea>
    </format>
    <format dxfId="9645">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2"/>
          </reference>
        </references>
      </pivotArea>
    </format>
    <format dxfId="9644">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2"/>
          </reference>
        </references>
      </pivotArea>
    </format>
    <format dxfId="9643">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2"/>
          </reference>
        </references>
      </pivotArea>
    </format>
    <format dxfId="9642">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2"/>
          </reference>
        </references>
      </pivotArea>
    </format>
    <format dxfId="9641">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2"/>
          </reference>
        </references>
      </pivotArea>
    </format>
    <format dxfId="9640">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2"/>
          </reference>
        </references>
      </pivotArea>
    </format>
    <format dxfId="9639">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2"/>
          </reference>
        </references>
      </pivotArea>
    </format>
    <format dxfId="9638">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2"/>
          </reference>
        </references>
      </pivotArea>
    </format>
    <format dxfId="9637">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2"/>
          </reference>
        </references>
      </pivotArea>
    </format>
    <format dxfId="9636">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2"/>
          </reference>
        </references>
      </pivotArea>
    </format>
    <format dxfId="9635">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2"/>
          </reference>
        </references>
      </pivotArea>
    </format>
    <format dxfId="9634">
      <pivotArea dataOnly="0" labelOnly="1" outline="0" fieldPosition="0">
        <references count="5">
          <reference field="5" count="1" selected="0">
            <x v="3"/>
          </reference>
          <reference field="11" count="1">
            <x v="1"/>
          </reference>
          <reference field="14" count="1" selected="0">
            <x v="246"/>
          </reference>
          <reference field="15" count="1" selected="0">
            <x v="1"/>
          </reference>
          <reference field="21" count="1" selected="0">
            <x v="2"/>
          </reference>
        </references>
      </pivotArea>
    </format>
    <format dxfId="9633">
      <pivotArea dataOnly="0" labelOnly="1" outline="0" fieldPosition="0">
        <references count="5">
          <reference field="5" count="1" selected="0">
            <x v="3"/>
          </reference>
          <reference field="11" count="1">
            <x v="13"/>
          </reference>
          <reference field="14" count="1" selected="0">
            <x v="249"/>
          </reference>
          <reference field="15" count="1" selected="0">
            <x v="1"/>
          </reference>
          <reference field="21" count="1" selected="0">
            <x v="2"/>
          </reference>
        </references>
      </pivotArea>
    </format>
    <format dxfId="9632">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2"/>
          </reference>
        </references>
      </pivotArea>
    </format>
    <format dxfId="9631">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2"/>
          </reference>
        </references>
      </pivotArea>
    </format>
    <format dxfId="9630">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2"/>
          </reference>
        </references>
      </pivotArea>
    </format>
    <format dxfId="9629">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2"/>
          </reference>
        </references>
      </pivotArea>
    </format>
    <format dxfId="9628">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2"/>
          </reference>
        </references>
      </pivotArea>
    </format>
    <format dxfId="9627">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2"/>
          </reference>
        </references>
      </pivotArea>
    </format>
    <format dxfId="9626">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2"/>
          </reference>
        </references>
      </pivotArea>
    </format>
    <format dxfId="9625">
      <pivotArea dataOnly="0" labelOnly="1" outline="0" fieldPosition="0">
        <references count="5">
          <reference field="5" count="1" selected="0">
            <x v="0"/>
          </reference>
          <reference field="11" count="1">
            <x v="13"/>
          </reference>
          <reference field="14" count="1" selected="0">
            <x v="298"/>
          </reference>
          <reference field="15" count="1" selected="0">
            <x v="1"/>
          </reference>
          <reference field="21" count="1" selected="0">
            <x v="2"/>
          </reference>
        </references>
      </pivotArea>
    </format>
    <format dxfId="9624">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2"/>
          </reference>
        </references>
      </pivotArea>
    </format>
    <format dxfId="9623">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2"/>
          </reference>
        </references>
      </pivotArea>
    </format>
    <format dxfId="9622">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2"/>
          </reference>
        </references>
      </pivotArea>
    </format>
    <format dxfId="9621">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2"/>
          </reference>
        </references>
      </pivotArea>
    </format>
    <format dxfId="9620">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2"/>
          </reference>
        </references>
      </pivotArea>
    </format>
    <format dxfId="9619">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2"/>
          </reference>
        </references>
      </pivotArea>
    </format>
    <format dxfId="9618">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2"/>
          </reference>
        </references>
      </pivotArea>
    </format>
    <format dxfId="9617">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2"/>
          </reference>
        </references>
      </pivotArea>
    </format>
    <format dxfId="9616">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2"/>
          </reference>
        </references>
      </pivotArea>
    </format>
    <format dxfId="9615">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2"/>
          </reference>
        </references>
      </pivotArea>
    </format>
    <format dxfId="9614">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2"/>
          </reference>
        </references>
      </pivotArea>
    </format>
    <format dxfId="9613">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2"/>
          </reference>
        </references>
      </pivotArea>
    </format>
    <format dxfId="9612">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2"/>
          </reference>
        </references>
      </pivotArea>
    </format>
    <format dxfId="9611">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2"/>
          </reference>
        </references>
      </pivotArea>
    </format>
    <format dxfId="9610">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2"/>
          </reference>
        </references>
      </pivotArea>
    </format>
    <format dxfId="9609">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2"/>
          </reference>
        </references>
      </pivotArea>
    </format>
    <format dxfId="9608">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2"/>
          </reference>
        </references>
      </pivotArea>
    </format>
    <format dxfId="9607">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2"/>
          </reference>
        </references>
      </pivotArea>
    </format>
    <format dxfId="9606">
      <pivotArea dataOnly="0" labelOnly="1" outline="0" fieldPosition="0">
        <references count="5">
          <reference field="5" count="1" selected="0">
            <x v="0"/>
          </reference>
          <reference field="11" count="1">
            <x v="1"/>
          </reference>
          <reference field="14" count="1" selected="0">
            <x v="50"/>
          </reference>
          <reference field="15" count="1" selected="0">
            <x v="1"/>
          </reference>
          <reference field="21" count="1" selected="0">
            <x v="2"/>
          </reference>
        </references>
      </pivotArea>
    </format>
    <format dxfId="9605">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2"/>
          </reference>
        </references>
      </pivotArea>
    </format>
    <format dxfId="9604">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2"/>
          </reference>
        </references>
      </pivotArea>
    </format>
    <format dxfId="9603">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2"/>
          </reference>
        </references>
      </pivotArea>
    </format>
    <format dxfId="9602">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2"/>
          </reference>
        </references>
      </pivotArea>
    </format>
    <format dxfId="9601">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2"/>
          </reference>
        </references>
      </pivotArea>
    </format>
    <format dxfId="9600">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2"/>
          </reference>
        </references>
      </pivotArea>
    </format>
    <format dxfId="9599">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2"/>
          </reference>
        </references>
      </pivotArea>
    </format>
    <format dxfId="9598">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2"/>
          </reference>
        </references>
      </pivotArea>
    </format>
    <format dxfId="9597">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2"/>
          </reference>
        </references>
      </pivotArea>
    </format>
    <format dxfId="9596">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2"/>
          </reference>
        </references>
      </pivotArea>
    </format>
    <format dxfId="9595">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2"/>
          </reference>
        </references>
      </pivotArea>
    </format>
    <format dxfId="9594">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2"/>
          </reference>
        </references>
      </pivotArea>
    </format>
    <format dxfId="9593">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2"/>
          </reference>
        </references>
      </pivotArea>
    </format>
    <format dxfId="9592">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2"/>
          </reference>
        </references>
      </pivotArea>
    </format>
    <format dxfId="9591">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2"/>
          </reference>
        </references>
      </pivotArea>
    </format>
    <format dxfId="9590">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2"/>
          </reference>
        </references>
      </pivotArea>
    </format>
    <format dxfId="9589">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2"/>
          </reference>
        </references>
      </pivotArea>
    </format>
    <format dxfId="9588">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2"/>
          </reference>
        </references>
      </pivotArea>
    </format>
    <format dxfId="9587">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2"/>
          </reference>
        </references>
      </pivotArea>
    </format>
    <format dxfId="9586">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2"/>
          </reference>
        </references>
      </pivotArea>
    </format>
    <format dxfId="9585">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2"/>
          </reference>
        </references>
      </pivotArea>
    </format>
    <format dxfId="9584">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2"/>
          </reference>
        </references>
      </pivotArea>
    </format>
    <format dxfId="9583">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2"/>
          </reference>
        </references>
      </pivotArea>
    </format>
    <format dxfId="9582">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2"/>
          </reference>
        </references>
      </pivotArea>
    </format>
    <format dxfId="9581">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2"/>
          </reference>
        </references>
      </pivotArea>
    </format>
    <format dxfId="9580">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2"/>
          </reference>
        </references>
      </pivotArea>
    </format>
    <format dxfId="9579">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2"/>
          </reference>
        </references>
      </pivotArea>
    </format>
    <format dxfId="9578">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2"/>
          </reference>
        </references>
      </pivotArea>
    </format>
    <format dxfId="9577">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2"/>
          </reference>
        </references>
      </pivotArea>
    </format>
    <format dxfId="9576">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2"/>
          </reference>
        </references>
      </pivotArea>
    </format>
    <format dxfId="9575">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2"/>
          </reference>
        </references>
      </pivotArea>
    </format>
    <format dxfId="9574">
      <pivotArea dataOnly="0" labelOnly="1" outline="0" fieldPosition="0">
        <references count="5">
          <reference field="5" count="1" selected="0">
            <x v="4"/>
          </reference>
          <reference field="11" count="1">
            <x v="1"/>
          </reference>
          <reference field="14" count="1" selected="0">
            <x v="272"/>
          </reference>
          <reference field="15" count="1" selected="0">
            <x v="1"/>
          </reference>
          <reference field="21" count="1" selected="0">
            <x v="2"/>
          </reference>
        </references>
      </pivotArea>
    </format>
    <format dxfId="9573">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2"/>
          </reference>
        </references>
      </pivotArea>
    </format>
    <format dxfId="9572">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2"/>
          </reference>
        </references>
      </pivotArea>
    </format>
    <format dxfId="9571">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2"/>
          </reference>
        </references>
      </pivotArea>
    </format>
    <format dxfId="9570">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2"/>
          </reference>
        </references>
      </pivotArea>
    </format>
    <format dxfId="9569">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2"/>
          </reference>
        </references>
      </pivotArea>
    </format>
    <format dxfId="9568">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2"/>
          </reference>
        </references>
      </pivotArea>
    </format>
    <format dxfId="9567">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2"/>
          </reference>
        </references>
      </pivotArea>
    </format>
    <format dxfId="9566">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2"/>
          </reference>
        </references>
      </pivotArea>
    </format>
    <format dxfId="9565">
      <pivotArea dataOnly="0" labelOnly="1" outline="0" fieldPosition="0">
        <references count="5">
          <reference field="5" count="1" selected="0">
            <x v="4"/>
          </reference>
          <reference field="11" count="1">
            <x v="8"/>
          </reference>
          <reference field="14" count="1" selected="0">
            <x v="275"/>
          </reference>
          <reference field="15" count="1" selected="0">
            <x v="2"/>
          </reference>
          <reference field="21" count="1" selected="0">
            <x v="2"/>
          </reference>
        </references>
      </pivotArea>
    </format>
    <format dxfId="9564">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2"/>
          </reference>
        </references>
      </pivotArea>
    </format>
    <format dxfId="9563">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2"/>
          </reference>
        </references>
      </pivotArea>
    </format>
    <format dxfId="9562">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2"/>
          </reference>
        </references>
      </pivotArea>
    </format>
    <format dxfId="9561">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2"/>
          </reference>
        </references>
      </pivotArea>
    </format>
    <format dxfId="9560">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2"/>
          </reference>
        </references>
      </pivotArea>
    </format>
    <format dxfId="9559">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2"/>
          </reference>
        </references>
      </pivotArea>
    </format>
    <format dxfId="9558">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2"/>
          </reference>
        </references>
      </pivotArea>
    </format>
    <format dxfId="9557">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2"/>
          </reference>
        </references>
      </pivotArea>
    </format>
    <format dxfId="9556">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2"/>
          </reference>
        </references>
      </pivotArea>
    </format>
    <format dxfId="9555">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2"/>
          </reference>
        </references>
      </pivotArea>
    </format>
    <format dxfId="9554">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2"/>
          </reference>
        </references>
      </pivotArea>
    </format>
    <format dxfId="9553">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2"/>
          </reference>
        </references>
      </pivotArea>
    </format>
    <format dxfId="9552">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2"/>
          </reference>
        </references>
      </pivotArea>
    </format>
    <format dxfId="9551">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2"/>
          </reference>
        </references>
      </pivotArea>
    </format>
    <format dxfId="9550">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2"/>
          </reference>
        </references>
      </pivotArea>
    </format>
    <format dxfId="9549">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2"/>
          </reference>
        </references>
      </pivotArea>
    </format>
    <format dxfId="9548">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2"/>
          </reference>
        </references>
      </pivotArea>
    </format>
    <format dxfId="9547">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2"/>
          </reference>
        </references>
      </pivotArea>
    </format>
    <format dxfId="9546">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2"/>
          </reference>
        </references>
      </pivotArea>
    </format>
    <format dxfId="9545">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2"/>
          </reference>
        </references>
      </pivotArea>
    </format>
    <format dxfId="9544">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2"/>
          </reference>
        </references>
      </pivotArea>
    </format>
    <format dxfId="9543">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2"/>
          </reference>
        </references>
      </pivotArea>
    </format>
    <format dxfId="9542">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2"/>
          </reference>
        </references>
      </pivotArea>
    </format>
    <format dxfId="9541">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2"/>
          </reference>
        </references>
      </pivotArea>
    </format>
    <format dxfId="9540">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2"/>
          </reference>
        </references>
      </pivotArea>
    </format>
    <format dxfId="9539">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2"/>
          </reference>
        </references>
      </pivotArea>
    </format>
    <format dxfId="9538">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2"/>
          </reference>
        </references>
      </pivotArea>
    </format>
    <format dxfId="9537">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2"/>
          </reference>
        </references>
      </pivotArea>
    </format>
    <format dxfId="9536">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2"/>
          </reference>
        </references>
      </pivotArea>
    </format>
    <format dxfId="9535">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2"/>
          </reference>
        </references>
      </pivotArea>
    </format>
    <format dxfId="9534">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2"/>
          </reference>
        </references>
      </pivotArea>
    </format>
    <format dxfId="9533">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2"/>
          </reference>
        </references>
      </pivotArea>
    </format>
    <format dxfId="9532">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2"/>
          </reference>
        </references>
      </pivotArea>
    </format>
    <format dxfId="9531">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2"/>
          </reference>
        </references>
      </pivotArea>
    </format>
    <format dxfId="9530">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2"/>
          </reference>
        </references>
      </pivotArea>
    </format>
    <format dxfId="9529">
      <pivotArea dataOnly="0" labelOnly="1" outline="0" fieldPosition="0">
        <references count="5">
          <reference field="5" count="1" selected="0">
            <x v="1"/>
          </reference>
          <reference field="11" count="1">
            <x v="13"/>
          </reference>
          <reference field="14" count="1" selected="0">
            <x v="296"/>
          </reference>
          <reference field="15" count="1" selected="0">
            <x v="1"/>
          </reference>
          <reference field="21" count="1" selected="0">
            <x v="2"/>
          </reference>
        </references>
      </pivotArea>
    </format>
    <format dxfId="9528">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2"/>
          </reference>
        </references>
      </pivotArea>
    </format>
    <format dxfId="9527">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2"/>
          </reference>
        </references>
      </pivotArea>
    </format>
    <format dxfId="9526">
      <pivotArea dataOnly="0" labelOnly="1" outline="0" fieldPosition="0">
        <references count="5">
          <reference field="5" count="1" selected="0">
            <x v="1"/>
          </reference>
          <reference field="11" count="1">
            <x v="13"/>
          </reference>
          <reference field="14" count="1" selected="0">
            <x v="298"/>
          </reference>
          <reference field="15" count="1" selected="0">
            <x v="1"/>
          </reference>
          <reference field="21" count="1" selected="0">
            <x v="2"/>
          </reference>
        </references>
      </pivotArea>
    </format>
    <format dxfId="9525">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2"/>
          </reference>
        </references>
      </pivotArea>
    </format>
    <format dxfId="9524">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2"/>
          </reference>
        </references>
      </pivotArea>
    </format>
    <format dxfId="9523">
      <pivotArea dataOnly="0" labelOnly="1" outline="0" fieldPosition="0">
        <references count="5">
          <reference field="5" count="1" selected="0">
            <x v="1"/>
          </reference>
          <reference field="11" count="1">
            <x v="1"/>
          </reference>
          <reference field="14" count="1" selected="0">
            <x v="305"/>
          </reference>
          <reference field="15" count="1" selected="0">
            <x v="1"/>
          </reference>
          <reference field="21" count="1" selected="0">
            <x v="2"/>
          </reference>
        </references>
      </pivotArea>
    </format>
    <format dxfId="9522">
      <pivotArea dataOnly="0" labelOnly="1" outline="0" fieldPosition="0">
        <references count="5">
          <reference field="5" count="1" selected="0">
            <x v="1"/>
          </reference>
          <reference field="11" count="1">
            <x v="9"/>
          </reference>
          <reference field="14" count="1" selected="0">
            <x v="253"/>
          </reference>
          <reference field="15" count="1" selected="0">
            <x v="1"/>
          </reference>
          <reference field="21" count="1" selected="0">
            <x v="2"/>
          </reference>
        </references>
      </pivotArea>
    </format>
    <format dxfId="9521">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2"/>
          </reference>
        </references>
      </pivotArea>
    </format>
    <format dxfId="9520">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2"/>
          </reference>
        </references>
      </pivotArea>
    </format>
    <format dxfId="9519">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2"/>
          </reference>
        </references>
      </pivotArea>
    </format>
    <format dxfId="9518">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2"/>
          </reference>
        </references>
      </pivotArea>
    </format>
    <format dxfId="9517">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2"/>
          </reference>
        </references>
      </pivotArea>
    </format>
    <format dxfId="9516">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2"/>
          </reference>
        </references>
      </pivotArea>
    </format>
    <format dxfId="9515">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2"/>
          </reference>
        </references>
      </pivotArea>
    </format>
    <format dxfId="9514">
      <pivotArea dataOnly="0" labelOnly="1" outline="0" fieldPosition="0">
        <references count="5">
          <reference field="5" count="1" selected="0">
            <x v="1"/>
          </reference>
          <reference field="11" count="1">
            <x v="1"/>
          </reference>
          <reference field="14" count="1" selected="0">
            <x v="50"/>
          </reference>
          <reference field="15" count="1" selected="0">
            <x v="1"/>
          </reference>
          <reference field="21" count="1" selected="0">
            <x v="2"/>
          </reference>
        </references>
      </pivotArea>
    </format>
    <format dxfId="9513">
      <pivotArea dataOnly="0" labelOnly="1" outline="0" fieldPosition="0">
        <references count="5">
          <reference field="5" count="1" selected="0">
            <x v="2"/>
          </reference>
          <reference field="11" count="1">
            <x v="31"/>
          </reference>
          <reference field="14" count="1" selected="0">
            <x v="306"/>
          </reference>
          <reference field="15" count="1" selected="0">
            <x v="1"/>
          </reference>
          <reference field="21" count="1" selected="0">
            <x v="3"/>
          </reference>
        </references>
      </pivotArea>
    </format>
    <format dxfId="9512">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3"/>
          </reference>
        </references>
      </pivotArea>
    </format>
    <format dxfId="9511">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3"/>
          </reference>
        </references>
      </pivotArea>
    </format>
    <format dxfId="9510">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3"/>
          </reference>
        </references>
      </pivotArea>
    </format>
    <format dxfId="9509">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3"/>
          </reference>
        </references>
      </pivotArea>
    </format>
    <format dxfId="9508">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3"/>
          </reference>
        </references>
      </pivotArea>
    </format>
    <format dxfId="9507">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3"/>
          </reference>
        </references>
      </pivotArea>
    </format>
    <format dxfId="9506">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3"/>
          </reference>
        </references>
      </pivotArea>
    </format>
    <format dxfId="9505">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3"/>
          </reference>
        </references>
      </pivotArea>
    </format>
    <format dxfId="9504">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3"/>
          </reference>
        </references>
      </pivotArea>
    </format>
    <format dxfId="9503">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3"/>
          </reference>
        </references>
      </pivotArea>
    </format>
    <format dxfId="9502">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3"/>
          </reference>
        </references>
      </pivotArea>
    </format>
    <format dxfId="9501">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3"/>
          </reference>
        </references>
      </pivotArea>
    </format>
    <format dxfId="9500">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3"/>
          </reference>
        </references>
      </pivotArea>
    </format>
    <format dxfId="9499">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3"/>
          </reference>
        </references>
      </pivotArea>
    </format>
    <format dxfId="9498">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3"/>
          </reference>
        </references>
      </pivotArea>
    </format>
    <format dxfId="9497">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3"/>
          </reference>
        </references>
      </pivotArea>
    </format>
    <format dxfId="9496">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3"/>
          </reference>
        </references>
      </pivotArea>
    </format>
    <format dxfId="9495">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3"/>
          </reference>
        </references>
      </pivotArea>
    </format>
    <format dxfId="949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3"/>
          </reference>
        </references>
      </pivotArea>
    </format>
    <format dxfId="949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3"/>
          </reference>
        </references>
      </pivotArea>
    </format>
    <format dxfId="9492">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3"/>
          </reference>
        </references>
      </pivotArea>
    </format>
    <format dxfId="9491">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3"/>
          </reference>
        </references>
      </pivotArea>
    </format>
    <format dxfId="9490">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3"/>
          </reference>
        </references>
      </pivotArea>
    </format>
    <format dxfId="9489">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3"/>
          </reference>
        </references>
      </pivotArea>
    </format>
    <format dxfId="9488">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3"/>
          </reference>
        </references>
      </pivotArea>
    </format>
    <format dxfId="9487">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3"/>
          </reference>
        </references>
      </pivotArea>
    </format>
    <format dxfId="9486">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3"/>
          </reference>
        </references>
      </pivotArea>
    </format>
    <format dxfId="9485">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3"/>
          </reference>
        </references>
      </pivotArea>
    </format>
    <format dxfId="9484">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3"/>
          </reference>
        </references>
      </pivotArea>
    </format>
    <format dxfId="9483">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3"/>
          </reference>
        </references>
      </pivotArea>
    </format>
    <format dxfId="948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3"/>
          </reference>
        </references>
      </pivotArea>
    </format>
    <format dxfId="9481">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3"/>
          </reference>
        </references>
      </pivotArea>
    </format>
    <format dxfId="9480">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3"/>
          </reference>
        </references>
      </pivotArea>
    </format>
    <format dxfId="9479">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3"/>
          </reference>
        </references>
      </pivotArea>
    </format>
    <format dxfId="9478">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3"/>
          </reference>
        </references>
      </pivotArea>
    </format>
    <format dxfId="9477">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3"/>
          </reference>
        </references>
      </pivotArea>
    </format>
    <format dxfId="9476">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3"/>
          </reference>
        </references>
      </pivotArea>
    </format>
    <format dxfId="9475">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3"/>
          </reference>
        </references>
      </pivotArea>
    </format>
    <format dxfId="9474">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3"/>
          </reference>
        </references>
      </pivotArea>
    </format>
    <format dxfId="9473">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3"/>
          </reference>
        </references>
      </pivotArea>
    </format>
    <format dxfId="9472">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3"/>
          </reference>
        </references>
      </pivotArea>
    </format>
    <format dxfId="9471">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3"/>
          </reference>
        </references>
      </pivotArea>
    </format>
    <format dxfId="947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3"/>
          </reference>
        </references>
      </pivotArea>
    </format>
    <format dxfId="946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3"/>
          </reference>
        </references>
      </pivotArea>
    </format>
    <format dxfId="946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3"/>
          </reference>
        </references>
      </pivotArea>
    </format>
    <format dxfId="946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3"/>
          </reference>
        </references>
      </pivotArea>
    </format>
    <format dxfId="9466">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3"/>
          </reference>
        </references>
      </pivotArea>
    </format>
    <format dxfId="946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3"/>
          </reference>
        </references>
      </pivotArea>
    </format>
    <format dxfId="9464">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3"/>
          </reference>
        </references>
      </pivotArea>
    </format>
    <format dxfId="9463">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3"/>
          </reference>
        </references>
      </pivotArea>
    </format>
    <format dxfId="946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3"/>
          </reference>
        </references>
      </pivotArea>
    </format>
    <format dxfId="9461">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3"/>
          </reference>
        </references>
      </pivotArea>
    </format>
    <format dxfId="9460">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3"/>
          </reference>
        </references>
      </pivotArea>
    </format>
    <format dxfId="9459">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3"/>
          </reference>
        </references>
      </pivotArea>
    </format>
    <format dxfId="9458">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3"/>
          </reference>
        </references>
      </pivotArea>
    </format>
    <format dxfId="9457">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3"/>
          </reference>
        </references>
      </pivotArea>
    </format>
    <format dxfId="9456">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3"/>
          </reference>
        </references>
      </pivotArea>
    </format>
    <format dxfId="9455">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3"/>
          </reference>
        </references>
      </pivotArea>
    </format>
    <format dxfId="9454">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3"/>
          </reference>
        </references>
      </pivotArea>
    </format>
    <format dxfId="9453">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3"/>
          </reference>
        </references>
      </pivotArea>
    </format>
    <format dxfId="9452">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3"/>
          </reference>
        </references>
      </pivotArea>
    </format>
    <format dxfId="9451">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3"/>
          </reference>
        </references>
      </pivotArea>
    </format>
    <format dxfId="9450">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3"/>
          </reference>
        </references>
      </pivotArea>
    </format>
    <format dxfId="9449">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3"/>
          </reference>
        </references>
      </pivotArea>
    </format>
    <format dxfId="9448">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3"/>
          </reference>
        </references>
      </pivotArea>
    </format>
    <format dxfId="9447">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3"/>
          </reference>
        </references>
      </pivotArea>
    </format>
    <format dxfId="9446">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3"/>
          </reference>
        </references>
      </pivotArea>
    </format>
    <format dxfId="9445">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3"/>
          </reference>
        </references>
      </pivotArea>
    </format>
    <format dxfId="9444">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3"/>
          </reference>
        </references>
      </pivotArea>
    </format>
    <format dxfId="9443">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3"/>
          </reference>
        </references>
      </pivotArea>
    </format>
    <format dxfId="9442">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3"/>
          </reference>
        </references>
      </pivotArea>
    </format>
    <format dxfId="9441">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3"/>
          </reference>
        </references>
      </pivotArea>
    </format>
    <format dxfId="9440">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3"/>
          </reference>
        </references>
      </pivotArea>
    </format>
    <format dxfId="9439">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3"/>
          </reference>
        </references>
      </pivotArea>
    </format>
    <format dxfId="9438">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3"/>
          </reference>
        </references>
      </pivotArea>
    </format>
    <format dxfId="9437">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3"/>
          </reference>
        </references>
      </pivotArea>
    </format>
    <format dxfId="9436">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3"/>
          </reference>
        </references>
      </pivotArea>
    </format>
    <format dxfId="9435">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3"/>
          </reference>
        </references>
      </pivotArea>
    </format>
    <format dxfId="9434">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3"/>
          </reference>
        </references>
      </pivotArea>
    </format>
    <format dxfId="9433">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3"/>
          </reference>
        </references>
      </pivotArea>
    </format>
    <format dxfId="9432">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3"/>
          </reference>
        </references>
      </pivotArea>
    </format>
    <format dxfId="9431">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3"/>
          </reference>
        </references>
      </pivotArea>
    </format>
    <format dxfId="9430">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3"/>
          </reference>
        </references>
      </pivotArea>
    </format>
    <format dxfId="9429">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3"/>
          </reference>
        </references>
      </pivotArea>
    </format>
    <format dxfId="9428">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3"/>
          </reference>
        </references>
      </pivotArea>
    </format>
    <format dxfId="9427">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3"/>
          </reference>
        </references>
      </pivotArea>
    </format>
    <format dxfId="9426">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3"/>
          </reference>
        </references>
      </pivotArea>
    </format>
    <format dxfId="9425">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3"/>
          </reference>
        </references>
      </pivotArea>
    </format>
    <format dxfId="9424">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3"/>
          </reference>
        </references>
      </pivotArea>
    </format>
    <format dxfId="9423">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3"/>
          </reference>
        </references>
      </pivotArea>
    </format>
    <format dxfId="9422">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3"/>
          </reference>
        </references>
      </pivotArea>
    </format>
    <format dxfId="9421">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3"/>
          </reference>
        </references>
      </pivotArea>
    </format>
    <format dxfId="9420">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3"/>
          </reference>
        </references>
      </pivotArea>
    </format>
    <format dxfId="9419">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3"/>
          </reference>
        </references>
      </pivotArea>
    </format>
    <format dxfId="9418">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3"/>
          </reference>
        </references>
      </pivotArea>
    </format>
    <format dxfId="9417">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3"/>
          </reference>
        </references>
      </pivotArea>
    </format>
    <format dxfId="9416">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3"/>
          </reference>
        </references>
      </pivotArea>
    </format>
    <format dxfId="9415">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3"/>
          </reference>
        </references>
      </pivotArea>
    </format>
    <format dxfId="9414">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3"/>
          </reference>
        </references>
      </pivotArea>
    </format>
    <format dxfId="9413">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3"/>
          </reference>
        </references>
      </pivotArea>
    </format>
    <format dxfId="9412">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3"/>
          </reference>
        </references>
      </pivotArea>
    </format>
    <format dxfId="9411">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3"/>
          </reference>
        </references>
      </pivotArea>
    </format>
    <format dxfId="9410">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3"/>
          </reference>
        </references>
      </pivotArea>
    </format>
    <format dxfId="9409">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3"/>
          </reference>
        </references>
      </pivotArea>
    </format>
    <format dxfId="9408">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3"/>
          </reference>
        </references>
      </pivotArea>
    </format>
    <format dxfId="9407">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3"/>
          </reference>
        </references>
      </pivotArea>
    </format>
    <format dxfId="9406">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3"/>
          </reference>
        </references>
      </pivotArea>
    </format>
    <format dxfId="9405">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3"/>
          </reference>
        </references>
      </pivotArea>
    </format>
    <format dxfId="9404">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3"/>
          </reference>
        </references>
      </pivotArea>
    </format>
    <format dxfId="9403">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3"/>
          </reference>
        </references>
      </pivotArea>
    </format>
    <format dxfId="9402">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3"/>
          </reference>
        </references>
      </pivotArea>
    </format>
    <format dxfId="9401">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3"/>
          </reference>
        </references>
      </pivotArea>
    </format>
    <format dxfId="9400">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3"/>
          </reference>
        </references>
      </pivotArea>
    </format>
    <format dxfId="9399">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3"/>
          </reference>
        </references>
      </pivotArea>
    </format>
    <format dxfId="9398">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3"/>
          </reference>
        </references>
      </pivotArea>
    </format>
    <format dxfId="9397">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3"/>
          </reference>
        </references>
      </pivotArea>
    </format>
    <format dxfId="9396">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3"/>
          </reference>
        </references>
      </pivotArea>
    </format>
    <format dxfId="9395">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3"/>
          </reference>
        </references>
      </pivotArea>
    </format>
    <format dxfId="9394">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3"/>
          </reference>
        </references>
      </pivotArea>
    </format>
    <format dxfId="9393">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3"/>
          </reference>
        </references>
      </pivotArea>
    </format>
    <format dxfId="9392">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3"/>
          </reference>
        </references>
      </pivotArea>
    </format>
    <format dxfId="9391">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3"/>
          </reference>
        </references>
      </pivotArea>
    </format>
    <format dxfId="9390">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3"/>
          </reference>
        </references>
      </pivotArea>
    </format>
    <format dxfId="9389">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3"/>
          </reference>
        </references>
      </pivotArea>
    </format>
    <format dxfId="9388">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3"/>
          </reference>
        </references>
      </pivotArea>
    </format>
    <format dxfId="9387">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3"/>
          </reference>
        </references>
      </pivotArea>
    </format>
    <format dxfId="9386">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3"/>
          </reference>
        </references>
      </pivotArea>
    </format>
    <format dxfId="9385">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3"/>
          </reference>
        </references>
      </pivotArea>
    </format>
    <format dxfId="9384">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3"/>
          </reference>
        </references>
      </pivotArea>
    </format>
    <format dxfId="9383">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3"/>
          </reference>
        </references>
      </pivotArea>
    </format>
    <format dxfId="9382">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3"/>
          </reference>
        </references>
      </pivotArea>
    </format>
    <format dxfId="9381">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3"/>
          </reference>
        </references>
      </pivotArea>
    </format>
    <format dxfId="9380">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3"/>
          </reference>
        </references>
      </pivotArea>
    </format>
    <format dxfId="9379">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3"/>
          </reference>
        </references>
      </pivotArea>
    </format>
    <format dxfId="9378">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3"/>
          </reference>
        </references>
      </pivotArea>
    </format>
    <format dxfId="9377">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3"/>
          </reference>
        </references>
      </pivotArea>
    </format>
    <format dxfId="9376">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3"/>
          </reference>
        </references>
      </pivotArea>
    </format>
    <format dxfId="9375">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3"/>
          </reference>
        </references>
      </pivotArea>
    </format>
    <format dxfId="9374">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3"/>
          </reference>
        </references>
      </pivotArea>
    </format>
    <format dxfId="9373">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3"/>
          </reference>
        </references>
      </pivotArea>
    </format>
    <format dxfId="9372">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3"/>
          </reference>
        </references>
      </pivotArea>
    </format>
    <format dxfId="9371">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3"/>
          </reference>
        </references>
      </pivotArea>
    </format>
    <format dxfId="9370">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3"/>
          </reference>
        </references>
      </pivotArea>
    </format>
    <format dxfId="9369">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3"/>
          </reference>
        </references>
      </pivotArea>
    </format>
    <format dxfId="9368">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3"/>
          </reference>
        </references>
      </pivotArea>
    </format>
    <format dxfId="9367">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3"/>
          </reference>
        </references>
      </pivotArea>
    </format>
    <format dxfId="9366">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3"/>
          </reference>
        </references>
      </pivotArea>
    </format>
    <format dxfId="9365">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3"/>
          </reference>
        </references>
      </pivotArea>
    </format>
    <format dxfId="9364">
      <pivotArea dataOnly="0" labelOnly="1" outline="0" fieldPosition="0">
        <references count="5">
          <reference field="5" count="1" selected="0">
            <x v="1"/>
          </reference>
          <reference field="11" count="1">
            <x v="5"/>
          </reference>
          <reference field="14" count="1" selected="0">
            <x v="18"/>
          </reference>
          <reference field="15" count="1" selected="0">
            <x v="1"/>
          </reference>
          <reference field="21" count="1" selected="0">
            <x v="3"/>
          </reference>
        </references>
      </pivotArea>
    </format>
    <format dxfId="9363">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3"/>
          </reference>
        </references>
      </pivotArea>
    </format>
    <format dxfId="9362">
      <pivotArea dataOnly="0" labelOnly="1" outline="0" fieldPosition="0">
        <references count="5">
          <reference field="5" count="1" selected="0">
            <x v="1"/>
          </reference>
          <reference field="11" count="1">
            <x v="9"/>
          </reference>
          <reference field="14" count="1" selected="0">
            <x v="313"/>
          </reference>
          <reference field="15" count="1" selected="0">
            <x v="1"/>
          </reference>
          <reference field="21" count="1" selected="0">
            <x v="3"/>
          </reference>
        </references>
      </pivotArea>
    </format>
    <format dxfId="9361">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4"/>
          </reference>
        </references>
      </pivotArea>
    </format>
    <format dxfId="9360">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4"/>
          </reference>
        </references>
      </pivotArea>
    </format>
    <format dxfId="9359">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4"/>
          </reference>
        </references>
      </pivotArea>
    </format>
    <format dxfId="9358">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4"/>
          </reference>
        </references>
      </pivotArea>
    </format>
    <format dxfId="9357">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4"/>
          </reference>
        </references>
      </pivotArea>
    </format>
    <format dxfId="9356">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4"/>
          </reference>
        </references>
      </pivotArea>
    </format>
    <format dxfId="9355">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4"/>
          </reference>
        </references>
      </pivotArea>
    </format>
    <format dxfId="9354">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4"/>
          </reference>
        </references>
      </pivotArea>
    </format>
    <format dxfId="9353">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4"/>
          </reference>
        </references>
      </pivotArea>
    </format>
    <format dxfId="9352">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4"/>
          </reference>
        </references>
      </pivotArea>
    </format>
    <format dxfId="9351">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4"/>
          </reference>
        </references>
      </pivotArea>
    </format>
    <format dxfId="9350">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4"/>
          </reference>
        </references>
      </pivotArea>
    </format>
    <format dxfId="9349">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4"/>
          </reference>
        </references>
      </pivotArea>
    </format>
    <format dxfId="9348">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4"/>
          </reference>
        </references>
      </pivotArea>
    </format>
    <format dxfId="9347">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4"/>
          </reference>
        </references>
      </pivotArea>
    </format>
    <format dxfId="9346">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4"/>
          </reference>
        </references>
      </pivotArea>
    </format>
    <format dxfId="9345">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4"/>
          </reference>
        </references>
      </pivotArea>
    </format>
    <format dxfId="934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4"/>
          </reference>
        </references>
      </pivotArea>
    </format>
    <format dxfId="934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4"/>
          </reference>
        </references>
      </pivotArea>
    </format>
    <format dxfId="9342">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4"/>
          </reference>
        </references>
      </pivotArea>
    </format>
    <format dxfId="9341">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4"/>
          </reference>
        </references>
      </pivotArea>
    </format>
    <format dxfId="9340">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4"/>
          </reference>
        </references>
      </pivotArea>
    </format>
    <format dxfId="9339">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4"/>
          </reference>
        </references>
      </pivotArea>
    </format>
    <format dxfId="9338">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4"/>
          </reference>
        </references>
      </pivotArea>
    </format>
    <format dxfId="9337">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4"/>
          </reference>
        </references>
      </pivotArea>
    </format>
    <format dxfId="9336">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4"/>
          </reference>
        </references>
      </pivotArea>
    </format>
    <format dxfId="9335">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4"/>
          </reference>
        </references>
      </pivotArea>
    </format>
    <format dxfId="9334">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4"/>
          </reference>
        </references>
      </pivotArea>
    </format>
    <format dxfId="9333">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4"/>
          </reference>
        </references>
      </pivotArea>
    </format>
    <format dxfId="9332">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4"/>
          </reference>
        </references>
      </pivotArea>
    </format>
    <format dxfId="9331">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4"/>
          </reference>
        </references>
      </pivotArea>
    </format>
    <format dxfId="9330">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4"/>
          </reference>
        </references>
      </pivotArea>
    </format>
    <format dxfId="9329">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4"/>
          </reference>
        </references>
      </pivotArea>
    </format>
    <format dxfId="9328">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4"/>
          </reference>
        </references>
      </pivotArea>
    </format>
    <format dxfId="9327">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4"/>
          </reference>
        </references>
      </pivotArea>
    </format>
    <format dxfId="9326">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4"/>
          </reference>
        </references>
      </pivotArea>
    </format>
    <format dxfId="9325">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4"/>
          </reference>
        </references>
      </pivotArea>
    </format>
    <format dxfId="9324">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4"/>
          </reference>
        </references>
      </pivotArea>
    </format>
    <format dxfId="9323">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4"/>
          </reference>
        </references>
      </pivotArea>
    </format>
    <format dxfId="9322">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4"/>
          </reference>
        </references>
      </pivotArea>
    </format>
    <format dxfId="9321">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4"/>
          </reference>
        </references>
      </pivotArea>
    </format>
    <format dxfId="9320">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4"/>
          </reference>
        </references>
      </pivotArea>
    </format>
    <format dxfId="9319">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4"/>
          </reference>
        </references>
      </pivotArea>
    </format>
    <format dxfId="9318">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4"/>
          </reference>
        </references>
      </pivotArea>
    </format>
    <format dxfId="9317">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4"/>
          </reference>
        </references>
      </pivotArea>
    </format>
    <format dxfId="9316">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4"/>
          </reference>
        </references>
      </pivotArea>
    </format>
    <format dxfId="9315">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4"/>
          </reference>
        </references>
      </pivotArea>
    </format>
    <format dxfId="9314">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4"/>
          </reference>
        </references>
      </pivotArea>
    </format>
    <format dxfId="9313">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4"/>
          </reference>
        </references>
      </pivotArea>
    </format>
    <format dxfId="9312">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4"/>
          </reference>
        </references>
      </pivotArea>
    </format>
    <format dxfId="9311">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4"/>
          </reference>
        </references>
      </pivotArea>
    </format>
    <format dxfId="9310">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4"/>
          </reference>
        </references>
      </pivotArea>
    </format>
    <format dxfId="9309">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4"/>
          </reference>
        </references>
      </pivotArea>
    </format>
    <format dxfId="9308">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4"/>
          </reference>
        </references>
      </pivotArea>
    </format>
    <format dxfId="9307">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4"/>
          </reference>
        </references>
      </pivotArea>
    </format>
    <format dxfId="9306">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4"/>
          </reference>
        </references>
      </pivotArea>
    </format>
    <format dxfId="9305">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4"/>
          </reference>
        </references>
      </pivotArea>
    </format>
    <format dxfId="9304">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4"/>
          </reference>
        </references>
      </pivotArea>
    </format>
    <format dxfId="9303">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4"/>
          </reference>
        </references>
      </pivotArea>
    </format>
    <format dxfId="9302">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4"/>
          </reference>
        </references>
      </pivotArea>
    </format>
    <format dxfId="9301">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4"/>
          </reference>
        </references>
      </pivotArea>
    </format>
    <format dxfId="9300">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4"/>
          </reference>
        </references>
      </pivotArea>
    </format>
    <format dxfId="9299">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4"/>
          </reference>
        </references>
      </pivotArea>
    </format>
    <format dxfId="9298">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4"/>
          </reference>
        </references>
      </pivotArea>
    </format>
    <format dxfId="9297">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4"/>
          </reference>
        </references>
      </pivotArea>
    </format>
    <format dxfId="9296">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4"/>
          </reference>
        </references>
      </pivotArea>
    </format>
    <format dxfId="9295">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4"/>
          </reference>
        </references>
      </pivotArea>
    </format>
    <format dxfId="9294">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4"/>
          </reference>
        </references>
      </pivotArea>
    </format>
    <format dxfId="9293">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4"/>
          </reference>
        </references>
      </pivotArea>
    </format>
    <format dxfId="9292">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4"/>
          </reference>
        </references>
      </pivotArea>
    </format>
    <format dxfId="9291">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4"/>
          </reference>
        </references>
      </pivotArea>
    </format>
    <format dxfId="9290">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4"/>
          </reference>
        </references>
      </pivotArea>
    </format>
    <format dxfId="9289">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4"/>
          </reference>
        </references>
      </pivotArea>
    </format>
    <format dxfId="9288">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4"/>
          </reference>
        </references>
      </pivotArea>
    </format>
    <format dxfId="9287">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4"/>
          </reference>
        </references>
      </pivotArea>
    </format>
    <format dxfId="9286">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4"/>
          </reference>
        </references>
      </pivotArea>
    </format>
    <format dxfId="9285">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4"/>
          </reference>
        </references>
      </pivotArea>
    </format>
    <format dxfId="9284">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4"/>
          </reference>
        </references>
      </pivotArea>
    </format>
    <format dxfId="9283">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4"/>
          </reference>
        </references>
      </pivotArea>
    </format>
    <format dxfId="9282">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4"/>
          </reference>
        </references>
      </pivotArea>
    </format>
    <format dxfId="9281">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4"/>
          </reference>
        </references>
      </pivotArea>
    </format>
    <format dxfId="9280">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4"/>
          </reference>
        </references>
      </pivotArea>
    </format>
    <format dxfId="9279">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4"/>
          </reference>
        </references>
      </pivotArea>
    </format>
    <format dxfId="9278">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4"/>
          </reference>
        </references>
      </pivotArea>
    </format>
    <format dxfId="9277">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4"/>
          </reference>
        </references>
      </pivotArea>
    </format>
    <format dxfId="9276">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4"/>
          </reference>
        </references>
      </pivotArea>
    </format>
    <format dxfId="9275">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4"/>
          </reference>
        </references>
      </pivotArea>
    </format>
    <format dxfId="9274">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4"/>
          </reference>
        </references>
      </pivotArea>
    </format>
    <format dxfId="9273">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4"/>
          </reference>
        </references>
      </pivotArea>
    </format>
    <format dxfId="9272">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4"/>
          </reference>
        </references>
      </pivotArea>
    </format>
    <format dxfId="9271">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4"/>
          </reference>
        </references>
      </pivotArea>
    </format>
    <format dxfId="9270">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4"/>
          </reference>
        </references>
      </pivotArea>
    </format>
    <format dxfId="9269">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4"/>
          </reference>
        </references>
      </pivotArea>
    </format>
    <format dxfId="9268">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4"/>
          </reference>
        </references>
      </pivotArea>
    </format>
    <format dxfId="9267">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4"/>
          </reference>
        </references>
      </pivotArea>
    </format>
    <format dxfId="9266">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4"/>
          </reference>
        </references>
      </pivotArea>
    </format>
    <format dxfId="9265">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4"/>
          </reference>
        </references>
      </pivotArea>
    </format>
    <format dxfId="9264">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4"/>
          </reference>
        </references>
      </pivotArea>
    </format>
    <format dxfId="9263">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4"/>
          </reference>
        </references>
      </pivotArea>
    </format>
    <format dxfId="9262">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4"/>
          </reference>
        </references>
      </pivotArea>
    </format>
    <format dxfId="9261">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4"/>
          </reference>
        </references>
      </pivotArea>
    </format>
    <format dxfId="9260">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4"/>
          </reference>
        </references>
      </pivotArea>
    </format>
    <format dxfId="9259">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4"/>
          </reference>
        </references>
      </pivotArea>
    </format>
    <format dxfId="9258">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4"/>
          </reference>
        </references>
      </pivotArea>
    </format>
    <format dxfId="9257">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4"/>
          </reference>
        </references>
      </pivotArea>
    </format>
    <format dxfId="9256">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4"/>
          </reference>
        </references>
      </pivotArea>
    </format>
    <format dxfId="9255">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4"/>
          </reference>
        </references>
      </pivotArea>
    </format>
    <format dxfId="9254">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4"/>
          </reference>
        </references>
      </pivotArea>
    </format>
    <format dxfId="9253">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4"/>
          </reference>
        </references>
      </pivotArea>
    </format>
    <format dxfId="9252">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4"/>
          </reference>
        </references>
      </pivotArea>
    </format>
    <format dxfId="9251">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4"/>
          </reference>
        </references>
      </pivotArea>
    </format>
    <format dxfId="9250">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4"/>
          </reference>
        </references>
      </pivotArea>
    </format>
    <format dxfId="9249">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4"/>
          </reference>
        </references>
      </pivotArea>
    </format>
    <format dxfId="9248">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4"/>
          </reference>
        </references>
      </pivotArea>
    </format>
    <format dxfId="9247">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4"/>
          </reference>
        </references>
      </pivotArea>
    </format>
    <format dxfId="9246">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4"/>
          </reference>
        </references>
      </pivotArea>
    </format>
    <format dxfId="9245">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4"/>
          </reference>
        </references>
      </pivotArea>
    </format>
    <format dxfId="9244">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4"/>
          </reference>
        </references>
      </pivotArea>
    </format>
    <format dxfId="9243">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4"/>
          </reference>
        </references>
      </pivotArea>
    </format>
    <format dxfId="9242">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4"/>
          </reference>
        </references>
      </pivotArea>
    </format>
    <format dxfId="9241">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4"/>
          </reference>
        </references>
      </pivotArea>
    </format>
    <format dxfId="9240">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4"/>
          </reference>
        </references>
      </pivotArea>
    </format>
    <format dxfId="9239">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4"/>
          </reference>
        </references>
      </pivotArea>
    </format>
    <format dxfId="9238">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4"/>
          </reference>
        </references>
      </pivotArea>
    </format>
    <format dxfId="9237">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4"/>
          </reference>
        </references>
      </pivotArea>
    </format>
    <format dxfId="9236">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4"/>
          </reference>
        </references>
      </pivotArea>
    </format>
    <format dxfId="9235">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4"/>
          </reference>
        </references>
      </pivotArea>
    </format>
    <format dxfId="9234">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4"/>
          </reference>
        </references>
      </pivotArea>
    </format>
    <format dxfId="9233">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4"/>
          </reference>
        </references>
      </pivotArea>
    </format>
    <format dxfId="9232">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4"/>
          </reference>
        </references>
      </pivotArea>
    </format>
    <format dxfId="9231">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4"/>
          </reference>
        </references>
      </pivotArea>
    </format>
    <format dxfId="9230">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4"/>
          </reference>
        </references>
      </pivotArea>
    </format>
    <format dxfId="9229">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4"/>
          </reference>
        </references>
      </pivotArea>
    </format>
    <format dxfId="9228">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4"/>
          </reference>
        </references>
      </pivotArea>
    </format>
    <format dxfId="9227">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4"/>
          </reference>
        </references>
      </pivotArea>
    </format>
    <format dxfId="9226">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4"/>
          </reference>
        </references>
      </pivotArea>
    </format>
    <format dxfId="9225">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4"/>
          </reference>
        </references>
      </pivotArea>
    </format>
    <format dxfId="9224">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4"/>
          </reference>
        </references>
      </pivotArea>
    </format>
    <format dxfId="9223">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4"/>
          </reference>
        </references>
      </pivotArea>
    </format>
    <format dxfId="9222">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4"/>
          </reference>
        </references>
      </pivotArea>
    </format>
    <format dxfId="9221">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4"/>
          </reference>
        </references>
      </pivotArea>
    </format>
    <format dxfId="9220">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4"/>
          </reference>
        </references>
      </pivotArea>
    </format>
    <format dxfId="9219">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4"/>
          </reference>
        </references>
      </pivotArea>
    </format>
    <format dxfId="9218">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4"/>
          </reference>
        </references>
      </pivotArea>
    </format>
    <format dxfId="9217">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4"/>
          </reference>
        </references>
      </pivotArea>
    </format>
    <format dxfId="9216">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4"/>
          </reference>
        </references>
      </pivotArea>
    </format>
    <format dxfId="9215">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4"/>
          </reference>
        </references>
      </pivotArea>
    </format>
    <format dxfId="9214">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4"/>
          </reference>
        </references>
      </pivotArea>
    </format>
    <format dxfId="9213">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4"/>
          </reference>
        </references>
      </pivotArea>
    </format>
    <format dxfId="9212">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4"/>
          </reference>
        </references>
      </pivotArea>
    </format>
    <format dxfId="9211">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4"/>
          </reference>
        </references>
      </pivotArea>
    </format>
    <format dxfId="9210">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4"/>
          </reference>
        </references>
      </pivotArea>
    </format>
    <format dxfId="9209">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5"/>
          </reference>
        </references>
      </pivotArea>
    </format>
    <format dxfId="9208">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5"/>
          </reference>
        </references>
      </pivotArea>
    </format>
    <format dxfId="9207">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5"/>
          </reference>
        </references>
      </pivotArea>
    </format>
    <format dxfId="9206">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5"/>
          </reference>
        </references>
      </pivotArea>
    </format>
    <format dxfId="9205">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5"/>
          </reference>
        </references>
      </pivotArea>
    </format>
    <format dxfId="9204">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5"/>
          </reference>
        </references>
      </pivotArea>
    </format>
    <format dxfId="9203">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5"/>
          </reference>
        </references>
      </pivotArea>
    </format>
    <format dxfId="9202">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5"/>
          </reference>
        </references>
      </pivotArea>
    </format>
    <format dxfId="9201">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5"/>
          </reference>
        </references>
      </pivotArea>
    </format>
    <format dxfId="9200">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5"/>
          </reference>
        </references>
      </pivotArea>
    </format>
    <format dxfId="9199">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5"/>
          </reference>
        </references>
      </pivotArea>
    </format>
    <format dxfId="9198">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5"/>
          </reference>
        </references>
      </pivotArea>
    </format>
    <format dxfId="9197">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5"/>
          </reference>
        </references>
      </pivotArea>
    </format>
    <format dxfId="9196">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5"/>
          </reference>
        </references>
      </pivotArea>
    </format>
    <format dxfId="9195">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5"/>
          </reference>
        </references>
      </pivotArea>
    </format>
    <format dxfId="9194">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5"/>
          </reference>
        </references>
      </pivotArea>
    </format>
    <format dxfId="9193">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5"/>
          </reference>
        </references>
      </pivotArea>
    </format>
    <format dxfId="9192">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5"/>
          </reference>
        </references>
      </pivotArea>
    </format>
    <format dxfId="9191">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5"/>
          </reference>
        </references>
      </pivotArea>
    </format>
    <format dxfId="9190">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5"/>
          </reference>
        </references>
      </pivotArea>
    </format>
    <format dxfId="9189">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5"/>
          </reference>
        </references>
      </pivotArea>
    </format>
    <format dxfId="9188">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5"/>
          </reference>
        </references>
      </pivotArea>
    </format>
    <format dxfId="9187">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5"/>
          </reference>
        </references>
      </pivotArea>
    </format>
    <format dxfId="9186">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5"/>
          </reference>
        </references>
      </pivotArea>
    </format>
    <format dxfId="9185">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5"/>
          </reference>
        </references>
      </pivotArea>
    </format>
    <format dxfId="9184">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5"/>
          </reference>
        </references>
      </pivotArea>
    </format>
    <format dxfId="9183">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5"/>
          </reference>
        </references>
      </pivotArea>
    </format>
    <format dxfId="9182">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5"/>
          </reference>
        </references>
      </pivotArea>
    </format>
    <format dxfId="9181">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5"/>
          </reference>
        </references>
      </pivotArea>
    </format>
    <format dxfId="9180">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5"/>
          </reference>
        </references>
      </pivotArea>
    </format>
    <format dxfId="9179">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5"/>
          </reference>
        </references>
      </pivotArea>
    </format>
    <format dxfId="9178">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5"/>
          </reference>
        </references>
      </pivotArea>
    </format>
    <format dxfId="9177">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5"/>
          </reference>
        </references>
      </pivotArea>
    </format>
    <format dxfId="9176">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5"/>
          </reference>
        </references>
      </pivotArea>
    </format>
    <format dxfId="9175">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5"/>
          </reference>
        </references>
      </pivotArea>
    </format>
    <format dxfId="9174">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5"/>
          </reference>
        </references>
      </pivotArea>
    </format>
    <format dxfId="9173">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5"/>
          </reference>
        </references>
      </pivotArea>
    </format>
    <format dxfId="9172">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5"/>
          </reference>
        </references>
      </pivotArea>
    </format>
    <format dxfId="9171">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5"/>
          </reference>
        </references>
      </pivotArea>
    </format>
    <format dxfId="9170">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5"/>
          </reference>
        </references>
      </pivotArea>
    </format>
    <format dxfId="9169">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5"/>
          </reference>
        </references>
      </pivotArea>
    </format>
    <format dxfId="9168">
      <pivotArea dataOnly="0" labelOnly="1" outline="0" fieldPosition="0">
        <references count="5">
          <reference field="5" count="1" selected="0">
            <x v="0"/>
          </reference>
          <reference field="11" count="1">
            <x v="11"/>
          </reference>
          <reference field="14" count="1" selected="0">
            <x v="29"/>
          </reference>
          <reference field="15" count="1" selected="0">
            <x v="1"/>
          </reference>
          <reference field="21" count="1" selected="0">
            <x v="5"/>
          </reference>
        </references>
      </pivotArea>
    </format>
    <format dxfId="9167">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5"/>
          </reference>
        </references>
      </pivotArea>
    </format>
    <format dxfId="9166">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5"/>
          </reference>
        </references>
      </pivotArea>
    </format>
    <format dxfId="9165">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5"/>
          </reference>
        </references>
      </pivotArea>
    </format>
    <format dxfId="9164">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5"/>
          </reference>
        </references>
      </pivotArea>
    </format>
    <format dxfId="9163">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5"/>
          </reference>
        </references>
      </pivotArea>
    </format>
    <format dxfId="9162">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5"/>
          </reference>
        </references>
      </pivotArea>
    </format>
    <format dxfId="9161">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5"/>
          </reference>
        </references>
      </pivotArea>
    </format>
    <format dxfId="9160">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5"/>
          </reference>
        </references>
      </pivotArea>
    </format>
    <format dxfId="9159">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5"/>
          </reference>
        </references>
      </pivotArea>
    </format>
    <format dxfId="9158">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5"/>
          </reference>
        </references>
      </pivotArea>
    </format>
    <format dxfId="9157">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5"/>
          </reference>
        </references>
      </pivotArea>
    </format>
    <format dxfId="9156">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5"/>
          </reference>
        </references>
      </pivotArea>
    </format>
    <format dxfId="9155">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5"/>
          </reference>
        </references>
      </pivotArea>
    </format>
    <format dxfId="9154">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5"/>
          </reference>
        </references>
      </pivotArea>
    </format>
    <format dxfId="915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5"/>
          </reference>
        </references>
      </pivotArea>
    </format>
    <format dxfId="9152">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5"/>
          </reference>
        </references>
      </pivotArea>
    </format>
    <format dxfId="9151">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5"/>
          </reference>
        </references>
      </pivotArea>
    </format>
    <format dxfId="9150">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5"/>
          </reference>
        </references>
      </pivotArea>
    </format>
    <format dxfId="9149">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5"/>
          </reference>
        </references>
      </pivotArea>
    </format>
    <format dxfId="9148">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5"/>
          </reference>
        </references>
      </pivotArea>
    </format>
    <format dxfId="9147">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5"/>
          </reference>
        </references>
      </pivotArea>
    </format>
    <format dxfId="9146">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5"/>
          </reference>
        </references>
      </pivotArea>
    </format>
    <format dxfId="9145">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5"/>
          </reference>
        </references>
      </pivotArea>
    </format>
    <format dxfId="9144">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5"/>
          </reference>
        </references>
      </pivotArea>
    </format>
    <format dxfId="9143">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5"/>
          </reference>
        </references>
      </pivotArea>
    </format>
    <format dxfId="9142">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5"/>
          </reference>
        </references>
      </pivotArea>
    </format>
    <format dxfId="9141">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5"/>
          </reference>
        </references>
      </pivotArea>
    </format>
    <format dxfId="9140">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5"/>
          </reference>
        </references>
      </pivotArea>
    </format>
    <format dxfId="9139">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5"/>
          </reference>
        </references>
      </pivotArea>
    </format>
    <format dxfId="9138">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5"/>
          </reference>
        </references>
      </pivotArea>
    </format>
    <format dxfId="9137">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5"/>
          </reference>
        </references>
      </pivotArea>
    </format>
    <format dxfId="9136">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5"/>
          </reference>
        </references>
      </pivotArea>
    </format>
    <format dxfId="9135">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5"/>
          </reference>
        </references>
      </pivotArea>
    </format>
    <format dxfId="9134">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5"/>
          </reference>
        </references>
      </pivotArea>
    </format>
    <format dxfId="9133">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5"/>
          </reference>
        </references>
      </pivotArea>
    </format>
    <format dxfId="9132">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5"/>
          </reference>
        </references>
      </pivotArea>
    </format>
    <format dxfId="9131">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5"/>
          </reference>
        </references>
      </pivotArea>
    </format>
    <format dxfId="9130">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5"/>
          </reference>
        </references>
      </pivotArea>
    </format>
    <format dxfId="9129">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5"/>
          </reference>
        </references>
      </pivotArea>
    </format>
    <format dxfId="9128">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5"/>
          </reference>
        </references>
      </pivotArea>
    </format>
    <format dxfId="9127">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5"/>
          </reference>
        </references>
      </pivotArea>
    </format>
    <format dxfId="9126">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5"/>
          </reference>
        </references>
      </pivotArea>
    </format>
    <format dxfId="9125">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5"/>
          </reference>
        </references>
      </pivotArea>
    </format>
    <format dxfId="9124">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5"/>
          </reference>
        </references>
      </pivotArea>
    </format>
    <format dxfId="9123">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5"/>
          </reference>
        </references>
      </pivotArea>
    </format>
    <format dxfId="9122">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5"/>
          </reference>
        </references>
      </pivotArea>
    </format>
    <format dxfId="9121">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5"/>
          </reference>
        </references>
      </pivotArea>
    </format>
    <format dxfId="9120">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5"/>
          </reference>
        </references>
      </pivotArea>
    </format>
    <format dxfId="9119">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5"/>
          </reference>
        </references>
      </pivotArea>
    </format>
    <format dxfId="9118">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5"/>
          </reference>
        </references>
      </pivotArea>
    </format>
    <format dxfId="9117">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5"/>
          </reference>
        </references>
      </pivotArea>
    </format>
    <format dxfId="9116">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5"/>
          </reference>
        </references>
      </pivotArea>
    </format>
    <format dxfId="9115">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5"/>
          </reference>
        </references>
      </pivotArea>
    </format>
    <format dxfId="9114">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5"/>
          </reference>
        </references>
      </pivotArea>
    </format>
    <format dxfId="9113">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5"/>
          </reference>
        </references>
      </pivotArea>
    </format>
    <format dxfId="9112">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5"/>
          </reference>
        </references>
      </pivotArea>
    </format>
    <format dxfId="9111">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5"/>
          </reference>
        </references>
      </pivotArea>
    </format>
    <format dxfId="9110">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5"/>
          </reference>
        </references>
      </pivotArea>
    </format>
    <format dxfId="9109">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5"/>
          </reference>
        </references>
      </pivotArea>
    </format>
    <format dxfId="9108">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5"/>
          </reference>
        </references>
      </pivotArea>
    </format>
    <format dxfId="9107">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5"/>
          </reference>
        </references>
      </pivotArea>
    </format>
    <format dxfId="9106">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5"/>
          </reference>
        </references>
      </pivotArea>
    </format>
    <format dxfId="9105">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5"/>
          </reference>
        </references>
      </pivotArea>
    </format>
    <format dxfId="9104">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5"/>
          </reference>
        </references>
      </pivotArea>
    </format>
    <format dxfId="9103">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5"/>
          </reference>
        </references>
      </pivotArea>
    </format>
    <format dxfId="9102">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5"/>
          </reference>
        </references>
      </pivotArea>
    </format>
    <format dxfId="9101">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5"/>
          </reference>
        </references>
      </pivotArea>
    </format>
    <format dxfId="9100">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5"/>
          </reference>
        </references>
      </pivotArea>
    </format>
    <format dxfId="9099">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5"/>
          </reference>
        </references>
      </pivotArea>
    </format>
    <format dxfId="9098">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5"/>
          </reference>
        </references>
      </pivotArea>
    </format>
    <format dxfId="9097">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5"/>
          </reference>
        </references>
      </pivotArea>
    </format>
    <format dxfId="9096">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5"/>
          </reference>
        </references>
      </pivotArea>
    </format>
    <format dxfId="9095">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5"/>
          </reference>
        </references>
      </pivotArea>
    </format>
    <format dxfId="9094">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5"/>
          </reference>
        </references>
      </pivotArea>
    </format>
    <format dxfId="9093">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5"/>
          </reference>
        </references>
      </pivotArea>
    </format>
    <format dxfId="9092">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5"/>
          </reference>
        </references>
      </pivotArea>
    </format>
    <format dxfId="9091">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5"/>
          </reference>
        </references>
      </pivotArea>
    </format>
    <format dxfId="9090">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5"/>
          </reference>
        </references>
      </pivotArea>
    </format>
    <format dxfId="9089">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5"/>
          </reference>
        </references>
      </pivotArea>
    </format>
    <format dxfId="9088">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5"/>
          </reference>
        </references>
      </pivotArea>
    </format>
    <format dxfId="9087">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5"/>
          </reference>
        </references>
      </pivotArea>
    </format>
    <format dxfId="9086">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5"/>
          </reference>
        </references>
      </pivotArea>
    </format>
    <format dxfId="9085">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5"/>
          </reference>
        </references>
      </pivotArea>
    </format>
    <format dxfId="9084">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5"/>
          </reference>
        </references>
      </pivotArea>
    </format>
    <format dxfId="9083">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5"/>
          </reference>
        </references>
      </pivotArea>
    </format>
    <format dxfId="9082">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5"/>
          </reference>
        </references>
      </pivotArea>
    </format>
    <format dxfId="9081">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5"/>
          </reference>
        </references>
      </pivotArea>
    </format>
    <format dxfId="9080">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5"/>
          </reference>
        </references>
      </pivotArea>
    </format>
    <format dxfId="9079">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5"/>
          </reference>
        </references>
      </pivotArea>
    </format>
    <format dxfId="9078">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5"/>
          </reference>
        </references>
      </pivotArea>
    </format>
    <format dxfId="9077">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5"/>
          </reference>
        </references>
      </pivotArea>
    </format>
    <format dxfId="9076">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5"/>
          </reference>
        </references>
      </pivotArea>
    </format>
    <format dxfId="9075">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5"/>
          </reference>
        </references>
      </pivotArea>
    </format>
    <format dxfId="9074">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5"/>
          </reference>
        </references>
      </pivotArea>
    </format>
    <format dxfId="9073">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5"/>
          </reference>
        </references>
      </pivotArea>
    </format>
    <format dxfId="9072">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5"/>
          </reference>
        </references>
      </pivotArea>
    </format>
    <format dxfId="9071">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5"/>
          </reference>
        </references>
      </pivotArea>
    </format>
    <format dxfId="9070">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5"/>
          </reference>
        </references>
      </pivotArea>
    </format>
    <format dxfId="9069">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5"/>
          </reference>
        </references>
      </pivotArea>
    </format>
    <format dxfId="9068">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5"/>
          </reference>
        </references>
      </pivotArea>
    </format>
    <format dxfId="9067">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5"/>
          </reference>
        </references>
      </pivotArea>
    </format>
    <format dxfId="9066">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5"/>
          </reference>
        </references>
      </pivotArea>
    </format>
    <format dxfId="9065">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5"/>
          </reference>
        </references>
      </pivotArea>
    </format>
    <format dxfId="9064">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5"/>
          </reference>
        </references>
      </pivotArea>
    </format>
    <format dxfId="9063">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5"/>
          </reference>
        </references>
      </pivotArea>
    </format>
    <format dxfId="9062">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5"/>
          </reference>
        </references>
      </pivotArea>
    </format>
    <format dxfId="9061">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5"/>
          </reference>
        </references>
      </pivotArea>
    </format>
    <format dxfId="9060">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5"/>
          </reference>
        </references>
      </pivotArea>
    </format>
    <format dxfId="9059">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5"/>
          </reference>
        </references>
      </pivotArea>
    </format>
    <format dxfId="9058">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5"/>
          </reference>
        </references>
      </pivotArea>
    </format>
    <format dxfId="9057">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5"/>
          </reference>
        </references>
      </pivotArea>
    </format>
    <format dxfId="9056">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5"/>
          </reference>
        </references>
      </pivotArea>
    </format>
    <format dxfId="9055">
      <pivotArea dataOnly="0" labelOnly="1" outline="0" fieldPosition="0">
        <references count="5">
          <reference field="5" count="1" selected="0">
            <x v="2"/>
          </reference>
          <reference field="11" count="1">
            <x v="31"/>
          </reference>
          <reference field="14" count="1" selected="0">
            <x v="306"/>
          </reference>
          <reference field="15" count="1" selected="0">
            <x v="1"/>
          </reference>
          <reference field="21" count="1" selected="0">
            <x v="6"/>
          </reference>
        </references>
      </pivotArea>
    </format>
    <format dxfId="9054">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6"/>
          </reference>
        </references>
      </pivotArea>
    </format>
    <format dxfId="9053">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6"/>
          </reference>
        </references>
      </pivotArea>
    </format>
    <format dxfId="9052">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6"/>
          </reference>
        </references>
      </pivotArea>
    </format>
    <format dxfId="9051">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6"/>
          </reference>
        </references>
      </pivotArea>
    </format>
    <format dxfId="9050">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6"/>
          </reference>
        </references>
      </pivotArea>
    </format>
    <format dxfId="9049">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6"/>
          </reference>
        </references>
      </pivotArea>
    </format>
    <format dxfId="9048">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6"/>
          </reference>
        </references>
      </pivotArea>
    </format>
    <format dxfId="9047">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6"/>
          </reference>
        </references>
      </pivotArea>
    </format>
    <format dxfId="9046">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6"/>
          </reference>
        </references>
      </pivotArea>
    </format>
    <format dxfId="9045">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6"/>
          </reference>
        </references>
      </pivotArea>
    </format>
    <format dxfId="9044">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6"/>
          </reference>
        </references>
      </pivotArea>
    </format>
    <format dxfId="9043">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6"/>
          </reference>
        </references>
      </pivotArea>
    </format>
    <format dxfId="9042">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6"/>
          </reference>
        </references>
      </pivotArea>
    </format>
    <format dxfId="9041">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6"/>
          </reference>
        </references>
      </pivotArea>
    </format>
    <format dxfId="9040">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6"/>
          </reference>
        </references>
      </pivotArea>
    </format>
    <format dxfId="9039">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6"/>
          </reference>
        </references>
      </pivotArea>
    </format>
    <format dxfId="9038">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6"/>
          </reference>
        </references>
      </pivotArea>
    </format>
    <format dxfId="9037">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6"/>
          </reference>
        </references>
      </pivotArea>
    </format>
    <format dxfId="9036">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6"/>
          </reference>
        </references>
      </pivotArea>
    </format>
    <format dxfId="9035">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6"/>
          </reference>
        </references>
      </pivotArea>
    </format>
    <format dxfId="9034">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6"/>
          </reference>
        </references>
      </pivotArea>
    </format>
    <format dxfId="9033">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6"/>
          </reference>
        </references>
      </pivotArea>
    </format>
    <format dxfId="9032">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6"/>
          </reference>
        </references>
      </pivotArea>
    </format>
    <format dxfId="9031">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6"/>
          </reference>
        </references>
      </pivotArea>
    </format>
    <format dxfId="9030">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6"/>
          </reference>
        </references>
      </pivotArea>
    </format>
    <format dxfId="9029">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6"/>
          </reference>
        </references>
      </pivotArea>
    </format>
    <format dxfId="9028">
      <pivotArea dataOnly="0" labelOnly="1" outline="0" fieldPosition="0">
        <references count="5">
          <reference field="5" count="1" selected="0">
            <x v="3"/>
          </reference>
          <reference field="11" count="1">
            <x v="29"/>
          </reference>
          <reference field="14" count="1" selected="0">
            <x v="324"/>
          </reference>
          <reference field="15" count="1" selected="0">
            <x v="1"/>
          </reference>
          <reference field="21" count="1" selected="0">
            <x v="6"/>
          </reference>
        </references>
      </pivotArea>
    </format>
    <format dxfId="9027">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6"/>
          </reference>
        </references>
      </pivotArea>
    </format>
    <format dxfId="9026">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6"/>
          </reference>
        </references>
      </pivotArea>
    </format>
    <format dxfId="9025">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6"/>
          </reference>
        </references>
      </pivotArea>
    </format>
    <format dxfId="9024">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6"/>
          </reference>
        </references>
      </pivotArea>
    </format>
    <format dxfId="9023">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6"/>
          </reference>
        </references>
      </pivotArea>
    </format>
    <format dxfId="9022">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6"/>
          </reference>
        </references>
      </pivotArea>
    </format>
    <format dxfId="9021">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6"/>
          </reference>
        </references>
      </pivotArea>
    </format>
    <format dxfId="9020">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6"/>
          </reference>
        </references>
      </pivotArea>
    </format>
    <format dxfId="9019">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6"/>
          </reference>
        </references>
      </pivotArea>
    </format>
    <format dxfId="9018">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6"/>
          </reference>
        </references>
      </pivotArea>
    </format>
    <format dxfId="9017">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6"/>
          </reference>
        </references>
      </pivotArea>
    </format>
    <format dxfId="9016">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6"/>
          </reference>
        </references>
      </pivotArea>
    </format>
    <format dxfId="9015">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6"/>
          </reference>
        </references>
      </pivotArea>
    </format>
    <format dxfId="9014">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6"/>
          </reference>
        </references>
      </pivotArea>
    </format>
    <format dxfId="9013">
      <pivotArea dataOnly="0" labelOnly="1" outline="0" fieldPosition="0">
        <references count="5">
          <reference field="5" count="1" selected="0">
            <x v="0"/>
          </reference>
          <reference field="11" count="1">
            <x v="11"/>
          </reference>
          <reference field="14" count="1" selected="0">
            <x v="29"/>
          </reference>
          <reference field="15" count="1" selected="0">
            <x v="1"/>
          </reference>
          <reference field="21" count="1" selected="0">
            <x v="6"/>
          </reference>
        </references>
      </pivotArea>
    </format>
    <format dxfId="9012">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6"/>
          </reference>
        </references>
      </pivotArea>
    </format>
    <format dxfId="9011">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6"/>
          </reference>
        </references>
      </pivotArea>
    </format>
    <format dxfId="9010">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6"/>
          </reference>
        </references>
      </pivotArea>
    </format>
    <format dxfId="9009">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6"/>
          </reference>
        </references>
      </pivotArea>
    </format>
    <format dxfId="9008">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6"/>
          </reference>
        </references>
      </pivotArea>
    </format>
    <format dxfId="9007">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6"/>
          </reference>
        </references>
      </pivotArea>
    </format>
    <format dxfId="9006">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6"/>
          </reference>
        </references>
      </pivotArea>
    </format>
    <format dxfId="9005">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6"/>
          </reference>
        </references>
      </pivotArea>
    </format>
    <format dxfId="9004">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6"/>
          </reference>
        </references>
      </pivotArea>
    </format>
    <format dxfId="9003">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6"/>
          </reference>
        </references>
      </pivotArea>
    </format>
    <format dxfId="9002">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6"/>
          </reference>
        </references>
      </pivotArea>
    </format>
    <format dxfId="9001">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6"/>
          </reference>
        </references>
      </pivotArea>
    </format>
    <format dxfId="9000">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6"/>
          </reference>
        </references>
      </pivotArea>
    </format>
    <format dxfId="8999">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6"/>
          </reference>
        </references>
      </pivotArea>
    </format>
    <format dxfId="8998">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6"/>
          </reference>
        </references>
      </pivotArea>
    </format>
    <format dxfId="8997">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6"/>
          </reference>
        </references>
      </pivotArea>
    </format>
    <format dxfId="8996">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6"/>
          </reference>
        </references>
      </pivotArea>
    </format>
    <format dxfId="8995">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6"/>
          </reference>
        </references>
      </pivotArea>
    </format>
    <format dxfId="8994">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6"/>
          </reference>
        </references>
      </pivotArea>
    </format>
    <format dxfId="8993">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6"/>
          </reference>
        </references>
      </pivotArea>
    </format>
    <format dxfId="8992">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6"/>
          </reference>
        </references>
      </pivotArea>
    </format>
    <format dxfId="8991">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6"/>
          </reference>
        </references>
      </pivotArea>
    </format>
    <format dxfId="8990">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6"/>
          </reference>
        </references>
      </pivotArea>
    </format>
    <format dxfId="8989">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6"/>
          </reference>
        </references>
      </pivotArea>
    </format>
    <format dxfId="8988">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6"/>
          </reference>
        </references>
      </pivotArea>
    </format>
    <format dxfId="8987">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6"/>
          </reference>
        </references>
      </pivotArea>
    </format>
    <format dxfId="8986">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6"/>
          </reference>
        </references>
      </pivotArea>
    </format>
    <format dxfId="8985">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6"/>
          </reference>
        </references>
      </pivotArea>
    </format>
    <format dxfId="8984">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6"/>
          </reference>
        </references>
      </pivotArea>
    </format>
    <format dxfId="8983">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6"/>
          </reference>
        </references>
      </pivotArea>
    </format>
    <format dxfId="8982">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6"/>
          </reference>
        </references>
      </pivotArea>
    </format>
    <format dxfId="8981">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6"/>
          </reference>
        </references>
      </pivotArea>
    </format>
    <format dxfId="8980">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6"/>
          </reference>
        </references>
      </pivotArea>
    </format>
    <format dxfId="8979">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6"/>
          </reference>
        </references>
      </pivotArea>
    </format>
    <format dxfId="8978">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6"/>
          </reference>
        </references>
      </pivotArea>
    </format>
    <format dxfId="8977">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6"/>
          </reference>
        </references>
      </pivotArea>
    </format>
    <format dxfId="8976">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6"/>
          </reference>
        </references>
      </pivotArea>
    </format>
    <format dxfId="8975">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6"/>
          </reference>
        </references>
      </pivotArea>
    </format>
    <format dxfId="8974">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6"/>
          </reference>
        </references>
      </pivotArea>
    </format>
    <format dxfId="8973">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6"/>
          </reference>
        </references>
      </pivotArea>
    </format>
    <format dxfId="8972">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6"/>
          </reference>
        </references>
      </pivotArea>
    </format>
    <format dxfId="8971">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6"/>
          </reference>
        </references>
      </pivotArea>
    </format>
    <format dxfId="8970">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6"/>
          </reference>
        </references>
      </pivotArea>
    </format>
    <format dxfId="8969">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6"/>
          </reference>
        </references>
      </pivotArea>
    </format>
    <format dxfId="8968">
      <pivotArea dataOnly="0" labelOnly="1" outline="0" fieldPosition="0">
        <references count="5">
          <reference field="5" count="1" selected="0">
            <x v="4"/>
          </reference>
          <reference field="11" count="1">
            <x v="6"/>
          </reference>
          <reference field="14" count="1" selected="0">
            <x v="269"/>
          </reference>
          <reference field="15" count="1" selected="0">
            <x v="1"/>
          </reference>
          <reference field="21" count="1" selected="0">
            <x v="6"/>
          </reference>
        </references>
      </pivotArea>
    </format>
    <format dxfId="8967">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6"/>
          </reference>
        </references>
      </pivotArea>
    </format>
    <format dxfId="8966">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6"/>
          </reference>
        </references>
      </pivotArea>
    </format>
    <format dxfId="8965">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6"/>
          </reference>
        </references>
      </pivotArea>
    </format>
    <format dxfId="8964">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6"/>
          </reference>
        </references>
      </pivotArea>
    </format>
    <format dxfId="8963">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6"/>
          </reference>
        </references>
      </pivotArea>
    </format>
    <format dxfId="8962">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6"/>
          </reference>
        </references>
      </pivotArea>
    </format>
    <format dxfId="8961">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6"/>
          </reference>
        </references>
      </pivotArea>
    </format>
    <format dxfId="8960">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6"/>
          </reference>
        </references>
      </pivotArea>
    </format>
    <format dxfId="8959">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6"/>
          </reference>
        </references>
      </pivotArea>
    </format>
    <format dxfId="8958">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6"/>
          </reference>
        </references>
      </pivotArea>
    </format>
    <format dxfId="8957">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6"/>
          </reference>
        </references>
      </pivotArea>
    </format>
    <format dxfId="8956">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6"/>
          </reference>
        </references>
      </pivotArea>
    </format>
    <format dxfId="8955">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6"/>
          </reference>
        </references>
      </pivotArea>
    </format>
    <format dxfId="8954">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6"/>
          </reference>
        </references>
      </pivotArea>
    </format>
    <format dxfId="8953">
      <pivotArea dataOnly="0" labelOnly="1" outline="0" fieldPosition="0">
        <references count="5">
          <reference field="5" count="1" selected="0">
            <x v="4"/>
          </reference>
          <reference field="11" count="1">
            <x v="44"/>
          </reference>
          <reference field="14" count="1" selected="0">
            <x v="325"/>
          </reference>
          <reference field="15" count="1" selected="0">
            <x v="2"/>
          </reference>
          <reference field="21" count="1" selected="0">
            <x v="6"/>
          </reference>
        </references>
      </pivotArea>
    </format>
    <format dxfId="8952">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6"/>
          </reference>
        </references>
      </pivotArea>
    </format>
    <format dxfId="8951">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6"/>
          </reference>
        </references>
      </pivotArea>
    </format>
    <format dxfId="8950">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6"/>
          </reference>
        </references>
      </pivotArea>
    </format>
    <format dxfId="8949">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6"/>
          </reference>
        </references>
      </pivotArea>
    </format>
    <format dxfId="8948">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6"/>
          </reference>
        </references>
      </pivotArea>
    </format>
    <format dxfId="8947">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6"/>
          </reference>
        </references>
      </pivotArea>
    </format>
    <format dxfId="8946">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6"/>
          </reference>
        </references>
      </pivotArea>
    </format>
    <format dxfId="8945">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6"/>
          </reference>
        </references>
      </pivotArea>
    </format>
    <format dxfId="8944">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6"/>
          </reference>
        </references>
      </pivotArea>
    </format>
    <format dxfId="8943">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6"/>
          </reference>
        </references>
      </pivotArea>
    </format>
    <format dxfId="8942">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6"/>
          </reference>
        </references>
      </pivotArea>
    </format>
    <format dxfId="8941">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6"/>
          </reference>
        </references>
      </pivotArea>
    </format>
    <format dxfId="8940">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6"/>
          </reference>
        </references>
      </pivotArea>
    </format>
    <format dxfId="8939">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6"/>
          </reference>
        </references>
      </pivotArea>
    </format>
    <format dxfId="8938">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6"/>
          </reference>
        </references>
      </pivotArea>
    </format>
    <format dxfId="8937">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6"/>
          </reference>
        </references>
      </pivotArea>
    </format>
    <format dxfId="8936">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6"/>
          </reference>
        </references>
      </pivotArea>
    </format>
    <format dxfId="8935">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6"/>
          </reference>
        </references>
      </pivotArea>
    </format>
    <format dxfId="8934">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6"/>
          </reference>
        </references>
      </pivotArea>
    </format>
    <format dxfId="8933">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6"/>
          </reference>
        </references>
      </pivotArea>
    </format>
    <format dxfId="8932">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6"/>
          </reference>
        </references>
      </pivotArea>
    </format>
    <format dxfId="8931">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6"/>
          </reference>
        </references>
      </pivotArea>
    </format>
    <format dxfId="8930">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6"/>
          </reference>
        </references>
      </pivotArea>
    </format>
    <format dxfId="8929">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6"/>
          </reference>
        </references>
      </pivotArea>
    </format>
    <format dxfId="8928">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6"/>
          </reference>
        </references>
      </pivotArea>
    </format>
    <format dxfId="8927">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6"/>
          </reference>
        </references>
      </pivotArea>
    </format>
    <format dxfId="8926">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6"/>
          </reference>
        </references>
      </pivotArea>
    </format>
    <format dxfId="8925">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6"/>
          </reference>
        </references>
      </pivotArea>
    </format>
    <format dxfId="8924">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6"/>
          </reference>
        </references>
      </pivotArea>
    </format>
    <format dxfId="8923">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6"/>
          </reference>
        </references>
      </pivotArea>
    </format>
    <format dxfId="8922">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6"/>
          </reference>
        </references>
      </pivotArea>
    </format>
    <format dxfId="8921">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6"/>
          </reference>
        </references>
      </pivotArea>
    </format>
    <format dxfId="8920">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6"/>
          </reference>
        </references>
      </pivotArea>
    </format>
    <format dxfId="8919">
      <pivotArea dataOnly="0" labelOnly="1" outline="0" fieldPosition="0">
        <references count="5">
          <reference field="5" count="1" selected="0">
            <x v="4"/>
          </reference>
          <reference field="11" count="1">
            <x v="6"/>
          </reference>
          <reference field="14" count="1" selected="0">
            <x v="188"/>
          </reference>
          <reference field="15" count="1" selected="0">
            <x v="2"/>
          </reference>
          <reference field="21" count="1" selected="0">
            <x v="6"/>
          </reference>
        </references>
      </pivotArea>
    </format>
    <format dxfId="8918">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6"/>
          </reference>
        </references>
      </pivotArea>
    </format>
    <format dxfId="8917">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6"/>
          </reference>
        </references>
      </pivotArea>
    </format>
    <format dxfId="8916">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6"/>
          </reference>
        </references>
      </pivotArea>
    </format>
    <format dxfId="8915">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6"/>
          </reference>
        </references>
      </pivotArea>
    </format>
    <format dxfId="8914">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6"/>
          </reference>
        </references>
      </pivotArea>
    </format>
    <format dxfId="8913">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6"/>
          </reference>
        </references>
      </pivotArea>
    </format>
    <format dxfId="8912">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6"/>
          </reference>
        </references>
      </pivotArea>
    </format>
    <format dxfId="8911">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6"/>
          </reference>
        </references>
      </pivotArea>
    </format>
    <format dxfId="8910">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6"/>
          </reference>
        </references>
      </pivotArea>
    </format>
    <format dxfId="8909">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6"/>
          </reference>
        </references>
      </pivotArea>
    </format>
    <format dxfId="8908">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6"/>
          </reference>
        </references>
      </pivotArea>
    </format>
    <format dxfId="8907">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6"/>
          </reference>
        </references>
      </pivotArea>
    </format>
    <format dxfId="8906">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6"/>
          </reference>
        </references>
      </pivotArea>
    </format>
    <format dxfId="8905">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6"/>
          </reference>
        </references>
      </pivotArea>
    </format>
    <format dxfId="8904">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6"/>
          </reference>
        </references>
      </pivotArea>
    </format>
    <format dxfId="8903">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6"/>
          </reference>
        </references>
      </pivotArea>
    </format>
    <format dxfId="8902">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6"/>
          </reference>
        </references>
      </pivotArea>
    </format>
    <format dxfId="8901">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6"/>
          </reference>
        </references>
      </pivotArea>
    </format>
    <format dxfId="8900">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7"/>
          </reference>
        </references>
      </pivotArea>
    </format>
    <format dxfId="8899">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7"/>
          </reference>
        </references>
      </pivotArea>
    </format>
    <format dxfId="8898">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7"/>
          </reference>
        </references>
      </pivotArea>
    </format>
    <format dxfId="8897">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7"/>
          </reference>
        </references>
      </pivotArea>
    </format>
    <format dxfId="8896">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7"/>
          </reference>
        </references>
      </pivotArea>
    </format>
    <format dxfId="8895">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7"/>
          </reference>
        </references>
      </pivotArea>
    </format>
    <format dxfId="8894">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7"/>
          </reference>
        </references>
      </pivotArea>
    </format>
    <format dxfId="8893">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7"/>
          </reference>
        </references>
      </pivotArea>
    </format>
    <format dxfId="8892">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7"/>
          </reference>
        </references>
      </pivotArea>
    </format>
    <format dxfId="8891">
      <pivotArea dataOnly="0" labelOnly="1" outline="0" fieldPosition="0">
        <references count="5">
          <reference field="5" count="1" selected="0">
            <x v="2"/>
          </reference>
          <reference field="11" count="2">
            <x v="27"/>
            <x v="31"/>
          </reference>
          <reference field="14" count="1" selected="0">
            <x v="331"/>
          </reference>
          <reference field="15" count="1" selected="0">
            <x v="1"/>
          </reference>
          <reference field="21" count="1" selected="0">
            <x v="7"/>
          </reference>
        </references>
      </pivotArea>
    </format>
    <format dxfId="8890">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7"/>
          </reference>
        </references>
      </pivotArea>
    </format>
    <format dxfId="8889">
      <pivotArea dataOnly="0" labelOnly="1" outline="0" fieldPosition="0">
        <references count="5">
          <reference field="5" count="1" selected="0">
            <x v="2"/>
          </reference>
          <reference field="11" count="1">
            <x v="14"/>
          </reference>
          <reference field="14" count="1" selected="0">
            <x v="320"/>
          </reference>
          <reference field="15" count="1" selected="0">
            <x v="1"/>
          </reference>
          <reference field="21" count="1" selected="0">
            <x v="7"/>
          </reference>
        </references>
      </pivotArea>
    </format>
    <format dxfId="8888">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7"/>
          </reference>
        </references>
      </pivotArea>
    </format>
    <format dxfId="8887">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7"/>
          </reference>
        </references>
      </pivotArea>
    </format>
    <format dxfId="8886">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7"/>
          </reference>
        </references>
      </pivotArea>
    </format>
    <format dxfId="8885">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7"/>
          </reference>
        </references>
      </pivotArea>
    </format>
    <format dxfId="8884">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7"/>
          </reference>
        </references>
      </pivotArea>
    </format>
    <format dxfId="8883">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7"/>
          </reference>
        </references>
      </pivotArea>
    </format>
    <format dxfId="8882">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7"/>
          </reference>
        </references>
      </pivotArea>
    </format>
    <format dxfId="8881">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7"/>
          </reference>
        </references>
      </pivotArea>
    </format>
    <format dxfId="8880">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7"/>
          </reference>
        </references>
      </pivotArea>
    </format>
    <format dxfId="8879">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7"/>
          </reference>
        </references>
      </pivotArea>
    </format>
    <format dxfId="8878">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7"/>
          </reference>
        </references>
      </pivotArea>
    </format>
    <format dxfId="8877">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7"/>
          </reference>
        </references>
      </pivotArea>
    </format>
    <format dxfId="8876">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7"/>
          </reference>
        </references>
      </pivotArea>
    </format>
    <format dxfId="8875">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7"/>
          </reference>
        </references>
      </pivotArea>
    </format>
    <format dxfId="8874">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7"/>
          </reference>
        </references>
      </pivotArea>
    </format>
    <format dxfId="8873">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7"/>
          </reference>
        </references>
      </pivotArea>
    </format>
    <format dxfId="8872">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7"/>
          </reference>
        </references>
      </pivotArea>
    </format>
    <format dxfId="8871">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7"/>
          </reference>
        </references>
      </pivotArea>
    </format>
    <format dxfId="8870">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7"/>
          </reference>
        </references>
      </pivotArea>
    </format>
    <format dxfId="8869">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7"/>
          </reference>
        </references>
      </pivotArea>
    </format>
    <format dxfId="8868">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7"/>
          </reference>
        </references>
      </pivotArea>
    </format>
    <format dxfId="8867">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7"/>
          </reference>
        </references>
      </pivotArea>
    </format>
    <format dxfId="8866">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7"/>
          </reference>
        </references>
      </pivotArea>
    </format>
    <format dxfId="8865">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7"/>
          </reference>
        </references>
      </pivotArea>
    </format>
    <format dxfId="8864">
      <pivotArea dataOnly="0" labelOnly="1" outline="0" fieldPosition="0">
        <references count="5">
          <reference field="5" count="1" selected="0">
            <x v="3"/>
          </reference>
          <reference field="11" count="1">
            <x v="1"/>
          </reference>
          <reference field="14" count="1" selected="0">
            <x v="293"/>
          </reference>
          <reference field="15" count="1" selected="0">
            <x v="1"/>
          </reference>
          <reference field="21" count="1" selected="0">
            <x v="7"/>
          </reference>
        </references>
      </pivotArea>
    </format>
    <format dxfId="8863">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7"/>
          </reference>
        </references>
      </pivotArea>
    </format>
    <format dxfId="8862">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7"/>
          </reference>
        </references>
      </pivotArea>
    </format>
    <format dxfId="8861">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7"/>
          </reference>
        </references>
      </pivotArea>
    </format>
    <format dxfId="8860">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7"/>
          </reference>
        </references>
      </pivotArea>
    </format>
    <format dxfId="8859">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7"/>
          </reference>
        </references>
      </pivotArea>
    </format>
    <format dxfId="8858">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7"/>
          </reference>
        </references>
      </pivotArea>
    </format>
    <format dxfId="8857">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7"/>
          </reference>
        </references>
      </pivotArea>
    </format>
    <format dxfId="8856">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7"/>
          </reference>
        </references>
      </pivotArea>
    </format>
    <format dxfId="8855">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7"/>
          </reference>
        </references>
      </pivotArea>
    </format>
    <format dxfId="8854">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7"/>
          </reference>
        </references>
      </pivotArea>
    </format>
    <format dxfId="8853">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7"/>
          </reference>
        </references>
      </pivotArea>
    </format>
    <format dxfId="8852">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7"/>
          </reference>
        </references>
      </pivotArea>
    </format>
    <format dxfId="8851">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7"/>
          </reference>
        </references>
      </pivotArea>
    </format>
    <format dxfId="8850">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7"/>
          </reference>
        </references>
      </pivotArea>
    </format>
    <format dxfId="8849">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7"/>
          </reference>
        </references>
      </pivotArea>
    </format>
    <format dxfId="8848">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7"/>
          </reference>
        </references>
      </pivotArea>
    </format>
    <format dxfId="8847">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7"/>
          </reference>
        </references>
      </pivotArea>
    </format>
    <format dxfId="8846">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7"/>
          </reference>
        </references>
      </pivotArea>
    </format>
    <format dxfId="884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7"/>
          </reference>
        </references>
      </pivotArea>
    </format>
    <format dxfId="8844">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7"/>
          </reference>
        </references>
      </pivotArea>
    </format>
    <format dxfId="884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7"/>
          </reference>
        </references>
      </pivotArea>
    </format>
    <format dxfId="8842">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7"/>
          </reference>
        </references>
      </pivotArea>
    </format>
    <format dxfId="8841">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7"/>
          </reference>
        </references>
      </pivotArea>
    </format>
    <format dxfId="8840">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7"/>
          </reference>
        </references>
      </pivotArea>
    </format>
    <format dxfId="8839">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7"/>
          </reference>
        </references>
      </pivotArea>
    </format>
    <format dxfId="8838">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7"/>
          </reference>
        </references>
      </pivotArea>
    </format>
    <format dxfId="8837">
      <pivotArea dataOnly="0" labelOnly="1" outline="0" fieldPosition="0">
        <references count="5">
          <reference field="5" count="1" selected="0">
            <x v="0"/>
          </reference>
          <reference field="11" count="1">
            <x v="1"/>
          </reference>
          <reference field="14" count="1" selected="0">
            <x v="335"/>
          </reference>
          <reference field="15" count="1" selected="0">
            <x v="1"/>
          </reference>
          <reference field="21" count="1" selected="0">
            <x v="7"/>
          </reference>
        </references>
      </pivotArea>
    </format>
    <format dxfId="8836">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7"/>
          </reference>
        </references>
      </pivotArea>
    </format>
    <format dxfId="8835">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7"/>
          </reference>
        </references>
      </pivotArea>
    </format>
    <format dxfId="8834">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7"/>
          </reference>
        </references>
      </pivotArea>
    </format>
    <format dxfId="8833">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7"/>
          </reference>
        </references>
      </pivotArea>
    </format>
    <format dxfId="8832">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7"/>
          </reference>
        </references>
      </pivotArea>
    </format>
    <format dxfId="8831">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7"/>
          </reference>
        </references>
      </pivotArea>
    </format>
    <format dxfId="8830">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7"/>
          </reference>
        </references>
      </pivotArea>
    </format>
    <format dxfId="8829">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7"/>
          </reference>
        </references>
      </pivotArea>
    </format>
    <format dxfId="8828">
      <pivotArea dataOnly="0" labelOnly="1" outline="0" fieldPosition="0">
        <references count="5">
          <reference field="5" count="1" selected="0">
            <x v="4"/>
          </reference>
          <reference field="11" count="1">
            <x v="25"/>
          </reference>
          <reference field="14" count="1" selected="0">
            <x v="336"/>
          </reference>
          <reference field="15" count="1" selected="0">
            <x v="2"/>
          </reference>
          <reference field="21" count="1" selected="0">
            <x v="7"/>
          </reference>
        </references>
      </pivotArea>
    </format>
    <format dxfId="8827">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7"/>
          </reference>
        </references>
      </pivotArea>
    </format>
    <format dxfId="8826">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7"/>
          </reference>
        </references>
      </pivotArea>
    </format>
    <format dxfId="8825">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7"/>
          </reference>
        </references>
      </pivotArea>
    </format>
    <format dxfId="8824">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7"/>
          </reference>
        </references>
      </pivotArea>
    </format>
    <format dxfId="8823">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7"/>
          </reference>
        </references>
      </pivotArea>
    </format>
    <format dxfId="8822">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7"/>
          </reference>
        </references>
      </pivotArea>
    </format>
    <format dxfId="8821">
      <pivotArea dataOnly="0" labelOnly="1" outline="0" fieldPosition="0">
        <references count="5">
          <reference field="5" count="1" selected="0">
            <x v="4"/>
          </reference>
          <reference field="11" count="1">
            <x v="0"/>
          </reference>
          <reference field="14" count="1" selected="0">
            <x v="113"/>
          </reference>
          <reference field="15" count="1" selected="0">
            <x v="1"/>
          </reference>
          <reference field="21" count="1" selected="0">
            <x v="7"/>
          </reference>
        </references>
      </pivotArea>
    </format>
    <format dxfId="8820">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7"/>
          </reference>
        </references>
      </pivotArea>
    </format>
    <format dxfId="8819">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7"/>
          </reference>
        </references>
      </pivotArea>
    </format>
    <format dxfId="8818">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7"/>
          </reference>
        </references>
      </pivotArea>
    </format>
    <format dxfId="8817">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7"/>
          </reference>
        </references>
      </pivotArea>
    </format>
    <format dxfId="8816">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7"/>
          </reference>
        </references>
      </pivotArea>
    </format>
    <format dxfId="8815">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7"/>
          </reference>
        </references>
      </pivotArea>
    </format>
    <format dxfId="8814">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7"/>
          </reference>
        </references>
      </pivotArea>
    </format>
    <format dxfId="8813">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7"/>
          </reference>
        </references>
      </pivotArea>
    </format>
    <format dxfId="8812">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7"/>
          </reference>
        </references>
      </pivotArea>
    </format>
    <format dxfId="8811">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7"/>
          </reference>
        </references>
      </pivotArea>
    </format>
    <format dxfId="8810">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7"/>
          </reference>
        </references>
      </pivotArea>
    </format>
    <format dxfId="8809">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7"/>
          </reference>
        </references>
      </pivotArea>
    </format>
    <format dxfId="8808">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7"/>
          </reference>
        </references>
      </pivotArea>
    </format>
    <format dxfId="8807">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7"/>
          </reference>
        </references>
      </pivotArea>
    </format>
    <format dxfId="8806">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7"/>
          </reference>
        </references>
      </pivotArea>
    </format>
    <format dxfId="8805">
      <pivotArea dataOnly="0" labelOnly="1" outline="0" fieldPosition="0">
        <references count="5">
          <reference field="5" count="1" selected="0">
            <x v="4"/>
          </reference>
          <reference field="11" count="1">
            <x v="6"/>
          </reference>
          <reference field="14" count="1" selected="0">
            <x v="269"/>
          </reference>
          <reference field="15" count="1" selected="0">
            <x v="1"/>
          </reference>
          <reference field="21" count="1" selected="0">
            <x v="7"/>
          </reference>
        </references>
      </pivotArea>
    </format>
    <format dxfId="8804">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7"/>
          </reference>
        </references>
      </pivotArea>
    </format>
    <format dxfId="8803">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7"/>
          </reference>
        </references>
      </pivotArea>
    </format>
    <format dxfId="8802">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7"/>
          </reference>
        </references>
      </pivotArea>
    </format>
    <format dxfId="8801">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7"/>
          </reference>
        </references>
      </pivotArea>
    </format>
    <format dxfId="8800">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7"/>
          </reference>
        </references>
      </pivotArea>
    </format>
    <format dxfId="8799">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7"/>
          </reference>
        </references>
      </pivotArea>
    </format>
    <format dxfId="8798">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7"/>
          </reference>
        </references>
      </pivotArea>
    </format>
    <format dxfId="8797">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7"/>
          </reference>
        </references>
      </pivotArea>
    </format>
    <format dxfId="8796">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7"/>
          </reference>
        </references>
      </pivotArea>
    </format>
    <format dxfId="8795">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7"/>
          </reference>
        </references>
      </pivotArea>
    </format>
    <format dxfId="8794">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7"/>
          </reference>
        </references>
      </pivotArea>
    </format>
    <format dxfId="8793">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7"/>
          </reference>
        </references>
      </pivotArea>
    </format>
    <format dxfId="8792">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7"/>
          </reference>
        </references>
      </pivotArea>
    </format>
    <format dxfId="8791">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7"/>
          </reference>
        </references>
      </pivotArea>
    </format>
    <format dxfId="8790">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7"/>
          </reference>
        </references>
      </pivotArea>
    </format>
    <format dxfId="8789">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7"/>
          </reference>
        </references>
      </pivotArea>
    </format>
    <format dxfId="8788">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7"/>
          </reference>
        </references>
      </pivotArea>
    </format>
    <format dxfId="8787">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7"/>
          </reference>
        </references>
      </pivotArea>
    </format>
    <format dxfId="8786">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7"/>
          </reference>
        </references>
      </pivotArea>
    </format>
    <format dxfId="8785">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7"/>
          </reference>
        </references>
      </pivotArea>
    </format>
    <format dxfId="8784">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7"/>
          </reference>
        </references>
      </pivotArea>
    </format>
    <format dxfId="8783">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7"/>
          </reference>
        </references>
      </pivotArea>
    </format>
    <format dxfId="8782">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7"/>
          </reference>
        </references>
      </pivotArea>
    </format>
    <format dxfId="8781">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7"/>
          </reference>
        </references>
      </pivotArea>
    </format>
    <format dxfId="8780">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7"/>
          </reference>
        </references>
      </pivotArea>
    </format>
    <format dxfId="8779">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7"/>
          </reference>
        </references>
      </pivotArea>
    </format>
    <format dxfId="8778">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7"/>
          </reference>
        </references>
      </pivotArea>
    </format>
    <format dxfId="8777">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7"/>
          </reference>
        </references>
      </pivotArea>
    </format>
    <format dxfId="8776">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7"/>
          </reference>
        </references>
      </pivotArea>
    </format>
    <format dxfId="8775">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7"/>
          </reference>
        </references>
      </pivotArea>
    </format>
    <format dxfId="8774">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7"/>
          </reference>
        </references>
      </pivotArea>
    </format>
    <format dxfId="8773">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7"/>
          </reference>
        </references>
      </pivotArea>
    </format>
    <format dxfId="8772">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7"/>
          </reference>
        </references>
      </pivotArea>
    </format>
    <format dxfId="8771">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7"/>
          </reference>
        </references>
      </pivotArea>
    </format>
    <format dxfId="8770">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7"/>
          </reference>
        </references>
      </pivotArea>
    </format>
    <format dxfId="8769">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7"/>
          </reference>
        </references>
      </pivotArea>
    </format>
    <format dxfId="8768">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7"/>
          </reference>
        </references>
      </pivotArea>
    </format>
    <format dxfId="8767">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7"/>
          </reference>
        </references>
      </pivotArea>
    </format>
    <format dxfId="8766">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7"/>
          </reference>
        </references>
      </pivotArea>
    </format>
    <format dxfId="8765">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7"/>
          </reference>
        </references>
      </pivotArea>
    </format>
    <format dxfId="8764">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7"/>
          </reference>
        </references>
      </pivotArea>
    </format>
    <format dxfId="8763">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7"/>
          </reference>
        </references>
      </pivotArea>
    </format>
    <format dxfId="8762">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7"/>
          </reference>
        </references>
      </pivotArea>
    </format>
    <format dxfId="8761">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7"/>
          </reference>
        </references>
      </pivotArea>
    </format>
    <format dxfId="8760">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7"/>
          </reference>
        </references>
      </pivotArea>
    </format>
    <format dxfId="8759">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7"/>
          </reference>
        </references>
      </pivotArea>
    </format>
    <format dxfId="8758">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7"/>
          </reference>
        </references>
      </pivotArea>
    </format>
    <format dxfId="8757">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7"/>
          </reference>
        </references>
      </pivotArea>
    </format>
    <format dxfId="8756">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7"/>
          </reference>
        </references>
      </pivotArea>
    </format>
    <format dxfId="8755">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7"/>
          </reference>
        </references>
      </pivotArea>
    </format>
    <format dxfId="8754">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7"/>
          </reference>
        </references>
      </pivotArea>
    </format>
    <format dxfId="8753">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7"/>
          </reference>
        </references>
      </pivotArea>
    </format>
    <format dxfId="8752">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7"/>
          </reference>
        </references>
      </pivotArea>
    </format>
    <format dxfId="8751">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7"/>
          </reference>
        </references>
      </pivotArea>
    </format>
    <format dxfId="8750">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7"/>
          </reference>
        </references>
      </pivotArea>
    </format>
    <format dxfId="8749">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7"/>
          </reference>
        </references>
      </pivotArea>
    </format>
    <format dxfId="8748">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7"/>
          </reference>
        </references>
      </pivotArea>
    </format>
    <format dxfId="8747">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7"/>
          </reference>
        </references>
      </pivotArea>
    </format>
    <format dxfId="8746">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7"/>
          </reference>
        </references>
      </pivotArea>
    </format>
    <format dxfId="8745">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7"/>
          </reference>
        </references>
      </pivotArea>
    </format>
    <format dxfId="8744">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7"/>
          </reference>
        </references>
      </pivotArea>
    </format>
    <format dxfId="8743">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7"/>
          </reference>
        </references>
      </pivotArea>
    </format>
    <format dxfId="8742">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7"/>
          </reference>
        </references>
      </pivotArea>
    </format>
    <format dxfId="8741">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7"/>
          </reference>
        </references>
      </pivotArea>
    </format>
    <format dxfId="8740">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7"/>
          </reference>
        </references>
      </pivotArea>
    </format>
    <format dxfId="8739">
      <pivotArea dataOnly="0" labelOnly="1" outline="0" fieldPosition="0">
        <references count="5">
          <reference field="5" count="1" selected="0">
            <x v="1"/>
          </reference>
          <reference field="11" count="1">
            <x v="1"/>
          </reference>
          <reference field="14" count="1" selected="0">
            <x v="335"/>
          </reference>
          <reference field="15" count="1" selected="0">
            <x v="1"/>
          </reference>
          <reference field="21" count="1" selected="0">
            <x v="7"/>
          </reference>
        </references>
      </pivotArea>
    </format>
    <format dxfId="8738">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7"/>
          </reference>
        </references>
      </pivotArea>
    </format>
    <format dxfId="8737">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7"/>
          </reference>
        </references>
      </pivotArea>
    </format>
    <format dxfId="8736">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8"/>
          </reference>
        </references>
      </pivotArea>
    </format>
    <format dxfId="8735">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8"/>
          </reference>
        </references>
      </pivotArea>
    </format>
    <format dxfId="8734">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8"/>
          </reference>
        </references>
      </pivotArea>
    </format>
    <format dxfId="8733">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8"/>
          </reference>
        </references>
      </pivotArea>
    </format>
    <format dxfId="8732">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8"/>
          </reference>
        </references>
      </pivotArea>
    </format>
    <format dxfId="8731">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8"/>
          </reference>
        </references>
      </pivotArea>
    </format>
    <format dxfId="8730">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8"/>
          </reference>
        </references>
      </pivotArea>
    </format>
    <format dxfId="8729">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8"/>
          </reference>
        </references>
      </pivotArea>
    </format>
    <format dxfId="8728">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8"/>
          </reference>
        </references>
      </pivotArea>
    </format>
    <format dxfId="8727">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8"/>
          </reference>
        </references>
      </pivotArea>
    </format>
    <format dxfId="8726">
      <pivotArea dataOnly="0" labelOnly="1" outline="0" fieldPosition="0">
        <references count="5">
          <reference field="5" count="1" selected="0">
            <x v="2"/>
          </reference>
          <reference field="11" count="1">
            <x v="27"/>
          </reference>
          <reference field="14" count="1" selected="0">
            <x v="331"/>
          </reference>
          <reference field="15" count="1" selected="0">
            <x v="1"/>
          </reference>
          <reference field="21" count="1" selected="0">
            <x v="8"/>
          </reference>
        </references>
      </pivotArea>
    </format>
    <format dxfId="8725">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8"/>
          </reference>
        </references>
      </pivotArea>
    </format>
    <format dxfId="8724">
      <pivotArea dataOnly="0" labelOnly="1" outline="0" fieldPosition="0">
        <references count="5">
          <reference field="5" count="1" selected="0">
            <x v="2"/>
          </reference>
          <reference field="11" count="1">
            <x v="22"/>
          </reference>
          <reference field="14" count="1" selected="0">
            <x v="341"/>
          </reference>
          <reference field="15" count="1" selected="0">
            <x v="1"/>
          </reference>
          <reference field="21" count="1" selected="0">
            <x v="8"/>
          </reference>
        </references>
      </pivotArea>
    </format>
    <format dxfId="8723">
      <pivotArea dataOnly="0" labelOnly="1" outline="0" fieldPosition="0">
        <references count="5">
          <reference field="5" count="1" selected="0">
            <x v="2"/>
          </reference>
          <reference field="11" count="1">
            <x v="14"/>
          </reference>
          <reference field="14" count="1" selected="0">
            <x v="320"/>
          </reference>
          <reference field="15" count="1" selected="0">
            <x v="1"/>
          </reference>
          <reference field="21" count="1" selected="0">
            <x v="8"/>
          </reference>
        </references>
      </pivotArea>
    </format>
    <format dxfId="8722">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8"/>
          </reference>
        </references>
      </pivotArea>
    </format>
    <format dxfId="8721">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8"/>
          </reference>
        </references>
      </pivotArea>
    </format>
    <format dxfId="8720">
      <pivotArea dataOnly="0" labelOnly="1" outline="0" fieldPosition="0">
        <references count="5">
          <reference field="5" count="1" selected="0">
            <x v="2"/>
          </reference>
          <reference field="11" count="1">
            <x v="20"/>
          </reference>
          <reference field="14" count="1" selected="0">
            <x v="333"/>
          </reference>
          <reference field="15" count="1" selected="0">
            <x v="1"/>
          </reference>
          <reference field="21" count="1" selected="0">
            <x v="8"/>
          </reference>
        </references>
      </pivotArea>
    </format>
    <format dxfId="8719">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8"/>
          </reference>
        </references>
      </pivotArea>
    </format>
    <format dxfId="8718">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8"/>
          </reference>
        </references>
      </pivotArea>
    </format>
    <format dxfId="8717">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8"/>
          </reference>
        </references>
      </pivotArea>
    </format>
    <format dxfId="8716">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8"/>
          </reference>
        </references>
      </pivotArea>
    </format>
    <format dxfId="8715">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8"/>
          </reference>
        </references>
      </pivotArea>
    </format>
    <format dxfId="8714">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8"/>
          </reference>
        </references>
      </pivotArea>
    </format>
    <format dxfId="8713">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8"/>
          </reference>
        </references>
      </pivotArea>
    </format>
    <format dxfId="8712">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8"/>
          </reference>
        </references>
      </pivotArea>
    </format>
    <format dxfId="8711">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8"/>
          </reference>
        </references>
      </pivotArea>
    </format>
    <format dxfId="8710">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8"/>
          </reference>
        </references>
      </pivotArea>
    </format>
    <format dxfId="8709">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8"/>
          </reference>
        </references>
      </pivotArea>
    </format>
    <format dxfId="8708">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8"/>
          </reference>
        </references>
      </pivotArea>
    </format>
    <format dxfId="8707">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8"/>
          </reference>
        </references>
      </pivotArea>
    </format>
    <format dxfId="8706">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8"/>
          </reference>
        </references>
      </pivotArea>
    </format>
    <format dxfId="8705">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8"/>
          </reference>
        </references>
      </pivotArea>
    </format>
    <format dxfId="8704">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8"/>
          </reference>
        </references>
      </pivotArea>
    </format>
    <format dxfId="8703">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8"/>
          </reference>
        </references>
      </pivotArea>
    </format>
    <format dxfId="8702">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8"/>
          </reference>
        </references>
      </pivotArea>
    </format>
    <format dxfId="8701">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8"/>
          </reference>
        </references>
      </pivotArea>
    </format>
    <format dxfId="8700">
      <pivotArea dataOnly="0" labelOnly="1" outline="0" fieldPosition="0">
        <references count="5">
          <reference field="5" count="1" selected="0">
            <x v="3"/>
          </reference>
          <reference field="11" count="1">
            <x v="13"/>
          </reference>
          <reference field="14" count="1" selected="0">
            <x v="342"/>
          </reference>
          <reference field="15" count="1" selected="0">
            <x v="6"/>
          </reference>
          <reference field="21" count="1" selected="0">
            <x v="8"/>
          </reference>
        </references>
      </pivotArea>
    </format>
    <format dxfId="8699">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8"/>
          </reference>
        </references>
      </pivotArea>
    </format>
    <format dxfId="8698">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8"/>
          </reference>
        </references>
      </pivotArea>
    </format>
    <format dxfId="8697">
      <pivotArea dataOnly="0" labelOnly="1" outline="0" fieldPosition="0">
        <references count="5">
          <reference field="5" count="1" selected="0">
            <x v="3"/>
          </reference>
          <reference field="11" count="1">
            <x v="1"/>
          </reference>
          <reference field="14" count="1" selected="0">
            <x v="343"/>
          </reference>
          <reference field="15" count="1" selected="0">
            <x v="1"/>
          </reference>
          <reference field="21" count="1" selected="0">
            <x v="8"/>
          </reference>
        </references>
      </pivotArea>
    </format>
    <format dxfId="8696">
      <pivotArea dataOnly="0" labelOnly="1" outline="0" fieldPosition="0">
        <references count="5">
          <reference field="5" count="1" selected="0">
            <x v="3"/>
          </reference>
          <reference field="11" count="1">
            <x v="45"/>
          </reference>
          <reference field="14" count="1" selected="0">
            <x v="344"/>
          </reference>
          <reference field="15" count="1" selected="0">
            <x v="1"/>
          </reference>
          <reference field="21" count="1" selected="0">
            <x v="8"/>
          </reference>
        </references>
      </pivotArea>
    </format>
    <format dxfId="8695">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8"/>
          </reference>
        </references>
      </pivotArea>
    </format>
    <format dxfId="8694">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8"/>
          </reference>
        </references>
      </pivotArea>
    </format>
    <format dxfId="8693">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8"/>
          </reference>
        </references>
      </pivotArea>
    </format>
    <format dxfId="8692">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8"/>
          </reference>
        </references>
      </pivotArea>
    </format>
    <format dxfId="8691">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8"/>
          </reference>
        </references>
      </pivotArea>
    </format>
    <format dxfId="8690">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8"/>
          </reference>
        </references>
      </pivotArea>
    </format>
    <format dxfId="8689">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8"/>
          </reference>
        </references>
      </pivotArea>
    </format>
    <format dxfId="8688">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8"/>
          </reference>
        </references>
      </pivotArea>
    </format>
    <format dxfId="8687">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8"/>
          </reference>
        </references>
      </pivotArea>
    </format>
    <format dxfId="8686">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8"/>
          </reference>
        </references>
      </pivotArea>
    </format>
    <format dxfId="8685">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8"/>
          </reference>
        </references>
      </pivotArea>
    </format>
    <format dxfId="8684">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8"/>
          </reference>
        </references>
      </pivotArea>
    </format>
    <format dxfId="8683">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8"/>
          </reference>
        </references>
      </pivotArea>
    </format>
    <format dxfId="8682">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8"/>
          </reference>
        </references>
      </pivotArea>
    </format>
    <format dxfId="8681">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8"/>
          </reference>
        </references>
      </pivotArea>
    </format>
    <format dxfId="8680">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8"/>
          </reference>
        </references>
      </pivotArea>
    </format>
    <format dxfId="8679">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8"/>
          </reference>
        </references>
      </pivotArea>
    </format>
    <format dxfId="8678">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8"/>
          </reference>
        </references>
      </pivotArea>
    </format>
    <format dxfId="8677">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8"/>
          </reference>
        </references>
      </pivotArea>
    </format>
    <format dxfId="8676">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8"/>
          </reference>
        </references>
      </pivotArea>
    </format>
    <format dxfId="8675">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8"/>
          </reference>
        </references>
      </pivotArea>
    </format>
    <format dxfId="8674">
      <pivotArea dataOnly="0" labelOnly="1" outline="0" fieldPosition="0">
        <references count="5">
          <reference field="5" count="1" selected="0">
            <x v="0"/>
          </reference>
          <reference field="11" count="1">
            <x v="5"/>
          </reference>
          <reference field="14" count="1" selected="0">
            <x v="346"/>
          </reference>
          <reference field="15" count="1" selected="0">
            <x v="2"/>
          </reference>
          <reference field="21" count="1" selected="0">
            <x v="8"/>
          </reference>
        </references>
      </pivotArea>
    </format>
    <format dxfId="8673">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8"/>
          </reference>
        </references>
      </pivotArea>
    </format>
    <format dxfId="8672">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8"/>
          </reference>
        </references>
      </pivotArea>
    </format>
    <format dxfId="8671">
      <pivotArea dataOnly="0" labelOnly="1" outline="0" fieldPosition="0">
        <references count="5">
          <reference field="5" count="1" selected="0">
            <x v="0"/>
          </reference>
          <reference field="11" count="1">
            <x v="1"/>
          </reference>
          <reference field="14" count="1" selected="0">
            <x v="335"/>
          </reference>
          <reference field="15" count="1" selected="0">
            <x v="1"/>
          </reference>
          <reference field="21" count="1" selected="0">
            <x v="8"/>
          </reference>
        </references>
      </pivotArea>
    </format>
    <format dxfId="8670">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8"/>
          </reference>
        </references>
      </pivotArea>
    </format>
    <format dxfId="8669">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8"/>
          </reference>
        </references>
      </pivotArea>
    </format>
    <format dxfId="8668">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8"/>
          </reference>
        </references>
      </pivotArea>
    </format>
    <format dxfId="8667">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8"/>
          </reference>
        </references>
      </pivotArea>
    </format>
    <format dxfId="8666">
      <pivotArea dataOnly="0" labelOnly="1" outline="0" fieldPosition="0">
        <references count="5">
          <reference field="5" count="1" selected="0">
            <x v="0"/>
          </reference>
          <reference field="11" count="1">
            <x v="5"/>
          </reference>
          <reference field="14" count="1" selected="0">
            <x v="348"/>
          </reference>
          <reference field="15" count="1" selected="0">
            <x v="1"/>
          </reference>
          <reference field="21" count="1" selected="0">
            <x v="8"/>
          </reference>
        </references>
      </pivotArea>
    </format>
    <format dxfId="8665">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8"/>
          </reference>
        </references>
      </pivotArea>
    </format>
    <format dxfId="8664">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8"/>
          </reference>
        </references>
      </pivotArea>
    </format>
    <format dxfId="8663">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8"/>
          </reference>
        </references>
      </pivotArea>
    </format>
    <format dxfId="8662">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8"/>
          </reference>
        </references>
      </pivotArea>
    </format>
    <format dxfId="8661">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8"/>
          </reference>
        </references>
      </pivotArea>
    </format>
    <format dxfId="8660">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8"/>
          </reference>
        </references>
      </pivotArea>
    </format>
    <format dxfId="8659">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8"/>
          </reference>
        </references>
      </pivotArea>
    </format>
    <format dxfId="8658">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8"/>
          </reference>
        </references>
      </pivotArea>
    </format>
    <format dxfId="8657">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8"/>
          </reference>
        </references>
      </pivotArea>
    </format>
    <format dxfId="8656">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8"/>
          </reference>
        </references>
      </pivotArea>
    </format>
    <format dxfId="8655">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8"/>
          </reference>
        </references>
      </pivotArea>
    </format>
    <format dxfId="8654">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8"/>
          </reference>
        </references>
      </pivotArea>
    </format>
    <format dxfId="8653">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8"/>
          </reference>
        </references>
      </pivotArea>
    </format>
    <format dxfId="8652">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8"/>
          </reference>
        </references>
      </pivotArea>
    </format>
    <format dxfId="8651">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8"/>
          </reference>
        </references>
      </pivotArea>
    </format>
    <format dxfId="8650">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8"/>
          </reference>
        </references>
      </pivotArea>
    </format>
    <format dxfId="8649">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8"/>
          </reference>
        </references>
      </pivotArea>
    </format>
    <format dxfId="8648">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8"/>
          </reference>
        </references>
      </pivotArea>
    </format>
    <format dxfId="8647">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8"/>
          </reference>
        </references>
      </pivotArea>
    </format>
    <format dxfId="8646">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8"/>
          </reference>
        </references>
      </pivotArea>
    </format>
    <format dxfId="8645">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8"/>
          </reference>
        </references>
      </pivotArea>
    </format>
    <format dxfId="8644">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8"/>
          </reference>
        </references>
      </pivotArea>
    </format>
    <format dxfId="8643">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8"/>
          </reference>
        </references>
      </pivotArea>
    </format>
    <format dxfId="8642">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8"/>
          </reference>
        </references>
      </pivotArea>
    </format>
    <format dxfId="8641">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8"/>
          </reference>
        </references>
      </pivotArea>
    </format>
    <format dxfId="8640">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8"/>
          </reference>
        </references>
      </pivotArea>
    </format>
    <format dxfId="8639">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8"/>
          </reference>
        </references>
      </pivotArea>
    </format>
    <format dxfId="8638">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8"/>
          </reference>
        </references>
      </pivotArea>
    </format>
    <format dxfId="8637">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8"/>
          </reference>
        </references>
      </pivotArea>
    </format>
    <format dxfId="8636">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8"/>
          </reference>
        </references>
      </pivotArea>
    </format>
    <format dxfId="8635">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8"/>
          </reference>
        </references>
      </pivotArea>
    </format>
    <format dxfId="8634">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8"/>
          </reference>
        </references>
      </pivotArea>
    </format>
    <format dxfId="8633">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8"/>
          </reference>
        </references>
      </pivotArea>
    </format>
    <format dxfId="8632">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8"/>
          </reference>
        </references>
      </pivotArea>
    </format>
    <format dxfId="8631">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8"/>
          </reference>
        </references>
      </pivotArea>
    </format>
    <format dxfId="8630">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8"/>
          </reference>
        </references>
      </pivotArea>
    </format>
    <format dxfId="8629">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8"/>
          </reference>
        </references>
      </pivotArea>
    </format>
    <format dxfId="8628">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8"/>
          </reference>
        </references>
      </pivotArea>
    </format>
    <format dxfId="8627">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8"/>
          </reference>
        </references>
      </pivotArea>
    </format>
    <format dxfId="8626">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8"/>
          </reference>
        </references>
      </pivotArea>
    </format>
    <format dxfId="8625">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8"/>
          </reference>
        </references>
      </pivotArea>
    </format>
    <format dxfId="8624">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8"/>
          </reference>
        </references>
      </pivotArea>
    </format>
    <format dxfId="8623">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8"/>
          </reference>
        </references>
      </pivotArea>
    </format>
    <format dxfId="8622">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8"/>
          </reference>
        </references>
      </pivotArea>
    </format>
    <format dxfId="8621">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8"/>
          </reference>
        </references>
      </pivotArea>
    </format>
    <format dxfId="8620">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8"/>
          </reference>
        </references>
      </pivotArea>
    </format>
    <format dxfId="8619">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8"/>
          </reference>
        </references>
      </pivotArea>
    </format>
    <format dxfId="8618">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8"/>
          </reference>
        </references>
      </pivotArea>
    </format>
    <format dxfId="8617">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8"/>
          </reference>
        </references>
      </pivotArea>
    </format>
    <format dxfId="8616">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8"/>
          </reference>
        </references>
      </pivotArea>
    </format>
    <format dxfId="8615">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8"/>
          </reference>
        </references>
      </pivotArea>
    </format>
    <format dxfId="8614">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8"/>
          </reference>
        </references>
      </pivotArea>
    </format>
    <format dxfId="8613">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8"/>
          </reference>
        </references>
      </pivotArea>
    </format>
    <format dxfId="8612">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8"/>
          </reference>
        </references>
      </pivotArea>
    </format>
    <format dxfId="8611">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8"/>
          </reference>
        </references>
      </pivotArea>
    </format>
    <format dxfId="8610">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8"/>
          </reference>
        </references>
      </pivotArea>
    </format>
    <format dxfId="8609">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8"/>
          </reference>
        </references>
      </pivotArea>
    </format>
    <format dxfId="8608">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8"/>
          </reference>
        </references>
      </pivotArea>
    </format>
    <format dxfId="8607">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8"/>
          </reference>
        </references>
      </pivotArea>
    </format>
    <format dxfId="8606">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8"/>
          </reference>
        </references>
      </pivotArea>
    </format>
    <format dxfId="8605">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8"/>
          </reference>
        </references>
      </pivotArea>
    </format>
    <format dxfId="8604">
      <pivotArea dataOnly="0" labelOnly="1" outline="0" fieldPosition="0">
        <references count="5">
          <reference field="5" count="1" selected="0">
            <x v="4"/>
          </reference>
          <reference field="11" count="1">
            <x v="1"/>
          </reference>
          <reference field="14" count="1" selected="0">
            <x v="179"/>
          </reference>
          <reference field="15" count="1" selected="0">
            <x v="1"/>
          </reference>
          <reference field="21" count="1" selected="0">
            <x v="8"/>
          </reference>
        </references>
      </pivotArea>
    </format>
    <format dxfId="8603">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8"/>
          </reference>
        </references>
      </pivotArea>
    </format>
    <format dxfId="8602">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8"/>
          </reference>
        </references>
      </pivotArea>
    </format>
    <format dxfId="8601">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8"/>
          </reference>
        </references>
      </pivotArea>
    </format>
    <format dxfId="8600">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8"/>
          </reference>
        </references>
      </pivotArea>
    </format>
    <format dxfId="8599">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8"/>
          </reference>
        </references>
      </pivotArea>
    </format>
    <format dxfId="8598">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8"/>
          </reference>
        </references>
      </pivotArea>
    </format>
    <format dxfId="8597">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8"/>
          </reference>
        </references>
      </pivotArea>
    </format>
    <format dxfId="8596">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8"/>
          </reference>
        </references>
      </pivotArea>
    </format>
    <format dxfId="8595">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8"/>
          </reference>
        </references>
      </pivotArea>
    </format>
    <format dxfId="8594">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8"/>
          </reference>
        </references>
      </pivotArea>
    </format>
    <format dxfId="8593">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8"/>
          </reference>
        </references>
      </pivotArea>
    </format>
    <format dxfId="8592">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8"/>
          </reference>
        </references>
      </pivotArea>
    </format>
    <format dxfId="8591">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8"/>
          </reference>
        </references>
      </pivotArea>
    </format>
    <format dxfId="8590">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8"/>
          </reference>
        </references>
      </pivotArea>
    </format>
    <format dxfId="8589">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8"/>
          </reference>
        </references>
      </pivotArea>
    </format>
    <format dxfId="8588">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8"/>
          </reference>
        </references>
      </pivotArea>
    </format>
    <format dxfId="8587">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8"/>
          </reference>
        </references>
      </pivotArea>
    </format>
    <format dxfId="8586">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8"/>
          </reference>
        </references>
      </pivotArea>
    </format>
    <format dxfId="8585">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8"/>
          </reference>
        </references>
      </pivotArea>
    </format>
    <format dxfId="8584">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8"/>
          </reference>
        </references>
      </pivotArea>
    </format>
    <format dxfId="8583">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8"/>
          </reference>
        </references>
      </pivotArea>
    </format>
    <format dxfId="8582">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8"/>
          </reference>
        </references>
      </pivotArea>
    </format>
    <format dxfId="8581">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8"/>
          </reference>
        </references>
      </pivotArea>
    </format>
    <format dxfId="8580">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8"/>
          </reference>
        </references>
      </pivotArea>
    </format>
    <format dxfId="8579">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8"/>
          </reference>
        </references>
      </pivotArea>
    </format>
    <format dxfId="8578">
      <pivotArea dataOnly="0" labelOnly="1" outline="0" fieldPosition="0">
        <references count="5">
          <reference field="5" count="1" selected="0">
            <x v="1"/>
          </reference>
          <reference field="11" count="1">
            <x v="5"/>
          </reference>
          <reference field="14" count="1" selected="0">
            <x v="348"/>
          </reference>
          <reference field="15" count="1" selected="0">
            <x v="1"/>
          </reference>
          <reference field="21" count="1" selected="0">
            <x v="8"/>
          </reference>
        </references>
      </pivotArea>
    </format>
    <format dxfId="8577">
      <pivotArea dataOnly="0" labelOnly="1" outline="0" fieldPosition="0">
        <references count="5">
          <reference field="5" count="1" selected="0">
            <x v="2"/>
          </reference>
          <reference field="11" count="1">
            <x v="27"/>
          </reference>
          <reference field="14" count="1" selected="0">
            <x v="353"/>
          </reference>
          <reference field="15" count="1" selected="0">
            <x v="1"/>
          </reference>
          <reference field="21" count="1" selected="0">
            <x v="9"/>
          </reference>
        </references>
      </pivotArea>
    </format>
    <format dxfId="8576">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9"/>
          </reference>
        </references>
      </pivotArea>
    </format>
    <format dxfId="8575">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9"/>
          </reference>
        </references>
      </pivotArea>
    </format>
    <format dxfId="8574">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9"/>
          </reference>
        </references>
      </pivotArea>
    </format>
    <format dxfId="8573">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9"/>
          </reference>
        </references>
      </pivotArea>
    </format>
    <format dxfId="8572">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9"/>
          </reference>
        </references>
      </pivotArea>
    </format>
    <format dxfId="8571">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9"/>
          </reference>
        </references>
      </pivotArea>
    </format>
    <format dxfId="8570">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9"/>
          </reference>
        </references>
      </pivotArea>
    </format>
    <format dxfId="8569">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9"/>
          </reference>
        </references>
      </pivotArea>
    </format>
    <format dxfId="8568">
      <pivotArea dataOnly="0" labelOnly="1" outline="0" fieldPosition="0">
        <references count="5">
          <reference field="5" count="1" selected="0">
            <x v="2"/>
          </reference>
          <reference field="11" count="1">
            <x v="24"/>
          </reference>
          <reference field="14" count="1" selected="0">
            <x v="70"/>
          </reference>
          <reference field="15" count="1" selected="0">
            <x v="1"/>
          </reference>
          <reference field="21" count="1" selected="0">
            <x v="9"/>
          </reference>
        </references>
      </pivotArea>
    </format>
    <format dxfId="8567">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9"/>
          </reference>
        </references>
      </pivotArea>
    </format>
    <format dxfId="8566">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9"/>
          </reference>
        </references>
      </pivotArea>
    </format>
    <format dxfId="8565">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9"/>
          </reference>
        </references>
      </pivotArea>
    </format>
    <format dxfId="8564">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9"/>
          </reference>
        </references>
      </pivotArea>
    </format>
    <format dxfId="8563">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9"/>
          </reference>
        </references>
      </pivotArea>
    </format>
    <format dxfId="8562">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9"/>
          </reference>
        </references>
      </pivotArea>
    </format>
    <format dxfId="8561">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9"/>
          </reference>
        </references>
      </pivotArea>
    </format>
    <format dxfId="8560">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9"/>
          </reference>
        </references>
      </pivotArea>
    </format>
    <format dxfId="8559">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9"/>
          </reference>
        </references>
      </pivotArea>
    </format>
    <format dxfId="8558">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9"/>
          </reference>
        </references>
      </pivotArea>
    </format>
    <format dxfId="8557">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9"/>
          </reference>
        </references>
      </pivotArea>
    </format>
    <format dxfId="8556">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9"/>
          </reference>
        </references>
      </pivotArea>
    </format>
    <format dxfId="8555">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9"/>
          </reference>
        </references>
      </pivotArea>
    </format>
    <format dxfId="8554">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9"/>
          </reference>
        </references>
      </pivotArea>
    </format>
    <format dxfId="8553">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9"/>
          </reference>
        </references>
      </pivotArea>
    </format>
    <format dxfId="8552">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9"/>
          </reference>
        </references>
      </pivotArea>
    </format>
    <format dxfId="8551">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9"/>
          </reference>
        </references>
      </pivotArea>
    </format>
    <format dxfId="8550">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9"/>
          </reference>
        </references>
      </pivotArea>
    </format>
    <format dxfId="8549">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9"/>
          </reference>
        </references>
      </pivotArea>
    </format>
    <format dxfId="8548">
      <pivotArea dataOnly="0" labelOnly="1" outline="0" fieldPosition="0">
        <references count="5">
          <reference field="5" count="1" selected="0">
            <x v="3"/>
          </reference>
          <reference field="11" count="1">
            <x v="12"/>
          </reference>
          <reference field="14" count="1" selected="0">
            <x v="85"/>
          </reference>
          <reference field="15" count="1" selected="0">
            <x v="5"/>
          </reference>
          <reference field="21" count="1" selected="0">
            <x v="9"/>
          </reference>
        </references>
      </pivotArea>
    </format>
    <format dxfId="8547">
      <pivotArea dataOnly="0" labelOnly="1" outline="0" fieldPosition="0">
        <references count="5">
          <reference field="5" count="1" selected="0">
            <x v="3"/>
          </reference>
          <reference field="11" count="1">
            <x v="13"/>
          </reference>
          <reference field="14" count="1" selected="0">
            <x v="355"/>
          </reference>
          <reference field="15" count="1" selected="0">
            <x v="5"/>
          </reference>
          <reference field="21" count="1" selected="0">
            <x v="9"/>
          </reference>
        </references>
      </pivotArea>
    </format>
    <format dxfId="8546">
      <pivotArea dataOnly="0" labelOnly="1" outline="0" fieldPosition="0">
        <references count="5">
          <reference field="5" count="1" selected="0">
            <x v="3"/>
          </reference>
          <reference field="11" count="1">
            <x v="12"/>
          </reference>
          <reference field="14" count="1" selected="0">
            <x v="356"/>
          </reference>
          <reference field="15" count="1" selected="0">
            <x v="5"/>
          </reference>
          <reference field="21" count="1" selected="0">
            <x v="9"/>
          </reference>
        </references>
      </pivotArea>
    </format>
    <format dxfId="8545">
      <pivotArea dataOnly="0" labelOnly="1" outline="0" fieldPosition="0">
        <references count="5">
          <reference field="5" count="1" selected="0">
            <x v="3"/>
          </reference>
          <reference field="11" count="1">
            <x v="13"/>
          </reference>
          <reference field="14" count="1" selected="0">
            <x v="86"/>
          </reference>
          <reference field="15" count="1" selected="0">
            <x v="5"/>
          </reference>
          <reference field="21" count="1" selected="0">
            <x v="9"/>
          </reference>
        </references>
      </pivotArea>
    </format>
    <format dxfId="8544">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9"/>
          </reference>
        </references>
      </pivotArea>
    </format>
    <format dxfId="8543">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9"/>
          </reference>
        </references>
      </pivotArea>
    </format>
    <format dxfId="8542">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9"/>
          </reference>
        </references>
      </pivotArea>
    </format>
    <format dxfId="8541">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9"/>
          </reference>
        </references>
      </pivotArea>
    </format>
    <format dxfId="8540">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9"/>
          </reference>
        </references>
      </pivotArea>
    </format>
    <format dxfId="8539">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9"/>
          </reference>
        </references>
      </pivotArea>
    </format>
    <format dxfId="8538">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9"/>
          </reference>
        </references>
      </pivotArea>
    </format>
    <format dxfId="8537">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9"/>
          </reference>
        </references>
      </pivotArea>
    </format>
    <format dxfId="8536">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9"/>
          </reference>
        </references>
      </pivotArea>
    </format>
    <format dxfId="8535">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9"/>
          </reference>
        </references>
      </pivotArea>
    </format>
    <format dxfId="8534">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9"/>
          </reference>
        </references>
      </pivotArea>
    </format>
    <format dxfId="8533">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9"/>
          </reference>
        </references>
      </pivotArea>
    </format>
    <format dxfId="8532">
      <pivotArea dataOnly="0" labelOnly="1" outline="0" fieldPosition="0">
        <references count="5">
          <reference field="5" count="1" selected="0">
            <x v="3"/>
          </reference>
          <reference field="11" count="1">
            <x v="12"/>
          </reference>
          <reference field="14" count="1" selected="0">
            <x v="358"/>
          </reference>
          <reference field="15" count="1" selected="0">
            <x v="5"/>
          </reference>
          <reference field="21" count="1" selected="0">
            <x v="9"/>
          </reference>
        </references>
      </pivotArea>
    </format>
    <format dxfId="8531">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9"/>
          </reference>
        </references>
      </pivotArea>
    </format>
    <format dxfId="8530">
      <pivotArea dataOnly="0" labelOnly="1" outline="0" fieldPosition="0">
        <references count="5">
          <reference field="5" count="1" selected="0">
            <x v="3"/>
          </reference>
          <reference field="11" count="1">
            <x v="29"/>
          </reference>
          <reference field="14" count="1" selected="0">
            <x v="359"/>
          </reference>
          <reference field="15" count="1" selected="0">
            <x v="1"/>
          </reference>
          <reference field="21" count="1" selected="0">
            <x v="9"/>
          </reference>
        </references>
      </pivotArea>
    </format>
    <format dxfId="8529">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9"/>
          </reference>
        </references>
      </pivotArea>
    </format>
    <format dxfId="8528">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9"/>
          </reference>
        </references>
      </pivotArea>
    </format>
    <format dxfId="8527">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9"/>
          </reference>
        </references>
      </pivotArea>
    </format>
    <format dxfId="8526">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9"/>
          </reference>
        </references>
      </pivotArea>
    </format>
    <format dxfId="8525">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9"/>
          </reference>
        </references>
      </pivotArea>
    </format>
    <format dxfId="8524">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9"/>
          </reference>
        </references>
      </pivotArea>
    </format>
    <format dxfId="8523">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9"/>
          </reference>
        </references>
      </pivotArea>
    </format>
    <format dxfId="8522">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9"/>
          </reference>
        </references>
      </pivotArea>
    </format>
    <format dxfId="8521">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9"/>
          </reference>
        </references>
      </pivotArea>
    </format>
    <format dxfId="8520">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9"/>
          </reference>
        </references>
      </pivotArea>
    </format>
    <format dxfId="851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9"/>
          </reference>
        </references>
      </pivotArea>
    </format>
    <format dxfId="851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9"/>
          </reference>
        </references>
      </pivotArea>
    </format>
    <format dxfId="851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9"/>
          </reference>
        </references>
      </pivotArea>
    </format>
    <format dxfId="8516">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9"/>
          </reference>
        </references>
      </pivotArea>
    </format>
    <format dxfId="851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9"/>
          </reference>
        </references>
      </pivotArea>
    </format>
    <format dxfId="8514">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9"/>
          </reference>
        </references>
      </pivotArea>
    </format>
    <format dxfId="8513">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9"/>
          </reference>
        </references>
      </pivotArea>
    </format>
    <format dxfId="8512">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9"/>
          </reference>
        </references>
      </pivotArea>
    </format>
    <format dxfId="8511">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9"/>
          </reference>
        </references>
      </pivotArea>
    </format>
    <format dxfId="8510">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9"/>
          </reference>
        </references>
      </pivotArea>
    </format>
    <format dxfId="8509">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9"/>
          </reference>
        </references>
      </pivotArea>
    </format>
    <format dxfId="8508">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9"/>
          </reference>
        </references>
      </pivotArea>
    </format>
    <format dxfId="8507">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9"/>
          </reference>
        </references>
      </pivotArea>
    </format>
    <format dxfId="8506">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9"/>
          </reference>
        </references>
      </pivotArea>
    </format>
    <format dxfId="8505">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9"/>
          </reference>
        </references>
      </pivotArea>
    </format>
    <format dxfId="8504">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9"/>
          </reference>
        </references>
      </pivotArea>
    </format>
    <format dxfId="8503">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9"/>
          </reference>
        </references>
      </pivotArea>
    </format>
    <format dxfId="8502">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9"/>
          </reference>
        </references>
      </pivotArea>
    </format>
    <format dxfId="8501">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9"/>
          </reference>
        </references>
      </pivotArea>
    </format>
    <format dxfId="8500">
      <pivotArea dataOnly="0" labelOnly="1" outline="0" fieldPosition="0">
        <references count="5">
          <reference field="5" count="1" selected="0">
            <x v="4"/>
          </reference>
          <reference field="11" count="1">
            <x v="5"/>
          </reference>
          <reference field="14" count="1" selected="0">
            <x v="361"/>
          </reference>
          <reference field="15" count="1" selected="0">
            <x v="1"/>
          </reference>
          <reference field="21" count="1" selected="0">
            <x v="9"/>
          </reference>
        </references>
      </pivotArea>
    </format>
    <format dxfId="8499">
      <pivotArea dataOnly="0" labelOnly="1" outline="0" fieldPosition="0">
        <references count="5">
          <reference field="5" count="1" selected="0">
            <x v="4"/>
          </reference>
          <reference field="11" count="1">
            <x v="1"/>
          </reference>
          <reference field="14" count="1" selected="0">
            <x v="109"/>
          </reference>
          <reference field="15" count="1" selected="0">
            <x v="1"/>
          </reference>
          <reference field="21" count="1" selected="0">
            <x v="9"/>
          </reference>
        </references>
      </pivotArea>
    </format>
    <format dxfId="8498">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9"/>
          </reference>
        </references>
      </pivotArea>
    </format>
    <format dxfId="8497">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9"/>
          </reference>
        </references>
      </pivotArea>
    </format>
    <format dxfId="8496">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9"/>
          </reference>
        </references>
      </pivotArea>
    </format>
    <format dxfId="8495">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9"/>
          </reference>
        </references>
      </pivotArea>
    </format>
    <format dxfId="8494">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9"/>
          </reference>
        </references>
      </pivotArea>
    </format>
    <format dxfId="8493">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9"/>
          </reference>
        </references>
      </pivotArea>
    </format>
    <format dxfId="8492">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9"/>
          </reference>
        </references>
      </pivotArea>
    </format>
    <format dxfId="8491">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9"/>
          </reference>
        </references>
      </pivotArea>
    </format>
    <format dxfId="8490">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9"/>
          </reference>
        </references>
      </pivotArea>
    </format>
    <format dxfId="8489">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9"/>
          </reference>
        </references>
      </pivotArea>
    </format>
    <format dxfId="8488">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9"/>
          </reference>
        </references>
      </pivotArea>
    </format>
    <format dxfId="8487">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9"/>
          </reference>
        </references>
      </pivotArea>
    </format>
    <format dxfId="8486">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9"/>
          </reference>
        </references>
      </pivotArea>
    </format>
    <format dxfId="8485">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9"/>
          </reference>
        </references>
      </pivotArea>
    </format>
    <format dxfId="8484">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9"/>
          </reference>
        </references>
      </pivotArea>
    </format>
    <format dxfId="8483">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9"/>
          </reference>
        </references>
      </pivotArea>
    </format>
    <format dxfId="8482">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9"/>
          </reference>
        </references>
      </pivotArea>
    </format>
    <format dxfId="8481">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9"/>
          </reference>
        </references>
      </pivotArea>
    </format>
    <format dxfId="8480">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9"/>
          </reference>
        </references>
      </pivotArea>
    </format>
    <format dxfId="8479">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9"/>
          </reference>
        </references>
      </pivotArea>
    </format>
    <format dxfId="8478">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9"/>
          </reference>
        </references>
      </pivotArea>
    </format>
    <format dxfId="8477">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9"/>
          </reference>
        </references>
      </pivotArea>
    </format>
    <format dxfId="8476">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9"/>
          </reference>
        </references>
      </pivotArea>
    </format>
    <format dxfId="8475">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9"/>
          </reference>
        </references>
      </pivotArea>
    </format>
    <format dxfId="8474">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9"/>
          </reference>
        </references>
      </pivotArea>
    </format>
    <format dxfId="8473">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9"/>
          </reference>
        </references>
      </pivotArea>
    </format>
    <format dxfId="8472">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9"/>
          </reference>
        </references>
      </pivotArea>
    </format>
    <format dxfId="8471">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9"/>
          </reference>
        </references>
      </pivotArea>
    </format>
    <format dxfId="8470">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9"/>
          </reference>
        </references>
      </pivotArea>
    </format>
    <format dxfId="8469">
      <pivotArea dataOnly="0" labelOnly="1" outline="0" fieldPosition="0">
        <references count="5">
          <reference field="5" count="1" selected="0">
            <x v="4"/>
          </reference>
          <reference field="11" count="1">
            <x v="44"/>
          </reference>
          <reference field="14" count="1" selected="0">
            <x v="325"/>
          </reference>
          <reference field="15" count="1" selected="0">
            <x v="2"/>
          </reference>
          <reference field="21" count="1" selected="0">
            <x v="9"/>
          </reference>
        </references>
      </pivotArea>
    </format>
    <format dxfId="8468">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9"/>
          </reference>
        </references>
      </pivotArea>
    </format>
    <format dxfId="8467">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9"/>
          </reference>
        </references>
      </pivotArea>
    </format>
    <format dxfId="8466">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9"/>
          </reference>
        </references>
      </pivotArea>
    </format>
    <format dxfId="8465">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9"/>
          </reference>
        </references>
      </pivotArea>
    </format>
    <format dxfId="8464">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9"/>
          </reference>
        </references>
      </pivotArea>
    </format>
    <format dxfId="8463">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9"/>
          </reference>
        </references>
      </pivotArea>
    </format>
    <format dxfId="8462">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9"/>
          </reference>
        </references>
      </pivotArea>
    </format>
    <format dxfId="8461">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9"/>
          </reference>
        </references>
      </pivotArea>
    </format>
    <format dxfId="8460">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9"/>
          </reference>
        </references>
      </pivotArea>
    </format>
    <format dxfId="8459">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9"/>
          </reference>
        </references>
      </pivotArea>
    </format>
    <format dxfId="8458">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9"/>
          </reference>
        </references>
      </pivotArea>
    </format>
    <format dxfId="8457">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9"/>
          </reference>
        </references>
      </pivotArea>
    </format>
    <format dxfId="8456">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9"/>
          </reference>
        </references>
      </pivotArea>
    </format>
    <format dxfId="8455">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9"/>
          </reference>
        </references>
      </pivotArea>
    </format>
    <format dxfId="8454">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9"/>
          </reference>
        </references>
      </pivotArea>
    </format>
    <format dxfId="8453">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9"/>
          </reference>
        </references>
      </pivotArea>
    </format>
    <format dxfId="8452">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9"/>
          </reference>
        </references>
      </pivotArea>
    </format>
    <format dxfId="8451">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9"/>
          </reference>
        </references>
      </pivotArea>
    </format>
    <format dxfId="8450">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9"/>
          </reference>
        </references>
      </pivotArea>
    </format>
    <format dxfId="8449">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9"/>
          </reference>
        </references>
      </pivotArea>
    </format>
    <format dxfId="8448">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9"/>
          </reference>
        </references>
      </pivotArea>
    </format>
    <format dxfId="8447">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9"/>
          </reference>
        </references>
      </pivotArea>
    </format>
    <format dxfId="8446">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9"/>
          </reference>
        </references>
      </pivotArea>
    </format>
    <format dxfId="8445">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9"/>
          </reference>
        </references>
      </pivotArea>
    </format>
    <format dxfId="8444">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9"/>
          </reference>
        </references>
      </pivotArea>
    </format>
    <format dxfId="8443">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9"/>
          </reference>
        </references>
      </pivotArea>
    </format>
    <format dxfId="8442">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9"/>
          </reference>
        </references>
      </pivotArea>
    </format>
    <format dxfId="8441">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9"/>
          </reference>
        </references>
      </pivotArea>
    </format>
    <format dxfId="844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9"/>
          </reference>
        </references>
      </pivotArea>
    </format>
    <format dxfId="843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9"/>
          </reference>
        </references>
      </pivotArea>
    </format>
    <format dxfId="8438">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9"/>
          </reference>
        </references>
      </pivotArea>
    </format>
    <format dxfId="8437">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9"/>
          </reference>
        </references>
      </pivotArea>
    </format>
    <format dxfId="8436">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9"/>
          </reference>
        </references>
      </pivotArea>
    </format>
    <format dxfId="8435">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9"/>
          </reference>
        </references>
      </pivotArea>
    </format>
    <format dxfId="8434">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9"/>
          </reference>
        </references>
      </pivotArea>
    </format>
    <format dxfId="8433">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9"/>
          </reference>
        </references>
      </pivotArea>
    </format>
    <format dxfId="8432">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9"/>
          </reference>
        </references>
      </pivotArea>
    </format>
    <format dxfId="8431">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9"/>
          </reference>
        </references>
      </pivotArea>
    </format>
    <format dxfId="8430">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9"/>
          </reference>
        </references>
      </pivotArea>
    </format>
    <format dxfId="8429">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9"/>
          </reference>
        </references>
      </pivotArea>
    </format>
    <format dxfId="8428">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9"/>
          </reference>
        </references>
      </pivotArea>
    </format>
    <format dxfId="8427">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9"/>
          </reference>
        </references>
      </pivotArea>
    </format>
    <format dxfId="8426">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9"/>
          </reference>
        </references>
      </pivotArea>
    </format>
    <format dxfId="8425">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9"/>
          </reference>
        </references>
      </pivotArea>
    </format>
    <format dxfId="8424">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9"/>
          </reference>
        </references>
      </pivotArea>
    </format>
    <format dxfId="8423">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9"/>
          </reference>
        </references>
      </pivotArea>
    </format>
    <format dxfId="8422">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9"/>
          </reference>
        </references>
      </pivotArea>
    </format>
    <format dxfId="8421">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9"/>
          </reference>
        </references>
      </pivotArea>
    </format>
    <format dxfId="8420">
      <pivotArea dataOnly="0" labelOnly="1" outline="0" fieldPosition="0">
        <references count="5">
          <reference field="5" count="1" selected="0">
            <x v="1"/>
          </reference>
          <reference field="11" count="1">
            <x v="5"/>
          </reference>
          <reference field="14" count="1" selected="0">
            <x v="18"/>
          </reference>
          <reference field="15" count="1" selected="0">
            <x v="1"/>
          </reference>
          <reference field="21" count="1" selected="0">
            <x v="9"/>
          </reference>
        </references>
      </pivotArea>
    </format>
    <format dxfId="8419">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9"/>
          </reference>
        </references>
      </pivotArea>
    </format>
    <format dxfId="8418">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9"/>
          </reference>
        </references>
      </pivotArea>
    </format>
    <format dxfId="8417">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9"/>
          </reference>
        </references>
      </pivotArea>
    </format>
    <format dxfId="8416">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9"/>
          </reference>
        </references>
      </pivotArea>
    </format>
    <format dxfId="8415">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9"/>
          </reference>
        </references>
      </pivotArea>
    </format>
    <format dxfId="8414">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0"/>
          </reference>
        </references>
      </pivotArea>
    </format>
    <format dxfId="8413">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0"/>
          </reference>
        </references>
      </pivotArea>
    </format>
    <format dxfId="8412">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10"/>
          </reference>
        </references>
      </pivotArea>
    </format>
    <format dxfId="8411">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0"/>
          </reference>
        </references>
      </pivotArea>
    </format>
    <format dxfId="8410">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0"/>
          </reference>
        </references>
      </pivotArea>
    </format>
    <format dxfId="8409">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0"/>
          </reference>
        </references>
      </pivotArea>
    </format>
    <format dxfId="8408">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0"/>
          </reference>
        </references>
      </pivotArea>
    </format>
    <format dxfId="8407">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0"/>
          </reference>
        </references>
      </pivotArea>
    </format>
    <format dxfId="8406">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0"/>
          </reference>
        </references>
      </pivotArea>
    </format>
    <format dxfId="8405">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0"/>
          </reference>
        </references>
      </pivotArea>
    </format>
    <format dxfId="8404">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0"/>
          </reference>
        </references>
      </pivotArea>
    </format>
    <format dxfId="8403">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0"/>
          </reference>
        </references>
      </pivotArea>
    </format>
    <format dxfId="8402">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0"/>
          </reference>
        </references>
      </pivotArea>
    </format>
    <format dxfId="8401">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0"/>
          </reference>
        </references>
      </pivotArea>
    </format>
    <format dxfId="8400">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0"/>
          </reference>
        </references>
      </pivotArea>
    </format>
    <format dxfId="8399">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0"/>
          </reference>
        </references>
      </pivotArea>
    </format>
    <format dxfId="8398">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0"/>
          </reference>
        </references>
      </pivotArea>
    </format>
    <format dxfId="8397">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0"/>
          </reference>
        </references>
      </pivotArea>
    </format>
    <format dxfId="8396">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10"/>
          </reference>
        </references>
      </pivotArea>
    </format>
    <format dxfId="8395">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10"/>
          </reference>
        </references>
      </pivotArea>
    </format>
    <format dxfId="839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0"/>
          </reference>
        </references>
      </pivotArea>
    </format>
    <format dxfId="8393">
      <pivotArea dataOnly="0" labelOnly="1" outline="0" fieldPosition="0">
        <references count="5">
          <reference field="5" count="1" selected="0">
            <x v="2"/>
          </reference>
          <reference field="11" count="1">
            <x v="28"/>
          </reference>
          <reference field="14" count="1" selected="0">
            <x v="80"/>
          </reference>
          <reference field="15" count="1" selected="0">
            <x v="1"/>
          </reference>
          <reference field="21" count="1" selected="0">
            <x v="10"/>
          </reference>
        </references>
      </pivotArea>
    </format>
    <format dxfId="8392">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0"/>
          </reference>
        </references>
      </pivotArea>
    </format>
    <format dxfId="8391">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0"/>
          </reference>
        </references>
      </pivotArea>
    </format>
    <format dxfId="8390">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10"/>
          </reference>
        </references>
      </pivotArea>
    </format>
    <format dxfId="8389">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0"/>
          </reference>
        </references>
      </pivotArea>
    </format>
    <format dxfId="8388">
      <pivotArea dataOnly="0" labelOnly="1" outline="0" fieldPosition="0">
        <references count="5">
          <reference field="5" count="1" selected="0">
            <x v="3"/>
          </reference>
          <reference field="11" count="1">
            <x v="12"/>
          </reference>
          <reference field="14" count="1" selected="0">
            <x v="85"/>
          </reference>
          <reference field="15" count="1" selected="0">
            <x v="5"/>
          </reference>
          <reference field="21" count="1" selected="0">
            <x v="10"/>
          </reference>
        </references>
      </pivotArea>
    </format>
    <format dxfId="8387">
      <pivotArea dataOnly="0" labelOnly="1" outline="0" fieldPosition="0">
        <references count="5">
          <reference field="5" count="1" selected="0">
            <x v="3"/>
          </reference>
          <reference field="11" count="1">
            <x v="13"/>
          </reference>
          <reference field="14" count="1" selected="0">
            <x v="86"/>
          </reference>
          <reference field="15" count="1" selected="0">
            <x v="5"/>
          </reference>
          <reference field="21" count="1" selected="0">
            <x v="10"/>
          </reference>
        </references>
      </pivotArea>
    </format>
    <format dxfId="8386">
      <pivotArea dataOnly="0" labelOnly="1" outline="0" fieldPosition="0">
        <references count="5">
          <reference field="5" count="1" selected="0">
            <x v="3"/>
          </reference>
          <reference field="11" count="1">
            <x v="29"/>
          </reference>
          <reference field="14" count="1" selected="0">
            <x v="366"/>
          </reference>
          <reference field="15" count="1" selected="0">
            <x v="1"/>
          </reference>
          <reference field="21" count="1" selected="0">
            <x v="10"/>
          </reference>
        </references>
      </pivotArea>
    </format>
    <format dxfId="8385">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0"/>
          </reference>
        </references>
      </pivotArea>
    </format>
    <format dxfId="8384">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0"/>
          </reference>
        </references>
      </pivotArea>
    </format>
    <format dxfId="8383">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0"/>
          </reference>
        </references>
      </pivotArea>
    </format>
    <format dxfId="8382">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10"/>
          </reference>
        </references>
      </pivotArea>
    </format>
    <format dxfId="8381">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0"/>
          </reference>
        </references>
      </pivotArea>
    </format>
    <format dxfId="8380">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0"/>
          </reference>
        </references>
      </pivotArea>
    </format>
    <format dxfId="8379">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0"/>
          </reference>
        </references>
      </pivotArea>
    </format>
    <format dxfId="8378">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10"/>
          </reference>
        </references>
      </pivotArea>
    </format>
    <format dxfId="8377">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0"/>
          </reference>
        </references>
      </pivotArea>
    </format>
    <format dxfId="8376">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0"/>
          </reference>
        </references>
      </pivotArea>
    </format>
    <format dxfId="8375">
      <pivotArea dataOnly="0" labelOnly="1" outline="0" fieldPosition="0">
        <references count="5">
          <reference field="5" count="1" selected="0">
            <x v="3"/>
          </reference>
          <reference field="11" count="1">
            <x v="13"/>
          </reference>
          <reference field="14" count="1" selected="0">
            <x v="367"/>
          </reference>
          <reference field="15" count="1" selected="0">
            <x v="5"/>
          </reference>
          <reference field="21" count="1" selected="0">
            <x v="10"/>
          </reference>
        </references>
      </pivotArea>
    </format>
    <format dxfId="8374">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10"/>
          </reference>
        </references>
      </pivotArea>
    </format>
    <format dxfId="8373">
      <pivotArea dataOnly="0" labelOnly="1" outline="0" fieldPosition="0">
        <references count="5">
          <reference field="5" count="1" selected="0">
            <x v="3"/>
          </reference>
          <reference field="11" count="1">
            <x v="29"/>
          </reference>
          <reference field="14" count="1" selected="0">
            <x v="360"/>
          </reference>
          <reference field="15" count="1" selected="0">
            <x v="1"/>
          </reference>
          <reference field="21" count="1" selected="0">
            <x v="10"/>
          </reference>
        </references>
      </pivotArea>
    </format>
    <format dxfId="8372">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0"/>
          </reference>
        </references>
      </pivotArea>
    </format>
    <format dxfId="8371">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0"/>
          </reference>
        </references>
      </pivotArea>
    </format>
    <format dxfId="8370">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0"/>
          </reference>
        </references>
      </pivotArea>
    </format>
    <format dxfId="8369">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0"/>
          </reference>
        </references>
      </pivotArea>
    </format>
    <format dxfId="8368">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0"/>
          </reference>
        </references>
      </pivotArea>
    </format>
    <format dxfId="8367">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0"/>
          </reference>
        </references>
      </pivotArea>
    </format>
    <format dxfId="8366">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0"/>
          </reference>
        </references>
      </pivotArea>
    </format>
    <format dxfId="8365">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0"/>
          </reference>
        </references>
      </pivotArea>
    </format>
    <format dxfId="8364">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0"/>
          </reference>
        </references>
      </pivotArea>
    </format>
    <format dxfId="8363">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0"/>
          </reference>
        </references>
      </pivotArea>
    </format>
    <format dxfId="8362">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0"/>
          </reference>
        </references>
      </pivotArea>
    </format>
    <format dxfId="8361">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0"/>
          </reference>
        </references>
      </pivotArea>
    </format>
    <format dxfId="8360">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0"/>
          </reference>
        </references>
      </pivotArea>
    </format>
    <format dxfId="8359">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0"/>
          </reference>
        </references>
      </pivotArea>
    </format>
    <format dxfId="8358">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0"/>
          </reference>
        </references>
      </pivotArea>
    </format>
    <format dxfId="8357">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0"/>
          </reference>
        </references>
      </pivotArea>
    </format>
    <format dxfId="8356">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0"/>
          </reference>
        </references>
      </pivotArea>
    </format>
    <format dxfId="8355">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0"/>
          </reference>
        </references>
      </pivotArea>
    </format>
    <format dxfId="8354">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0"/>
          </reference>
        </references>
      </pivotArea>
    </format>
    <format dxfId="8353">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0"/>
          </reference>
        </references>
      </pivotArea>
    </format>
    <format dxfId="8352">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0"/>
          </reference>
        </references>
      </pivotArea>
    </format>
    <format dxfId="8351">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0"/>
          </reference>
        </references>
      </pivotArea>
    </format>
    <format dxfId="8350">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0"/>
          </reference>
        </references>
      </pivotArea>
    </format>
    <format dxfId="8349">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0"/>
          </reference>
        </references>
      </pivotArea>
    </format>
    <format dxfId="8348">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0"/>
          </reference>
        </references>
      </pivotArea>
    </format>
    <format dxfId="8347">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0"/>
          </reference>
        </references>
      </pivotArea>
    </format>
    <format dxfId="8346">
      <pivotArea dataOnly="0" labelOnly="1" outline="0" fieldPosition="0">
        <references count="5">
          <reference field="5" count="1" selected="0">
            <x v="0"/>
          </reference>
          <reference field="11" count="1">
            <x v="5"/>
          </reference>
          <reference field="14" count="1" selected="0">
            <x v="348"/>
          </reference>
          <reference field="15" count="1" selected="0">
            <x v="1"/>
          </reference>
          <reference field="21" count="1" selected="0">
            <x v="10"/>
          </reference>
        </references>
      </pivotArea>
    </format>
    <format dxfId="8345">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10"/>
          </reference>
        </references>
      </pivotArea>
    </format>
    <format dxfId="8344">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0"/>
          </reference>
        </references>
      </pivotArea>
    </format>
    <format dxfId="8343">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0"/>
          </reference>
        </references>
      </pivotArea>
    </format>
    <format dxfId="8342">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0"/>
          </reference>
        </references>
      </pivotArea>
    </format>
    <format dxfId="8341">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0"/>
          </reference>
        </references>
      </pivotArea>
    </format>
    <format dxfId="8340">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0"/>
          </reference>
        </references>
      </pivotArea>
    </format>
    <format dxfId="8339">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10"/>
          </reference>
        </references>
      </pivotArea>
    </format>
    <format dxfId="8338">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0"/>
          </reference>
        </references>
      </pivotArea>
    </format>
    <format dxfId="8337">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0"/>
          </reference>
        </references>
      </pivotArea>
    </format>
    <format dxfId="8336">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0"/>
          </reference>
        </references>
      </pivotArea>
    </format>
    <format dxfId="8335">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0"/>
          </reference>
        </references>
      </pivotArea>
    </format>
    <format dxfId="8334">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0"/>
          </reference>
        </references>
      </pivotArea>
    </format>
    <format dxfId="8333">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0"/>
          </reference>
        </references>
      </pivotArea>
    </format>
    <format dxfId="8332">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0"/>
          </reference>
        </references>
      </pivotArea>
    </format>
    <format dxfId="8331">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10"/>
          </reference>
        </references>
      </pivotArea>
    </format>
    <format dxfId="8330">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0"/>
          </reference>
        </references>
      </pivotArea>
    </format>
    <format dxfId="8329">
      <pivotArea dataOnly="0" labelOnly="1" outline="0" fieldPosition="0">
        <references count="5">
          <reference field="5" count="1" selected="0">
            <x v="4"/>
          </reference>
          <reference field="11" count="1">
            <x v="1"/>
          </reference>
          <reference field="14" count="1" selected="0">
            <x v="371"/>
          </reference>
          <reference field="15" count="1" selected="0">
            <x v="2"/>
          </reference>
          <reference field="21" count="1" selected="0">
            <x v="10"/>
          </reference>
        </references>
      </pivotArea>
    </format>
    <format dxfId="8328">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0"/>
          </reference>
        </references>
      </pivotArea>
    </format>
    <format dxfId="8327">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0"/>
          </reference>
        </references>
      </pivotArea>
    </format>
    <format dxfId="8326">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0"/>
          </reference>
        </references>
      </pivotArea>
    </format>
    <format dxfId="8325">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0"/>
          </reference>
        </references>
      </pivotArea>
    </format>
    <format dxfId="8324">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0"/>
          </reference>
        </references>
      </pivotArea>
    </format>
    <format dxfId="8323">
      <pivotArea dataOnly="0" labelOnly="1" outline="0" fieldPosition="0">
        <references count="5">
          <reference field="5" count="1" selected="0">
            <x v="4"/>
          </reference>
          <reference field="11" count="1">
            <x v="4"/>
          </reference>
          <reference field="14" count="1" selected="0">
            <x v="372"/>
          </reference>
          <reference field="15" count="1" selected="0">
            <x v="1"/>
          </reference>
          <reference field="21" count="1" selected="0">
            <x v="10"/>
          </reference>
        </references>
      </pivotArea>
    </format>
    <format dxfId="8322">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0"/>
          </reference>
        </references>
      </pivotArea>
    </format>
    <format dxfId="8321">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0"/>
          </reference>
        </references>
      </pivotArea>
    </format>
    <format dxfId="8320">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0"/>
          </reference>
        </references>
      </pivotArea>
    </format>
    <format dxfId="8319">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0"/>
          </reference>
        </references>
      </pivotArea>
    </format>
    <format dxfId="8318">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0"/>
          </reference>
        </references>
      </pivotArea>
    </format>
    <format dxfId="8317">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0"/>
          </reference>
        </references>
      </pivotArea>
    </format>
    <format dxfId="8316">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0"/>
          </reference>
        </references>
      </pivotArea>
    </format>
    <format dxfId="8315">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0"/>
          </reference>
        </references>
      </pivotArea>
    </format>
    <format dxfId="8314">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0"/>
          </reference>
        </references>
      </pivotArea>
    </format>
    <format dxfId="8313">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0"/>
          </reference>
        </references>
      </pivotArea>
    </format>
    <format dxfId="8312">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0"/>
          </reference>
        </references>
      </pivotArea>
    </format>
    <format dxfId="8311">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10"/>
          </reference>
        </references>
      </pivotArea>
    </format>
    <format dxfId="8310">
      <pivotArea dataOnly="0" labelOnly="1" outline="0" fieldPosition="0">
        <references count="5">
          <reference field="5" count="1" selected="0">
            <x v="4"/>
          </reference>
          <reference field="11" count="1">
            <x v="0"/>
          </reference>
          <reference field="14" count="1" selected="0">
            <x v="373"/>
          </reference>
          <reference field="15" count="1" selected="0">
            <x v="1"/>
          </reference>
          <reference field="21" count="1" selected="0">
            <x v="10"/>
          </reference>
        </references>
      </pivotArea>
    </format>
    <format dxfId="8309">
      <pivotArea dataOnly="0" labelOnly="1" outline="0" fieldPosition="0">
        <references count="5">
          <reference field="5" count="1" selected="0">
            <x v="4"/>
          </reference>
          <reference field="11" count="1">
            <x v="5"/>
          </reference>
          <reference field="14" count="1" selected="0">
            <x v="374"/>
          </reference>
          <reference field="15" count="1" selected="0">
            <x v="1"/>
          </reference>
          <reference field="21" count="1" selected="0">
            <x v="10"/>
          </reference>
        </references>
      </pivotArea>
    </format>
    <format dxfId="8308">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10"/>
          </reference>
        </references>
      </pivotArea>
    </format>
    <format dxfId="8307">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0"/>
          </reference>
        </references>
      </pivotArea>
    </format>
    <format dxfId="8306">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0"/>
          </reference>
        </references>
      </pivotArea>
    </format>
    <format dxfId="8305">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0"/>
          </reference>
        </references>
      </pivotArea>
    </format>
    <format dxfId="8304">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0"/>
          </reference>
        </references>
      </pivotArea>
    </format>
    <format dxfId="8303">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0"/>
          </reference>
        </references>
      </pivotArea>
    </format>
    <format dxfId="8302">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0"/>
          </reference>
        </references>
      </pivotArea>
    </format>
    <format dxfId="8301">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0"/>
          </reference>
        </references>
      </pivotArea>
    </format>
    <format dxfId="8300">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0"/>
          </reference>
        </references>
      </pivotArea>
    </format>
    <format dxfId="8299">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10"/>
          </reference>
        </references>
      </pivotArea>
    </format>
    <format dxfId="8298">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0"/>
          </reference>
        </references>
      </pivotArea>
    </format>
    <format dxfId="8297">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0"/>
          </reference>
        </references>
      </pivotArea>
    </format>
    <format dxfId="8296">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0"/>
          </reference>
        </references>
      </pivotArea>
    </format>
    <format dxfId="8295">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0"/>
          </reference>
        </references>
      </pivotArea>
    </format>
    <format dxfId="8294">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0"/>
          </reference>
        </references>
      </pivotArea>
    </format>
    <format dxfId="8293">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0"/>
          </reference>
        </references>
      </pivotArea>
    </format>
    <format dxfId="8292">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0"/>
          </reference>
        </references>
      </pivotArea>
    </format>
    <format dxfId="8291">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0"/>
          </reference>
        </references>
      </pivotArea>
    </format>
    <format dxfId="8290">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0"/>
          </reference>
        </references>
      </pivotArea>
    </format>
    <format dxfId="8289">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0"/>
          </reference>
        </references>
      </pivotArea>
    </format>
    <format dxfId="8288">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0"/>
          </reference>
        </references>
      </pivotArea>
    </format>
    <format dxfId="8287">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0"/>
          </reference>
        </references>
      </pivotArea>
    </format>
    <format dxfId="8286">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0"/>
          </reference>
        </references>
      </pivotArea>
    </format>
    <format dxfId="8285">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0"/>
          </reference>
        </references>
      </pivotArea>
    </format>
    <format dxfId="8284">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0"/>
          </reference>
        </references>
      </pivotArea>
    </format>
    <format dxfId="8283">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0"/>
          </reference>
        </references>
      </pivotArea>
    </format>
    <format dxfId="8282">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0"/>
          </reference>
        </references>
      </pivotArea>
    </format>
    <format dxfId="8281">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0"/>
          </reference>
        </references>
      </pivotArea>
    </format>
    <format dxfId="8280">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0"/>
          </reference>
        </references>
      </pivotArea>
    </format>
    <format dxfId="8279">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0"/>
          </reference>
        </references>
      </pivotArea>
    </format>
    <format dxfId="8278">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0"/>
          </reference>
        </references>
      </pivotArea>
    </format>
    <format dxfId="8277">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0"/>
          </reference>
        </references>
      </pivotArea>
    </format>
    <format dxfId="8276">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0"/>
          </reference>
        </references>
      </pivotArea>
    </format>
    <format dxfId="8275">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0"/>
          </reference>
        </references>
      </pivotArea>
    </format>
    <format dxfId="8274">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0"/>
          </reference>
        </references>
      </pivotArea>
    </format>
    <format dxfId="8273">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0"/>
          </reference>
        </references>
      </pivotArea>
    </format>
    <format dxfId="8272">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0"/>
          </reference>
        </references>
      </pivotArea>
    </format>
    <format dxfId="8271">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0"/>
          </reference>
        </references>
      </pivotArea>
    </format>
    <format dxfId="8270">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0"/>
          </reference>
        </references>
      </pivotArea>
    </format>
    <format dxfId="8269">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0"/>
          </reference>
        </references>
      </pivotArea>
    </format>
    <format dxfId="8268">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0"/>
          </reference>
        </references>
      </pivotArea>
    </format>
    <format dxfId="8267">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0"/>
          </reference>
        </references>
      </pivotArea>
    </format>
    <format dxfId="8266">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0"/>
          </reference>
        </references>
      </pivotArea>
    </format>
    <format dxfId="8265">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0"/>
          </reference>
        </references>
      </pivotArea>
    </format>
    <format dxfId="8264">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0"/>
          </reference>
        </references>
      </pivotArea>
    </format>
    <format dxfId="8263">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0"/>
          </reference>
        </references>
      </pivotArea>
    </format>
    <format dxfId="8262">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0"/>
          </reference>
        </references>
      </pivotArea>
    </format>
    <format dxfId="8261">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0"/>
          </reference>
        </references>
      </pivotArea>
    </format>
    <format dxfId="8260">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0"/>
          </reference>
        </references>
      </pivotArea>
    </format>
    <format dxfId="8259">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0"/>
          </reference>
        </references>
      </pivotArea>
    </format>
    <format dxfId="8258">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0"/>
          </reference>
        </references>
      </pivotArea>
    </format>
    <format dxfId="8257">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0"/>
          </reference>
        </references>
      </pivotArea>
    </format>
    <format dxfId="8256">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0"/>
          </reference>
        </references>
      </pivotArea>
    </format>
    <format dxfId="8255">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0"/>
          </reference>
        </references>
      </pivotArea>
    </format>
    <format dxfId="8254">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0"/>
          </reference>
        </references>
      </pivotArea>
    </format>
    <format dxfId="8253">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10"/>
          </reference>
        </references>
      </pivotArea>
    </format>
    <format dxfId="8252">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10"/>
          </reference>
        </references>
      </pivotArea>
    </format>
    <format dxfId="8251">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0"/>
          </reference>
        </references>
      </pivotArea>
    </format>
    <format dxfId="8250">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0"/>
          </reference>
        </references>
      </pivotArea>
    </format>
    <format dxfId="8249">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0"/>
          </reference>
        </references>
      </pivotArea>
    </format>
    <format dxfId="8248">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1"/>
          </reference>
        </references>
      </pivotArea>
    </format>
    <format dxfId="8247">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1"/>
          </reference>
        </references>
      </pivotArea>
    </format>
    <format dxfId="8246">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11"/>
          </reference>
        </references>
      </pivotArea>
    </format>
    <format dxfId="8245">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1"/>
          </reference>
        </references>
      </pivotArea>
    </format>
    <format dxfId="8244">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1"/>
          </reference>
        </references>
      </pivotArea>
    </format>
    <format dxfId="8243">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1"/>
          </reference>
        </references>
      </pivotArea>
    </format>
    <format dxfId="8242">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1"/>
          </reference>
        </references>
      </pivotArea>
    </format>
    <format dxfId="8241">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1"/>
          </reference>
        </references>
      </pivotArea>
    </format>
    <format dxfId="8240">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1"/>
          </reference>
        </references>
      </pivotArea>
    </format>
    <format dxfId="8239">
      <pivotArea dataOnly="0" labelOnly="1" outline="0" fieldPosition="0">
        <references count="5">
          <reference field="5" count="1" selected="0">
            <x v="2"/>
          </reference>
          <reference field="11" count="1">
            <x v="14"/>
          </reference>
          <reference field="14" count="1" selected="0">
            <x v="71"/>
          </reference>
          <reference field="15" count="1" selected="0">
            <x v="1"/>
          </reference>
          <reference field="21" count="1" selected="0">
            <x v="11"/>
          </reference>
        </references>
      </pivotArea>
    </format>
    <format dxfId="8238">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1"/>
          </reference>
        </references>
      </pivotArea>
    </format>
    <format dxfId="8237">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1"/>
          </reference>
        </references>
      </pivotArea>
    </format>
    <format dxfId="8236">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1"/>
          </reference>
        </references>
      </pivotArea>
    </format>
    <format dxfId="8235">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1"/>
          </reference>
        </references>
      </pivotArea>
    </format>
    <format dxfId="8234">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11"/>
          </reference>
        </references>
      </pivotArea>
    </format>
    <format dxfId="8233">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1"/>
          </reference>
        </references>
      </pivotArea>
    </format>
    <format dxfId="8232">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1"/>
          </reference>
        </references>
      </pivotArea>
    </format>
    <format dxfId="8231">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1"/>
          </reference>
        </references>
      </pivotArea>
    </format>
    <format dxfId="8230">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1"/>
          </reference>
        </references>
      </pivotArea>
    </format>
    <format dxfId="8229">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1"/>
          </reference>
        </references>
      </pivotArea>
    </format>
    <format dxfId="8228">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11"/>
          </reference>
        </references>
      </pivotArea>
    </format>
    <format dxfId="8227">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11"/>
          </reference>
        </references>
      </pivotArea>
    </format>
    <format dxfId="8226">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1"/>
          </reference>
        </references>
      </pivotArea>
    </format>
    <format dxfId="8225">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1"/>
          </reference>
        </references>
      </pivotArea>
    </format>
    <format dxfId="8224">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1"/>
          </reference>
        </references>
      </pivotArea>
    </format>
    <format dxfId="8223">
      <pivotArea dataOnly="0" labelOnly="1" outline="0" fieldPosition="0">
        <references count="5">
          <reference field="5" count="1" selected="0">
            <x v="3"/>
          </reference>
          <reference field="11" count="1">
            <x v="13"/>
          </reference>
          <reference field="14" count="1" selected="0">
            <x v="83"/>
          </reference>
          <reference field="15" count="1" selected="0">
            <x v="1"/>
          </reference>
          <reference field="21" count="1" selected="0">
            <x v="11"/>
          </reference>
        </references>
      </pivotArea>
    </format>
    <format dxfId="8222">
      <pivotArea dataOnly="0" labelOnly="1" outline="0" fieldPosition="0">
        <references count="5">
          <reference field="5" count="1" selected="0">
            <x v="3"/>
          </reference>
          <reference field="11" count="1">
            <x v="1"/>
          </reference>
          <reference field="14" count="1" selected="0">
            <x v="376"/>
          </reference>
          <reference field="15" count="1" selected="0">
            <x v="1"/>
          </reference>
          <reference field="21" count="1" selected="0">
            <x v="11"/>
          </reference>
        </references>
      </pivotArea>
    </format>
    <format dxfId="8221">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1"/>
          </reference>
        </references>
      </pivotArea>
    </format>
    <format dxfId="8220">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1"/>
          </reference>
        </references>
      </pivotArea>
    </format>
    <format dxfId="8219">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1"/>
          </reference>
        </references>
      </pivotArea>
    </format>
    <format dxfId="8218">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1"/>
          </reference>
        </references>
      </pivotArea>
    </format>
    <format dxfId="8217">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1"/>
          </reference>
        </references>
      </pivotArea>
    </format>
    <format dxfId="8216">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1"/>
          </reference>
        </references>
      </pivotArea>
    </format>
    <format dxfId="8215">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1"/>
          </reference>
        </references>
      </pivotArea>
    </format>
    <format dxfId="8214">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1"/>
          </reference>
        </references>
      </pivotArea>
    </format>
    <format dxfId="8213">
      <pivotArea dataOnly="0" labelOnly="1" outline="0" fieldPosition="0">
        <references count="5">
          <reference field="5" count="1" selected="0">
            <x v="3"/>
          </reference>
          <reference field="11" count="1">
            <x v="29"/>
          </reference>
          <reference field="14" count="1" selected="0">
            <x v="93"/>
          </reference>
          <reference field="15" count="1" selected="0">
            <x v="1"/>
          </reference>
          <reference field="21" count="1" selected="0">
            <x v="11"/>
          </reference>
        </references>
      </pivotArea>
    </format>
    <format dxfId="821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1"/>
          </reference>
        </references>
      </pivotArea>
    </format>
    <format dxfId="8211">
      <pivotArea dataOnly="0" labelOnly="1" outline="0" fieldPosition="0">
        <references count="5">
          <reference field="5" count="1" selected="0">
            <x v="3"/>
          </reference>
          <reference field="11" count="1">
            <x v="13"/>
          </reference>
          <reference field="14" count="1" selected="0">
            <x v="95"/>
          </reference>
          <reference field="15" count="1" selected="0">
            <x v="1"/>
          </reference>
          <reference field="21" count="1" selected="0">
            <x v="11"/>
          </reference>
        </references>
      </pivotArea>
    </format>
    <format dxfId="8210">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1"/>
          </reference>
        </references>
      </pivotArea>
    </format>
    <format dxfId="8209">
      <pivotArea dataOnly="0" labelOnly="1" outline="0" fieldPosition="0">
        <references count="5">
          <reference field="5" count="1" selected="0">
            <x v="3"/>
          </reference>
          <reference field="11" count="1">
            <x v="29"/>
          </reference>
          <reference field="14" count="1" selected="0">
            <x v="97"/>
          </reference>
          <reference field="15" count="1" selected="0">
            <x v="1"/>
          </reference>
          <reference field="21" count="1" selected="0">
            <x v="11"/>
          </reference>
        </references>
      </pivotArea>
    </format>
    <format dxfId="8208">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11"/>
          </reference>
        </references>
      </pivotArea>
    </format>
    <format dxfId="8207">
      <pivotArea dataOnly="0" labelOnly="1" outline="0" fieldPosition="0">
        <references count="5">
          <reference field="5" count="1" selected="0">
            <x v="3"/>
          </reference>
          <reference field="11" count="1">
            <x v="29"/>
          </reference>
          <reference field="14" count="1" selected="0">
            <x v="360"/>
          </reference>
          <reference field="15" count="1" selected="0">
            <x v="1"/>
          </reference>
          <reference field="21" count="1" selected="0">
            <x v="11"/>
          </reference>
        </references>
      </pivotArea>
    </format>
    <format dxfId="8206">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1"/>
          </reference>
        </references>
      </pivotArea>
    </format>
    <format dxfId="8205">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1"/>
          </reference>
        </references>
      </pivotArea>
    </format>
    <format dxfId="8204">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1"/>
          </reference>
        </references>
      </pivotArea>
    </format>
    <format dxfId="8203">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1"/>
          </reference>
        </references>
      </pivotArea>
    </format>
    <format dxfId="8202">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1"/>
          </reference>
        </references>
      </pivotArea>
    </format>
    <format dxfId="8201">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1"/>
          </reference>
        </references>
      </pivotArea>
    </format>
    <format dxfId="8200">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1"/>
          </reference>
        </references>
      </pivotArea>
    </format>
    <format dxfId="8199">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1"/>
          </reference>
        </references>
      </pivotArea>
    </format>
    <format dxfId="8198">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1"/>
          </reference>
        </references>
      </pivotArea>
    </format>
    <format dxfId="8197">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1"/>
          </reference>
        </references>
      </pivotArea>
    </format>
    <format dxfId="8196">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1"/>
          </reference>
        </references>
      </pivotArea>
    </format>
    <format dxfId="8195">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1"/>
          </reference>
        </references>
      </pivotArea>
    </format>
    <format dxfId="8194">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1"/>
          </reference>
        </references>
      </pivotArea>
    </format>
    <format dxfId="8193">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1"/>
          </reference>
        </references>
      </pivotArea>
    </format>
    <format dxfId="8192">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1"/>
          </reference>
        </references>
      </pivotArea>
    </format>
    <format dxfId="8191">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1"/>
          </reference>
        </references>
      </pivotArea>
    </format>
    <format dxfId="8190">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1"/>
          </reference>
        </references>
      </pivotArea>
    </format>
    <format dxfId="8189">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1"/>
          </reference>
        </references>
      </pivotArea>
    </format>
    <format dxfId="8188">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1"/>
          </reference>
        </references>
      </pivotArea>
    </format>
    <format dxfId="8187">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1"/>
          </reference>
        </references>
      </pivotArea>
    </format>
    <format dxfId="8186">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1"/>
          </reference>
        </references>
      </pivotArea>
    </format>
    <format dxfId="8185">
      <pivotArea dataOnly="0" labelOnly="1" outline="0" fieldPosition="0">
        <references count="5">
          <reference field="5" count="1" selected="0">
            <x v="0"/>
          </reference>
          <reference field="11" count="1">
            <x v="1"/>
          </reference>
          <reference field="14" count="1" selected="0">
            <x v="48"/>
          </reference>
          <reference field="15" count="1" selected="0">
            <x v="1"/>
          </reference>
          <reference field="21" count="1" selected="0">
            <x v="11"/>
          </reference>
        </references>
      </pivotArea>
    </format>
    <format dxfId="8184">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1"/>
          </reference>
        </references>
      </pivotArea>
    </format>
    <format dxfId="8183">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1"/>
          </reference>
        </references>
      </pivotArea>
    </format>
    <format dxfId="8182">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1"/>
          </reference>
        </references>
      </pivotArea>
    </format>
    <format dxfId="8181">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1"/>
          </reference>
        </references>
      </pivotArea>
    </format>
    <format dxfId="8180">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1"/>
          </reference>
        </references>
      </pivotArea>
    </format>
    <format dxfId="8179">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1"/>
          </reference>
        </references>
      </pivotArea>
    </format>
    <format dxfId="8178">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1"/>
          </reference>
        </references>
      </pivotArea>
    </format>
    <format dxfId="8177">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1"/>
          </reference>
        </references>
      </pivotArea>
    </format>
    <format dxfId="8176">
      <pivotArea dataOnly="0" labelOnly="1" outline="0" fieldPosition="0">
        <references count="5">
          <reference field="5" count="1" selected="0">
            <x v="4"/>
          </reference>
          <reference field="11" count="1">
            <x v="10"/>
          </reference>
          <reference field="14" count="1" selected="0">
            <x v="105"/>
          </reference>
          <reference field="15" count="1" selected="0">
            <x v="1"/>
          </reference>
          <reference field="21" count="1" selected="0">
            <x v="11"/>
          </reference>
        </references>
      </pivotArea>
    </format>
    <format dxfId="8175">
      <pivotArea dataOnly="0" labelOnly="1" outline="0" fieldPosition="0">
        <references count="5">
          <reference field="5" count="1" selected="0">
            <x v="4"/>
          </reference>
          <reference field="11" count="1">
            <x v="2"/>
          </reference>
          <reference field="14" count="1" selected="0">
            <x v="106"/>
          </reference>
          <reference field="15" count="1" selected="0">
            <x v="1"/>
          </reference>
          <reference field="21" count="1" selected="0">
            <x v="11"/>
          </reference>
        </references>
      </pivotArea>
    </format>
    <format dxfId="8174">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1"/>
          </reference>
        </references>
      </pivotArea>
    </format>
    <format dxfId="8173">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11"/>
          </reference>
        </references>
      </pivotArea>
    </format>
    <format dxfId="8172">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1"/>
          </reference>
        </references>
      </pivotArea>
    </format>
    <format dxfId="8171">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1"/>
          </reference>
        </references>
      </pivotArea>
    </format>
    <format dxfId="8170">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1"/>
          </reference>
        </references>
      </pivotArea>
    </format>
    <format dxfId="8169">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1"/>
          </reference>
        </references>
      </pivotArea>
    </format>
    <format dxfId="8168">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1"/>
          </reference>
        </references>
      </pivotArea>
    </format>
    <format dxfId="8167">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1"/>
          </reference>
        </references>
      </pivotArea>
    </format>
    <format dxfId="8166">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1"/>
          </reference>
        </references>
      </pivotArea>
    </format>
    <format dxfId="8165">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1"/>
          </reference>
        </references>
      </pivotArea>
    </format>
    <format dxfId="8164">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1"/>
          </reference>
        </references>
      </pivotArea>
    </format>
    <format dxfId="8163">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1"/>
          </reference>
        </references>
      </pivotArea>
    </format>
    <format dxfId="8162">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1"/>
          </reference>
        </references>
      </pivotArea>
    </format>
    <format dxfId="8161">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11"/>
          </reference>
        </references>
      </pivotArea>
    </format>
    <format dxfId="8160">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1"/>
          </reference>
        </references>
      </pivotArea>
    </format>
    <format dxfId="8159">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1"/>
          </reference>
        </references>
      </pivotArea>
    </format>
    <format dxfId="8158">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1"/>
          </reference>
        </references>
      </pivotArea>
    </format>
    <format dxfId="8157">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1"/>
          </reference>
        </references>
      </pivotArea>
    </format>
    <format dxfId="8156">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1"/>
          </reference>
        </references>
      </pivotArea>
    </format>
    <format dxfId="8155">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1"/>
          </reference>
        </references>
      </pivotArea>
    </format>
    <format dxfId="8154">
      <pivotArea dataOnly="0" labelOnly="1" outline="0" fieldPosition="0">
        <references count="5">
          <reference field="5" count="1" selected="0">
            <x v="4"/>
          </reference>
          <reference field="11" count="1">
            <x v="0"/>
          </reference>
          <reference field="14" count="1" selected="0">
            <x v="130"/>
          </reference>
          <reference field="15" count="1" selected="0">
            <x v="1"/>
          </reference>
          <reference field="21" count="1" selected="0">
            <x v="11"/>
          </reference>
        </references>
      </pivotArea>
    </format>
    <format dxfId="8153">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1"/>
          </reference>
        </references>
      </pivotArea>
    </format>
    <format dxfId="8152">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1"/>
          </reference>
        </references>
      </pivotArea>
    </format>
    <format dxfId="8151">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1"/>
          </reference>
        </references>
      </pivotArea>
    </format>
    <format dxfId="8150">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1"/>
          </reference>
        </references>
      </pivotArea>
    </format>
    <format dxfId="8149">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1"/>
          </reference>
        </references>
      </pivotArea>
    </format>
    <format dxfId="8148">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1"/>
          </reference>
        </references>
      </pivotArea>
    </format>
    <format dxfId="8147">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1"/>
          </reference>
        </references>
      </pivotArea>
    </format>
    <format dxfId="8146">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11"/>
          </reference>
        </references>
      </pivotArea>
    </format>
    <format dxfId="8145">
      <pivotArea dataOnly="0" labelOnly="1" outline="0" fieldPosition="0">
        <references count="5">
          <reference field="5" count="1" selected="0">
            <x v="4"/>
          </reference>
          <reference field="11" count="1">
            <x v="0"/>
          </reference>
          <reference field="14" count="1" selected="0">
            <x v="373"/>
          </reference>
          <reference field="15" count="1" selected="0">
            <x v="1"/>
          </reference>
          <reference field="21" count="1" selected="0">
            <x v="11"/>
          </reference>
        </references>
      </pivotArea>
    </format>
    <format dxfId="8144">
      <pivotArea dataOnly="0" labelOnly="1" outline="0" fieldPosition="0">
        <references count="5">
          <reference field="5" count="1" selected="0">
            <x v="4"/>
          </reference>
          <reference field="11" count="1">
            <x v="5"/>
          </reference>
          <reference field="14" count="1" selected="0">
            <x v="374"/>
          </reference>
          <reference field="15" count="1" selected="0">
            <x v="1"/>
          </reference>
          <reference field="21" count="1" selected="0">
            <x v="11"/>
          </reference>
        </references>
      </pivotArea>
    </format>
    <format dxfId="8143">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1"/>
          </reference>
        </references>
      </pivotArea>
    </format>
    <format dxfId="8142">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1"/>
          </reference>
        </references>
      </pivotArea>
    </format>
    <format dxfId="8141">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1"/>
          </reference>
        </references>
      </pivotArea>
    </format>
    <format dxfId="8140">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1"/>
          </reference>
        </references>
      </pivotArea>
    </format>
    <format dxfId="8139">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1"/>
          </reference>
        </references>
      </pivotArea>
    </format>
    <format dxfId="8138">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1"/>
          </reference>
        </references>
      </pivotArea>
    </format>
    <format dxfId="8137">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1"/>
          </reference>
        </references>
      </pivotArea>
    </format>
    <format dxfId="8136">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1"/>
          </reference>
        </references>
      </pivotArea>
    </format>
    <format dxfId="8135">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11"/>
          </reference>
        </references>
      </pivotArea>
    </format>
    <format dxfId="8134">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1"/>
          </reference>
        </references>
      </pivotArea>
    </format>
    <format dxfId="8133">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1"/>
          </reference>
        </references>
      </pivotArea>
    </format>
    <format dxfId="8132">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1"/>
          </reference>
        </references>
      </pivotArea>
    </format>
    <format dxfId="8131">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1"/>
          </reference>
        </references>
      </pivotArea>
    </format>
    <format dxfId="8130">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1"/>
          </reference>
        </references>
      </pivotArea>
    </format>
    <format dxfId="8129">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1"/>
          </reference>
        </references>
      </pivotArea>
    </format>
    <format dxfId="8128">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1"/>
          </reference>
        </references>
      </pivotArea>
    </format>
    <format dxfId="8127">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1"/>
          </reference>
        </references>
      </pivotArea>
    </format>
    <format dxfId="8126">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1"/>
          </reference>
        </references>
      </pivotArea>
    </format>
    <format dxfId="8125">
      <pivotArea dataOnly="0" labelOnly="1" outline="0" fieldPosition="0">
        <references count="5">
          <reference field="5" count="1" selected="0">
            <x v="4"/>
          </reference>
          <reference field="11" count="1">
            <x v="37"/>
          </reference>
          <reference field="14" count="1" selected="0">
            <x v="161"/>
          </reference>
          <reference field="15" count="1" selected="0">
            <x v="2"/>
          </reference>
          <reference field="21" count="1" selected="0">
            <x v="11"/>
          </reference>
        </references>
      </pivotArea>
    </format>
    <format dxfId="8124">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1"/>
          </reference>
        </references>
      </pivotArea>
    </format>
    <format dxfId="8123">
      <pivotArea dataOnly="0" labelOnly="1" outline="0" fieldPosition="0">
        <references count="5">
          <reference field="5" count="1" selected="0">
            <x v="4"/>
          </reference>
          <reference field="11" count="1">
            <x v="41"/>
          </reference>
          <reference field="14" count="1" selected="0">
            <x v="278"/>
          </reference>
          <reference field="15" count="1" selected="0">
            <x v="0"/>
          </reference>
          <reference field="21" count="1" selected="0">
            <x v="11"/>
          </reference>
        </references>
      </pivotArea>
    </format>
    <format dxfId="8122">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1"/>
          </reference>
        </references>
      </pivotArea>
    </format>
    <format dxfId="8121">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11"/>
          </reference>
        </references>
      </pivotArea>
    </format>
    <format dxfId="8120">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1"/>
          </reference>
        </references>
      </pivotArea>
    </format>
    <format dxfId="8119">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1"/>
          </reference>
        </references>
      </pivotArea>
    </format>
    <format dxfId="8118">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1"/>
          </reference>
        </references>
      </pivotArea>
    </format>
    <format dxfId="8117">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1"/>
          </reference>
        </references>
      </pivotArea>
    </format>
    <format dxfId="8116">
      <pivotArea dataOnly="0" labelOnly="1" outline="0" fieldPosition="0">
        <references count="5">
          <reference field="5" count="1" selected="0">
            <x v="4"/>
          </reference>
          <reference field="11" count="1">
            <x v="13"/>
          </reference>
          <reference field="14" count="1" selected="0">
            <x v="169"/>
          </reference>
          <reference field="15" count="1" selected="0">
            <x v="1"/>
          </reference>
          <reference field="21" count="1" selected="0">
            <x v="11"/>
          </reference>
        </references>
      </pivotArea>
    </format>
    <format dxfId="8115">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1"/>
          </reference>
        </references>
      </pivotArea>
    </format>
    <format dxfId="8114">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1"/>
          </reference>
        </references>
      </pivotArea>
    </format>
    <format dxfId="8113">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1"/>
          </reference>
        </references>
      </pivotArea>
    </format>
    <format dxfId="8112">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1"/>
          </reference>
        </references>
      </pivotArea>
    </format>
    <format dxfId="8111">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1"/>
          </reference>
        </references>
      </pivotArea>
    </format>
    <format dxfId="8110">
      <pivotArea dataOnly="0" labelOnly="1" outline="0" fieldPosition="0">
        <references count="5">
          <reference field="5" count="1" selected="0">
            <x v="4"/>
          </reference>
          <reference field="11" count="1">
            <x v="9"/>
          </reference>
          <reference field="14" count="1" selected="0">
            <x v="176"/>
          </reference>
          <reference field="15" count="1" selected="0">
            <x v="1"/>
          </reference>
          <reference field="21" count="1" selected="0">
            <x v="11"/>
          </reference>
        </references>
      </pivotArea>
    </format>
    <format dxfId="8109">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1"/>
          </reference>
        </references>
      </pivotArea>
    </format>
    <format dxfId="8108">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1"/>
          </reference>
        </references>
      </pivotArea>
    </format>
    <format dxfId="8107">
      <pivotArea dataOnly="0" labelOnly="1" outline="0" fieldPosition="0">
        <references count="5">
          <reference field="5" count="1" selected="0">
            <x v="4"/>
          </reference>
          <reference field="11" count="1">
            <x v="6"/>
          </reference>
          <reference field="14" count="1" selected="0">
            <x v="180"/>
          </reference>
          <reference field="15" count="1" selected="0">
            <x v="1"/>
          </reference>
          <reference field="21" count="1" selected="0">
            <x v="11"/>
          </reference>
        </references>
      </pivotArea>
    </format>
    <format dxfId="8106">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1"/>
          </reference>
        </references>
      </pivotArea>
    </format>
    <format dxfId="8105">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1"/>
          </reference>
        </references>
      </pivotArea>
    </format>
    <format dxfId="8104">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1"/>
          </reference>
        </references>
      </pivotArea>
    </format>
    <format dxfId="8103">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1"/>
          </reference>
        </references>
      </pivotArea>
    </format>
    <format dxfId="8102">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1"/>
          </reference>
        </references>
      </pivotArea>
    </format>
    <format dxfId="8101">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1"/>
          </reference>
        </references>
      </pivotArea>
    </format>
    <format dxfId="8100">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1"/>
          </reference>
        </references>
      </pivotArea>
    </format>
    <format dxfId="8099">
      <pivotArea dataOnly="0" labelOnly="1" outline="0" fieldPosition="0">
        <references count="5">
          <reference field="5" count="1" selected="0">
            <x v="4"/>
          </reference>
          <reference field="11" count="1">
            <x v="10"/>
          </reference>
          <reference field="14" count="1" selected="0">
            <x v="189"/>
          </reference>
          <reference field="15" count="1" selected="0">
            <x v="1"/>
          </reference>
          <reference field="21" count="1" selected="0">
            <x v="11"/>
          </reference>
        </references>
      </pivotArea>
    </format>
    <format dxfId="8098">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1"/>
          </reference>
        </references>
      </pivotArea>
    </format>
    <format dxfId="8097">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1"/>
          </reference>
        </references>
      </pivotArea>
    </format>
    <format dxfId="8096">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1"/>
          </reference>
        </references>
      </pivotArea>
    </format>
    <format dxfId="8095">
      <pivotArea dataOnly="0" labelOnly="1" outline="0" fieldPosition="0">
        <references count="5">
          <reference field="5" count="1" selected="0">
            <x v="1"/>
          </reference>
          <reference field="11" count="1">
            <x v="8"/>
          </reference>
          <reference field="14" count="1" selected="0">
            <x v="378"/>
          </reference>
          <reference field="15" count="1" selected="0">
            <x v="2"/>
          </reference>
          <reference field="21" count="1" selected="0">
            <x v="11"/>
          </reference>
        </references>
      </pivotArea>
    </format>
    <format dxfId="8094">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1"/>
          </reference>
        </references>
      </pivotArea>
    </format>
    <format dxfId="8093">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1"/>
          </reference>
        </references>
      </pivotArea>
    </format>
    <format dxfId="8092">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1"/>
          </reference>
        </references>
      </pivotArea>
    </format>
    <format dxfId="8091">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1"/>
          </reference>
        </references>
      </pivotArea>
    </format>
    <format dxfId="8090">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1"/>
          </reference>
        </references>
      </pivotArea>
    </format>
    <format dxfId="8089">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1"/>
          </reference>
        </references>
      </pivotArea>
    </format>
    <format dxfId="8088">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1"/>
          </reference>
        </references>
      </pivotArea>
    </format>
    <format dxfId="8087">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1"/>
          </reference>
        </references>
      </pivotArea>
    </format>
    <format dxfId="8086">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1"/>
          </reference>
        </references>
      </pivotArea>
    </format>
    <format dxfId="8085">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1"/>
          </reference>
        </references>
      </pivotArea>
    </format>
    <format dxfId="8084">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1"/>
          </reference>
        </references>
      </pivotArea>
    </format>
    <format dxfId="8083">
      <pivotArea dataOnly="0" labelOnly="1" outline="0" fieldPosition="0">
        <references count="5">
          <reference field="5" count="1" selected="0">
            <x v="1"/>
          </reference>
          <reference field="11" count="1">
            <x v="1"/>
          </reference>
          <reference field="14" count="1" selected="0">
            <x v="48"/>
          </reference>
          <reference field="15" count="1" selected="0">
            <x v="1"/>
          </reference>
          <reference field="21" count="1" selected="0">
            <x v="11"/>
          </reference>
        </references>
      </pivotArea>
    </format>
    <format dxfId="8082">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1"/>
          </reference>
        </references>
      </pivotArea>
    </format>
    <format dxfId="8081">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1"/>
          </reference>
        </references>
      </pivotArea>
    </format>
    <format dxfId="8080">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1"/>
          </reference>
        </references>
      </pivotArea>
    </format>
    <format dxfId="8079">
      <pivotArea dataOnly="0" labelOnly="1" outline="0" fieldPosition="0">
        <references count="5">
          <reference field="5" count="1" selected="0">
            <x v="2"/>
          </reference>
          <reference field="11" count="1">
            <x v="20"/>
          </reference>
          <reference field="14" count="1" selected="0">
            <x v="60"/>
          </reference>
          <reference field="15" count="1" selected="0">
            <x v="1"/>
          </reference>
          <reference field="21" count="1" selected="0">
            <x v="12"/>
          </reference>
        </references>
      </pivotArea>
    </format>
    <format dxfId="8078">
      <pivotArea dataOnly="0" labelOnly="1" outline="0" fieldPosition="0">
        <references count="5">
          <reference field="5" count="1" selected="0">
            <x v="2"/>
          </reference>
          <reference field="11" count="1">
            <x v="1"/>
          </reference>
          <reference field="14" count="1" selected="0">
            <x v="61"/>
          </reference>
          <reference field="15" count="1" selected="0">
            <x v="1"/>
          </reference>
          <reference field="21" count="1" selected="0">
            <x v="12"/>
          </reference>
        </references>
      </pivotArea>
    </format>
    <format dxfId="8077">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2"/>
          </reference>
        </references>
      </pivotArea>
    </format>
    <format dxfId="8076">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2"/>
          </reference>
        </references>
      </pivotArea>
    </format>
    <format dxfId="8075">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2"/>
          </reference>
        </references>
      </pivotArea>
    </format>
    <format dxfId="8074">
      <pivotArea dataOnly="0" labelOnly="1" outline="0" fieldPosition="0">
        <references count="5">
          <reference field="5" count="1" selected="0">
            <x v="2"/>
          </reference>
          <reference field="11" count="1">
            <x v="22"/>
          </reference>
          <reference field="14" count="1" selected="0">
            <x v="64"/>
          </reference>
          <reference field="15" count="1" selected="0">
            <x v="1"/>
          </reference>
          <reference field="21" count="1" selected="0">
            <x v="12"/>
          </reference>
        </references>
      </pivotArea>
    </format>
    <format dxfId="8073">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2"/>
          </reference>
        </references>
      </pivotArea>
    </format>
    <format dxfId="8072">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2"/>
          </reference>
        </references>
      </pivotArea>
    </format>
    <format dxfId="8071">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2"/>
          </reference>
        </references>
      </pivotArea>
    </format>
    <format dxfId="8070">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2"/>
          </reference>
        </references>
      </pivotArea>
    </format>
    <format dxfId="8069">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2"/>
          </reference>
        </references>
      </pivotArea>
    </format>
    <format dxfId="8068">
      <pivotArea dataOnly="0" labelOnly="1" outline="0" fieldPosition="0">
        <references count="5">
          <reference field="5" count="1" selected="0">
            <x v="2"/>
          </reference>
          <reference field="11" count="1">
            <x v="14"/>
          </reference>
          <reference field="14" count="1" selected="0">
            <x v="71"/>
          </reference>
          <reference field="15" count="1" selected="0">
            <x v="1"/>
          </reference>
          <reference field="21" count="1" selected="0">
            <x v="12"/>
          </reference>
        </references>
      </pivotArea>
    </format>
    <format dxfId="8067">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2"/>
          </reference>
        </references>
      </pivotArea>
    </format>
    <format dxfId="8066">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2"/>
          </reference>
        </references>
      </pivotArea>
    </format>
    <format dxfId="8065">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2"/>
          </reference>
        </references>
      </pivotArea>
    </format>
    <format dxfId="8064">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2"/>
          </reference>
        </references>
      </pivotArea>
    </format>
    <format dxfId="8063">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2"/>
          </reference>
        </references>
      </pivotArea>
    </format>
    <format dxfId="8062">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2"/>
          </reference>
        </references>
      </pivotArea>
    </format>
    <format dxfId="8061">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2"/>
          </reference>
        </references>
      </pivotArea>
    </format>
    <format dxfId="8060">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2"/>
          </reference>
        </references>
      </pivotArea>
    </format>
    <format dxfId="8059">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2"/>
          </reference>
        </references>
      </pivotArea>
    </format>
    <format dxfId="8058">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2"/>
          </reference>
        </references>
      </pivotArea>
    </format>
    <format dxfId="8057">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2"/>
          </reference>
        </references>
      </pivotArea>
    </format>
    <format dxfId="8056">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2"/>
          </reference>
        </references>
      </pivotArea>
    </format>
    <format dxfId="8055">
      <pivotArea dataOnly="0" labelOnly="1" outline="0" fieldPosition="0">
        <references count="5">
          <reference field="5" count="1" selected="0">
            <x v="3"/>
          </reference>
          <reference field="11" count="1">
            <x v="13"/>
          </reference>
          <reference field="14" count="1" selected="0">
            <x v="83"/>
          </reference>
          <reference field="15" count="1" selected="0">
            <x v="1"/>
          </reference>
          <reference field="21" count="1" selected="0">
            <x v="12"/>
          </reference>
        </references>
      </pivotArea>
    </format>
    <format dxfId="8054">
      <pivotArea dataOnly="0" labelOnly="1" outline="0" fieldPosition="0">
        <references count="5">
          <reference field="5" count="1" selected="0">
            <x v="3"/>
          </reference>
          <reference field="11" count="1">
            <x v="1"/>
          </reference>
          <reference field="14" count="1" selected="0">
            <x v="376"/>
          </reference>
          <reference field="15" count="1" selected="0">
            <x v="1"/>
          </reference>
          <reference field="21" count="1" selected="0">
            <x v="12"/>
          </reference>
        </references>
      </pivotArea>
    </format>
    <format dxfId="8053">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2"/>
          </reference>
        </references>
      </pivotArea>
    </format>
    <format dxfId="8052">
      <pivotArea dataOnly="0" labelOnly="1" outline="0" fieldPosition="0">
        <references count="5">
          <reference field="5" count="1" selected="0">
            <x v="3"/>
          </reference>
          <reference field="11" count="1">
            <x v="12"/>
          </reference>
          <reference field="14" count="1" selected="0">
            <x v="356"/>
          </reference>
          <reference field="15" count="1" selected="0">
            <x v="5"/>
          </reference>
          <reference field="21" count="1" selected="0">
            <x v="12"/>
          </reference>
        </references>
      </pivotArea>
    </format>
    <format dxfId="8051">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2"/>
          </reference>
        </references>
      </pivotArea>
    </format>
    <format dxfId="8050">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2"/>
          </reference>
        </references>
      </pivotArea>
    </format>
    <format dxfId="8049">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2"/>
          </reference>
        </references>
      </pivotArea>
    </format>
    <format dxfId="8048">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2"/>
          </reference>
        </references>
      </pivotArea>
    </format>
    <format dxfId="8047">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2"/>
          </reference>
        </references>
      </pivotArea>
    </format>
    <format dxfId="8046">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2"/>
          </reference>
        </references>
      </pivotArea>
    </format>
    <format dxfId="8045">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2"/>
          </reference>
        </references>
      </pivotArea>
    </format>
    <format dxfId="8044">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2"/>
          </reference>
        </references>
      </pivotArea>
    </format>
    <format dxfId="8043">
      <pivotArea dataOnly="0" labelOnly="1" outline="0" fieldPosition="0">
        <references count="5">
          <reference field="5" count="1" selected="0">
            <x v="3"/>
          </reference>
          <reference field="11" count="1">
            <x v="13"/>
          </reference>
          <reference field="14" count="1" selected="0">
            <x v="95"/>
          </reference>
          <reference field="15" count="1" selected="0">
            <x v="1"/>
          </reference>
          <reference field="21" count="1" selected="0">
            <x v="12"/>
          </reference>
        </references>
      </pivotArea>
    </format>
    <format dxfId="8042">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2"/>
          </reference>
        </references>
      </pivotArea>
    </format>
    <format dxfId="8041">
      <pivotArea dataOnly="0" labelOnly="1" outline="0" fieldPosition="0">
        <references count="5">
          <reference field="5" count="1" selected="0">
            <x v="3"/>
          </reference>
          <reference field="11" count="1">
            <x v="29"/>
          </reference>
          <reference field="14" count="1" selected="0">
            <x v="97"/>
          </reference>
          <reference field="15" count="1" selected="0">
            <x v="1"/>
          </reference>
          <reference field="21" count="1" selected="0">
            <x v="12"/>
          </reference>
        </references>
      </pivotArea>
    </format>
    <format dxfId="8040">
      <pivotArea dataOnly="0" labelOnly="1" outline="0" fieldPosition="0">
        <references count="5">
          <reference field="5" count="1" selected="0">
            <x v="3"/>
          </reference>
          <reference field="11" count="1">
            <x v="31"/>
          </reference>
          <reference field="14" count="1" selected="0">
            <x v="98"/>
          </reference>
          <reference field="15" count="1" selected="0">
            <x v="1"/>
          </reference>
          <reference field="21" count="1" selected="0">
            <x v="12"/>
          </reference>
        </references>
      </pivotArea>
    </format>
    <format dxfId="8039">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12"/>
          </reference>
        </references>
      </pivotArea>
    </format>
    <format dxfId="8038">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2"/>
          </reference>
        </references>
      </pivotArea>
    </format>
    <format dxfId="8037">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2"/>
          </reference>
        </references>
      </pivotArea>
    </format>
    <format dxfId="8036">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2"/>
          </reference>
        </references>
      </pivotArea>
    </format>
    <format dxfId="8035">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2"/>
          </reference>
        </references>
      </pivotArea>
    </format>
    <format dxfId="8034">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2"/>
          </reference>
        </references>
      </pivotArea>
    </format>
    <format dxfId="8033">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2"/>
          </reference>
        </references>
      </pivotArea>
    </format>
    <format dxfId="8032">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2"/>
          </reference>
        </references>
      </pivotArea>
    </format>
    <format dxfId="8031">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2"/>
          </reference>
        </references>
      </pivotArea>
    </format>
    <format dxfId="8030">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2"/>
          </reference>
        </references>
      </pivotArea>
    </format>
    <format dxfId="8029">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2"/>
          </reference>
        </references>
      </pivotArea>
    </format>
    <format dxfId="8028">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2"/>
          </reference>
        </references>
      </pivotArea>
    </format>
    <format dxfId="8027">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2"/>
          </reference>
        </references>
      </pivotArea>
    </format>
    <format dxfId="8026">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2"/>
          </reference>
        </references>
      </pivotArea>
    </format>
    <format dxfId="8025">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2"/>
          </reference>
        </references>
      </pivotArea>
    </format>
    <format dxfId="8024">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2"/>
          </reference>
        </references>
      </pivotArea>
    </format>
    <format dxfId="802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2"/>
          </reference>
        </references>
      </pivotArea>
    </format>
    <format dxfId="8022">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2"/>
          </reference>
        </references>
      </pivotArea>
    </format>
    <format dxfId="8021">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2"/>
          </reference>
        </references>
      </pivotArea>
    </format>
    <format dxfId="8020">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2"/>
          </reference>
        </references>
      </pivotArea>
    </format>
    <format dxfId="8019">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2"/>
          </reference>
        </references>
      </pivotArea>
    </format>
    <format dxfId="8018">
      <pivotArea dataOnly="0" labelOnly="1" outline="0" fieldPosition="0">
        <references count="5">
          <reference field="5" count="1" selected="0">
            <x v="0"/>
          </reference>
          <reference field="11" count="1">
            <x v="1"/>
          </reference>
          <reference field="14" count="1" selected="0">
            <x v="59"/>
          </reference>
          <reference field="15" count="1" selected="0">
            <x v="1"/>
          </reference>
          <reference field="21" count="1" selected="0">
            <x v="12"/>
          </reference>
        </references>
      </pivotArea>
    </format>
    <format dxfId="8017">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2"/>
          </reference>
        </references>
      </pivotArea>
    </format>
    <format dxfId="8016">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2"/>
          </reference>
        </references>
      </pivotArea>
    </format>
    <format dxfId="8015">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2"/>
          </reference>
        </references>
      </pivotArea>
    </format>
    <format dxfId="8014">
      <pivotArea dataOnly="0" labelOnly="1" outline="0" fieldPosition="0">
        <references count="5">
          <reference field="5" count="1" selected="0">
            <x v="0"/>
          </reference>
          <reference field="11" count="1">
            <x v="1"/>
          </reference>
          <reference field="14" count="1" selected="0">
            <x v="22"/>
          </reference>
          <reference field="15" count="1" selected="0">
            <x v="1"/>
          </reference>
          <reference field="21" count="1" selected="0">
            <x v="12"/>
          </reference>
        </references>
      </pivotArea>
    </format>
    <format dxfId="8013">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2"/>
          </reference>
        </references>
      </pivotArea>
    </format>
    <format dxfId="8012">
      <pivotArea dataOnly="0" labelOnly="1" outline="0" fieldPosition="0">
        <references count="5">
          <reference field="5" count="1" selected="0">
            <x v="0"/>
          </reference>
          <reference field="11" count="1">
            <x v="46"/>
          </reference>
          <reference field="14" count="1" selected="0">
            <x v="379"/>
          </reference>
          <reference field="15" count="1" selected="0">
            <x v="1"/>
          </reference>
          <reference field="21" count="1" selected="0">
            <x v="12"/>
          </reference>
        </references>
      </pivotArea>
    </format>
    <format dxfId="8011">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2"/>
          </reference>
        </references>
      </pivotArea>
    </format>
    <format dxfId="8010">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2"/>
          </reference>
        </references>
      </pivotArea>
    </format>
    <format dxfId="8009">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2"/>
          </reference>
        </references>
      </pivotArea>
    </format>
    <format dxfId="8008">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2"/>
          </reference>
        </references>
      </pivotArea>
    </format>
    <format dxfId="8007">
      <pivotArea dataOnly="0" labelOnly="1" outline="0" fieldPosition="0">
        <references count="5">
          <reference field="5" count="1" selected="0">
            <x v="4"/>
          </reference>
          <reference field="11" count="1">
            <x v="10"/>
          </reference>
          <reference field="14" count="1" selected="0">
            <x v="105"/>
          </reference>
          <reference field="15" count="1" selected="0">
            <x v="1"/>
          </reference>
          <reference field="21" count="1" selected="0">
            <x v="12"/>
          </reference>
        </references>
      </pivotArea>
    </format>
    <format dxfId="8006">
      <pivotArea dataOnly="0" labelOnly="1" outline="0" fieldPosition="0">
        <references count="5">
          <reference field="5" count="1" selected="0">
            <x v="4"/>
          </reference>
          <reference field="11" count="1">
            <x v="2"/>
          </reference>
          <reference field="14" count="1" selected="0">
            <x v="106"/>
          </reference>
          <reference field="15" count="1" selected="0">
            <x v="1"/>
          </reference>
          <reference field="21" count="1" selected="0">
            <x v="12"/>
          </reference>
        </references>
      </pivotArea>
    </format>
    <format dxfId="8005">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2"/>
          </reference>
        </references>
      </pivotArea>
    </format>
    <format dxfId="8004">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2"/>
          </reference>
        </references>
      </pivotArea>
    </format>
    <format dxfId="8003">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2"/>
          </reference>
        </references>
      </pivotArea>
    </format>
    <format dxfId="8002">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2"/>
          </reference>
        </references>
      </pivotArea>
    </format>
    <format dxfId="8001">
      <pivotArea dataOnly="0" labelOnly="1" outline="0" fieldPosition="0">
        <references count="5">
          <reference field="5" count="1" selected="0">
            <x v="4"/>
          </reference>
          <reference field="11" count="1">
            <x v="0"/>
          </reference>
          <reference field="14" count="1" selected="0">
            <x v="113"/>
          </reference>
          <reference field="15" count="1" selected="0">
            <x v="1"/>
          </reference>
          <reference field="21" count="1" selected="0">
            <x v="12"/>
          </reference>
        </references>
      </pivotArea>
    </format>
    <format dxfId="8000">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2"/>
          </reference>
        </references>
      </pivotArea>
    </format>
    <format dxfId="7999">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2"/>
          </reference>
        </references>
      </pivotArea>
    </format>
    <format dxfId="7998">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2"/>
          </reference>
        </references>
      </pivotArea>
    </format>
    <format dxfId="7997">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2"/>
          </reference>
        </references>
      </pivotArea>
    </format>
    <format dxfId="7996">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12"/>
          </reference>
        </references>
      </pivotArea>
    </format>
    <format dxfId="7995">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2"/>
          </reference>
        </references>
      </pivotArea>
    </format>
    <format dxfId="7994">
      <pivotArea dataOnly="0" labelOnly="1" outline="0" fieldPosition="0">
        <references count="5">
          <reference field="5" count="1" selected="0">
            <x v="4"/>
          </reference>
          <reference field="11" count="1">
            <x v="1"/>
          </reference>
          <reference field="14" count="1" selected="0">
            <x v="371"/>
          </reference>
          <reference field="15" count="1" selected="0">
            <x v="2"/>
          </reference>
          <reference field="21" count="1" selected="0">
            <x v="12"/>
          </reference>
        </references>
      </pivotArea>
    </format>
    <format dxfId="7993">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2"/>
          </reference>
        </references>
      </pivotArea>
    </format>
    <format dxfId="7992">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2"/>
          </reference>
        </references>
      </pivotArea>
    </format>
    <format dxfId="7991">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2"/>
          </reference>
        </references>
      </pivotArea>
    </format>
    <format dxfId="7990">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12"/>
          </reference>
        </references>
      </pivotArea>
    </format>
    <format dxfId="7989">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2"/>
          </reference>
        </references>
      </pivotArea>
    </format>
    <format dxfId="7988">
      <pivotArea dataOnly="0" labelOnly="1" outline="0" fieldPosition="0">
        <references count="5">
          <reference field="5" count="1" selected="0">
            <x v="4"/>
          </reference>
          <reference field="11" count="1">
            <x v="3"/>
          </reference>
          <reference field="14" count="1" selected="0">
            <x v="123"/>
          </reference>
          <reference field="15" count="1" selected="0">
            <x v="2"/>
          </reference>
          <reference field="21" count="1" selected="0">
            <x v="12"/>
          </reference>
        </references>
      </pivotArea>
    </format>
    <format dxfId="7987">
      <pivotArea dataOnly="0" labelOnly="1" outline="0" fieldPosition="0">
        <references count="5">
          <reference field="5" count="1" selected="0">
            <x v="4"/>
          </reference>
          <reference field="11" count="1">
            <x v="13"/>
          </reference>
          <reference field="14" count="1" selected="0">
            <x v="124"/>
          </reference>
          <reference field="15" count="1" selected="0">
            <x v="1"/>
          </reference>
          <reference field="21" count="1" selected="0">
            <x v="12"/>
          </reference>
        </references>
      </pivotArea>
    </format>
    <format dxfId="7986">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2"/>
          </reference>
        </references>
      </pivotArea>
    </format>
    <format dxfId="7985">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2"/>
          </reference>
        </references>
      </pivotArea>
    </format>
    <format dxfId="7984">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2"/>
          </reference>
        </references>
      </pivotArea>
    </format>
    <format dxfId="7983">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2"/>
          </reference>
        </references>
      </pivotArea>
    </format>
    <format dxfId="7982">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2"/>
          </reference>
        </references>
      </pivotArea>
    </format>
    <format dxfId="7981">
      <pivotArea dataOnly="0" labelOnly="1" outline="0" fieldPosition="0">
        <references count="5">
          <reference field="5" count="1" selected="0">
            <x v="4"/>
          </reference>
          <reference field="11" count="1">
            <x v="5"/>
          </reference>
          <reference field="14" count="1" selected="0">
            <x v="380"/>
          </reference>
          <reference field="15" count="1" selected="0">
            <x v="1"/>
          </reference>
          <reference field="21" count="1" selected="0">
            <x v="12"/>
          </reference>
        </references>
      </pivotArea>
    </format>
    <format dxfId="7980">
      <pivotArea dataOnly="0" labelOnly="1" outline="0" fieldPosition="0">
        <references count="5">
          <reference field="5" count="1" selected="0">
            <x v="4"/>
          </reference>
          <reference field="11" count="1">
            <x v="0"/>
          </reference>
          <reference field="14" count="1" selected="0">
            <x v="130"/>
          </reference>
          <reference field="15" count="1" selected="0">
            <x v="1"/>
          </reference>
          <reference field="21" count="1" selected="0">
            <x v="12"/>
          </reference>
        </references>
      </pivotArea>
    </format>
    <format dxfId="7979">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2"/>
          </reference>
        </references>
      </pivotArea>
    </format>
    <format dxfId="7978">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2"/>
          </reference>
        </references>
      </pivotArea>
    </format>
    <format dxfId="7977">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2"/>
          </reference>
        </references>
      </pivotArea>
    </format>
    <format dxfId="7976">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2"/>
          </reference>
        </references>
      </pivotArea>
    </format>
    <format dxfId="7975">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2"/>
          </reference>
        </references>
      </pivotArea>
    </format>
    <format dxfId="7974">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2"/>
          </reference>
        </references>
      </pivotArea>
    </format>
    <format dxfId="7973">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2"/>
          </reference>
        </references>
      </pivotArea>
    </format>
    <format dxfId="7972">
      <pivotArea dataOnly="0" labelOnly="1" outline="0" fieldPosition="0">
        <references count="5">
          <reference field="5" count="1" selected="0">
            <x v="4"/>
          </reference>
          <reference field="11" count="1">
            <x v="6"/>
          </reference>
          <reference field="14" count="1" selected="0">
            <x v="139"/>
          </reference>
          <reference field="15" count="1" selected="0">
            <x v="1"/>
          </reference>
          <reference field="21" count="1" selected="0">
            <x v="12"/>
          </reference>
        </references>
      </pivotArea>
    </format>
    <format dxfId="7971">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2"/>
          </reference>
        </references>
      </pivotArea>
    </format>
    <format dxfId="7970">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2"/>
          </reference>
        </references>
      </pivotArea>
    </format>
    <format dxfId="7969">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2"/>
          </reference>
        </references>
      </pivotArea>
    </format>
    <format dxfId="7968">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2"/>
          </reference>
        </references>
      </pivotArea>
    </format>
    <format dxfId="7967">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2"/>
          </reference>
        </references>
      </pivotArea>
    </format>
    <format dxfId="7966">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2"/>
          </reference>
        </references>
      </pivotArea>
    </format>
    <format dxfId="7965">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2"/>
          </reference>
        </references>
      </pivotArea>
    </format>
    <format dxfId="7964">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2"/>
          </reference>
        </references>
      </pivotArea>
    </format>
    <format dxfId="7963">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2"/>
          </reference>
        </references>
      </pivotArea>
    </format>
    <format dxfId="7962">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2"/>
          </reference>
        </references>
      </pivotArea>
    </format>
    <format dxfId="7961">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2"/>
          </reference>
        </references>
      </pivotArea>
    </format>
    <format dxfId="7960">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2"/>
          </reference>
        </references>
      </pivotArea>
    </format>
    <format dxfId="7959">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2"/>
          </reference>
        </references>
      </pivotArea>
    </format>
    <format dxfId="7958">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2"/>
          </reference>
        </references>
      </pivotArea>
    </format>
    <format dxfId="7957">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2"/>
          </reference>
        </references>
      </pivotArea>
    </format>
    <format dxfId="7956">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2"/>
          </reference>
        </references>
      </pivotArea>
    </format>
    <format dxfId="7955">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2"/>
          </reference>
        </references>
      </pivotArea>
    </format>
    <format dxfId="7954">
      <pivotArea dataOnly="0" labelOnly="1" outline="0" fieldPosition="0">
        <references count="5">
          <reference field="5" count="1" selected="0">
            <x v="4"/>
          </reference>
          <reference field="11" count="1">
            <x v="9"/>
          </reference>
          <reference field="14" count="1" selected="0">
            <x v="19"/>
          </reference>
          <reference field="15" count="1" selected="0">
            <x v="1"/>
          </reference>
          <reference field="21" count="1" selected="0">
            <x v="12"/>
          </reference>
        </references>
      </pivotArea>
    </format>
    <format dxfId="7953">
      <pivotArea dataOnly="0" labelOnly="1" outline="0" fieldPosition="0">
        <references count="5">
          <reference field="5" count="1" selected="0">
            <x v="4"/>
          </reference>
          <reference field="11" count="1">
            <x v="37"/>
          </reference>
          <reference field="14" count="1" selected="0">
            <x v="161"/>
          </reference>
          <reference field="15" count="1" selected="0">
            <x v="2"/>
          </reference>
          <reference field="21" count="1" selected="0">
            <x v="12"/>
          </reference>
        </references>
      </pivotArea>
    </format>
    <format dxfId="7952">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2"/>
          </reference>
        </references>
      </pivotArea>
    </format>
    <format dxfId="7951">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2"/>
          </reference>
        </references>
      </pivotArea>
    </format>
    <format dxfId="7950">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2"/>
          </reference>
        </references>
      </pivotArea>
    </format>
    <format dxfId="7949">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12"/>
          </reference>
        </references>
      </pivotArea>
    </format>
    <format dxfId="7948">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2"/>
          </reference>
        </references>
      </pivotArea>
    </format>
    <format dxfId="7947">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2"/>
          </reference>
        </references>
      </pivotArea>
    </format>
    <format dxfId="7946">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2"/>
          </reference>
        </references>
      </pivotArea>
    </format>
    <format dxfId="7945">
      <pivotArea dataOnly="0" labelOnly="1" outline="0" fieldPosition="0">
        <references count="5">
          <reference field="5" count="1" selected="0">
            <x v="4"/>
          </reference>
          <reference field="11" count="1">
            <x v="13"/>
          </reference>
          <reference field="14" count="1" selected="0">
            <x v="169"/>
          </reference>
          <reference field="15" count="1" selected="0">
            <x v="1"/>
          </reference>
          <reference field="21" count="1" selected="0">
            <x v="12"/>
          </reference>
        </references>
      </pivotArea>
    </format>
    <format dxfId="7944">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2"/>
          </reference>
        </references>
      </pivotArea>
    </format>
    <format dxfId="7943">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2"/>
          </reference>
        </references>
      </pivotArea>
    </format>
    <format dxfId="7942">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2"/>
          </reference>
        </references>
      </pivotArea>
    </format>
    <format dxfId="7941">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2"/>
          </reference>
        </references>
      </pivotArea>
    </format>
    <format dxfId="7940">
      <pivotArea dataOnly="0" labelOnly="1" outline="0" fieldPosition="0">
        <references count="5">
          <reference field="5" count="1" selected="0">
            <x v="4"/>
          </reference>
          <reference field="11" count="1">
            <x v="1"/>
          </reference>
          <reference field="14" count="1" selected="0">
            <x v="381"/>
          </reference>
          <reference field="15" count="1" selected="0">
            <x v="1"/>
          </reference>
          <reference field="21" count="1" selected="0">
            <x v="12"/>
          </reference>
        </references>
      </pivotArea>
    </format>
    <format dxfId="7939">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2"/>
          </reference>
        </references>
      </pivotArea>
    </format>
    <format dxfId="7938">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2"/>
          </reference>
        </references>
      </pivotArea>
    </format>
    <format dxfId="7937">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2"/>
          </reference>
        </references>
      </pivotArea>
    </format>
    <format dxfId="7936">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2"/>
          </reference>
        </references>
      </pivotArea>
    </format>
    <format dxfId="7935">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2"/>
          </reference>
        </references>
      </pivotArea>
    </format>
    <format dxfId="7934">
      <pivotArea dataOnly="0" labelOnly="1" outline="0" fieldPosition="0">
        <references count="5">
          <reference field="5" count="1" selected="0">
            <x v="4"/>
          </reference>
          <reference field="11" count="1">
            <x v="6"/>
          </reference>
          <reference field="14" count="1" selected="0">
            <x v="180"/>
          </reference>
          <reference field="15" count="1" selected="0">
            <x v="1"/>
          </reference>
          <reference field="21" count="1" selected="0">
            <x v="12"/>
          </reference>
        </references>
      </pivotArea>
    </format>
    <format dxfId="7933">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2"/>
          </reference>
        </references>
      </pivotArea>
    </format>
    <format dxfId="7932">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2"/>
          </reference>
        </references>
      </pivotArea>
    </format>
    <format dxfId="7931">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2"/>
          </reference>
        </references>
      </pivotArea>
    </format>
    <format dxfId="7930">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2"/>
          </reference>
        </references>
      </pivotArea>
    </format>
    <format dxfId="7929">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2"/>
          </reference>
        </references>
      </pivotArea>
    </format>
    <format dxfId="7928">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12"/>
          </reference>
        </references>
      </pivotArea>
    </format>
    <format dxfId="7927">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2"/>
          </reference>
        </references>
      </pivotArea>
    </format>
    <format dxfId="7926">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2"/>
          </reference>
        </references>
      </pivotArea>
    </format>
    <format dxfId="7925">
      <pivotArea dataOnly="0" labelOnly="1" outline="0" fieldPosition="0">
        <references count="5">
          <reference field="5" count="1" selected="0">
            <x v="4"/>
          </reference>
          <reference field="11" count="1">
            <x v="10"/>
          </reference>
          <reference field="14" count="1" selected="0">
            <x v="189"/>
          </reference>
          <reference field="15" count="1" selected="0">
            <x v="1"/>
          </reference>
          <reference field="21" count="1" selected="0">
            <x v="12"/>
          </reference>
        </references>
      </pivotArea>
    </format>
    <format dxfId="7924">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2"/>
          </reference>
        </references>
      </pivotArea>
    </format>
    <format dxfId="7923">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2"/>
          </reference>
        </references>
      </pivotArea>
    </format>
    <format dxfId="7922">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2"/>
          </reference>
        </references>
      </pivotArea>
    </format>
    <format dxfId="7921">
      <pivotArea dataOnly="0" labelOnly="1" outline="0" fieldPosition="0">
        <references count="5">
          <reference field="5" count="1" selected="0">
            <x v="1"/>
          </reference>
          <reference field="11" count="1">
            <x v="12"/>
          </reference>
          <reference field="14" count="1" selected="0">
            <x v="57"/>
          </reference>
          <reference field="15" count="1" selected="0">
            <x v="1"/>
          </reference>
          <reference field="21" count="1" selected="0">
            <x v="12"/>
          </reference>
        </references>
      </pivotArea>
    </format>
    <format dxfId="7920">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2"/>
          </reference>
        </references>
      </pivotArea>
    </format>
    <format dxfId="7919">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2"/>
          </reference>
        </references>
      </pivotArea>
    </format>
    <format dxfId="7918">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2"/>
          </reference>
        </references>
      </pivotArea>
    </format>
    <format dxfId="7917">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2"/>
          </reference>
        </references>
      </pivotArea>
    </format>
    <format dxfId="7916">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2"/>
          </reference>
        </references>
      </pivotArea>
    </format>
    <format dxfId="7915">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2"/>
          </reference>
        </references>
      </pivotArea>
    </format>
    <format dxfId="7914">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2"/>
          </reference>
        </references>
      </pivotArea>
    </format>
    <format dxfId="7913">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2"/>
          </reference>
        </references>
      </pivotArea>
    </format>
    <format dxfId="7912">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2"/>
          </reference>
        </references>
      </pivotArea>
    </format>
    <format dxfId="7911">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2"/>
          </reference>
        </references>
      </pivotArea>
    </format>
    <format dxfId="7910">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2"/>
          </reference>
        </references>
      </pivotArea>
    </format>
    <format dxfId="7909">
      <pivotArea dataOnly="0" labelOnly="1" outline="0" fieldPosition="0">
        <references count="5">
          <reference field="5" count="1" selected="0">
            <x v="1"/>
          </reference>
          <reference field="11" count="1">
            <x v="1"/>
          </reference>
          <reference field="14" count="1" selected="0">
            <x v="59"/>
          </reference>
          <reference field="15" count="1" selected="0">
            <x v="1"/>
          </reference>
          <reference field="21" count="1" selected="0">
            <x v="12"/>
          </reference>
        </references>
      </pivotArea>
    </format>
    <format dxfId="7908">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2"/>
          </reference>
        </references>
      </pivotArea>
    </format>
    <format dxfId="7907">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2"/>
          </reference>
        </references>
      </pivotArea>
    </format>
    <format dxfId="7906">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2"/>
          </reference>
        </references>
      </pivotArea>
    </format>
    <format dxfId="7905">
      <pivotArea dataOnly="0" labelOnly="1" outline="0" fieldPosition="0">
        <references count="5">
          <reference field="5" count="1" selected="0">
            <x v="1"/>
          </reference>
          <reference field="11" count="1">
            <x v="14"/>
          </reference>
          <reference field="14" count="1" selected="0">
            <x v="379"/>
          </reference>
          <reference field="15" count="1" selected="0">
            <x v="1"/>
          </reference>
          <reference field="21" count="1" selected="0">
            <x v="12"/>
          </reference>
        </references>
      </pivotArea>
    </format>
    <format dxfId="7904">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
          </reference>
        </references>
      </pivotArea>
    </format>
    <format dxfId="7903">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1"/>
          </reference>
        </references>
      </pivotArea>
    </format>
    <format dxfId="7902">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
          </reference>
        </references>
      </pivotArea>
    </format>
    <format dxfId="7901">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1"/>
          </reference>
        </references>
      </pivotArea>
    </format>
    <format dxfId="7900">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1"/>
          </reference>
        </references>
      </pivotArea>
    </format>
    <format dxfId="7899">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
          </reference>
        </references>
      </pivotArea>
    </format>
    <format dxfId="7898">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
          </reference>
        </references>
      </pivotArea>
    </format>
    <format dxfId="7897">
      <pivotArea dataOnly="0" labelOnly="1" outline="0" fieldPosition="0">
        <references count="5">
          <reference field="5" count="1" selected="0">
            <x v="2"/>
          </reference>
          <reference field="11" count="1">
            <x v="39"/>
          </reference>
          <reference field="14" count="1" selected="0">
            <x v="231"/>
          </reference>
          <reference field="15" count="1" selected="0">
            <x v="1"/>
          </reference>
          <reference field="21" count="1" selected="0">
            <x v="1"/>
          </reference>
        </references>
      </pivotArea>
    </format>
    <format dxfId="7896">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
          </reference>
        </references>
      </pivotArea>
    </format>
    <format dxfId="7895">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1"/>
          </reference>
        </references>
      </pivotArea>
    </format>
    <format dxfId="7894">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
          </reference>
        </references>
      </pivotArea>
    </format>
    <format dxfId="7893">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1"/>
          </reference>
        </references>
      </pivotArea>
    </format>
    <format dxfId="7892">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
          </reference>
        </references>
      </pivotArea>
    </format>
    <format dxfId="7891">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1"/>
          </reference>
        </references>
      </pivotArea>
    </format>
    <format dxfId="7890">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1"/>
          </reference>
        </references>
      </pivotArea>
    </format>
    <format dxfId="7889">
      <pivotArea dataOnly="0" labelOnly="1" outline="0" fieldPosition="0">
        <references count="5">
          <reference field="5" count="1" selected="0">
            <x v="2"/>
          </reference>
          <reference field="11" count="1">
            <x v="14"/>
          </reference>
          <reference field="14" count="1" selected="0">
            <x v="237"/>
          </reference>
          <reference field="15" count="1" selected="0">
            <x v="1"/>
          </reference>
          <reference field="21" count="1" selected="0">
            <x v="1"/>
          </reference>
        </references>
      </pivotArea>
    </format>
    <format dxfId="7888">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
          </reference>
        </references>
      </pivotArea>
    </format>
    <format dxfId="7887">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
          </reference>
        </references>
      </pivotArea>
    </format>
    <format dxfId="7886">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1"/>
          </reference>
        </references>
      </pivotArea>
    </format>
    <format dxfId="7885">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1"/>
          </reference>
        </references>
      </pivotArea>
    </format>
    <format dxfId="7884">
      <pivotArea dataOnly="0" labelOnly="1" outline="0" fieldPosition="0">
        <references count="5">
          <reference field="5" count="1" selected="0">
            <x v="2"/>
          </reference>
          <reference field="11" count="1">
            <x v="18"/>
          </reference>
          <reference field="14" count="1" selected="0">
            <x v="56"/>
          </reference>
          <reference field="15" count="1" selected="0">
            <x v="4"/>
          </reference>
          <reference field="21" count="1" selected="0">
            <x v="1"/>
          </reference>
        </references>
      </pivotArea>
    </format>
    <format dxfId="7883">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1"/>
          </reference>
        </references>
      </pivotArea>
    </format>
    <format dxfId="7882">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
          </reference>
        </references>
      </pivotArea>
    </format>
    <format dxfId="7881">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1"/>
          </reference>
        </references>
      </pivotArea>
    </format>
    <format dxfId="7880">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1"/>
          </reference>
        </references>
      </pivotArea>
    </format>
    <format dxfId="7879">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
          </reference>
        </references>
      </pivotArea>
    </format>
    <format dxfId="7878">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
          </reference>
        </references>
      </pivotArea>
    </format>
    <format dxfId="7877">
      <pivotArea dataOnly="0" labelOnly="1" outline="0" fieldPosition="0">
        <references count="5">
          <reference field="5" count="1" selected="0">
            <x v="3"/>
          </reference>
          <reference field="11" count="1">
            <x v="1"/>
          </reference>
          <reference field="14" count="1" selected="0">
            <x v="246"/>
          </reference>
          <reference field="15" count="1" selected="0">
            <x v="1"/>
          </reference>
          <reference field="21" count="1" selected="0">
            <x v="1"/>
          </reference>
        </references>
      </pivotArea>
    </format>
    <format dxfId="7876">
      <pivotArea dataOnly="0" labelOnly="1" outline="0" fieldPosition="0">
        <references count="5">
          <reference field="5" count="1" selected="0">
            <x v="3"/>
          </reference>
          <reference field="11" count="1">
            <x v="11"/>
          </reference>
          <reference field="14" count="1" selected="0">
            <x v="247"/>
          </reference>
          <reference field="15" count="1" selected="0">
            <x v="1"/>
          </reference>
          <reference field="21" count="1" selected="0">
            <x v="1"/>
          </reference>
        </references>
      </pivotArea>
    </format>
    <format dxfId="7875">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
          </reference>
        </references>
      </pivotArea>
    </format>
    <format dxfId="7874">
      <pivotArea dataOnly="0" labelOnly="1" outline="0" fieldPosition="0">
        <references count="5">
          <reference field="5" count="1" selected="0">
            <x v="3"/>
          </reference>
          <reference field="11" count="1">
            <x v="11"/>
          </reference>
          <reference field="14" count="1" selected="0">
            <x v="248"/>
          </reference>
          <reference field="15" count="1" selected="0">
            <x v="1"/>
          </reference>
          <reference field="21" count="1" selected="0">
            <x v="1"/>
          </reference>
        </references>
      </pivotArea>
    </format>
    <format dxfId="7873">
      <pivotArea dataOnly="0" labelOnly="1" outline="0" fieldPosition="0">
        <references count="5">
          <reference field="5" count="1" selected="0">
            <x v="3"/>
          </reference>
          <reference field="11" count="1">
            <x v="13"/>
          </reference>
          <reference field="14" count="1" selected="0">
            <x v="249"/>
          </reference>
          <reference field="15" count="1" selected="0">
            <x v="1"/>
          </reference>
          <reference field="21" count="1" selected="0">
            <x v="1"/>
          </reference>
        </references>
      </pivotArea>
    </format>
    <format dxfId="7872">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1"/>
          </reference>
        </references>
      </pivotArea>
    </format>
    <format dxfId="7871">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
          </reference>
        </references>
      </pivotArea>
    </format>
    <format dxfId="7870">
      <pivotArea dataOnly="0" labelOnly="1" outline="0" fieldPosition="0">
        <references count="5">
          <reference field="5" count="1" selected="0">
            <x v="0"/>
          </reference>
          <reference field="11" count="1">
            <x v="10"/>
          </reference>
          <reference field="14" count="1" selected="0">
            <x v="250"/>
          </reference>
          <reference field="15" count="1" selected="0">
            <x v="2"/>
          </reference>
          <reference field="21" count="1" selected="0">
            <x v="1"/>
          </reference>
        </references>
      </pivotArea>
    </format>
    <format dxfId="7869">
      <pivotArea dataOnly="0" labelOnly="1" outline="0" fieldPosition="0">
        <references count="5">
          <reference field="5" count="1" selected="0">
            <x v="0"/>
          </reference>
          <reference field="11" count="1">
            <x v="1"/>
          </reference>
          <reference field="14" count="1" selected="0">
            <x v="3"/>
          </reference>
          <reference field="15" count="1" selected="0">
            <x v="1"/>
          </reference>
          <reference field="21" count="1" selected="0">
            <x v="1"/>
          </reference>
        </references>
      </pivotArea>
    </format>
    <format dxfId="7868">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
          </reference>
        </references>
      </pivotArea>
    </format>
    <format dxfId="7867">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
          </reference>
        </references>
      </pivotArea>
    </format>
    <format dxfId="7866">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
          </reference>
        </references>
      </pivotArea>
    </format>
    <format dxfId="7865">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
          </reference>
        </references>
      </pivotArea>
    </format>
    <format dxfId="7864">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
          </reference>
        </references>
      </pivotArea>
    </format>
    <format dxfId="7863">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1"/>
          </reference>
        </references>
      </pivotArea>
    </format>
    <format dxfId="7862">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1"/>
          </reference>
        </references>
      </pivotArea>
    </format>
    <format dxfId="7861">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
          </reference>
        </references>
      </pivotArea>
    </format>
    <format dxfId="7860">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
          </reference>
        </references>
      </pivotArea>
    </format>
    <format dxfId="7859">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
          </reference>
        </references>
      </pivotArea>
    </format>
    <format dxfId="7858">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
          </reference>
        </references>
      </pivotArea>
    </format>
    <format dxfId="7857">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
          </reference>
        </references>
      </pivotArea>
    </format>
    <format dxfId="7856">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
          </reference>
        </references>
      </pivotArea>
    </format>
    <format dxfId="7855">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1"/>
          </reference>
        </references>
      </pivotArea>
    </format>
    <format dxfId="7854">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1"/>
          </reference>
        </references>
      </pivotArea>
    </format>
    <format dxfId="785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
          </reference>
        </references>
      </pivotArea>
    </format>
    <format dxfId="7852">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1"/>
          </reference>
        </references>
      </pivotArea>
    </format>
    <format dxfId="7851">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
          </reference>
        </references>
      </pivotArea>
    </format>
    <format dxfId="7850">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
          </reference>
        </references>
      </pivotArea>
    </format>
    <format dxfId="7849">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
          </reference>
        </references>
      </pivotArea>
    </format>
    <format dxfId="7848">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1"/>
          </reference>
        </references>
      </pivotArea>
    </format>
    <format dxfId="7847">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
          </reference>
        </references>
      </pivotArea>
    </format>
    <format dxfId="7846">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
          </reference>
        </references>
      </pivotArea>
    </format>
    <format dxfId="7845">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
          </reference>
        </references>
      </pivotArea>
    </format>
    <format dxfId="7844">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1"/>
          </reference>
        </references>
      </pivotArea>
    </format>
    <format dxfId="7843">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1"/>
          </reference>
        </references>
      </pivotArea>
    </format>
    <format dxfId="7842">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1"/>
          </reference>
        </references>
      </pivotArea>
    </format>
    <format dxfId="7841">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
          </reference>
        </references>
      </pivotArea>
    </format>
    <format dxfId="7840">
      <pivotArea dataOnly="0" labelOnly="1" outline="0" fieldPosition="0">
        <references count="5">
          <reference field="5" count="1" selected="0">
            <x v="4"/>
          </reference>
          <reference field="11" count="1">
            <x v="2"/>
          </reference>
          <reference field="14" count="1" selected="0">
            <x v="264"/>
          </reference>
          <reference field="15" count="1" selected="0">
            <x v="1"/>
          </reference>
          <reference field="21" count="1" selected="0">
            <x v="1"/>
          </reference>
        </references>
      </pivotArea>
    </format>
    <format dxfId="7839">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
          </reference>
        </references>
      </pivotArea>
    </format>
    <format dxfId="7838">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
          </reference>
        </references>
      </pivotArea>
    </format>
    <format dxfId="7837">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
          </reference>
        </references>
      </pivotArea>
    </format>
    <format dxfId="7836">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
          </reference>
        </references>
      </pivotArea>
    </format>
    <format dxfId="7835">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
          </reference>
        </references>
      </pivotArea>
    </format>
    <format dxfId="7834">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
          </reference>
        </references>
      </pivotArea>
    </format>
    <format dxfId="7833">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
          </reference>
        </references>
      </pivotArea>
    </format>
    <format dxfId="7832">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1"/>
          </reference>
        </references>
      </pivotArea>
    </format>
    <format dxfId="7831">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
          </reference>
        </references>
      </pivotArea>
    </format>
    <format dxfId="7830">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
          </reference>
        </references>
      </pivotArea>
    </format>
    <format dxfId="7829">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
          </reference>
        </references>
      </pivotArea>
    </format>
    <format dxfId="7828">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1"/>
          </reference>
        </references>
      </pivotArea>
    </format>
    <format dxfId="7827">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
          </reference>
        </references>
      </pivotArea>
    </format>
    <format dxfId="7826">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
          </reference>
        </references>
      </pivotArea>
    </format>
    <format dxfId="7825">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
          </reference>
        </references>
      </pivotArea>
    </format>
    <format dxfId="7824">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
          </reference>
        </references>
      </pivotArea>
    </format>
    <format dxfId="7823">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
          </reference>
        </references>
      </pivotArea>
    </format>
    <format dxfId="7822">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1"/>
          </reference>
        </references>
      </pivotArea>
    </format>
    <format dxfId="7821">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1"/>
          </reference>
        </references>
      </pivotArea>
    </format>
    <format dxfId="7820">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1"/>
          </reference>
        </references>
      </pivotArea>
    </format>
    <format dxfId="7819">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
          </reference>
        </references>
      </pivotArea>
    </format>
    <format dxfId="7818">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
          </reference>
        </references>
      </pivotArea>
    </format>
    <format dxfId="7817">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
          </reference>
        </references>
      </pivotArea>
    </format>
    <format dxfId="7816">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
          </reference>
        </references>
      </pivotArea>
    </format>
    <format dxfId="7815">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
          </reference>
        </references>
      </pivotArea>
    </format>
    <format dxfId="7814">
      <pivotArea dataOnly="0" labelOnly="1" outline="0" fieldPosition="0">
        <references count="5">
          <reference field="5" count="1" selected="0">
            <x v="4"/>
          </reference>
          <reference field="11" count="1">
            <x v="1"/>
          </reference>
          <reference field="14" count="1" selected="0">
            <x v="272"/>
          </reference>
          <reference field="15" count="1" selected="0">
            <x v="1"/>
          </reference>
          <reference field="21" count="1" selected="0">
            <x v="1"/>
          </reference>
        </references>
      </pivotArea>
    </format>
    <format dxfId="7813">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1"/>
          </reference>
        </references>
      </pivotArea>
    </format>
    <format dxfId="7812">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
          </reference>
        </references>
      </pivotArea>
    </format>
    <format dxfId="7811">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
          </reference>
        </references>
      </pivotArea>
    </format>
    <format dxfId="7810">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
          </reference>
        </references>
      </pivotArea>
    </format>
    <format dxfId="7809">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
          </reference>
        </references>
      </pivotArea>
    </format>
    <format dxfId="7808">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
          </reference>
        </references>
      </pivotArea>
    </format>
    <format dxfId="7807">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
          </reference>
        </references>
      </pivotArea>
    </format>
    <format dxfId="7806">
      <pivotArea dataOnly="0" labelOnly="1" outline="0" fieldPosition="0">
        <references count="5">
          <reference field="5" count="1" selected="0">
            <x v="4"/>
          </reference>
          <reference field="11" count="1">
            <x v="1"/>
          </reference>
          <reference field="14" count="1" selected="0">
            <x v="274"/>
          </reference>
          <reference field="15" count="1" selected="0">
            <x v="2"/>
          </reference>
          <reference field="21" count="1" selected="0">
            <x v="1"/>
          </reference>
        </references>
      </pivotArea>
    </format>
    <format dxfId="7805">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
          </reference>
        </references>
      </pivotArea>
    </format>
    <format dxfId="7804">
      <pivotArea dataOnly="0" labelOnly="1" outline="0" fieldPosition="0">
        <references count="5">
          <reference field="5" count="1" selected="0">
            <x v="4"/>
          </reference>
          <reference field="11" count="1">
            <x v="8"/>
          </reference>
          <reference field="14" count="1" selected="0">
            <x v="275"/>
          </reference>
          <reference field="15" count="1" selected="0">
            <x v="2"/>
          </reference>
          <reference field="21" count="1" selected="0">
            <x v="1"/>
          </reference>
        </references>
      </pivotArea>
    </format>
    <format dxfId="7803">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
          </reference>
        </references>
      </pivotArea>
    </format>
    <format dxfId="7802">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
          </reference>
        </references>
      </pivotArea>
    </format>
    <format dxfId="7801">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
          </reference>
        </references>
      </pivotArea>
    </format>
    <format dxfId="7800">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
          </reference>
        </references>
      </pivotArea>
    </format>
    <format dxfId="7799">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
          </reference>
        </references>
      </pivotArea>
    </format>
    <format dxfId="7798">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1"/>
          </reference>
        </references>
      </pivotArea>
    </format>
    <format dxfId="7797">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
          </reference>
        </references>
      </pivotArea>
    </format>
    <format dxfId="7796">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
          </reference>
        </references>
      </pivotArea>
    </format>
    <format dxfId="7795">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1"/>
          </reference>
        </references>
      </pivotArea>
    </format>
    <format dxfId="7794">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
          </reference>
        </references>
      </pivotArea>
    </format>
    <format dxfId="7793">
      <pivotArea dataOnly="0" labelOnly="1" outline="0" fieldPosition="0">
        <references count="5">
          <reference field="5" count="1" selected="0">
            <x v="4"/>
          </reference>
          <reference field="11" count="1">
            <x v="41"/>
          </reference>
          <reference field="14" count="1" selected="0">
            <x v="278"/>
          </reference>
          <reference field="15" count="1" selected="0">
            <x v="0"/>
          </reference>
          <reference field="21" count="1" selected="0">
            <x v="1"/>
          </reference>
        </references>
      </pivotArea>
    </format>
    <format dxfId="7792">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1"/>
          </reference>
        </references>
      </pivotArea>
    </format>
    <format dxfId="7791">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
          </reference>
        </references>
      </pivotArea>
    </format>
    <format dxfId="7790">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
          </reference>
        </references>
      </pivotArea>
    </format>
    <format dxfId="7789">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
          </reference>
        </references>
      </pivotArea>
    </format>
    <format dxfId="7788">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
          </reference>
        </references>
      </pivotArea>
    </format>
    <format dxfId="7787">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
          </reference>
        </references>
      </pivotArea>
    </format>
    <format dxfId="7786">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
          </reference>
        </references>
      </pivotArea>
    </format>
    <format dxfId="7785">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
          </reference>
        </references>
      </pivotArea>
    </format>
    <format dxfId="7784">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
          </reference>
        </references>
      </pivotArea>
    </format>
    <format dxfId="7783">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
          </reference>
        </references>
      </pivotArea>
    </format>
    <format dxfId="7782">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
          </reference>
        </references>
      </pivotArea>
    </format>
    <format dxfId="7781">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
          </reference>
        </references>
      </pivotArea>
    </format>
    <format dxfId="7780">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
          </reference>
        </references>
      </pivotArea>
    </format>
    <format dxfId="7779">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
          </reference>
        </references>
      </pivotArea>
    </format>
    <format dxfId="7778">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
          </reference>
        </references>
      </pivotArea>
    </format>
    <format dxfId="7777">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
          </reference>
        </references>
      </pivotArea>
    </format>
    <format dxfId="7776">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
          </reference>
        </references>
      </pivotArea>
    </format>
    <format dxfId="7775">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1"/>
          </reference>
        </references>
      </pivotArea>
    </format>
    <format dxfId="7774">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
          </reference>
        </references>
      </pivotArea>
    </format>
    <format dxfId="7773">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
          </reference>
        </references>
      </pivotArea>
    </format>
    <format dxfId="7772">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
          </reference>
        </references>
      </pivotArea>
    </format>
    <format dxfId="7771">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
          </reference>
        </references>
      </pivotArea>
    </format>
    <format dxfId="7770">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
          </reference>
        </references>
      </pivotArea>
    </format>
    <format dxfId="7769">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
          </reference>
        </references>
      </pivotArea>
    </format>
    <format dxfId="7768">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
          </reference>
        </references>
      </pivotArea>
    </format>
    <format dxfId="7767">
      <pivotArea dataOnly="0" labelOnly="1" outline="0" fieldPosition="0">
        <references count="5">
          <reference field="5" count="1" selected="0">
            <x v="1"/>
          </reference>
          <reference field="11" count="1">
            <x v="13"/>
          </reference>
          <reference field="14" count="1" selected="0">
            <x v="296"/>
          </reference>
          <reference field="15" count="1" selected="0">
            <x v="1"/>
          </reference>
          <reference field="21" count="1" selected="0">
            <x v="1"/>
          </reference>
        </references>
      </pivotArea>
    </format>
    <format dxfId="7766">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
          </reference>
        </references>
      </pivotArea>
    </format>
    <format dxfId="7765">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1"/>
          </reference>
        </references>
      </pivotArea>
    </format>
    <format dxfId="7764">
      <pivotArea dataOnly="0" labelOnly="1" outline="0" fieldPosition="0">
        <references count="5">
          <reference field="5" count="1" selected="0">
            <x v="1"/>
          </reference>
          <reference field="11" count="1">
            <x v="13"/>
          </reference>
          <reference field="14" count="1" selected="0">
            <x v="298"/>
          </reference>
          <reference field="15" count="1" selected="0">
            <x v="1"/>
          </reference>
          <reference field="21" count="1" selected="0">
            <x v="1"/>
          </reference>
        </references>
      </pivotArea>
    </format>
    <format dxfId="7763">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1"/>
          </reference>
        </references>
      </pivotArea>
    </format>
    <format dxfId="7762">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
          </reference>
        </references>
      </pivotArea>
    </format>
    <format dxfId="7761">
      <pivotArea dataOnly="0" labelOnly="1" outline="0" fieldPosition="0">
        <references count="5">
          <reference field="5" count="1" selected="0">
            <x v="1"/>
          </reference>
          <reference field="11" count="1">
            <x v="6"/>
          </reference>
          <reference field="14" count="1" selected="0">
            <x v="13"/>
          </reference>
          <reference field="15" count="1" selected="0">
            <x v="1"/>
          </reference>
          <reference field="21" count="1" selected="0">
            <x v="1"/>
          </reference>
        </references>
      </pivotArea>
    </format>
    <format dxfId="7760">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
          </reference>
        </references>
      </pivotArea>
    </format>
    <format dxfId="7759">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1"/>
          </reference>
        </references>
      </pivotArea>
    </format>
    <format dxfId="7758">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1"/>
          </reference>
        </references>
      </pivotArea>
    </format>
    <format dxfId="7757">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
          </reference>
        </references>
      </pivotArea>
    </format>
    <format dxfId="7756">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1"/>
          </reference>
        </references>
      </pivotArea>
    </format>
    <format dxfId="7755">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1"/>
          </reference>
        </references>
      </pivotArea>
    </format>
    <format dxfId="7754">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1"/>
          </reference>
        </references>
      </pivotArea>
    </format>
    <format dxfId="7753">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2"/>
          </reference>
        </references>
      </pivotArea>
    </format>
    <format dxfId="7752">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2"/>
          </reference>
        </references>
      </pivotArea>
    </format>
    <format dxfId="7751">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2"/>
          </reference>
        </references>
      </pivotArea>
    </format>
    <format dxfId="7750">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2"/>
          </reference>
        </references>
      </pivotArea>
    </format>
    <format dxfId="7749">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2"/>
          </reference>
        </references>
      </pivotArea>
    </format>
    <format dxfId="7748">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2"/>
          </reference>
        </references>
      </pivotArea>
    </format>
    <format dxfId="7747">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2"/>
          </reference>
        </references>
      </pivotArea>
    </format>
    <format dxfId="7746">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2"/>
          </reference>
        </references>
      </pivotArea>
    </format>
    <format dxfId="7745">
      <pivotArea dataOnly="0" labelOnly="1" outline="0" fieldPosition="0">
        <references count="5">
          <reference field="5" count="1" selected="0">
            <x v="2"/>
          </reference>
          <reference field="11" count="1">
            <x v="39"/>
          </reference>
          <reference field="14" count="1" selected="0">
            <x v="231"/>
          </reference>
          <reference field="15" count="1" selected="0">
            <x v="1"/>
          </reference>
          <reference field="21" count="1" selected="0">
            <x v="2"/>
          </reference>
        </references>
      </pivotArea>
    </format>
    <format dxfId="7744">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2"/>
          </reference>
        </references>
      </pivotArea>
    </format>
    <format dxfId="7743">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2"/>
          </reference>
        </references>
      </pivotArea>
    </format>
    <format dxfId="7742">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2"/>
          </reference>
        </references>
      </pivotArea>
    </format>
    <format dxfId="7741">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2"/>
          </reference>
        </references>
      </pivotArea>
    </format>
    <format dxfId="7740">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2"/>
          </reference>
        </references>
      </pivotArea>
    </format>
    <format dxfId="7739">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2"/>
          </reference>
        </references>
      </pivotArea>
    </format>
    <format dxfId="7738">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2"/>
          </reference>
        </references>
      </pivotArea>
    </format>
    <format dxfId="7737">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2"/>
          </reference>
        </references>
      </pivotArea>
    </format>
    <format dxfId="7736">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2"/>
          </reference>
        </references>
      </pivotArea>
    </format>
    <format dxfId="7735">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2"/>
          </reference>
        </references>
      </pivotArea>
    </format>
    <format dxfId="7734">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2"/>
          </reference>
        </references>
      </pivotArea>
    </format>
    <format dxfId="7733">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2"/>
          </reference>
        </references>
      </pivotArea>
    </format>
    <format dxfId="7732">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2"/>
          </reference>
        </references>
      </pivotArea>
    </format>
    <format dxfId="7731">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2"/>
          </reference>
        </references>
      </pivotArea>
    </format>
    <format dxfId="7730">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2"/>
          </reference>
        </references>
      </pivotArea>
    </format>
    <format dxfId="7729">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2"/>
          </reference>
        </references>
      </pivotArea>
    </format>
    <format dxfId="7728">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2"/>
          </reference>
        </references>
      </pivotArea>
    </format>
    <format dxfId="7727">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2"/>
          </reference>
        </references>
      </pivotArea>
    </format>
    <format dxfId="7726">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2"/>
          </reference>
        </references>
      </pivotArea>
    </format>
    <format dxfId="7725">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2"/>
          </reference>
        </references>
      </pivotArea>
    </format>
    <format dxfId="7724">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2"/>
          </reference>
        </references>
      </pivotArea>
    </format>
    <format dxfId="7723">
      <pivotArea dataOnly="0" labelOnly="1" outline="0" fieldPosition="0">
        <references count="5">
          <reference field="5" count="1" selected="0">
            <x v="3"/>
          </reference>
          <reference field="11" count="1">
            <x v="1"/>
          </reference>
          <reference field="14" count="1" selected="0">
            <x v="246"/>
          </reference>
          <reference field="15" count="1" selected="0">
            <x v="1"/>
          </reference>
          <reference field="21" count="1" selected="0">
            <x v="2"/>
          </reference>
        </references>
      </pivotArea>
    </format>
    <format dxfId="7722">
      <pivotArea dataOnly="0" labelOnly="1" outline="0" fieldPosition="0">
        <references count="5">
          <reference field="5" count="1" selected="0">
            <x v="3"/>
          </reference>
          <reference field="11" count="1">
            <x v="13"/>
          </reference>
          <reference field="14" count="1" selected="0">
            <x v="249"/>
          </reference>
          <reference field="15" count="1" selected="0">
            <x v="1"/>
          </reference>
          <reference field="21" count="1" selected="0">
            <x v="2"/>
          </reference>
        </references>
      </pivotArea>
    </format>
    <format dxfId="7721">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2"/>
          </reference>
        </references>
      </pivotArea>
    </format>
    <format dxfId="7720">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2"/>
          </reference>
        </references>
      </pivotArea>
    </format>
    <format dxfId="7719">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2"/>
          </reference>
        </references>
      </pivotArea>
    </format>
    <format dxfId="7718">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2"/>
          </reference>
        </references>
      </pivotArea>
    </format>
    <format dxfId="7717">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2"/>
          </reference>
        </references>
      </pivotArea>
    </format>
    <format dxfId="7716">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2"/>
          </reference>
        </references>
      </pivotArea>
    </format>
    <format dxfId="7715">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2"/>
          </reference>
        </references>
      </pivotArea>
    </format>
    <format dxfId="7714">
      <pivotArea dataOnly="0" labelOnly="1" outline="0" fieldPosition="0">
        <references count="5">
          <reference field="5" count="1" selected="0">
            <x v="0"/>
          </reference>
          <reference field="11" count="1">
            <x v="13"/>
          </reference>
          <reference field="14" count="1" selected="0">
            <x v="298"/>
          </reference>
          <reference field="15" count="1" selected="0">
            <x v="1"/>
          </reference>
          <reference field="21" count="1" selected="0">
            <x v="2"/>
          </reference>
        </references>
      </pivotArea>
    </format>
    <format dxfId="7713">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2"/>
          </reference>
        </references>
      </pivotArea>
    </format>
    <format dxfId="7712">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2"/>
          </reference>
        </references>
      </pivotArea>
    </format>
    <format dxfId="7711">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2"/>
          </reference>
        </references>
      </pivotArea>
    </format>
    <format dxfId="7710">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2"/>
          </reference>
        </references>
      </pivotArea>
    </format>
    <format dxfId="7709">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2"/>
          </reference>
        </references>
      </pivotArea>
    </format>
    <format dxfId="7708">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2"/>
          </reference>
        </references>
      </pivotArea>
    </format>
    <format dxfId="7707">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2"/>
          </reference>
        </references>
      </pivotArea>
    </format>
    <format dxfId="7706">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2"/>
          </reference>
        </references>
      </pivotArea>
    </format>
    <format dxfId="7705">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2"/>
          </reference>
        </references>
      </pivotArea>
    </format>
    <format dxfId="7704">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2"/>
          </reference>
        </references>
      </pivotArea>
    </format>
    <format dxfId="770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2"/>
          </reference>
        </references>
      </pivotArea>
    </format>
    <format dxfId="7702">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2"/>
          </reference>
        </references>
      </pivotArea>
    </format>
    <format dxfId="7701">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2"/>
          </reference>
        </references>
      </pivotArea>
    </format>
    <format dxfId="7700">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2"/>
          </reference>
        </references>
      </pivotArea>
    </format>
    <format dxfId="7699">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2"/>
          </reference>
        </references>
      </pivotArea>
    </format>
    <format dxfId="7698">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2"/>
          </reference>
        </references>
      </pivotArea>
    </format>
    <format dxfId="7697">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2"/>
          </reference>
        </references>
      </pivotArea>
    </format>
    <format dxfId="7696">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2"/>
          </reference>
        </references>
      </pivotArea>
    </format>
    <format dxfId="7695">
      <pivotArea dataOnly="0" labelOnly="1" outline="0" fieldPosition="0">
        <references count="5">
          <reference field="5" count="1" selected="0">
            <x v="0"/>
          </reference>
          <reference field="11" count="1">
            <x v="1"/>
          </reference>
          <reference field="14" count="1" selected="0">
            <x v="50"/>
          </reference>
          <reference field="15" count="1" selected="0">
            <x v="1"/>
          </reference>
          <reference field="21" count="1" selected="0">
            <x v="2"/>
          </reference>
        </references>
      </pivotArea>
    </format>
    <format dxfId="7694">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2"/>
          </reference>
        </references>
      </pivotArea>
    </format>
    <format dxfId="7693">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2"/>
          </reference>
        </references>
      </pivotArea>
    </format>
    <format dxfId="7692">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2"/>
          </reference>
        </references>
      </pivotArea>
    </format>
    <format dxfId="7691">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2"/>
          </reference>
        </references>
      </pivotArea>
    </format>
    <format dxfId="7690">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2"/>
          </reference>
        </references>
      </pivotArea>
    </format>
    <format dxfId="7689">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2"/>
          </reference>
        </references>
      </pivotArea>
    </format>
    <format dxfId="7688">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2"/>
          </reference>
        </references>
      </pivotArea>
    </format>
    <format dxfId="7687">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2"/>
          </reference>
        </references>
      </pivotArea>
    </format>
    <format dxfId="7686">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2"/>
          </reference>
        </references>
      </pivotArea>
    </format>
    <format dxfId="7685">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2"/>
          </reference>
        </references>
      </pivotArea>
    </format>
    <format dxfId="7684">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2"/>
          </reference>
        </references>
      </pivotArea>
    </format>
    <format dxfId="7683">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2"/>
          </reference>
        </references>
      </pivotArea>
    </format>
    <format dxfId="7682">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2"/>
          </reference>
        </references>
      </pivotArea>
    </format>
    <format dxfId="7681">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2"/>
          </reference>
        </references>
      </pivotArea>
    </format>
    <format dxfId="7680">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2"/>
          </reference>
        </references>
      </pivotArea>
    </format>
    <format dxfId="7679">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2"/>
          </reference>
        </references>
      </pivotArea>
    </format>
    <format dxfId="7678">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2"/>
          </reference>
        </references>
      </pivotArea>
    </format>
    <format dxfId="7677">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2"/>
          </reference>
        </references>
      </pivotArea>
    </format>
    <format dxfId="7676">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2"/>
          </reference>
        </references>
      </pivotArea>
    </format>
    <format dxfId="7675">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2"/>
          </reference>
        </references>
      </pivotArea>
    </format>
    <format dxfId="7674">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2"/>
          </reference>
        </references>
      </pivotArea>
    </format>
    <format dxfId="7673">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2"/>
          </reference>
        </references>
      </pivotArea>
    </format>
    <format dxfId="7672">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2"/>
          </reference>
        </references>
      </pivotArea>
    </format>
    <format dxfId="7671">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2"/>
          </reference>
        </references>
      </pivotArea>
    </format>
    <format dxfId="7670">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2"/>
          </reference>
        </references>
      </pivotArea>
    </format>
    <format dxfId="7669">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2"/>
          </reference>
        </references>
      </pivotArea>
    </format>
    <format dxfId="7668">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2"/>
          </reference>
        </references>
      </pivotArea>
    </format>
    <format dxfId="7667">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2"/>
          </reference>
        </references>
      </pivotArea>
    </format>
    <format dxfId="7666">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2"/>
          </reference>
        </references>
      </pivotArea>
    </format>
    <format dxfId="7665">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2"/>
          </reference>
        </references>
      </pivotArea>
    </format>
    <format dxfId="7664">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2"/>
          </reference>
        </references>
      </pivotArea>
    </format>
    <format dxfId="7663">
      <pivotArea dataOnly="0" labelOnly="1" outline="0" fieldPosition="0">
        <references count="5">
          <reference field="5" count="1" selected="0">
            <x v="4"/>
          </reference>
          <reference field="11" count="1">
            <x v="1"/>
          </reference>
          <reference field="14" count="1" selected="0">
            <x v="272"/>
          </reference>
          <reference field="15" count="1" selected="0">
            <x v="1"/>
          </reference>
          <reference field="21" count="1" selected="0">
            <x v="2"/>
          </reference>
        </references>
      </pivotArea>
    </format>
    <format dxfId="7662">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2"/>
          </reference>
        </references>
      </pivotArea>
    </format>
    <format dxfId="7661">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2"/>
          </reference>
        </references>
      </pivotArea>
    </format>
    <format dxfId="7660">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2"/>
          </reference>
        </references>
      </pivotArea>
    </format>
    <format dxfId="7659">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2"/>
          </reference>
        </references>
      </pivotArea>
    </format>
    <format dxfId="7658">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2"/>
          </reference>
        </references>
      </pivotArea>
    </format>
    <format dxfId="7657">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2"/>
          </reference>
        </references>
      </pivotArea>
    </format>
    <format dxfId="7656">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2"/>
          </reference>
        </references>
      </pivotArea>
    </format>
    <format dxfId="7655">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2"/>
          </reference>
        </references>
      </pivotArea>
    </format>
    <format dxfId="7654">
      <pivotArea dataOnly="0" labelOnly="1" outline="0" fieldPosition="0">
        <references count="5">
          <reference field="5" count="1" selected="0">
            <x v="4"/>
          </reference>
          <reference field="11" count="1">
            <x v="8"/>
          </reference>
          <reference field="14" count="1" selected="0">
            <x v="275"/>
          </reference>
          <reference field="15" count="1" selected="0">
            <x v="2"/>
          </reference>
          <reference field="21" count="1" selected="0">
            <x v="2"/>
          </reference>
        </references>
      </pivotArea>
    </format>
    <format dxfId="7653">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2"/>
          </reference>
        </references>
      </pivotArea>
    </format>
    <format dxfId="7652">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2"/>
          </reference>
        </references>
      </pivotArea>
    </format>
    <format dxfId="7651">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2"/>
          </reference>
        </references>
      </pivotArea>
    </format>
    <format dxfId="7650">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2"/>
          </reference>
        </references>
      </pivotArea>
    </format>
    <format dxfId="7649">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2"/>
          </reference>
        </references>
      </pivotArea>
    </format>
    <format dxfId="7648">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2"/>
          </reference>
        </references>
      </pivotArea>
    </format>
    <format dxfId="7647">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2"/>
          </reference>
        </references>
      </pivotArea>
    </format>
    <format dxfId="7646">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2"/>
          </reference>
        </references>
      </pivotArea>
    </format>
    <format dxfId="7645">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2"/>
          </reference>
        </references>
      </pivotArea>
    </format>
    <format dxfId="7644">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2"/>
          </reference>
        </references>
      </pivotArea>
    </format>
    <format dxfId="7643">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2"/>
          </reference>
        </references>
      </pivotArea>
    </format>
    <format dxfId="7642">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2"/>
          </reference>
        </references>
      </pivotArea>
    </format>
    <format dxfId="7641">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2"/>
          </reference>
        </references>
      </pivotArea>
    </format>
    <format dxfId="7640">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2"/>
          </reference>
        </references>
      </pivotArea>
    </format>
    <format dxfId="7639">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2"/>
          </reference>
        </references>
      </pivotArea>
    </format>
    <format dxfId="7638">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2"/>
          </reference>
        </references>
      </pivotArea>
    </format>
    <format dxfId="7637">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2"/>
          </reference>
        </references>
      </pivotArea>
    </format>
    <format dxfId="7636">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2"/>
          </reference>
        </references>
      </pivotArea>
    </format>
    <format dxfId="7635">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2"/>
          </reference>
        </references>
      </pivotArea>
    </format>
    <format dxfId="7634">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2"/>
          </reference>
        </references>
      </pivotArea>
    </format>
    <format dxfId="7633">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2"/>
          </reference>
        </references>
      </pivotArea>
    </format>
    <format dxfId="7632">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2"/>
          </reference>
        </references>
      </pivotArea>
    </format>
    <format dxfId="7631">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2"/>
          </reference>
        </references>
      </pivotArea>
    </format>
    <format dxfId="763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2"/>
          </reference>
        </references>
      </pivotArea>
    </format>
    <format dxfId="762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2"/>
          </reference>
        </references>
      </pivotArea>
    </format>
    <format dxfId="7628">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2"/>
          </reference>
        </references>
      </pivotArea>
    </format>
    <format dxfId="7627">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2"/>
          </reference>
        </references>
      </pivotArea>
    </format>
    <format dxfId="7626">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2"/>
          </reference>
        </references>
      </pivotArea>
    </format>
    <format dxfId="7625">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2"/>
          </reference>
        </references>
      </pivotArea>
    </format>
    <format dxfId="7624">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2"/>
          </reference>
        </references>
      </pivotArea>
    </format>
    <format dxfId="7623">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2"/>
          </reference>
        </references>
      </pivotArea>
    </format>
    <format dxfId="7622">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2"/>
          </reference>
        </references>
      </pivotArea>
    </format>
    <format dxfId="7621">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2"/>
          </reference>
        </references>
      </pivotArea>
    </format>
    <format dxfId="7620">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2"/>
          </reference>
        </references>
      </pivotArea>
    </format>
    <format dxfId="7619">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2"/>
          </reference>
        </references>
      </pivotArea>
    </format>
    <format dxfId="7618">
      <pivotArea dataOnly="0" labelOnly="1" outline="0" fieldPosition="0">
        <references count="5">
          <reference field="5" count="1" selected="0">
            <x v="1"/>
          </reference>
          <reference field="11" count="1">
            <x v="13"/>
          </reference>
          <reference field="14" count="1" selected="0">
            <x v="296"/>
          </reference>
          <reference field="15" count="1" selected="0">
            <x v="1"/>
          </reference>
          <reference field="21" count="1" selected="0">
            <x v="2"/>
          </reference>
        </references>
      </pivotArea>
    </format>
    <format dxfId="7617">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2"/>
          </reference>
        </references>
      </pivotArea>
    </format>
    <format dxfId="7616">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2"/>
          </reference>
        </references>
      </pivotArea>
    </format>
    <format dxfId="7615">
      <pivotArea dataOnly="0" labelOnly="1" outline="0" fieldPosition="0">
        <references count="5">
          <reference field="5" count="1" selected="0">
            <x v="1"/>
          </reference>
          <reference field="11" count="1">
            <x v="13"/>
          </reference>
          <reference field="14" count="1" selected="0">
            <x v="298"/>
          </reference>
          <reference field="15" count="1" selected="0">
            <x v="1"/>
          </reference>
          <reference field="21" count="1" selected="0">
            <x v="2"/>
          </reference>
        </references>
      </pivotArea>
    </format>
    <format dxfId="7614">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2"/>
          </reference>
        </references>
      </pivotArea>
    </format>
    <format dxfId="7613">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2"/>
          </reference>
        </references>
      </pivotArea>
    </format>
    <format dxfId="7612">
      <pivotArea dataOnly="0" labelOnly="1" outline="0" fieldPosition="0">
        <references count="5">
          <reference field="5" count="1" selected="0">
            <x v="1"/>
          </reference>
          <reference field="11" count="1">
            <x v="1"/>
          </reference>
          <reference field="14" count="1" selected="0">
            <x v="305"/>
          </reference>
          <reference field="15" count="1" selected="0">
            <x v="1"/>
          </reference>
          <reference field="21" count="1" selected="0">
            <x v="2"/>
          </reference>
        </references>
      </pivotArea>
    </format>
    <format dxfId="7611">
      <pivotArea dataOnly="0" labelOnly="1" outline="0" fieldPosition="0">
        <references count="5">
          <reference field="5" count="1" selected="0">
            <x v="1"/>
          </reference>
          <reference field="11" count="1">
            <x v="9"/>
          </reference>
          <reference field="14" count="1" selected="0">
            <x v="253"/>
          </reference>
          <reference field="15" count="1" selected="0">
            <x v="1"/>
          </reference>
          <reference field="21" count="1" selected="0">
            <x v="2"/>
          </reference>
        </references>
      </pivotArea>
    </format>
    <format dxfId="7610">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2"/>
          </reference>
        </references>
      </pivotArea>
    </format>
    <format dxfId="7609">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2"/>
          </reference>
        </references>
      </pivotArea>
    </format>
    <format dxfId="7608">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2"/>
          </reference>
        </references>
      </pivotArea>
    </format>
    <format dxfId="7607">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2"/>
          </reference>
        </references>
      </pivotArea>
    </format>
    <format dxfId="7606">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2"/>
          </reference>
        </references>
      </pivotArea>
    </format>
    <format dxfId="7605">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2"/>
          </reference>
        </references>
      </pivotArea>
    </format>
    <format dxfId="7604">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2"/>
          </reference>
        </references>
      </pivotArea>
    </format>
    <format dxfId="7603">
      <pivotArea dataOnly="0" labelOnly="1" outline="0" fieldPosition="0">
        <references count="5">
          <reference field="5" count="1" selected="0">
            <x v="1"/>
          </reference>
          <reference field="11" count="1">
            <x v="1"/>
          </reference>
          <reference field="14" count="1" selected="0">
            <x v="50"/>
          </reference>
          <reference field="15" count="1" selected="0">
            <x v="1"/>
          </reference>
          <reference field="21" count="1" selected="0">
            <x v="2"/>
          </reference>
        </references>
      </pivotArea>
    </format>
    <format dxfId="7602">
      <pivotArea dataOnly="0" labelOnly="1" outline="0" fieldPosition="0">
        <references count="5">
          <reference field="5" count="1" selected="0">
            <x v="2"/>
          </reference>
          <reference field="11" count="1">
            <x v="31"/>
          </reference>
          <reference field="14" count="1" selected="0">
            <x v="306"/>
          </reference>
          <reference field="15" count="1" selected="0">
            <x v="1"/>
          </reference>
          <reference field="21" count="1" selected="0">
            <x v="3"/>
          </reference>
        </references>
      </pivotArea>
    </format>
    <format dxfId="7601">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3"/>
          </reference>
        </references>
      </pivotArea>
    </format>
    <format dxfId="7600">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3"/>
          </reference>
        </references>
      </pivotArea>
    </format>
    <format dxfId="7599">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3"/>
          </reference>
        </references>
      </pivotArea>
    </format>
    <format dxfId="7598">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3"/>
          </reference>
        </references>
      </pivotArea>
    </format>
    <format dxfId="7597">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3"/>
          </reference>
        </references>
      </pivotArea>
    </format>
    <format dxfId="7596">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3"/>
          </reference>
        </references>
      </pivotArea>
    </format>
    <format dxfId="7595">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3"/>
          </reference>
        </references>
      </pivotArea>
    </format>
    <format dxfId="7594">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3"/>
          </reference>
        </references>
      </pivotArea>
    </format>
    <format dxfId="7593">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3"/>
          </reference>
        </references>
      </pivotArea>
    </format>
    <format dxfId="7592">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3"/>
          </reference>
        </references>
      </pivotArea>
    </format>
    <format dxfId="7591">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3"/>
          </reference>
        </references>
      </pivotArea>
    </format>
    <format dxfId="7590">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3"/>
          </reference>
        </references>
      </pivotArea>
    </format>
    <format dxfId="7589">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3"/>
          </reference>
        </references>
      </pivotArea>
    </format>
    <format dxfId="7588">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3"/>
          </reference>
        </references>
      </pivotArea>
    </format>
    <format dxfId="7587">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3"/>
          </reference>
        </references>
      </pivotArea>
    </format>
    <format dxfId="7586">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3"/>
          </reference>
        </references>
      </pivotArea>
    </format>
    <format dxfId="7585">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3"/>
          </reference>
        </references>
      </pivotArea>
    </format>
    <format dxfId="7584">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3"/>
          </reference>
        </references>
      </pivotArea>
    </format>
    <format dxfId="7583">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3"/>
          </reference>
        </references>
      </pivotArea>
    </format>
    <format dxfId="7582">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3"/>
          </reference>
        </references>
      </pivotArea>
    </format>
    <format dxfId="7581">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3"/>
          </reference>
        </references>
      </pivotArea>
    </format>
    <format dxfId="7580">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3"/>
          </reference>
        </references>
      </pivotArea>
    </format>
    <format dxfId="7579">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3"/>
          </reference>
        </references>
      </pivotArea>
    </format>
    <format dxfId="7578">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3"/>
          </reference>
        </references>
      </pivotArea>
    </format>
    <format dxfId="7577">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3"/>
          </reference>
        </references>
      </pivotArea>
    </format>
    <format dxfId="7576">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3"/>
          </reference>
        </references>
      </pivotArea>
    </format>
    <format dxfId="7575">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3"/>
          </reference>
        </references>
      </pivotArea>
    </format>
    <format dxfId="7574">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3"/>
          </reference>
        </references>
      </pivotArea>
    </format>
    <format dxfId="7573">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3"/>
          </reference>
        </references>
      </pivotArea>
    </format>
    <format dxfId="7572">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3"/>
          </reference>
        </references>
      </pivotArea>
    </format>
    <format dxfId="7571">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3"/>
          </reference>
        </references>
      </pivotArea>
    </format>
    <format dxfId="7570">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3"/>
          </reference>
        </references>
      </pivotArea>
    </format>
    <format dxfId="7569">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3"/>
          </reference>
        </references>
      </pivotArea>
    </format>
    <format dxfId="7568">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3"/>
          </reference>
        </references>
      </pivotArea>
    </format>
    <format dxfId="7567">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3"/>
          </reference>
        </references>
      </pivotArea>
    </format>
    <format dxfId="7566">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3"/>
          </reference>
        </references>
      </pivotArea>
    </format>
    <format dxfId="7565">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3"/>
          </reference>
        </references>
      </pivotArea>
    </format>
    <format dxfId="7564">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3"/>
          </reference>
        </references>
      </pivotArea>
    </format>
    <format dxfId="7563">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3"/>
          </reference>
        </references>
      </pivotArea>
    </format>
    <format dxfId="7562">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3"/>
          </reference>
        </references>
      </pivotArea>
    </format>
    <format dxfId="7561">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3"/>
          </reference>
        </references>
      </pivotArea>
    </format>
    <format dxfId="7560">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3"/>
          </reference>
        </references>
      </pivotArea>
    </format>
    <format dxfId="7559">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3"/>
          </reference>
        </references>
      </pivotArea>
    </format>
    <format dxfId="7558">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3"/>
          </reference>
        </references>
      </pivotArea>
    </format>
    <format dxfId="7557">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3"/>
          </reference>
        </references>
      </pivotArea>
    </format>
    <format dxfId="7556">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3"/>
          </reference>
        </references>
      </pivotArea>
    </format>
    <format dxfId="7555">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3"/>
          </reference>
        </references>
      </pivotArea>
    </format>
    <format dxfId="7554">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3"/>
          </reference>
        </references>
      </pivotArea>
    </format>
    <format dxfId="7553">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3"/>
          </reference>
        </references>
      </pivotArea>
    </format>
    <format dxfId="7552">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3"/>
          </reference>
        </references>
      </pivotArea>
    </format>
    <format dxfId="7551">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3"/>
          </reference>
        </references>
      </pivotArea>
    </format>
    <format dxfId="7550">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3"/>
          </reference>
        </references>
      </pivotArea>
    </format>
    <format dxfId="7549">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3"/>
          </reference>
        </references>
      </pivotArea>
    </format>
    <format dxfId="7548">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3"/>
          </reference>
        </references>
      </pivotArea>
    </format>
    <format dxfId="7547">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3"/>
          </reference>
        </references>
      </pivotArea>
    </format>
    <format dxfId="7546">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3"/>
          </reference>
        </references>
      </pivotArea>
    </format>
    <format dxfId="7545">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3"/>
          </reference>
        </references>
      </pivotArea>
    </format>
    <format dxfId="7544">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3"/>
          </reference>
        </references>
      </pivotArea>
    </format>
    <format dxfId="7543">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3"/>
          </reference>
        </references>
      </pivotArea>
    </format>
    <format dxfId="7542">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3"/>
          </reference>
        </references>
      </pivotArea>
    </format>
    <format dxfId="7541">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3"/>
          </reference>
        </references>
      </pivotArea>
    </format>
    <format dxfId="7540">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3"/>
          </reference>
        </references>
      </pivotArea>
    </format>
    <format dxfId="7539">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3"/>
          </reference>
        </references>
      </pivotArea>
    </format>
    <format dxfId="7538">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3"/>
          </reference>
        </references>
      </pivotArea>
    </format>
    <format dxfId="7537">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3"/>
          </reference>
        </references>
      </pivotArea>
    </format>
    <format dxfId="7536">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3"/>
          </reference>
        </references>
      </pivotArea>
    </format>
    <format dxfId="7535">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3"/>
          </reference>
        </references>
      </pivotArea>
    </format>
    <format dxfId="7534">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3"/>
          </reference>
        </references>
      </pivotArea>
    </format>
    <format dxfId="7533">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3"/>
          </reference>
        </references>
      </pivotArea>
    </format>
    <format dxfId="7532">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3"/>
          </reference>
        </references>
      </pivotArea>
    </format>
    <format dxfId="7531">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3"/>
          </reference>
        </references>
      </pivotArea>
    </format>
    <format dxfId="7530">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3"/>
          </reference>
        </references>
      </pivotArea>
    </format>
    <format dxfId="7529">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3"/>
          </reference>
        </references>
      </pivotArea>
    </format>
    <format dxfId="7528">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3"/>
          </reference>
        </references>
      </pivotArea>
    </format>
    <format dxfId="7527">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3"/>
          </reference>
        </references>
      </pivotArea>
    </format>
    <format dxfId="7526">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3"/>
          </reference>
        </references>
      </pivotArea>
    </format>
    <format dxfId="7525">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3"/>
          </reference>
        </references>
      </pivotArea>
    </format>
    <format dxfId="7524">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3"/>
          </reference>
        </references>
      </pivotArea>
    </format>
    <format dxfId="7523">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3"/>
          </reference>
        </references>
      </pivotArea>
    </format>
    <format dxfId="7522">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3"/>
          </reference>
        </references>
      </pivotArea>
    </format>
    <format dxfId="7521">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3"/>
          </reference>
        </references>
      </pivotArea>
    </format>
    <format dxfId="7520">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3"/>
          </reference>
        </references>
      </pivotArea>
    </format>
    <format dxfId="7519">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3"/>
          </reference>
        </references>
      </pivotArea>
    </format>
    <format dxfId="7518">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3"/>
          </reference>
        </references>
      </pivotArea>
    </format>
    <format dxfId="7517">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3"/>
          </reference>
        </references>
      </pivotArea>
    </format>
    <format dxfId="7516">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3"/>
          </reference>
        </references>
      </pivotArea>
    </format>
    <format dxfId="7515">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3"/>
          </reference>
        </references>
      </pivotArea>
    </format>
    <format dxfId="7514">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3"/>
          </reference>
        </references>
      </pivotArea>
    </format>
    <format dxfId="7513">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3"/>
          </reference>
        </references>
      </pivotArea>
    </format>
    <format dxfId="7512">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3"/>
          </reference>
        </references>
      </pivotArea>
    </format>
    <format dxfId="7511">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3"/>
          </reference>
        </references>
      </pivotArea>
    </format>
    <format dxfId="7510">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3"/>
          </reference>
        </references>
      </pivotArea>
    </format>
    <format dxfId="7509">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3"/>
          </reference>
        </references>
      </pivotArea>
    </format>
    <format dxfId="7508">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3"/>
          </reference>
        </references>
      </pivotArea>
    </format>
    <format dxfId="7507">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3"/>
          </reference>
        </references>
      </pivotArea>
    </format>
    <format dxfId="7506">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3"/>
          </reference>
        </references>
      </pivotArea>
    </format>
    <format dxfId="7505">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3"/>
          </reference>
        </references>
      </pivotArea>
    </format>
    <format dxfId="7504">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3"/>
          </reference>
        </references>
      </pivotArea>
    </format>
    <format dxfId="7503">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3"/>
          </reference>
        </references>
      </pivotArea>
    </format>
    <format dxfId="7502">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3"/>
          </reference>
        </references>
      </pivotArea>
    </format>
    <format dxfId="7501">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3"/>
          </reference>
        </references>
      </pivotArea>
    </format>
    <format dxfId="7500">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3"/>
          </reference>
        </references>
      </pivotArea>
    </format>
    <format dxfId="7499">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3"/>
          </reference>
        </references>
      </pivotArea>
    </format>
    <format dxfId="7498">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3"/>
          </reference>
        </references>
      </pivotArea>
    </format>
    <format dxfId="7497">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3"/>
          </reference>
        </references>
      </pivotArea>
    </format>
    <format dxfId="7496">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3"/>
          </reference>
        </references>
      </pivotArea>
    </format>
    <format dxfId="7495">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3"/>
          </reference>
        </references>
      </pivotArea>
    </format>
    <format dxfId="7494">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3"/>
          </reference>
        </references>
      </pivotArea>
    </format>
    <format dxfId="7493">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3"/>
          </reference>
        </references>
      </pivotArea>
    </format>
    <format dxfId="7492">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3"/>
          </reference>
        </references>
      </pivotArea>
    </format>
    <format dxfId="7491">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3"/>
          </reference>
        </references>
      </pivotArea>
    </format>
    <format dxfId="7490">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3"/>
          </reference>
        </references>
      </pivotArea>
    </format>
    <format dxfId="7489">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3"/>
          </reference>
        </references>
      </pivotArea>
    </format>
    <format dxfId="7488">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3"/>
          </reference>
        </references>
      </pivotArea>
    </format>
    <format dxfId="7487">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3"/>
          </reference>
        </references>
      </pivotArea>
    </format>
    <format dxfId="7486">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3"/>
          </reference>
        </references>
      </pivotArea>
    </format>
    <format dxfId="7485">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3"/>
          </reference>
        </references>
      </pivotArea>
    </format>
    <format dxfId="7484">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3"/>
          </reference>
        </references>
      </pivotArea>
    </format>
    <format dxfId="7483">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3"/>
          </reference>
        </references>
      </pivotArea>
    </format>
    <format dxfId="7482">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3"/>
          </reference>
        </references>
      </pivotArea>
    </format>
    <format dxfId="7481">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3"/>
          </reference>
        </references>
      </pivotArea>
    </format>
    <format dxfId="7480">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3"/>
          </reference>
        </references>
      </pivotArea>
    </format>
    <format dxfId="7479">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3"/>
          </reference>
        </references>
      </pivotArea>
    </format>
    <format dxfId="7478">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3"/>
          </reference>
        </references>
      </pivotArea>
    </format>
    <format dxfId="7477">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3"/>
          </reference>
        </references>
      </pivotArea>
    </format>
    <format dxfId="7476">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3"/>
          </reference>
        </references>
      </pivotArea>
    </format>
    <format dxfId="7475">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3"/>
          </reference>
        </references>
      </pivotArea>
    </format>
    <format dxfId="7474">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3"/>
          </reference>
        </references>
      </pivotArea>
    </format>
    <format dxfId="7473">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3"/>
          </reference>
        </references>
      </pivotArea>
    </format>
    <format dxfId="7472">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3"/>
          </reference>
        </references>
      </pivotArea>
    </format>
    <format dxfId="7471">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3"/>
          </reference>
        </references>
      </pivotArea>
    </format>
    <format dxfId="7470">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3"/>
          </reference>
        </references>
      </pivotArea>
    </format>
    <format dxfId="7469">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3"/>
          </reference>
        </references>
      </pivotArea>
    </format>
    <format dxfId="7468">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3"/>
          </reference>
        </references>
      </pivotArea>
    </format>
    <format dxfId="7467">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3"/>
          </reference>
        </references>
      </pivotArea>
    </format>
    <format dxfId="7466">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3"/>
          </reference>
        </references>
      </pivotArea>
    </format>
    <format dxfId="7465">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3"/>
          </reference>
        </references>
      </pivotArea>
    </format>
    <format dxfId="7464">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3"/>
          </reference>
        </references>
      </pivotArea>
    </format>
    <format dxfId="7463">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3"/>
          </reference>
        </references>
      </pivotArea>
    </format>
    <format dxfId="7462">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3"/>
          </reference>
        </references>
      </pivotArea>
    </format>
    <format dxfId="7461">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3"/>
          </reference>
        </references>
      </pivotArea>
    </format>
    <format dxfId="7460">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3"/>
          </reference>
        </references>
      </pivotArea>
    </format>
    <format dxfId="7459">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3"/>
          </reference>
        </references>
      </pivotArea>
    </format>
    <format dxfId="7458">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3"/>
          </reference>
        </references>
      </pivotArea>
    </format>
    <format dxfId="7457">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3"/>
          </reference>
        </references>
      </pivotArea>
    </format>
    <format dxfId="7456">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3"/>
          </reference>
        </references>
      </pivotArea>
    </format>
    <format dxfId="7455">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3"/>
          </reference>
        </references>
      </pivotArea>
    </format>
    <format dxfId="7454">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3"/>
          </reference>
        </references>
      </pivotArea>
    </format>
    <format dxfId="7453">
      <pivotArea dataOnly="0" labelOnly="1" outline="0" fieldPosition="0">
        <references count="5">
          <reference field="5" count="1" selected="0">
            <x v="1"/>
          </reference>
          <reference field="11" count="1">
            <x v="5"/>
          </reference>
          <reference field="14" count="1" selected="0">
            <x v="18"/>
          </reference>
          <reference field="15" count="1" selected="0">
            <x v="1"/>
          </reference>
          <reference field="21" count="1" selected="0">
            <x v="3"/>
          </reference>
        </references>
      </pivotArea>
    </format>
    <format dxfId="7452">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3"/>
          </reference>
        </references>
      </pivotArea>
    </format>
    <format dxfId="7451">
      <pivotArea dataOnly="0" labelOnly="1" outline="0" fieldPosition="0">
        <references count="5">
          <reference field="5" count="1" selected="0">
            <x v="1"/>
          </reference>
          <reference field="11" count="1">
            <x v="9"/>
          </reference>
          <reference field="14" count="1" selected="0">
            <x v="313"/>
          </reference>
          <reference field="15" count="1" selected="0">
            <x v="1"/>
          </reference>
          <reference field="21" count="1" selected="0">
            <x v="3"/>
          </reference>
        </references>
      </pivotArea>
    </format>
    <format dxfId="7450">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4"/>
          </reference>
        </references>
      </pivotArea>
    </format>
    <format dxfId="7449">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4"/>
          </reference>
        </references>
      </pivotArea>
    </format>
    <format dxfId="7448">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4"/>
          </reference>
        </references>
      </pivotArea>
    </format>
    <format dxfId="7447">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4"/>
          </reference>
        </references>
      </pivotArea>
    </format>
    <format dxfId="7446">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4"/>
          </reference>
        </references>
      </pivotArea>
    </format>
    <format dxfId="7445">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4"/>
          </reference>
        </references>
      </pivotArea>
    </format>
    <format dxfId="7444">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4"/>
          </reference>
        </references>
      </pivotArea>
    </format>
    <format dxfId="7443">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4"/>
          </reference>
        </references>
      </pivotArea>
    </format>
    <format dxfId="7442">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4"/>
          </reference>
        </references>
      </pivotArea>
    </format>
    <format dxfId="7441">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4"/>
          </reference>
        </references>
      </pivotArea>
    </format>
    <format dxfId="7440">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4"/>
          </reference>
        </references>
      </pivotArea>
    </format>
    <format dxfId="7439">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4"/>
          </reference>
        </references>
      </pivotArea>
    </format>
    <format dxfId="7438">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4"/>
          </reference>
        </references>
      </pivotArea>
    </format>
    <format dxfId="7437">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4"/>
          </reference>
        </references>
      </pivotArea>
    </format>
    <format dxfId="7436">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4"/>
          </reference>
        </references>
      </pivotArea>
    </format>
    <format dxfId="7435">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4"/>
          </reference>
        </references>
      </pivotArea>
    </format>
    <format dxfId="7434">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4"/>
          </reference>
        </references>
      </pivotArea>
    </format>
    <format dxfId="7433">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4"/>
          </reference>
        </references>
      </pivotArea>
    </format>
    <format dxfId="7432">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4"/>
          </reference>
        </references>
      </pivotArea>
    </format>
    <format dxfId="7431">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4"/>
          </reference>
        </references>
      </pivotArea>
    </format>
    <format dxfId="7430">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4"/>
          </reference>
        </references>
      </pivotArea>
    </format>
    <format dxfId="7429">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4"/>
          </reference>
        </references>
      </pivotArea>
    </format>
    <format dxfId="7428">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4"/>
          </reference>
        </references>
      </pivotArea>
    </format>
    <format dxfId="7427">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4"/>
          </reference>
        </references>
      </pivotArea>
    </format>
    <format dxfId="7426">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4"/>
          </reference>
        </references>
      </pivotArea>
    </format>
    <format dxfId="7425">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4"/>
          </reference>
        </references>
      </pivotArea>
    </format>
    <format dxfId="7424">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4"/>
          </reference>
        </references>
      </pivotArea>
    </format>
    <format dxfId="7423">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4"/>
          </reference>
        </references>
      </pivotArea>
    </format>
    <format dxfId="7422">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4"/>
          </reference>
        </references>
      </pivotArea>
    </format>
    <format dxfId="7421">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4"/>
          </reference>
        </references>
      </pivotArea>
    </format>
    <format dxfId="7420">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4"/>
          </reference>
        </references>
      </pivotArea>
    </format>
    <format dxfId="7419">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4"/>
          </reference>
        </references>
      </pivotArea>
    </format>
    <format dxfId="7418">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4"/>
          </reference>
        </references>
      </pivotArea>
    </format>
    <format dxfId="7417">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4"/>
          </reference>
        </references>
      </pivotArea>
    </format>
    <format dxfId="7416">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4"/>
          </reference>
        </references>
      </pivotArea>
    </format>
    <format dxfId="7415">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4"/>
          </reference>
        </references>
      </pivotArea>
    </format>
    <format dxfId="7414">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4"/>
          </reference>
        </references>
      </pivotArea>
    </format>
    <format dxfId="7413">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4"/>
          </reference>
        </references>
      </pivotArea>
    </format>
    <format dxfId="7412">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4"/>
          </reference>
        </references>
      </pivotArea>
    </format>
    <format dxfId="7411">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4"/>
          </reference>
        </references>
      </pivotArea>
    </format>
    <format dxfId="7410">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4"/>
          </reference>
        </references>
      </pivotArea>
    </format>
    <format dxfId="7409">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4"/>
          </reference>
        </references>
      </pivotArea>
    </format>
    <format dxfId="7408">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4"/>
          </reference>
        </references>
      </pivotArea>
    </format>
    <format dxfId="7407">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4"/>
          </reference>
        </references>
      </pivotArea>
    </format>
    <format dxfId="7406">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4"/>
          </reference>
        </references>
      </pivotArea>
    </format>
    <format dxfId="7405">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4"/>
          </reference>
        </references>
      </pivotArea>
    </format>
    <format dxfId="7404">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4"/>
          </reference>
        </references>
      </pivotArea>
    </format>
    <format dxfId="7403">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4"/>
          </reference>
        </references>
      </pivotArea>
    </format>
    <format dxfId="7402">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4"/>
          </reference>
        </references>
      </pivotArea>
    </format>
    <format dxfId="7401">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4"/>
          </reference>
        </references>
      </pivotArea>
    </format>
    <format dxfId="7400">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4"/>
          </reference>
        </references>
      </pivotArea>
    </format>
    <format dxfId="7399">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4"/>
          </reference>
        </references>
      </pivotArea>
    </format>
    <format dxfId="7398">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4"/>
          </reference>
        </references>
      </pivotArea>
    </format>
    <format dxfId="7397">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4"/>
          </reference>
        </references>
      </pivotArea>
    </format>
    <format dxfId="7396">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4"/>
          </reference>
        </references>
      </pivotArea>
    </format>
    <format dxfId="7395">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4"/>
          </reference>
        </references>
      </pivotArea>
    </format>
    <format dxfId="7394">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4"/>
          </reference>
        </references>
      </pivotArea>
    </format>
    <format dxfId="7393">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4"/>
          </reference>
        </references>
      </pivotArea>
    </format>
    <format dxfId="7392">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4"/>
          </reference>
        </references>
      </pivotArea>
    </format>
    <format dxfId="7391">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4"/>
          </reference>
        </references>
      </pivotArea>
    </format>
    <format dxfId="7390">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4"/>
          </reference>
        </references>
      </pivotArea>
    </format>
    <format dxfId="7389">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4"/>
          </reference>
        </references>
      </pivotArea>
    </format>
    <format dxfId="7388">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4"/>
          </reference>
        </references>
      </pivotArea>
    </format>
    <format dxfId="7387">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4"/>
          </reference>
        </references>
      </pivotArea>
    </format>
    <format dxfId="7386">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4"/>
          </reference>
        </references>
      </pivotArea>
    </format>
    <format dxfId="7385">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4"/>
          </reference>
        </references>
      </pivotArea>
    </format>
    <format dxfId="7384">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4"/>
          </reference>
        </references>
      </pivotArea>
    </format>
    <format dxfId="7383">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4"/>
          </reference>
        </references>
      </pivotArea>
    </format>
    <format dxfId="7382">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4"/>
          </reference>
        </references>
      </pivotArea>
    </format>
    <format dxfId="7381">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4"/>
          </reference>
        </references>
      </pivotArea>
    </format>
    <format dxfId="7380">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4"/>
          </reference>
        </references>
      </pivotArea>
    </format>
    <format dxfId="7379">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4"/>
          </reference>
        </references>
      </pivotArea>
    </format>
    <format dxfId="7378">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4"/>
          </reference>
        </references>
      </pivotArea>
    </format>
    <format dxfId="7377">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4"/>
          </reference>
        </references>
      </pivotArea>
    </format>
    <format dxfId="7376">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4"/>
          </reference>
        </references>
      </pivotArea>
    </format>
    <format dxfId="7375">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4"/>
          </reference>
        </references>
      </pivotArea>
    </format>
    <format dxfId="7374">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4"/>
          </reference>
        </references>
      </pivotArea>
    </format>
    <format dxfId="7373">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4"/>
          </reference>
        </references>
      </pivotArea>
    </format>
    <format dxfId="7372">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4"/>
          </reference>
        </references>
      </pivotArea>
    </format>
    <format dxfId="7371">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4"/>
          </reference>
        </references>
      </pivotArea>
    </format>
    <format dxfId="7370">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4"/>
          </reference>
        </references>
      </pivotArea>
    </format>
    <format dxfId="7369">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4"/>
          </reference>
        </references>
      </pivotArea>
    </format>
    <format dxfId="7368">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4"/>
          </reference>
        </references>
      </pivotArea>
    </format>
    <format dxfId="7367">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4"/>
          </reference>
        </references>
      </pivotArea>
    </format>
    <format dxfId="7366">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4"/>
          </reference>
        </references>
      </pivotArea>
    </format>
    <format dxfId="7365">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4"/>
          </reference>
        </references>
      </pivotArea>
    </format>
    <format dxfId="7364">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4"/>
          </reference>
        </references>
      </pivotArea>
    </format>
    <format dxfId="7363">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4"/>
          </reference>
        </references>
      </pivotArea>
    </format>
    <format dxfId="7362">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4"/>
          </reference>
        </references>
      </pivotArea>
    </format>
    <format dxfId="7361">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4"/>
          </reference>
        </references>
      </pivotArea>
    </format>
    <format dxfId="7360">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4"/>
          </reference>
        </references>
      </pivotArea>
    </format>
    <format dxfId="7359">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4"/>
          </reference>
        </references>
      </pivotArea>
    </format>
    <format dxfId="7358">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4"/>
          </reference>
        </references>
      </pivotArea>
    </format>
    <format dxfId="7357">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4"/>
          </reference>
        </references>
      </pivotArea>
    </format>
    <format dxfId="7356">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4"/>
          </reference>
        </references>
      </pivotArea>
    </format>
    <format dxfId="7355">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4"/>
          </reference>
        </references>
      </pivotArea>
    </format>
    <format dxfId="7354">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4"/>
          </reference>
        </references>
      </pivotArea>
    </format>
    <format dxfId="7353">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4"/>
          </reference>
        </references>
      </pivotArea>
    </format>
    <format dxfId="7352">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4"/>
          </reference>
        </references>
      </pivotArea>
    </format>
    <format dxfId="7351">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4"/>
          </reference>
        </references>
      </pivotArea>
    </format>
    <format dxfId="7350">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4"/>
          </reference>
        </references>
      </pivotArea>
    </format>
    <format dxfId="7349">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4"/>
          </reference>
        </references>
      </pivotArea>
    </format>
    <format dxfId="7348">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4"/>
          </reference>
        </references>
      </pivotArea>
    </format>
    <format dxfId="7347">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4"/>
          </reference>
        </references>
      </pivotArea>
    </format>
    <format dxfId="7346">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4"/>
          </reference>
        </references>
      </pivotArea>
    </format>
    <format dxfId="7345">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4"/>
          </reference>
        </references>
      </pivotArea>
    </format>
    <format dxfId="7344">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4"/>
          </reference>
        </references>
      </pivotArea>
    </format>
    <format dxfId="7343">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4"/>
          </reference>
        </references>
      </pivotArea>
    </format>
    <format dxfId="7342">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4"/>
          </reference>
        </references>
      </pivotArea>
    </format>
    <format dxfId="7341">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4"/>
          </reference>
        </references>
      </pivotArea>
    </format>
    <format dxfId="7340">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4"/>
          </reference>
        </references>
      </pivotArea>
    </format>
    <format dxfId="7339">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4"/>
          </reference>
        </references>
      </pivotArea>
    </format>
    <format dxfId="7338">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4"/>
          </reference>
        </references>
      </pivotArea>
    </format>
    <format dxfId="7337">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4"/>
          </reference>
        </references>
      </pivotArea>
    </format>
    <format dxfId="7336">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4"/>
          </reference>
        </references>
      </pivotArea>
    </format>
    <format dxfId="7335">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4"/>
          </reference>
        </references>
      </pivotArea>
    </format>
    <format dxfId="7334">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4"/>
          </reference>
        </references>
      </pivotArea>
    </format>
    <format dxfId="7333">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4"/>
          </reference>
        </references>
      </pivotArea>
    </format>
    <format dxfId="7332">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4"/>
          </reference>
        </references>
      </pivotArea>
    </format>
    <format dxfId="7331">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4"/>
          </reference>
        </references>
      </pivotArea>
    </format>
    <format dxfId="7330">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4"/>
          </reference>
        </references>
      </pivotArea>
    </format>
    <format dxfId="7329">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4"/>
          </reference>
        </references>
      </pivotArea>
    </format>
    <format dxfId="7328">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4"/>
          </reference>
        </references>
      </pivotArea>
    </format>
    <format dxfId="7327">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4"/>
          </reference>
        </references>
      </pivotArea>
    </format>
    <format dxfId="7326">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4"/>
          </reference>
        </references>
      </pivotArea>
    </format>
    <format dxfId="7325">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4"/>
          </reference>
        </references>
      </pivotArea>
    </format>
    <format dxfId="7324">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4"/>
          </reference>
        </references>
      </pivotArea>
    </format>
    <format dxfId="7323">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4"/>
          </reference>
        </references>
      </pivotArea>
    </format>
    <format dxfId="7322">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4"/>
          </reference>
        </references>
      </pivotArea>
    </format>
    <format dxfId="7321">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4"/>
          </reference>
        </references>
      </pivotArea>
    </format>
    <format dxfId="7320">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4"/>
          </reference>
        </references>
      </pivotArea>
    </format>
    <format dxfId="7319">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4"/>
          </reference>
        </references>
      </pivotArea>
    </format>
    <format dxfId="7318">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4"/>
          </reference>
        </references>
      </pivotArea>
    </format>
    <format dxfId="7317">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4"/>
          </reference>
        </references>
      </pivotArea>
    </format>
    <format dxfId="7316">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4"/>
          </reference>
        </references>
      </pivotArea>
    </format>
    <format dxfId="7315">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4"/>
          </reference>
        </references>
      </pivotArea>
    </format>
    <format dxfId="7314">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4"/>
          </reference>
        </references>
      </pivotArea>
    </format>
    <format dxfId="7313">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4"/>
          </reference>
        </references>
      </pivotArea>
    </format>
    <format dxfId="7312">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4"/>
          </reference>
        </references>
      </pivotArea>
    </format>
    <format dxfId="7311">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4"/>
          </reference>
        </references>
      </pivotArea>
    </format>
    <format dxfId="7310">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4"/>
          </reference>
        </references>
      </pivotArea>
    </format>
    <format dxfId="7309">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4"/>
          </reference>
        </references>
      </pivotArea>
    </format>
    <format dxfId="7308">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4"/>
          </reference>
        </references>
      </pivotArea>
    </format>
    <format dxfId="7307">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4"/>
          </reference>
        </references>
      </pivotArea>
    </format>
    <format dxfId="7306">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4"/>
          </reference>
        </references>
      </pivotArea>
    </format>
    <format dxfId="7305">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4"/>
          </reference>
        </references>
      </pivotArea>
    </format>
    <format dxfId="7304">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4"/>
          </reference>
        </references>
      </pivotArea>
    </format>
    <format dxfId="7303">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4"/>
          </reference>
        </references>
      </pivotArea>
    </format>
    <format dxfId="7302">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4"/>
          </reference>
        </references>
      </pivotArea>
    </format>
    <format dxfId="7301">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4"/>
          </reference>
        </references>
      </pivotArea>
    </format>
    <format dxfId="7300">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4"/>
          </reference>
        </references>
      </pivotArea>
    </format>
    <format dxfId="7299">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4"/>
          </reference>
        </references>
      </pivotArea>
    </format>
    <format dxfId="7298">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5"/>
          </reference>
        </references>
      </pivotArea>
    </format>
    <format dxfId="7297">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5"/>
          </reference>
        </references>
      </pivotArea>
    </format>
    <format dxfId="7296">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5"/>
          </reference>
        </references>
      </pivotArea>
    </format>
    <format dxfId="7295">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5"/>
          </reference>
        </references>
      </pivotArea>
    </format>
    <format dxfId="7294">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5"/>
          </reference>
        </references>
      </pivotArea>
    </format>
    <format dxfId="7293">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5"/>
          </reference>
        </references>
      </pivotArea>
    </format>
    <format dxfId="7292">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5"/>
          </reference>
        </references>
      </pivotArea>
    </format>
    <format dxfId="7291">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5"/>
          </reference>
        </references>
      </pivotArea>
    </format>
    <format dxfId="7290">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5"/>
          </reference>
        </references>
      </pivotArea>
    </format>
    <format dxfId="7289">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5"/>
          </reference>
        </references>
      </pivotArea>
    </format>
    <format dxfId="7288">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5"/>
          </reference>
        </references>
      </pivotArea>
    </format>
    <format dxfId="7287">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5"/>
          </reference>
        </references>
      </pivotArea>
    </format>
    <format dxfId="7286">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5"/>
          </reference>
        </references>
      </pivotArea>
    </format>
    <format dxfId="7285">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5"/>
          </reference>
        </references>
      </pivotArea>
    </format>
    <format dxfId="7284">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5"/>
          </reference>
        </references>
      </pivotArea>
    </format>
    <format dxfId="7283">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5"/>
          </reference>
        </references>
      </pivotArea>
    </format>
    <format dxfId="7282">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5"/>
          </reference>
        </references>
      </pivotArea>
    </format>
    <format dxfId="7281">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5"/>
          </reference>
        </references>
      </pivotArea>
    </format>
    <format dxfId="7280">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5"/>
          </reference>
        </references>
      </pivotArea>
    </format>
    <format dxfId="7279">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5"/>
          </reference>
        </references>
      </pivotArea>
    </format>
    <format dxfId="7278">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5"/>
          </reference>
        </references>
      </pivotArea>
    </format>
    <format dxfId="7277">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5"/>
          </reference>
        </references>
      </pivotArea>
    </format>
    <format dxfId="7276">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5"/>
          </reference>
        </references>
      </pivotArea>
    </format>
    <format dxfId="7275">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5"/>
          </reference>
        </references>
      </pivotArea>
    </format>
    <format dxfId="7274">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5"/>
          </reference>
        </references>
      </pivotArea>
    </format>
    <format dxfId="7273">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5"/>
          </reference>
        </references>
      </pivotArea>
    </format>
    <format dxfId="7272">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5"/>
          </reference>
        </references>
      </pivotArea>
    </format>
    <format dxfId="7271">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5"/>
          </reference>
        </references>
      </pivotArea>
    </format>
    <format dxfId="7270">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5"/>
          </reference>
        </references>
      </pivotArea>
    </format>
    <format dxfId="7269">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5"/>
          </reference>
        </references>
      </pivotArea>
    </format>
    <format dxfId="7268">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5"/>
          </reference>
        </references>
      </pivotArea>
    </format>
    <format dxfId="7267">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5"/>
          </reference>
        </references>
      </pivotArea>
    </format>
    <format dxfId="7266">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5"/>
          </reference>
        </references>
      </pivotArea>
    </format>
    <format dxfId="7265">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5"/>
          </reference>
        </references>
      </pivotArea>
    </format>
    <format dxfId="7264">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5"/>
          </reference>
        </references>
      </pivotArea>
    </format>
    <format dxfId="7263">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5"/>
          </reference>
        </references>
      </pivotArea>
    </format>
    <format dxfId="726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5"/>
          </reference>
        </references>
      </pivotArea>
    </format>
    <format dxfId="7261">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5"/>
          </reference>
        </references>
      </pivotArea>
    </format>
    <format dxfId="7260">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5"/>
          </reference>
        </references>
      </pivotArea>
    </format>
    <format dxfId="7259">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5"/>
          </reference>
        </references>
      </pivotArea>
    </format>
    <format dxfId="7258">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5"/>
          </reference>
        </references>
      </pivotArea>
    </format>
    <format dxfId="7257">
      <pivotArea dataOnly="0" labelOnly="1" outline="0" fieldPosition="0">
        <references count="5">
          <reference field="5" count="1" selected="0">
            <x v="0"/>
          </reference>
          <reference field="11" count="1">
            <x v="11"/>
          </reference>
          <reference field="14" count="1" selected="0">
            <x v="29"/>
          </reference>
          <reference field="15" count="1" selected="0">
            <x v="1"/>
          </reference>
          <reference field="21" count="1" selected="0">
            <x v="5"/>
          </reference>
        </references>
      </pivotArea>
    </format>
    <format dxfId="7256">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5"/>
          </reference>
        </references>
      </pivotArea>
    </format>
    <format dxfId="7255">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5"/>
          </reference>
        </references>
      </pivotArea>
    </format>
    <format dxfId="7254">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5"/>
          </reference>
        </references>
      </pivotArea>
    </format>
    <format dxfId="7253">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5"/>
          </reference>
        </references>
      </pivotArea>
    </format>
    <format dxfId="7252">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5"/>
          </reference>
        </references>
      </pivotArea>
    </format>
    <format dxfId="7251">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5"/>
          </reference>
        </references>
      </pivotArea>
    </format>
    <format dxfId="725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5"/>
          </reference>
        </references>
      </pivotArea>
    </format>
    <format dxfId="724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5"/>
          </reference>
        </references>
      </pivotArea>
    </format>
    <format dxfId="724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5"/>
          </reference>
        </references>
      </pivotArea>
    </format>
    <format dxfId="724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5"/>
          </reference>
        </references>
      </pivotArea>
    </format>
    <format dxfId="7246">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5"/>
          </reference>
        </references>
      </pivotArea>
    </format>
    <format dxfId="724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5"/>
          </reference>
        </references>
      </pivotArea>
    </format>
    <format dxfId="7244">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5"/>
          </reference>
        </references>
      </pivotArea>
    </format>
    <format dxfId="7243">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5"/>
          </reference>
        </references>
      </pivotArea>
    </format>
    <format dxfId="724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5"/>
          </reference>
        </references>
      </pivotArea>
    </format>
    <format dxfId="7241">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5"/>
          </reference>
        </references>
      </pivotArea>
    </format>
    <format dxfId="7240">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5"/>
          </reference>
        </references>
      </pivotArea>
    </format>
    <format dxfId="7239">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5"/>
          </reference>
        </references>
      </pivotArea>
    </format>
    <format dxfId="7238">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5"/>
          </reference>
        </references>
      </pivotArea>
    </format>
    <format dxfId="7237">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5"/>
          </reference>
        </references>
      </pivotArea>
    </format>
    <format dxfId="7236">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5"/>
          </reference>
        </references>
      </pivotArea>
    </format>
    <format dxfId="7235">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5"/>
          </reference>
        </references>
      </pivotArea>
    </format>
    <format dxfId="7234">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5"/>
          </reference>
        </references>
      </pivotArea>
    </format>
    <format dxfId="7233">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5"/>
          </reference>
        </references>
      </pivotArea>
    </format>
    <format dxfId="7232">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5"/>
          </reference>
        </references>
      </pivotArea>
    </format>
    <format dxfId="7231">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5"/>
          </reference>
        </references>
      </pivotArea>
    </format>
    <format dxfId="7230">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5"/>
          </reference>
        </references>
      </pivotArea>
    </format>
    <format dxfId="7229">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5"/>
          </reference>
        </references>
      </pivotArea>
    </format>
    <format dxfId="7228">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5"/>
          </reference>
        </references>
      </pivotArea>
    </format>
    <format dxfId="7227">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5"/>
          </reference>
        </references>
      </pivotArea>
    </format>
    <format dxfId="7226">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5"/>
          </reference>
        </references>
      </pivotArea>
    </format>
    <format dxfId="7225">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5"/>
          </reference>
        </references>
      </pivotArea>
    </format>
    <format dxfId="7224">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5"/>
          </reference>
        </references>
      </pivotArea>
    </format>
    <format dxfId="7223">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5"/>
          </reference>
        </references>
      </pivotArea>
    </format>
    <format dxfId="7222">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5"/>
          </reference>
        </references>
      </pivotArea>
    </format>
    <format dxfId="7221">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5"/>
          </reference>
        </references>
      </pivotArea>
    </format>
    <format dxfId="7220">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5"/>
          </reference>
        </references>
      </pivotArea>
    </format>
    <format dxfId="7219">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5"/>
          </reference>
        </references>
      </pivotArea>
    </format>
    <format dxfId="7218">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5"/>
          </reference>
        </references>
      </pivotArea>
    </format>
    <format dxfId="7217">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5"/>
          </reference>
        </references>
      </pivotArea>
    </format>
    <format dxfId="7216">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5"/>
          </reference>
        </references>
      </pivotArea>
    </format>
    <format dxfId="7215">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5"/>
          </reference>
        </references>
      </pivotArea>
    </format>
    <format dxfId="7214">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5"/>
          </reference>
        </references>
      </pivotArea>
    </format>
    <format dxfId="7213">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5"/>
          </reference>
        </references>
      </pivotArea>
    </format>
    <format dxfId="7212">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5"/>
          </reference>
        </references>
      </pivotArea>
    </format>
    <format dxfId="7211">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5"/>
          </reference>
        </references>
      </pivotArea>
    </format>
    <format dxfId="7210">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5"/>
          </reference>
        </references>
      </pivotArea>
    </format>
    <format dxfId="7209">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5"/>
          </reference>
        </references>
      </pivotArea>
    </format>
    <format dxfId="7208">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5"/>
          </reference>
        </references>
      </pivotArea>
    </format>
    <format dxfId="7207">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5"/>
          </reference>
        </references>
      </pivotArea>
    </format>
    <format dxfId="7206">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5"/>
          </reference>
        </references>
      </pivotArea>
    </format>
    <format dxfId="7205">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5"/>
          </reference>
        </references>
      </pivotArea>
    </format>
    <format dxfId="7204">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5"/>
          </reference>
        </references>
      </pivotArea>
    </format>
    <format dxfId="7203">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5"/>
          </reference>
        </references>
      </pivotArea>
    </format>
    <format dxfId="7202">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5"/>
          </reference>
        </references>
      </pivotArea>
    </format>
    <format dxfId="7201">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5"/>
          </reference>
        </references>
      </pivotArea>
    </format>
    <format dxfId="7200">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5"/>
          </reference>
        </references>
      </pivotArea>
    </format>
    <format dxfId="7199">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5"/>
          </reference>
        </references>
      </pivotArea>
    </format>
    <format dxfId="7198">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5"/>
          </reference>
        </references>
      </pivotArea>
    </format>
    <format dxfId="7197">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5"/>
          </reference>
        </references>
      </pivotArea>
    </format>
    <format dxfId="7196">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5"/>
          </reference>
        </references>
      </pivotArea>
    </format>
    <format dxfId="7195">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5"/>
          </reference>
        </references>
      </pivotArea>
    </format>
    <format dxfId="7194">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5"/>
          </reference>
        </references>
      </pivotArea>
    </format>
    <format dxfId="7193">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5"/>
          </reference>
        </references>
      </pivotArea>
    </format>
    <format dxfId="7192">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5"/>
          </reference>
        </references>
      </pivotArea>
    </format>
    <format dxfId="7191">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5"/>
          </reference>
        </references>
      </pivotArea>
    </format>
    <format dxfId="7190">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5"/>
          </reference>
        </references>
      </pivotArea>
    </format>
    <format dxfId="7189">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5"/>
          </reference>
        </references>
      </pivotArea>
    </format>
    <format dxfId="7188">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5"/>
          </reference>
        </references>
      </pivotArea>
    </format>
    <format dxfId="7187">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5"/>
          </reference>
        </references>
      </pivotArea>
    </format>
    <format dxfId="7186">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5"/>
          </reference>
        </references>
      </pivotArea>
    </format>
    <format dxfId="7185">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5"/>
          </reference>
        </references>
      </pivotArea>
    </format>
    <format dxfId="7184">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5"/>
          </reference>
        </references>
      </pivotArea>
    </format>
    <format dxfId="7183">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5"/>
          </reference>
        </references>
      </pivotArea>
    </format>
    <format dxfId="7182">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5"/>
          </reference>
        </references>
      </pivotArea>
    </format>
    <format dxfId="7181">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5"/>
          </reference>
        </references>
      </pivotArea>
    </format>
    <format dxfId="7180">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5"/>
          </reference>
        </references>
      </pivotArea>
    </format>
    <format dxfId="7179">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5"/>
          </reference>
        </references>
      </pivotArea>
    </format>
    <format dxfId="7178">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5"/>
          </reference>
        </references>
      </pivotArea>
    </format>
    <format dxfId="7177">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5"/>
          </reference>
        </references>
      </pivotArea>
    </format>
    <format dxfId="7176">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5"/>
          </reference>
        </references>
      </pivotArea>
    </format>
    <format dxfId="7175">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5"/>
          </reference>
        </references>
      </pivotArea>
    </format>
    <format dxfId="7174">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5"/>
          </reference>
        </references>
      </pivotArea>
    </format>
    <format dxfId="7173">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5"/>
          </reference>
        </references>
      </pivotArea>
    </format>
    <format dxfId="7172">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5"/>
          </reference>
        </references>
      </pivotArea>
    </format>
    <format dxfId="7171">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5"/>
          </reference>
        </references>
      </pivotArea>
    </format>
    <format dxfId="717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5"/>
          </reference>
        </references>
      </pivotArea>
    </format>
    <format dxfId="716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5"/>
          </reference>
        </references>
      </pivotArea>
    </format>
    <format dxfId="7168">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5"/>
          </reference>
        </references>
      </pivotArea>
    </format>
    <format dxfId="7167">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5"/>
          </reference>
        </references>
      </pivotArea>
    </format>
    <format dxfId="7166">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5"/>
          </reference>
        </references>
      </pivotArea>
    </format>
    <format dxfId="7165">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5"/>
          </reference>
        </references>
      </pivotArea>
    </format>
    <format dxfId="7164">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5"/>
          </reference>
        </references>
      </pivotArea>
    </format>
    <format dxfId="7163">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5"/>
          </reference>
        </references>
      </pivotArea>
    </format>
    <format dxfId="7162">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5"/>
          </reference>
        </references>
      </pivotArea>
    </format>
    <format dxfId="7161">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5"/>
          </reference>
        </references>
      </pivotArea>
    </format>
    <format dxfId="7160">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5"/>
          </reference>
        </references>
      </pivotArea>
    </format>
    <format dxfId="7159">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5"/>
          </reference>
        </references>
      </pivotArea>
    </format>
    <format dxfId="7158">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5"/>
          </reference>
        </references>
      </pivotArea>
    </format>
    <format dxfId="7157">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5"/>
          </reference>
        </references>
      </pivotArea>
    </format>
    <format dxfId="7156">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5"/>
          </reference>
        </references>
      </pivotArea>
    </format>
    <format dxfId="7155">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5"/>
          </reference>
        </references>
      </pivotArea>
    </format>
    <format dxfId="7154">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5"/>
          </reference>
        </references>
      </pivotArea>
    </format>
    <format dxfId="7153">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5"/>
          </reference>
        </references>
      </pivotArea>
    </format>
    <format dxfId="7152">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5"/>
          </reference>
        </references>
      </pivotArea>
    </format>
    <format dxfId="7151">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5"/>
          </reference>
        </references>
      </pivotArea>
    </format>
    <format dxfId="7150">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5"/>
          </reference>
        </references>
      </pivotArea>
    </format>
    <format dxfId="7149">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5"/>
          </reference>
        </references>
      </pivotArea>
    </format>
    <format dxfId="7148">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5"/>
          </reference>
        </references>
      </pivotArea>
    </format>
    <format dxfId="7147">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5"/>
          </reference>
        </references>
      </pivotArea>
    </format>
    <format dxfId="7146">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5"/>
          </reference>
        </references>
      </pivotArea>
    </format>
    <format dxfId="7145">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5"/>
          </reference>
        </references>
      </pivotArea>
    </format>
    <format dxfId="7144">
      <pivotArea dataOnly="0" labelOnly="1" outline="0" fieldPosition="0">
        <references count="5">
          <reference field="5" count="1" selected="0">
            <x v="2"/>
          </reference>
          <reference field="11" count="1">
            <x v="31"/>
          </reference>
          <reference field="14" count="1" selected="0">
            <x v="306"/>
          </reference>
          <reference field="15" count="1" selected="0">
            <x v="1"/>
          </reference>
          <reference field="21" count="1" selected="0">
            <x v="6"/>
          </reference>
        </references>
      </pivotArea>
    </format>
    <format dxfId="7143">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6"/>
          </reference>
        </references>
      </pivotArea>
    </format>
    <format dxfId="7142">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6"/>
          </reference>
        </references>
      </pivotArea>
    </format>
    <format dxfId="7141">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6"/>
          </reference>
        </references>
      </pivotArea>
    </format>
    <format dxfId="7140">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6"/>
          </reference>
        </references>
      </pivotArea>
    </format>
    <format dxfId="7139">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6"/>
          </reference>
        </references>
      </pivotArea>
    </format>
    <format dxfId="7138">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6"/>
          </reference>
        </references>
      </pivotArea>
    </format>
    <format dxfId="7137">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6"/>
          </reference>
        </references>
      </pivotArea>
    </format>
    <format dxfId="7136">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6"/>
          </reference>
        </references>
      </pivotArea>
    </format>
    <format dxfId="7135">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6"/>
          </reference>
        </references>
      </pivotArea>
    </format>
    <format dxfId="7134">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6"/>
          </reference>
        </references>
      </pivotArea>
    </format>
    <format dxfId="7133">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6"/>
          </reference>
        </references>
      </pivotArea>
    </format>
    <format dxfId="7132">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6"/>
          </reference>
        </references>
      </pivotArea>
    </format>
    <format dxfId="7131">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6"/>
          </reference>
        </references>
      </pivotArea>
    </format>
    <format dxfId="7130">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6"/>
          </reference>
        </references>
      </pivotArea>
    </format>
    <format dxfId="7129">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6"/>
          </reference>
        </references>
      </pivotArea>
    </format>
    <format dxfId="7128">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6"/>
          </reference>
        </references>
      </pivotArea>
    </format>
    <format dxfId="7127">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6"/>
          </reference>
        </references>
      </pivotArea>
    </format>
    <format dxfId="7126">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6"/>
          </reference>
        </references>
      </pivotArea>
    </format>
    <format dxfId="7125">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6"/>
          </reference>
        </references>
      </pivotArea>
    </format>
    <format dxfId="7124">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6"/>
          </reference>
        </references>
      </pivotArea>
    </format>
    <format dxfId="7123">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6"/>
          </reference>
        </references>
      </pivotArea>
    </format>
    <format dxfId="7122">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6"/>
          </reference>
        </references>
      </pivotArea>
    </format>
    <format dxfId="7121">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6"/>
          </reference>
        </references>
      </pivotArea>
    </format>
    <format dxfId="7120">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6"/>
          </reference>
        </references>
      </pivotArea>
    </format>
    <format dxfId="7119">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6"/>
          </reference>
        </references>
      </pivotArea>
    </format>
    <format dxfId="7118">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6"/>
          </reference>
        </references>
      </pivotArea>
    </format>
    <format dxfId="7117">
      <pivotArea dataOnly="0" labelOnly="1" outline="0" fieldPosition="0">
        <references count="5">
          <reference field="5" count="1" selected="0">
            <x v="3"/>
          </reference>
          <reference field="11" count="1">
            <x v="29"/>
          </reference>
          <reference field="14" count="1" selected="0">
            <x v="324"/>
          </reference>
          <reference field="15" count="1" selected="0">
            <x v="1"/>
          </reference>
          <reference field="21" count="1" selected="0">
            <x v="6"/>
          </reference>
        </references>
      </pivotArea>
    </format>
    <format dxfId="7116">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6"/>
          </reference>
        </references>
      </pivotArea>
    </format>
    <format dxfId="7115">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6"/>
          </reference>
        </references>
      </pivotArea>
    </format>
    <format dxfId="7114">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6"/>
          </reference>
        </references>
      </pivotArea>
    </format>
    <format dxfId="7113">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6"/>
          </reference>
        </references>
      </pivotArea>
    </format>
    <format dxfId="7112">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6"/>
          </reference>
        </references>
      </pivotArea>
    </format>
    <format dxfId="7111">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6"/>
          </reference>
        </references>
      </pivotArea>
    </format>
    <format dxfId="7110">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6"/>
          </reference>
        </references>
      </pivotArea>
    </format>
    <format dxfId="7109">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6"/>
          </reference>
        </references>
      </pivotArea>
    </format>
    <format dxfId="7108">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6"/>
          </reference>
        </references>
      </pivotArea>
    </format>
    <format dxfId="7107">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6"/>
          </reference>
        </references>
      </pivotArea>
    </format>
    <format dxfId="7106">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6"/>
          </reference>
        </references>
      </pivotArea>
    </format>
    <format dxfId="7105">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6"/>
          </reference>
        </references>
      </pivotArea>
    </format>
    <format dxfId="7104">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6"/>
          </reference>
        </references>
      </pivotArea>
    </format>
    <format dxfId="7103">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6"/>
          </reference>
        </references>
      </pivotArea>
    </format>
    <format dxfId="7102">
      <pivotArea dataOnly="0" labelOnly="1" outline="0" fieldPosition="0">
        <references count="5">
          <reference field="5" count="1" selected="0">
            <x v="0"/>
          </reference>
          <reference field="11" count="1">
            <x v="11"/>
          </reference>
          <reference field="14" count="1" selected="0">
            <x v="29"/>
          </reference>
          <reference field="15" count="1" selected="0">
            <x v="1"/>
          </reference>
          <reference field="21" count="1" selected="0">
            <x v="6"/>
          </reference>
        </references>
      </pivotArea>
    </format>
    <format dxfId="7101">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6"/>
          </reference>
        </references>
      </pivotArea>
    </format>
    <format dxfId="7100">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6"/>
          </reference>
        </references>
      </pivotArea>
    </format>
    <format dxfId="7099">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6"/>
          </reference>
        </references>
      </pivotArea>
    </format>
    <format dxfId="7098">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6"/>
          </reference>
        </references>
      </pivotArea>
    </format>
    <format dxfId="7097">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6"/>
          </reference>
        </references>
      </pivotArea>
    </format>
    <format dxfId="7096">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6"/>
          </reference>
        </references>
      </pivotArea>
    </format>
    <format dxfId="7095">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6"/>
          </reference>
        </references>
      </pivotArea>
    </format>
    <format dxfId="7094">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6"/>
          </reference>
        </references>
      </pivotArea>
    </format>
    <format dxfId="7093">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6"/>
          </reference>
        </references>
      </pivotArea>
    </format>
    <format dxfId="7092">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6"/>
          </reference>
        </references>
      </pivotArea>
    </format>
    <format dxfId="7091">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6"/>
          </reference>
        </references>
      </pivotArea>
    </format>
    <format dxfId="7090">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6"/>
          </reference>
        </references>
      </pivotArea>
    </format>
    <format dxfId="7089">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6"/>
          </reference>
        </references>
      </pivotArea>
    </format>
    <format dxfId="7088">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6"/>
          </reference>
        </references>
      </pivotArea>
    </format>
    <format dxfId="7087">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6"/>
          </reference>
        </references>
      </pivotArea>
    </format>
    <format dxfId="7086">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6"/>
          </reference>
        </references>
      </pivotArea>
    </format>
    <format dxfId="7085">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6"/>
          </reference>
        </references>
      </pivotArea>
    </format>
    <format dxfId="7084">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6"/>
          </reference>
        </references>
      </pivotArea>
    </format>
    <format dxfId="7083">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6"/>
          </reference>
        </references>
      </pivotArea>
    </format>
    <format dxfId="7082">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6"/>
          </reference>
        </references>
      </pivotArea>
    </format>
    <format dxfId="7081">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6"/>
          </reference>
        </references>
      </pivotArea>
    </format>
    <format dxfId="7080">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6"/>
          </reference>
        </references>
      </pivotArea>
    </format>
    <format dxfId="7079">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6"/>
          </reference>
        </references>
      </pivotArea>
    </format>
    <format dxfId="7078">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6"/>
          </reference>
        </references>
      </pivotArea>
    </format>
    <format dxfId="7077">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6"/>
          </reference>
        </references>
      </pivotArea>
    </format>
    <format dxfId="7076">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6"/>
          </reference>
        </references>
      </pivotArea>
    </format>
    <format dxfId="7075">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6"/>
          </reference>
        </references>
      </pivotArea>
    </format>
    <format dxfId="7074">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6"/>
          </reference>
        </references>
      </pivotArea>
    </format>
    <format dxfId="7073">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6"/>
          </reference>
        </references>
      </pivotArea>
    </format>
    <format dxfId="7072">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6"/>
          </reference>
        </references>
      </pivotArea>
    </format>
    <format dxfId="7071">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6"/>
          </reference>
        </references>
      </pivotArea>
    </format>
    <format dxfId="7070">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6"/>
          </reference>
        </references>
      </pivotArea>
    </format>
    <format dxfId="7069">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6"/>
          </reference>
        </references>
      </pivotArea>
    </format>
    <format dxfId="7068">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6"/>
          </reference>
        </references>
      </pivotArea>
    </format>
    <format dxfId="7067">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6"/>
          </reference>
        </references>
      </pivotArea>
    </format>
    <format dxfId="7066">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6"/>
          </reference>
        </references>
      </pivotArea>
    </format>
    <format dxfId="7065">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6"/>
          </reference>
        </references>
      </pivotArea>
    </format>
    <format dxfId="7064">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6"/>
          </reference>
        </references>
      </pivotArea>
    </format>
    <format dxfId="7063">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6"/>
          </reference>
        </references>
      </pivotArea>
    </format>
    <format dxfId="7062">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6"/>
          </reference>
        </references>
      </pivotArea>
    </format>
    <format dxfId="7061">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6"/>
          </reference>
        </references>
      </pivotArea>
    </format>
    <format dxfId="7060">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6"/>
          </reference>
        </references>
      </pivotArea>
    </format>
    <format dxfId="7059">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6"/>
          </reference>
        </references>
      </pivotArea>
    </format>
    <format dxfId="7058">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6"/>
          </reference>
        </references>
      </pivotArea>
    </format>
    <format dxfId="7057">
      <pivotArea dataOnly="0" labelOnly="1" outline="0" fieldPosition="0">
        <references count="5">
          <reference field="5" count="1" selected="0">
            <x v="4"/>
          </reference>
          <reference field="11" count="1">
            <x v="6"/>
          </reference>
          <reference field="14" count="1" selected="0">
            <x v="269"/>
          </reference>
          <reference field="15" count="1" selected="0">
            <x v="1"/>
          </reference>
          <reference field="21" count="1" selected="0">
            <x v="6"/>
          </reference>
        </references>
      </pivotArea>
    </format>
    <format dxfId="7056">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6"/>
          </reference>
        </references>
      </pivotArea>
    </format>
    <format dxfId="7055">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6"/>
          </reference>
        </references>
      </pivotArea>
    </format>
    <format dxfId="7054">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6"/>
          </reference>
        </references>
      </pivotArea>
    </format>
    <format dxfId="7053">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6"/>
          </reference>
        </references>
      </pivotArea>
    </format>
    <format dxfId="7052">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6"/>
          </reference>
        </references>
      </pivotArea>
    </format>
    <format dxfId="7051">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6"/>
          </reference>
        </references>
      </pivotArea>
    </format>
    <format dxfId="7050">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6"/>
          </reference>
        </references>
      </pivotArea>
    </format>
    <format dxfId="7049">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6"/>
          </reference>
        </references>
      </pivotArea>
    </format>
    <format dxfId="7048">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6"/>
          </reference>
        </references>
      </pivotArea>
    </format>
    <format dxfId="7047">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6"/>
          </reference>
        </references>
      </pivotArea>
    </format>
    <format dxfId="7046">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6"/>
          </reference>
        </references>
      </pivotArea>
    </format>
    <format dxfId="7045">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6"/>
          </reference>
        </references>
      </pivotArea>
    </format>
    <format dxfId="7044">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6"/>
          </reference>
        </references>
      </pivotArea>
    </format>
    <format dxfId="7043">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6"/>
          </reference>
        </references>
      </pivotArea>
    </format>
    <format dxfId="7042">
      <pivotArea dataOnly="0" labelOnly="1" outline="0" fieldPosition="0">
        <references count="5">
          <reference field="5" count="1" selected="0">
            <x v="4"/>
          </reference>
          <reference field="11" count="1">
            <x v="44"/>
          </reference>
          <reference field="14" count="1" selected="0">
            <x v="325"/>
          </reference>
          <reference field="15" count="1" selected="0">
            <x v="2"/>
          </reference>
          <reference field="21" count="1" selected="0">
            <x v="6"/>
          </reference>
        </references>
      </pivotArea>
    </format>
    <format dxfId="7041">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6"/>
          </reference>
        </references>
      </pivotArea>
    </format>
    <format dxfId="7040">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6"/>
          </reference>
        </references>
      </pivotArea>
    </format>
    <format dxfId="7039">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6"/>
          </reference>
        </references>
      </pivotArea>
    </format>
    <format dxfId="7038">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6"/>
          </reference>
        </references>
      </pivotArea>
    </format>
    <format dxfId="7037">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6"/>
          </reference>
        </references>
      </pivotArea>
    </format>
    <format dxfId="7036">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6"/>
          </reference>
        </references>
      </pivotArea>
    </format>
    <format dxfId="7035">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6"/>
          </reference>
        </references>
      </pivotArea>
    </format>
    <format dxfId="7034">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6"/>
          </reference>
        </references>
      </pivotArea>
    </format>
    <format dxfId="7033">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6"/>
          </reference>
        </references>
      </pivotArea>
    </format>
    <format dxfId="7032">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6"/>
          </reference>
        </references>
      </pivotArea>
    </format>
    <format dxfId="7031">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6"/>
          </reference>
        </references>
      </pivotArea>
    </format>
    <format dxfId="7030">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6"/>
          </reference>
        </references>
      </pivotArea>
    </format>
    <format dxfId="7029">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6"/>
          </reference>
        </references>
      </pivotArea>
    </format>
    <format dxfId="7028">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6"/>
          </reference>
        </references>
      </pivotArea>
    </format>
    <format dxfId="7027">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6"/>
          </reference>
        </references>
      </pivotArea>
    </format>
    <format dxfId="7026">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6"/>
          </reference>
        </references>
      </pivotArea>
    </format>
    <format dxfId="7025">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6"/>
          </reference>
        </references>
      </pivotArea>
    </format>
    <format dxfId="7024">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6"/>
          </reference>
        </references>
      </pivotArea>
    </format>
    <format dxfId="7023">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6"/>
          </reference>
        </references>
      </pivotArea>
    </format>
    <format dxfId="7022">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6"/>
          </reference>
        </references>
      </pivotArea>
    </format>
    <format dxfId="7021">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6"/>
          </reference>
        </references>
      </pivotArea>
    </format>
    <format dxfId="7020">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6"/>
          </reference>
        </references>
      </pivotArea>
    </format>
    <format dxfId="7019">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6"/>
          </reference>
        </references>
      </pivotArea>
    </format>
    <format dxfId="7018">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6"/>
          </reference>
        </references>
      </pivotArea>
    </format>
    <format dxfId="7017">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6"/>
          </reference>
        </references>
      </pivotArea>
    </format>
    <format dxfId="7016">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6"/>
          </reference>
        </references>
      </pivotArea>
    </format>
    <format dxfId="7015">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6"/>
          </reference>
        </references>
      </pivotArea>
    </format>
    <format dxfId="7014">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6"/>
          </reference>
        </references>
      </pivotArea>
    </format>
    <format dxfId="7013">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6"/>
          </reference>
        </references>
      </pivotArea>
    </format>
    <format dxfId="7012">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6"/>
          </reference>
        </references>
      </pivotArea>
    </format>
    <format dxfId="7011">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6"/>
          </reference>
        </references>
      </pivotArea>
    </format>
    <format dxfId="7010">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6"/>
          </reference>
        </references>
      </pivotArea>
    </format>
    <format dxfId="7009">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6"/>
          </reference>
        </references>
      </pivotArea>
    </format>
    <format dxfId="7008">
      <pivotArea dataOnly="0" labelOnly="1" outline="0" fieldPosition="0">
        <references count="5">
          <reference field="5" count="1" selected="0">
            <x v="4"/>
          </reference>
          <reference field="11" count="1">
            <x v="6"/>
          </reference>
          <reference field="14" count="1" selected="0">
            <x v="188"/>
          </reference>
          <reference field="15" count="1" selected="0">
            <x v="2"/>
          </reference>
          <reference field="21" count="1" selected="0">
            <x v="6"/>
          </reference>
        </references>
      </pivotArea>
    </format>
    <format dxfId="7007">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6"/>
          </reference>
        </references>
      </pivotArea>
    </format>
    <format dxfId="7006">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6"/>
          </reference>
        </references>
      </pivotArea>
    </format>
    <format dxfId="7005">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6"/>
          </reference>
        </references>
      </pivotArea>
    </format>
    <format dxfId="7004">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6"/>
          </reference>
        </references>
      </pivotArea>
    </format>
    <format dxfId="7003">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6"/>
          </reference>
        </references>
      </pivotArea>
    </format>
    <format dxfId="7002">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6"/>
          </reference>
        </references>
      </pivotArea>
    </format>
    <format dxfId="7001">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6"/>
          </reference>
        </references>
      </pivotArea>
    </format>
    <format dxfId="7000">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6"/>
          </reference>
        </references>
      </pivotArea>
    </format>
    <format dxfId="6999">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6"/>
          </reference>
        </references>
      </pivotArea>
    </format>
    <format dxfId="6998">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6"/>
          </reference>
        </references>
      </pivotArea>
    </format>
    <format dxfId="6997">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6"/>
          </reference>
        </references>
      </pivotArea>
    </format>
    <format dxfId="6996">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6"/>
          </reference>
        </references>
      </pivotArea>
    </format>
    <format dxfId="6995">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6"/>
          </reference>
        </references>
      </pivotArea>
    </format>
    <format dxfId="6994">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6"/>
          </reference>
        </references>
      </pivotArea>
    </format>
    <format dxfId="6993">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6"/>
          </reference>
        </references>
      </pivotArea>
    </format>
    <format dxfId="6992">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6"/>
          </reference>
        </references>
      </pivotArea>
    </format>
    <format dxfId="6991">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6"/>
          </reference>
        </references>
      </pivotArea>
    </format>
    <format dxfId="6990">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6"/>
          </reference>
        </references>
      </pivotArea>
    </format>
    <format dxfId="6989">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7"/>
          </reference>
        </references>
      </pivotArea>
    </format>
    <format dxfId="6988">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7"/>
          </reference>
        </references>
      </pivotArea>
    </format>
    <format dxfId="6987">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7"/>
          </reference>
        </references>
      </pivotArea>
    </format>
    <format dxfId="6986">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7"/>
          </reference>
        </references>
      </pivotArea>
    </format>
    <format dxfId="6985">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7"/>
          </reference>
        </references>
      </pivotArea>
    </format>
    <format dxfId="6984">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7"/>
          </reference>
        </references>
      </pivotArea>
    </format>
    <format dxfId="6983">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7"/>
          </reference>
        </references>
      </pivotArea>
    </format>
    <format dxfId="6982">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7"/>
          </reference>
        </references>
      </pivotArea>
    </format>
    <format dxfId="6981">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7"/>
          </reference>
        </references>
      </pivotArea>
    </format>
    <format dxfId="6980">
      <pivotArea dataOnly="0" labelOnly="1" outline="0" fieldPosition="0">
        <references count="5">
          <reference field="5" count="1" selected="0">
            <x v="2"/>
          </reference>
          <reference field="11" count="2">
            <x v="27"/>
            <x v="31"/>
          </reference>
          <reference field="14" count="1" selected="0">
            <x v="331"/>
          </reference>
          <reference field="15" count="1" selected="0">
            <x v="1"/>
          </reference>
          <reference field="21" count="1" selected="0">
            <x v="7"/>
          </reference>
        </references>
      </pivotArea>
    </format>
    <format dxfId="6979">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7"/>
          </reference>
        </references>
      </pivotArea>
    </format>
    <format dxfId="6978">
      <pivotArea dataOnly="0" labelOnly="1" outline="0" fieldPosition="0">
        <references count="5">
          <reference field="5" count="1" selected="0">
            <x v="2"/>
          </reference>
          <reference field="11" count="1">
            <x v="14"/>
          </reference>
          <reference field="14" count="1" selected="0">
            <x v="320"/>
          </reference>
          <reference field="15" count="1" selected="0">
            <x v="1"/>
          </reference>
          <reference field="21" count="1" selected="0">
            <x v="7"/>
          </reference>
        </references>
      </pivotArea>
    </format>
    <format dxfId="6977">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7"/>
          </reference>
        </references>
      </pivotArea>
    </format>
    <format dxfId="6976">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7"/>
          </reference>
        </references>
      </pivotArea>
    </format>
    <format dxfId="6975">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7"/>
          </reference>
        </references>
      </pivotArea>
    </format>
    <format dxfId="6974">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7"/>
          </reference>
        </references>
      </pivotArea>
    </format>
    <format dxfId="6973">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7"/>
          </reference>
        </references>
      </pivotArea>
    </format>
    <format dxfId="6972">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7"/>
          </reference>
        </references>
      </pivotArea>
    </format>
    <format dxfId="6971">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7"/>
          </reference>
        </references>
      </pivotArea>
    </format>
    <format dxfId="6970">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7"/>
          </reference>
        </references>
      </pivotArea>
    </format>
    <format dxfId="6969">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7"/>
          </reference>
        </references>
      </pivotArea>
    </format>
    <format dxfId="6968">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7"/>
          </reference>
        </references>
      </pivotArea>
    </format>
    <format dxfId="6967">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7"/>
          </reference>
        </references>
      </pivotArea>
    </format>
    <format dxfId="6966">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7"/>
          </reference>
        </references>
      </pivotArea>
    </format>
    <format dxfId="6965">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7"/>
          </reference>
        </references>
      </pivotArea>
    </format>
    <format dxfId="6964">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7"/>
          </reference>
        </references>
      </pivotArea>
    </format>
    <format dxfId="6963">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7"/>
          </reference>
        </references>
      </pivotArea>
    </format>
    <format dxfId="6962">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7"/>
          </reference>
        </references>
      </pivotArea>
    </format>
    <format dxfId="6961">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7"/>
          </reference>
        </references>
      </pivotArea>
    </format>
    <format dxfId="6960">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7"/>
          </reference>
        </references>
      </pivotArea>
    </format>
    <format dxfId="6959">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7"/>
          </reference>
        </references>
      </pivotArea>
    </format>
    <format dxfId="6958">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7"/>
          </reference>
        </references>
      </pivotArea>
    </format>
    <format dxfId="6957">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7"/>
          </reference>
        </references>
      </pivotArea>
    </format>
    <format dxfId="6956">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7"/>
          </reference>
        </references>
      </pivotArea>
    </format>
    <format dxfId="6955">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7"/>
          </reference>
        </references>
      </pivotArea>
    </format>
    <format dxfId="6954">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7"/>
          </reference>
        </references>
      </pivotArea>
    </format>
    <format dxfId="6953">
      <pivotArea dataOnly="0" labelOnly="1" outline="0" fieldPosition="0">
        <references count="5">
          <reference field="5" count="1" selected="0">
            <x v="3"/>
          </reference>
          <reference field="11" count="1">
            <x v="1"/>
          </reference>
          <reference field="14" count="1" selected="0">
            <x v="293"/>
          </reference>
          <reference field="15" count="1" selected="0">
            <x v="1"/>
          </reference>
          <reference field="21" count="1" selected="0">
            <x v="7"/>
          </reference>
        </references>
      </pivotArea>
    </format>
    <format dxfId="695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7"/>
          </reference>
        </references>
      </pivotArea>
    </format>
    <format dxfId="6951">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7"/>
          </reference>
        </references>
      </pivotArea>
    </format>
    <format dxfId="6950">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7"/>
          </reference>
        </references>
      </pivotArea>
    </format>
    <format dxfId="6949">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7"/>
          </reference>
        </references>
      </pivotArea>
    </format>
    <format dxfId="6948">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7"/>
          </reference>
        </references>
      </pivotArea>
    </format>
    <format dxfId="6947">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7"/>
          </reference>
        </references>
      </pivotArea>
    </format>
    <format dxfId="6946">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7"/>
          </reference>
        </references>
      </pivotArea>
    </format>
    <format dxfId="6945">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7"/>
          </reference>
        </references>
      </pivotArea>
    </format>
    <format dxfId="6944">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7"/>
          </reference>
        </references>
      </pivotArea>
    </format>
    <format dxfId="6943">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7"/>
          </reference>
        </references>
      </pivotArea>
    </format>
    <format dxfId="6942">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7"/>
          </reference>
        </references>
      </pivotArea>
    </format>
    <format dxfId="6941">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7"/>
          </reference>
        </references>
      </pivotArea>
    </format>
    <format dxfId="694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7"/>
          </reference>
        </references>
      </pivotArea>
    </format>
    <format dxfId="693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7"/>
          </reference>
        </references>
      </pivotArea>
    </format>
    <format dxfId="693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7"/>
          </reference>
        </references>
      </pivotArea>
    </format>
    <format dxfId="693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7"/>
          </reference>
        </references>
      </pivotArea>
    </format>
    <format dxfId="6936">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7"/>
          </reference>
        </references>
      </pivotArea>
    </format>
    <format dxfId="6935">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7"/>
          </reference>
        </references>
      </pivotArea>
    </format>
    <format dxfId="6934">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7"/>
          </reference>
        </references>
      </pivotArea>
    </format>
    <format dxfId="6933">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7"/>
          </reference>
        </references>
      </pivotArea>
    </format>
    <format dxfId="693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7"/>
          </reference>
        </references>
      </pivotArea>
    </format>
    <format dxfId="6931">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7"/>
          </reference>
        </references>
      </pivotArea>
    </format>
    <format dxfId="6930">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7"/>
          </reference>
        </references>
      </pivotArea>
    </format>
    <format dxfId="6929">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7"/>
          </reference>
        </references>
      </pivotArea>
    </format>
    <format dxfId="6928">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7"/>
          </reference>
        </references>
      </pivotArea>
    </format>
    <format dxfId="6927">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7"/>
          </reference>
        </references>
      </pivotArea>
    </format>
    <format dxfId="6926">
      <pivotArea dataOnly="0" labelOnly="1" outline="0" fieldPosition="0">
        <references count="5">
          <reference field="5" count="1" selected="0">
            <x v="0"/>
          </reference>
          <reference field="11" count="1">
            <x v="1"/>
          </reference>
          <reference field="14" count="1" selected="0">
            <x v="335"/>
          </reference>
          <reference field="15" count="1" selected="0">
            <x v="1"/>
          </reference>
          <reference field="21" count="1" selected="0">
            <x v="7"/>
          </reference>
        </references>
      </pivotArea>
    </format>
    <format dxfId="6925">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7"/>
          </reference>
        </references>
      </pivotArea>
    </format>
    <format dxfId="6924">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7"/>
          </reference>
        </references>
      </pivotArea>
    </format>
    <format dxfId="6923">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7"/>
          </reference>
        </references>
      </pivotArea>
    </format>
    <format dxfId="6922">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7"/>
          </reference>
        </references>
      </pivotArea>
    </format>
    <format dxfId="6921">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7"/>
          </reference>
        </references>
      </pivotArea>
    </format>
    <format dxfId="6920">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7"/>
          </reference>
        </references>
      </pivotArea>
    </format>
    <format dxfId="6919">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7"/>
          </reference>
        </references>
      </pivotArea>
    </format>
    <format dxfId="6918">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7"/>
          </reference>
        </references>
      </pivotArea>
    </format>
    <format dxfId="6917">
      <pivotArea dataOnly="0" labelOnly="1" outline="0" fieldPosition="0">
        <references count="5">
          <reference field="5" count="1" selected="0">
            <x v="4"/>
          </reference>
          <reference field="11" count="1">
            <x v="25"/>
          </reference>
          <reference field="14" count="1" selected="0">
            <x v="336"/>
          </reference>
          <reference field="15" count="1" selected="0">
            <x v="2"/>
          </reference>
          <reference field="21" count="1" selected="0">
            <x v="7"/>
          </reference>
        </references>
      </pivotArea>
    </format>
    <format dxfId="6916">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7"/>
          </reference>
        </references>
      </pivotArea>
    </format>
    <format dxfId="6915">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7"/>
          </reference>
        </references>
      </pivotArea>
    </format>
    <format dxfId="6914">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7"/>
          </reference>
        </references>
      </pivotArea>
    </format>
    <format dxfId="6913">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7"/>
          </reference>
        </references>
      </pivotArea>
    </format>
    <format dxfId="6912">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7"/>
          </reference>
        </references>
      </pivotArea>
    </format>
    <format dxfId="6911">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7"/>
          </reference>
        </references>
      </pivotArea>
    </format>
    <format dxfId="6910">
      <pivotArea dataOnly="0" labelOnly="1" outline="0" fieldPosition="0">
        <references count="5">
          <reference field="5" count="1" selected="0">
            <x v="4"/>
          </reference>
          <reference field="11" count="1">
            <x v="0"/>
          </reference>
          <reference field="14" count="1" selected="0">
            <x v="113"/>
          </reference>
          <reference field="15" count="1" selected="0">
            <x v="1"/>
          </reference>
          <reference field="21" count="1" selected="0">
            <x v="7"/>
          </reference>
        </references>
      </pivotArea>
    </format>
    <format dxfId="6909">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7"/>
          </reference>
        </references>
      </pivotArea>
    </format>
    <format dxfId="6908">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7"/>
          </reference>
        </references>
      </pivotArea>
    </format>
    <format dxfId="6907">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7"/>
          </reference>
        </references>
      </pivotArea>
    </format>
    <format dxfId="6906">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7"/>
          </reference>
        </references>
      </pivotArea>
    </format>
    <format dxfId="6905">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7"/>
          </reference>
        </references>
      </pivotArea>
    </format>
    <format dxfId="6904">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7"/>
          </reference>
        </references>
      </pivotArea>
    </format>
    <format dxfId="6903">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7"/>
          </reference>
        </references>
      </pivotArea>
    </format>
    <format dxfId="6902">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7"/>
          </reference>
        </references>
      </pivotArea>
    </format>
    <format dxfId="6901">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7"/>
          </reference>
        </references>
      </pivotArea>
    </format>
    <format dxfId="6900">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7"/>
          </reference>
        </references>
      </pivotArea>
    </format>
    <format dxfId="6899">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7"/>
          </reference>
        </references>
      </pivotArea>
    </format>
    <format dxfId="6898">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7"/>
          </reference>
        </references>
      </pivotArea>
    </format>
    <format dxfId="6897">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7"/>
          </reference>
        </references>
      </pivotArea>
    </format>
    <format dxfId="6896">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7"/>
          </reference>
        </references>
      </pivotArea>
    </format>
    <format dxfId="6895">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7"/>
          </reference>
        </references>
      </pivotArea>
    </format>
    <format dxfId="6894">
      <pivotArea dataOnly="0" labelOnly="1" outline="0" fieldPosition="0">
        <references count="5">
          <reference field="5" count="1" selected="0">
            <x v="4"/>
          </reference>
          <reference field="11" count="1">
            <x v="6"/>
          </reference>
          <reference field="14" count="1" selected="0">
            <x v="269"/>
          </reference>
          <reference field="15" count="1" selected="0">
            <x v="1"/>
          </reference>
          <reference field="21" count="1" selected="0">
            <x v="7"/>
          </reference>
        </references>
      </pivotArea>
    </format>
    <format dxfId="6893">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7"/>
          </reference>
        </references>
      </pivotArea>
    </format>
    <format dxfId="6892">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7"/>
          </reference>
        </references>
      </pivotArea>
    </format>
    <format dxfId="6891">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7"/>
          </reference>
        </references>
      </pivotArea>
    </format>
    <format dxfId="6890">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7"/>
          </reference>
        </references>
      </pivotArea>
    </format>
    <format dxfId="6889">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7"/>
          </reference>
        </references>
      </pivotArea>
    </format>
    <format dxfId="6888">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7"/>
          </reference>
        </references>
      </pivotArea>
    </format>
    <format dxfId="6887">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7"/>
          </reference>
        </references>
      </pivotArea>
    </format>
    <format dxfId="6886">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7"/>
          </reference>
        </references>
      </pivotArea>
    </format>
    <format dxfId="6885">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7"/>
          </reference>
        </references>
      </pivotArea>
    </format>
    <format dxfId="6884">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7"/>
          </reference>
        </references>
      </pivotArea>
    </format>
    <format dxfId="6883">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7"/>
          </reference>
        </references>
      </pivotArea>
    </format>
    <format dxfId="6882">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7"/>
          </reference>
        </references>
      </pivotArea>
    </format>
    <format dxfId="6881">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7"/>
          </reference>
        </references>
      </pivotArea>
    </format>
    <format dxfId="6880">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7"/>
          </reference>
        </references>
      </pivotArea>
    </format>
    <format dxfId="6879">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7"/>
          </reference>
        </references>
      </pivotArea>
    </format>
    <format dxfId="6878">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7"/>
          </reference>
        </references>
      </pivotArea>
    </format>
    <format dxfId="6877">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7"/>
          </reference>
        </references>
      </pivotArea>
    </format>
    <format dxfId="6876">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7"/>
          </reference>
        </references>
      </pivotArea>
    </format>
    <format dxfId="6875">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7"/>
          </reference>
        </references>
      </pivotArea>
    </format>
    <format dxfId="6874">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7"/>
          </reference>
        </references>
      </pivotArea>
    </format>
    <format dxfId="6873">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7"/>
          </reference>
        </references>
      </pivotArea>
    </format>
    <format dxfId="6872">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7"/>
          </reference>
        </references>
      </pivotArea>
    </format>
    <format dxfId="6871">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7"/>
          </reference>
        </references>
      </pivotArea>
    </format>
    <format dxfId="6870">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7"/>
          </reference>
        </references>
      </pivotArea>
    </format>
    <format dxfId="6869">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7"/>
          </reference>
        </references>
      </pivotArea>
    </format>
    <format dxfId="6868">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7"/>
          </reference>
        </references>
      </pivotArea>
    </format>
    <format dxfId="6867">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7"/>
          </reference>
        </references>
      </pivotArea>
    </format>
    <format dxfId="6866">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7"/>
          </reference>
        </references>
      </pivotArea>
    </format>
    <format dxfId="6865">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7"/>
          </reference>
        </references>
      </pivotArea>
    </format>
    <format dxfId="6864">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7"/>
          </reference>
        </references>
      </pivotArea>
    </format>
    <format dxfId="6863">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7"/>
          </reference>
        </references>
      </pivotArea>
    </format>
    <format dxfId="6862">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7"/>
          </reference>
        </references>
      </pivotArea>
    </format>
    <format dxfId="6861">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7"/>
          </reference>
        </references>
      </pivotArea>
    </format>
    <format dxfId="6860">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7"/>
          </reference>
        </references>
      </pivotArea>
    </format>
    <format dxfId="6859">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7"/>
          </reference>
        </references>
      </pivotArea>
    </format>
    <format dxfId="6858">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7"/>
          </reference>
        </references>
      </pivotArea>
    </format>
    <format dxfId="6857">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7"/>
          </reference>
        </references>
      </pivotArea>
    </format>
    <format dxfId="6856">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7"/>
          </reference>
        </references>
      </pivotArea>
    </format>
    <format dxfId="6855">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7"/>
          </reference>
        </references>
      </pivotArea>
    </format>
    <format dxfId="6854">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7"/>
          </reference>
        </references>
      </pivotArea>
    </format>
    <format dxfId="6853">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7"/>
          </reference>
        </references>
      </pivotArea>
    </format>
    <format dxfId="6852">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7"/>
          </reference>
        </references>
      </pivotArea>
    </format>
    <format dxfId="6851">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7"/>
          </reference>
        </references>
      </pivotArea>
    </format>
    <format dxfId="685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7"/>
          </reference>
        </references>
      </pivotArea>
    </format>
    <format dxfId="684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7"/>
          </reference>
        </references>
      </pivotArea>
    </format>
    <format dxfId="6848">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7"/>
          </reference>
        </references>
      </pivotArea>
    </format>
    <format dxfId="6847">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7"/>
          </reference>
        </references>
      </pivotArea>
    </format>
    <format dxfId="6846">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7"/>
          </reference>
        </references>
      </pivotArea>
    </format>
    <format dxfId="6845">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7"/>
          </reference>
        </references>
      </pivotArea>
    </format>
    <format dxfId="6844">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7"/>
          </reference>
        </references>
      </pivotArea>
    </format>
    <format dxfId="6843">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7"/>
          </reference>
        </references>
      </pivotArea>
    </format>
    <format dxfId="6842">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7"/>
          </reference>
        </references>
      </pivotArea>
    </format>
    <format dxfId="6841">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7"/>
          </reference>
        </references>
      </pivotArea>
    </format>
    <format dxfId="6840">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7"/>
          </reference>
        </references>
      </pivotArea>
    </format>
    <format dxfId="6839">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7"/>
          </reference>
        </references>
      </pivotArea>
    </format>
    <format dxfId="6838">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7"/>
          </reference>
        </references>
      </pivotArea>
    </format>
    <format dxfId="6837">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7"/>
          </reference>
        </references>
      </pivotArea>
    </format>
    <format dxfId="6836">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7"/>
          </reference>
        </references>
      </pivotArea>
    </format>
    <format dxfId="6835">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7"/>
          </reference>
        </references>
      </pivotArea>
    </format>
    <format dxfId="6834">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7"/>
          </reference>
        </references>
      </pivotArea>
    </format>
    <format dxfId="6833">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7"/>
          </reference>
        </references>
      </pivotArea>
    </format>
    <format dxfId="6832">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7"/>
          </reference>
        </references>
      </pivotArea>
    </format>
    <format dxfId="6831">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7"/>
          </reference>
        </references>
      </pivotArea>
    </format>
    <format dxfId="6830">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7"/>
          </reference>
        </references>
      </pivotArea>
    </format>
    <format dxfId="6829">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7"/>
          </reference>
        </references>
      </pivotArea>
    </format>
    <format dxfId="6828">
      <pivotArea dataOnly="0" labelOnly="1" outline="0" fieldPosition="0">
        <references count="5">
          <reference field="5" count="1" selected="0">
            <x v="1"/>
          </reference>
          <reference field="11" count="1">
            <x v="1"/>
          </reference>
          <reference field="14" count="1" selected="0">
            <x v="335"/>
          </reference>
          <reference field="15" count="1" selected="0">
            <x v="1"/>
          </reference>
          <reference field="21" count="1" selected="0">
            <x v="7"/>
          </reference>
        </references>
      </pivotArea>
    </format>
    <format dxfId="6827">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7"/>
          </reference>
        </references>
      </pivotArea>
    </format>
    <format dxfId="6826">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7"/>
          </reference>
        </references>
      </pivotArea>
    </format>
    <format dxfId="6825">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8"/>
          </reference>
        </references>
      </pivotArea>
    </format>
    <format dxfId="6824">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8"/>
          </reference>
        </references>
      </pivotArea>
    </format>
    <format dxfId="6823">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8"/>
          </reference>
        </references>
      </pivotArea>
    </format>
    <format dxfId="6822">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8"/>
          </reference>
        </references>
      </pivotArea>
    </format>
    <format dxfId="6821">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8"/>
          </reference>
        </references>
      </pivotArea>
    </format>
    <format dxfId="6820">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8"/>
          </reference>
        </references>
      </pivotArea>
    </format>
    <format dxfId="6819">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8"/>
          </reference>
        </references>
      </pivotArea>
    </format>
    <format dxfId="6818">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8"/>
          </reference>
        </references>
      </pivotArea>
    </format>
    <format dxfId="6817">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8"/>
          </reference>
        </references>
      </pivotArea>
    </format>
    <format dxfId="6816">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8"/>
          </reference>
        </references>
      </pivotArea>
    </format>
    <format dxfId="6815">
      <pivotArea dataOnly="0" labelOnly="1" outline="0" fieldPosition="0">
        <references count="5">
          <reference field="5" count="1" selected="0">
            <x v="2"/>
          </reference>
          <reference field="11" count="1">
            <x v="27"/>
          </reference>
          <reference field="14" count="1" selected="0">
            <x v="331"/>
          </reference>
          <reference field="15" count="1" selected="0">
            <x v="1"/>
          </reference>
          <reference field="21" count="1" selected="0">
            <x v="8"/>
          </reference>
        </references>
      </pivotArea>
    </format>
    <format dxfId="6814">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8"/>
          </reference>
        </references>
      </pivotArea>
    </format>
    <format dxfId="6813">
      <pivotArea dataOnly="0" labelOnly="1" outline="0" fieldPosition="0">
        <references count="5">
          <reference field="5" count="1" selected="0">
            <x v="2"/>
          </reference>
          <reference field="11" count="1">
            <x v="22"/>
          </reference>
          <reference field="14" count="1" selected="0">
            <x v="341"/>
          </reference>
          <reference field="15" count="1" selected="0">
            <x v="1"/>
          </reference>
          <reference field="21" count="1" selected="0">
            <x v="8"/>
          </reference>
        </references>
      </pivotArea>
    </format>
    <format dxfId="6812">
      <pivotArea dataOnly="0" labelOnly="1" outline="0" fieldPosition="0">
        <references count="5">
          <reference field="5" count="1" selected="0">
            <x v="2"/>
          </reference>
          <reference field="11" count="1">
            <x v="14"/>
          </reference>
          <reference field="14" count="1" selected="0">
            <x v="320"/>
          </reference>
          <reference field="15" count="1" selected="0">
            <x v="1"/>
          </reference>
          <reference field="21" count="1" selected="0">
            <x v="8"/>
          </reference>
        </references>
      </pivotArea>
    </format>
    <format dxfId="6811">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8"/>
          </reference>
        </references>
      </pivotArea>
    </format>
    <format dxfId="6810">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8"/>
          </reference>
        </references>
      </pivotArea>
    </format>
    <format dxfId="6809">
      <pivotArea dataOnly="0" labelOnly="1" outline="0" fieldPosition="0">
        <references count="5">
          <reference field="5" count="1" selected="0">
            <x v="2"/>
          </reference>
          <reference field="11" count="1">
            <x v="20"/>
          </reference>
          <reference field="14" count="1" selected="0">
            <x v="333"/>
          </reference>
          <reference field="15" count="1" selected="0">
            <x v="1"/>
          </reference>
          <reference field="21" count="1" selected="0">
            <x v="8"/>
          </reference>
        </references>
      </pivotArea>
    </format>
    <format dxfId="6808">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8"/>
          </reference>
        </references>
      </pivotArea>
    </format>
    <format dxfId="6807">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8"/>
          </reference>
        </references>
      </pivotArea>
    </format>
    <format dxfId="6806">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8"/>
          </reference>
        </references>
      </pivotArea>
    </format>
    <format dxfId="6805">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8"/>
          </reference>
        </references>
      </pivotArea>
    </format>
    <format dxfId="6804">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8"/>
          </reference>
        </references>
      </pivotArea>
    </format>
    <format dxfId="6803">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8"/>
          </reference>
        </references>
      </pivotArea>
    </format>
    <format dxfId="6802">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8"/>
          </reference>
        </references>
      </pivotArea>
    </format>
    <format dxfId="6801">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8"/>
          </reference>
        </references>
      </pivotArea>
    </format>
    <format dxfId="6800">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8"/>
          </reference>
        </references>
      </pivotArea>
    </format>
    <format dxfId="6799">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8"/>
          </reference>
        </references>
      </pivotArea>
    </format>
    <format dxfId="6798">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8"/>
          </reference>
        </references>
      </pivotArea>
    </format>
    <format dxfId="6797">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8"/>
          </reference>
        </references>
      </pivotArea>
    </format>
    <format dxfId="6796">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8"/>
          </reference>
        </references>
      </pivotArea>
    </format>
    <format dxfId="6795">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8"/>
          </reference>
        </references>
      </pivotArea>
    </format>
    <format dxfId="6794">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8"/>
          </reference>
        </references>
      </pivotArea>
    </format>
    <format dxfId="6793">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8"/>
          </reference>
        </references>
      </pivotArea>
    </format>
    <format dxfId="6792">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8"/>
          </reference>
        </references>
      </pivotArea>
    </format>
    <format dxfId="6791">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8"/>
          </reference>
        </references>
      </pivotArea>
    </format>
    <format dxfId="6790">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8"/>
          </reference>
        </references>
      </pivotArea>
    </format>
    <format dxfId="6789">
      <pivotArea dataOnly="0" labelOnly="1" outline="0" fieldPosition="0">
        <references count="5">
          <reference field="5" count="1" selected="0">
            <x v="3"/>
          </reference>
          <reference field="11" count="1">
            <x v="13"/>
          </reference>
          <reference field="14" count="1" selected="0">
            <x v="342"/>
          </reference>
          <reference field="15" count="1" selected="0">
            <x v="6"/>
          </reference>
          <reference field="21" count="1" selected="0">
            <x v="8"/>
          </reference>
        </references>
      </pivotArea>
    </format>
    <format dxfId="6788">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8"/>
          </reference>
        </references>
      </pivotArea>
    </format>
    <format dxfId="6787">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8"/>
          </reference>
        </references>
      </pivotArea>
    </format>
    <format dxfId="6786">
      <pivotArea dataOnly="0" labelOnly="1" outline="0" fieldPosition="0">
        <references count="5">
          <reference field="5" count="1" selected="0">
            <x v="3"/>
          </reference>
          <reference field="11" count="1">
            <x v="1"/>
          </reference>
          <reference field="14" count="1" selected="0">
            <x v="343"/>
          </reference>
          <reference field="15" count="1" selected="0">
            <x v="1"/>
          </reference>
          <reference field="21" count="1" selected="0">
            <x v="8"/>
          </reference>
        </references>
      </pivotArea>
    </format>
    <format dxfId="6785">
      <pivotArea dataOnly="0" labelOnly="1" outline="0" fieldPosition="0">
        <references count="5">
          <reference field="5" count="1" selected="0">
            <x v="3"/>
          </reference>
          <reference field="11" count="1">
            <x v="45"/>
          </reference>
          <reference field="14" count="1" selected="0">
            <x v="344"/>
          </reference>
          <reference field="15" count="1" selected="0">
            <x v="1"/>
          </reference>
          <reference field="21" count="1" selected="0">
            <x v="8"/>
          </reference>
        </references>
      </pivotArea>
    </format>
    <format dxfId="6784">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8"/>
          </reference>
        </references>
      </pivotArea>
    </format>
    <format dxfId="6783">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8"/>
          </reference>
        </references>
      </pivotArea>
    </format>
    <format dxfId="6782">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8"/>
          </reference>
        </references>
      </pivotArea>
    </format>
    <format dxfId="6781">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8"/>
          </reference>
        </references>
      </pivotArea>
    </format>
    <format dxfId="6780">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8"/>
          </reference>
        </references>
      </pivotArea>
    </format>
    <format dxfId="6779">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8"/>
          </reference>
        </references>
      </pivotArea>
    </format>
    <format dxfId="6778">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8"/>
          </reference>
        </references>
      </pivotArea>
    </format>
    <format dxfId="6777">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8"/>
          </reference>
        </references>
      </pivotArea>
    </format>
    <format dxfId="6776">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8"/>
          </reference>
        </references>
      </pivotArea>
    </format>
    <format dxfId="6775">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8"/>
          </reference>
        </references>
      </pivotArea>
    </format>
    <format dxfId="6774">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8"/>
          </reference>
        </references>
      </pivotArea>
    </format>
    <format dxfId="6773">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8"/>
          </reference>
        </references>
      </pivotArea>
    </format>
    <format dxfId="6772">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8"/>
          </reference>
        </references>
      </pivotArea>
    </format>
    <format dxfId="6771">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8"/>
          </reference>
        </references>
      </pivotArea>
    </format>
    <format dxfId="6770">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8"/>
          </reference>
        </references>
      </pivotArea>
    </format>
    <format dxfId="6769">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8"/>
          </reference>
        </references>
      </pivotArea>
    </format>
    <format dxfId="6768">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8"/>
          </reference>
        </references>
      </pivotArea>
    </format>
    <format dxfId="6767">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8"/>
          </reference>
        </references>
      </pivotArea>
    </format>
    <format dxfId="6766">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8"/>
          </reference>
        </references>
      </pivotArea>
    </format>
    <format dxfId="6765">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8"/>
          </reference>
        </references>
      </pivotArea>
    </format>
    <format dxfId="6764">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8"/>
          </reference>
        </references>
      </pivotArea>
    </format>
    <format dxfId="6763">
      <pivotArea dataOnly="0" labelOnly="1" outline="0" fieldPosition="0">
        <references count="5">
          <reference field="5" count="1" selected="0">
            <x v="0"/>
          </reference>
          <reference field="11" count="1">
            <x v="5"/>
          </reference>
          <reference field="14" count="1" selected="0">
            <x v="346"/>
          </reference>
          <reference field="15" count="1" selected="0">
            <x v="2"/>
          </reference>
          <reference field="21" count="1" selected="0">
            <x v="8"/>
          </reference>
        </references>
      </pivotArea>
    </format>
    <format dxfId="6762">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8"/>
          </reference>
        </references>
      </pivotArea>
    </format>
    <format dxfId="6761">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8"/>
          </reference>
        </references>
      </pivotArea>
    </format>
    <format dxfId="6760">
      <pivotArea dataOnly="0" labelOnly="1" outline="0" fieldPosition="0">
        <references count="5">
          <reference field="5" count="1" selected="0">
            <x v="0"/>
          </reference>
          <reference field="11" count="1">
            <x v="1"/>
          </reference>
          <reference field="14" count="1" selected="0">
            <x v="335"/>
          </reference>
          <reference field="15" count="1" selected="0">
            <x v="1"/>
          </reference>
          <reference field="21" count="1" selected="0">
            <x v="8"/>
          </reference>
        </references>
      </pivotArea>
    </format>
    <format dxfId="6759">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8"/>
          </reference>
        </references>
      </pivotArea>
    </format>
    <format dxfId="6758">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8"/>
          </reference>
        </references>
      </pivotArea>
    </format>
    <format dxfId="6757">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8"/>
          </reference>
        </references>
      </pivotArea>
    </format>
    <format dxfId="6756">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8"/>
          </reference>
        </references>
      </pivotArea>
    </format>
    <format dxfId="6755">
      <pivotArea dataOnly="0" labelOnly="1" outline="0" fieldPosition="0">
        <references count="5">
          <reference field="5" count="1" selected="0">
            <x v="0"/>
          </reference>
          <reference field="11" count="1">
            <x v="5"/>
          </reference>
          <reference field="14" count="1" selected="0">
            <x v="348"/>
          </reference>
          <reference field="15" count="1" selected="0">
            <x v="1"/>
          </reference>
          <reference field="21" count="1" selected="0">
            <x v="8"/>
          </reference>
        </references>
      </pivotArea>
    </format>
    <format dxfId="6754">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8"/>
          </reference>
        </references>
      </pivotArea>
    </format>
    <format dxfId="6753">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8"/>
          </reference>
        </references>
      </pivotArea>
    </format>
    <format dxfId="6752">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8"/>
          </reference>
        </references>
      </pivotArea>
    </format>
    <format dxfId="6751">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8"/>
          </reference>
        </references>
      </pivotArea>
    </format>
    <format dxfId="6750">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8"/>
          </reference>
        </references>
      </pivotArea>
    </format>
    <format dxfId="6749">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8"/>
          </reference>
        </references>
      </pivotArea>
    </format>
    <format dxfId="6748">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8"/>
          </reference>
        </references>
      </pivotArea>
    </format>
    <format dxfId="6747">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8"/>
          </reference>
        </references>
      </pivotArea>
    </format>
    <format dxfId="6746">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8"/>
          </reference>
        </references>
      </pivotArea>
    </format>
    <format dxfId="6745">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8"/>
          </reference>
        </references>
      </pivotArea>
    </format>
    <format dxfId="6744">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8"/>
          </reference>
        </references>
      </pivotArea>
    </format>
    <format dxfId="6743">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8"/>
          </reference>
        </references>
      </pivotArea>
    </format>
    <format dxfId="6742">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8"/>
          </reference>
        </references>
      </pivotArea>
    </format>
    <format dxfId="6741">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8"/>
          </reference>
        </references>
      </pivotArea>
    </format>
    <format dxfId="6740">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8"/>
          </reference>
        </references>
      </pivotArea>
    </format>
    <format dxfId="6739">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8"/>
          </reference>
        </references>
      </pivotArea>
    </format>
    <format dxfId="6738">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8"/>
          </reference>
        </references>
      </pivotArea>
    </format>
    <format dxfId="6737">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8"/>
          </reference>
        </references>
      </pivotArea>
    </format>
    <format dxfId="6736">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8"/>
          </reference>
        </references>
      </pivotArea>
    </format>
    <format dxfId="6735">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8"/>
          </reference>
        </references>
      </pivotArea>
    </format>
    <format dxfId="6734">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8"/>
          </reference>
        </references>
      </pivotArea>
    </format>
    <format dxfId="6733">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8"/>
          </reference>
        </references>
      </pivotArea>
    </format>
    <format dxfId="6732">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8"/>
          </reference>
        </references>
      </pivotArea>
    </format>
    <format dxfId="6731">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8"/>
          </reference>
        </references>
      </pivotArea>
    </format>
    <format dxfId="6730">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8"/>
          </reference>
        </references>
      </pivotArea>
    </format>
    <format dxfId="6729">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8"/>
          </reference>
        </references>
      </pivotArea>
    </format>
    <format dxfId="6728">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8"/>
          </reference>
        </references>
      </pivotArea>
    </format>
    <format dxfId="6727">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8"/>
          </reference>
        </references>
      </pivotArea>
    </format>
    <format dxfId="6726">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8"/>
          </reference>
        </references>
      </pivotArea>
    </format>
    <format dxfId="6725">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8"/>
          </reference>
        </references>
      </pivotArea>
    </format>
    <format dxfId="6724">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8"/>
          </reference>
        </references>
      </pivotArea>
    </format>
    <format dxfId="6723">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8"/>
          </reference>
        </references>
      </pivotArea>
    </format>
    <format dxfId="6722">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8"/>
          </reference>
        </references>
      </pivotArea>
    </format>
    <format dxfId="6721">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8"/>
          </reference>
        </references>
      </pivotArea>
    </format>
    <format dxfId="6720">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8"/>
          </reference>
        </references>
      </pivotArea>
    </format>
    <format dxfId="6719">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8"/>
          </reference>
        </references>
      </pivotArea>
    </format>
    <format dxfId="6718">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8"/>
          </reference>
        </references>
      </pivotArea>
    </format>
    <format dxfId="6717">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8"/>
          </reference>
        </references>
      </pivotArea>
    </format>
    <format dxfId="6716">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8"/>
          </reference>
        </references>
      </pivotArea>
    </format>
    <format dxfId="6715">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8"/>
          </reference>
        </references>
      </pivotArea>
    </format>
    <format dxfId="6714">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8"/>
          </reference>
        </references>
      </pivotArea>
    </format>
    <format dxfId="6713">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8"/>
          </reference>
        </references>
      </pivotArea>
    </format>
    <format dxfId="6712">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8"/>
          </reference>
        </references>
      </pivotArea>
    </format>
    <format dxfId="6711">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8"/>
          </reference>
        </references>
      </pivotArea>
    </format>
    <format dxfId="6710">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8"/>
          </reference>
        </references>
      </pivotArea>
    </format>
    <format dxfId="6709">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8"/>
          </reference>
        </references>
      </pivotArea>
    </format>
    <format dxfId="6708">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8"/>
          </reference>
        </references>
      </pivotArea>
    </format>
    <format dxfId="6707">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8"/>
          </reference>
        </references>
      </pivotArea>
    </format>
    <format dxfId="6706">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8"/>
          </reference>
        </references>
      </pivotArea>
    </format>
    <format dxfId="6705">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8"/>
          </reference>
        </references>
      </pivotArea>
    </format>
    <format dxfId="6704">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8"/>
          </reference>
        </references>
      </pivotArea>
    </format>
    <format dxfId="6703">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8"/>
          </reference>
        </references>
      </pivotArea>
    </format>
    <format dxfId="6702">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8"/>
          </reference>
        </references>
      </pivotArea>
    </format>
    <format dxfId="6701">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8"/>
          </reference>
        </references>
      </pivotArea>
    </format>
    <format dxfId="6700">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8"/>
          </reference>
        </references>
      </pivotArea>
    </format>
    <format dxfId="6699">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8"/>
          </reference>
        </references>
      </pivotArea>
    </format>
    <format dxfId="6698">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8"/>
          </reference>
        </references>
      </pivotArea>
    </format>
    <format dxfId="6697">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8"/>
          </reference>
        </references>
      </pivotArea>
    </format>
    <format dxfId="6696">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8"/>
          </reference>
        </references>
      </pivotArea>
    </format>
    <format dxfId="6695">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8"/>
          </reference>
        </references>
      </pivotArea>
    </format>
    <format dxfId="6694">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8"/>
          </reference>
        </references>
      </pivotArea>
    </format>
    <format dxfId="6693">
      <pivotArea dataOnly="0" labelOnly="1" outline="0" fieldPosition="0">
        <references count="5">
          <reference field="5" count="1" selected="0">
            <x v="4"/>
          </reference>
          <reference field="11" count="1">
            <x v="1"/>
          </reference>
          <reference field="14" count="1" selected="0">
            <x v="179"/>
          </reference>
          <reference field="15" count="1" selected="0">
            <x v="1"/>
          </reference>
          <reference field="21" count="1" selected="0">
            <x v="8"/>
          </reference>
        </references>
      </pivotArea>
    </format>
    <format dxfId="6692">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8"/>
          </reference>
        </references>
      </pivotArea>
    </format>
    <format dxfId="6691">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8"/>
          </reference>
        </references>
      </pivotArea>
    </format>
    <format dxfId="6690">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8"/>
          </reference>
        </references>
      </pivotArea>
    </format>
    <format dxfId="6689">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8"/>
          </reference>
        </references>
      </pivotArea>
    </format>
    <format dxfId="6688">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8"/>
          </reference>
        </references>
      </pivotArea>
    </format>
    <format dxfId="6687">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8"/>
          </reference>
        </references>
      </pivotArea>
    </format>
    <format dxfId="6686">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8"/>
          </reference>
        </references>
      </pivotArea>
    </format>
    <format dxfId="6685">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8"/>
          </reference>
        </references>
      </pivotArea>
    </format>
    <format dxfId="6684">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8"/>
          </reference>
        </references>
      </pivotArea>
    </format>
    <format dxfId="6683">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8"/>
          </reference>
        </references>
      </pivotArea>
    </format>
    <format dxfId="6682">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8"/>
          </reference>
        </references>
      </pivotArea>
    </format>
    <format dxfId="6681">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8"/>
          </reference>
        </references>
      </pivotArea>
    </format>
    <format dxfId="6680">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8"/>
          </reference>
        </references>
      </pivotArea>
    </format>
    <format dxfId="6679">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8"/>
          </reference>
        </references>
      </pivotArea>
    </format>
    <format dxfId="6678">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8"/>
          </reference>
        </references>
      </pivotArea>
    </format>
    <format dxfId="6677">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8"/>
          </reference>
        </references>
      </pivotArea>
    </format>
    <format dxfId="6676">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8"/>
          </reference>
        </references>
      </pivotArea>
    </format>
    <format dxfId="6675">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8"/>
          </reference>
        </references>
      </pivotArea>
    </format>
    <format dxfId="6674">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8"/>
          </reference>
        </references>
      </pivotArea>
    </format>
    <format dxfId="6673">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8"/>
          </reference>
        </references>
      </pivotArea>
    </format>
    <format dxfId="6672">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8"/>
          </reference>
        </references>
      </pivotArea>
    </format>
    <format dxfId="6671">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8"/>
          </reference>
        </references>
      </pivotArea>
    </format>
    <format dxfId="6670">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8"/>
          </reference>
        </references>
      </pivotArea>
    </format>
    <format dxfId="6669">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8"/>
          </reference>
        </references>
      </pivotArea>
    </format>
    <format dxfId="6668">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8"/>
          </reference>
        </references>
      </pivotArea>
    </format>
    <format dxfId="6667">
      <pivotArea dataOnly="0" labelOnly="1" outline="0" fieldPosition="0">
        <references count="5">
          <reference field="5" count="1" selected="0">
            <x v="1"/>
          </reference>
          <reference field="11" count="1">
            <x v="5"/>
          </reference>
          <reference field="14" count="1" selected="0">
            <x v="348"/>
          </reference>
          <reference field="15" count="1" selected="0">
            <x v="1"/>
          </reference>
          <reference field="21" count="1" selected="0">
            <x v="8"/>
          </reference>
        </references>
      </pivotArea>
    </format>
    <format dxfId="6666">
      <pivotArea dataOnly="0" labelOnly="1" outline="0" fieldPosition="0">
        <references count="5">
          <reference field="5" count="1" selected="0">
            <x v="2"/>
          </reference>
          <reference field="11" count="1">
            <x v="27"/>
          </reference>
          <reference field="14" count="1" selected="0">
            <x v="353"/>
          </reference>
          <reference field="15" count="1" selected="0">
            <x v="1"/>
          </reference>
          <reference field="21" count="1" selected="0">
            <x v="9"/>
          </reference>
        </references>
      </pivotArea>
    </format>
    <format dxfId="6665">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9"/>
          </reference>
        </references>
      </pivotArea>
    </format>
    <format dxfId="6664">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9"/>
          </reference>
        </references>
      </pivotArea>
    </format>
    <format dxfId="6663">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9"/>
          </reference>
        </references>
      </pivotArea>
    </format>
    <format dxfId="6662">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9"/>
          </reference>
        </references>
      </pivotArea>
    </format>
    <format dxfId="6661">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9"/>
          </reference>
        </references>
      </pivotArea>
    </format>
    <format dxfId="6660">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9"/>
          </reference>
        </references>
      </pivotArea>
    </format>
    <format dxfId="6659">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9"/>
          </reference>
        </references>
      </pivotArea>
    </format>
    <format dxfId="6658">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9"/>
          </reference>
        </references>
      </pivotArea>
    </format>
    <format dxfId="6657">
      <pivotArea dataOnly="0" labelOnly="1" outline="0" fieldPosition="0">
        <references count="5">
          <reference field="5" count="1" selected="0">
            <x v="2"/>
          </reference>
          <reference field="11" count="1">
            <x v="24"/>
          </reference>
          <reference field="14" count="1" selected="0">
            <x v="70"/>
          </reference>
          <reference field="15" count="1" selected="0">
            <x v="1"/>
          </reference>
          <reference field="21" count="1" selected="0">
            <x v="9"/>
          </reference>
        </references>
      </pivotArea>
    </format>
    <format dxfId="6656">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9"/>
          </reference>
        </references>
      </pivotArea>
    </format>
    <format dxfId="6655">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9"/>
          </reference>
        </references>
      </pivotArea>
    </format>
    <format dxfId="6654">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9"/>
          </reference>
        </references>
      </pivotArea>
    </format>
    <format dxfId="6653">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9"/>
          </reference>
        </references>
      </pivotArea>
    </format>
    <format dxfId="6652">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9"/>
          </reference>
        </references>
      </pivotArea>
    </format>
    <format dxfId="6651">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9"/>
          </reference>
        </references>
      </pivotArea>
    </format>
    <format dxfId="6650">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9"/>
          </reference>
        </references>
      </pivotArea>
    </format>
    <format dxfId="6649">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9"/>
          </reference>
        </references>
      </pivotArea>
    </format>
    <format dxfId="6648">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9"/>
          </reference>
        </references>
      </pivotArea>
    </format>
    <format dxfId="6647">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9"/>
          </reference>
        </references>
      </pivotArea>
    </format>
    <format dxfId="6646">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9"/>
          </reference>
        </references>
      </pivotArea>
    </format>
    <format dxfId="6645">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9"/>
          </reference>
        </references>
      </pivotArea>
    </format>
    <format dxfId="6644">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9"/>
          </reference>
        </references>
      </pivotArea>
    </format>
    <format dxfId="6643">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9"/>
          </reference>
        </references>
      </pivotArea>
    </format>
    <format dxfId="6642">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9"/>
          </reference>
        </references>
      </pivotArea>
    </format>
    <format dxfId="6641">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9"/>
          </reference>
        </references>
      </pivotArea>
    </format>
    <format dxfId="6640">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9"/>
          </reference>
        </references>
      </pivotArea>
    </format>
    <format dxfId="6639">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9"/>
          </reference>
        </references>
      </pivotArea>
    </format>
    <format dxfId="6638">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9"/>
          </reference>
        </references>
      </pivotArea>
    </format>
    <format dxfId="6637">
      <pivotArea dataOnly="0" labelOnly="1" outline="0" fieldPosition="0">
        <references count="5">
          <reference field="5" count="1" selected="0">
            <x v="3"/>
          </reference>
          <reference field="11" count="1">
            <x v="12"/>
          </reference>
          <reference field="14" count="1" selected="0">
            <x v="85"/>
          </reference>
          <reference field="15" count="1" selected="0">
            <x v="5"/>
          </reference>
          <reference field="21" count="1" selected="0">
            <x v="9"/>
          </reference>
        </references>
      </pivotArea>
    </format>
    <format dxfId="6636">
      <pivotArea dataOnly="0" labelOnly="1" outline="0" fieldPosition="0">
        <references count="5">
          <reference field="5" count="1" selected="0">
            <x v="3"/>
          </reference>
          <reference field="11" count="1">
            <x v="13"/>
          </reference>
          <reference field="14" count="1" selected="0">
            <x v="355"/>
          </reference>
          <reference field="15" count="1" selected="0">
            <x v="5"/>
          </reference>
          <reference field="21" count="1" selected="0">
            <x v="9"/>
          </reference>
        </references>
      </pivotArea>
    </format>
    <format dxfId="6635">
      <pivotArea dataOnly="0" labelOnly="1" outline="0" fieldPosition="0">
        <references count="5">
          <reference field="5" count="1" selected="0">
            <x v="3"/>
          </reference>
          <reference field="11" count="1">
            <x v="12"/>
          </reference>
          <reference field="14" count="1" selected="0">
            <x v="356"/>
          </reference>
          <reference field="15" count="1" selected="0">
            <x v="5"/>
          </reference>
          <reference field="21" count="1" selected="0">
            <x v="9"/>
          </reference>
        </references>
      </pivotArea>
    </format>
    <format dxfId="6634">
      <pivotArea dataOnly="0" labelOnly="1" outline="0" fieldPosition="0">
        <references count="5">
          <reference field="5" count="1" selected="0">
            <x v="3"/>
          </reference>
          <reference field="11" count="1">
            <x v="13"/>
          </reference>
          <reference field="14" count="1" selected="0">
            <x v="86"/>
          </reference>
          <reference field="15" count="1" selected="0">
            <x v="5"/>
          </reference>
          <reference field="21" count="1" selected="0">
            <x v="9"/>
          </reference>
        </references>
      </pivotArea>
    </format>
    <format dxfId="6633">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9"/>
          </reference>
        </references>
      </pivotArea>
    </format>
    <format dxfId="6632">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9"/>
          </reference>
        </references>
      </pivotArea>
    </format>
    <format dxfId="6631">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9"/>
          </reference>
        </references>
      </pivotArea>
    </format>
    <format dxfId="6630">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9"/>
          </reference>
        </references>
      </pivotArea>
    </format>
    <format dxfId="6629">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9"/>
          </reference>
        </references>
      </pivotArea>
    </format>
    <format dxfId="6628">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9"/>
          </reference>
        </references>
      </pivotArea>
    </format>
    <format dxfId="6627">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9"/>
          </reference>
        </references>
      </pivotArea>
    </format>
    <format dxfId="6626">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9"/>
          </reference>
        </references>
      </pivotArea>
    </format>
    <format dxfId="6625">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9"/>
          </reference>
        </references>
      </pivotArea>
    </format>
    <format dxfId="6624">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9"/>
          </reference>
        </references>
      </pivotArea>
    </format>
    <format dxfId="6623">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9"/>
          </reference>
        </references>
      </pivotArea>
    </format>
    <format dxfId="6622">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9"/>
          </reference>
        </references>
      </pivotArea>
    </format>
    <format dxfId="6621">
      <pivotArea dataOnly="0" labelOnly="1" outline="0" fieldPosition="0">
        <references count="5">
          <reference field="5" count="1" selected="0">
            <x v="3"/>
          </reference>
          <reference field="11" count="1">
            <x v="12"/>
          </reference>
          <reference field="14" count="1" selected="0">
            <x v="358"/>
          </reference>
          <reference field="15" count="1" selected="0">
            <x v="5"/>
          </reference>
          <reference field="21" count="1" selected="0">
            <x v="9"/>
          </reference>
        </references>
      </pivotArea>
    </format>
    <format dxfId="6620">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9"/>
          </reference>
        </references>
      </pivotArea>
    </format>
    <format dxfId="6619">
      <pivotArea dataOnly="0" labelOnly="1" outline="0" fieldPosition="0">
        <references count="5">
          <reference field="5" count="1" selected="0">
            <x v="3"/>
          </reference>
          <reference field="11" count="1">
            <x v="29"/>
          </reference>
          <reference field="14" count="1" selected="0">
            <x v="359"/>
          </reference>
          <reference field="15" count="1" selected="0">
            <x v="1"/>
          </reference>
          <reference field="21" count="1" selected="0">
            <x v="9"/>
          </reference>
        </references>
      </pivotArea>
    </format>
    <format dxfId="6618">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9"/>
          </reference>
        </references>
      </pivotArea>
    </format>
    <format dxfId="6617">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9"/>
          </reference>
        </references>
      </pivotArea>
    </format>
    <format dxfId="6616">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9"/>
          </reference>
        </references>
      </pivotArea>
    </format>
    <format dxfId="6615">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9"/>
          </reference>
        </references>
      </pivotArea>
    </format>
    <format dxfId="6614">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9"/>
          </reference>
        </references>
      </pivotArea>
    </format>
    <format dxfId="6613">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9"/>
          </reference>
        </references>
      </pivotArea>
    </format>
    <format dxfId="6612">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9"/>
          </reference>
        </references>
      </pivotArea>
    </format>
    <format dxfId="6611">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9"/>
          </reference>
        </references>
      </pivotArea>
    </format>
    <format dxfId="661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9"/>
          </reference>
        </references>
      </pivotArea>
    </format>
    <format dxfId="6609">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9"/>
          </reference>
        </references>
      </pivotArea>
    </format>
    <format dxfId="6608">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9"/>
          </reference>
        </references>
      </pivotArea>
    </format>
    <format dxfId="6607">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9"/>
          </reference>
        </references>
      </pivotArea>
    </format>
    <format dxfId="6606">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9"/>
          </reference>
        </references>
      </pivotArea>
    </format>
    <format dxfId="6605">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9"/>
          </reference>
        </references>
      </pivotArea>
    </format>
    <format dxfId="6604">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9"/>
          </reference>
        </references>
      </pivotArea>
    </format>
    <format dxfId="660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9"/>
          </reference>
        </references>
      </pivotArea>
    </format>
    <format dxfId="6602">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9"/>
          </reference>
        </references>
      </pivotArea>
    </format>
    <format dxfId="6601">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9"/>
          </reference>
        </references>
      </pivotArea>
    </format>
    <format dxfId="6600">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9"/>
          </reference>
        </references>
      </pivotArea>
    </format>
    <format dxfId="6599">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9"/>
          </reference>
        </references>
      </pivotArea>
    </format>
    <format dxfId="6598">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9"/>
          </reference>
        </references>
      </pivotArea>
    </format>
    <format dxfId="6597">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9"/>
          </reference>
        </references>
      </pivotArea>
    </format>
    <format dxfId="6596">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9"/>
          </reference>
        </references>
      </pivotArea>
    </format>
    <format dxfId="6595">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9"/>
          </reference>
        </references>
      </pivotArea>
    </format>
    <format dxfId="6594">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9"/>
          </reference>
        </references>
      </pivotArea>
    </format>
    <format dxfId="6593">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9"/>
          </reference>
        </references>
      </pivotArea>
    </format>
    <format dxfId="6592">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9"/>
          </reference>
        </references>
      </pivotArea>
    </format>
    <format dxfId="6591">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9"/>
          </reference>
        </references>
      </pivotArea>
    </format>
    <format dxfId="6590">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9"/>
          </reference>
        </references>
      </pivotArea>
    </format>
    <format dxfId="6589">
      <pivotArea dataOnly="0" labelOnly="1" outline="0" fieldPosition="0">
        <references count="5">
          <reference field="5" count="1" selected="0">
            <x v="4"/>
          </reference>
          <reference field="11" count="1">
            <x v="5"/>
          </reference>
          <reference field="14" count="1" selected="0">
            <x v="361"/>
          </reference>
          <reference field="15" count="1" selected="0">
            <x v="1"/>
          </reference>
          <reference field="21" count="1" selected="0">
            <x v="9"/>
          </reference>
        </references>
      </pivotArea>
    </format>
    <format dxfId="6588">
      <pivotArea dataOnly="0" labelOnly="1" outline="0" fieldPosition="0">
        <references count="5">
          <reference field="5" count="1" selected="0">
            <x v="4"/>
          </reference>
          <reference field="11" count="1">
            <x v="1"/>
          </reference>
          <reference field="14" count="1" selected="0">
            <x v="109"/>
          </reference>
          <reference field="15" count="1" selected="0">
            <x v="1"/>
          </reference>
          <reference field="21" count="1" selected="0">
            <x v="9"/>
          </reference>
        </references>
      </pivotArea>
    </format>
    <format dxfId="6587">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9"/>
          </reference>
        </references>
      </pivotArea>
    </format>
    <format dxfId="6586">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9"/>
          </reference>
        </references>
      </pivotArea>
    </format>
    <format dxfId="6585">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9"/>
          </reference>
        </references>
      </pivotArea>
    </format>
    <format dxfId="6584">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9"/>
          </reference>
        </references>
      </pivotArea>
    </format>
    <format dxfId="6583">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9"/>
          </reference>
        </references>
      </pivotArea>
    </format>
    <format dxfId="6582">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9"/>
          </reference>
        </references>
      </pivotArea>
    </format>
    <format dxfId="6581">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9"/>
          </reference>
        </references>
      </pivotArea>
    </format>
    <format dxfId="6580">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9"/>
          </reference>
        </references>
      </pivotArea>
    </format>
    <format dxfId="6579">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9"/>
          </reference>
        </references>
      </pivotArea>
    </format>
    <format dxfId="6578">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9"/>
          </reference>
        </references>
      </pivotArea>
    </format>
    <format dxfId="6577">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9"/>
          </reference>
        </references>
      </pivotArea>
    </format>
    <format dxfId="6576">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9"/>
          </reference>
        </references>
      </pivotArea>
    </format>
    <format dxfId="6575">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9"/>
          </reference>
        </references>
      </pivotArea>
    </format>
    <format dxfId="6574">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9"/>
          </reference>
        </references>
      </pivotArea>
    </format>
    <format dxfId="6573">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9"/>
          </reference>
        </references>
      </pivotArea>
    </format>
    <format dxfId="6572">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9"/>
          </reference>
        </references>
      </pivotArea>
    </format>
    <format dxfId="6571">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9"/>
          </reference>
        </references>
      </pivotArea>
    </format>
    <format dxfId="6570">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9"/>
          </reference>
        </references>
      </pivotArea>
    </format>
    <format dxfId="6569">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9"/>
          </reference>
        </references>
      </pivotArea>
    </format>
    <format dxfId="6568">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9"/>
          </reference>
        </references>
      </pivotArea>
    </format>
    <format dxfId="6567">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9"/>
          </reference>
        </references>
      </pivotArea>
    </format>
    <format dxfId="6566">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9"/>
          </reference>
        </references>
      </pivotArea>
    </format>
    <format dxfId="6565">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9"/>
          </reference>
        </references>
      </pivotArea>
    </format>
    <format dxfId="6564">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9"/>
          </reference>
        </references>
      </pivotArea>
    </format>
    <format dxfId="6563">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9"/>
          </reference>
        </references>
      </pivotArea>
    </format>
    <format dxfId="6562">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9"/>
          </reference>
        </references>
      </pivotArea>
    </format>
    <format dxfId="6561">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9"/>
          </reference>
        </references>
      </pivotArea>
    </format>
    <format dxfId="6560">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9"/>
          </reference>
        </references>
      </pivotArea>
    </format>
    <format dxfId="6559">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9"/>
          </reference>
        </references>
      </pivotArea>
    </format>
    <format dxfId="6558">
      <pivotArea dataOnly="0" labelOnly="1" outline="0" fieldPosition="0">
        <references count="5">
          <reference field="5" count="1" selected="0">
            <x v="4"/>
          </reference>
          <reference field="11" count="1">
            <x v="44"/>
          </reference>
          <reference field="14" count="1" selected="0">
            <x v="325"/>
          </reference>
          <reference field="15" count="1" selected="0">
            <x v="2"/>
          </reference>
          <reference field="21" count="1" selected="0">
            <x v="9"/>
          </reference>
        </references>
      </pivotArea>
    </format>
    <format dxfId="6557">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9"/>
          </reference>
        </references>
      </pivotArea>
    </format>
    <format dxfId="6556">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9"/>
          </reference>
        </references>
      </pivotArea>
    </format>
    <format dxfId="6555">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9"/>
          </reference>
        </references>
      </pivotArea>
    </format>
    <format dxfId="6554">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9"/>
          </reference>
        </references>
      </pivotArea>
    </format>
    <format dxfId="6553">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9"/>
          </reference>
        </references>
      </pivotArea>
    </format>
    <format dxfId="6552">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9"/>
          </reference>
        </references>
      </pivotArea>
    </format>
    <format dxfId="6551">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9"/>
          </reference>
        </references>
      </pivotArea>
    </format>
    <format dxfId="6550">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9"/>
          </reference>
        </references>
      </pivotArea>
    </format>
    <format dxfId="6549">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9"/>
          </reference>
        </references>
      </pivotArea>
    </format>
    <format dxfId="6548">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9"/>
          </reference>
        </references>
      </pivotArea>
    </format>
    <format dxfId="6547">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9"/>
          </reference>
        </references>
      </pivotArea>
    </format>
    <format dxfId="6546">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9"/>
          </reference>
        </references>
      </pivotArea>
    </format>
    <format dxfId="6545">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9"/>
          </reference>
        </references>
      </pivotArea>
    </format>
    <format dxfId="6544">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9"/>
          </reference>
        </references>
      </pivotArea>
    </format>
    <format dxfId="6543">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9"/>
          </reference>
        </references>
      </pivotArea>
    </format>
    <format dxfId="6542">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9"/>
          </reference>
        </references>
      </pivotArea>
    </format>
    <format dxfId="6541">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9"/>
          </reference>
        </references>
      </pivotArea>
    </format>
    <format dxfId="6540">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9"/>
          </reference>
        </references>
      </pivotArea>
    </format>
    <format dxfId="6539">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9"/>
          </reference>
        </references>
      </pivotArea>
    </format>
    <format dxfId="6538">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9"/>
          </reference>
        </references>
      </pivotArea>
    </format>
    <format dxfId="6537">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9"/>
          </reference>
        </references>
      </pivotArea>
    </format>
    <format dxfId="6536">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9"/>
          </reference>
        </references>
      </pivotArea>
    </format>
    <format dxfId="6535">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9"/>
          </reference>
        </references>
      </pivotArea>
    </format>
    <format dxfId="6534">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9"/>
          </reference>
        </references>
      </pivotArea>
    </format>
    <format dxfId="6533">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9"/>
          </reference>
        </references>
      </pivotArea>
    </format>
    <format dxfId="6532">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9"/>
          </reference>
        </references>
      </pivotArea>
    </format>
    <format dxfId="6531">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9"/>
          </reference>
        </references>
      </pivotArea>
    </format>
    <format dxfId="6530">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9"/>
          </reference>
        </references>
      </pivotArea>
    </format>
    <format dxfId="6529">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9"/>
          </reference>
        </references>
      </pivotArea>
    </format>
    <format dxfId="6528">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9"/>
          </reference>
        </references>
      </pivotArea>
    </format>
    <format dxfId="6527">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9"/>
          </reference>
        </references>
      </pivotArea>
    </format>
    <format dxfId="6526">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9"/>
          </reference>
        </references>
      </pivotArea>
    </format>
    <format dxfId="6525">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9"/>
          </reference>
        </references>
      </pivotArea>
    </format>
    <format dxfId="6524">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9"/>
          </reference>
        </references>
      </pivotArea>
    </format>
    <format dxfId="6523">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9"/>
          </reference>
        </references>
      </pivotArea>
    </format>
    <format dxfId="6522">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9"/>
          </reference>
        </references>
      </pivotArea>
    </format>
    <format dxfId="6521">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9"/>
          </reference>
        </references>
      </pivotArea>
    </format>
    <format dxfId="6520">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9"/>
          </reference>
        </references>
      </pivotArea>
    </format>
    <format dxfId="6519">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9"/>
          </reference>
        </references>
      </pivotArea>
    </format>
    <format dxfId="6518">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9"/>
          </reference>
        </references>
      </pivotArea>
    </format>
    <format dxfId="6517">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9"/>
          </reference>
        </references>
      </pivotArea>
    </format>
    <format dxfId="6516">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9"/>
          </reference>
        </references>
      </pivotArea>
    </format>
    <format dxfId="6515">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9"/>
          </reference>
        </references>
      </pivotArea>
    </format>
    <format dxfId="6514">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9"/>
          </reference>
        </references>
      </pivotArea>
    </format>
    <format dxfId="6513">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9"/>
          </reference>
        </references>
      </pivotArea>
    </format>
    <format dxfId="6512">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9"/>
          </reference>
        </references>
      </pivotArea>
    </format>
    <format dxfId="6511">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9"/>
          </reference>
        </references>
      </pivotArea>
    </format>
    <format dxfId="6510">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9"/>
          </reference>
        </references>
      </pivotArea>
    </format>
    <format dxfId="6509">
      <pivotArea dataOnly="0" labelOnly="1" outline="0" fieldPosition="0">
        <references count="5">
          <reference field="5" count="1" selected="0">
            <x v="1"/>
          </reference>
          <reference field="11" count="1">
            <x v="5"/>
          </reference>
          <reference field="14" count="1" selected="0">
            <x v="18"/>
          </reference>
          <reference field="15" count="1" selected="0">
            <x v="1"/>
          </reference>
          <reference field="21" count="1" selected="0">
            <x v="9"/>
          </reference>
        </references>
      </pivotArea>
    </format>
    <format dxfId="6508">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9"/>
          </reference>
        </references>
      </pivotArea>
    </format>
    <format dxfId="6507">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9"/>
          </reference>
        </references>
      </pivotArea>
    </format>
    <format dxfId="6506">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9"/>
          </reference>
        </references>
      </pivotArea>
    </format>
    <format dxfId="6505">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9"/>
          </reference>
        </references>
      </pivotArea>
    </format>
    <format dxfId="6504">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9"/>
          </reference>
        </references>
      </pivotArea>
    </format>
    <format dxfId="6503">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0"/>
          </reference>
        </references>
      </pivotArea>
    </format>
    <format dxfId="6502">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0"/>
          </reference>
        </references>
      </pivotArea>
    </format>
    <format dxfId="6501">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10"/>
          </reference>
        </references>
      </pivotArea>
    </format>
    <format dxfId="6500">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0"/>
          </reference>
        </references>
      </pivotArea>
    </format>
    <format dxfId="6499">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0"/>
          </reference>
        </references>
      </pivotArea>
    </format>
    <format dxfId="6498">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0"/>
          </reference>
        </references>
      </pivotArea>
    </format>
    <format dxfId="6497">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0"/>
          </reference>
        </references>
      </pivotArea>
    </format>
    <format dxfId="6496">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0"/>
          </reference>
        </references>
      </pivotArea>
    </format>
    <format dxfId="6495">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0"/>
          </reference>
        </references>
      </pivotArea>
    </format>
    <format dxfId="6494">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0"/>
          </reference>
        </references>
      </pivotArea>
    </format>
    <format dxfId="6493">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0"/>
          </reference>
        </references>
      </pivotArea>
    </format>
    <format dxfId="6492">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0"/>
          </reference>
        </references>
      </pivotArea>
    </format>
    <format dxfId="6491">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0"/>
          </reference>
        </references>
      </pivotArea>
    </format>
    <format dxfId="6490">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0"/>
          </reference>
        </references>
      </pivotArea>
    </format>
    <format dxfId="6489">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0"/>
          </reference>
        </references>
      </pivotArea>
    </format>
    <format dxfId="6488">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0"/>
          </reference>
        </references>
      </pivotArea>
    </format>
    <format dxfId="6487">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0"/>
          </reference>
        </references>
      </pivotArea>
    </format>
    <format dxfId="6486">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0"/>
          </reference>
        </references>
      </pivotArea>
    </format>
    <format dxfId="6485">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10"/>
          </reference>
        </references>
      </pivotArea>
    </format>
    <format dxfId="6484">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10"/>
          </reference>
        </references>
      </pivotArea>
    </format>
    <format dxfId="6483">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0"/>
          </reference>
        </references>
      </pivotArea>
    </format>
    <format dxfId="6482">
      <pivotArea dataOnly="0" labelOnly="1" outline="0" fieldPosition="0">
        <references count="5">
          <reference field="5" count="1" selected="0">
            <x v="2"/>
          </reference>
          <reference field="11" count="1">
            <x v="28"/>
          </reference>
          <reference field="14" count="1" selected="0">
            <x v="80"/>
          </reference>
          <reference field="15" count="1" selected="0">
            <x v="1"/>
          </reference>
          <reference field="21" count="1" selected="0">
            <x v="10"/>
          </reference>
        </references>
      </pivotArea>
    </format>
    <format dxfId="6481">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0"/>
          </reference>
        </references>
      </pivotArea>
    </format>
    <format dxfId="6480">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0"/>
          </reference>
        </references>
      </pivotArea>
    </format>
    <format dxfId="6479">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10"/>
          </reference>
        </references>
      </pivotArea>
    </format>
    <format dxfId="6478">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0"/>
          </reference>
        </references>
      </pivotArea>
    </format>
    <format dxfId="6477">
      <pivotArea dataOnly="0" labelOnly="1" outline="0" fieldPosition="0">
        <references count="5">
          <reference field="5" count="1" selected="0">
            <x v="3"/>
          </reference>
          <reference field="11" count="1">
            <x v="12"/>
          </reference>
          <reference field="14" count="1" selected="0">
            <x v="85"/>
          </reference>
          <reference field="15" count="1" selected="0">
            <x v="5"/>
          </reference>
          <reference field="21" count="1" selected="0">
            <x v="10"/>
          </reference>
        </references>
      </pivotArea>
    </format>
    <format dxfId="6476">
      <pivotArea dataOnly="0" labelOnly="1" outline="0" fieldPosition="0">
        <references count="5">
          <reference field="5" count="1" selected="0">
            <x v="3"/>
          </reference>
          <reference field="11" count="1">
            <x v="13"/>
          </reference>
          <reference field="14" count="1" selected="0">
            <x v="86"/>
          </reference>
          <reference field="15" count="1" selected="0">
            <x v="5"/>
          </reference>
          <reference field="21" count="1" selected="0">
            <x v="10"/>
          </reference>
        </references>
      </pivotArea>
    </format>
    <format dxfId="6475">
      <pivotArea dataOnly="0" labelOnly="1" outline="0" fieldPosition="0">
        <references count="5">
          <reference field="5" count="1" selected="0">
            <x v="3"/>
          </reference>
          <reference field="11" count="1">
            <x v="29"/>
          </reference>
          <reference field="14" count="1" selected="0">
            <x v="366"/>
          </reference>
          <reference field="15" count="1" selected="0">
            <x v="1"/>
          </reference>
          <reference field="21" count="1" selected="0">
            <x v="10"/>
          </reference>
        </references>
      </pivotArea>
    </format>
    <format dxfId="6474">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0"/>
          </reference>
        </references>
      </pivotArea>
    </format>
    <format dxfId="6473">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0"/>
          </reference>
        </references>
      </pivotArea>
    </format>
    <format dxfId="6472">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0"/>
          </reference>
        </references>
      </pivotArea>
    </format>
    <format dxfId="6471">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10"/>
          </reference>
        </references>
      </pivotArea>
    </format>
    <format dxfId="6470">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0"/>
          </reference>
        </references>
      </pivotArea>
    </format>
    <format dxfId="6469">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0"/>
          </reference>
        </references>
      </pivotArea>
    </format>
    <format dxfId="6468">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0"/>
          </reference>
        </references>
      </pivotArea>
    </format>
    <format dxfId="6467">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10"/>
          </reference>
        </references>
      </pivotArea>
    </format>
    <format dxfId="6466">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0"/>
          </reference>
        </references>
      </pivotArea>
    </format>
    <format dxfId="6465">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0"/>
          </reference>
        </references>
      </pivotArea>
    </format>
    <format dxfId="6464">
      <pivotArea dataOnly="0" labelOnly="1" outline="0" fieldPosition="0">
        <references count="5">
          <reference field="5" count="1" selected="0">
            <x v="3"/>
          </reference>
          <reference field="11" count="1">
            <x v="13"/>
          </reference>
          <reference field="14" count="1" selected="0">
            <x v="367"/>
          </reference>
          <reference field="15" count="1" selected="0">
            <x v="5"/>
          </reference>
          <reference field="21" count="1" selected="0">
            <x v="10"/>
          </reference>
        </references>
      </pivotArea>
    </format>
    <format dxfId="6463">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10"/>
          </reference>
        </references>
      </pivotArea>
    </format>
    <format dxfId="6462">
      <pivotArea dataOnly="0" labelOnly="1" outline="0" fieldPosition="0">
        <references count="5">
          <reference field="5" count="1" selected="0">
            <x v="3"/>
          </reference>
          <reference field="11" count="1">
            <x v="29"/>
          </reference>
          <reference field="14" count="1" selected="0">
            <x v="360"/>
          </reference>
          <reference field="15" count="1" selected="0">
            <x v="1"/>
          </reference>
          <reference field="21" count="1" selected="0">
            <x v="10"/>
          </reference>
        </references>
      </pivotArea>
    </format>
    <format dxfId="6461">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0"/>
          </reference>
        </references>
      </pivotArea>
    </format>
    <format dxfId="6460">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0"/>
          </reference>
        </references>
      </pivotArea>
    </format>
    <format dxfId="6459">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0"/>
          </reference>
        </references>
      </pivotArea>
    </format>
    <format dxfId="6458">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0"/>
          </reference>
        </references>
      </pivotArea>
    </format>
    <format dxfId="6457">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0"/>
          </reference>
        </references>
      </pivotArea>
    </format>
    <format dxfId="6456">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0"/>
          </reference>
        </references>
      </pivotArea>
    </format>
    <format dxfId="6455">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0"/>
          </reference>
        </references>
      </pivotArea>
    </format>
    <format dxfId="6454">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0"/>
          </reference>
        </references>
      </pivotArea>
    </format>
    <format dxfId="6453">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0"/>
          </reference>
        </references>
      </pivotArea>
    </format>
    <format dxfId="6452">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0"/>
          </reference>
        </references>
      </pivotArea>
    </format>
    <format dxfId="6451">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0"/>
          </reference>
        </references>
      </pivotArea>
    </format>
    <format dxfId="6450">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0"/>
          </reference>
        </references>
      </pivotArea>
    </format>
    <format dxfId="6449">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0"/>
          </reference>
        </references>
      </pivotArea>
    </format>
    <format dxfId="6448">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0"/>
          </reference>
        </references>
      </pivotArea>
    </format>
    <format dxfId="6447">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0"/>
          </reference>
        </references>
      </pivotArea>
    </format>
    <format dxfId="6446">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0"/>
          </reference>
        </references>
      </pivotArea>
    </format>
    <format dxfId="644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0"/>
          </reference>
        </references>
      </pivotArea>
    </format>
    <format dxfId="6444">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0"/>
          </reference>
        </references>
      </pivotArea>
    </format>
    <format dxfId="6443">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0"/>
          </reference>
        </references>
      </pivotArea>
    </format>
    <format dxfId="6442">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0"/>
          </reference>
        </references>
      </pivotArea>
    </format>
    <format dxfId="6441">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0"/>
          </reference>
        </references>
      </pivotArea>
    </format>
    <format dxfId="6440">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0"/>
          </reference>
        </references>
      </pivotArea>
    </format>
    <format dxfId="6439">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0"/>
          </reference>
        </references>
      </pivotArea>
    </format>
    <format dxfId="6438">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0"/>
          </reference>
        </references>
      </pivotArea>
    </format>
    <format dxfId="6437">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0"/>
          </reference>
        </references>
      </pivotArea>
    </format>
    <format dxfId="6436">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0"/>
          </reference>
        </references>
      </pivotArea>
    </format>
    <format dxfId="6435">
      <pivotArea dataOnly="0" labelOnly="1" outline="0" fieldPosition="0">
        <references count="5">
          <reference field="5" count="1" selected="0">
            <x v="0"/>
          </reference>
          <reference field="11" count="1">
            <x v="5"/>
          </reference>
          <reference field="14" count="1" selected="0">
            <x v="348"/>
          </reference>
          <reference field="15" count="1" selected="0">
            <x v="1"/>
          </reference>
          <reference field="21" count="1" selected="0">
            <x v="10"/>
          </reference>
        </references>
      </pivotArea>
    </format>
    <format dxfId="6434">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10"/>
          </reference>
        </references>
      </pivotArea>
    </format>
    <format dxfId="6433">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0"/>
          </reference>
        </references>
      </pivotArea>
    </format>
    <format dxfId="6432">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0"/>
          </reference>
        </references>
      </pivotArea>
    </format>
    <format dxfId="6431">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0"/>
          </reference>
        </references>
      </pivotArea>
    </format>
    <format dxfId="6430">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0"/>
          </reference>
        </references>
      </pivotArea>
    </format>
    <format dxfId="6429">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0"/>
          </reference>
        </references>
      </pivotArea>
    </format>
    <format dxfId="6428">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10"/>
          </reference>
        </references>
      </pivotArea>
    </format>
    <format dxfId="6427">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0"/>
          </reference>
        </references>
      </pivotArea>
    </format>
    <format dxfId="6426">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0"/>
          </reference>
        </references>
      </pivotArea>
    </format>
    <format dxfId="6425">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0"/>
          </reference>
        </references>
      </pivotArea>
    </format>
    <format dxfId="6424">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0"/>
          </reference>
        </references>
      </pivotArea>
    </format>
    <format dxfId="6423">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0"/>
          </reference>
        </references>
      </pivotArea>
    </format>
    <format dxfId="6422">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0"/>
          </reference>
        </references>
      </pivotArea>
    </format>
    <format dxfId="6421">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0"/>
          </reference>
        </references>
      </pivotArea>
    </format>
    <format dxfId="6420">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10"/>
          </reference>
        </references>
      </pivotArea>
    </format>
    <format dxfId="6419">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0"/>
          </reference>
        </references>
      </pivotArea>
    </format>
    <format dxfId="6418">
      <pivotArea dataOnly="0" labelOnly="1" outline="0" fieldPosition="0">
        <references count="5">
          <reference field="5" count="1" selected="0">
            <x v="4"/>
          </reference>
          <reference field="11" count="1">
            <x v="1"/>
          </reference>
          <reference field="14" count="1" selected="0">
            <x v="371"/>
          </reference>
          <reference field="15" count="1" selected="0">
            <x v="2"/>
          </reference>
          <reference field="21" count="1" selected="0">
            <x v="10"/>
          </reference>
        </references>
      </pivotArea>
    </format>
    <format dxfId="6417">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0"/>
          </reference>
        </references>
      </pivotArea>
    </format>
    <format dxfId="6416">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0"/>
          </reference>
        </references>
      </pivotArea>
    </format>
    <format dxfId="6415">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0"/>
          </reference>
        </references>
      </pivotArea>
    </format>
    <format dxfId="6414">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0"/>
          </reference>
        </references>
      </pivotArea>
    </format>
    <format dxfId="6413">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0"/>
          </reference>
        </references>
      </pivotArea>
    </format>
    <format dxfId="6412">
      <pivotArea dataOnly="0" labelOnly="1" outline="0" fieldPosition="0">
        <references count="5">
          <reference field="5" count="1" selected="0">
            <x v="4"/>
          </reference>
          <reference field="11" count="1">
            <x v="4"/>
          </reference>
          <reference field="14" count="1" selected="0">
            <x v="372"/>
          </reference>
          <reference field="15" count="1" selected="0">
            <x v="1"/>
          </reference>
          <reference field="21" count="1" selected="0">
            <x v="10"/>
          </reference>
        </references>
      </pivotArea>
    </format>
    <format dxfId="6411">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0"/>
          </reference>
        </references>
      </pivotArea>
    </format>
    <format dxfId="6410">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0"/>
          </reference>
        </references>
      </pivotArea>
    </format>
    <format dxfId="6409">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0"/>
          </reference>
        </references>
      </pivotArea>
    </format>
    <format dxfId="6408">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0"/>
          </reference>
        </references>
      </pivotArea>
    </format>
    <format dxfId="6407">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0"/>
          </reference>
        </references>
      </pivotArea>
    </format>
    <format dxfId="6406">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0"/>
          </reference>
        </references>
      </pivotArea>
    </format>
    <format dxfId="6405">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0"/>
          </reference>
        </references>
      </pivotArea>
    </format>
    <format dxfId="6404">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0"/>
          </reference>
        </references>
      </pivotArea>
    </format>
    <format dxfId="6403">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0"/>
          </reference>
        </references>
      </pivotArea>
    </format>
    <format dxfId="6402">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0"/>
          </reference>
        </references>
      </pivotArea>
    </format>
    <format dxfId="6401">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0"/>
          </reference>
        </references>
      </pivotArea>
    </format>
    <format dxfId="6400">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10"/>
          </reference>
        </references>
      </pivotArea>
    </format>
    <format dxfId="6399">
      <pivotArea dataOnly="0" labelOnly="1" outline="0" fieldPosition="0">
        <references count="5">
          <reference field="5" count="1" selected="0">
            <x v="4"/>
          </reference>
          <reference field="11" count="1">
            <x v="0"/>
          </reference>
          <reference field="14" count="1" selected="0">
            <x v="373"/>
          </reference>
          <reference field="15" count="1" selected="0">
            <x v="1"/>
          </reference>
          <reference field="21" count="1" selected="0">
            <x v="10"/>
          </reference>
        </references>
      </pivotArea>
    </format>
    <format dxfId="6398">
      <pivotArea dataOnly="0" labelOnly="1" outline="0" fieldPosition="0">
        <references count="5">
          <reference field="5" count="1" selected="0">
            <x v="4"/>
          </reference>
          <reference field="11" count="1">
            <x v="5"/>
          </reference>
          <reference field="14" count="1" selected="0">
            <x v="374"/>
          </reference>
          <reference field="15" count="1" selected="0">
            <x v="1"/>
          </reference>
          <reference field="21" count="1" selected="0">
            <x v="10"/>
          </reference>
        </references>
      </pivotArea>
    </format>
    <format dxfId="6397">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10"/>
          </reference>
        </references>
      </pivotArea>
    </format>
    <format dxfId="6396">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0"/>
          </reference>
        </references>
      </pivotArea>
    </format>
    <format dxfId="6395">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0"/>
          </reference>
        </references>
      </pivotArea>
    </format>
    <format dxfId="6394">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0"/>
          </reference>
        </references>
      </pivotArea>
    </format>
    <format dxfId="6393">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0"/>
          </reference>
        </references>
      </pivotArea>
    </format>
    <format dxfId="6392">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0"/>
          </reference>
        </references>
      </pivotArea>
    </format>
    <format dxfId="6391">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0"/>
          </reference>
        </references>
      </pivotArea>
    </format>
    <format dxfId="6390">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0"/>
          </reference>
        </references>
      </pivotArea>
    </format>
    <format dxfId="6389">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0"/>
          </reference>
        </references>
      </pivotArea>
    </format>
    <format dxfId="6388">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10"/>
          </reference>
        </references>
      </pivotArea>
    </format>
    <format dxfId="6387">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0"/>
          </reference>
        </references>
      </pivotArea>
    </format>
    <format dxfId="6386">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0"/>
          </reference>
        </references>
      </pivotArea>
    </format>
    <format dxfId="6385">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0"/>
          </reference>
        </references>
      </pivotArea>
    </format>
    <format dxfId="6384">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0"/>
          </reference>
        </references>
      </pivotArea>
    </format>
    <format dxfId="6383">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0"/>
          </reference>
        </references>
      </pivotArea>
    </format>
    <format dxfId="6382">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0"/>
          </reference>
        </references>
      </pivotArea>
    </format>
    <format dxfId="6381">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0"/>
          </reference>
        </references>
      </pivotArea>
    </format>
    <format dxfId="6380">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0"/>
          </reference>
        </references>
      </pivotArea>
    </format>
    <format dxfId="6379">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0"/>
          </reference>
        </references>
      </pivotArea>
    </format>
    <format dxfId="6378">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0"/>
          </reference>
        </references>
      </pivotArea>
    </format>
    <format dxfId="6377">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0"/>
          </reference>
        </references>
      </pivotArea>
    </format>
    <format dxfId="6376">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0"/>
          </reference>
        </references>
      </pivotArea>
    </format>
    <format dxfId="6375">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0"/>
          </reference>
        </references>
      </pivotArea>
    </format>
    <format dxfId="6374">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0"/>
          </reference>
        </references>
      </pivotArea>
    </format>
    <format dxfId="6373">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0"/>
          </reference>
        </references>
      </pivotArea>
    </format>
    <format dxfId="6372">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0"/>
          </reference>
        </references>
      </pivotArea>
    </format>
    <format dxfId="6371">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0"/>
          </reference>
        </references>
      </pivotArea>
    </format>
    <format dxfId="6370">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0"/>
          </reference>
        </references>
      </pivotArea>
    </format>
    <format dxfId="6369">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0"/>
          </reference>
        </references>
      </pivotArea>
    </format>
    <format dxfId="6368">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0"/>
          </reference>
        </references>
      </pivotArea>
    </format>
    <format dxfId="6367">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0"/>
          </reference>
        </references>
      </pivotArea>
    </format>
    <format dxfId="6366">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0"/>
          </reference>
        </references>
      </pivotArea>
    </format>
    <format dxfId="6365">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0"/>
          </reference>
        </references>
      </pivotArea>
    </format>
    <format dxfId="6364">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0"/>
          </reference>
        </references>
      </pivotArea>
    </format>
    <format dxfId="6363">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0"/>
          </reference>
        </references>
      </pivotArea>
    </format>
    <format dxfId="6362">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0"/>
          </reference>
        </references>
      </pivotArea>
    </format>
    <format dxfId="6361">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0"/>
          </reference>
        </references>
      </pivotArea>
    </format>
    <format dxfId="6360">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0"/>
          </reference>
        </references>
      </pivotArea>
    </format>
    <format dxfId="6359">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0"/>
          </reference>
        </references>
      </pivotArea>
    </format>
    <format dxfId="6358">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0"/>
          </reference>
        </references>
      </pivotArea>
    </format>
    <format dxfId="6357">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0"/>
          </reference>
        </references>
      </pivotArea>
    </format>
    <format dxfId="6356">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0"/>
          </reference>
        </references>
      </pivotArea>
    </format>
    <format dxfId="6355">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0"/>
          </reference>
        </references>
      </pivotArea>
    </format>
    <format dxfId="6354">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0"/>
          </reference>
        </references>
      </pivotArea>
    </format>
    <format dxfId="6353">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0"/>
          </reference>
        </references>
      </pivotArea>
    </format>
    <format dxfId="6352">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0"/>
          </reference>
        </references>
      </pivotArea>
    </format>
    <format dxfId="6351">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0"/>
          </reference>
        </references>
      </pivotArea>
    </format>
    <format dxfId="6350">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0"/>
          </reference>
        </references>
      </pivotArea>
    </format>
    <format dxfId="6349">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0"/>
          </reference>
        </references>
      </pivotArea>
    </format>
    <format dxfId="6348">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0"/>
          </reference>
        </references>
      </pivotArea>
    </format>
    <format dxfId="6347">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0"/>
          </reference>
        </references>
      </pivotArea>
    </format>
    <format dxfId="6346">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0"/>
          </reference>
        </references>
      </pivotArea>
    </format>
    <format dxfId="6345">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0"/>
          </reference>
        </references>
      </pivotArea>
    </format>
    <format dxfId="6344">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0"/>
          </reference>
        </references>
      </pivotArea>
    </format>
    <format dxfId="6343">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0"/>
          </reference>
        </references>
      </pivotArea>
    </format>
    <format dxfId="6342">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10"/>
          </reference>
        </references>
      </pivotArea>
    </format>
    <format dxfId="6341">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10"/>
          </reference>
        </references>
      </pivotArea>
    </format>
    <format dxfId="6340">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0"/>
          </reference>
        </references>
      </pivotArea>
    </format>
    <format dxfId="6339">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0"/>
          </reference>
        </references>
      </pivotArea>
    </format>
    <format dxfId="6338">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0"/>
          </reference>
        </references>
      </pivotArea>
    </format>
    <format dxfId="6337">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1"/>
          </reference>
        </references>
      </pivotArea>
    </format>
    <format dxfId="6336">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1"/>
          </reference>
        </references>
      </pivotArea>
    </format>
    <format dxfId="6335">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11"/>
          </reference>
        </references>
      </pivotArea>
    </format>
    <format dxfId="6334">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1"/>
          </reference>
        </references>
      </pivotArea>
    </format>
    <format dxfId="6333">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1"/>
          </reference>
        </references>
      </pivotArea>
    </format>
    <format dxfId="6332">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1"/>
          </reference>
        </references>
      </pivotArea>
    </format>
    <format dxfId="6331">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1"/>
          </reference>
        </references>
      </pivotArea>
    </format>
    <format dxfId="6330">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1"/>
          </reference>
        </references>
      </pivotArea>
    </format>
    <format dxfId="6329">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1"/>
          </reference>
        </references>
      </pivotArea>
    </format>
    <format dxfId="6328">
      <pivotArea dataOnly="0" labelOnly="1" outline="0" fieldPosition="0">
        <references count="5">
          <reference field="5" count="1" selected="0">
            <x v="2"/>
          </reference>
          <reference field="11" count="1">
            <x v="14"/>
          </reference>
          <reference field="14" count="1" selected="0">
            <x v="71"/>
          </reference>
          <reference field="15" count="1" selected="0">
            <x v="1"/>
          </reference>
          <reference field="21" count="1" selected="0">
            <x v="11"/>
          </reference>
        </references>
      </pivotArea>
    </format>
    <format dxfId="6327">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1"/>
          </reference>
        </references>
      </pivotArea>
    </format>
    <format dxfId="6326">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1"/>
          </reference>
        </references>
      </pivotArea>
    </format>
    <format dxfId="6325">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1"/>
          </reference>
        </references>
      </pivotArea>
    </format>
    <format dxfId="6324">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1"/>
          </reference>
        </references>
      </pivotArea>
    </format>
    <format dxfId="6323">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11"/>
          </reference>
        </references>
      </pivotArea>
    </format>
    <format dxfId="6322">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1"/>
          </reference>
        </references>
      </pivotArea>
    </format>
    <format dxfId="6321">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1"/>
          </reference>
        </references>
      </pivotArea>
    </format>
    <format dxfId="6320">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1"/>
          </reference>
        </references>
      </pivotArea>
    </format>
    <format dxfId="6319">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1"/>
          </reference>
        </references>
      </pivotArea>
    </format>
    <format dxfId="6318">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1"/>
          </reference>
        </references>
      </pivotArea>
    </format>
    <format dxfId="6317">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11"/>
          </reference>
        </references>
      </pivotArea>
    </format>
    <format dxfId="6316">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11"/>
          </reference>
        </references>
      </pivotArea>
    </format>
    <format dxfId="6315">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1"/>
          </reference>
        </references>
      </pivotArea>
    </format>
    <format dxfId="6314">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1"/>
          </reference>
        </references>
      </pivotArea>
    </format>
    <format dxfId="6313">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1"/>
          </reference>
        </references>
      </pivotArea>
    </format>
    <format dxfId="6312">
      <pivotArea dataOnly="0" labelOnly="1" outline="0" fieldPosition="0">
        <references count="5">
          <reference field="5" count="1" selected="0">
            <x v="3"/>
          </reference>
          <reference field="11" count="1">
            <x v="13"/>
          </reference>
          <reference field="14" count="1" selected="0">
            <x v="83"/>
          </reference>
          <reference field="15" count="1" selected="0">
            <x v="1"/>
          </reference>
          <reference field="21" count="1" selected="0">
            <x v="11"/>
          </reference>
        </references>
      </pivotArea>
    </format>
    <format dxfId="6311">
      <pivotArea dataOnly="0" labelOnly="1" outline="0" fieldPosition="0">
        <references count="5">
          <reference field="5" count="1" selected="0">
            <x v="3"/>
          </reference>
          <reference field="11" count="1">
            <x v="1"/>
          </reference>
          <reference field="14" count="1" selected="0">
            <x v="376"/>
          </reference>
          <reference field="15" count="1" selected="0">
            <x v="1"/>
          </reference>
          <reference field="21" count="1" selected="0">
            <x v="11"/>
          </reference>
        </references>
      </pivotArea>
    </format>
    <format dxfId="6310">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1"/>
          </reference>
        </references>
      </pivotArea>
    </format>
    <format dxfId="6309">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1"/>
          </reference>
        </references>
      </pivotArea>
    </format>
    <format dxfId="6308">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1"/>
          </reference>
        </references>
      </pivotArea>
    </format>
    <format dxfId="6307">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1"/>
          </reference>
        </references>
      </pivotArea>
    </format>
    <format dxfId="6306">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1"/>
          </reference>
        </references>
      </pivotArea>
    </format>
    <format dxfId="6305">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1"/>
          </reference>
        </references>
      </pivotArea>
    </format>
    <format dxfId="6304">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1"/>
          </reference>
        </references>
      </pivotArea>
    </format>
    <format dxfId="6303">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1"/>
          </reference>
        </references>
      </pivotArea>
    </format>
    <format dxfId="6302">
      <pivotArea dataOnly="0" labelOnly="1" outline="0" fieldPosition="0">
        <references count="5">
          <reference field="5" count="1" selected="0">
            <x v="3"/>
          </reference>
          <reference field="11" count="1">
            <x v="29"/>
          </reference>
          <reference field="14" count="1" selected="0">
            <x v="93"/>
          </reference>
          <reference field="15" count="1" selected="0">
            <x v="1"/>
          </reference>
          <reference field="21" count="1" selected="0">
            <x v="11"/>
          </reference>
        </references>
      </pivotArea>
    </format>
    <format dxfId="6301">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1"/>
          </reference>
        </references>
      </pivotArea>
    </format>
    <format dxfId="6300">
      <pivotArea dataOnly="0" labelOnly="1" outline="0" fieldPosition="0">
        <references count="5">
          <reference field="5" count="1" selected="0">
            <x v="3"/>
          </reference>
          <reference field="11" count="1">
            <x v="13"/>
          </reference>
          <reference field="14" count="1" selected="0">
            <x v="95"/>
          </reference>
          <reference field="15" count="1" selected="0">
            <x v="1"/>
          </reference>
          <reference field="21" count="1" selected="0">
            <x v="11"/>
          </reference>
        </references>
      </pivotArea>
    </format>
    <format dxfId="6299">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1"/>
          </reference>
        </references>
      </pivotArea>
    </format>
    <format dxfId="6298">
      <pivotArea dataOnly="0" labelOnly="1" outline="0" fieldPosition="0">
        <references count="5">
          <reference field="5" count="1" selected="0">
            <x v="3"/>
          </reference>
          <reference field="11" count="1">
            <x v="29"/>
          </reference>
          <reference field="14" count="1" selected="0">
            <x v="97"/>
          </reference>
          <reference field="15" count="1" selected="0">
            <x v="1"/>
          </reference>
          <reference field="21" count="1" selected="0">
            <x v="11"/>
          </reference>
        </references>
      </pivotArea>
    </format>
    <format dxfId="6297">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11"/>
          </reference>
        </references>
      </pivotArea>
    </format>
    <format dxfId="6296">
      <pivotArea dataOnly="0" labelOnly="1" outline="0" fieldPosition="0">
        <references count="5">
          <reference field="5" count="1" selected="0">
            <x v="3"/>
          </reference>
          <reference field="11" count="1">
            <x v="29"/>
          </reference>
          <reference field="14" count="1" selected="0">
            <x v="360"/>
          </reference>
          <reference field="15" count="1" selected="0">
            <x v="1"/>
          </reference>
          <reference field="21" count="1" selected="0">
            <x v="11"/>
          </reference>
        </references>
      </pivotArea>
    </format>
    <format dxfId="6295">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1"/>
          </reference>
        </references>
      </pivotArea>
    </format>
    <format dxfId="6294">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1"/>
          </reference>
        </references>
      </pivotArea>
    </format>
    <format dxfId="6293">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1"/>
          </reference>
        </references>
      </pivotArea>
    </format>
    <format dxfId="6292">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1"/>
          </reference>
        </references>
      </pivotArea>
    </format>
    <format dxfId="6291">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1"/>
          </reference>
        </references>
      </pivotArea>
    </format>
    <format dxfId="6290">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1"/>
          </reference>
        </references>
      </pivotArea>
    </format>
    <format dxfId="6289">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1"/>
          </reference>
        </references>
      </pivotArea>
    </format>
    <format dxfId="6288">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1"/>
          </reference>
        </references>
      </pivotArea>
    </format>
    <format dxfId="6287">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1"/>
          </reference>
        </references>
      </pivotArea>
    </format>
    <format dxfId="6286">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1"/>
          </reference>
        </references>
      </pivotArea>
    </format>
    <format dxfId="6285">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1"/>
          </reference>
        </references>
      </pivotArea>
    </format>
    <format dxfId="6284">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1"/>
          </reference>
        </references>
      </pivotArea>
    </format>
    <format dxfId="6283">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1"/>
          </reference>
        </references>
      </pivotArea>
    </format>
    <format dxfId="6282">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1"/>
          </reference>
        </references>
      </pivotArea>
    </format>
    <format dxfId="6281">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1"/>
          </reference>
        </references>
      </pivotArea>
    </format>
    <format dxfId="6280">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1"/>
          </reference>
        </references>
      </pivotArea>
    </format>
    <format dxfId="6279">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1"/>
          </reference>
        </references>
      </pivotArea>
    </format>
    <format dxfId="6278">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1"/>
          </reference>
        </references>
      </pivotArea>
    </format>
    <format dxfId="6277">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1"/>
          </reference>
        </references>
      </pivotArea>
    </format>
    <format dxfId="6276">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1"/>
          </reference>
        </references>
      </pivotArea>
    </format>
    <format dxfId="6275">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1"/>
          </reference>
        </references>
      </pivotArea>
    </format>
    <format dxfId="6274">
      <pivotArea dataOnly="0" labelOnly="1" outline="0" fieldPosition="0">
        <references count="5">
          <reference field="5" count="1" selected="0">
            <x v="0"/>
          </reference>
          <reference field="11" count="1">
            <x v="1"/>
          </reference>
          <reference field="14" count="1" selected="0">
            <x v="48"/>
          </reference>
          <reference field="15" count="1" selected="0">
            <x v="1"/>
          </reference>
          <reference field="21" count="1" selected="0">
            <x v="11"/>
          </reference>
        </references>
      </pivotArea>
    </format>
    <format dxfId="6273">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1"/>
          </reference>
        </references>
      </pivotArea>
    </format>
    <format dxfId="6272">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1"/>
          </reference>
        </references>
      </pivotArea>
    </format>
    <format dxfId="6271">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1"/>
          </reference>
        </references>
      </pivotArea>
    </format>
    <format dxfId="6270">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1"/>
          </reference>
        </references>
      </pivotArea>
    </format>
    <format dxfId="6269">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1"/>
          </reference>
        </references>
      </pivotArea>
    </format>
    <format dxfId="6268">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1"/>
          </reference>
        </references>
      </pivotArea>
    </format>
    <format dxfId="6267">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1"/>
          </reference>
        </references>
      </pivotArea>
    </format>
    <format dxfId="6266">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1"/>
          </reference>
        </references>
      </pivotArea>
    </format>
    <format dxfId="6265">
      <pivotArea dataOnly="0" labelOnly="1" outline="0" fieldPosition="0">
        <references count="5">
          <reference field="5" count="1" selected="0">
            <x v="4"/>
          </reference>
          <reference field="11" count="1">
            <x v="10"/>
          </reference>
          <reference field="14" count="1" selected="0">
            <x v="105"/>
          </reference>
          <reference field="15" count="1" selected="0">
            <x v="1"/>
          </reference>
          <reference field="21" count="1" selected="0">
            <x v="11"/>
          </reference>
        </references>
      </pivotArea>
    </format>
    <format dxfId="6264">
      <pivotArea dataOnly="0" labelOnly="1" outline="0" fieldPosition="0">
        <references count="5">
          <reference field="5" count="1" selected="0">
            <x v="4"/>
          </reference>
          <reference field="11" count="1">
            <x v="2"/>
          </reference>
          <reference field="14" count="1" selected="0">
            <x v="106"/>
          </reference>
          <reference field="15" count="1" selected="0">
            <x v="1"/>
          </reference>
          <reference field="21" count="1" selected="0">
            <x v="11"/>
          </reference>
        </references>
      </pivotArea>
    </format>
    <format dxfId="6263">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1"/>
          </reference>
        </references>
      </pivotArea>
    </format>
    <format dxfId="6262">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11"/>
          </reference>
        </references>
      </pivotArea>
    </format>
    <format dxfId="6261">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1"/>
          </reference>
        </references>
      </pivotArea>
    </format>
    <format dxfId="6260">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1"/>
          </reference>
        </references>
      </pivotArea>
    </format>
    <format dxfId="6259">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1"/>
          </reference>
        </references>
      </pivotArea>
    </format>
    <format dxfId="6258">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1"/>
          </reference>
        </references>
      </pivotArea>
    </format>
    <format dxfId="6257">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1"/>
          </reference>
        </references>
      </pivotArea>
    </format>
    <format dxfId="6256">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1"/>
          </reference>
        </references>
      </pivotArea>
    </format>
    <format dxfId="6255">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1"/>
          </reference>
        </references>
      </pivotArea>
    </format>
    <format dxfId="6254">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1"/>
          </reference>
        </references>
      </pivotArea>
    </format>
    <format dxfId="6253">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1"/>
          </reference>
        </references>
      </pivotArea>
    </format>
    <format dxfId="6252">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1"/>
          </reference>
        </references>
      </pivotArea>
    </format>
    <format dxfId="6251">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1"/>
          </reference>
        </references>
      </pivotArea>
    </format>
    <format dxfId="6250">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11"/>
          </reference>
        </references>
      </pivotArea>
    </format>
    <format dxfId="6249">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1"/>
          </reference>
        </references>
      </pivotArea>
    </format>
    <format dxfId="6248">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1"/>
          </reference>
        </references>
      </pivotArea>
    </format>
    <format dxfId="6247">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1"/>
          </reference>
        </references>
      </pivotArea>
    </format>
    <format dxfId="6246">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1"/>
          </reference>
        </references>
      </pivotArea>
    </format>
    <format dxfId="6245">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1"/>
          </reference>
        </references>
      </pivotArea>
    </format>
    <format dxfId="6244">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1"/>
          </reference>
        </references>
      </pivotArea>
    </format>
    <format dxfId="6243">
      <pivotArea dataOnly="0" labelOnly="1" outline="0" fieldPosition="0">
        <references count="5">
          <reference field="5" count="1" selected="0">
            <x v="4"/>
          </reference>
          <reference field="11" count="1">
            <x v="0"/>
          </reference>
          <reference field="14" count="1" selected="0">
            <x v="130"/>
          </reference>
          <reference field="15" count="1" selected="0">
            <x v="1"/>
          </reference>
          <reference field="21" count="1" selected="0">
            <x v="11"/>
          </reference>
        </references>
      </pivotArea>
    </format>
    <format dxfId="6242">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1"/>
          </reference>
        </references>
      </pivotArea>
    </format>
    <format dxfId="6241">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1"/>
          </reference>
        </references>
      </pivotArea>
    </format>
    <format dxfId="6240">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1"/>
          </reference>
        </references>
      </pivotArea>
    </format>
    <format dxfId="6239">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1"/>
          </reference>
        </references>
      </pivotArea>
    </format>
    <format dxfId="6238">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1"/>
          </reference>
        </references>
      </pivotArea>
    </format>
    <format dxfId="6237">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1"/>
          </reference>
        </references>
      </pivotArea>
    </format>
    <format dxfId="6236">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1"/>
          </reference>
        </references>
      </pivotArea>
    </format>
    <format dxfId="6235">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11"/>
          </reference>
        </references>
      </pivotArea>
    </format>
    <format dxfId="6234">
      <pivotArea dataOnly="0" labelOnly="1" outline="0" fieldPosition="0">
        <references count="5">
          <reference field="5" count="1" selected="0">
            <x v="4"/>
          </reference>
          <reference field="11" count="1">
            <x v="0"/>
          </reference>
          <reference field="14" count="1" selected="0">
            <x v="373"/>
          </reference>
          <reference field="15" count="1" selected="0">
            <x v="1"/>
          </reference>
          <reference field="21" count="1" selected="0">
            <x v="11"/>
          </reference>
        </references>
      </pivotArea>
    </format>
    <format dxfId="6233">
      <pivotArea dataOnly="0" labelOnly="1" outline="0" fieldPosition="0">
        <references count="5">
          <reference field="5" count="1" selected="0">
            <x v="4"/>
          </reference>
          <reference field="11" count="1">
            <x v="5"/>
          </reference>
          <reference field="14" count="1" selected="0">
            <x v="374"/>
          </reference>
          <reference field="15" count="1" selected="0">
            <x v="1"/>
          </reference>
          <reference field="21" count="1" selected="0">
            <x v="11"/>
          </reference>
        </references>
      </pivotArea>
    </format>
    <format dxfId="6232">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1"/>
          </reference>
        </references>
      </pivotArea>
    </format>
    <format dxfId="6231">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1"/>
          </reference>
        </references>
      </pivotArea>
    </format>
    <format dxfId="6230">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1"/>
          </reference>
        </references>
      </pivotArea>
    </format>
    <format dxfId="6229">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1"/>
          </reference>
        </references>
      </pivotArea>
    </format>
    <format dxfId="6228">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1"/>
          </reference>
        </references>
      </pivotArea>
    </format>
    <format dxfId="6227">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1"/>
          </reference>
        </references>
      </pivotArea>
    </format>
    <format dxfId="6226">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1"/>
          </reference>
        </references>
      </pivotArea>
    </format>
    <format dxfId="6225">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1"/>
          </reference>
        </references>
      </pivotArea>
    </format>
    <format dxfId="6224">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11"/>
          </reference>
        </references>
      </pivotArea>
    </format>
    <format dxfId="6223">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1"/>
          </reference>
        </references>
      </pivotArea>
    </format>
    <format dxfId="6222">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1"/>
          </reference>
        </references>
      </pivotArea>
    </format>
    <format dxfId="6221">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1"/>
          </reference>
        </references>
      </pivotArea>
    </format>
    <format dxfId="6220">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1"/>
          </reference>
        </references>
      </pivotArea>
    </format>
    <format dxfId="6219">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1"/>
          </reference>
        </references>
      </pivotArea>
    </format>
    <format dxfId="6218">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1"/>
          </reference>
        </references>
      </pivotArea>
    </format>
    <format dxfId="6217">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1"/>
          </reference>
        </references>
      </pivotArea>
    </format>
    <format dxfId="6216">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1"/>
          </reference>
        </references>
      </pivotArea>
    </format>
    <format dxfId="6215">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1"/>
          </reference>
        </references>
      </pivotArea>
    </format>
    <format dxfId="6214">
      <pivotArea dataOnly="0" labelOnly="1" outline="0" fieldPosition="0">
        <references count="5">
          <reference field="5" count="1" selected="0">
            <x v="4"/>
          </reference>
          <reference field="11" count="1">
            <x v="37"/>
          </reference>
          <reference field="14" count="1" selected="0">
            <x v="161"/>
          </reference>
          <reference field="15" count="1" selected="0">
            <x v="2"/>
          </reference>
          <reference field="21" count="1" selected="0">
            <x v="11"/>
          </reference>
        </references>
      </pivotArea>
    </format>
    <format dxfId="6213">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1"/>
          </reference>
        </references>
      </pivotArea>
    </format>
    <format dxfId="6212">
      <pivotArea dataOnly="0" labelOnly="1" outline="0" fieldPosition="0">
        <references count="5">
          <reference field="5" count="1" selected="0">
            <x v="4"/>
          </reference>
          <reference field="11" count="1">
            <x v="41"/>
          </reference>
          <reference field="14" count="1" selected="0">
            <x v="278"/>
          </reference>
          <reference field="15" count="1" selected="0">
            <x v="0"/>
          </reference>
          <reference field="21" count="1" selected="0">
            <x v="11"/>
          </reference>
        </references>
      </pivotArea>
    </format>
    <format dxfId="6211">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1"/>
          </reference>
        </references>
      </pivotArea>
    </format>
    <format dxfId="6210">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11"/>
          </reference>
        </references>
      </pivotArea>
    </format>
    <format dxfId="6209">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1"/>
          </reference>
        </references>
      </pivotArea>
    </format>
    <format dxfId="6208">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1"/>
          </reference>
        </references>
      </pivotArea>
    </format>
    <format dxfId="6207">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1"/>
          </reference>
        </references>
      </pivotArea>
    </format>
    <format dxfId="6206">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1"/>
          </reference>
        </references>
      </pivotArea>
    </format>
    <format dxfId="6205">
      <pivotArea dataOnly="0" labelOnly="1" outline="0" fieldPosition="0">
        <references count="5">
          <reference field="5" count="1" selected="0">
            <x v="4"/>
          </reference>
          <reference field="11" count="1">
            <x v="13"/>
          </reference>
          <reference field="14" count="1" selected="0">
            <x v="169"/>
          </reference>
          <reference field="15" count="1" selected="0">
            <x v="1"/>
          </reference>
          <reference field="21" count="1" selected="0">
            <x v="11"/>
          </reference>
        </references>
      </pivotArea>
    </format>
    <format dxfId="6204">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1"/>
          </reference>
        </references>
      </pivotArea>
    </format>
    <format dxfId="6203">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1"/>
          </reference>
        </references>
      </pivotArea>
    </format>
    <format dxfId="6202">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1"/>
          </reference>
        </references>
      </pivotArea>
    </format>
    <format dxfId="6201">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1"/>
          </reference>
        </references>
      </pivotArea>
    </format>
    <format dxfId="6200">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1"/>
          </reference>
        </references>
      </pivotArea>
    </format>
    <format dxfId="6199">
      <pivotArea dataOnly="0" labelOnly="1" outline="0" fieldPosition="0">
        <references count="5">
          <reference field="5" count="1" selected="0">
            <x v="4"/>
          </reference>
          <reference field="11" count="1">
            <x v="9"/>
          </reference>
          <reference field="14" count="1" selected="0">
            <x v="176"/>
          </reference>
          <reference field="15" count="1" selected="0">
            <x v="1"/>
          </reference>
          <reference field="21" count="1" selected="0">
            <x v="11"/>
          </reference>
        </references>
      </pivotArea>
    </format>
    <format dxfId="6198">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1"/>
          </reference>
        </references>
      </pivotArea>
    </format>
    <format dxfId="6197">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1"/>
          </reference>
        </references>
      </pivotArea>
    </format>
    <format dxfId="6196">
      <pivotArea dataOnly="0" labelOnly="1" outline="0" fieldPosition="0">
        <references count="5">
          <reference field="5" count="1" selected="0">
            <x v="4"/>
          </reference>
          <reference field="11" count="1">
            <x v="6"/>
          </reference>
          <reference field="14" count="1" selected="0">
            <x v="180"/>
          </reference>
          <reference field="15" count="1" selected="0">
            <x v="1"/>
          </reference>
          <reference field="21" count="1" selected="0">
            <x v="11"/>
          </reference>
        </references>
      </pivotArea>
    </format>
    <format dxfId="6195">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1"/>
          </reference>
        </references>
      </pivotArea>
    </format>
    <format dxfId="6194">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1"/>
          </reference>
        </references>
      </pivotArea>
    </format>
    <format dxfId="6193">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1"/>
          </reference>
        </references>
      </pivotArea>
    </format>
    <format dxfId="6192">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1"/>
          </reference>
        </references>
      </pivotArea>
    </format>
    <format dxfId="6191">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1"/>
          </reference>
        </references>
      </pivotArea>
    </format>
    <format dxfId="6190">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1"/>
          </reference>
        </references>
      </pivotArea>
    </format>
    <format dxfId="6189">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1"/>
          </reference>
        </references>
      </pivotArea>
    </format>
    <format dxfId="6188">
      <pivotArea dataOnly="0" labelOnly="1" outline="0" fieldPosition="0">
        <references count="5">
          <reference field="5" count="1" selected="0">
            <x v="4"/>
          </reference>
          <reference field="11" count="1">
            <x v="10"/>
          </reference>
          <reference field="14" count="1" selected="0">
            <x v="189"/>
          </reference>
          <reference field="15" count="1" selected="0">
            <x v="1"/>
          </reference>
          <reference field="21" count="1" selected="0">
            <x v="11"/>
          </reference>
        </references>
      </pivotArea>
    </format>
    <format dxfId="6187">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1"/>
          </reference>
        </references>
      </pivotArea>
    </format>
    <format dxfId="6186">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1"/>
          </reference>
        </references>
      </pivotArea>
    </format>
    <format dxfId="6185">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1"/>
          </reference>
        </references>
      </pivotArea>
    </format>
    <format dxfId="6184">
      <pivotArea dataOnly="0" labelOnly="1" outline="0" fieldPosition="0">
        <references count="5">
          <reference field="5" count="1" selected="0">
            <x v="1"/>
          </reference>
          <reference field="11" count="1">
            <x v="8"/>
          </reference>
          <reference field="14" count="1" selected="0">
            <x v="378"/>
          </reference>
          <reference field="15" count="1" selected="0">
            <x v="2"/>
          </reference>
          <reference field="21" count="1" selected="0">
            <x v="11"/>
          </reference>
        </references>
      </pivotArea>
    </format>
    <format dxfId="6183">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1"/>
          </reference>
        </references>
      </pivotArea>
    </format>
    <format dxfId="6182">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1"/>
          </reference>
        </references>
      </pivotArea>
    </format>
    <format dxfId="6181">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1"/>
          </reference>
        </references>
      </pivotArea>
    </format>
    <format dxfId="6180">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1"/>
          </reference>
        </references>
      </pivotArea>
    </format>
    <format dxfId="6179">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1"/>
          </reference>
        </references>
      </pivotArea>
    </format>
    <format dxfId="6178">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1"/>
          </reference>
        </references>
      </pivotArea>
    </format>
    <format dxfId="6177">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1"/>
          </reference>
        </references>
      </pivotArea>
    </format>
    <format dxfId="6176">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1"/>
          </reference>
        </references>
      </pivotArea>
    </format>
    <format dxfId="6175">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1"/>
          </reference>
        </references>
      </pivotArea>
    </format>
    <format dxfId="6174">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1"/>
          </reference>
        </references>
      </pivotArea>
    </format>
    <format dxfId="6173">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1"/>
          </reference>
        </references>
      </pivotArea>
    </format>
    <format dxfId="6172">
      <pivotArea dataOnly="0" labelOnly="1" outline="0" fieldPosition="0">
        <references count="5">
          <reference field="5" count="1" selected="0">
            <x v="1"/>
          </reference>
          <reference field="11" count="1">
            <x v="1"/>
          </reference>
          <reference field="14" count="1" selected="0">
            <x v="48"/>
          </reference>
          <reference field="15" count="1" selected="0">
            <x v="1"/>
          </reference>
          <reference field="21" count="1" selected="0">
            <x v="11"/>
          </reference>
        </references>
      </pivotArea>
    </format>
    <format dxfId="6171">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1"/>
          </reference>
        </references>
      </pivotArea>
    </format>
    <format dxfId="6170">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1"/>
          </reference>
        </references>
      </pivotArea>
    </format>
    <format dxfId="6169">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1"/>
          </reference>
        </references>
      </pivotArea>
    </format>
    <format dxfId="6168">
      <pivotArea dataOnly="0" labelOnly="1" outline="0" fieldPosition="0">
        <references count="5">
          <reference field="5" count="1" selected="0">
            <x v="2"/>
          </reference>
          <reference field="11" count="1">
            <x v="20"/>
          </reference>
          <reference field="14" count="1" selected="0">
            <x v="60"/>
          </reference>
          <reference field="15" count="1" selected="0">
            <x v="1"/>
          </reference>
          <reference field="21" count="1" selected="0">
            <x v="12"/>
          </reference>
        </references>
      </pivotArea>
    </format>
    <format dxfId="6167">
      <pivotArea dataOnly="0" labelOnly="1" outline="0" fieldPosition="0">
        <references count="5">
          <reference field="5" count="1" selected="0">
            <x v="2"/>
          </reference>
          <reference field="11" count="1">
            <x v="1"/>
          </reference>
          <reference field="14" count="1" selected="0">
            <x v="61"/>
          </reference>
          <reference field="15" count="1" selected="0">
            <x v="1"/>
          </reference>
          <reference field="21" count="1" selected="0">
            <x v="12"/>
          </reference>
        </references>
      </pivotArea>
    </format>
    <format dxfId="6166">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2"/>
          </reference>
        </references>
      </pivotArea>
    </format>
    <format dxfId="6165">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2"/>
          </reference>
        </references>
      </pivotArea>
    </format>
    <format dxfId="6164">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2"/>
          </reference>
        </references>
      </pivotArea>
    </format>
    <format dxfId="6163">
      <pivotArea dataOnly="0" labelOnly="1" outline="0" fieldPosition="0">
        <references count="5">
          <reference field="5" count="1" selected="0">
            <x v="2"/>
          </reference>
          <reference field="11" count="1">
            <x v="22"/>
          </reference>
          <reference field="14" count="1" selected="0">
            <x v="64"/>
          </reference>
          <reference field="15" count="1" selected="0">
            <x v="1"/>
          </reference>
          <reference field="21" count="1" selected="0">
            <x v="12"/>
          </reference>
        </references>
      </pivotArea>
    </format>
    <format dxfId="6162">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2"/>
          </reference>
        </references>
      </pivotArea>
    </format>
    <format dxfId="6161">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2"/>
          </reference>
        </references>
      </pivotArea>
    </format>
    <format dxfId="6160">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2"/>
          </reference>
        </references>
      </pivotArea>
    </format>
    <format dxfId="6159">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2"/>
          </reference>
        </references>
      </pivotArea>
    </format>
    <format dxfId="6158">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2"/>
          </reference>
        </references>
      </pivotArea>
    </format>
    <format dxfId="6157">
      <pivotArea dataOnly="0" labelOnly="1" outline="0" fieldPosition="0">
        <references count="5">
          <reference field="5" count="1" selected="0">
            <x v="2"/>
          </reference>
          <reference field="11" count="1">
            <x v="14"/>
          </reference>
          <reference field="14" count="1" selected="0">
            <x v="71"/>
          </reference>
          <reference field="15" count="1" selected="0">
            <x v="1"/>
          </reference>
          <reference field="21" count="1" selected="0">
            <x v="12"/>
          </reference>
        </references>
      </pivotArea>
    </format>
    <format dxfId="6156">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2"/>
          </reference>
        </references>
      </pivotArea>
    </format>
    <format dxfId="6155">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2"/>
          </reference>
        </references>
      </pivotArea>
    </format>
    <format dxfId="6154">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2"/>
          </reference>
        </references>
      </pivotArea>
    </format>
    <format dxfId="6153">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2"/>
          </reference>
        </references>
      </pivotArea>
    </format>
    <format dxfId="6152">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2"/>
          </reference>
        </references>
      </pivotArea>
    </format>
    <format dxfId="6151">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2"/>
          </reference>
        </references>
      </pivotArea>
    </format>
    <format dxfId="6150">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2"/>
          </reference>
        </references>
      </pivotArea>
    </format>
    <format dxfId="6149">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2"/>
          </reference>
        </references>
      </pivotArea>
    </format>
    <format dxfId="6148">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2"/>
          </reference>
        </references>
      </pivotArea>
    </format>
    <format dxfId="6147">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2"/>
          </reference>
        </references>
      </pivotArea>
    </format>
    <format dxfId="6146">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2"/>
          </reference>
        </references>
      </pivotArea>
    </format>
    <format dxfId="6145">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2"/>
          </reference>
        </references>
      </pivotArea>
    </format>
    <format dxfId="6144">
      <pivotArea dataOnly="0" labelOnly="1" outline="0" fieldPosition="0">
        <references count="5">
          <reference field="5" count="1" selected="0">
            <x v="3"/>
          </reference>
          <reference field="11" count="1">
            <x v="13"/>
          </reference>
          <reference field="14" count="1" selected="0">
            <x v="83"/>
          </reference>
          <reference field="15" count="1" selected="0">
            <x v="1"/>
          </reference>
          <reference field="21" count="1" selected="0">
            <x v="12"/>
          </reference>
        </references>
      </pivotArea>
    </format>
    <format dxfId="6143">
      <pivotArea dataOnly="0" labelOnly="1" outline="0" fieldPosition="0">
        <references count="5">
          <reference field="5" count="1" selected="0">
            <x v="3"/>
          </reference>
          <reference field="11" count="1">
            <x v="1"/>
          </reference>
          <reference field="14" count="1" selected="0">
            <x v="376"/>
          </reference>
          <reference field="15" count="1" selected="0">
            <x v="1"/>
          </reference>
          <reference field="21" count="1" selected="0">
            <x v="12"/>
          </reference>
        </references>
      </pivotArea>
    </format>
    <format dxfId="6142">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2"/>
          </reference>
        </references>
      </pivotArea>
    </format>
    <format dxfId="6141">
      <pivotArea dataOnly="0" labelOnly="1" outline="0" fieldPosition="0">
        <references count="5">
          <reference field="5" count="1" selected="0">
            <x v="3"/>
          </reference>
          <reference field="11" count="1">
            <x v="12"/>
          </reference>
          <reference field="14" count="1" selected="0">
            <x v="356"/>
          </reference>
          <reference field="15" count="1" selected="0">
            <x v="5"/>
          </reference>
          <reference field="21" count="1" selected="0">
            <x v="12"/>
          </reference>
        </references>
      </pivotArea>
    </format>
    <format dxfId="6140">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2"/>
          </reference>
        </references>
      </pivotArea>
    </format>
    <format dxfId="6139">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2"/>
          </reference>
        </references>
      </pivotArea>
    </format>
    <format dxfId="6138">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2"/>
          </reference>
        </references>
      </pivotArea>
    </format>
    <format dxfId="6137">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2"/>
          </reference>
        </references>
      </pivotArea>
    </format>
    <format dxfId="6136">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2"/>
          </reference>
        </references>
      </pivotArea>
    </format>
    <format dxfId="6135">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2"/>
          </reference>
        </references>
      </pivotArea>
    </format>
    <format dxfId="6134">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2"/>
          </reference>
        </references>
      </pivotArea>
    </format>
    <format dxfId="6133">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2"/>
          </reference>
        </references>
      </pivotArea>
    </format>
    <format dxfId="6132">
      <pivotArea dataOnly="0" labelOnly="1" outline="0" fieldPosition="0">
        <references count="5">
          <reference field="5" count="1" selected="0">
            <x v="3"/>
          </reference>
          <reference field="11" count="1">
            <x v="13"/>
          </reference>
          <reference field="14" count="1" selected="0">
            <x v="95"/>
          </reference>
          <reference field="15" count="1" selected="0">
            <x v="1"/>
          </reference>
          <reference field="21" count="1" selected="0">
            <x v="12"/>
          </reference>
        </references>
      </pivotArea>
    </format>
    <format dxfId="6131">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2"/>
          </reference>
        </references>
      </pivotArea>
    </format>
    <format dxfId="6130">
      <pivotArea dataOnly="0" labelOnly="1" outline="0" fieldPosition="0">
        <references count="5">
          <reference field="5" count="1" selected="0">
            <x v="3"/>
          </reference>
          <reference field="11" count="1">
            <x v="29"/>
          </reference>
          <reference field="14" count="1" selected="0">
            <x v="97"/>
          </reference>
          <reference field="15" count="1" selected="0">
            <x v="1"/>
          </reference>
          <reference field="21" count="1" selected="0">
            <x v="12"/>
          </reference>
        </references>
      </pivotArea>
    </format>
    <format dxfId="6129">
      <pivotArea dataOnly="0" labelOnly="1" outline="0" fieldPosition="0">
        <references count="5">
          <reference field="5" count="1" selected="0">
            <x v="3"/>
          </reference>
          <reference field="11" count="1">
            <x v="31"/>
          </reference>
          <reference field="14" count="1" selected="0">
            <x v="98"/>
          </reference>
          <reference field="15" count="1" selected="0">
            <x v="1"/>
          </reference>
          <reference field="21" count="1" selected="0">
            <x v="12"/>
          </reference>
        </references>
      </pivotArea>
    </format>
    <format dxfId="6128">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12"/>
          </reference>
        </references>
      </pivotArea>
    </format>
    <format dxfId="6127">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2"/>
          </reference>
        </references>
      </pivotArea>
    </format>
    <format dxfId="6126">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2"/>
          </reference>
        </references>
      </pivotArea>
    </format>
    <format dxfId="6125">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2"/>
          </reference>
        </references>
      </pivotArea>
    </format>
    <format dxfId="6124">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2"/>
          </reference>
        </references>
      </pivotArea>
    </format>
    <format dxfId="6123">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2"/>
          </reference>
        </references>
      </pivotArea>
    </format>
    <format dxfId="6122">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2"/>
          </reference>
        </references>
      </pivotArea>
    </format>
    <format dxfId="6121">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2"/>
          </reference>
        </references>
      </pivotArea>
    </format>
    <format dxfId="6120">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2"/>
          </reference>
        </references>
      </pivotArea>
    </format>
    <format dxfId="6119">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2"/>
          </reference>
        </references>
      </pivotArea>
    </format>
    <format dxfId="6118">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2"/>
          </reference>
        </references>
      </pivotArea>
    </format>
    <format dxfId="6117">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2"/>
          </reference>
        </references>
      </pivotArea>
    </format>
    <format dxfId="6116">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2"/>
          </reference>
        </references>
      </pivotArea>
    </format>
    <format dxfId="6115">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2"/>
          </reference>
        </references>
      </pivotArea>
    </format>
    <format dxfId="6114">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2"/>
          </reference>
        </references>
      </pivotArea>
    </format>
    <format dxfId="6113">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2"/>
          </reference>
        </references>
      </pivotArea>
    </format>
    <format dxfId="611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2"/>
          </reference>
        </references>
      </pivotArea>
    </format>
    <format dxfId="6111">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2"/>
          </reference>
        </references>
      </pivotArea>
    </format>
    <format dxfId="6110">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2"/>
          </reference>
        </references>
      </pivotArea>
    </format>
    <format dxfId="6109">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2"/>
          </reference>
        </references>
      </pivotArea>
    </format>
    <format dxfId="6108">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2"/>
          </reference>
        </references>
      </pivotArea>
    </format>
    <format dxfId="6107">
      <pivotArea dataOnly="0" labelOnly="1" outline="0" fieldPosition="0">
        <references count="5">
          <reference field="5" count="1" selected="0">
            <x v="0"/>
          </reference>
          <reference field="11" count="1">
            <x v="1"/>
          </reference>
          <reference field="14" count="1" selected="0">
            <x v="59"/>
          </reference>
          <reference field="15" count="1" selected="0">
            <x v="1"/>
          </reference>
          <reference field="21" count="1" selected="0">
            <x v="12"/>
          </reference>
        </references>
      </pivotArea>
    </format>
    <format dxfId="6106">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2"/>
          </reference>
        </references>
      </pivotArea>
    </format>
    <format dxfId="6105">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2"/>
          </reference>
        </references>
      </pivotArea>
    </format>
    <format dxfId="6104">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2"/>
          </reference>
        </references>
      </pivotArea>
    </format>
    <format dxfId="6103">
      <pivotArea dataOnly="0" labelOnly="1" outline="0" fieldPosition="0">
        <references count="5">
          <reference field="5" count="1" selected="0">
            <x v="0"/>
          </reference>
          <reference field="11" count="1">
            <x v="1"/>
          </reference>
          <reference field="14" count="1" selected="0">
            <x v="22"/>
          </reference>
          <reference field="15" count="1" selected="0">
            <x v="1"/>
          </reference>
          <reference field="21" count="1" selected="0">
            <x v="12"/>
          </reference>
        </references>
      </pivotArea>
    </format>
    <format dxfId="6102">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2"/>
          </reference>
        </references>
      </pivotArea>
    </format>
    <format dxfId="6101">
      <pivotArea dataOnly="0" labelOnly="1" outline="0" fieldPosition="0">
        <references count="5">
          <reference field="5" count="1" selected="0">
            <x v="0"/>
          </reference>
          <reference field="11" count="1">
            <x v="46"/>
          </reference>
          <reference field="14" count="1" selected="0">
            <x v="379"/>
          </reference>
          <reference field="15" count="1" selected="0">
            <x v="1"/>
          </reference>
          <reference field="21" count="1" selected="0">
            <x v="12"/>
          </reference>
        </references>
      </pivotArea>
    </format>
    <format dxfId="6100">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2"/>
          </reference>
        </references>
      </pivotArea>
    </format>
    <format dxfId="6099">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2"/>
          </reference>
        </references>
      </pivotArea>
    </format>
    <format dxfId="6098">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2"/>
          </reference>
        </references>
      </pivotArea>
    </format>
    <format dxfId="6097">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2"/>
          </reference>
        </references>
      </pivotArea>
    </format>
    <format dxfId="6096">
      <pivotArea dataOnly="0" labelOnly="1" outline="0" fieldPosition="0">
        <references count="5">
          <reference field="5" count="1" selected="0">
            <x v="4"/>
          </reference>
          <reference field="11" count="1">
            <x v="10"/>
          </reference>
          <reference field="14" count="1" selected="0">
            <x v="105"/>
          </reference>
          <reference field="15" count="1" selected="0">
            <x v="1"/>
          </reference>
          <reference field="21" count="1" selected="0">
            <x v="12"/>
          </reference>
        </references>
      </pivotArea>
    </format>
    <format dxfId="6095">
      <pivotArea dataOnly="0" labelOnly="1" outline="0" fieldPosition="0">
        <references count="5">
          <reference field="5" count="1" selected="0">
            <x v="4"/>
          </reference>
          <reference field="11" count="1">
            <x v="2"/>
          </reference>
          <reference field="14" count="1" selected="0">
            <x v="106"/>
          </reference>
          <reference field="15" count="1" selected="0">
            <x v="1"/>
          </reference>
          <reference field="21" count="1" selected="0">
            <x v="12"/>
          </reference>
        </references>
      </pivotArea>
    </format>
    <format dxfId="6094">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2"/>
          </reference>
        </references>
      </pivotArea>
    </format>
    <format dxfId="6093">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2"/>
          </reference>
        </references>
      </pivotArea>
    </format>
    <format dxfId="6092">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2"/>
          </reference>
        </references>
      </pivotArea>
    </format>
    <format dxfId="6091">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2"/>
          </reference>
        </references>
      </pivotArea>
    </format>
    <format dxfId="6090">
      <pivotArea dataOnly="0" labelOnly="1" outline="0" fieldPosition="0">
        <references count="5">
          <reference field="5" count="1" selected="0">
            <x v="4"/>
          </reference>
          <reference field="11" count="1">
            <x v="0"/>
          </reference>
          <reference field="14" count="1" selected="0">
            <x v="113"/>
          </reference>
          <reference field="15" count="1" selected="0">
            <x v="1"/>
          </reference>
          <reference field="21" count="1" selected="0">
            <x v="12"/>
          </reference>
        </references>
      </pivotArea>
    </format>
    <format dxfId="6089">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2"/>
          </reference>
        </references>
      </pivotArea>
    </format>
    <format dxfId="6088">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2"/>
          </reference>
        </references>
      </pivotArea>
    </format>
    <format dxfId="6087">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2"/>
          </reference>
        </references>
      </pivotArea>
    </format>
    <format dxfId="6086">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2"/>
          </reference>
        </references>
      </pivotArea>
    </format>
    <format dxfId="6085">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12"/>
          </reference>
        </references>
      </pivotArea>
    </format>
    <format dxfId="6084">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2"/>
          </reference>
        </references>
      </pivotArea>
    </format>
    <format dxfId="6083">
      <pivotArea dataOnly="0" labelOnly="1" outline="0" fieldPosition="0">
        <references count="5">
          <reference field="5" count="1" selected="0">
            <x v="4"/>
          </reference>
          <reference field="11" count="1">
            <x v="1"/>
          </reference>
          <reference field="14" count="1" selected="0">
            <x v="371"/>
          </reference>
          <reference field="15" count="1" selected="0">
            <x v="2"/>
          </reference>
          <reference field="21" count="1" selected="0">
            <x v="12"/>
          </reference>
        </references>
      </pivotArea>
    </format>
    <format dxfId="6082">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2"/>
          </reference>
        </references>
      </pivotArea>
    </format>
    <format dxfId="6081">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2"/>
          </reference>
        </references>
      </pivotArea>
    </format>
    <format dxfId="6080">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2"/>
          </reference>
        </references>
      </pivotArea>
    </format>
    <format dxfId="6079">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12"/>
          </reference>
        </references>
      </pivotArea>
    </format>
    <format dxfId="6078">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2"/>
          </reference>
        </references>
      </pivotArea>
    </format>
    <format dxfId="6077">
      <pivotArea dataOnly="0" labelOnly="1" outline="0" fieldPosition="0">
        <references count="5">
          <reference field="5" count="1" selected="0">
            <x v="4"/>
          </reference>
          <reference field="11" count="1">
            <x v="3"/>
          </reference>
          <reference field="14" count="1" selected="0">
            <x v="123"/>
          </reference>
          <reference field="15" count="1" selected="0">
            <x v="2"/>
          </reference>
          <reference field="21" count="1" selected="0">
            <x v="12"/>
          </reference>
        </references>
      </pivotArea>
    </format>
    <format dxfId="6076">
      <pivotArea dataOnly="0" labelOnly="1" outline="0" fieldPosition="0">
        <references count="5">
          <reference field="5" count="1" selected="0">
            <x v="4"/>
          </reference>
          <reference field="11" count="1">
            <x v="13"/>
          </reference>
          <reference field="14" count="1" selected="0">
            <x v="124"/>
          </reference>
          <reference field="15" count="1" selected="0">
            <x v="1"/>
          </reference>
          <reference field="21" count="1" selected="0">
            <x v="12"/>
          </reference>
        </references>
      </pivotArea>
    </format>
    <format dxfId="6075">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2"/>
          </reference>
        </references>
      </pivotArea>
    </format>
    <format dxfId="6074">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2"/>
          </reference>
        </references>
      </pivotArea>
    </format>
    <format dxfId="6073">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2"/>
          </reference>
        </references>
      </pivotArea>
    </format>
    <format dxfId="6072">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2"/>
          </reference>
        </references>
      </pivotArea>
    </format>
    <format dxfId="6071">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2"/>
          </reference>
        </references>
      </pivotArea>
    </format>
    <format dxfId="6070">
      <pivotArea dataOnly="0" labelOnly="1" outline="0" fieldPosition="0">
        <references count="5">
          <reference field="5" count="1" selected="0">
            <x v="4"/>
          </reference>
          <reference field="11" count="1">
            <x v="5"/>
          </reference>
          <reference field="14" count="1" selected="0">
            <x v="380"/>
          </reference>
          <reference field="15" count="1" selected="0">
            <x v="1"/>
          </reference>
          <reference field="21" count="1" selected="0">
            <x v="12"/>
          </reference>
        </references>
      </pivotArea>
    </format>
    <format dxfId="6069">
      <pivotArea dataOnly="0" labelOnly="1" outline="0" fieldPosition="0">
        <references count="5">
          <reference field="5" count="1" selected="0">
            <x v="4"/>
          </reference>
          <reference field="11" count="1">
            <x v="0"/>
          </reference>
          <reference field="14" count="1" selected="0">
            <x v="130"/>
          </reference>
          <reference field="15" count="1" selected="0">
            <x v="1"/>
          </reference>
          <reference field="21" count="1" selected="0">
            <x v="12"/>
          </reference>
        </references>
      </pivotArea>
    </format>
    <format dxfId="6068">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2"/>
          </reference>
        </references>
      </pivotArea>
    </format>
    <format dxfId="6067">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2"/>
          </reference>
        </references>
      </pivotArea>
    </format>
    <format dxfId="6066">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2"/>
          </reference>
        </references>
      </pivotArea>
    </format>
    <format dxfId="6065">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2"/>
          </reference>
        </references>
      </pivotArea>
    </format>
    <format dxfId="6064">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2"/>
          </reference>
        </references>
      </pivotArea>
    </format>
    <format dxfId="6063">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2"/>
          </reference>
        </references>
      </pivotArea>
    </format>
    <format dxfId="6062">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2"/>
          </reference>
        </references>
      </pivotArea>
    </format>
    <format dxfId="6061">
      <pivotArea dataOnly="0" labelOnly="1" outline="0" fieldPosition="0">
        <references count="5">
          <reference field="5" count="1" selected="0">
            <x v="4"/>
          </reference>
          <reference field="11" count="1">
            <x v="6"/>
          </reference>
          <reference field="14" count="1" selected="0">
            <x v="139"/>
          </reference>
          <reference field="15" count="1" selected="0">
            <x v="1"/>
          </reference>
          <reference field="21" count="1" selected="0">
            <x v="12"/>
          </reference>
        </references>
      </pivotArea>
    </format>
    <format dxfId="6060">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2"/>
          </reference>
        </references>
      </pivotArea>
    </format>
    <format dxfId="6059">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2"/>
          </reference>
        </references>
      </pivotArea>
    </format>
    <format dxfId="6058">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2"/>
          </reference>
        </references>
      </pivotArea>
    </format>
    <format dxfId="6057">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2"/>
          </reference>
        </references>
      </pivotArea>
    </format>
    <format dxfId="6056">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2"/>
          </reference>
        </references>
      </pivotArea>
    </format>
    <format dxfId="6055">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2"/>
          </reference>
        </references>
      </pivotArea>
    </format>
    <format dxfId="6054">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2"/>
          </reference>
        </references>
      </pivotArea>
    </format>
    <format dxfId="6053">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2"/>
          </reference>
        </references>
      </pivotArea>
    </format>
    <format dxfId="6052">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2"/>
          </reference>
        </references>
      </pivotArea>
    </format>
    <format dxfId="6051">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2"/>
          </reference>
        </references>
      </pivotArea>
    </format>
    <format dxfId="6050">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2"/>
          </reference>
        </references>
      </pivotArea>
    </format>
    <format dxfId="6049">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2"/>
          </reference>
        </references>
      </pivotArea>
    </format>
    <format dxfId="6048">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2"/>
          </reference>
        </references>
      </pivotArea>
    </format>
    <format dxfId="6047">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2"/>
          </reference>
        </references>
      </pivotArea>
    </format>
    <format dxfId="6046">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2"/>
          </reference>
        </references>
      </pivotArea>
    </format>
    <format dxfId="6045">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2"/>
          </reference>
        </references>
      </pivotArea>
    </format>
    <format dxfId="6044">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2"/>
          </reference>
        </references>
      </pivotArea>
    </format>
    <format dxfId="6043">
      <pivotArea dataOnly="0" labelOnly="1" outline="0" fieldPosition="0">
        <references count="5">
          <reference field="5" count="1" selected="0">
            <x v="4"/>
          </reference>
          <reference field="11" count="1">
            <x v="9"/>
          </reference>
          <reference field="14" count="1" selected="0">
            <x v="19"/>
          </reference>
          <reference field="15" count="1" selected="0">
            <x v="1"/>
          </reference>
          <reference field="21" count="1" selected="0">
            <x v="12"/>
          </reference>
        </references>
      </pivotArea>
    </format>
    <format dxfId="6042">
      <pivotArea dataOnly="0" labelOnly="1" outline="0" fieldPosition="0">
        <references count="5">
          <reference field="5" count="1" selected="0">
            <x v="4"/>
          </reference>
          <reference field="11" count="1">
            <x v="37"/>
          </reference>
          <reference field="14" count="1" selected="0">
            <x v="161"/>
          </reference>
          <reference field="15" count="1" selected="0">
            <x v="2"/>
          </reference>
          <reference field="21" count="1" selected="0">
            <x v="12"/>
          </reference>
        </references>
      </pivotArea>
    </format>
    <format dxfId="6041">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2"/>
          </reference>
        </references>
      </pivotArea>
    </format>
    <format dxfId="6040">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2"/>
          </reference>
        </references>
      </pivotArea>
    </format>
    <format dxfId="6039">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2"/>
          </reference>
        </references>
      </pivotArea>
    </format>
    <format dxfId="6038">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12"/>
          </reference>
        </references>
      </pivotArea>
    </format>
    <format dxfId="6037">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2"/>
          </reference>
        </references>
      </pivotArea>
    </format>
    <format dxfId="6036">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2"/>
          </reference>
        </references>
      </pivotArea>
    </format>
    <format dxfId="6035">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2"/>
          </reference>
        </references>
      </pivotArea>
    </format>
    <format dxfId="6034">
      <pivotArea dataOnly="0" labelOnly="1" outline="0" fieldPosition="0">
        <references count="5">
          <reference field="5" count="1" selected="0">
            <x v="4"/>
          </reference>
          <reference field="11" count="1">
            <x v="13"/>
          </reference>
          <reference field="14" count="1" selected="0">
            <x v="169"/>
          </reference>
          <reference field="15" count="1" selected="0">
            <x v="1"/>
          </reference>
          <reference field="21" count="1" selected="0">
            <x v="12"/>
          </reference>
        </references>
      </pivotArea>
    </format>
    <format dxfId="6033">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2"/>
          </reference>
        </references>
      </pivotArea>
    </format>
    <format dxfId="6032">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2"/>
          </reference>
        </references>
      </pivotArea>
    </format>
    <format dxfId="6031">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2"/>
          </reference>
        </references>
      </pivotArea>
    </format>
    <format dxfId="6030">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2"/>
          </reference>
        </references>
      </pivotArea>
    </format>
    <format dxfId="6029">
      <pivotArea dataOnly="0" labelOnly="1" outline="0" fieldPosition="0">
        <references count="5">
          <reference field="5" count="1" selected="0">
            <x v="4"/>
          </reference>
          <reference field="11" count="1">
            <x v="1"/>
          </reference>
          <reference field="14" count="1" selected="0">
            <x v="381"/>
          </reference>
          <reference field="15" count="1" selected="0">
            <x v="1"/>
          </reference>
          <reference field="21" count="1" selected="0">
            <x v="12"/>
          </reference>
        </references>
      </pivotArea>
    </format>
    <format dxfId="6028">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2"/>
          </reference>
        </references>
      </pivotArea>
    </format>
    <format dxfId="6027">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2"/>
          </reference>
        </references>
      </pivotArea>
    </format>
    <format dxfId="6026">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2"/>
          </reference>
        </references>
      </pivotArea>
    </format>
    <format dxfId="6025">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2"/>
          </reference>
        </references>
      </pivotArea>
    </format>
    <format dxfId="6024">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2"/>
          </reference>
        </references>
      </pivotArea>
    </format>
    <format dxfId="6023">
      <pivotArea dataOnly="0" labelOnly="1" outline="0" fieldPosition="0">
        <references count="5">
          <reference field="5" count="1" selected="0">
            <x v="4"/>
          </reference>
          <reference field="11" count="1">
            <x v="6"/>
          </reference>
          <reference field="14" count="1" selected="0">
            <x v="180"/>
          </reference>
          <reference field="15" count="1" selected="0">
            <x v="1"/>
          </reference>
          <reference field="21" count="1" selected="0">
            <x v="12"/>
          </reference>
        </references>
      </pivotArea>
    </format>
    <format dxfId="6022">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2"/>
          </reference>
        </references>
      </pivotArea>
    </format>
    <format dxfId="6021">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2"/>
          </reference>
        </references>
      </pivotArea>
    </format>
    <format dxfId="6020">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2"/>
          </reference>
        </references>
      </pivotArea>
    </format>
    <format dxfId="6019">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2"/>
          </reference>
        </references>
      </pivotArea>
    </format>
    <format dxfId="6018">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2"/>
          </reference>
        </references>
      </pivotArea>
    </format>
    <format dxfId="6017">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12"/>
          </reference>
        </references>
      </pivotArea>
    </format>
    <format dxfId="6016">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2"/>
          </reference>
        </references>
      </pivotArea>
    </format>
    <format dxfId="6015">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2"/>
          </reference>
        </references>
      </pivotArea>
    </format>
    <format dxfId="6014">
      <pivotArea dataOnly="0" labelOnly="1" outline="0" fieldPosition="0">
        <references count="5">
          <reference field="5" count="1" selected="0">
            <x v="4"/>
          </reference>
          <reference field="11" count="1">
            <x v="10"/>
          </reference>
          <reference field="14" count="1" selected="0">
            <x v="189"/>
          </reference>
          <reference field="15" count="1" selected="0">
            <x v="1"/>
          </reference>
          <reference field="21" count="1" selected="0">
            <x v="12"/>
          </reference>
        </references>
      </pivotArea>
    </format>
    <format dxfId="6013">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2"/>
          </reference>
        </references>
      </pivotArea>
    </format>
    <format dxfId="6012">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2"/>
          </reference>
        </references>
      </pivotArea>
    </format>
    <format dxfId="6011">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2"/>
          </reference>
        </references>
      </pivotArea>
    </format>
    <format dxfId="6010">
      <pivotArea dataOnly="0" labelOnly="1" outline="0" fieldPosition="0">
        <references count="5">
          <reference field="5" count="1" selected="0">
            <x v="1"/>
          </reference>
          <reference field="11" count="1">
            <x v="12"/>
          </reference>
          <reference field="14" count="1" selected="0">
            <x v="57"/>
          </reference>
          <reference field="15" count="1" selected="0">
            <x v="1"/>
          </reference>
          <reference field="21" count="1" selected="0">
            <x v="12"/>
          </reference>
        </references>
      </pivotArea>
    </format>
    <format dxfId="6009">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2"/>
          </reference>
        </references>
      </pivotArea>
    </format>
    <format dxfId="6008">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2"/>
          </reference>
        </references>
      </pivotArea>
    </format>
    <format dxfId="6007">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2"/>
          </reference>
        </references>
      </pivotArea>
    </format>
    <format dxfId="6006">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2"/>
          </reference>
        </references>
      </pivotArea>
    </format>
    <format dxfId="6005">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2"/>
          </reference>
        </references>
      </pivotArea>
    </format>
    <format dxfId="6004">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2"/>
          </reference>
        </references>
      </pivotArea>
    </format>
    <format dxfId="6003">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2"/>
          </reference>
        </references>
      </pivotArea>
    </format>
    <format dxfId="6002">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2"/>
          </reference>
        </references>
      </pivotArea>
    </format>
    <format dxfId="6001">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2"/>
          </reference>
        </references>
      </pivotArea>
    </format>
    <format dxfId="6000">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2"/>
          </reference>
        </references>
      </pivotArea>
    </format>
    <format dxfId="5999">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2"/>
          </reference>
        </references>
      </pivotArea>
    </format>
    <format dxfId="5998">
      <pivotArea dataOnly="0" labelOnly="1" outline="0" fieldPosition="0">
        <references count="5">
          <reference field="5" count="1" selected="0">
            <x v="1"/>
          </reference>
          <reference field="11" count="1">
            <x v="1"/>
          </reference>
          <reference field="14" count="1" selected="0">
            <x v="59"/>
          </reference>
          <reference field="15" count="1" selected="0">
            <x v="1"/>
          </reference>
          <reference field="21" count="1" selected="0">
            <x v="12"/>
          </reference>
        </references>
      </pivotArea>
    </format>
    <format dxfId="5997">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2"/>
          </reference>
        </references>
      </pivotArea>
    </format>
    <format dxfId="5996">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2"/>
          </reference>
        </references>
      </pivotArea>
    </format>
    <format dxfId="5995">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2"/>
          </reference>
        </references>
      </pivotArea>
    </format>
    <format dxfId="5994">
      <pivotArea dataOnly="0" labelOnly="1" outline="0" fieldPosition="0">
        <references count="5">
          <reference field="5" count="1" selected="0">
            <x v="1"/>
          </reference>
          <reference field="11" count="1">
            <x v="14"/>
          </reference>
          <reference field="14" count="1" selected="0">
            <x v="379"/>
          </reference>
          <reference field="15" count="1" selected="0">
            <x v="1"/>
          </reference>
          <reference field="21" count="1" selected="0">
            <x v="12"/>
          </reference>
        </references>
      </pivotArea>
    </format>
    <format dxfId="5993">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
          </reference>
        </references>
      </pivotArea>
    </format>
    <format dxfId="5992">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1"/>
          </reference>
        </references>
      </pivotArea>
    </format>
    <format dxfId="5991">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
          </reference>
        </references>
      </pivotArea>
    </format>
    <format dxfId="5990">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1"/>
          </reference>
        </references>
      </pivotArea>
    </format>
    <format dxfId="5989">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1"/>
          </reference>
        </references>
      </pivotArea>
    </format>
    <format dxfId="5988">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
          </reference>
        </references>
      </pivotArea>
    </format>
    <format dxfId="5987">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
          </reference>
        </references>
      </pivotArea>
    </format>
    <format dxfId="5986">
      <pivotArea dataOnly="0" labelOnly="1" outline="0" fieldPosition="0">
        <references count="5">
          <reference field="5" count="1" selected="0">
            <x v="2"/>
          </reference>
          <reference field="11" count="1">
            <x v="39"/>
          </reference>
          <reference field="14" count="1" selected="0">
            <x v="231"/>
          </reference>
          <reference field="15" count="1" selected="0">
            <x v="1"/>
          </reference>
          <reference field="21" count="1" selected="0">
            <x v="1"/>
          </reference>
        </references>
      </pivotArea>
    </format>
    <format dxfId="5985">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
          </reference>
        </references>
      </pivotArea>
    </format>
    <format dxfId="5984">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1"/>
          </reference>
        </references>
      </pivotArea>
    </format>
    <format dxfId="5983">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
          </reference>
        </references>
      </pivotArea>
    </format>
    <format dxfId="5982">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1"/>
          </reference>
        </references>
      </pivotArea>
    </format>
    <format dxfId="5981">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
          </reference>
        </references>
      </pivotArea>
    </format>
    <format dxfId="5980">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1"/>
          </reference>
        </references>
      </pivotArea>
    </format>
    <format dxfId="5979">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1"/>
          </reference>
        </references>
      </pivotArea>
    </format>
    <format dxfId="5978">
      <pivotArea dataOnly="0" labelOnly="1" outline="0" fieldPosition="0">
        <references count="5">
          <reference field="5" count="1" selected="0">
            <x v="2"/>
          </reference>
          <reference field="11" count="1">
            <x v="14"/>
          </reference>
          <reference field="14" count="1" selected="0">
            <x v="237"/>
          </reference>
          <reference field="15" count="1" selected="0">
            <x v="1"/>
          </reference>
          <reference field="21" count="1" selected="0">
            <x v="1"/>
          </reference>
        </references>
      </pivotArea>
    </format>
    <format dxfId="5977">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
          </reference>
        </references>
      </pivotArea>
    </format>
    <format dxfId="5976">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
          </reference>
        </references>
      </pivotArea>
    </format>
    <format dxfId="5975">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1"/>
          </reference>
        </references>
      </pivotArea>
    </format>
    <format dxfId="5974">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1"/>
          </reference>
        </references>
      </pivotArea>
    </format>
    <format dxfId="5973">
      <pivotArea dataOnly="0" labelOnly="1" outline="0" fieldPosition="0">
        <references count="5">
          <reference field="5" count="1" selected="0">
            <x v="2"/>
          </reference>
          <reference field="11" count="1">
            <x v="18"/>
          </reference>
          <reference field="14" count="1" selected="0">
            <x v="56"/>
          </reference>
          <reference field="15" count="1" selected="0">
            <x v="4"/>
          </reference>
          <reference field="21" count="1" selected="0">
            <x v="1"/>
          </reference>
        </references>
      </pivotArea>
    </format>
    <format dxfId="5972">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1"/>
          </reference>
        </references>
      </pivotArea>
    </format>
    <format dxfId="5971">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
          </reference>
        </references>
      </pivotArea>
    </format>
    <format dxfId="5970">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1"/>
          </reference>
        </references>
      </pivotArea>
    </format>
    <format dxfId="5969">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1"/>
          </reference>
        </references>
      </pivotArea>
    </format>
    <format dxfId="5968">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
          </reference>
        </references>
      </pivotArea>
    </format>
    <format dxfId="5967">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
          </reference>
        </references>
      </pivotArea>
    </format>
    <format dxfId="5966">
      <pivotArea dataOnly="0" labelOnly="1" outline="0" fieldPosition="0">
        <references count="5">
          <reference field="5" count="1" selected="0">
            <x v="3"/>
          </reference>
          <reference field="11" count="1">
            <x v="1"/>
          </reference>
          <reference field="14" count="1" selected="0">
            <x v="246"/>
          </reference>
          <reference field="15" count="1" selected="0">
            <x v="1"/>
          </reference>
          <reference field="21" count="1" selected="0">
            <x v="1"/>
          </reference>
        </references>
      </pivotArea>
    </format>
    <format dxfId="5965">
      <pivotArea dataOnly="0" labelOnly="1" outline="0" fieldPosition="0">
        <references count="5">
          <reference field="5" count="1" selected="0">
            <x v="3"/>
          </reference>
          <reference field="11" count="1">
            <x v="11"/>
          </reference>
          <reference field="14" count="1" selected="0">
            <x v="247"/>
          </reference>
          <reference field="15" count="1" selected="0">
            <x v="1"/>
          </reference>
          <reference field="21" count="1" selected="0">
            <x v="1"/>
          </reference>
        </references>
      </pivotArea>
    </format>
    <format dxfId="5964">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
          </reference>
        </references>
      </pivotArea>
    </format>
    <format dxfId="5963">
      <pivotArea dataOnly="0" labelOnly="1" outline="0" fieldPosition="0">
        <references count="5">
          <reference field="5" count="1" selected="0">
            <x v="3"/>
          </reference>
          <reference field="11" count="1">
            <x v="11"/>
          </reference>
          <reference field="14" count="1" selected="0">
            <x v="248"/>
          </reference>
          <reference field="15" count="1" selected="0">
            <x v="1"/>
          </reference>
          <reference field="21" count="1" selected="0">
            <x v="1"/>
          </reference>
        </references>
      </pivotArea>
    </format>
    <format dxfId="5962">
      <pivotArea dataOnly="0" labelOnly="1" outline="0" fieldPosition="0">
        <references count="5">
          <reference field="5" count="1" selected="0">
            <x v="3"/>
          </reference>
          <reference field="11" count="1">
            <x v="13"/>
          </reference>
          <reference field="14" count="1" selected="0">
            <x v="249"/>
          </reference>
          <reference field="15" count="1" selected="0">
            <x v="1"/>
          </reference>
          <reference field="21" count="1" selected="0">
            <x v="1"/>
          </reference>
        </references>
      </pivotArea>
    </format>
    <format dxfId="5961">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1"/>
          </reference>
        </references>
      </pivotArea>
    </format>
    <format dxfId="5960">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
          </reference>
        </references>
      </pivotArea>
    </format>
    <format dxfId="5959">
      <pivotArea dataOnly="0" labelOnly="1" outline="0" fieldPosition="0">
        <references count="5">
          <reference field="5" count="1" selected="0">
            <x v="0"/>
          </reference>
          <reference field="11" count="1">
            <x v="10"/>
          </reference>
          <reference field="14" count="1" selected="0">
            <x v="250"/>
          </reference>
          <reference field="15" count="1" selected="0">
            <x v="2"/>
          </reference>
          <reference field="21" count="1" selected="0">
            <x v="1"/>
          </reference>
        </references>
      </pivotArea>
    </format>
    <format dxfId="5958">
      <pivotArea dataOnly="0" labelOnly="1" outline="0" fieldPosition="0">
        <references count="5">
          <reference field="5" count="1" selected="0">
            <x v="0"/>
          </reference>
          <reference field="11" count="1">
            <x v="1"/>
          </reference>
          <reference field="14" count="1" selected="0">
            <x v="3"/>
          </reference>
          <reference field="15" count="1" selected="0">
            <x v="1"/>
          </reference>
          <reference field="21" count="1" selected="0">
            <x v="1"/>
          </reference>
        </references>
      </pivotArea>
    </format>
    <format dxfId="5957">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
          </reference>
        </references>
      </pivotArea>
    </format>
    <format dxfId="5956">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
          </reference>
        </references>
      </pivotArea>
    </format>
    <format dxfId="5955">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
          </reference>
        </references>
      </pivotArea>
    </format>
    <format dxfId="5954">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
          </reference>
        </references>
      </pivotArea>
    </format>
    <format dxfId="5953">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
          </reference>
        </references>
      </pivotArea>
    </format>
    <format dxfId="5952">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1"/>
          </reference>
        </references>
      </pivotArea>
    </format>
    <format dxfId="5951">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1"/>
          </reference>
        </references>
      </pivotArea>
    </format>
    <format dxfId="595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
          </reference>
        </references>
      </pivotArea>
    </format>
    <format dxfId="594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
          </reference>
        </references>
      </pivotArea>
    </format>
    <format dxfId="594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
          </reference>
        </references>
      </pivotArea>
    </format>
    <format dxfId="594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
          </reference>
        </references>
      </pivotArea>
    </format>
    <format dxfId="5946">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
          </reference>
        </references>
      </pivotArea>
    </format>
    <format dxfId="594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
          </reference>
        </references>
      </pivotArea>
    </format>
    <format dxfId="5944">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1"/>
          </reference>
        </references>
      </pivotArea>
    </format>
    <format dxfId="5943">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1"/>
          </reference>
        </references>
      </pivotArea>
    </format>
    <format dxfId="594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
          </reference>
        </references>
      </pivotArea>
    </format>
    <format dxfId="5941">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1"/>
          </reference>
        </references>
      </pivotArea>
    </format>
    <format dxfId="5940">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
          </reference>
        </references>
      </pivotArea>
    </format>
    <format dxfId="5939">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
          </reference>
        </references>
      </pivotArea>
    </format>
    <format dxfId="5938">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
          </reference>
        </references>
      </pivotArea>
    </format>
    <format dxfId="5937">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1"/>
          </reference>
        </references>
      </pivotArea>
    </format>
    <format dxfId="5936">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
          </reference>
        </references>
      </pivotArea>
    </format>
    <format dxfId="5935">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
          </reference>
        </references>
      </pivotArea>
    </format>
    <format dxfId="5934">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
          </reference>
        </references>
      </pivotArea>
    </format>
    <format dxfId="5933">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1"/>
          </reference>
        </references>
      </pivotArea>
    </format>
    <format dxfId="5932">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1"/>
          </reference>
        </references>
      </pivotArea>
    </format>
    <format dxfId="5931">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1"/>
          </reference>
        </references>
      </pivotArea>
    </format>
    <format dxfId="5930">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
          </reference>
        </references>
      </pivotArea>
    </format>
    <format dxfId="5929">
      <pivotArea dataOnly="0" labelOnly="1" outline="0" fieldPosition="0">
        <references count="5">
          <reference field="5" count="1" selected="0">
            <x v="4"/>
          </reference>
          <reference field="11" count="1">
            <x v="2"/>
          </reference>
          <reference field="14" count="1" selected="0">
            <x v="264"/>
          </reference>
          <reference field="15" count="1" selected="0">
            <x v="1"/>
          </reference>
          <reference field="21" count="1" selected="0">
            <x v="1"/>
          </reference>
        </references>
      </pivotArea>
    </format>
    <format dxfId="5928">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
          </reference>
        </references>
      </pivotArea>
    </format>
    <format dxfId="5927">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
          </reference>
        </references>
      </pivotArea>
    </format>
    <format dxfId="5926">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
          </reference>
        </references>
      </pivotArea>
    </format>
    <format dxfId="5925">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
          </reference>
        </references>
      </pivotArea>
    </format>
    <format dxfId="5924">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
          </reference>
        </references>
      </pivotArea>
    </format>
    <format dxfId="5923">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
          </reference>
        </references>
      </pivotArea>
    </format>
    <format dxfId="5922">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
          </reference>
        </references>
      </pivotArea>
    </format>
    <format dxfId="5921">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1"/>
          </reference>
        </references>
      </pivotArea>
    </format>
    <format dxfId="5920">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
          </reference>
        </references>
      </pivotArea>
    </format>
    <format dxfId="5919">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
          </reference>
        </references>
      </pivotArea>
    </format>
    <format dxfId="5918">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
          </reference>
        </references>
      </pivotArea>
    </format>
    <format dxfId="5917">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1"/>
          </reference>
        </references>
      </pivotArea>
    </format>
    <format dxfId="5916">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
          </reference>
        </references>
      </pivotArea>
    </format>
    <format dxfId="5915">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
          </reference>
        </references>
      </pivotArea>
    </format>
    <format dxfId="5914">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
          </reference>
        </references>
      </pivotArea>
    </format>
    <format dxfId="5913">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
          </reference>
        </references>
      </pivotArea>
    </format>
    <format dxfId="5912">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
          </reference>
        </references>
      </pivotArea>
    </format>
    <format dxfId="5911">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1"/>
          </reference>
        </references>
      </pivotArea>
    </format>
    <format dxfId="5910">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1"/>
          </reference>
        </references>
      </pivotArea>
    </format>
    <format dxfId="5909">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1"/>
          </reference>
        </references>
      </pivotArea>
    </format>
    <format dxfId="5908">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
          </reference>
        </references>
      </pivotArea>
    </format>
    <format dxfId="5907">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
          </reference>
        </references>
      </pivotArea>
    </format>
    <format dxfId="5906">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
          </reference>
        </references>
      </pivotArea>
    </format>
    <format dxfId="5905">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
          </reference>
        </references>
      </pivotArea>
    </format>
    <format dxfId="5904">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
          </reference>
        </references>
      </pivotArea>
    </format>
    <format dxfId="5903">
      <pivotArea dataOnly="0" labelOnly="1" outline="0" fieldPosition="0">
        <references count="5">
          <reference field="5" count="1" selected="0">
            <x v="4"/>
          </reference>
          <reference field="11" count="1">
            <x v="1"/>
          </reference>
          <reference field="14" count="1" selected="0">
            <x v="272"/>
          </reference>
          <reference field="15" count="1" selected="0">
            <x v="1"/>
          </reference>
          <reference field="21" count="1" selected="0">
            <x v="1"/>
          </reference>
        </references>
      </pivotArea>
    </format>
    <format dxfId="5902">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1"/>
          </reference>
        </references>
      </pivotArea>
    </format>
    <format dxfId="5901">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
          </reference>
        </references>
      </pivotArea>
    </format>
    <format dxfId="5900">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
          </reference>
        </references>
      </pivotArea>
    </format>
    <format dxfId="5899">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
          </reference>
        </references>
      </pivotArea>
    </format>
    <format dxfId="5898">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
          </reference>
        </references>
      </pivotArea>
    </format>
    <format dxfId="5897">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
          </reference>
        </references>
      </pivotArea>
    </format>
    <format dxfId="5896">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
          </reference>
        </references>
      </pivotArea>
    </format>
    <format dxfId="5895">
      <pivotArea dataOnly="0" labelOnly="1" outline="0" fieldPosition="0">
        <references count="5">
          <reference field="5" count="1" selected="0">
            <x v="4"/>
          </reference>
          <reference field="11" count="1">
            <x v="1"/>
          </reference>
          <reference field="14" count="1" selected="0">
            <x v="274"/>
          </reference>
          <reference field="15" count="1" selected="0">
            <x v="2"/>
          </reference>
          <reference field="21" count="1" selected="0">
            <x v="1"/>
          </reference>
        </references>
      </pivotArea>
    </format>
    <format dxfId="5894">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
          </reference>
        </references>
      </pivotArea>
    </format>
    <format dxfId="5893">
      <pivotArea dataOnly="0" labelOnly="1" outline="0" fieldPosition="0">
        <references count="5">
          <reference field="5" count="1" selected="0">
            <x v="4"/>
          </reference>
          <reference field="11" count="1">
            <x v="8"/>
          </reference>
          <reference field="14" count="1" selected="0">
            <x v="275"/>
          </reference>
          <reference field="15" count="1" selected="0">
            <x v="2"/>
          </reference>
          <reference field="21" count="1" selected="0">
            <x v="1"/>
          </reference>
        </references>
      </pivotArea>
    </format>
    <format dxfId="5892">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
          </reference>
        </references>
      </pivotArea>
    </format>
    <format dxfId="5891">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
          </reference>
        </references>
      </pivotArea>
    </format>
    <format dxfId="5890">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
          </reference>
        </references>
      </pivotArea>
    </format>
    <format dxfId="5889">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
          </reference>
        </references>
      </pivotArea>
    </format>
    <format dxfId="5888">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
          </reference>
        </references>
      </pivotArea>
    </format>
    <format dxfId="5887">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1"/>
          </reference>
        </references>
      </pivotArea>
    </format>
    <format dxfId="5886">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
          </reference>
        </references>
      </pivotArea>
    </format>
    <format dxfId="5885">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
          </reference>
        </references>
      </pivotArea>
    </format>
    <format dxfId="5884">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1"/>
          </reference>
        </references>
      </pivotArea>
    </format>
    <format dxfId="5883">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
          </reference>
        </references>
      </pivotArea>
    </format>
    <format dxfId="5882">
      <pivotArea dataOnly="0" labelOnly="1" outline="0" fieldPosition="0">
        <references count="5">
          <reference field="5" count="1" selected="0">
            <x v="4"/>
          </reference>
          <reference field="11" count="1">
            <x v="41"/>
          </reference>
          <reference field="14" count="1" selected="0">
            <x v="278"/>
          </reference>
          <reference field="15" count="1" selected="0">
            <x v="0"/>
          </reference>
          <reference field="21" count="1" selected="0">
            <x v="1"/>
          </reference>
        </references>
      </pivotArea>
    </format>
    <format dxfId="5881">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1"/>
          </reference>
        </references>
      </pivotArea>
    </format>
    <format dxfId="5880">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
          </reference>
        </references>
      </pivotArea>
    </format>
    <format dxfId="5879">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
          </reference>
        </references>
      </pivotArea>
    </format>
    <format dxfId="5878">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
          </reference>
        </references>
      </pivotArea>
    </format>
    <format dxfId="5877">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
          </reference>
        </references>
      </pivotArea>
    </format>
    <format dxfId="5876">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
          </reference>
        </references>
      </pivotArea>
    </format>
    <format dxfId="5875">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
          </reference>
        </references>
      </pivotArea>
    </format>
    <format dxfId="5874">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
          </reference>
        </references>
      </pivotArea>
    </format>
    <format dxfId="5873">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
          </reference>
        </references>
      </pivotArea>
    </format>
    <format dxfId="5872">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
          </reference>
        </references>
      </pivotArea>
    </format>
    <format dxfId="5871">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
          </reference>
        </references>
      </pivotArea>
    </format>
    <format dxfId="5870">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
          </reference>
        </references>
      </pivotArea>
    </format>
    <format dxfId="5869">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
          </reference>
        </references>
      </pivotArea>
    </format>
    <format dxfId="5868">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
          </reference>
        </references>
      </pivotArea>
    </format>
    <format dxfId="5867">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
          </reference>
        </references>
      </pivotArea>
    </format>
    <format dxfId="5866">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
          </reference>
        </references>
      </pivotArea>
    </format>
    <format dxfId="5865">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
          </reference>
        </references>
      </pivotArea>
    </format>
    <format dxfId="5864">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1"/>
          </reference>
        </references>
      </pivotArea>
    </format>
    <format dxfId="5863">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
          </reference>
        </references>
      </pivotArea>
    </format>
    <format dxfId="5862">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
          </reference>
        </references>
      </pivotArea>
    </format>
    <format dxfId="5861">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
          </reference>
        </references>
      </pivotArea>
    </format>
    <format dxfId="5860">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
          </reference>
        </references>
      </pivotArea>
    </format>
    <format dxfId="5859">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
          </reference>
        </references>
      </pivotArea>
    </format>
    <format dxfId="5858">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
          </reference>
        </references>
      </pivotArea>
    </format>
    <format dxfId="5857">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
          </reference>
        </references>
      </pivotArea>
    </format>
    <format dxfId="5856">
      <pivotArea dataOnly="0" labelOnly="1" outline="0" fieldPosition="0">
        <references count="5">
          <reference field="5" count="1" selected="0">
            <x v="1"/>
          </reference>
          <reference field="11" count="1">
            <x v="13"/>
          </reference>
          <reference field="14" count="1" selected="0">
            <x v="296"/>
          </reference>
          <reference field="15" count="1" selected="0">
            <x v="1"/>
          </reference>
          <reference field="21" count="1" selected="0">
            <x v="1"/>
          </reference>
        </references>
      </pivotArea>
    </format>
    <format dxfId="5855">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
          </reference>
        </references>
      </pivotArea>
    </format>
    <format dxfId="5854">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1"/>
          </reference>
        </references>
      </pivotArea>
    </format>
    <format dxfId="5853">
      <pivotArea dataOnly="0" labelOnly="1" outline="0" fieldPosition="0">
        <references count="5">
          <reference field="5" count="1" selected="0">
            <x v="1"/>
          </reference>
          <reference field="11" count="1">
            <x v="13"/>
          </reference>
          <reference field="14" count="1" selected="0">
            <x v="298"/>
          </reference>
          <reference field="15" count="1" selected="0">
            <x v="1"/>
          </reference>
          <reference field="21" count="1" selected="0">
            <x v="1"/>
          </reference>
        </references>
      </pivotArea>
    </format>
    <format dxfId="5852">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1"/>
          </reference>
        </references>
      </pivotArea>
    </format>
    <format dxfId="5851">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
          </reference>
        </references>
      </pivotArea>
    </format>
    <format dxfId="5850">
      <pivotArea dataOnly="0" labelOnly="1" outline="0" fieldPosition="0">
        <references count="5">
          <reference field="5" count="1" selected="0">
            <x v="1"/>
          </reference>
          <reference field="11" count="1">
            <x v="6"/>
          </reference>
          <reference field="14" count="1" selected="0">
            <x v="13"/>
          </reference>
          <reference field="15" count="1" selected="0">
            <x v="1"/>
          </reference>
          <reference field="21" count="1" selected="0">
            <x v="1"/>
          </reference>
        </references>
      </pivotArea>
    </format>
    <format dxfId="5849">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
          </reference>
        </references>
      </pivotArea>
    </format>
    <format dxfId="5848">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1"/>
          </reference>
        </references>
      </pivotArea>
    </format>
    <format dxfId="5847">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1"/>
          </reference>
        </references>
      </pivotArea>
    </format>
    <format dxfId="5846">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
          </reference>
        </references>
      </pivotArea>
    </format>
    <format dxfId="5845">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1"/>
          </reference>
        </references>
      </pivotArea>
    </format>
    <format dxfId="5844">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1"/>
          </reference>
        </references>
      </pivotArea>
    </format>
    <format dxfId="5843">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1"/>
          </reference>
        </references>
      </pivotArea>
    </format>
    <format dxfId="5842">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2"/>
          </reference>
        </references>
      </pivotArea>
    </format>
    <format dxfId="5841">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2"/>
          </reference>
        </references>
      </pivotArea>
    </format>
    <format dxfId="5840">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2"/>
          </reference>
        </references>
      </pivotArea>
    </format>
    <format dxfId="5839">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2"/>
          </reference>
        </references>
      </pivotArea>
    </format>
    <format dxfId="5838">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2"/>
          </reference>
        </references>
      </pivotArea>
    </format>
    <format dxfId="5837">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2"/>
          </reference>
        </references>
      </pivotArea>
    </format>
    <format dxfId="5836">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2"/>
          </reference>
        </references>
      </pivotArea>
    </format>
    <format dxfId="5835">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2"/>
          </reference>
        </references>
      </pivotArea>
    </format>
    <format dxfId="5834">
      <pivotArea dataOnly="0" labelOnly="1" outline="0" fieldPosition="0">
        <references count="5">
          <reference field="5" count="1" selected="0">
            <x v="2"/>
          </reference>
          <reference field="11" count="1">
            <x v="39"/>
          </reference>
          <reference field="14" count="1" selected="0">
            <x v="231"/>
          </reference>
          <reference field="15" count="1" selected="0">
            <x v="1"/>
          </reference>
          <reference field="21" count="1" selected="0">
            <x v="2"/>
          </reference>
        </references>
      </pivotArea>
    </format>
    <format dxfId="5833">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2"/>
          </reference>
        </references>
      </pivotArea>
    </format>
    <format dxfId="5832">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2"/>
          </reference>
        </references>
      </pivotArea>
    </format>
    <format dxfId="5831">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2"/>
          </reference>
        </references>
      </pivotArea>
    </format>
    <format dxfId="5830">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2"/>
          </reference>
        </references>
      </pivotArea>
    </format>
    <format dxfId="5829">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2"/>
          </reference>
        </references>
      </pivotArea>
    </format>
    <format dxfId="5828">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2"/>
          </reference>
        </references>
      </pivotArea>
    </format>
    <format dxfId="5827">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2"/>
          </reference>
        </references>
      </pivotArea>
    </format>
    <format dxfId="5826">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2"/>
          </reference>
        </references>
      </pivotArea>
    </format>
    <format dxfId="5825">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2"/>
          </reference>
        </references>
      </pivotArea>
    </format>
    <format dxfId="582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2"/>
          </reference>
        </references>
      </pivotArea>
    </format>
    <format dxfId="582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2"/>
          </reference>
        </references>
      </pivotArea>
    </format>
    <format dxfId="5822">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2"/>
          </reference>
        </references>
      </pivotArea>
    </format>
    <format dxfId="5821">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2"/>
          </reference>
        </references>
      </pivotArea>
    </format>
    <format dxfId="5820">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2"/>
          </reference>
        </references>
      </pivotArea>
    </format>
    <format dxfId="5819">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2"/>
          </reference>
        </references>
      </pivotArea>
    </format>
    <format dxfId="5818">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2"/>
          </reference>
        </references>
      </pivotArea>
    </format>
    <format dxfId="5817">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2"/>
          </reference>
        </references>
      </pivotArea>
    </format>
    <format dxfId="5816">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2"/>
          </reference>
        </references>
      </pivotArea>
    </format>
    <format dxfId="5815">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2"/>
          </reference>
        </references>
      </pivotArea>
    </format>
    <format dxfId="5814">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2"/>
          </reference>
        </references>
      </pivotArea>
    </format>
    <format dxfId="5813">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2"/>
          </reference>
        </references>
      </pivotArea>
    </format>
    <format dxfId="5812">
      <pivotArea dataOnly="0" labelOnly="1" outline="0" fieldPosition="0">
        <references count="5">
          <reference field="5" count="1" selected="0">
            <x v="3"/>
          </reference>
          <reference field="11" count="1">
            <x v="1"/>
          </reference>
          <reference field="14" count="1" selected="0">
            <x v="246"/>
          </reference>
          <reference field="15" count="1" selected="0">
            <x v="1"/>
          </reference>
          <reference field="21" count="1" selected="0">
            <x v="2"/>
          </reference>
        </references>
      </pivotArea>
    </format>
    <format dxfId="5811">
      <pivotArea dataOnly="0" labelOnly="1" outline="0" fieldPosition="0">
        <references count="5">
          <reference field="5" count="1" selected="0">
            <x v="3"/>
          </reference>
          <reference field="11" count="1">
            <x v="13"/>
          </reference>
          <reference field="14" count="1" selected="0">
            <x v="249"/>
          </reference>
          <reference field="15" count="1" selected="0">
            <x v="1"/>
          </reference>
          <reference field="21" count="1" selected="0">
            <x v="2"/>
          </reference>
        </references>
      </pivotArea>
    </format>
    <format dxfId="5810">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2"/>
          </reference>
        </references>
      </pivotArea>
    </format>
    <format dxfId="5809">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2"/>
          </reference>
        </references>
      </pivotArea>
    </format>
    <format dxfId="5808">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2"/>
          </reference>
        </references>
      </pivotArea>
    </format>
    <format dxfId="5807">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2"/>
          </reference>
        </references>
      </pivotArea>
    </format>
    <format dxfId="5806">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2"/>
          </reference>
        </references>
      </pivotArea>
    </format>
    <format dxfId="5805">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2"/>
          </reference>
        </references>
      </pivotArea>
    </format>
    <format dxfId="5804">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2"/>
          </reference>
        </references>
      </pivotArea>
    </format>
    <format dxfId="5803">
      <pivotArea dataOnly="0" labelOnly="1" outline="0" fieldPosition="0">
        <references count="5">
          <reference field="5" count="1" selected="0">
            <x v="0"/>
          </reference>
          <reference field="11" count="1">
            <x v="13"/>
          </reference>
          <reference field="14" count="1" selected="0">
            <x v="298"/>
          </reference>
          <reference field="15" count="1" selected="0">
            <x v="1"/>
          </reference>
          <reference field="21" count="1" selected="0">
            <x v="2"/>
          </reference>
        </references>
      </pivotArea>
    </format>
    <format dxfId="5802">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2"/>
          </reference>
        </references>
      </pivotArea>
    </format>
    <format dxfId="5801">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2"/>
          </reference>
        </references>
      </pivotArea>
    </format>
    <format dxfId="580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2"/>
          </reference>
        </references>
      </pivotArea>
    </format>
    <format dxfId="579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2"/>
          </reference>
        </references>
      </pivotArea>
    </format>
    <format dxfId="579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2"/>
          </reference>
        </references>
      </pivotArea>
    </format>
    <format dxfId="579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2"/>
          </reference>
        </references>
      </pivotArea>
    </format>
    <format dxfId="5796">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2"/>
          </reference>
        </references>
      </pivotArea>
    </format>
    <format dxfId="579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2"/>
          </reference>
        </references>
      </pivotArea>
    </format>
    <format dxfId="5794">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2"/>
          </reference>
        </references>
      </pivotArea>
    </format>
    <format dxfId="5793">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2"/>
          </reference>
        </references>
      </pivotArea>
    </format>
    <format dxfId="579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2"/>
          </reference>
        </references>
      </pivotArea>
    </format>
    <format dxfId="5791">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2"/>
          </reference>
        </references>
      </pivotArea>
    </format>
    <format dxfId="5790">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2"/>
          </reference>
        </references>
      </pivotArea>
    </format>
    <format dxfId="5789">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2"/>
          </reference>
        </references>
      </pivotArea>
    </format>
    <format dxfId="5788">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2"/>
          </reference>
        </references>
      </pivotArea>
    </format>
    <format dxfId="5787">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2"/>
          </reference>
        </references>
      </pivotArea>
    </format>
    <format dxfId="5786">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2"/>
          </reference>
        </references>
      </pivotArea>
    </format>
    <format dxfId="5785">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2"/>
          </reference>
        </references>
      </pivotArea>
    </format>
    <format dxfId="5784">
      <pivotArea dataOnly="0" labelOnly="1" outline="0" fieldPosition="0">
        <references count="5">
          <reference field="5" count="1" selected="0">
            <x v="0"/>
          </reference>
          <reference field="11" count="1">
            <x v="1"/>
          </reference>
          <reference field="14" count="1" selected="0">
            <x v="50"/>
          </reference>
          <reference field="15" count="1" selected="0">
            <x v="1"/>
          </reference>
          <reference field="21" count="1" selected="0">
            <x v="2"/>
          </reference>
        </references>
      </pivotArea>
    </format>
    <format dxfId="5783">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2"/>
          </reference>
        </references>
      </pivotArea>
    </format>
    <format dxfId="5782">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2"/>
          </reference>
        </references>
      </pivotArea>
    </format>
    <format dxfId="5781">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2"/>
          </reference>
        </references>
      </pivotArea>
    </format>
    <format dxfId="5780">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2"/>
          </reference>
        </references>
      </pivotArea>
    </format>
    <format dxfId="5779">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2"/>
          </reference>
        </references>
      </pivotArea>
    </format>
    <format dxfId="5778">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2"/>
          </reference>
        </references>
      </pivotArea>
    </format>
    <format dxfId="5777">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2"/>
          </reference>
        </references>
      </pivotArea>
    </format>
    <format dxfId="5776">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2"/>
          </reference>
        </references>
      </pivotArea>
    </format>
    <format dxfId="5775">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2"/>
          </reference>
        </references>
      </pivotArea>
    </format>
    <format dxfId="5774">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2"/>
          </reference>
        </references>
      </pivotArea>
    </format>
    <format dxfId="5773">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2"/>
          </reference>
        </references>
      </pivotArea>
    </format>
    <format dxfId="5772">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2"/>
          </reference>
        </references>
      </pivotArea>
    </format>
    <format dxfId="5771">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2"/>
          </reference>
        </references>
      </pivotArea>
    </format>
    <format dxfId="5770">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2"/>
          </reference>
        </references>
      </pivotArea>
    </format>
    <format dxfId="5769">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2"/>
          </reference>
        </references>
      </pivotArea>
    </format>
    <format dxfId="5768">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2"/>
          </reference>
        </references>
      </pivotArea>
    </format>
    <format dxfId="5767">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2"/>
          </reference>
        </references>
      </pivotArea>
    </format>
    <format dxfId="5766">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2"/>
          </reference>
        </references>
      </pivotArea>
    </format>
    <format dxfId="5765">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2"/>
          </reference>
        </references>
      </pivotArea>
    </format>
    <format dxfId="5764">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2"/>
          </reference>
        </references>
      </pivotArea>
    </format>
    <format dxfId="5763">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2"/>
          </reference>
        </references>
      </pivotArea>
    </format>
    <format dxfId="5762">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2"/>
          </reference>
        </references>
      </pivotArea>
    </format>
    <format dxfId="5761">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2"/>
          </reference>
        </references>
      </pivotArea>
    </format>
    <format dxfId="5760">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2"/>
          </reference>
        </references>
      </pivotArea>
    </format>
    <format dxfId="5759">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2"/>
          </reference>
        </references>
      </pivotArea>
    </format>
    <format dxfId="5758">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2"/>
          </reference>
        </references>
      </pivotArea>
    </format>
    <format dxfId="5757">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2"/>
          </reference>
        </references>
      </pivotArea>
    </format>
    <format dxfId="5756">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2"/>
          </reference>
        </references>
      </pivotArea>
    </format>
    <format dxfId="5755">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2"/>
          </reference>
        </references>
      </pivotArea>
    </format>
    <format dxfId="5754">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2"/>
          </reference>
        </references>
      </pivotArea>
    </format>
    <format dxfId="5753">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2"/>
          </reference>
        </references>
      </pivotArea>
    </format>
    <format dxfId="5752">
      <pivotArea dataOnly="0" labelOnly="1" outline="0" fieldPosition="0">
        <references count="5">
          <reference field="5" count="1" selected="0">
            <x v="4"/>
          </reference>
          <reference field="11" count="1">
            <x v="1"/>
          </reference>
          <reference field="14" count="1" selected="0">
            <x v="272"/>
          </reference>
          <reference field="15" count="1" selected="0">
            <x v="1"/>
          </reference>
          <reference field="21" count="1" selected="0">
            <x v="2"/>
          </reference>
        </references>
      </pivotArea>
    </format>
    <format dxfId="5751">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2"/>
          </reference>
        </references>
      </pivotArea>
    </format>
    <format dxfId="5750">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2"/>
          </reference>
        </references>
      </pivotArea>
    </format>
    <format dxfId="5749">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2"/>
          </reference>
        </references>
      </pivotArea>
    </format>
    <format dxfId="5748">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2"/>
          </reference>
        </references>
      </pivotArea>
    </format>
    <format dxfId="5747">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2"/>
          </reference>
        </references>
      </pivotArea>
    </format>
    <format dxfId="5746">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2"/>
          </reference>
        </references>
      </pivotArea>
    </format>
    <format dxfId="5745">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2"/>
          </reference>
        </references>
      </pivotArea>
    </format>
    <format dxfId="5744">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2"/>
          </reference>
        </references>
      </pivotArea>
    </format>
    <format dxfId="5743">
      <pivotArea dataOnly="0" labelOnly="1" outline="0" fieldPosition="0">
        <references count="5">
          <reference field="5" count="1" selected="0">
            <x v="4"/>
          </reference>
          <reference field="11" count="1">
            <x v="8"/>
          </reference>
          <reference field="14" count="1" selected="0">
            <x v="275"/>
          </reference>
          <reference field="15" count="1" selected="0">
            <x v="2"/>
          </reference>
          <reference field="21" count="1" selected="0">
            <x v="2"/>
          </reference>
        </references>
      </pivotArea>
    </format>
    <format dxfId="5742">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2"/>
          </reference>
        </references>
      </pivotArea>
    </format>
    <format dxfId="5741">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2"/>
          </reference>
        </references>
      </pivotArea>
    </format>
    <format dxfId="5740">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2"/>
          </reference>
        </references>
      </pivotArea>
    </format>
    <format dxfId="5739">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2"/>
          </reference>
        </references>
      </pivotArea>
    </format>
    <format dxfId="5738">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2"/>
          </reference>
        </references>
      </pivotArea>
    </format>
    <format dxfId="5737">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2"/>
          </reference>
        </references>
      </pivotArea>
    </format>
    <format dxfId="5736">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2"/>
          </reference>
        </references>
      </pivotArea>
    </format>
    <format dxfId="5735">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2"/>
          </reference>
        </references>
      </pivotArea>
    </format>
    <format dxfId="5734">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2"/>
          </reference>
        </references>
      </pivotArea>
    </format>
    <format dxfId="5733">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2"/>
          </reference>
        </references>
      </pivotArea>
    </format>
    <format dxfId="5732">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2"/>
          </reference>
        </references>
      </pivotArea>
    </format>
    <format dxfId="5731">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2"/>
          </reference>
        </references>
      </pivotArea>
    </format>
    <format dxfId="5730">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2"/>
          </reference>
        </references>
      </pivotArea>
    </format>
    <format dxfId="5729">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2"/>
          </reference>
        </references>
      </pivotArea>
    </format>
    <format dxfId="5728">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2"/>
          </reference>
        </references>
      </pivotArea>
    </format>
    <format dxfId="5727">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2"/>
          </reference>
        </references>
      </pivotArea>
    </format>
    <format dxfId="5726">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2"/>
          </reference>
        </references>
      </pivotArea>
    </format>
    <format dxfId="5725">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2"/>
          </reference>
        </references>
      </pivotArea>
    </format>
    <format dxfId="5724">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2"/>
          </reference>
        </references>
      </pivotArea>
    </format>
    <format dxfId="5723">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2"/>
          </reference>
        </references>
      </pivotArea>
    </format>
    <format dxfId="5722">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2"/>
          </reference>
        </references>
      </pivotArea>
    </format>
    <format dxfId="5721">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2"/>
          </reference>
        </references>
      </pivotArea>
    </format>
    <format dxfId="5720">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2"/>
          </reference>
        </references>
      </pivotArea>
    </format>
    <format dxfId="5719">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2"/>
          </reference>
        </references>
      </pivotArea>
    </format>
    <format dxfId="5718">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2"/>
          </reference>
        </references>
      </pivotArea>
    </format>
    <format dxfId="5717">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2"/>
          </reference>
        </references>
      </pivotArea>
    </format>
    <format dxfId="5716">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2"/>
          </reference>
        </references>
      </pivotArea>
    </format>
    <format dxfId="5715">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2"/>
          </reference>
        </references>
      </pivotArea>
    </format>
    <format dxfId="5714">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2"/>
          </reference>
        </references>
      </pivotArea>
    </format>
    <format dxfId="5713">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2"/>
          </reference>
        </references>
      </pivotArea>
    </format>
    <format dxfId="5712">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2"/>
          </reference>
        </references>
      </pivotArea>
    </format>
    <format dxfId="5711">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2"/>
          </reference>
        </references>
      </pivotArea>
    </format>
    <format dxfId="5710">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2"/>
          </reference>
        </references>
      </pivotArea>
    </format>
    <format dxfId="5709">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2"/>
          </reference>
        </references>
      </pivotArea>
    </format>
    <format dxfId="5708">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2"/>
          </reference>
        </references>
      </pivotArea>
    </format>
    <format dxfId="5707">
      <pivotArea dataOnly="0" labelOnly="1" outline="0" fieldPosition="0">
        <references count="5">
          <reference field="5" count="1" selected="0">
            <x v="1"/>
          </reference>
          <reference field="11" count="1">
            <x v="13"/>
          </reference>
          <reference field="14" count="1" selected="0">
            <x v="296"/>
          </reference>
          <reference field="15" count="1" selected="0">
            <x v="1"/>
          </reference>
          <reference field="21" count="1" selected="0">
            <x v="2"/>
          </reference>
        </references>
      </pivotArea>
    </format>
    <format dxfId="5706">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2"/>
          </reference>
        </references>
      </pivotArea>
    </format>
    <format dxfId="5705">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2"/>
          </reference>
        </references>
      </pivotArea>
    </format>
    <format dxfId="5704">
      <pivotArea dataOnly="0" labelOnly="1" outline="0" fieldPosition="0">
        <references count="5">
          <reference field="5" count="1" selected="0">
            <x v="1"/>
          </reference>
          <reference field="11" count="1">
            <x v="13"/>
          </reference>
          <reference field="14" count="1" selected="0">
            <x v="298"/>
          </reference>
          <reference field="15" count="1" selected="0">
            <x v="1"/>
          </reference>
          <reference field="21" count="1" selected="0">
            <x v="2"/>
          </reference>
        </references>
      </pivotArea>
    </format>
    <format dxfId="5703">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2"/>
          </reference>
        </references>
      </pivotArea>
    </format>
    <format dxfId="5702">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2"/>
          </reference>
        </references>
      </pivotArea>
    </format>
    <format dxfId="5701">
      <pivotArea dataOnly="0" labelOnly="1" outline="0" fieldPosition="0">
        <references count="5">
          <reference field="5" count="1" selected="0">
            <x v="1"/>
          </reference>
          <reference field="11" count="1">
            <x v="1"/>
          </reference>
          <reference field="14" count="1" selected="0">
            <x v="305"/>
          </reference>
          <reference field="15" count="1" selected="0">
            <x v="1"/>
          </reference>
          <reference field="21" count="1" selected="0">
            <x v="2"/>
          </reference>
        </references>
      </pivotArea>
    </format>
    <format dxfId="5700">
      <pivotArea dataOnly="0" labelOnly="1" outline="0" fieldPosition="0">
        <references count="5">
          <reference field="5" count="1" selected="0">
            <x v="1"/>
          </reference>
          <reference field="11" count="1">
            <x v="9"/>
          </reference>
          <reference field="14" count="1" selected="0">
            <x v="253"/>
          </reference>
          <reference field="15" count="1" selected="0">
            <x v="1"/>
          </reference>
          <reference field="21" count="1" selected="0">
            <x v="2"/>
          </reference>
        </references>
      </pivotArea>
    </format>
    <format dxfId="5699">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2"/>
          </reference>
        </references>
      </pivotArea>
    </format>
    <format dxfId="5698">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2"/>
          </reference>
        </references>
      </pivotArea>
    </format>
    <format dxfId="5697">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2"/>
          </reference>
        </references>
      </pivotArea>
    </format>
    <format dxfId="5696">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2"/>
          </reference>
        </references>
      </pivotArea>
    </format>
    <format dxfId="5695">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2"/>
          </reference>
        </references>
      </pivotArea>
    </format>
    <format dxfId="5694">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2"/>
          </reference>
        </references>
      </pivotArea>
    </format>
    <format dxfId="5693">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2"/>
          </reference>
        </references>
      </pivotArea>
    </format>
    <format dxfId="5692">
      <pivotArea dataOnly="0" labelOnly="1" outline="0" fieldPosition="0">
        <references count="5">
          <reference field="5" count="1" selected="0">
            <x v="1"/>
          </reference>
          <reference field="11" count="1">
            <x v="1"/>
          </reference>
          <reference field="14" count="1" selected="0">
            <x v="50"/>
          </reference>
          <reference field="15" count="1" selected="0">
            <x v="1"/>
          </reference>
          <reference field="21" count="1" selected="0">
            <x v="2"/>
          </reference>
        </references>
      </pivotArea>
    </format>
    <format dxfId="5691">
      <pivotArea dataOnly="0" labelOnly="1" outline="0" fieldPosition="0">
        <references count="5">
          <reference field="5" count="1" selected="0">
            <x v="2"/>
          </reference>
          <reference field="11" count="1">
            <x v="31"/>
          </reference>
          <reference field="14" count="1" selected="0">
            <x v="306"/>
          </reference>
          <reference field="15" count="1" selected="0">
            <x v="1"/>
          </reference>
          <reference field="21" count="1" selected="0">
            <x v="3"/>
          </reference>
        </references>
      </pivotArea>
    </format>
    <format dxfId="5690">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3"/>
          </reference>
        </references>
      </pivotArea>
    </format>
    <format dxfId="5689">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3"/>
          </reference>
        </references>
      </pivotArea>
    </format>
    <format dxfId="5688">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3"/>
          </reference>
        </references>
      </pivotArea>
    </format>
    <format dxfId="5687">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3"/>
          </reference>
        </references>
      </pivotArea>
    </format>
    <format dxfId="5686">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3"/>
          </reference>
        </references>
      </pivotArea>
    </format>
    <format dxfId="5685">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3"/>
          </reference>
        </references>
      </pivotArea>
    </format>
    <format dxfId="5684">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3"/>
          </reference>
        </references>
      </pivotArea>
    </format>
    <format dxfId="5683">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3"/>
          </reference>
        </references>
      </pivotArea>
    </format>
    <format dxfId="5682">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3"/>
          </reference>
        </references>
      </pivotArea>
    </format>
    <format dxfId="5681">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3"/>
          </reference>
        </references>
      </pivotArea>
    </format>
    <format dxfId="5680">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3"/>
          </reference>
        </references>
      </pivotArea>
    </format>
    <format dxfId="5679">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3"/>
          </reference>
        </references>
      </pivotArea>
    </format>
    <format dxfId="5678">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3"/>
          </reference>
        </references>
      </pivotArea>
    </format>
    <format dxfId="5677">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3"/>
          </reference>
        </references>
      </pivotArea>
    </format>
    <format dxfId="5676">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3"/>
          </reference>
        </references>
      </pivotArea>
    </format>
    <format dxfId="5675">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3"/>
          </reference>
        </references>
      </pivotArea>
    </format>
    <format dxfId="5674">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3"/>
          </reference>
        </references>
      </pivotArea>
    </format>
    <format dxfId="5673">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3"/>
          </reference>
        </references>
      </pivotArea>
    </format>
    <format dxfId="5672">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3"/>
          </reference>
        </references>
      </pivotArea>
    </format>
    <format dxfId="5671">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3"/>
          </reference>
        </references>
      </pivotArea>
    </format>
    <format dxfId="5670">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3"/>
          </reference>
        </references>
      </pivotArea>
    </format>
    <format dxfId="5669">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3"/>
          </reference>
        </references>
      </pivotArea>
    </format>
    <format dxfId="5668">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3"/>
          </reference>
        </references>
      </pivotArea>
    </format>
    <format dxfId="5667">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3"/>
          </reference>
        </references>
      </pivotArea>
    </format>
    <format dxfId="5666">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3"/>
          </reference>
        </references>
      </pivotArea>
    </format>
    <format dxfId="5665">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3"/>
          </reference>
        </references>
      </pivotArea>
    </format>
    <format dxfId="5664">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3"/>
          </reference>
        </references>
      </pivotArea>
    </format>
    <format dxfId="5663">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3"/>
          </reference>
        </references>
      </pivotArea>
    </format>
    <format dxfId="5662">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3"/>
          </reference>
        </references>
      </pivotArea>
    </format>
    <format dxfId="5661">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3"/>
          </reference>
        </references>
      </pivotArea>
    </format>
    <format dxfId="5660">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3"/>
          </reference>
        </references>
      </pivotArea>
    </format>
    <format dxfId="5659">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3"/>
          </reference>
        </references>
      </pivotArea>
    </format>
    <format dxfId="5658">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3"/>
          </reference>
        </references>
      </pivotArea>
    </format>
    <format dxfId="5657">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3"/>
          </reference>
        </references>
      </pivotArea>
    </format>
    <format dxfId="5656">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3"/>
          </reference>
        </references>
      </pivotArea>
    </format>
    <format dxfId="5655">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3"/>
          </reference>
        </references>
      </pivotArea>
    </format>
    <format dxfId="5654">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3"/>
          </reference>
        </references>
      </pivotArea>
    </format>
    <format dxfId="5653">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3"/>
          </reference>
        </references>
      </pivotArea>
    </format>
    <format dxfId="5652">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3"/>
          </reference>
        </references>
      </pivotArea>
    </format>
    <format dxfId="5651">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3"/>
          </reference>
        </references>
      </pivotArea>
    </format>
    <format dxfId="5650">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3"/>
          </reference>
        </references>
      </pivotArea>
    </format>
    <format dxfId="5649">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3"/>
          </reference>
        </references>
      </pivotArea>
    </format>
    <format dxfId="5648">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3"/>
          </reference>
        </references>
      </pivotArea>
    </format>
    <format dxfId="5647">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3"/>
          </reference>
        </references>
      </pivotArea>
    </format>
    <format dxfId="5646">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3"/>
          </reference>
        </references>
      </pivotArea>
    </format>
    <format dxfId="5645">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3"/>
          </reference>
        </references>
      </pivotArea>
    </format>
    <format dxfId="5644">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3"/>
          </reference>
        </references>
      </pivotArea>
    </format>
    <format dxfId="5643">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3"/>
          </reference>
        </references>
      </pivotArea>
    </format>
    <format dxfId="5642">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3"/>
          </reference>
        </references>
      </pivotArea>
    </format>
    <format dxfId="5641">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3"/>
          </reference>
        </references>
      </pivotArea>
    </format>
    <format dxfId="5640">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3"/>
          </reference>
        </references>
      </pivotArea>
    </format>
    <format dxfId="5639">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3"/>
          </reference>
        </references>
      </pivotArea>
    </format>
    <format dxfId="5638">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3"/>
          </reference>
        </references>
      </pivotArea>
    </format>
    <format dxfId="5637">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3"/>
          </reference>
        </references>
      </pivotArea>
    </format>
    <format dxfId="5636">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3"/>
          </reference>
        </references>
      </pivotArea>
    </format>
    <format dxfId="5635">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3"/>
          </reference>
        </references>
      </pivotArea>
    </format>
    <format dxfId="5634">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3"/>
          </reference>
        </references>
      </pivotArea>
    </format>
    <format dxfId="5633">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3"/>
          </reference>
        </references>
      </pivotArea>
    </format>
    <format dxfId="5632">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3"/>
          </reference>
        </references>
      </pivotArea>
    </format>
    <format dxfId="5631">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3"/>
          </reference>
        </references>
      </pivotArea>
    </format>
    <format dxfId="5630">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3"/>
          </reference>
        </references>
      </pivotArea>
    </format>
    <format dxfId="5629">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3"/>
          </reference>
        </references>
      </pivotArea>
    </format>
    <format dxfId="5628">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3"/>
          </reference>
        </references>
      </pivotArea>
    </format>
    <format dxfId="5627">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3"/>
          </reference>
        </references>
      </pivotArea>
    </format>
    <format dxfId="5626">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3"/>
          </reference>
        </references>
      </pivotArea>
    </format>
    <format dxfId="5625">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3"/>
          </reference>
        </references>
      </pivotArea>
    </format>
    <format dxfId="5624">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3"/>
          </reference>
        </references>
      </pivotArea>
    </format>
    <format dxfId="5623">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3"/>
          </reference>
        </references>
      </pivotArea>
    </format>
    <format dxfId="5622">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3"/>
          </reference>
        </references>
      </pivotArea>
    </format>
    <format dxfId="5621">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3"/>
          </reference>
        </references>
      </pivotArea>
    </format>
    <format dxfId="5620">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3"/>
          </reference>
        </references>
      </pivotArea>
    </format>
    <format dxfId="5619">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3"/>
          </reference>
        </references>
      </pivotArea>
    </format>
    <format dxfId="5618">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3"/>
          </reference>
        </references>
      </pivotArea>
    </format>
    <format dxfId="5617">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3"/>
          </reference>
        </references>
      </pivotArea>
    </format>
    <format dxfId="5616">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3"/>
          </reference>
        </references>
      </pivotArea>
    </format>
    <format dxfId="5615">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3"/>
          </reference>
        </references>
      </pivotArea>
    </format>
    <format dxfId="5614">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3"/>
          </reference>
        </references>
      </pivotArea>
    </format>
    <format dxfId="5613">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3"/>
          </reference>
        </references>
      </pivotArea>
    </format>
    <format dxfId="5612">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3"/>
          </reference>
        </references>
      </pivotArea>
    </format>
    <format dxfId="5611">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3"/>
          </reference>
        </references>
      </pivotArea>
    </format>
    <format dxfId="5610">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3"/>
          </reference>
        </references>
      </pivotArea>
    </format>
    <format dxfId="5609">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3"/>
          </reference>
        </references>
      </pivotArea>
    </format>
    <format dxfId="5608">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3"/>
          </reference>
        </references>
      </pivotArea>
    </format>
    <format dxfId="5607">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3"/>
          </reference>
        </references>
      </pivotArea>
    </format>
    <format dxfId="5606">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3"/>
          </reference>
        </references>
      </pivotArea>
    </format>
    <format dxfId="5605">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3"/>
          </reference>
        </references>
      </pivotArea>
    </format>
    <format dxfId="5604">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3"/>
          </reference>
        </references>
      </pivotArea>
    </format>
    <format dxfId="5603">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3"/>
          </reference>
        </references>
      </pivotArea>
    </format>
    <format dxfId="5602">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3"/>
          </reference>
        </references>
      </pivotArea>
    </format>
    <format dxfId="5601">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3"/>
          </reference>
        </references>
      </pivotArea>
    </format>
    <format dxfId="5600">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3"/>
          </reference>
        </references>
      </pivotArea>
    </format>
    <format dxfId="5599">
      <pivotArea dataOnly="0" labelOnly="1" outline="0" fieldPosition="0">
        <references count="5">
          <reference field="5" count="1" selected="0">
            <x v="4"/>
          </reference>
          <reference field="11" count="1">
            <x v="9"/>
          </reference>
          <reference field="14" count="1" selected="0">
            <x v="273"/>
          </reference>
          <reference field="15" count="1" selected="0">
            <x v="2"/>
          </reference>
          <reference field="21" count="1" selected="0">
            <x v="3"/>
          </reference>
        </references>
      </pivotArea>
    </format>
    <format dxfId="5598">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3"/>
          </reference>
        </references>
      </pivotArea>
    </format>
    <format dxfId="5597">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3"/>
          </reference>
        </references>
      </pivotArea>
    </format>
    <format dxfId="5596">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3"/>
          </reference>
        </references>
      </pivotArea>
    </format>
    <format dxfId="5595">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3"/>
          </reference>
        </references>
      </pivotArea>
    </format>
    <format dxfId="5594">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3"/>
          </reference>
        </references>
      </pivotArea>
    </format>
    <format dxfId="5593">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3"/>
          </reference>
        </references>
      </pivotArea>
    </format>
    <format dxfId="5592">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3"/>
          </reference>
        </references>
      </pivotArea>
    </format>
    <format dxfId="5591">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3"/>
          </reference>
        </references>
      </pivotArea>
    </format>
    <format dxfId="5590">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3"/>
          </reference>
        </references>
      </pivotArea>
    </format>
    <format dxfId="5589">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3"/>
          </reference>
        </references>
      </pivotArea>
    </format>
    <format dxfId="5588">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3"/>
          </reference>
        </references>
      </pivotArea>
    </format>
    <format dxfId="5587">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3"/>
          </reference>
        </references>
      </pivotArea>
    </format>
    <format dxfId="5586">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3"/>
          </reference>
        </references>
      </pivotArea>
    </format>
    <format dxfId="5585">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3"/>
          </reference>
        </references>
      </pivotArea>
    </format>
    <format dxfId="5584">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3"/>
          </reference>
        </references>
      </pivotArea>
    </format>
    <format dxfId="5583">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3"/>
          </reference>
        </references>
      </pivotArea>
    </format>
    <format dxfId="5582">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3"/>
          </reference>
        </references>
      </pivotArea>
    </format>
    <format dxfId="5581">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3"/>
          </reference>
        </references>
      </pivotArea>
    </format>
    <format dxfId="5580">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3"/>
          </reference>
        </references>
      </pivotArea>
    </format>
    <format dxfId="5579">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3"/>
          </reference>
        </references>
      </pivotArea>
    </format>
    <format dxfId="5578">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3"/>
          </reference>
        </references>
      </pivotArea>
    </format>
    <format dxfId="5577">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3"/>
          </reference>
        </references>
      </pivotArea>
    </format>
    <format dxfId="5576">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3"/>
          </reference>
        </references>
      </pivotArea>
    </format>
    <format dxfId="5575">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3"/>
          </reference>
        </references>
      </pivotArea>
    </format>
    <format dxfId="5574">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3"/>
          </reference>
        </references>
      </pivotArea>
    </format>
    <format dxfId="5573">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3"/>
          </reference>
        </references>
      </pivotArea>
    </format>
    <format dxfId="5572">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3"/>
          </reference>
        </references>
      </pivotArea>
    </format>
    <format dxfId="5571">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3"/>
          </reference>
        </references>
      </pivotArea>
    </format>
    <format dxfId="5570">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3"/>
          </reference>
        </references>
      </pivotArea>
    </format>
    <format dxfId="5569">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3"/>
          </reference>
        </references>
      </pivotArea>
    </format>
    <format dxfId="5568">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3"/>
          </reference>
        </references>
      </pivotArea>
    </format>
    <format dxfId="5567">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3"/>
          </reference>
        </references>
      </pivotArea>
    </format>
    <format dxfId="5566">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3"/>
          </reference>
        </references>
      </pivotArea>
    </format>
    <format dxfId="5565">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3"/>
          </reference>
        </references>
      </pivotArea>
    </format>
    <format dxfId="5564">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3"/>
          </reference>
        </references>
      </pivotArea>
    </format>
    <format dxfId="5563">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3"/>
          </reference>
        </references>
      </pivotArea>
    </format>
    <format dxfId="5562">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3"/>
          </reference>
        </references>
      </pivotArea>
    </format>
    <format dxfId="5561">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3"/>
          </reference>
        </references>
      </pivotArea>
    </format>
    <format dxfId="5560">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3"/>
          </reference>
        </references>
      </pivotArea>
    </format>
    <format dxfId="5559">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3"/>
          </reference>
        </references>
      </pivotArea>
    </format>
    <format dxfId="5558">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3"/>
          </reference>
        </references>
      </pivotArea>
    </format>
    <format dxfId="5557">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3"/>
          </reference>
        </references>
      </pivotArea>
    </format>
    <format dxfId="5556">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3"/>
          </reference>
        </references>
      </pivotArea>
    </format>
    <format dxfId="5555">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3"/>
          </reference>
        </references>
      </pivotArea>
    </format>
    <format dxfId="5554">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3"/>
          </reference>
        </references>
      </pivotArea>
    </format>
    <format dxfId="5553">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3"/>
          </reference>
        </references>
      </pivotArea>
    </format>
    <format dxfId="5552">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3"/>
          </reference>
        </references>
      </pivotArea>
    </format>
    <format dxfId="5551">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3"/>
          </reference>
        </references>
      </pivotArea>
    </format>
    <format dxfId="5550">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3"/>
          </reference>
        </references>
      </pivotArea>
    </format>
    <format dxfId="5549">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3"/>
          </reference>
        </references>
      </pivotArea>
    </format>
    <format dxfId="5548">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3"/>
          </reference>
        </references>
      </pivotArea>
    </format>
    <format dxfId="5547">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3"/>
          </reference>
        </references>
      </pivotArea>
    </format>
    <format dxfId="5546">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3"/>
          </reference>
        </references>
      </pivotArea>
    </format>
    <format dxfId="5545">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3"/>
          </reference>
        </references>
      </pivotArea>
    </format>
    <format dxfId="5544">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3"/>
          </reference>
        </references>
      </pivotArea>
    </format>
    <format dxfId="5543">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3"/>
          </reference>
        </references>
      </pivotArea>
    </format>
    <format dxfId="5542">
      <pivotArea dataOnly="0" labelOnly="1" outline="0" fieldPosition="0">
        <references count="5">
          <reference field="5" count="1" selected="0">
            <x v="1"/>
          </reference>
          <reference field="11" count="1">
            <x v="5"/>
          </reference>
          <reference field="14" count="1" selected="0">
            <x v="18"/>
          </reference>
          <reference field="15" count="1" selected="0">
            <x v="1"/>
          </reference>
          <reference field="21" count="1" selected="0">
            <x v="3"/>
          </reference>
        </references>
      </pivotArea>
    </format>
    <format dxfId="5541">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3"/>
          </reference>
        </references>
      </pivotArea>
    </format>
    <format dxfId="5540">
      <pivotArea dataOnly="0" labelOnly="1" outline="0" fieldPosition="0">
        <references count="5">
          <reference field="5" count="1" selected="0">
            <x v="1"/>
          </reference>
          <reference field="11" count="1">
            <x v="9"/>
          </reference>
          <reference field="14" count="1" selected="0">
            <x v="313"/>
          </reference>
          <reference field="15" count="1" selected="0">
            <x v="1"/>
          </reference>
          <reference field="21" count="1" selected="0">
            <x v="3"/>
          </reference>
        </references>
      </pivotArea>
    </format>
    <format dxfId="5539">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4"/>
          </reference>
        </references>
      </pivotArea>
    </format>
    <format dxfId="5538">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4"/>
          </reference>
        </references>
      </pivotArea>
    </format>
    <format dxfId="5537">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4"/>
          </reference>
        </references>
      </pivotArea>
    </format>
    <format dxfId="5536">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4"/>
          </reference>
        </references>
      </pivotArea>
    </format>
    <format dxfId="5535">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4"/>
          </reference>
        </references>
      </pivotArea>
    </format>
    <format dxfId="5534">
      <pivotArea dataOnly="0" labelOnly="1" outline="0" fieldPosition="0">
        <references count="5">
          <reference field="5" count="1" selected="0">
            <x v="2"/>
          </reference>
          <reference field="11" count="1">
            <x v="4"/>
          </reference>
          <reference field="14" count="1" selected="0">
            <x v="230"/>
          </reference>
          <reference field="15" count="1" selected="0">
            <x v="1"/>
          </reference>
          <reference field="21" count="1" selected="0">
            <x v="4"/>
          </reference>
        </references>
      </pivotArea>
    </format>
    <format dxfId="5533">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4"/>
          </reference>
        </references>
      </pivotArea>
    </format>
    <format dxfId="5532">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4"/>
          </reference>
        </references>
      </pivotArea>
    </format>
    <format dxfId="5531">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4"/>
          </reference>
        </references>
      </pivotArea>
    </format>
    <format dxfId="5530">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4"/>
          </reference>
        </references>
      </pivotArea>
    </format>
    <format dxfId="5529">
      <pivotArea dataOnly="0" labelOnly="1" outline="0" fieldPosition="0">
        <references count="5">
          <reference field="5" count="1" selected="0">
            <x v="2"/>
          </reference>
          <reference field="11" count="1">
            <x v="23"/>
          </reference>
          <reference field="14" count="1" selected="0">
            <x v="233"/>
          </reference>
          <reference field="15" count="1" selected="0">
            <x v="2"/>
          </reference>
          <reference field="21" count="1" selected="0">
            <x v="4"/>
          </reference>
        </references>
      </pivotArea>
    </format>
    <format dxfId="5528">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4"/>
          </reference>
        </references>
      </pivotArea>
    </format>
    <format dxfId="5527">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4"/>
          </reference>
        </references>
      </pivotArea>
    </format>
    <format dxfId="5526">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4"/>
          </reference>
        </references>
      </pivotArea>
    </format>
    <format dxfId="5525">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4"/>
          </reference>
        </references>
      </pivotArea>
    </format>
    <format dxfId="5524">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4"/>
          </reference>
        </references>
      </pivotArea>
    </format>
    <format dxfId="5523">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4"/>
          </reference>
        </references>
      </pivotArea>
    </format>
    <format dxfId="5522">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4"/>
          </reference>
        </references>
      </pivotArea>
    </format>
    <format dxfId="5521">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4"/>
          </reference>
        </references>
      </pivotArea>
    </format>
    <format dxfId="5520">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4"/>
          </reference>
        </references>
      </pivotArea>
    </format>
    <format dxfId="5519">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4"/>
          </reference>
        </references>
      </pivotArea>
    </format>
    <format dxfId="5518">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4"/>
          </reference>
        </references>
      </pivotArea>
    </format>
    <format dxfId="5517">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4"/>
          </reference>
        </references>
      </pivotArea>
    </format>
    <format dxfId="5516">
      <pivotArea dataOnly="0" labelOnly="1" outline="0" fieldPosition="0">
        <references count="5">
          <reference field="5" count="1" selected="0">
            <x v="3"/>
          </reference>
          <reference field="11" count="1">
            <x v="1"/>
          </reference>
          <reference field="14" count="1" selected="0">
            <x v="240"/>
          </reference>
          <reference field="15" count="1" selected="0">
            <x v="1"/>
          </reference>
          <reference field="21" count="1" selected="0">
            <x v="4"/>
          </reference>
        </references>
      </pivotArea>
    </format>
    <format dxfId="5515">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4"/>
          </reference>
        </references>
      </pivotArea>
    </format>
    <format dxfId="5514">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4"/>
          </reference>
        </references>
      </pivotArea>
    </format>
    <format dxfId="5513">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4"/>
          </reference>
        </references>
      </pivotArea>
    </format>
    <format dxfId="5512">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4"/>
          </reference>
        </references>
      </pivotArea>
    </format>
    <format dxfId="5511">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4"/>
          </reference>
        </references>
      </pivotArea>
    </format>
    <format dxfId="5510">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4"/>
          </reference>
        </references>
      </pivotArea>
    </format>
    <format dxfId="5509">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4"/>
          </reference>
        </references>
      </pivotArea>
    </format>
    <format dxfId="5508">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4"/>
          </reference>
        </references>
      </pivotArea>
    </format>
    <format dxfId="5507">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4"/>
          </reference>
        </references>
      </pivotArea>
    </format>
    <format dxfId="5506">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4"/>
          </reference>
        </references>
      </pivotArea>
    </format>
    <format dxfId="5505">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4"/>
          </reference>
        </references>
      </pivotArea>
    </format>
    <format dxfId="5504">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4"/>
          </reference>
        </references>
      </pivotArea>
    </format>
    <format dxfId="5503">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4"/>
          </reference>
        </references>
      </pivotArea>
    </format>
    <format dxfId="5502">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4"/>
          </reference>
        </references>
      </pivotArea>
    </format>
    <format dxfId="5501">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4"/>
          </reference>
        </references>
      </pivotArea>
    </format>
    <format dxfId="5500">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4"/>
          </reference>
        </references>
      </pivotArea>
    </format>
    <format dxfId="5499">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4"/>
          </reference>
        </references>
      </pivotArea>
    </format>
    <format dxfId="5498">
      <pivotArea dataOnly="0" labelOnly="1" outline="0" fieldPosition="0">
        <references count="5">
          <reference field="5" count="1" selected="0">
            <x v="0"/>
          </reference>
          <reference field="11" count="1">
            <x v="42"/>
          </reference>
          <reference field="14" count="1" selected="0">
            <x v="297"/>
          </reference>
          <reference field="15" count="1" selected="0">
            <x v="1"/>
          </reference>
          <reference field="21" count="1" selected="0">
            <x v="4"/>
          </reference>
        </references>
      </pivotArea>
    </format>
    <format dxfId="5497">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4"/>
          </reference>
        </references>
      </pivotArea>
    </format>
    <format dxfId="5496">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4"/>
          </reference>
        </references>
      </pivotArea>
    </format>
    <format dxfId="5495">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4"/>
          </reference>
        </references>
      </pivotArea>
    </format>
    <format dxfId="5494">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4"/>
          </reference>
        </references>
      </pivotArea>
    </format>
    <format dxfId="5493">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4"/>
          </reference>
        </references>
      </pivotArea>
    </format>
    <format dxfId="5492">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4"/>
          </reference>
        </references>
      </pivotArea>
    </format>
    <format dxfId="5491">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4"/>
          </reference>
        </references>
      </pivotArea>
    </format>
    <format dxfId="5490">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4"/>
          </reference>
        </references>
      </pivotArea>
    </format>
    <format dxfId="5489">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4"/>
          </reference>
        </references>
      </pivotArea>
    </format>
    <format dxfId="5488">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4"/>
          </reference>
        </references>
      </pivotArea>
    </format>
    <format dxfId="5487">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4"/>
          </reference>
        </references>
      </pivotArea>
    </format>
    <format dxfId="5486">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4"/>
          </reference>
        </references>
      </pivotArea>
    </format>
    <format dxfId="5485">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4"/>
          </reference>
        </references>
      </pivotArea>
    </format>
    <format dxfId="5484">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4"/>
          </reference>
        </references>
      </pivotArea>
    </format>
    <format dxfId="5483">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4"/>
          </reference>
        </references>
      </pivotArea>
    </format>
    <format dxfId="5482">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4"/>
          </reference>
        </references>
      </pivotArea>
    </format>
    <format dxfId="5481">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4"/>
          </reference>
        </references>
      </pivotArea>
    </format>
    <format dxfId="5480">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4"/>
          </reference>
        </references>
      </pivotArea>
    </format>
    <format dxfId="5479">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4"/>
          </reference>
        </references>
      </pivotArea>
    </format>
    <format dxfId="5478">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4"/>
          </reference>
        </references>
      </pivotArea>
    </format>
    <format dxfId="5477">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4"/>
          </reference>
        </references>
      </pivotArea>
    </format>
    <format dxfId="5476">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4"/>
          </reference>
        </references>
      </pivotArea>
    </format>
    <format dxfId="5475">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4"/>
          </reference>
        </references>
      </pivotArea>
    </format>
    <format dxfId="5474">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4"/>
          </reference>
        </references>
      </pivotArea>
    </format>
    <format dxfId="5473">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4"/>
          </reference>
        </references>
      </pivotArea>
    </format>
    <format dxfId="5472">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4"/>
          </reference>
        </references>
      </pivotArea>
    </format>
    <format dxfId="5471">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4"/>
          </reference>
        </references>
      </pivotArea>
    </format>
    <format dxfId="5470">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4"/>
          </reference>
        </references>
      </pivotArea>
    </format>
    <format dxfId="5469">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4"/>
          </reference>
        </references>
      </pivotArea>
    </format>
    <format dxfId="5468">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4"/>
          </reference>
        </references>
      </pivotArea>
    </format>
    <format dxfId="5467">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4"/>
          </reference>
        </references>
      </pivotArea>
    </format>
    <format dxfId="5466">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4"/>
          </reference>
        </references>
      </pivotArea>
    </format>
    <format dxfId="5465">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4"/>
          </reference>
        </references>
      </pivotArea>
    </format>
    <format dxfId="5464">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4"/>
          </reference>
        </references>
      </pivotArea>
    </format>
    <format dxfId="5463">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4"/>
          </reference>
        </references>
      </pivotArea>
    </format>
    <format dxfId="5462">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4"/>
          </reference>
        </references>
      </pivotArea>
    </format>
    <format dxfId="5461">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4"/>
          </reference>
        </references>
      </pivotArea>
    </format>
    <format dxfId="5460">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4"/>
          </reference>
        </references>
      </pivotArea>
    </format>
    <format dxfId="5459">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4"/>
          </reference>
        </references>
      </pivotArea>
    </format>
    <format dxfId="5458">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4"/>
          </reference>
        </references>
      </pivotArea>
    </format>
    <format dxfId="5457">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4"/>
          </reference>
        </references>
      </pivotArea>
    </format>
    <format dxfId="5456">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4"/>
          </reference>
        </references>
      </pivotArea>
    </format>
    <format dxfId="5455">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4"/>
          </reference>
        </references>
      </pivotArea>
    </format>
    <format dxfId="5454">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4"/>
          </reference>
        </references>
      </pivotArea>
    </format>
    <format dxfId="5453">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4"/>
          </reference>
        </references>
      </pivotArea>
    </format>
    <format dxfId="5452">
      <pivotArea dataOnly="0" labelOnly="1" outline="0" fieldPosition="0">
        <references count="5">
          <reference field="5" count="1" selected="0">
            <x v="4"/>
          </reference>
          <reference field="11" count="1">
            <x v="13"/>
          </reference>
          <reference field="14" count="1" selected="0">
            <x v="270"/>
          </reference>
          <reference field="15" count="1" selected="0">
            <x v="1"/>
          </reference>
          <reference field="21" count="1" selected="0">
            <x v="4"/>
          </reference>
        </references>
      </pivotArea>
    </format>
    <format dxfId="5451">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4"/>
          </reference>
        </references>
      </pivotArea>
    </format>
    <format dxfId="5450">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4"/>
          </reference>
        </references>
      </pivotArea>
    </format>
    <format dxfId="5449">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4"/>
          </reference>
        </references>
      </pivotArea>
    </format>
    <format dxfId="5448">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4"/>
          </reference>
        </references>
      </pivotArea>
    </format>
    <format dxfId="5447">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4"/>
          </reference>
        </references>
      </pivotArea>
    </format>
    <format dxfId="5446">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4"/>
          </reference>
        </references>
      </pivotArea>
    </format>
    <format dxfId="5445">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4"/>
          </reference>
        </references>
      </pivotArea>
    </format>
    <format dxfId="5444">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4"/>
          </reference>
        </references>
      </pivotArea>
    </format>
    <format dxfId="5443">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4"/>
          </reference>
        </references>
      </pivotArea>
    </format>
    <format dxfId="5442">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4"/>
          </reference>
        </references>
      </pivotArea>
    </format>
    <format dxfId="5441">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4"/>
          </reference>
        </references>
      </pivotArea>
    </format>
    <format dxfId="5440">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4"/>
          </reference>
        </references>
      </pivotArea>
    </format>
    <format dxfId="5439">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4"/>
          </reference>
        </references>
      </pivotArea>
    </format>
    <format dxfId="5438">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4"/>
          </reference>
        </references>
      </pivotArea>
    </format>
    <format dxfId="5437">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4"/>
          </reference>
        </references>
      </pivotArea>
    </format>
    <format dxfId="5436">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4"/>
          </reference>
        </references>
      </pivotArea>
    </format>
    <format dxfId="5435">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4"/>
          </reference>
        </references>
      </pivotArea>
    </format>
    <format dxfId="5434">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4"/>
          </reference>
        </references>
      </pivotArea>
    </format>
    <format dxfId="5433">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4"/>
          </reference>
        </references>
      </pivotArea>
    </format>
    <format dxfId="5432">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4"/>
          </reference>
        </references>
      </pivotArea>
    </format>
    <format dxfId="5431">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4"/>
          </reference>
        </references>
      </pivotArea>
    </format>
    <format dxfId="5430">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4"/>
          </reference>
        </references>
      </pivotArea>
    </format>
    <format dxfId="5429">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4"/>
          </reference>
        </references>
      </pivotArea>
    </format>
    <format dxfId="5428">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4"/>
          </reference>
        </references>
      </pivotArea>
    </format>
    <format dxfId="5427">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4"/>
          </reference>
        </references>
      </pivotArea>
    </format>
    <format dxfId="5426">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4"/>
          </reference>
        </references>
      </pivotArea>
    </format>
    <format dxfId="5425">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4"/>
          </reference>
        </references>
      </pivotArea>
    </format>
    <format dxfId="5424">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4"/>
          </reference>
        </references>
      </pivotArea>
    </format>
    <format dxfId="5423">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4"/>
          </reference>
        </references>
      </pivotArea>
    </format>
    <format dxfId="5422">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4"/>
          </reference>
        </references>
      </pivotArea>
    </format>
    <format dxfId="5421">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4"/>
          </reference>
        </references>
      </pivotArea>
    </format>
    <format dxfId="5420">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4"/>
          </reference>
        </references>
      </pivotArea>
    </format>
    <format dxfId="5419">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4"/>
          </reference>
        </references>
      </pivotArea>
    </format>
    <format dxfId="5418">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4"/>
          </reference>
        </references>
      </pivotArea>
    </format>
    <format dxfId="5417">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4"/>
          </reference>
        </references>
      </pivotArea>
    </format>
    <format dxfId="5416">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4"/>
          </reference>
        </references>
      </pivotArea>
    </format>
    <format dxfId="5415">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4"/>
          </reference>
        </references>
      </pivotArea>
    </format>
    <format dxfId="5414">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4"/>
          </reference>
        </references>
      </pivotArea>
    </format>
    <format dxfId="5413">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4"/>
          </reference>
        </references>
      </pivotArea>
    </format>
    <format dxfId="5412">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4"/>
          </reference>
        </references>
      </pivotArea>
    </format>
    <format dxfId="5411">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4"/>
          </reference>
        </references>
      </pivotArea>
    </format>
    <format dxfId="5410">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4"/>
          </reference>
        </references>
      </pivotArea>
    </format>
    <format dxfId="5409">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4"/>
          </reference>
        </references>
      </pivotArea>
    </format>
    <format dxfId="5408">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4"/>
          </reference>
        </references>
      </pivotArea>
    </format>
    <format dxfId="5407">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4"/>
          </reference>
        </references>
      </pivotArea>
    </format>
    <format dxfId="5406">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4"/>
          </reference>
        </references>
      </pivotArea>
    </format>
    <format dxfId="5405">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4"/>
          </reference>
        </references>
      </pivotArea>
    </format>
    <format dxfId="5404">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4"/>
          </reference>
        </references>
      </pivotArea>
    </format>
    <format dxfId="5403">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4"/>
          </reference>
        </references>
      </pivotArea>
    </format>
    <format dxfId="5402">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4"/>
          </reference>
        </references>
      </pivotArea>
    </format>
    <format dxfId="5401">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4"/>
          </reference>
        </references>
      </pivotArea>
    </format>
    <format dxfId="5400">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4"/>
          </reference>
        </references>
      </pivotArea>
    </format>
    <format dxfId="5399">
      <pivotArea dataOnly="0" labelOnly="1" outline="0" fieldPosition="0">
        <references count="5">
          <reference field="5" count="1" selected="0">
            <x v="1"/>
          </reference>
          <reference field="11" count="1">
            <x v="42"/>
          </reference>
          <reference field="14" count="1" selected="0">
            <x v="297"/>
          </reference>
          <reference field="15" count="1" selected="0">
            <x v="1"/>
          </reference>
          <reference field="21" count="1" selected="0">
            <x v="4"/>
          </reference>
        </references>
      </pivotArea>
    </format>
    <format dxfId="5398">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4"/>
          </reference>
        </references>
      </pivotArea>
    </format>
    <format dxfId="5397">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4"/>
          </reference>
        </references>
      </pivotArea>
    </format>
    <format dxfId="5396">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4"/>
          </reference>
        </references>
      </pivotArea>
    </format>
    <format dxfId="5395">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4"/>
          </reference>
        </references>
      </pivotArea>
    </format>
    <format dxfId="5394">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4"/>
          </reference>
        </references>
      </pivotArea>
    </format>
    <format dxfId="5393">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4"/>
          </reference>
        </references>
      </pivotArea>
    </format>
    <format dxfId="5392">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4"/>
          </reference>
        </references>
      </pivotArea>
    </format>
    <format dxfId="5391">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4"/>
          </reference>
        </references>
      </pivotArea>
    </format>
    <format dxfId="5390">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4"/>
          </reference>
        </references>
      </pivotArea>
    </format>
    <format dxfId="5389">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4"/>
          </reference>
        </references>
      </pivotArea>
    </format>
    <format dxfId="5388">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4"/>
          </reference>
        </references>
      </pivotArea>
    </format>
    <format dxfId="5387">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5"/>
          </reference>
        </references>
      </pivotArea>
    </format>
    <format dxfId="5386">
      <pivotArea dataOnly="0" labelOnly="1" outline="0" fieldPosition="0">
        <references count="5">
          <reference field="5" count="1" selected="0">
            <x v="2"/>
          </reference>
          <reference field="11" count="1">
            <x v="14"/>
          </reference>
          <reference field="14" count="1" selected="0">
            <x v="301"/>
          </reference>
          <reference field="15" count="1" selected="0">
            <x v="1"/>
          </reference>
          <reference field="21" count="1" selected="0">
            <x v="5"/>
          </reference>
        </references>
      </pivotArea>
    </format>
    <format dxfId="5385">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5"/>
          </reference>
        </references>
      </pivotArea>
    </format>
    <format dxfId="5384">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5"/>
          </reference>
        </references>
      </pivotArea>
    </format>
    <format dxfId="5383">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5"/>
          </reference>
        </references>
      </pivotArea>
    </format>
    <format dxfId="5382">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5"/>
          </reference>
        </references>
      </pivotArea>
    </format>
    <format dxfId="5381">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5"/>
          </reference>
        </references>
      </pivotArea>
    </format>
    <format dxfId="5380">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5"/>
          </reference>
        </references>
      </pivotArea>
    </format>
    <format dxfId="5379">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5"/>
          </reference>
        </references>
      </pivotArea>
    </format>
    <format dxfId="5378">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5"/>
          </reference>
        </references>
      </pivotArea>
    </format>
    <format dxfId="5377">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5"/>
          </reference>
        </references>
      </pivotArea>
    </format>
    <format dxfId="5376">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5"/>
          </reference>
        </references>
      </pivotArea>
    </format>
    <format dxfId="5375">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5"/>
          </reference>
        </references>
      </pivotArea>
    </format>
    <format dxfId="5374">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5"/>
          </reference>
        </references>
      </pivotArea>
    </format>
    <format dxfId="5373">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5"/>
          </reference>
        </references>
      </pivotArea>
    </format>
    <format dxfId="5372">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5"/>
          </reference>
        </references>
      </pivotArea>
    </format>
    <format dxfId="5371">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5"/>
          </reference>
        </references>
      </pivotArea>
    </format>
    <format dxfId="5370">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5"/>
          </reference>
        </references>
      </pivotArea>
    </format>
    <format dxfId="5369">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5"/>
          </reference>
        </references>
      </pivotArea>
    </format>
    <format dxfId="5368">
      <pivotArea dataOnly="0" labelOnly="1" outline="0" fieldPosition="0">
        <references count="5">
          <reference field="5" count="1" selected="0">
            <x v="2"/>
          </reference>
          <reference field="11" count="1">
            <x v="14"/>
          </reference>
          <reference field="14" count="1" selected="0">
            <x v="238"/>
          </reference>
          <reference field="15" count="1" selected="0">
            <x v="1"/>
          </reference>
          <reference field="21" count="1" selected="0">
            <x v="5"/>
          </reference>
        </references>
      </pivotArea>
    </format>
    <format dxfId="5367">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5"/>
          </reference>
        </references>
      </pivotArea>
    </format>
    <format dxfId="5366">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5"/>
          </reference>
        </references>
      </pivotArea>
    </format>
    <format dxfId="5365">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5"/>
          </reference>
        </references>
      </pivotArea>
    </format>
    <format dxfId="5364">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5"/>
          </reference>
        </references>
      </pivotArea>
    </format>
    <format dxfId="5363">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5"/>
          </reference>
        </references>
      </pivotArea>
    </format>
    <format dxfId="5362">
      <pivotArea dataOnly="0" labelOnly="1" outline="0" fieldPosition="0">
        <references count="5">
          <reference field="5" count="1" selected="0">
            <x v="3"/>
          </reference>
          <reference field="11" count="1">
            <x v="1"/>
          </reference>
          <reference field="14" count="1" selected="0">
            <x v="242"/>
          </reference>
          <reference field="15" count="1" selected="0">
            <x v="1"/>
          </reference>
          <reference field="21" count="1" selected="0">
            <x v="5"/>
          </reference>
        </references>
      </pivotArea>
    </format>
    <format dxfId="5361">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5"/>
          </reference>
        </references>
      </pivotArea>
    </format>
    <format dxfId="5360">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5"/>
          </reference>
        </references>
      </pivotArea>
    </format>
    <format dxfId="5359">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5"/>
          </reference>
        </references>
      </pivotArea>
    </format>
    <format dxfId="5358">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5"/>
          </reference>
        </references>
      </pivotArea>
    </format>
    <format dxfId="5357">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5"/>
          </reference>
        </references>
      </pivotArea>
    </format>
    <format dxfId="5356">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5"/>
          </reference>
        </references>
      </pivotArea>
    </format>
    <format dxfId="5355">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5"/>
          </reference>
        </references>
      </pivotArea>
    </format>
    <format dxfId="5354">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5"/>
          </reference>
        </references>
      </pivotArea>
    </format>
    <format dxfId="5353">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5"/>
          </reference>
        </references>
      </pivotArea>
    </format>
    <format dxfId="5352">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5"/>
          </reference>
        </references>
      </pivotArea>
    </format>
    <format dxfId="5351">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5"/>
          </reference>
        </references>
      </pivotArea>
    </format>
    <format dxfId="5350">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5"/>
          </reference>
        </references>
      </pivotArea>
    </format>
    <format dxfId="5349">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5"/>
          </reference>
        </references>
      </pivotArea>
    </format>
    <format dxfId="5348">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5"/>
          </reference>
        </references>
      </pivotArea>
    </format>
    <format dxfId="5347">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5"/>
          </reference>
        </references>
      </pivotArea>
    </format>
    <format dxfId="5346">
      <pivotArea dataOnly="0" labelOnly="1" outline="0" fieldPosition="0">
        <references count="5">
          <reference field="5" count="1" selected="0">
            <x v="0"/>
          </reference>
          <reference field="11" count="1">
            <x v="11"/>
          </reference>
          <reference field="14" count="1" selected="0">
            <x v="29"/>
          </reference>
          <reference field="15" count="1" selected="0">
            <x v="1"/>
          </reference>
          <reference field="21" count="1" selected="0">
            <x v="5"/>
          </reference>
        </references>
      </pivotArea>
    </format>
    <format dxfId="5345">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5"/>
          </reference>
        </references>
      </pivotArea>
    </format>
    <format dxfId="5344">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5"/>
          </reference>
        </references>
      </pivotArea>
    </format>
    <format dxfId="5343">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5"/>
          </reference>
        </references>
      </pivotArea>
    </format>
    <format dxfId="5342">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5"/>
          </reference>
        </references>
      </pivotArea>
    </format>
    <format dxfId="5341">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5"/>
          </reference>
        </references>
      </pivotArea>
    </format>
    <format dxfId="5340">
      <pivotArea dataOnly="0" labelOnly="1" outline="0" fieldPosition="0">
        <references count="5">
          <reference field="5" count="1" selected="0">
            <x v="0"/>
          </reference>
          <reference field="11" count="1">
            <x v="1"/>
          </reference>
          <reference field="14" count="1" selected="0">
            <x v="252"/>
          </reference>
          <reference field="15" count="1" selected="0">
            <x v="1"/>
          </reference>
          <reference field="21" count="1" selected="0">
            <x v="5"/>
          </reference>
        </references>
      </pivotArea>
    </format>
    <format dxfId="5339">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5"/>
          </reference>
        </references>
      </pivotArea>
    </format>
    <format dxfId="5338">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5"/>
          </reference>
        </references>
      </pivotArea>
    </format>
    <format dxfId="5337">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5"/>
          </reference>
        </references>
      </pivotArea>
    </format>
    <format dxfId="5336">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5"/>
          </reference>
        </references>
      </pivotArea>
    </format>
    <format dxfId="5335">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5"/>
          </reference>
        </references>
      </pivotArea>
    </format>
    <format dxfId="5334">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5"/>
          </reference>
        </references>
      </pivotArea>
    </format>
    <format dxfId="5333">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5"/>
          </reference>
        </references>
      </pivotArea>
    </format>
    <format dxfId="5332">
      <pivotArea dataOnly="0" labelOnly="1" outline="0" fieldPosition="0">
        <references count="5">
          <reference field="5" count="1" selected="0">
            <x v="0"/>
          </reference>
          <reference field="11" count="1">
            <x v="2"/>
          </reference>
          <reference field="14" count="1" selected="0">
            <x v="255"/>
          </reference>
          <reference field="15" count="1" selected="0">
            <x v="1"/>
          </reference>
          <reference field="21" count="1" selected="0">
            <x v="5"/>
          </reference>
        </references>
      </pivotArea>
    </format>
    <format dxfId="5331">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5"/>
          </reference>
        </references>
      </pivotArea>
    </format>
    <format dxfId="5330">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5"/>
          </reference>
        </references>
      </pivotArea>
    </format>
    <format dxfId="5329">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5"/>
          </reference>
        </references>
      </pivotArea>
    </format>
    <format dxfId="5328">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5"/>
          </reference>
        </references>
      </pivotArea>
    </format>
    <format dxfId="5327">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5"/>
          </reference>
        </references>
      </pivotArea>
    </format>
    <format dxfId="5326">
      <pivotArea dataOnly="0" labelOnly="1" outline="0" fieldPosition="0">
        <references count="5">
          <reference field="5" count="1" selected="0">
            <x v="0"/>
          </reference>
          <reference field="11" count="1">
            <x v="4"/>
          </reference>
          <reference field="14" count="1" selected="0">
            <x v="258"/>
          </reference>
          <reference field="15" count="1" selected="0">
            <x v="1"/>
          </reference>
          <reference field="21" count="1" selected="0">
            <x v="5"/>
          </reference>
        </references>
      </pivotArea>
    </format>
    <format dxfId="5325">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5"/>
          </reference>
        </references>
      </pivotArea>
    </format>
    <format dxfId="5324">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5"/>
          </reference>
        </references>
      </pivotArea>
    </format>
    <format dxfId="5323">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5"/>
          </reference>
        </references>
      </pivotArea>
    </format>
    <format dxfId="5322">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5"/>
          </reference>
        </references>
      </pivotArea>
    </format>
    <format dxfId="5321">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5"/>
          </reference>
        </references>
      </pivotArea>
    </format>
    <format dxfId="5320">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5"/>
          </reference>
        </references>
      </pivotArea>
    </format>
    <format dxfId="5319">
      <pivotArea dataOnly="0" labelOnly="1" outline="0" fieldPosition="0">
        <references count="5">
          <reference field="5" count="1" selected="0">
            <x v="4"/>
          </reference>
          <reference field="11" count="1">
            <x v="37"/>
          </reference>
          <reference field="14" count="1" selected="0">
            <x v="263"/>
          </reference>
          <reference field="15" count="1" selected="0">
            <x v="2"/>
          </reference>
          <reference field="21" count="1" selected="0">
            <x v="5"/>
          </reference>
        </references>
      </pivotArea>
    </format>
    <format dxfId="5318">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5"/>
          </reference>
        </references>
      </pivotArea>
    </format>
    <format dxfId="5317">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5"/>
          </reference>
        </references>
      </pivotArea>
    </format>
    <format dxfId="5316">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5"/>
          </reference>
        </references>
      </pivotArea>
    </format>
    <format dxfId="5315">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5"/>
          </reference>
        </references>
      </pivotArea>
    </format>
    <format dxfId="5314">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5"/>
          </reference>
        </references>
      </pivotArea>
    </format>
    <format dxfId="5313">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5"/>
          </reference>
        </references>
      </pivotArea>
    </format>
    <format dxfId="5312">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5"/>
          </reference>
        </references>
      </pivotArea>
    </format>
    <format dxfId="5311">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5"/>
          </reference>
        </references>
      </pivotArea>
    </format>
    <format dxfId="5310">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5"/>
          </reference>
        </references>
      </pivotArea>
    </format>
    <format dxfId="5309">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5"/>
          </reference>
        </references>
      </pivotArea>
    </format>
    <format dxfId="5308">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5"/>
          </reference>
        </references>
      </pivotArea>
    </format>
    <format dxfId="5307">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5"/>
          </reference>
        </references>
      </pivotArea>
    </format>
    <format dxfId="5306">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5"/>
          </reference>
        </references>
      </pivotArea>
    </format>
    <format dxfId="5305">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5"/>
          </reference>
        </references>
      </pivotArea>
    </format>
    <format dxfId="5304">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5"/>
          </reference>
        </references>
      </pivotArea>
    </format>
    <format dxfId="5303">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5"/>
          </reference>
        </references>
      </pivotArea>
    </format>
    <format dxfId="5302">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5"/>
          </reference>
        </references>
      </pivotArea>
    </format>
    <format dxfId="5301">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5"/>
          </reference>
        </references>
      </pivotArea>
    </format>
    <format dxfId="5300">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5"/>
          </reference>
        </references>
      </pivotArea>
    </format>
    <format dxfId="5299">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5"/>
          </reference>
        </references>
      </pivotArea>
    </format>
    <format dxfId="5298">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5"/>
          </reference>
        </references>
      </pivotArea>
    </format>
    <format dxfId="5297">
      <pivotArea dataOnly="0" labelOnly="1" outline="0" fieldPosition="0">
        <references count="5">
          <reference field="5" count="1" selected="0">
            <x v="4"/>
          </reference>
          <reference field="11" count="1">
            <x v="6"/>
          </reference>
          <reference field="14" count="1" selected="0">
            <x v="268"/>
          </reference>
          <reference field="15" count="1" selected="0">
            <x v="2"/>
          </reference>
          <reference field="21" count="1" selected="0">
            <x v="5"/>
          </reference>
        </references>
      </pivotArea>
    </format>
    <format dxfId="5296">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5"/>
          </reference>
        </references>
      </pivotArea>
    </format>
    <format dxfId="5295">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5"/>
          </reference>
        </references>
      </pivotArea>
    </format>
    <format dxfId="5294">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5"/>
          </reference>
        </references>
      </pivotArea>
    </format>
    <format dxfId="5293">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5"/>
          </reference>
        </references>
      </pivotArea>
    </format>
    <format dxfId="5292">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5"/>
          </reference>
        </references>
      </pivotArea>
    </format>
    <format dxfId="5291">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5"/>
          </reference>
        </references>
      </pivotArea>
    </format>
    <format dxfId="5290">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5"/>
          </reference>
        </references>
      </pivotArea>
    </format>
    <format dxfId="5289">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5"/>
          </reference>
        </references>
      </pivotArea>
    </format>
    <format dxfId="5288">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5"/>
          </reference>
        </references>
      </pivotArea>
    </format>
    <format dxfId="5287">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5"/>
          </reference>
        </references>
      </pivotArea>
    </format>
    <format dxfId="5286">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5"/>
          </reference>
        </references>
      </pivotArea>
    </format>
    <format dxfId="5285">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5"/>
          </reference>
        </references>
      </pivotArea>
    </format>
    <format dxfId="5284">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5"/>
          </reference>
        </references>
      </pivotArea>
    </format>
    <format dxfId="5283">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5"/>
          </reference>
        </references>
      </pivotArea>
    </format>
    <format dxfId="5282">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5"/>
          </reference>
        </references>
      </pivotArea>
    </format>
    <format dxfId="5281">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5"/>
          </reference>
        </references>
      </pivotArea>
    </format>
    <format dxfId="5280">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5"/>
          </reference>
        </references>
      </pivotArea>
    </format>
    <format dxfId="5279">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5"/>
          </reference>
        </references>
      </pivotArea>
    </format>
    <format dxfId="5278">
      <pivotArea dataOnly="0" labelOnly="1" outline="0" fieldPosition="0">
        <references count="5">
          <reference field="5" count="1" selected="0">
            <x v="4"/>
          </reference>
          <reference field="11" count="1">
            <x v="36"/>
          </reference>
          <reference field="14" count="1" selected="0">
            <x v="276"/>
          </reference>
          <reference field="15" count="1" selected="0">
            <x v="1"/>
          </reference>
          <reference field="21" count="1" selected="0">
            <x v="5"/>
          </reference>
        </references>
      </pivotArea>
    </format>
    <format dxfId="5277">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5"/>
          </reference>
        </references>
      </pivotArea>
    </format>
    <format dxfId="5276">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5"/>
          </reference>
        </references>
      </pivotArea>
    </format>
    <format dxfId="5275">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5"/>
          </reference>
        </references>
      </pivotArea>
    </format>
    <format dxfId="5274">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5"/>
          </reference>
        </references>
      </pivotArea>
    </format>
    <format dxfId="5273">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5"/>
          </reference>
        </references>
      </pivotArea>
    </format>
    <format dxfId="5272">
      <pivotArea dataOnly="0" labelOnly="1" outline="0" fieldPosition="0">
        <references count="5">
          <reference field="5" count="1" selected="0">
            <x v="4"/>
          </reference>
          <reference field="11" count="1">
            <x v="9"/>
          </reference>
          <reference field="14" count="1" selected="0">
            <x v="279"/>
          </reference>
          <reference field="15" count="1" selected="0">
            <x v="2"/>
          </reference>
          <reference field="21" count="1" selected="0">
            <x v="5"/>
          </reference>
        </references>
      </pivotArea>
    </format>
    <format dxfId="5271">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5"/>
          </reference>
        </references>
      </pivotArea>
    </format>
    <format dxfId="5270">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5"/>
          </reference>
        </references>
      </pivotArea>
    </format>
    <format dxfId="5269">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5"/>
          </reference>
        </references>
      </pivotArea>
    </format>
    <format dxfId="5268">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5"/>
          </reference>
        </references>
      </pivotArea>
    </format>
    <format dxfId="5267">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5"/>
          </reference>
        </references>
      </pivotArea>
    </format>
    <format dxfId="5266">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5"/>
          </reference>
        </references>
      </pivotArea>
    </format>
    <format dxfId="5265">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5"/>
          </reference>
        </references>
      </pivotArea>
    </format>
    <format dxfId="5264">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5"/>
          </reference>
        </references>
      </pivotArea>
    </format>
    <format dxfId="5263">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5"/>
          </reference>
        </references>
      </pivotArea>
    </format>
    <format dxfId="5262">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5"/>
          </reference>
        </references>
      </pivotArea>
    </format>
    <format dxfId="5261">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5"/>
          </reference>
        </references>
      </pivotArea>
    </format>
    <format dxfId="5260">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5"/>
          </reference>
        </references>
      </pivotArea>
    </format>
    <format dxfId="5259">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5"/>
          </reference>
        </references>
      </pivotArea>
    </format>
    <format dxfId="5258">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5"/>
          </reference>
        </references>
      </pivotArea>
    </format>
    <format dxfId="5257">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5"/>
          </reference>
        </references>
      </pivotArea>
    </format>
    <format dxfId="5256">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5"/>
          </reference>
        </references>
      </pivotArea>
    </format>
    <format dxfId="5255">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5"/>
          </reference>
        </references>
      </pivotArea>
    </format>
    <format dxfId="5254">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5"/>
          </reference>
        </references>
      </pivotArea>
    </format>
    <format dxfId="5253">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5"/>
          </reference>
        </references>
      </pivotArea>
    </format>
    <format dxfId="5252">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5"/>
          </reference>
        </references>
      </pivotArea>
    </format>
    <format dxfId="5251">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5"/>
          </reference>
        </references>
      </pivotArea>
    </format>
    <format dxfId="5250">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5"/>
          </reference>
        </references>
      </pivotArea>
    </format>
    <format dxfId="5249">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5"/>
          </reference>
        </references>
      </pivotArea>
    </format>
    <format dxfId="5248">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5"/>
          </reference>
        </references>
      </pivotArea>
    </format>
    <format dxfId="5247">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5"/>
          </reference>
        </references>
      </pivotArea>
    </format>
    <format dxfId="5246">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5"/>
          </reference>
        </references>
      </pivotArea>
    </format>
    <format dxfId="5245">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5"/>
          </reference>
        </references>
      </pivotArea>
    </format>
    <format dxfId="5244">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5"/>
          </reference>
        </references>
      </pivotArea>
    </format>
    <format dxfId="5243">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5"/>
          </reference>
        </references>
      </pivotArea>
    </format>
    <format dxfId="5242">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5"/>
          </reference>
        </references>
      </pivotArea>
    </format>
    <format dxfId="5241">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5"/>
          </reference>
        </references>
      </pivotArea>
    </format>
    <format dxfId="5240">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5"/>
          </reference>
        </references>
      </pivotArea>
    </format>
    <format dxfId="5239">
      <pivotArea dataOnly="0" labelOnly="1" outline="0" fieldPosition="0">
        <references count="5">
          <reference field="5" count="1" selected="0">
            <x v="1"/>
          </reference>
          <reference field="11" count="1">
            <x v="2"/>
          </reference>
          <reference field="14" count="1" selected="0">
            <x v="255"/>
          </reference>
          <reference field="15" count="1" selected="0">
            <x v="1"/>
          </reference>
          <reference field="21" count="1" selected="0">
            <x v="5"/>
          </reference>
        </references>
      </pivotArea>
    </format>
    <format dxfId="5238">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5"/>
          </reference>
        </references>
      </pivotArea>
    </format>
    <format dxfId="5237">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5"/>
          </reference>
        </references>
      </pivotArea>
    </format>
    <format dxfId="5236">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5"/>
          </reference>
        </references>
      </pivotArea>
    </format>
    <format dxfId="5235">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5"/>
          </reference>
        </references>
      </pivotArea>
    </format>
    <format dxfId="5234">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5"/>
          </reference>
        </references>
      </pivotArea>
    </format>
    <format dxfId="5233">
      <pivotArea dataOnly="0" labelOnly="1" outline="0" fieldPosition="0">
        <references count="5">
          <reference field="5" count="1" selected="0">
            <x v="2"/>
          </reference>
          <reference field="11" count="1">
            <x v="31"/>
          </reference>
          <reference field="14" count="1" selected="0">
            <x v="306"/>
          </reference>
          <reference field="15" count="1" selected="0">
            <x v="1"/>
          </reference>
          <reference field="21" count="1" selected="0">
            <x v="6"/>
          </reference>
        </references>
      </pivotArea>
    </format>
    <format dxfId="5232">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6"/>
          </reference>
        </references>
      </pivotArea>
    </format>
    <format dxfId="5231">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6"/>
          </reference>
        </references>
      </pivotArea>
    </format>
    <format dxfId="5230">
      <pivotArea dataOnly="0" labelOnly="1" outline="0" fieldPosition="0">
        <references count="5">
          <reference field="5" count="1" selected="0">
            <x v="2"/>
          </reference>
          <reference field="11" count="1">
            <x v="4"/>
          </reference>
          <reference field="14" count="1" selected="0">
            <x v="307"/>
          </reference>
          <reference field="15" count="1" selected="0">
            <x v="1"/>
          </reference>
          <reference field="21" count="1" selected="0">
            <x v="6"/>
          </reference>
        </references>
      </pivotArea>
    </format>
    <format dxfId="5229">
      <pivotArea dataOnly="0" labelOnly="1" outline="0" fieldPosition="0">
        <references count="5">
          <reference field="5" count="1" selected="0">
            <x v="2"/>
          </reference>
          <reference field="11" count="1">
            <x v="27"/>
          </reference>
          <reference field="14" count="1" selected="0">
            <x v="229"/>
          </reference>
          <reference field="15" count="1" selected="0">
            <x v="1"/>
          </reference>
          <reference field="21" count="1" selected="0">
            <x v="6"/>
          </reference>
        </references>
      </pivotArea>
    </format>
    <format dxfId="5228">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6"/>
          </reference>
        </references>
      </pivotArea>
    </format>
    <format dxfId="5227">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6"/>
          </reference>
        </references>
      </pivotArea>
    </format>
    <format dxfId="5226">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6"/>
          </reference>
        </references>
      </pivotArea>
    </format>
    <format dxfId="5225">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6"/>
          </reference>
        </references>
      </pivotArea>
    </format>
    <format dxfId="5224">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6"/>
          </reference>
        </references>
      </pivotArea>
    </format>
    <format dxfId="5223">
      <pivotArea dataOnly="0" labelOnly="1" outline="0" fieldPosition="0">
        <references count="5">
          <reference field="5" count="1" selected="0">
            <x v="2"/>
          </reference>
          <reference field="11" count="1">
            <x v="14"/>
          </reference>
          <reference field="14" count="1" selected="0">
            <x v="234"/>
          </reference>
          <reference field="15" count="1" selected="0">
            <x v="1"/>
          </reference>
          <reference field="21" count="1" selected="0">
            <x v="6"/>
          </reference>
        </references>
      </pivotArea>
    </format>
    <format dxfId="5222">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6"/>
          </reference>
        </references>
      </pivotArea>
    </format>
    <format dxfId="5221">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6"/>
          </reference>
        </references>
      </pivotArea>
    </format>
    <format dxfId="5220">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6"/>
          </reference>
        </references>
      </pivotArea>
    </format>
    <format dxfId="5219">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6"/>
          </reference>
        </references>
      </pivotArea>
    </format>
    <format dxfId="5218">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6"/>
          </reference>
        </references>
      </pivotArea>
    </format>
    <format dxfId="5217">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6"/>
          </reference>
        </references>
      </pivotArea>
    </format>
    <format dxfId="5216">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6"/>
          </reference>
        </references>
      </pivotArea>
    </format>
    <format dxfId="5215">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6"/>
          </reference>
        </references>
      </pivotArea>
    </format>
    <format dxfId="521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6"/>
          </reference>
        </references>
      </pivotArea>
    </format>
    <format dxfId="521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6"/>
          </reference>
        </references>
      </pivotArea>
    </format>
    <format dxfId="5212">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6"/>
          </reference>
        </references>
      </pivotArea>
    </format>
    <format dxfId="5211">
      <pivotArea dataOnly="0" labelOnly="1" outline="0" fieldPosition="0">
        <references count="5">
          <reference field="5" count="1" selected="0">
            <x v="2"/>
          </reference>
          <reference field="11" count="1">
            <x v="31"/>
          </reference>
          <reference field="14" count="1" selected="0">
            <x v="239"/>
          </reference>
          <reference field="15" count="1" selected="0">
            <x v="1"/>
          </reference>
          <reference field="21" count="1" selected="0">
            <x v="6"/>
          </reference>
        </references>
      </pivotArea>
    </format>
    <format dxfId="5210">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6"/>
          </reference>
        </references>
      </pivotArea>
    </format>
    <format dxfId="5209">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6"/>
          </reference>
        </references>
      </pivotArea>
    </format>
    <format dxfId="5208">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6"/>
          </reference>
        </references>
      </pivotArea>
    </format>
    <format dxfId="5207">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6"/>
          </reference>
        </references>
      </pivotArea>
    </format>
    <format dxfId="5206">
      <pivotArea dataOnly="0" labelOnly="1" outline="0" fieldPosition="0">
        <references count="5">
          <reference field="5" count="1" selected="0">
            <x v="3"/>
          </reference>
          <reference field="11" count="1">
            <x v="29"/>
          </reference>
          <reference field="14" count="1" selected="0">
            <x v="324"/>
          </reference>
          <reference field="15" count="1" selected="0">
            <x v="1"/>
          </reference>
          <reference field="21" count="1" selected="0">
            <x v="6"/>
          </reference>
        </references>
      </pivotArea>
    </format>
    <format dxfId="5205">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6"/>
          </reference>
        </references>
      </pivotArea>
    </format>
    <format dxfId="5204">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6"/>
          </reference>
        </references>
      </pivotArea>
    </format>
    <format dxfId="5203">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6"/>
          </reference>
        </references>
      </pivotArea>
    </format>
    <format dxfId="5202">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6"/>
          </reference>
        </references>
      </pivotArea>
    </format>
    <format dxfId="5201">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6"/>
          </reference>
        </references>
      </pivotArea>
    </format>
    <format dxfId="5200">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6"/>
          </reference>
        </references>
      </pivotArea>
    </format>
    <format dxfId="5199">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6"/>
          </reference>
        </references>
      </pivotArea>
    </format>
    <format dxfId="5198">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6"/>
          </reference>
        </references>
      </pivotArea>
    </format>
    <format dxfId="5197">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6"/>
          </reference>
        </references>
      </pivotArea>
    </format>
    <format dxfId="5196">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6"/>
          </reference>
        </references>
      </pivotArea>
    </format>
    <format dxfId="5195">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6"/>
          </reference>
        </references>
      </pivotArea>
    </format>
    <format dxfId="5194">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6"/>
          </reference>
        </references>
      </pivotArea>
    </format>
    <format dxfId="5193">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6"/>
          </reference>
        </references>
      </pivotArea>
    </format>
    <format dxfId="5192">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6"/>
          </reference>
        </references>
      </pivotArea>
    </format>
    <format dxfId="5191">
      <pivotArea dataOnly="0" labelOnly="1" outline="0" fieldPosition="0">
        <references count="5">
          <reference field="5" count="1" selected="0">
            <x v="0"/>
          </reference>
          <reference field="11" count="1">
            <x v="11"/>
          </reference>
          <reference field="14" count="1" selected="0">
            <x v="29"/>
          </reference>
          <reference field="15" count="1" selected="0">
            <x v="1"/>
          </reference>
          <reference field="21" count="1" selected="0">
            <x v="6"/>
          </reference>
        </references>
      </pivotArea>
    </format>
    <format dxfId="5190">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6"/>
          </reference>
        </references>
      </pivotArea>
    </format>
    <format dxfId="5189">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6"/>
          </reference>
        </references>
      </pivotArea>
    </format>
    <format dxfId="5188">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6"/>
          </reference>
        </references>
      </pivotArea>
    </format>
    <format dxfId="5187">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6"/>
          </reference>
        </references>
      </pivotArea>
    </format>
    <format dxfId="5186">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6"/>
          </reference>
        </references>
      </pivotArea>
    </format>
    <format dxfId="5185">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6"/>
          </reference>
        </references>
      </pivotArea>
    </format>
    <format dxfId="5184">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6"/>
          </reference>
        </references>
      </pivotArea>
    </format>
    <format dxfId="5183">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6"/>
          </reference>
        </references>
      </pivotArea>
    </format>
    <format dxfId="5182">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6"/>
          </reference>
        </references>
      </pivotArea>
    </format>
    <format dxfId="5181">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6"/>
          </reference>
        </references>
      </pivotArea>
    </format>
    <format dxfId="5180">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6"/>
          </reference>
        </references>
      </pivotArea>
    </format>
    <format dxfId="5179">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6"/>
          </reference>
        </references>
      </pivotArea>
    </format>
    <format dxfId="5178">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6"/>
          </reference>
        </references>
      </pivotArea>
    </format>
    <format dxfId="5177">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6"/>
          </reference>
        </references>
      </pivotArea>
    </format>
    <format dxfId="5176">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6"/>
          </reference>
        </references>
      </pivotArea>
    </format>
    <format dxfId="5175">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6"/>
          </reference>
        </references>
      </pivotArea>
    </format>
    <format dxfId="5174">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6"/>
          </reference>
        </references>
      </pivotArea>
    </format>
    <format dxfId="5173">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6"/>
          </reference>
        </references>
      </pivotArea>
    </format>
    <format dxfId="5172">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6"/>
          </reference>
        </references>
      </pivotArea>
    </format>
    <format dxfId="5171">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6"/>
          </reference>
        </references>
      </pivotArea>
    </format>
    <format dxfId="5170">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6"/>
          </reference>
        </references>
      </pivotArea>
    </format>
    <format dxfId="5169">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6"/>
          </reference>
        </references>
      </pivotArea>
    </format>
    <format dxfId="5168">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6"/>
          </reference>
        </references>
      </pivotArea>
    </format>
    <format dxfId="5167">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6"/>
          </reference>
        </references>
      </pivotArea>
    </format>
    <format dxfId="5166">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6"/>
          </reference>
        </references>
      </pivotArea>
    </format>
    <format dxfId="5165">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6"/>
          </reference>
        </references>
      </pivotArea>
    </format>
    <format dxfId="5164">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6"/>
          </reference>
        </references>
      </pivotArea>
    </format>
    <format dxfId="5163">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6"/>
          </reference>
        </references>
      </pivotArea>
    </format>
    <format dxfId="5162">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6"/>
          </reference>
        </references>
      </pivotArea>
    </format>
    <format dxfId="5161">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6"/>
          </reference>
        </references>
      </pivotArea>
    </format>
    <format dxfId="5160">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6"/>
          </reference>
        </references>
      </pivotArea>
    </format>
    <format dxfId="5159">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6"/>
          </reference>
        </references>
      </pivotArea>
    </format>
    <format dxfId="5158">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6"/>
          </reference>
        </references>
      </pivotArea>
    </format>
    <format dxfId="5157">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6"/>
          </reference>
        </references>
      </pivotArea>
    </format>
    <format dxfId="5156">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6"/>
          </reference>
        </references>
      </pivotArea>
    </format>
    <format dxfId="5155">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6"/>
          </reference>
        </references>
      </pivotArea>
    </format>
    <format dxfId="5154">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6"/>
          </reference>
        </references>
      </pivotArea>
    </format>
    <format dxfId="5153">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6"/>
          </reference>
        </references>
      </pivotArea>
    </format>
    <format dxfId="5152">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6"/>
          </reference>
        </references>
      </pivotArea>
    </format>
    <format dxfId="5151">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6"/>
          </reference>
        </references>
      </pivotArea>
    </format>
    <format dxfId="5150">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6"/>
          </reference>
        </references>
      </pivotArea>
    </format>
    <format dxfId="5149">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6"/>
          </reference>
        </references>
      </pivotArea>
    </format>
    <format dxfId="5148">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6"/>
          </reference>
        </references>
      </pivotArea>
    </format>
    <format dxfId="5147">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6"/>
          </reference>
        </references>
      </pivotArea>
    </format>
    <format dxfId="5146">
      <pivotArea dataOnly="0" labelOnly="1" outline="0" fieldPosition="0">
        <references count="5">
          <reference field="5" count="1" selected="0">
            <x v="4"/>
          </reference>
          <reference field="11" count="1">
            <x v="6"/>
          </reference>
          <reference field="14" count="1" selected="0">
            <x v="269"/>
          </reference>
          <reference field="15" count="1" selected="0">
            <x v="1"/>
          </reference>
          <reference field="21" count="1" selected="0">
            <x v="6"/>
          </reference>
        </references>
      </pivotArea>
    </format>
    <format dxfId="5145">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6"/>
          </reference>
        </references>
      </pivotArea>
    </format>
    <format dxfId="5144">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6"/>
          </reference>
        </references>
      </pivotArea>
    </format>
    <format dxfId="5143">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6"/>
          </reference>
        </references>
      </pivotArea>
    </format>
    <format dxfId="5142">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6"/>
          </reference>
        </references>
      </pivotArea>
    </format>
    <format dxfId="5141">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6"/>
          </reference>
        </references>
      </pivotArea>
    </format>
    <format dxfId="5140">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6"/>
          </reference>
        </references>
      </pivotArea>
    </format>
    <format dxfId="5139">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6"/>
          </reference>
        </references>
      </pivotArea>
    </format>
    <format dxfId="5138">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6"/>
          </reference>
        </references>
      </pivotArea>
    </format>
    <format dxfId="5137">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6"/>
          </reference>
        </references>
      </pivotArea>
    </format>
    <format dxfId="5136">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6"/>
          </reference>
        </references>
      </pivotArea>
    </format>
    <format dxfId="5135">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6"/>
          </reference>
        </references>
      </pivotArea>
    </format>
    <format dxfId="5134">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6"/>
          </reference>
        </references>
      </pivotArea>
    </format>
    <format dxfId="5133">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6"/>
          </reference>
        </references>
      </pivotArea>
    </format>
    <format dxfId="5132">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6"/>
          </reference>
        </references>
      </pivotArea>
    </format>
    <format dxfId="5131">
      <pivotArea dataOnly="0" labelOnly="1" outline="0" fieldPosition="0">
        <references count="5">
          <reference field="5" count="1" selected="0">
            <x v="4"/>
          </reference>
          <reference field="11" count="1">
            <x v="44"/>
          </reference>
          <reference field="14" count="1" selected="0">
            <x v="325"/>
          </reference>
          <reference field="15" count="1" selected="0">
            <x v="2"/>
          </reference>
          <reference field="21" count="1" selected="0">
            <x v="6"/>
          </reference>
        </references>
      </pivotArea>
    </format>
    <format dxfId="5130">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6"/>
          </reference>
        </references>
      </pivotArea>
    </format>
    <format dxfId="5129">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6"/>
          </reference>
        </references>
      </pivotArea>
    </format>
    <format dxfId="5128">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6"/>
          </reference>
        </references>
      </pivotArea>
    </format>
    <format dxfId="5127">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6"/>
          </reference>
        </references>
      </pivotArea>
    </format>
    <format dxfId="5126">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6"/>
          </reference>
        </references>
      </pivotArea>
    </format>
    <format dxfId="5125">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6"/>
          </reference>
        </references>
      </pivotArea>
    </format>
    <format dxfId="5124">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6"/>
          </reference>
        </references>
      </pivotArea>
    </format>
    <format dxfId="5123">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6"/>
          </reference>
        </references>
      </pivotArea>
    </format>
    <format dxfId="5122">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6"/>
          </reference>
        </references>
      </pivotArea>
    </format>
    <format dxfId="5121">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6"/>
          </reference>
        </references>
      </pivotArea>
    </format>
    <format dxfId="5120">
      <pivotArea dataOnly="0" labelOnly="1" outline="0" fieldPosition="0">
        <references count="5">
          <reference field="5" count="1" selected="0">
            <x v="4"/>
          </reference>
          <reference field="11" count="1">
            <x v="11"/>
          </reference>
          <reference field="14" count="1" selected="0">
            <x v="277"/>
          </reference>
          <reference field="15" count="1" selected="0">
            <x v="1"/>
          </reference>
          <reference field="21" count="1" selected="0">
            <x v="6"/>
          </reference>
        </references>
      </pivotArea>
    </format>
    <format dxfId="5119">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6"/>
          </reference>
        </references>
      </pivotArea>
    </format>
    <format dxfId="5118">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6"/>
          </reference>
        </references>
      </pivotArea>
    </format>
    <format dxfId="5117">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6"/>
          </reference>
        </references>
      </pivotArea>
    </format>
    <format dxfId="5116">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6"/>
          </reference>
        </references>
      </pivotArea>
    </format>
    <format dxfId="5115">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6"/>
          </reference>
        </references>
      </pivotArea>
    </format>
    <format dxfId="5114">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6"/>
          </reference>
        </references>
      </pivotArea>
    </format>
    <format dxfId="5113">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6"/>
          </reference>
        </references>
      </pivotArea>
    </format>
    <format dxfId="5112">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6"/>
          </reference>
        </references>
      </pivotArea>
    </format>
    <format dxfId="5111">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6"/>
          </reference>
        </references>
      </pivotArea>
    </format>
    <format dxfId="5110">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6"/>
          </reference>
        </references>
      </pivotArea>
    </format>
    <format dxfId="5109">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6"/>
          </reference>
        </references>
      </pivotArea>
    </format>
    <format dxfId="5108">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6"/>
          </reference>
        </references>
      </pivotArea>
    </format>
    <format dxfId="5107">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6"/>
          </reference>
        </references>
      </pivotArea>
    </format>
    <format dxfId="5106">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6"/>
          </reference>
        </references>
      </pivotArea>
    </format>
    <format dxfId="5105">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6"/>
          </reference>
        </references>
      </pivotArea>
    </format>
    <format dxfId="5104">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6"/>
          </reference>
        </references>
      </pivotArea>
    </format>
    <format dxfId="5103">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6"/>
          </reference>
        </references>
      </pivotArea>
    </format>
    <format dxfId="5102">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6"/>
          </reference>
        </references>
      </pivotArea>
    </format>
    <format dxfId="5101">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6"/>
          </reference>
        </references>
      </pivotArea>
    </format>
    <format dxfId="5100">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6"/>
          </reference>
        </references>
      </pivotArea>
    </format>
    <format dxfId="5099">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6"/>
          </reference>
        </references>
      </pivotArea>
    </format>
    <format dxfId="5098">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6"/>
          </reference>
        </references>
      </pivotArea>
    </format>
    <format dxfId="5097">
      <pivotArea dataOnly="0" labelOnly="1" outline="0" fieldPosition="0">
        <references count="5">
          <reference field="5" count="1" selected="0">
            <x v="4"/>
          </reference>
          <reference field="11" count="1">
            <x v="6"/>
          </reference>
          <reference field="14" count="1" selected="0">
            <x v="188"/>
          </reference>
          <reference field="15" count="1" selected="0">
            <x v="2"/>
          </reference>
          <reference field="21" count="1" selected="0">
            <x v="6"/>
          </reference>
        </references>
      </pivotArea>
    </format>
    <format dxfId="5096">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6"/>
          </reference>
        </references>
      </pivotArea>
    </format>
    <format dxfId="5095">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6"/>
          </reference>
        </references>
      </pivotArea>
    </format>
    <format dxfId="5094">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6"/>
          </reference>
        </references>
      </pivotArea>
    </format>
    <format dxfId="5093">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6"/>
          </reference>
        </references>
      </pivotArea>
    </format>
    <format dxfId="5092">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6"/>
          </reference>
        </references>
      </pivotArea>
    </format>
    <format dxfId="5091">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6"/>
          </reference>
        </references>
      </pivotArea>
    </format>
    <format dxfId="5090">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6"/>
          </reference>
        </references>
      </pivotArea>
    </format>
    <format dxfId="5089">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6"/>
          </reference>
        </references>
      </pivotArea>
    </format>
    <format dxfId="5088">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6"/>
          </reference>
        </references>
      </pivotArea>
    </format>
    <format dxfId="5087">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6"/>
          </reference>
        </references>
      </pivotArea>
    </format>
    <format dxfId="5086">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6"/>
          </reference>
        </references>
      </pivotArea>
    </format>
    <format dxfId="5085">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6"/>
          </reference>
        </references>
      </pivotArea>
    </format>
    <format dxfId="5084">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6"/>
          </reference>
        </references>
      </pivotArea>
    </format>
    <format dxfId="5083">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6"/>
          </reference>
        </references>
      </pivotArea>
    </format>
    <format dxfId="5082">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6"/>
          </reference>
        </references>
      </pivotArea>
    </format>
    <format dxfId="5081">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6"/>
          </reference>
        </references>
      </pivotArea>
    </format>
    <format dxfId="5080">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6"/>
          </reference>
        </references>
      </pivotArea>
    </format>
    <format dxfId="5079">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6"/>
          </reference>
        </references>
      </pivotArea>
    </format>
    <format dxfId="5078">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7"/>
          </reference>
        </references>
      </pivotArea>
    </format>
    <format dxfId="5077">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7"/>
          </reference>
        </references>
      </pivotArea>
    </format>
    <format dxfId="5076">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7"/>
          </reference>
        </references>
      </pivotArea>
    </format>
    <format dxfId="5075">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7"/>
          </reference>
        </references>
      </pivotArea>
    </format>
    <format dxfId="5074">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7"/>
          </reference>
        </references>
      </pivotArea>
    </format>
    <format dxfId="5073">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7"/>
          </reference>
        </references>
      </pivotArea>
    </format>
    <format dxfId="5072">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7"/>
          </reference>
        </references>
      </pivotArea>
    </format>
    <format dxfId="5071">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7"/>
          </reference>
        </references>
      </pivotArea>
    </format>
    <format dxfId="5070">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7"/>
          </reference>
        </references>
      </pivotArea>
    </format>
    <format dxfId="5069">
      <pivotArea dataOnly="0" labelOnly="1" outline="0" fieldPosition="0">
        <references count="5">
          <reference field="5" count="1" selected="0">
            <x v="2"/>
          </reference>
          <reference field="11" count="2">
            <x v="27"/>
            <x v="31"/>
          </reference>
          <reference field="14" count="1" selected="0">
            <x v="331"/>
          </reference>
          <reference field="15" count="1" selected="0">
            <x v="1"/>
          </reference>
          <reference field="21" count="1" selected="0">
            <x v="7"/>
          </reference>
        </references>
      </pivotArea>
    </format>
    <format dxfId="5068">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7"/>
          </reference>
        </references>
      </pivotArea>
    </format>
    <format dxfId="5067">
      <pivotArea dataOnly="0" labelOnly="1" outline="0" fieldPosition="0">
        <references count="5">
          <reference field="5" count="1" selected="0">
            <x v="2"/>
          </reference>
          <reference field="11" count="1">
            <x v="14"/>
          </reference>
          <reference field="14" count="1" selected="0">
            <x v="320"/>
          </reference>
          <reference field="15" count="1" selected="0">
            <x v="1"/>
          </reference>
          <reference field="21" count="1" selected="0">
            <x v="7"/>
          </reference>
        </references>
      </pivotArea>
    </format>
    <format dxfId="5066">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7"/>
          </reference>
        </references>
      </pivotArea>
    </format>
    <format dxfId="5065">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7"/>
          </reference>
        </references>
      </pivotArea>
    </format>
    <format dxfId="5064">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7"/>
          </reference>
        </references>
      </pivotArea>
    </format>
    <format dxfId="5063">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7"/>
          </reference>
        </references>
      </pivotArea>
    </format>
    <format dxfId="5062">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7"/>
          </reference>
        </references>
      </pivotArea>
    </format>
    <format dxfId="5061">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7"/>
          </reference>
        </references>
      </pivotArea>
    </format>
    <format dxfId="5060">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7"/>
          </reference>
        </references>
      </pivotArea>
    </format>
    <format dxfId="5059">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7"/>
          </reference>
        </references>
      </pivotArea>
    </format>
    <format dxfId="5058">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7"/>
          </reference>
        </references>
      </pivotArea>
    </format>
    <format dxfId="5057">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7"/>
          </reference>
        </references>
      </pivotArea>
    </format>
    <format dxfId="5056">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7"/>
          </reference>
        </references>
      </pivotArea>
    </format>
    <format dxfId="5055">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7"/>
          </reference>
        </references>
      </pivotArea>
    </format>
    <format dxfId="5054">
      <pivotArea dataOnly="0" labelOnly="1" outline="0" fieldPosition="0">
        <references count="5">
          <reference field="5" count="1" selected="0">
            <x v="3"/>
          </reference>
          <reference field="11" count="1">
            <x v="26"/>
          </reference>
          <reference field="14" count="1" selected="0">
            <x v="308"/>
          </reference>
          <reference field="15" count="1" selected="0">
            <x v="2"/>
          </reference>
          <reference field="21" count="1" selected="0">
            <x v="7"/>
          </reference>
        </references>
      </pivotArea>
    </format>
    <format dxfId="5053">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7"/>
          </reference>
        </references>
      </pivotArea>
    </format>
    <format dxfId="5052">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7"/>
          </reference>
        </references>
      </pivotArea>
    </format>
    <format dxfId="5051">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7"/>
          </reference>
        </references>
      </pivotArea>
    </format>
    <format dxfId="5050">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7"/>
          </reference>
        </references>
      </pivotArea>
    </format>
    <format dxfId="5049">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7"/>
          </reference>
        </references>
      </pivotArea>
    </format>
    <format dxfId="5048">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7"/>
          </reference>
        </references>
      </pivotArea>
    </format>
    <format dxfId="5047">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7"/>
          </reference>
        </references>
      </pivotArea>
    </format>
    <format dxfId="5046">
      <pivotArea dataOnly="0" labelOnly="1" outline="0" fieldPosition="0">
        <references count="5">
          <reference field="5" count="1" selected="0">
            <x v="3"/>
          </reference>
          <reference field="11" count="1">
            <x v="1"/>
          </reference>
          <reference field="14" count="1" selected="0">
            <x v="310"/>
          </reference>
          <reference field="15" count="1" selected="0">
            <x v="1"/>
          </reference>
          <reference field="21" count="1" selected="0">
            <x v="7"/>
          </reference>
        </references>
      </pivotArea>
    </format>
    <format dxfId="5045">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7"/>
          </reference>
        </references>
      </pivotArea>
    </format>
    <format dxfId="5044">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7"/>
          </reference>
        </references>
      </pivotArea>
    </format>
    <format dxfId="5043">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7"/>
          </reference>
        </references>
      </pivotArea>
    </format>
    <format dxfId="5042">
      <pivotArea dataOnly="0" labelOnly="1" outline="0" fieldPosition="0">
        <references count="5">
          <reference field="5" count="1" selected="0">
            <x v="3"/>
          </reference>
          <reference field="11" count="1">
            <x v="1"/>
          </reference>
          <reference field="14" count="1" selected="0">
            <x v="293"/>
          </reference>
          <reference field="15" count="1" selected="0">
            <x v="1"/>
          </reference>
          <reference field="21" count="1" selected="0">
            <x v="7"/>
          </reference>
        </references>
      </pivotArea>
    </format>
    <format dxfId="5041">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7"/>
          </reference>
        </references>
      </pivotArea>
    </format>
    <format dxfId="5040">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7"/>
          </reference>
        </references>
      </pivotArea>
    </format>
    <format dxfId="5039">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7"/>
          </reference>
        </references>
      </pivotArea>
    </format>
    <format dxfId="5038">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7"/>
          </reference>
        </references>
      </pivotArea>
    </format>
    <format dxfId="5037">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7"/>
          </reference>
        </references>
      </pivotArea>
    </format>
    <format dxfId="5036">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7"/>
          </reference>
        </references>
      </pivotArea>
    </format>
    <format dxfId="5035">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7"/>
          </reference>
        </references>
      </pivotArea>
    </format>
    <format dxfId="5034">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7"/>
          </reference>
        </references>
      </pivotArea>
    </format>
    <format dxfId="5033">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7"/>
          </reference>
        </references>
      </pivotArea>
    </format>
    <format dxfId="5032">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7"/>
          </reference>
        </references>
      </pivotArea>
    </format>
    <format dxfId="5031">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7"/>
          </reference>
        </references>
      </pivotArea>
    </format>
    <format dxfId="5030">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7"/>
          </reference>
        </references>
      </pivotArea>
    </format>
    <format dxfId="5029">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7"/>
          </reference>
        </references>
      </pivotArea>
    </format>
    <format dxfId="5028">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7"/>
          </reference>
        </references>
      </pivotArea>
    </format>
    <format dxfId="5027">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7"/>
          </reference>
        </references>
      </pivotArea>
    </format>
    <format dxfId="5026">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7"/>
          </reference>
        </references>
      </pivotArea>
    </format>
    <format dxfId="5025">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7"/>
          </reference>
        </references>
      </pivotArea>
    </format>
    <format dxfId="5024">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7"/>
          </reference>
        </references>
      </pivotArea>
    </format>
    <format dxfId="5023">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7"/>
          </reference>
        </references>
      </pivotArea>
    </format>
    <format dxfId="5022">
      <pivotArea dataOnly="0" labelOnly="1" outline="0" fieldPosition="0">
        <references count="5">
          <reference field="5" count="1" selected="0">
            <x v="0"/>
          </reference>
          <reference field="11" count="1">
            <x v="8"/>
          </reference>
          <reference field="14" count="1" selected="0">
            <x v="254"/>
          </reference>
          <reference field="15" count="1" selected="0">
            <x v="1"/>
          </reference>
          <reference field="21" count="1" selected="0">
            <x v="7"/>
          </reference>
        </references>
      </pivotArea>
    </format>
    <format dxfId="5021">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7"/>
          </reference>
        </references>
      </pivotArea>
    </format>
    <format dxfId="5020">
      <pivotArea dataOnly="0" labelOnly="1" outline="0" fieldPosition="0">
        <references count="5">
          <reference field="5" count="1" selected="0">
            <x v="0"/>
          </reference>
          <reference field="11" count="1">
            <x v="1"/>
          </reference>
          <reference field="14" count="1" selected="0">
            <x v="257"/>
          </reference>
          <reference field="15" count="1" selected="0">
            <x v="1"/>
          </reference>
          <reference field="21" count="1" selected="0">
            <x v="7"/>
          </reference>
        </references>
      </pivotArea>
    </format>
    <format dxfId="5019">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7"/>
          </reference>
        </references>
      </pivotArea>
    </format>
    <format dxfId="5018">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7"/>
          </reference>
        </references>
      </pivotArea>
    </format>
    <format dxfId="5017">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7"/>
          </reference>
        </references>
      </pivotArea>
    </format>
    <format dxfId="5016">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7"/>
          </reference>
        </references>
      </pivotArea>
    </format>
    <format dxfId="5015">
      <pivotArea dataOnly="0" labelOnly="1" outline="0" fieldPosition="0">
        <references count="5">
          <reference field="5" count="1" selected="0">
            <x v="0"/>
          </reference>
          <reference field="11" count="1">
            <x v="1"/>
          </reference>
          <reference field="14" count="1" selected="0">
            <x v="335"/>
          </reference>
          <reference field="15" count="1" selected="0">
            <x v="1"/>
          </reference>
          <reference field="21" count="1" selected="0">
            <x v="7"/>
          </reference>
        </references>
      </pivotArea>
    </format>
    <format dxfId="5014">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7"/>
          </reference>
        </references>
      </pivotArea>
    </format>
    <format dxfId="5013">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7"/>
          </reference>
        </references>
      </pivotArea>
    </format>
    <format dxfId="5012">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7"/>
          </reference>
        </references>
      </pivotArea>
    </format>
    <format dxfId="5011">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7"/>
          </reference>
        </references>
      </pivotArea>
    </format>
    <format dxfId="5010">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7"/>
          </reference>
        </references>
      </pivotArea>
    </format>
    <format dxfId="5009">
      <pivotArea dataOnly="0" labelOnly="1" outline="0" fieldPosition="0">
        <references count="5">
          <reference field="5" count="1" selected="0">
            <x v="4"/>
          </reference>
          <reference field="11" count="1">
            <x v="10"/>
          </reference>
          <reference field="14" count="1" selected="0">
            <x v="262"/>
          </reference>
          <reference field="15" count="1" selected="0">
            <x v="1"/>
          </reference>
          <reference field="21" count="1" selected="0">
            <x v="7"/>
          </reference>
        </references>
      </pivotArea>
    </format>
    <format dxfId="5008">
      <pivotArea dataOnly="0" labelOnly="1" outline="0" fieldPosition="0">
        <references count="5">
          <reference field="5" count="1" selected="0">
            <x v="4"/>
          </reference>
          <reference field="11" count="1">
            <x v="43"/>
          </reference>
          <reference field="14" count="1" selected="0">
            <x v="314"/>
          </reference>
          <reference field="15" count="1" selected="0">
            <x v="2"/>
          </reference>
          <reference field="21" count="1" selected="0">
            <x v="7"/>
          </reference>
        </references>
      </pivotArea>
    </format>
    <format dxfId="5007">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7"/>
          </reference>
        </references>
      </pivotArea>
    </format>
    <format dxfId="5006">
      <pivotArea dataOnly="0" labelOnly="1" outline="0" fieldPosition="0">
        <references count="5">
          <reference field="5" count="1" selected="0">
            <x v="4"/>
          </reference>
          <reference field="11" count="1">
            <x v="25"/>
          </reference>
          <reference field="14" count="1" selected="0">
            <x v="336"/>
          </reference>
          <reference field="15" count="1" selected="0">
            <x v="2"/>
          </reference>
          <reference field="21" count="1" selected="0">
            <x v="7"/>
          </reference>
        </references>
      </pivotArea>
    </format>
    <format dxfId="5005">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7"/>
          </reference>
        </references>
      </pivotArea>
    </format>
    <format dxfId="5004">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7"/>
          </reference>
        </references>
      </pivotArea>
    </format>
    <format dxfId="5003">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7"/>
          </reference>
        </references>
      </pivotArea>
    </format>
    <format dxfId="5002">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7"/>
          </reference>
        </references>
      </pivotArea>
    </format>
    <format dxfId="5001">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7"/>
          </reference>
        </references>
      </pivotArea>
    </format>
    <format dxfId="5000">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7"/>
          </reference>
        </references>
      </pivotArea>
    </format>
    <format dxfId="4999">
      <pivotArea dataOnly="0" labelOnly="1" outline="0" fieldPosition="0">
        <references count="5">
          <reference field="5" count="1" selected="0">
            <x v="4"/>
          </reference>
          <reference field="11" count="1">
            <x v="0"/>
          </reference>
          <reference field="14" count="1" selected="0">
            <x v="113"/>
          </reference>
          <reference field="15" count="1" selected="0">
            <x v="1"/>
          </reference>
          <reference field="21" count="1" selected="0">
            <x v="7"/>
          </reference>
        </references>
      </pivotArea>
    </format>
    <format dxfId="4998">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7"/>
          </reference>
        </references>
      </pivotArea>
    </format>
    <format dxfId="4997">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7"/>
          </reference>
        </references>
      </pivotArea>
    </format>
    <format dxfId="4996">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7"/>
          </reference>
        </references>
      </pivotArea>
    </format>
    <format dxfId="4995">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7"/>
          </reference>
        </references>
      </pivotArea>
    </format>
    <format dxfId="4994">
      <pivotArea dataOnly="0" labelOnly="1" outline="0" fieldPosition="0">
        <references count="5">
          <reference field="5" count="1" selected="0">
            <x v="4"/>
          </reference>
          <reference field="11" count="1">
            <x v="1"/>
          </reference>
          <reference field="14" count="1" selected="0">
            <x v="265"/>
          </reference>
          <reference field="15" count="1" selected="0">
            <x v="1"/>
          </reference>
          <reference field="21" count="1" selected="0">
            <x v="7"/>
          </reference>
        </references>
      </pivotArea>
    </format>
    <format dxfId="4993">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7"/>
          </reference>
        </references>
      </pivotArea>
    </format>
    <format dxfId="4992">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7"/>
          </reference>
        </references>
      </pivotArea>
    </format>
    <format dxfId="4991">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7"/>
          </reference>
        </references>
      </pivotArea>
    </format>
    <format dxfId="4990">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7"/>
          </reference>
        </references>
      </pivotArea>
    </format>
    <format dxfId="4989">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7"/>
          </reference>
        </references>
      </pivotArea>
    </format>
    <format dxfId="4988">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7"/>
          </reference>
        </references>
      </pivotArea>
    </format>
    <format dxfId="4987">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7"/>
          </reference>
        </references>
      </pivotArea>
    </format>
    <format dxfId="4986">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7"/>
          </reference>
        </references>
      </pivotArea>
    </format>
    <format dxfId="4985">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7"/>
          </reference>
        </references>
      </pivotArea>
    </format>
    <format dxfId="4984">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7"/>
          </reference>
        </references>
      </pivotArea>
    </format>
    <format dxfId="4983">
      <pivotArea dataOnly="0" labelOnly="1" outline="0" fieldPosition="0">
        <references count="5">
          <reference field="5" count="1" selected="0">
            <x v="4"/>
          </reference>
          <reference field="11" count="1">
            <x v="6"/>
          </reference>
          <reference field="14" count="1" selected="0">
            <x v="269"/>
          </reference>
          <reference field="15" count="1" selected="0">
            <x v="1"/>
          </reference>
          <reference field="21" count="1" selected="0">
            <x v="7"/>
          </reference>
        </references>
      </pivotArea>
    </format>
    <format dxfId="4982">
      <pivotArea dataOnly="0" labelOnly="1" outline="0" fieldPosition="0">
        <references count="5">
          <reference field="5" count="1" selected="0">
            <x v="4"/>
          </reference>
          <reference field="11" count="1">
            <x v="1"/>
          </reference>
          <reference field="14" count="1" selected="0">
            <x v="271"/>
          </reference>
          <reference field="15" count="1" selected="0">
            <x v="1"/>
          </reference>
          <reference field="21" count="1" selected="0">
            <x v="7"/>
          </reference>
        </references>
      </pivotArea>
    </format>
    <format dxfId="4981">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7"/>
          </reference>
        </references>
      </pivotArea>
    </format>
    <format dxfId="4980">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7"/>
          </reference>
        </references>
      </pivotArea>
    </format>
    <format dxfId="4979">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7"/>
          </reference>
        </references>
      </pivotArea>
    </format>
    <format dxfId="4978">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7"/>
          </reference>
        </references>
      </pivotArea>
    </format>
    <format dxfId="4977">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7"/>
          </reference>
        </references>
      </pivotArea>
    </format>
    <format dxfId="4976">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7"/>
          </reference>
        </references>
      </pivotArea>
    </format>
    <format dxfId="4975">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7"/>
          </reference>
        </references>
      </pivotArea>
    </format>
    <format dxfId="4974">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7"/>
          </reference>
        </references>
      </pivotArea>
    </format>
    <format dxfId="4973">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7"/>
          </reference>
        </references>
      </pivotArea>
    </format>
    <format dxfId="4972">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7"/>
          </reference>
        </references>
      </pivotArea>
    </format>
    <format dxfId="4971">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7"/>
          </reference>
        </references>
      </pivotArea>
    </format>
    <format dxfId="4970">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7"/>
          </reference>
        </references>
      </pivotArea>
    </format>
    <format dxfId="4969">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7"/>
          </reference>
        </references>
      </pivotArea>
    </format>
    <format dxfId="4968">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7"/>
          </reference>
        </references>
      </pivotArea>
    </format>
    <format dxfId="4967">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7"/>
          </reference>
        </references>
      </pivotArea>
    </format>
    <format dxfId="4966">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7"/>
          </reference>
        </references>
      </pivotArea>
    </format>
    <format dxfId="4965">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7"/>
          </reference>
        </references>
      </pivotArea>
    </format>
    <format dxfId="4964">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7"/>
          </reference>
        </references>
      </pivotArea>
    </format>
    <format dxfId="4963">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7"/>
          </reference>
        </references>
      </pivotArea>
    </format>
    <format dxfId="4962">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7"/>
          </reference>
        </references>
      </pivotArea>
    </format>
    <format dxfId="4961">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7"/>
          </reference>
        </references>
      </pivotArea>
    </format>
    <format dxfId="4960">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7"/>
          </reference>
        </references>
      </pivotArea>
    </format>
    <format dxfId="4959">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7"/>
          </reference>
        </references>
      </pivotArea>
    </format>
    <format dxfId="4958">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7"/>
          </reference>
        </references>
      </pivotArea>
    </format>
    <format dxfId="4957">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7"/>
          </reference>
        </references>
      </pivotArea>
    </format>
    <format dxfId="4956">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7"/>
          </reference>
        </references>
      </pivotArea>
    </format>
    <format dxfId="4955">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7"/>
          </reference>
        </references>
      </pivotArea>
    </format>
    <format dxfId="4954">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7"/>
          </reference>
        </references>
      </pivotArea>
    </format>
    <format dxfId="4953">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7"/>
          </reference>
        </references>
      </pivotArea>
    </format>
    <format dxfId="4952">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7"/>
          </reference>
        </references>
      </pivotArea>
    </format>
    <format dxfId="4951">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7"/>
          </reference>
        </references>
      </pivotArea>
    </format>
    <format dxfId="4950">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7"/>
          </reference>
        </references>
      </pivotArea>
    </format>
    <format dxfId="4949">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7"/>
          </reference>
        </references>
      </pivotArea>
    </format>
    <format dxfId="4948">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7"/>
          </reference>
        </references>
      </pivotArea>
    </format>
    <format dxfId="4947">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7"/>
          </reference>
        </references>
      </pivotArea>
    </format>
    <format dxfId="4946">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7"/>
          </reference>
        </references>
      </pivotArea>
    </format>
    <format dxfId="4945">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7"/>
          </reference>
        </references>
      </pivotArea>
    </format>
    <format dxfId="4944">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7"/>
          </reference>
        </references>
      </pivotArea>
    </format>
    <format dxfId="4943">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7"/>
          </reference>
        </references>
      </pivotArea>
    </format>
    <format dxfId="4942">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7"/>
          </reference>
        </references>
      </pivotArea>
    </format>
    <format dxfId="4941">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7"/>
          </reference>
        </references>
      </pivotArea>
    </format>
    <format dxfId="4940">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7"/>
          </reference>
        </references>
      </pivotArea>
    </format>
    <format dxfId="4939">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7"/>
          </reference>
        </references>
      </pivotArea>
    </format>
    <format dxfId="4938">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7"/>
          </reference>
        </references>
      </pivotArea>
    </format>
    <format dxfId="4937">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7"/>
          </reference>
        </references>
      </pivotArea>
    </format>
    <format dxfId="4936">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7"/>
          </reference>
        </references>
      </pivotArea>
    </format>
    <format dxfId="4935">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7"/>
          </reference>
        </references>
      </pivotArea>
    </format>
    <format dxfId="4934">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7"/>
          </reference>
        </references>
      </pivotArea>
    </format>
    <format dxfId="4933">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7"/>
          </reference>
        </references>
      </pivotArea>
    </format>
    <format dxfId="4932">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7"/>
          </reference>
        </references>
      </pivotArea>
    </format>
    <format dxfId="4931">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7"/>
          </reference>
        </references>
      </pivotArea>
    </format>
    <format dxfId="4930">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7"/>
          </reference>
        </references>
      </pivotArea>
    </format>
    <format dxfId="4929">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7"/>
          </reference>
        </references>
      </pivotArea>
    </format>
    <format dxfId="4928">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7"/>
          </reference>
        </references>
      </pivotArea>
    </format>
    <format dxfId="4927">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7"/>
          </reference>
        </references>
      </pivotArea>
    </format>
    <format dxfId="4926">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7"/>
          </reference>
        </references>
      </pivotArea>
    </format>
    <format dxfId="4925">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7"/>
          </reference>
        </references>
      </pivotArea>
    </format>
    <format dxfId="4924">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7"/>
          </reference>
        </references>
      </pivotArea>
    </format>
    <format dxfId="4923">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7"/>
          </reference>
        </references>
      </pivotArea>
    </format>
    <format dxfId="4922">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7"/>
          </reference>
        </references>
      </pivotArea>
    </format>
    <format dxfId="4921">
      <pivotArea dataOnly="0" labelOnly="1" outline="0" fieldPosition="0">
        <references count="5">
          <reference field="5" count="1" selected="0">
            <x v="1"/>
          </reference>
          <reference field="11" count="1">
            <x v="8"/>
          </reference>
          <reference field="14" count="1" selected="0">
            <x v="254"/>
          </reference>
          <reference field="15" count="1" selected="0">
            <x v="1"/>
          </reference>
          <reference field="21" count="1" selected="0">
            <x v="7"/>
          </reference>
        </references>
      </pivotArea>
    </format>
    <format dxfId="4920">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7"/>
          </reference>
        </references>
      </pivotArea>
    </format>
    <format dxfId="4919">
      <pivotArea dataOnly="0" labelOnly="1" outline="0" fieldPosition="0">
        <references count="5">
          <reference field="5" count="1" selected="0">
            <x v="1"/>
          </reference>
          <reference field="11" count="1">
            <x v="1"/>
          </reference>
          <reference field="14" count="1" selected="0">
            <x v="257"/>
          </reference>
          <reference field="15" count="1" selected="0">
            <x v="1"/>
          </reference>
          <reference field="21" count="1" selected="0">
            <x v="7"/>
          </reference>
        </references>
      </pivotArea>
    </format>
    <format dxfId="4918">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7"/>
          </reference>
        </references>
      </pivotArea>
    </format>
    <format dxfId="4917">
      <pivotArea dataOnly="0" labelOnly="1" outline="0" fieldPosition="0">
        <references count="5">
          <reference field="5" count="1" selected="0">
            <x v="1"/>
          </reference>
          <reference field="11" count="1">
            <x v="1"/>
          </reference>
          <reference field="14" count="1" selected="0">
            <x v="335"/>
          </reference>
          <reference field="15" count="1" selected="0">
            <x v="1"/>
          </reference>
          <reference field="21" count="1" selected="0">
            <x v="7"/>
          </reference>
        </references>
      </pivotArea>
    </format>
    <format dxfId="4916">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7"/>
          </reference>
        </references>
      </pivotArea>
    </format>
    <format dxfId="4915">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7"/>
          </reference>
        </references>
      </pivotArea>
    </format>
    <format dxfId="4914">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8"/>
          </reference>
        </references>
      </pivotArea>
    </format>
    <format dxfId="4913">
      <pivotArea dataOnly="0" labelOnly="1" outline="0" fieldPosition="0">
        <references count="5">
          <reference field="5" count="1" selected="0">
            <x v="2"/>
          </reference>
          <reference field="11" count="1">
            <x v="20"/>
          </reference>
          <reference field="14" count="1" selected="0">
            <x v="228"/>
          </reference>
          <reference field="15" count="1" selected="0">
            <x v="1"/>
          </reference>
          <reference field="21" count="1" selected="0">
            <x v="8"/>
          </reference>
        </references>
      </pivotArea>
    </format>
    <format dxfId="4912">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8"/>
          </reference>
        </references>
      </pivotArea>
    </format>
    <format dxfId="4911">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8"/>
          </reference>
        </references>
      </pivotArea>
    </format>
    <format dxfId="4910">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8"/>
          </reference>
        </references>
      </pivotArea>
    </format>
    <format dxfId="4909">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8"/>
          </reference>
        </references>
      </pivotArea>
    </format>
    <format dxfId="4908">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8"/>
          </reference>
        </references>
      </pivotArea>
    </format>
    <format dxfId="4907">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8"/>
          </reference>
        </references>
      </pivotArea>
    </format>
    <format dxfId="4906">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8"/>
          </reference>
        </references>
      </pivotArea>
    </format>
    <format dxfId="4905">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8"/>
          </reference>
        </references>
      </pivotArea>
    </format>
    <format dxfId="4904">
      <pivotArea dataOnly="0" labelOnly="1" outline="0" fieldPosition="0">
        <references count="5">
          <reference field="5" count="1" selected="0">
            <x v="2"/>
          </reference>
          <reference field="11" count="1">
            <x v="27"/>
          </reference>
          <reference field="14" count="1" selected="0">
            <x v="331"/>
          </reference>
          <reference field="15" count="1" selected="0">
            <x v="1"/>
          </reference>
          <reference field="21" count="1" selected="0">
            <x v="8"/>
          </reference>
        </references>
      </pivotArea>
    </format>
    <format dxfId="4903">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8"/>
          </reference>
        </references>
      </pivotArea>
    </format>
    <format dxfId="4902">
      <pivotArea dataOnly="0" labelOnly="1" outline="0" fieldPosition="0">
        <references count="5">
          <reference field="5" count="1" selected="0">
            <x v="2"/>
          </reference>
          <reference field="11" count="1">
            <x v="22"/>
          </reference>
          <reference field="14" count="1" selected="0">
            <x v="341"/>
          </reference>
          <reference field="15" count="1" selected="0">
            <x v="1"/>
          </reference>
          <reference field="21" count="1" selected="0">
            <x v="8"/>
          </reference>
        </references>
      </pivotArea>
    </format>
    <format dxfId="4901">
      <pivotArea dataOnly="0" labelOnly="1" outline="0" fieldPosition="0">
        <references count="5">
          <reference field="5" count="1" selected="0">
            <x v="2"/>
          </reference>
          <reference field="11" count="1">
            <x v="14"/>
          </reference>
          <reference field="14" count="1" selected="0">
            <x v="320"/>
          </reference>
          <reference field="15" count="1" selected="0">
            <x v="1"/>
          </reference>
          <reference field="21" count="1" selected="0">
            <x v="8"/>
          </reference>
        </references>
      </pivotArea>
    </format>
    <format dxfId="4900">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8"/>
          </reference>
        </references>
      </pivotArea>
    </format>
    <format dxfId="4899">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8"/>
          </reference>
        </references>
      </pivotArea>
    </format>
    <format dxfId="4898">
      <pivotArea dataOnly="0" labelOnly="1" outline="0" fieldPosition="0">
        <references count="5">
          <reference field="5" count="1" selected="0">
            <x v="2"/>
          </reference>
          <reference field="11" count="1">
            <x v="20"/>
          </reference>
          <reference field="14" count="1" selected="0">
            <x v="333"/>
          </reference>
          <reference field="15" count="1" selected="0">
            <x v="1"/>
          </reference>
          <reference field="21" count="1" selected="0">
            <x v="8"/>
          </reference>
        </references>
      </pivotArea>
    </format>
    <format dxfId="4897">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8"/>
          </reference>
        </references>
      </pivotArea>
    </format>
    <format dxfId="4896">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8"/>
          </reference>
        </references>
      </pivotArea>
    </format>
    <format dxfId="4895">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8"/>
          </reference>
        </references>
      </pivotArea>
    </format>
    <format dxfId="489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8"/>
          </reference>
        </references>
      </pivotArea>
    </format>
    <format dxfId="489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8"/>
          </reference>
        </references>
      </pivotArea>
    </format>
    <format dxfId="4892">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8"/>
          </reference>
        </references>
      </pivotArea>
    </format>
    <format dxfId="4891">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8"/>
          </reference>
        </references>
      </pivotArea>
    </format>
    <format dxfId="4890">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8"/>
          </reference>
        </references>
      </pivotArea>
    </format>
    <format dxfId="4889">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8"/>
          </reference>
        </references>
      </pivotArea>
    </format>
    <format dxfId="4888">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8"/>
          </reference>
        </references>
      </pivotArea>
    </format>
    <format dxfId="4887">
      <pivotArea dataOnly="0" labelOnly="1" outline="0" fieldPosition="0">
        <references count="5">
          <reference field="5" count="1" selected="0">
            <x v="3"/>
          </reference>
          <reference field="11" count="1">
            <x v="13"/>
          </reference>
          <reference field="14" count="1" selected="0">
            <x v="304"/>
          </reference>
          <reference field="15" count="1" selected="0">
            <x v="1"/>
          </reference>
          <reference field="21" count="1" selected="0">
            <x v="8"/>
          </reference>
        </references>
      </pivotArea>
    </format>
    <format dxfId="4886">
      <pivotArea dataOnly="0" labelOnly="1" outline="0" fieldPosition="0">
        <references count="5">
          <reference field="5" count="1" selected="0">
            <x v="3"/>
          </reference>
          <reference field="11" count="1">
            <x v="11"/>
          </reference>
          <reference field="14" count="1" selected="0">
            <x v="323"/>
          </reference>
          <reference field="15" count="1" selected="0">
            <x v="5"/>
          </reference>
          <reference field="21" count="1" selected="0">
            <x v="8"/>
          </reference>
        </references>
      </pivotArea>
    </format>
    <format dxfId="4885">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8"/>
          </reference>
        </references>
      </pivotArea>
    </format>
    <format dxfId="4884">
      <pivotArea dataOnly="0" labelOnly="1" outline="0" fieldPosition="0">
        <references count="5">
          <reference field="5" count="1" selected="0">
            <x v="3"/>
          </reference>
          <reference field="11" count="1">
            <x v="13"/>
          </reference>
          <reference field="14" count="1" selected="0">
            <x v="244"/>
          </reference>
          <reference field="15" count="1" selected="0">
            <x v="1"/>
          </reference>
          <reference field="21" count="1" selected="0">
            <x v="8"/>
          </reference>
        </references>
      </pivotArea>
    </format>
    <format dxfId="4883">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8"/>
          </reference>
        </references>
      </pivotArea>
    </format>
    <format dxfId="4882">
      <pivotArea dataOnly="0" labelOnly="1" outline="0" fieldPosition="0">
        <references count="5">
          <reference field="5" count="1" selected="0">
            <x v="3"/>
          </reference>
          <reference field="11" count="1">
            <x v="12"/>
          </reference>
          <reference field="14" count="1" selected="0">
            <x v="245"/>
          </reference>
          <reference field="15" count="1" selected="0">
            <x v="1"/>
          </reference>
          <reference field="21" count="1" selected="0">
            <x v="8"/>
          </reference>
        </references>
      </pivotArea>
    </format>
    <format dxfId="4881">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8"/>
          </reference>
        </references>
      </pivotArea>
    </format>
    <format dxfId="4880">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8"/>
          </reference>
        </references>
      </pivotArea>
    </format>
    <format dxfId="4879">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8"/>
          </reference>
        </references>
      </pivotArea>
    </format>
    <format dxfId="4878">
      <pivotArea dataOnly="0" labelOnly="1" outline="0" fieldPosition="0">
        <references count="5">
          <reference field="5" count="1" selected="0">
            <x v="3"/>
          </reference>
          <reference field="11" count="1">
            <x v="13"/>
          </reference>
          <reference field="14" count="1" selected="0">
            <x v="342"/>
          </reference>
          <reference field="15" count="1" selected="0">
            <x v="6"/>
          </reference>
          <reference field="21" count="1" selected="0">
            <x v="8"/>
          </reference>
        </references>
      </pivotArea>
    </format>
    <format dxfId="4877">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8"/>
          </reference>
        </references>
      </pivotArea>
    </format>
    <format dxfId="4876">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8"/>
          </reference>
        </references>
      </pivotArea>
    </format>
    <format dxfId="4875">
      <pivotArea dataOnly="0" labelOnly="1" outline="0" fieldPosition="0">
        <references count="5">
          <reference field="5" count="1" selected="0">
            <x v="3"/>
          </reference>
          <reference field="11" count="1">
            <x v="1"/>
          </reference>
          <reference field="14" count="1" selected="0">
            <x v="343"/>
          </reference>
          <reference field="15" count="1" selected="0">
            <x v="1"/>
          </reference>
          <reference field="21" count="1" selected="0">
            <x v="8"/>
          </reference>
        </references>
      </pivotArea>
    </format>
    <format dxfId="4874">
      <pivotArea dataOnly="0" labelOnly="1" outline="0" fieldPosition="0">
        <references count="5">
          <reference field="5" count="1" selected="0">
            <x v="3"/>
          </reference>
          <reference field="11" count="1">
            <x v="45"/>
          </reference>
          <reference field="14" count="1" selected="0">
            <x v="344"/>
          </reference>
          <reference field="15" count="1" selected="0">
            <x v="1"/>
          </reference>
          <reference field="21" count="1" selected="0">
            <x v="8"/>
          </reference>
        </references>
      </pivotArea>
    </format>
    <format dxfId="4873">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8"/>
          </reference>
        </references>
      </pivotArea>
    </format>
    <format dxfId="487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8"/>
          </reference>
        </references>
      </pivotArea>
    </format>
    <format dxfId="4871">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8"/>
          </reference>
        </references>
      </pivotArea>
    </format>
    <format dxfId="4870">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8"/>
          </reference>
        </references>
      </pivotArea>
    </format>
    <format dxfId="4869">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8"/>
          </reference>
        </references>
      </pivotArea>
    </format>
    <format dxfId="4868">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8"/>
          </reference>
        </references>
      </pivotArea>
    </format>
    <format dxfId="4867">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8"/>
          </reference>
        </references>
      </pivotArea>
    </format>
    <format dxfId="4866">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8"/>
          </reference>
        </references>
      </pivotArea>
    </format>
    <format dxfId="4865">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8"/>
          </reference>
        </references>
      </pivotArea>
    </format>
    <format dxfId="4864">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8"/>
          </reference>
        </references>
      </pivotArea>
    </format>
    <format dxfId="4863">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8"/>
          </reference>
        </references>
      </pivotArea>
    </format>
    <format dxfId="4862">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8"/>
          </reference>
        </references>
      </pivotArea>
    </format>
    <format dxfId="4861">
      <pivotArea dataOnly="0" labelOnly="1" outline="0" fieldPosition="0">
        <references count="5">
          <reference field="5" count="1" selected="0">
            <x v="0"/>
          </reference>
          <reference field="11" count="1">
            <x v="6"/>
          </reference>
          <reference field="14" count="1" selected="0">
            <x v="251"/>
          </reference>
          <reference field="15" count="1" selected="0">
            <x v="2"/>
          </reference>
          <reference field="21" count="1" selected="0">
            <x v="8"/>
          </reference>
        </references>
      </pivotArea>
    </format>
    <format dxfId="4860">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8"/>
          </reference>
        </references>
      </pivotArea>
    </format>
    <format dxfId="485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8"/>
          </reference>
        </references>
      </pivotArea>
    </format>
    <format dxfId="485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8"/>
          </reference>
        </references>
      </pivotArea>
    </format>
    <format dxfId="485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8"/>
          </reference>
        </references>
      </pivotArea>
    </format>
    <format dxfId="4856">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8"/>
          </reference>
        </references>
      </pivotArea>
    </format>
    <format dxfId="4855">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8"/>
          </reference>
        </references>
      </pivotArea>
    </format>
    <format dxfId="4854">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8"/>
          </reference>
        </references>
      </pivotArea>
    </format>
    <format dxfId="4853">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8"/>
          </reference>
        </references>
      </pivotArea>
    </format>
    <format dxfId="4852">
      <pivotArea dataOnly="0" labelOnly="1" outline="0" fieldPosition="0">
        <references count="5">
          <reference field="5" count="1" selected="0">
            <x v="0"/>
          </reference>
          <reference field="11" count="1">
            <x v="5"/>
          </reference>
          <reference field="14" count="1" selected="0">
            <x v="346"/>
          </reference>
          <reference field="15" count="1" selected="0">
            <x v="2"/>
          </reference>
          <reference field="21" count="1" selected="0">
            <x v="8"/>
          </reference>
        </references>
      </pivotArea>
    </format>
    <format dxfId="4851">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8"/>
          </reference>
        </references>
      </pivotArea>
    </format>
    <format dxfId="4850">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8"/>
          </reference>
        </references>
      </pivotArea>
    </format>
    <format dxfId="4849">
      <pivotArea dataOnly="0" labelOnly="1" outline="0" fieldPosition="0">
        <references count="5">
          <reference field="5" count="1" selected="0">
            <x v="0"/>
          </reference>
          <reference field="11" count="1">
            <x v="1"/>
          </reference>
          <reference field="14" count="1" selected="0">
            <x v="335"/>
          </reference>
          <reference field="15" count="1" selected="0">
            <x v="1"/>
          </reference>
          <reference field="21" count="1" selected="0">
            <x v="8"/>
          </reference>
        </references>
      </pivotArea>
    </format>
    <format dxfId="4848">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8"/>
          </reference>
        </references>
      </pivotArea>
    </format>
    <format dxfId="4847">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8"/>
          </reference>
        </references>
      </pivotArea>
    </format>
    <format dxfId="4846">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8"/>
          </reference>
        </references>
      </pivotArea>
    </format>
    <format dxfId="4845">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8"/>
          </reference>
        </references>
      </pivotArea>
    </format>
    <format dxfId="4844">
      <pivotArea dataOnly="0" labelOnly="1" outline="0" fieldPosition="0">
        <references count="5">
          <reference field="5" count="1" selected="0">
            <x v="0"/>
          </reference>
          <reference field="11" count="1">
            <x v="5"/>
          </reference>
          <reference field="14" count="1" selected="0">
            <x v="348"/>
          </reference>
          <reference field="15" count="1" selected="0">
            <x v="1"/>
          </reference>
          <reference field="21" count="1" selected="0">
            <x v="8"/>
          </reference>
        </references>
      </pivotArea>
    </format>
    <format dxfId="4843">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8"/>
          </reference>
        </references>
      </pivotArea>
    </format>
    <format dxfId="4842">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8"/>
          </reference>
        </references>
      </pivotArea>
    </format>
    <format dxfId="4841">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8"/>
          </reference>
        </references>
      </pivotArea>
    </format>
    <format dxfId="4840">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8"/>
          </reference>
        </references>
      </pivotArea>
    </format>
    <format dxfId="4839">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8"/>
          </reference>
        </references>
      </pivotArea>
    </format>
    <format dxfId="4838">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8"/>
          </reference>
        </references>
      </pivotArea>
    </format>
    <format dxfId="4837">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8"/>
          </reference>
        </references>
      </pivotArea>
    </format>
    <format dxfId="4836">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8"/>
          </reference>
        </references>
      </pivotArea>
    </format>
    <format dxfId="4835">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8"/>
          </reference>
        </references>
      </pivotArea>
    </format>
    <format dxfId="4834">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8"/>
          </reference>
        </references>
      </pivotArea>
    </format>
    <format dxfId="4833">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8"/>
          </reference>
        </references>
      </pivotArea>
    </format>
    <format dxfId="4832">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8"/>
          </reference>
        </references>
      </pivotArea>
    </format>
    <format dxfId="4831">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8"/>
          </reference>
        </references>
      </pivotArea>
    </format>
    <format dxfId="4830">
      <pivotArea dataOnly="0" labelOnly="1" outline="0" fieldPosition="0">
        <references count="5">
          <reference field="5" count="1" selected="0">
            <x v="4"/>
          </reference>
          <reference field="11" count="1">
            <x v="10"/>
          </reference>
          <reference field="14" count="1" selected="0">
            <x v="267"/>
          </reference>
          <reference field="15" count="1" selected="0">
            <x v="1"/>
          </reference>
          <reference field="21" count="1" selected="0">
            <x v="8"/>
          </reference>
        </references>
      </pivotArea>
    </format>
    <format dxfId="4829">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8"/>
          </reference>
        </references>
      </pivotArea>
    </format>
    <format dxfId="4828">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8"/>
          </reference>
        </references>
      </pivotArea>
    </format>
    <format dxfId="4827">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8"/>
          </reference>
        </references>
      </pivotArea>
    </format>
    <format dxfId="4826">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8"/>
          </reference>
        </references>
      </pivotArea>
    </format>
    <format dxfId="4825">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8"/>
          </reference>
        </references>
      </pivotArea>
    </format>
    <format dxfId="4824">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8"/>
          </reference>
        </references>
      </pivotArea>
    </format>
    <format dxfId="4823">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8"/>
          </reference>
        </references>
      </pivotArea>
    </format>
    <format dxfId="4822">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8"/>
          </reference>
        </references>
      </pivotArea>
    </format>
    <format dxfId="4821">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8"/>
          </reference>
        </references>
      </pivotArea>
    </format>
    <format dxfId="4820">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8"/>
          </reference>
        </references>
      </pivotArea>
    </format>
    <format dxfId="4819">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8"/>
          </reference>
        </references>
      </pivotArea>
    </format>
    <format dxfId="4818">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8"/>
          </reference>
        </references>
      </pivotArea>
    </format>
    <format dxfId="4817">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8"/>
          </reference>
        </references>
      </pivotArea>
    </format>
    <format dxfId="4816">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8"/>
          </reference>
        </references>
      </pivotArea>
    </format>
    <format dxfId="4815">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8"/>
          </reference>
        </references>
      </pivotArea>
    </format>
    <format dxfId="4814">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8"/>
          </reference>
        </references>
      </pivotArea>
    </format>
    <format dxfId="4813">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8"/>
          </reference>
        </references>
      </pivotArea>
    </format>
    <format dxfId="4812">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8"/>
          </reference>
        </references>
      </pivotArea>
    </format>
    <format dxfId="4811">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8"/>
          </reference>
        </references>
      </pivotArea>
    </format>
    <format dxfId="4810">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8"/>
          </reference>
        </references>
      </pivotArea>
    </format>
    <format dxfId="4809">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8"/>
          </reference>
        </references>
      </pivotArea>
    </format>
    <format dxfId="4808">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8"/>
          </reference>
        </references>
      </pivotArea>
    </format>
    <format dxfId="4807">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8"/>
          </reference>
        </references>
      </pivotArea>
    </format>
    <format dxfId="4806">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8"/>
          </reference>
        </references>
      </pivotArea>
    </format>
    <format dxfId="4805">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8"/>
          </reference>
        </references>
      </pivotArea>
    </format>
    <format dxfId="4804">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8"/>
          </reference>
        </references>
      </pivotArea>
    </format>
    <format dxfId="4803">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8"/>
          </reference>
        </references>
      </pivotArea>
    </format>
    <format dxfId="4802">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8"/>
          </reference>
        </references>
      </pivotArea>
    </format>
    <format dxfId="4801">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8"/>
          </reference>
        </references>
      </pivotArea>
    </format>
    <format dxfId="4800">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8"/>
          </reference>
        </references>
      </pivotArea>
    </format>
    <format dxfId="4799">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8"/>
          </reference>
        </references>
      </pivotArea>
    </format>
    <format dxfId="4798">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8"/>
          </reference>
        </references>
      </pivotArea>
    </format>
    <format dxfId="4797">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8"/>
          </reference>
        </references>
      </pivotArea>
    </format>
    <format dxfId="4796">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8"/>
          </reference>
        </references>
      </pivotArea>
    </format>
    <format dxfId="4795">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8"/>
          </reference>
        </references>
      </pivotArea>
    </format>
    <format dxfId="4794">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8"/>
          </reference>
        </references>
      </pivotArea>
    </format>
    <format dxfId="4793">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8"/>
          </reference>
        </references>
      </pivotArea>
    </format>
    <format dxfId="4792">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8"/>
          </reference>
        </references>
      </pivotArea>
    </format>
    <format dxfId="4791">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8"/>
          </reference>
        </references>
      </pivotArea>
    </format>
    <format dxfId="4790">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8"/>
          </reference>
        </references>
      </pivotArea>
    </format>
    <format dxfId="4789">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8"/>
          </reference>
        </references>
      </pivotArea>
    </format>
    <format dxfId="4788">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8"/>
          </reference>
        </references>
      </pivotArea>
    </format>
    <format dxfId="4787">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8"/>
          </reference>
        </references>
      </pivotArea>
    </format>
    <format dxfId="4786">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8"/>
          </reference>
        </references>
      </pivotArea>
    </format>
    <format dxfId="4785">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8"/>
          </reference>
        </references>
      </pivotArea>
    </format>
    <format dxfId="4784">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8"/>
          </reference>
        </references>
      </pivotArea>
    </format>
    <format dxfId="4783">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8"/>
          </reference>
        </references>
      </pivotArea>
    </format>
    <format dxfId="4782">
      <pivotArea dataOnly="0" labelOnly="1" outline="0" fieldPosition="0">
        <references count="5">
          <reference field="5" count="1" selected="0">
            <x v="4"/>
          </reference>
          <reference field="11" count="1">
            <x v="1"/>
          </reference>
          <reference field="14" count="1" selected="0">
            <x v="179"/>
          </reference>
          <reference field="15" count="1" selected="0">
            <x v="1"/>
          </reference>
          <reference field="21" count="1" selected="0">
            <x v="8"/>
          </reference>
        </references>
      </pivotArea>
    </format>
    <format dxfId="4781">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8"/>
          </reference>
        </references>
      </pivotArea>
    </format>
    <format dxfId="478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8"/>
          </reference>
        </references>
      </pivotArea>
    </format>
    <format dxfId="477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8"/>
          </reference>
        </references>
      </pivotArea>
    </format>
    <format dxfId="4778">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8"/>
          </reference>
        </references>
      </pivotArea>
    </format>
    <format dxfId="4777">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8"/>
          </reference>
        </references>
      </pivotArea>
    </format>
    <format dxfId="4776">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8"/>
          </reference>
        </references>
      </pivotArea>
    </format>
    <format dxfId="4775">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8"/>
          </reference>
        </references>
      </pivotArea>
    </format>
    <format dxfId="4774">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8"/>
          </reference>
        </references>
      </pivotArea>
    </format>
    <format dxfId="4773">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8"/>
          </reference>
        </references>
      </pivotArea>
    </format>
    <format dxfId="4772">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8"/>
          </reference>
        </references>
      </pivotArea>
    </format>
    <format dxfId="4771">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8"/>
          </reference>
        </references>
      </pivotArea>
    </format>
    <format dxfId="4770">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8"/>
          </reference>
        </references>
      </pivotArea>
    </format>
    <format dxfId="4769">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8"/>
          </reference>
        </references>
      </pivotArea>
    </format>
    <format dxfId="4768">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8"/>
          </reference>
        </references>
      </pivotArea>
    </format>
    <format dxfId="4767">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8"/>
          </reference>
        </references>
      </pivotArea>
    </format>
    <format dxfId="4766">
      <pivotArea dataOnly="0" labelOnly="1" outline="0" fieldPosition="0">
        <references count="5">
          <reference field="5" count="1" selected="0">
            <x v="1"/>
          </reference>
          <reference field="11" count="1">
            <x v="6"/>
          </reference>
          <reference field="14" count="1" selected="0">
            <x v="251"/>
          </reference>
          <reference field="15" count="1" selected="0">
            <x v="2"/>
          </reference>
          <reference field="21" count="1" selected="0">
            <x v="8"/>
          </reference>
        </references>
      </pivotArea>
    </format>
    <format dxfId="4765">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8"/>
          </reference>
        </references>
      </pivotArea>
    </format>
    <format dxfId="4764">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8"/>
          </reference>
        </references>
      </pivotArea>
    </format>
    <format dxfId="4763">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8"/>
          </reference>
        </references>
      </pivotArea>
    </format>
    <format dxfId="4762">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8"/>
          </reference>
        </references>
      </pivotArea>
    </format>
    <format dxfId="4761">
      <pivotArea dataOnly="0" labelOnly="1" outline="0" fieldPosition="0">
        <references count="5">
          <reference field="5" count="1" selected="0">
            <x v="1"/>
          </reference>
          <reference field="11" count="1">
            <x v="7"/>
          </reference>
          <reference field="14" count="1" selected="0">
            <x v="16"/>
          </reference>
          <reference field="15" count="1" selected="0">
            <x v="1"/>
          </reference>
          <reference field="21" count="1" selected="0">
            <x v="8"/>
          </reference>
        </references>
      </pivotArea>
    </format>
    <format dxfId="4760">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8"/>
          </reference>
        </references>
      </pivotArea>
    </format>
    <format dxfId="4759">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8"/>
          </reference>
        </references>
      </pivotArea>
    </format>
    <format dxfId="4758">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8"/>
          </reference>
        </references>
      </pivotArea>
    </format>
    <format dxfId="4757">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8"/>
          </reference>
        </references>
      </pivotArea>
    </format>
    <format dxfId="4756">
      <pivotArea dataOnly="0" labelOnly="1" outline="0" fieldPosition="0">
        <references count="5">
          <reference field="5" count="1" selected="0">
            <x v="1"/>
          </reference>
          <reference field="11" count="1">
            <x v="5"/>
          </reference>
          <reference field="14" count="1" selected="0">
            <x v="348"/>
          </reference>
          <reference field="15" count="1" selected="0">
            <x v="1"/>
          </reference>
          <reference field="21" count="1" selected="0">
            <x v="8"/>
          </reference>
        </references>
      </pivotArea>
    </format>
    <format dxfId="4755">
      <pivotArea dataOnly="0" labelOnly="1" outline="0" fieldPosition="0">
        <references count="5">
          <reference field="5" count="1" selected="0">
            <x v="2"/>
          </reference>
          <reference field="11" count="1">
            <x v="27"/>
          </reference>
          <reference field="14" count="1" selected="0">
            <x v="353"/>
          </reference>
          <reference field="15" count="1" selected="0">
            <x v="1"/>
          </reference>
          <reference field="21" count="1" selected="0">
            <x v="9"/>
          </reference>
        </references>
      </pivotArea>
    </format>
    <format dxfId="4754">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9"/>
          </reference>
        </references>
      </pivotArea>
    </format>
    <format dxfId="4753">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9"/>
          </reference>
        </references>
      </pivotArea>
    </format>
    <format dxfId="4752">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9"/>
          </reference>
        </references>
      </pivotArea>
    </format>
    <format dxfId="4751">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9"/>
          </reference>
        </references>
      </pivotArea>
    </format>
    <format dxfId="4750">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9"/>
          </reference>
        </references>
      </pivotArea>
    </format>
    <format dxfId="4749">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9"/>
          </reference>
        </references>
      </pivotArea>
    </format>
    <format dxfId="4748">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9"/>
          </reference>
        </references>
      </pivotArea>
    </format>
    <format dxfId="4747">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9"/>
          </reference>
        </references>
      </pivotArea>
    </format>
    <format dxfId="4746">
      <pivotArea dataOnly="0" labelOnly="1" outline="0" fieldPosition="0">
        <references count="5">
          <reference field="5" count="1" selected="0">
            <x v="2"/>
          </reference>
          <reference field="11" count="1">
            <x v="24"/>
          </reference>
          <reference field="14" count="1" selected="0">
            <x v="70"/>
          </reference>
          <reference field="15" count="1" selected="0">
            <x v="1"/>
          </reference>
          <reference field="21" count="1" selected="0">
            <x v="9"/>
          </reference>
        </references>
      </pivotArea>
    </format>
    <format dxfId="4745">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9"/>
          </reference>
        </references>
      </pivotArea>
    </format>
    <format dxfId="4744">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9"/>
          </reference>
        </references>
      </pivotArea>
    </format>
    <format dxfId="4743">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9"/>
          </reference>
        </references>
      </pivotArea>
    </format>
    <format dxfId="4742">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9"/>
          </reference>
        </references>
      </pivotArea>
    </format>
    <format dxfId="4741">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9"/>
          </reference>
        </references>
      </pivotArea>
    </format>
    <format dxfId="4740">
      <pivotArea dataOnly="0" labelOnly="1" outline="0" fieldPosition="0">
        <references count="5">
          <reference field="5" count="1" selected="0">
            <x v="2"/>
          </reference>
          <reference field="11" count="1">
            <x v="1"/>
          </reference>
          <reference field="14" count="1" selected="0">
            <x v="236"/>
          </reference>
          <reference field="15" count="1" selected="0">
            <x v="1"/>
          </reference>
          <reference field="21" count="1" selected="0">
            <x v="9"/>
          </reference>
        </references>
      </pivotArea>
    </format>
    <format dxfId="4739">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9"/>
          </reference>
        </references>
      </pivotArea>
    </format>
    <format dxfId="4738">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9"/>
          </reference>
        </references>
      </pivotArea>
    </format>
    <format dxfId="4737">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9"/>
          </reference>
        </references>
      </pivotArea>
    </format>
    <format dxfId="4736">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9"/>
          </reference>
        </references>
      </pivotArea>
    </format>
    <format dxfId="4735">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9"/>
          </reference>
        </references>
      </pivotArea>
    </format>
    <format dxfId="473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9"/>
          </reference>
        </references>
      </pivotArea>
    </format>
    <format dxfId="473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9"/>
          </reference>
        </references>
      </pivotArea>
    </format>
    <format dxfId="4732">
      <pivotArea dataOnly="0" labelOnly="1" outline="0" fieldPosition="0">
        <references count="5">
          <reference field="5" count="1" selected="0">
            <x v="2"/>
          </reference>
          <reference field="11" count="1">
            <x v="28"/>
          </reference>
          <reference field="14" count="1" selected="0">
            <x v="332"/>
          </reference>
          <reference field="15" count="1" selected="0">
            <x v="1"/>
          </reference>
          <reference field="21" count="1" selected="0">
            <x v="9"/>
          </reference>
        </references>
      </pivotArea>
    </format>
    <format dxfId="4731">
      <pivotArea dataOnly="0" labelOnly="1" outline="0" fieldPosition="0">
        <references count="5">
          <reference field="5" count="1" selected="0">
            <x v="2"/>
          </reference>
          <reference field="11" count="1">
            <x v="29"/>
          </reference>
          <reference field="14" count="1" selected="0">
            <x v="81"/>
          </reference>
          <reference field="15" count="1" selected="0">
            <x v="1"/>
          </reference>
          <reference field="21" count="1" selected="0">
            <x v="9"/>
          </reference>
        </references>
      </pivotArea>
    </format>
    <format dxfId="4730">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9"/>
          </reference>
        </references>
      </pivotArea>
    </format>
    <format dxfId="4729">
      <pivotArea dataOnly="0" labelOnly="1" outline="0" fieldPosition="0">
        <references count="5">
          <reference field="5" count="1" selected="0">
            <x v="2"/>
          </reference>
          <reference field="11" count="1">
            <x v="28"/>
          </reference>
          <reference field="14" count="1" selected="0">
            <x v="239"/>
          </reference>
          <reference field="15" count="1" selected="0">
            <x v="1"/>
          </reference>
          <reference field="21" count="1" selected="0">
            <x v="9"/>
          </reference>
        </references>
      </pivotArea>
    </format>
    <format dxfId="4728">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9"/>
          </reference>
        </references>
      </pivotArea>
    </format>
    <format dxfId="4727">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9"/>
          </reference>
        </references>
      </pivotArea>
    </format>
    <format dxfId="4726">
      <pivotArea dataOnly="0" labelOnly="1" outline="0" fieldPosition="0">
        <references count="5">
          <reference field="5" count="1" selected="0">
            <x v="3"/>
          </reference>
          <reference field="11" count="1">
            <x v="12"/>
          </reference>
          <reference field="14" count="1" selected="0">
            <x v="85"/>
          </reference>
          <reference field="15" count="1" selected="0">
            <x v="5"/>
          </reference>
          <reference field="21" count="1" selected="0">
            <x v="9"/>
          </reference>
        </references>
      </pivotArea>
    </format>
    <format dxfId="4725">
      <pivotArea dataOnly="0" labelOnly="1" outline="0" fieldPosition="0">
        <references count="5">
          <reference field="5" count="1" selected="0">
            <x v="3"/>
          </reference>
          <reference field="11" count="1">
            <x v="13"/>
          </reference>
          <reference field="14" count="1" selected="0">
            <x v="355"/>
          </reference>
          <reference field="15" count="1" selected="0">
            <x v="5"/>
          </reference>
          <reference field="21" count="1" selected="0">
            <x v="9"/>
          </reference>
        </references>
      </pivotArea>
    </format>
    <format dxfId="4724">
      <pivotArea dataOnly="0" labelOnly="1" outline="0" fieldPosition="0">
        <references count="5">
          <reference field="5" count="1" selected="0">
            <x v="3"/>
          </reference>
          <reference field="11" count="1">
            <x v="12"/>
          </reference>
          <reference field="14" count="1" selected="0">
            <x v="356"/>
          </reference>
          <reference field="15" count="1" selected="0">
            <x v="5"/>
          </reference>
          <reference field="21" count="1" selected="0">
            <x v="9"/>
          </reference>
        </references>
      </pivotArea>
    </format>
    <format dxfId="4723">
      <pivotArea dataOnly="0" labelOnly="1" outline="0" fieldPosition="0">
        <references count="5">
          <reference field="5" count="1" selected="0">
            <x v="3"/>
          </reference>
          <reference field="11" count="1">
            <x v="13"/>
          </reference>
          <reference field="14" count="1" selected="0">
            <x v="86"/>
          </reference>
          <reference field="15" count="1" selected="0">
            <x v="5"/>
          </reference>
          <reference field="21" count="1" selected="0">
            <x v="9"/>
          </reference>
        </references>
      </pivotArea>
    </format>
    <format dxfId="4722">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9"/>
          </reference>
        </references>
      </pivotArea>
    </format>
    <format dxfId="4721">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9"/>
          </reference>
        </references>
      </pivotArea>
    </format>
    <format dxfId="4720">
      <pivotArea dataOnly="0" labelOnly="1" outline="0" fieldPosition="0">
        <references count="5">
          <reference field="5" count="1" selected="0">
            <x v="3"/>
          </reference>
          <reference field="11" count="1">
            <x v="1"/>
          </reference>
          <reference field="14" count="1" selected="0">
            <x v="309"/>
          </reference>
          <reference field="15" count="1" selected="0">
            <x v="1"/>
          </reference>
          <reference field="21" count="1" selected="0">
            <x v="9"/>
          </reference>
        </references>
      </pivotArea>
    </format>
    <format dxfId="4719">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9"/>
          </reference>
        </references>
      </pivotArea>
    </format>
    <format dxfId="4718">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9"/>
          </reference>
        </references>
      </pivotArea>
    </format>
    <format dxfId="4717">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9"/>
          </reference>
        </references>
      </pivotArea>
    </format>
    <format dxfId="4716">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9"/>
          </reference>
        </references>
      </pivotArea>
    </format>
    <format dxfId="4715">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9"/>
          </reference>
        </references>
      </pivotArea>
    </format>
    <format dxfId="4714">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9"/>
          </reference>
        </references>
      </pivotArea>
    </format>
    <format dxfId="4713">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9"/>
          </reference>
        </references>
      </pivotArea>
    </format>
    <format dxfId="471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9"/>
          </reference>
        </references>
      </pivotArea>
    </format>
    <format dxfId="4711">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9"/>
          </reference>
        </references>
      </pivotArea>
    </format>
    <format dxfId="4710">
      <pivotArea dataOnly="0" labelOnly="1" outline="0" fieldPosition="0">
        <references count="5">
          <reference field="5" count="1" selected="0">
            <x v="3"/>
          </reference>
          <reference field="11" count="1">
            <x v="12"/>
          </reference>
          <reference field="14" count="1" selected="0">
            <x v="358"/>
          </reference>
          <reference field="15" count="1" selected="0">
            <x v="5"/>
          </reference>
          <reference field="21" count="1" selected="0">
            <x v="9"/>
          </reference>
        </references>
      </pivotArea>
    </format>
    <format dxfId="4709">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9"/>
          </reference>
        </references>
      </pivotArea>
    </format>
    <format dxfId="4708">
      <pivotArea dataOnly="0" labelOnly="1" outline="0" fieldPosition="0">
        <references count="5">
          <reference field="5" count="1" selected="0">
            <x v="3"/>
          </reference>
          <reference field="11" count="1">
            <x v="29"/>
          </reference>
          <reference field="14" count="1" selected="0">
            <x v="359"/>
          </reference>
          <reference field="15" count="1" selected="0">
            <x v="1"/>
          </reference>
          <reference field="21" count="1" selected="0">
            <x v="9"/>
          </reference>
        </references>
      </pivotArea>
    </format>
    <format dxfId="4707">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9"/>
          </reference>
        </references>
      </pivotArea>
    </format>
    <format dxfId="4706">
      <pivotArea dataOnly="0" labelOnly="1" outline="0" fieldPosition="0">
        <references count="5">
          <reference field="5" count="1" selected="0">
            <x v="0"/>
          </reference>
          <reference field="11" count="1">
            <x v="8"/>
          </reference>
          <reference field="14" count="1" selected="0">
            <x v="334"/>
          </reference>
          <reference field="15" count="1" selected="0">
            <x v="1"/>
          </reference>
          <reference field="21" count="1" selected="0">
            <x v="9"/>
          </reference>
        </references>
      </pivotArea>
    </format>
    <format dxfId="4705">
      <pivotArea dataOnly="0" labelOnly="1" outline="0" fieldPosition="0">
        <references count="5">
          <reference field="5" count="1" selected="0">
            <x v="0"/>
          </reference>
          <reference field="11" count="1">
            <x v="1"/>
          </reference>
          <reference field="14" count="1" selected="0">
            <x v="2"/>
          </reference>
          <reference field="15" count="1" selected="0">
            <x v="1"/>
          </reference>
          <reference field="21" count="1" selected="0">
            <x v="9"/>
          </reference>
        </references>
      </pivotArea>
    </format>
    <format dxfId="4704">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9"/>
          </reference>
        </references>
      </pivotArea>
    </format>
    <format dxfId="4703">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9"/>
          </reference>
        </references>
      </pivotArea>
    </format>
    <format dxfId="4702">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9"/>
          </reference>
        </references>
      </pivotArea>
    </format>
    <format dxfId="4701">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9"/>
          </reference>
        </references>
      </pivotArea>
    </format>
    <format dxfId="4700">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9"/>
          </reference>
        </references>
      </pivotArea>
    </format>
    <format dxfId="4699">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9"/>
          </reference>
        </references>
      </pivotArea>
    </format>
    <format dxfId="4698">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9"/>
          </reference>
        </references>
      </pivotArea>
    </format>
    <format dxfId="4697">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9"/>
          </reference>
        </references>
      </pivotArea>
    </format>
    <format dxfId="4696">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9"/>
          </reference>
        </references>
      </pivotArea>
    </format>
    <format dxfId="4695">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9"/>
          </reference>
        </references>
      </pivotArea>
    </format>
    <format dxfId="4694">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9"/>
          </reference>
        </references>
      </pivotArea>
    </format>
    <format dxfId="4693">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9"/>
          </reference>
        </references>
      </pivotArea>
    </format>
    <format dxfId="4692">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9"/>
          </reference>
        </references>
      </pivotArea>
    </format>
    <format dxfId="4691">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9"/>
          </reference>
        </references>
      </pivotArea>
    </format>
    <format dxfId="4690">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9"/>
          </reference>
        </references>
      </pivotArea>
    </format>
    <format dxfId="4689">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9"/>
          </reference>
        </references>
      </pivotArea>
    </format>
    <format dxfId="4688">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9"/>
          </reference>
        </references>
      </pivotArea>
    </format>
    <format dxfId="4687">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9"/>
          </reference>
        </references>
      </pivotArea>
    </format>
    <format dxfId="4686">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9"/>
          </reference>
        </references>
      </pivotArea>
    </format>
    <format dxfId="4685">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9"/>
          </reference>
        </references>
      </pivotArea>
    </format>
    <format dxfId="4684">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9"/>
          </reference>
        </references>
      </pivotArea>
    </format>
    <format dxfId="4683">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9"/>
          </reference>
        </references>
      </pivotArea>
    </format>
    <format dxfId="4682">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9"/>
          </reference>
        </references>
      </pivotArea>
    </format>
    <format dxfId="4681">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9"/>
          </reference>
        </references>
      </pivotArea>
    </format>
    <format dxfId="4680">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9"/>
          </reference>
        </references>
      </pivotArea>
    </format>
    <format dxfId="4679">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9"/>
          </reference>
        </references>
      </pivotArea>
    </format>
    <format dxfId="4678">
      <pivotArea dataOnly="0" labelOnly="1" outline="0" fieldPosition="0">
        <references count="5">
          <reference field="5" count="1" selected="0">
            <x v="4"/>
          </reference>
          <reference field="11" count="1">
            <x v="5"/>
          </reference>
          <reference field="14" count="1" selected="0">
            <x v="361"/>
          </reference>
          <reference field="15" count="1" selected="0">
            <x v="1"/>
          </reference>
          <reference field="21" count="1" selected="0">
            <x v="9"/>
          </reference>
        </references>
      </pivotArea>
    </format>
    <format dxfId="4677">
      <pivotArea dataOnly="0" labelOnly="1" outline="0" fieldPosition="0">
        <references count="5">
          <reference field="5" count="1" selected="0">
            <x v="4"/>
          </reference>
          <reference field="11" count="1">
            <x v="1"/>
          </reference>
          <reference field="14" count="1" selected="0">
            <x v="109"/>
          </reference>
          <reference field="15" count="1" selected="0">
            <x v="1"/>
          </reference>
          <reference field="21" count="1" selected="0">
            <x v="9"/>
          </reference>
        </references>
      </pivotArea>
    </format>
    <format dxfId="4676">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9"/>
          </reference>
        </references>
      </pivotArea>
    </format>
    <format dxfId="4675">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9"/>
          </reference>
        </references>
      </pivotArea>
    </format>
    <format dxfId="4674">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9"/>
          </reference>
        </references>
      </pivotArea>
    </format>
    <format dxfId="4673">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9"/>
          </reference>
        </references>
      </pivotArea>
    </format>
    <format dxfId="4672">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9"/>
          </reference>
        </references>
      </pivotArea>
    </format>
    <format dxfId="4671">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9"/>
          </reference>
        </references>
      </pivotArea>
    </format>
    <format dxfId="4670">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9"/>
          </reference>
        </references>
      </pivotArea>
    </format>
    <format dxfId="4669">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9"/>
          </reference>
        </references>
      </pivotArea>
    </format>
    <format dxfId="4668">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9"/>
          </reference>
        </references>
      </pivotArea>
    </format>
    <format dxfId="4667">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9"/>
          </reference>
        </references>
      </pivotArea>
    </format>
    <format dxfId="4666">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9"/>
          </reference>
        </references>
      </pivotArea>
    </format>
    <format dxfId="4665">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9"/>
          </reference>
        </references>
      </pivotArea>
    </format>
    <format dxfId="4664">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9"/>
          </reference>
        </references>
      </pivotArea>
    </format>
    <format dxfId="4663">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9"/>
          </reference>
        </references>
      </pivotArea>
    </format>
    <format dxfId="4662">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9"/>
          </reference>
        </references>
      </pivotArea>
    </format>
    <format dxfId="4661">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9"/>
          </reference>
        </references>
      </pivotArea>
    </format>
    <format dxfId="4660">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9"/>
          </reference>
        </references>
      </pivotArea>
    </format>
    <format dxfId="4659">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9"/>
          </reference>
        </references>
      </pivotArea>
    </format>
    <format dxfId="4658">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9"/>
          </reference>
        </references>
      </pivotArea>
    </format>
    <format dxfId="4657">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9"/>
          </reference>
        </references>
      </pivotArea>
    </format>
    <format dxfId="4656">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9"/>
          </reference>
        </references>
      </pivotArea>
    </format>
    <format dxfId="4655">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9"/>
          </reference>
        </references>
      </pivotArea>
    </format>
    <format dxfId="4654">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9"/>
          </reference>
        </references>
      </pivotArea>
    </format>
    <format dxfId="4653">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9"/>
          </reference>
        </references>
      </pivotArea>
    </format>
    <format dxfId="4652">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9"/>
          </reference>
        </references>
      </pivotArea>
    </format>
    <format dxfId="4651">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9"/>
          </reference>
        </references>
      </pivotArea>
    </format>
    <format dxfId="4650">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9"/>
          </reference>
        </references>
      </pivotArea>
    </format>
    <format dxfId="4649">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9"/>
          </reference>
        </references>
      </pivotArea>
    </format>
    <format dxfId="4648">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9"/>
          </reference>
        </references>
      </pivotArea>
    </format>
    <format dxfId="4647">
      <pivotArea dataOnly="0" labelOnly="1" outline="0" fieldPosition="0">
        <references count="5">
          <reference field="5" count="1" selected="0">
            <x v="4"/>
          </reference>
          <reference field="11" count="1">
            <x v="44"/>
          </reference>
          <reference field="14" count="1" selected="0">
            <x v="325"/>
          </reference>
          <reference field="15" count="1" selected="0">
            <x v="2"/>
          </reference>
          <reference field="21" count="1" selected="0">
            <x v="9"/>
          </reference>
        </references>
      </pivotArea>
    </format>
    <format dxfId="4646">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9"/>
          </reference>
        </references>
      </pivotArea>
    </format>
    <format dxfId="4645">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9"/>
          </reference>
        </references>
      </pivotArea>
    </format>
    <format dxfId="4644">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9"/>
          </reference>
        </references>
      </pivotArea>
    </format>
    <format dxfId="4643">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9"/>
          </reference>
        </references>
      </pivotArea>
    </format>
    <format dxfId="4642">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9"/>
          </reference>
        </references>
      </pivotArea>
    </format>
    <format dxfId="4641">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9"/>
          </reference>
        </references>
      </pivotArea>
    </format>
    <format dxfId="4640">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9"/>
          </reference>
        </references>
      </pivotArea>
    </format>
    <format dxfId="4639">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9"/>
          </reference>
        </references>
      </pivotArea>
    </format>
    <format dxfId="4638">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9"/>
          </reference>
        </references>
      </pivotArea>
    </format>
    <format dxfId="4637">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9"/>
          </reference>
        </references>
      </pivotArea>
    </format>
    <format dxfId="4636">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9"/>
          </reference>
        </references>
      </pivotArea>
    </format>
    <format dxfId="4635">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9"/>
          </reference>
        </references>
      </pivotArea>
    </format>
    <format dxfId="4634">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9"/>
          </reference>
        </references>
      </pivotArea>
    </format>
    <format dxfId="4633">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9"/>
          </reference>
        </references>
      </pivotArea>
    </format>
    <format dxfId="4632">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9"/>
          </reference>
        </references>
      </pivotArea>
    </format>
    <format dxfId="4631">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9"/>
          </reference>
        </references>
      </pivotArea>
    </format>
    <format dxfId="4630">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9"/>
          </reference>
        </references>
      </pivotArea>
    </format>
    <format dxfId="4629">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9"/>
          </reference>
        </references>
      </pivotArea>
    </format>
    <format dxfId="4628">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9"/>
          </reference>
        </references>
      </pivotArea>
    </format>
    <format dxfId="4627">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9"/>
          </reference>
        </references>
      </pivotArea>
    </format>
    <format dxfId="4626">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9"/>
          </reference>
        </references>
      </pivotArea>
    </format>
    <format dxfId="4625">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9"/>
          </reference>
        </references>
      </pivotArea>
    </format>
    <format dxfId="4624">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9"/>
          </reference>
        </references>
      </pivotArea>
    </format>
    <format dxfId="4623">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9"/>
          </reference>
        </references>
      </pivotArea>
    </format>
    <format dxfId="4622">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9"/>
          </reference>
        </references>
      </pivotArea>
    </format>
    <format dxfId="4621">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9"/>
          </reference>
        </references>
      </pivotArea>
    </format>
    <format dxfId="4620">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9"/>
          </reference>
        </references>
      </pivotArea>
    </format>
    <format dxfId="4619">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9"/>
          </reference>
        </references>
      </pivotArea>
    </format>
    <format dxfId="4618">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9"/>
          </reference>
        </references>
      </pivotArea>
    </format>
    <format dxfId="4617">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9"/>
          </reference>
        </references>
      </pivotArea>
    </format>
    <format dxfId="4616">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9"/>
          </reference>
        </references>
      </pivotArea>
    </format>
    <format dxfId="4615">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9"/>
          </reference>
        </references>
      </pivotArea>
    </format>
    <format dxfId="4614">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9"/>
          </reference>
        </references>
      </pivotArea>
    </format>
    <format dxfId="4613">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9"/>
          </reference>
        </references>
      </pivotArea>
    </format>
    <format dxfId="4612">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9"/>
          </reference>
        </references>
      </pivotArea>
    </format>
    <format dxfId="4611">
      <pivotArea dataOnly="0" labelOnly="1" outline="0" fieldPosition="0">
        <references count="5">
          <reference field="5" count="1" selected="0">
            <x v="1"/>
          </reference>
          <reference field="11" count="1">
            <x v="8"/>
          </reference>
          <reference field="14" count="1" selected="0">
            <x v="334"/>
          </reference>
          <reference field="15" count="1" selected="0">
            <x v="1"/>
          </reference>
          <reference field="21" count="1" selected="0">
            <x v="9"/>
          </reference>
        </references>
      </pivotArea>
    </format>
    <format dxfId="4610">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9"/>
          </reference>
        </references>
      </pivotArea>
    </format>
    <format dxfId="4609">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9"/>
          </reference>
        </references>
      </pivotArea>
    </format>
    <format dxfId="4608">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9"/>
          </reference>
        </references>
      </pivotArea>
    </format>
    <format dxfId="4607">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9"/>
          </reference>
        </references>
      </pivotArea>
    </format>
    <format dxfId="4606">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9"/>
          </reference>
        </references>
      </pivotArea>
    </format>
    <format dxfId="4605">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9"/>
          </reference>
        </references>
      </pivotArea>
    </format>
    <format dxfId="4604">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9"/>
          </reference>
        </references>
      </pivotArea>
    </format>
    <format dxfId="4603">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9"/>
          </reference>
        </references>
      </pivotArea>
    </format>
    <format dxfId="4602">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9"/>
          </reference>
        </references>
      </pivotArea>
    </format>
    <format dxfId="4601">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9"/>
          </reference>
        </references>
      </pivotArea>
    </format>
    <format dxfId="4600">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9"/>
          </reference>
        </references>
      </pivotArea>
    </format>
    <format dxfId="4599">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9"/>
          </reference>
        </references>
      </pivotArea>
    </format>
    <format dxfId="4598">
      <pivotArea dataOnly="0" labelOnly="1" outline="0" fieldPosition="0">
        <references count="5">
          <reference field="5" count="1" selected="0">
            <x v="1"/>
          </reference>
          <reference field="11" count="1">
            <x v="5"/>
          </reference>
          <reference field="14" count="1" selected="0">
            <x v="18"/>
          </reference>
          <reference field="15" count="1" selected="0">
            <x v="1"/>
          </reference>
          <reference field="21" count="1" selected="0">
            <x v="9"/>
          </reference>
        </references>
      </pivotArea>
    </format>
    <format dxfId="4597">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9"/>
          </reference>
        </references>
      </pivotArea>
    </format>
    <format dxfId="4596">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9"/>
          </reference>
        </references>
      </pivotArea>
    </format>
    <format dxfId="4595">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9"/>
          </reference>
        </references>
      </pivotArea>
    </format>
    <format dxfId="4594">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9"/>
          </reference>
        </references>
      </pivotArea>
    </format>
    <format dxfId="4593">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9"/>
          </reference>
        </references>
      </pivotArea>
    </format>
    <format dxfId="4592">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0"/>
          </reference>
        </references>
      </pivotArea>
    </format>
    <format dxfId="4591">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0"/>
          </reference>
        </references>
      </pivotArea>
    </format>
    <format dxfId="4590">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10"/>
          </reference>
        </references>
      </pivotArea>
    </format>
    <format dxfId="4589">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0"/>
          </reference>
        </references>
      </pivotArea>
    </format>
    <format dxfId="4588">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0"/>
          </reference>
        </references>
      </pivotArea>
    </format>
    <format dxfId="4587">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0"/>
          </reference>
        </references>
      </pivotArea>
    </format>
    <format dxfId="4586">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0"/>
          </reference>
        </references>
      </pivotArea>
    </format>
    <format dxfId="4585">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0"/>
          </reference>
        </references>
      </pivotArea>
    </format>
    <format dxfId="4584">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0"/>
          </reference>
        </references>
      </pivotArea>
    </format>
    <format dxfId="4583">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0"/>
          </reference>
        </references>
      </pivotArea>
    </format>
    <format dxfId="4582">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0"/>
          </reference>
        </references>
      </pivotArea>
    </format>
    <format dxfId="4581">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0"/>
          </reference>
        </references>
      </pivotArea>
    </format>
    <format dxfId="4580">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0"/>
          </reference>
        </references>
      </pivotArea>
    </format>
    <format dxfId="4579">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0"/>
          </reference>
        </references>
      </pivotArea>
    </format>
    <format dxfId="4578">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0"/>
          </reference>
        </references>
      </pivotArea>
    </format>
    <format dxfId="4577">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0"/>
          </reference>
        </references>
      </pivotArea>
    </format>
    <format dxfId="4576">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0"/>
          </reference>
        </references>
      </pivotArea>
    </format>
    <format dxfId="4575">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0"/>
          </reference>
        </references>
      </pivotArea>
    </format>
    <format dxfId="4574">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10"/>
          </reference>
        </references>
      </pivotArea>
    </format>
    <format dxfId="4573">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10"/>
          </reference>
        </references>
      </pivotArea>
    </format>
    <format dxfId="4572">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0"/>
          </reference>
        </references>
      </pivotArea>
    </format>
    <format dxfId="4571">
      <pivotArea dataOnly="0" labelOnly="1" outline="0" fieldPosition="0">
        <references count="5">
          <reference field="5" count="1" selected="0">
            <x v="2"/>
          </reference>
          <reference field="11" count="1">
            <x v="28"/>
          </reference>
          <reference field="14" count="1" selected="0">
            <x v="80"/>
          </reference>
          <reference field="15" count="1" selected="0">
            <x v="1"/>
          </reference>
          <reference field="21" count="1" selected="0">
            <x v="10"/>
          </reference>
        </references>
      </pivotArea>
    </format>
    <format dxfId="4570">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0"/>
          </reference>
        </references>
      </pivotArea>
    </format>
    <format dxfId="4569">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0"/>
          </reference>
        </references>
      </pivotArea>
    </format>
    <format dxfId="4568">
      <pivotArea dataOnly="0" labelOnly="1" outline="0" fieldPosition="0">
        <references count="5">
          <reference field="5" count="1" selected="0">
            <x v="3"/>
          </reference>
          <reference field="11" count="1">
            <x v="1"/>
          </reference>
          <reference field="14" count="1" selected="0">
            <x v="2"/>
          </reference>
          <reference field="15" count="1" selected="0">
            <x v="1"/>
          </reference>
          <reference field="21" count="1" selected="0">
            <x v="10"/>
          </reference>
        </references>
      </pivotArea>
    </format>
    <format dxfId="4567">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0"/>
          </reference>
        </references>
      </pivotArea>
    </format>
    <format dxfId="4566">
      <pivotArea dataOnly="0" labelOnly="1" outline="0" fieldPosition="0">
        <references count="5">
          <reference field="5" count="1" selected="0">
            <x v="3"/>
          </reference>
          <reference field="11" count="1">
            <x v="12"/>
          </reference>
          <reference field="14" count="1" selected="0">
            <x v="85"/>
          </reference>
          <reference field="15" count="1" selected="0">
            <x v="5"/>
          </reference>
          <reference field="21" count="1" selected="0">
            <x v="10"/>
          </reference>
        </references>
      </pivotArea>
    </format>
    <format dxfId="4565">
      <pivotArea dataOnly="0" labelOnly="1" outline="0" fieldPosition="0">
        <references count="5">
          <reference field="5" count="1" selected="0">
            <x v="3"/>
          </reference>
          <reference field="11" count="1">
            <x v="13"/>
          </reference>
          <reference field="14" count="1" selected="0">
            <x v="86"/>
          </reference>
          <reference field="15" count="1" selected="0">
            <x v="5"/>
          </reference>
          <reference field="21" count="1" selected="0">
            <x v="10"/>
          </reference>
        </references>
      </pivotArea>
    </format>
    <format dxfId="4564">
      <pivotArea dataOnly="0" labelOnly="1" outline="0" fieldPosition="0">
        <references count="5">
          <reference field="5" count="1" selected="0">
            <x v="3"/>
          </reference>
          <reference field="11" count="1">
            <x v="29"/>
          </reference>
          <reference field="14" count="1" selected="0">
            <x v="366"/>
          </reference>
          <reference field="15" count="1" selected="0">
            <x v="1"/>
          </reference>
          <reference field="21" count="1" selected="0">
            <x v="10"/>
          </reference>
        </references>
      </pivotArea>
    </format>
    <format dxfId="4563">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0"/>
          </reference>
        </references>
      </pivotArea>
    </format>
    <format dxfId="4562">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0"/>
          </reference>
        </references>
      </pivotArea>
    </format>
    <format dxfId="4561">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0"/>
          </reference>
        </references>
      </pivotArea>
    </format>
    <format dxfId="4560">
      <pivotArea dataOnly="0" labelOnly="1" outline="0" fieldPosition="0">
        <references count="5">
          <reference field="5" count="1" selected="0">
            <x v="3"/>
          </reference>
          <reference field="11" count="1">
            <x v="31"/>
          </reference>
          <reference field="14" count="1" selected="0">
            <x v="333"/>
          </reference>
          <reference field="15" count="1" selected="0">
            <x v="1"/>
          </reference>
          <reference field="21" count="1" selected="0">
            <x v="10"/>
          </reference>
        </references>
      </pivotArea>
    </format>
    <format dxfId="4559">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0"/>
          </reference>
        </references>
      </pivotArea>
    </format>
    <format dxfId="4558">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0"/>
          </reference>
        </references>
      </pivotArea>
    </format>
    <format dxfId="4557">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0"/>
          </reference>
        </references>
      </pivotArea>
    </format>
    <format dxfId="4556">
      <pivotArea dataOnly="0" labelOnly="1" outline="0" fieldPosition="0">
        <references count="5">
          <reference field="5" count="1" selected="0">
            <x v="3"/>
          </reference>
          <reference field="11" count="1">
            <x v="29"/>
          </reference>
          <reference field="14" count="1" selected="0">
            <x v="318"/>
          </reference>
          <reference field="15" count="1" selected="0">
            <x v="1"/>
          </reference>
          <reference field="21" count="1" selected="0">
            <x v="10"/>
          </reference>
        </references>
      </pivotArea>
    </format>
    <format dxfId="4555">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0"/>
          </reference>
        </references>
      </pivotArea>
    </format>
    <format dxfId="4554">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0"/>
          </reference>
        </references>
      </pivotArea>
    </format>
    <format dxfId="4553">
      <pivotArea dataOnly="0" labelOnly="1" outline="0" fieldPosition="0">
        <references count="5">
          <reference field="5" count="1" selected="0">
            <x v="3"/>
          </reference>
          <reference field="11" count="1">
            <x v="13"/>
          </reference>
          <reference field="14" count="1" selected="0">
            <x v="367"/>
          </reference>
          <reference field="15" count="1" selected="0">
            <x v="5"/>
          </reference>
          <reference field="21" count="1" selected="0">
            <x v="10"/>
          </reference>
        </references>
      </pivotArea>
    </format>
    <format dxfId="4552">
      <pivotArea dataOnly="0" labelOnly="1" outline="0" fieldPosition="0">
        <references count="5">
          <reference field="5" count="1" selected="0">
            <x v="3"/>
          </reference>
          <reference field="11" count="1">
            <x v="11"/>
          </reference>
          <reference field="14" count="1" selected="0">
            <x v="99"/>
          </reference>
          <reference field="15" count="1" selected="0">
            <x v="1"/>
          </reference>
          <reference field="21" count="1" selected="0">
            <x v="10"/>
          </reference>
        </references>
      </pivotArea>
    </format>
    <format dxfId="4551">
      <pivotArea dataOnly="0" labelOnly="1" outline="0" fieldPosition="0">
        <references count="5">
          <reference field="5" count="1" selected="0">
            <x v="3"/>
          </reference>
          <reference field="11" count="1">
            <x v="29"/>
          </reference>
          <reference field="14" count="1" selected="0">
            <x v="360"/>
          </reference>
          <reference field="15" count="1" selected="0">
            <x v="1"/>
          </reference>
          <reference field="21" count="1" selected="0">
            <x v="10"/>
          </reference>
        </references>
      </pivotArea>
    </format>
    <format dxfId="4550">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0"/>
          </reference>
        </references>
      </pivotArea>
    </format>
    <format dxfId="4549">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0"/>
          </reference>
        </references>
      </pivotArea>
    </format>
    <format dxfId="4548">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0"/>
          </reference>
        </references>
      </pivotArea>
    </format>
    <format dxfId="4547">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0"/>
          </reference>
        </references>
      </pivotArea>
    </format>
    <format dxfId="4546">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0"/>
          </reference>
        </references>
      </pivotArea>
    </format>
    <format dxfId="4545">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0"/>
          </reference>
        </references>
      </pivotArea>
    </format>
    <format dxfId="4544">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0"/>
          </reference>
        </references>
      </pivotArea>
    </format>
    <format dxfId="4543">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0"/>
          </reference>
        </references>
      </pivotArea>
    </format>
    <format dxfId="4542">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0"/>
          </reference>
        </references>
      </pivotArea>
    </format>
    <format dxfId="4541">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0"/>
          </reference>
        </references>
      </pivotArea>
    </format>
    <format dxfId="4540">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0"/>
          </reference>
        </references>
      </pivotArea>
    </format>
    <format dxfId="4539">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0"/>
          </reference>
        </references>
      </pivotArea>
    </format>
    <format dxfId="4538">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0"/>
          </reference>
        </references>
      </pivotArea>
    </format>
    <format dxfId="4537">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0"/>
          </reference>
        </references>
      </pivotArea>
    </format>
    <format dxfId="4536">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0"/>
          </reference>
        </references>
      </pivotArea>
    </format>
    <format dxfId="4535">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0"/>
          </reference>
        </references>
      </pivotArea>
    </format>
    <format dxfId="4534">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0"/>
          </reference>
        </references>
      </pivotArea>
    </format>
    <format dxfId="4533">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0"/>
          </reference>
        </references>
      </pivotArea>
    </format>
    <format dxfId="4532">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0"/>
          </reference>
        </references>
      </pivotArea>
    </format>
    <format dxfId="4531">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0"/>
          </reference>
        </references>
      </pivotArea>
    </format>
    <format dxfId="4530">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0"/>
          </reference>
        </references>
      </pivotArea>
    </format>
    <format dxfId="4529">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0"/>
          </reference>
        </references>
      </pivotArea>
    </format>
    <format dxfId="4528">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0"/>
          </reference>
        </references>
      </pivotArea>
    </format>
    <format dxfId="4527">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0"/>
          </reference>
        </references>
      </pivotArea>
    </format>
    <format dxfId="4526">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0"/>
          </reference>
        </references>
      </pivotArea>
    </format>
    <format dxfId="4525">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0"/>
          </reference>
        </references>
      </pivotArea>
    </format>
    <format dxfId="4524">
      <pivotArea dataOnly="0" labelOnly="1" outline="0" fieldPosition="0">
        <references count="5">
          <reference field="5" count="1" selected="0">
            <x v="0"/>
          </reference>
          <reference field="11" count="1">
            <x v="5"/>
          </reference>
          <reference field="14" count="1" selected="0">
            <x v="348"/>
          </reference>
          <reference field="15" count="1" selected="0">
            <x v="1"/>
          </reference>
          <reference field="21" count="1" selected="0">
            <x v="10"/>
          </reference>
        </references>
      </pivotArea>
    </format>
    <format dxfId="4523">
      <pivotArea dataOnly="0" labelOnly="1" outline="0" fieldPosition="0">
        <references count="5">
          <reference field="5" count="1" selected="0">
            <x v="0"/>
          </reference>
          <reference field="11" count="1">
            <x v="40"/>
          </reference>
          <reference field="14" count="1" selected="0">
            <x v="261"/>
          </reference>
          <reference field="15" count="1" selected="0">
            <x v="1"/>
          </reference>
          <reference field="21" count="1" selected="0">
            <x v="10"/>
          </reference>
        </references>
      </pivotArea>
    </format>
    <format dxfId="4522">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0"/>
          </reference>
        </references>
      </pivotArea>
    </format>
    <format dxfId="4521">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0"/>
          </reference>
        </references>
      </pivotArea>
    </format>
    <format dxfId="4520">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0"/>
          </reference>
        </references>
      </pivotArea>
    </format>
    <format dxfId="4519">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0"/>
          </reference>
        </references>
      </pivotArea>
    </format>
    <format dxfId="4518">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0"/>
          </reference>
        </references>
      </pivotArea>
    </format>
    <format dxfId="4517">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10"/>
          </reference>
        </references>
      </pivotArea>
    </format>
    <format dxfId="4516">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0"/>
          </reference>
        </references>
      </pivotArea>
    </format>
    <format dxfId="4515">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0"/>
          </reference>
        </references>
      </pivotArea>
    </format>
    <format dxfId="4514">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0"/>
          </reference>
        </references>
      </pivotArea>
    </format>
    <format dxfId="4513">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0"/>
          </reference>
        </references>
      </pivotArea>
    </format>
    <format dxfId="4512">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0"/>
          </reference>
        </references>
      </pivotArea>
    </format>
    <format dxfId="4511">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0"/>
          </reference>
        </references>
      </pivotArea>
    </format>
    <format dxfId="4510">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0"/>
          </reference>
        </references>
      </pivotArea>
    </format>
    <format dxfId="4509">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10"/>
          </reference>
        </references>
      </pivotArea>
    </format>
    <format dxfId="4508">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0"/>
          </reference>
        </references>
      </pivotArea>
    </format>
    <format dxfId="4507">
      <pivotArea dataOnly="0" labelOnly="1" outline="0" fieldPosition="0">
        <references count="5">
          <reference field="5" count="1" selected="0">
            <x v="4"/>
          </reference>
          <reference field="11" count="1">
            <x v="1"/>
          </reference>
          <reference field="14" count="1" selected="0">
            <x v="371"/>
          </reference>
          <reference field="15" count="1" selected="0">
            <x v="2"/>
          </reference>
          <reference field="21" count="1" selected="0">
            <x v="10"/>
          </reference>
        </references>
      </pivotArea>
    </format>
    <format dxfId="4506">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0"/>
          </reference>
        </references>
      </pivotArea>
    </format>
    <format dxfId="4505">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0"/>
          </reference>
        </references>
      </pivotArea>
    </format>
    <format dxfId="4504">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0"/>
          </reference>
        </references>
      </pivotArea>
    </format>
    <format dxfId="4503">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0"/>
          </reference>
        </references>
      </pivotArea>
    </format>
    <format dxfId="4502">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0"/>
          </reference>
        </references>
      </pivotArea>
    </format>
    <format dxfId="4501">
      <pivotArea dataOnly="0" labelOnly="1" outline="0" fieldPosition="0">
        <references count="5">
          <reference field="5" count="1" selected="0">
            <x v="4"/>
          </reference>
          <reference field="11" count="1">
            <x v="4"/>
          </reference>
          <reference field="14" count="1" selected="0">
            <x v="372"/>
          </reference>
          <reference field="15" count="1" selected="0">
            <x v="1"/>
          </reference>
          <reference field="21" count="1" selected="0">
            <x v="10"/>
          </reference>
        </references>
      </pivotArea>
    </format>
    <format dxfId="4500">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0"/>
          </reference>
        </references>
      </pivotArea>
    </format>
    <format dxfId="4499">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0"/>
          </reference>
        </references>
      </pivotArea>
    </format>
    <format dxfId="4498">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0"/>
          </reference>
        </references>
      </pivotArea>
    </format>
    <format dxfId="4497">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0"/>
          </reference>
        </references>
      </pivotArea>
    </format>
    <format dxfId="4496">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0"/>
          </reference>
        </references>
      </pivotArea>
    </format>
    <format dxfId="4495">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0"/>
          </reference>
        </references>
      </pivotArea>
    </format>
    <format dxfId="4494">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0"/>
          </reference>
        </references>
      </pivotArea>
    </format>
    <format dxfId="4493">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0"/>
          </reference>
        </references>
      </pivotArea>
    </format>
    <format dxfId="4492">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0"/>
          </reference>
        </references>
      </pivotArea>
    </format>
    <format dxfId="4491">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0"/>
          </reference>
        </references>
      </pivotArea>
    </format>
    <format dxfId="4490">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0"/>
          </reference>
        </references>
      </pivotArea>
    </format>
    <format dxfId="4489">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10"/>
          </reference>
        </references>
      </pivotArea>
    </format>
    <format dxfId="4488">
      <pivotArea dataOnly="0" labelOnly="1" outline="0" fieldPosition="0">
        <references count="5">
          <reference field="5" count="1" selected="0">
            <x v="4"/>
          </reference>
          <reference field="11" count="1">
            <x v="0"/>
          </reference>
          <reference field="14" count="1" selected="0">
            <x v="373"/>
          </reference>
          <reference field="15" count="1" selected="0">
            <x v="1"/>
          </reference>
          <reference field="21" count="1" selected="0">
            <x v="10"/>
          </reference>
        </references>
      </pivotArea>
    </format>
    <format dxfId="4487">
      <pivotArea dataOnly="0" labelOnly="1" outline="0" fieldPosition="0">
        <references count="5">
          <reference field="5" count="1" selected="0">
            <x v="4"/>
          </reference>
          <reference field="11" count="1">
            <x v="5"/>
          </reference>
          <reference field="14" count="1" selected="0">
            <x v="374"/>
          </reference>
          <reference field="15" count="1" selected="0">
            <x v="1"/>
          </reference>
          <reference field="21" count="1" selected="0">
            <x v="10"/>
          </reference>
        </references>
      </pivotArea>
    </format>
    <format dxfId="4486">
      <pivotArea dataOnly="0" labelOnly="1" outline="0" fieldPosition="0">
        <references count="5">
          <reference field="5" count="1" selected="0">
            <x v="4"/>
          </reference>
          <reference field="11" count="1">
            <x v="10"/>
          </reference>
          <reference field="14" count="1" selected="0">
            <x v="138"/>
          </reference>
          <reference field="15" count="1" selected="0">
            <x v="2"/>
          </reference>
          <reference field="21" count="1" selected="0">
            <x v="10"/>
          </reference>
        </references>
      </pivotArea>
    </format>
    <format dxfId="4485">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0"/>
          </reference>
        </references>
      </pivotArea>
    </format>
    <format dxfId="4484">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0"/>
          </reference>
        </references>
      </pivotArea>
    </format>
    <format dxfId="4483">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0"/>
          </reference>
        </references>
      </pivotArea>
    </format>
    <format dxfId="4482">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0"/>
          </reference>
        </references>
      </pivotArea>
    </format>
    <format dxfId="4481">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0"/>
          </reference>
        </references>
      </pivotArea>
    </format>
    <format dxfId="4480">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0"/>
          </reference>
        </references>
      </pivotArea>
    </format>
    <format dxfId="4479">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0"/>
          </reference>
        </references>
      </pivotArea>
    </format>
    <format dxfId="4478">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0"/>
          </reference>
        </references>
      </pivotArea>
    </format>
    <format dxfId="4477">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10"/>
          </reference>
        </references>
      </pivotArea>
    </format>
    <format dxfId="4476">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0"/>
          </reference>
        </references>
      </pivotArea>
    </format>
    <format dxfId="4475">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0"/>
          </reference>
        </references>
      </pivotArea>
    </format>
    <format dxfId="4474">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0"/>
          </reference>
        </references>
      </pivotArea>
    </format>
    <format dxfId="4473">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0"/>
          </reference>
        </references>
      </pivotArea>
    </format>
    <format dxfId="4472">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0"/>
          </reference>
        </references>
      </pivotArea>
    </format>
    <format dxfId="4471">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0"/>
          </reference>
        </references>
      </pivotArea>
    </format>
    <format dxfId="4470">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0"/>
          </reference>
        </references>
      </pivotArea>
    </format>
    <format dxfId="4469">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0"/>
          </reference>
        </references>
      </pivotArea>
    </format>
    <format dxfId="4468">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0"/>
          </reference>
        </references>
      </pivotArea>
    </format>
    <format dxfId="4467">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0"/>
          </reference>
        </references>
      </pivotArea>
    </format>
    <format dxfId="4466">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0"/>
          </reference>
        </references>
      </pivotArea>
    </format>
    <format dxfId="4465">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0"/>
          </reference>
        </references>
      </pivotArea>
    </format>
    <format dxfId="4464">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0"/>
          </reference>
        </references>
      </pivotArea>
    </format>
    <format dxfId="4463">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0"/>
          </reference>
        </references>
      </pivotArea>
    </format>
    <format dxfId="4462">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0"/>
          </reference>
        </references>
      </pivotArea>
    </format>
    <format dxfId="4461">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0"/>
          </reference>
        </references>
      </pivotArea>
    </format>
    <format dxfId="4460">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0"/>
          </reference>
        </references>
      </pivotArea>
    </format>
    <format dxfId="4459">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0"/>
          </reference>
        </references>
      </pivotArea>
    </format>
    <format dxfId="4458">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0"/>
          </reference>
        </references>
      </pivotArea>
    </format>
    <format dxfId="4457">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0"/>
          </reference>
        </references>
      </pivotArea>
    </format>
    <format dxfId="4456">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0"/>
          </reference>
        </references>
      </pivotArea>
    </format>
    <format dxfId="4455">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0"/>
          </reference>
        </references>
      </pivotArea>
    </format>
    <format dxfId="4454">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0"/>
          </reference>
        </references>
      </pivotArea>
    </format>
    <format dxfId="4453">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0"/>
          </reference>
        </references>
      </pivotArea>
    </format>
    <format dxfId="4452">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0"/>
          </reference>
        </references>
      </pivotArea>
    </format>
    <format dxfId="4451">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0"/>
          </reference>
        </references>
      </pivotArea>
    </format>
    <format dxfId="4450">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0"/>
          </reference>
        </references>
      </pivotArea>
    </format>
    <format dxfId="4449">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0"/>
          </reference>
        </references>
      </pivotArea>
    </format>
    <format dxfId="4448">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0"/>
          </reference>
        </references>
      </pivotArea>
    </format>
    <format dxfId="4447">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0"/>
          </reference>
        </references>
      </pivotArea>
    </format>
    <format dxfId="4446">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0"/>
          </reference>
        </references>
      </pivotArea>
    </format>
    <format dxfId="4445">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0"/>
          </reference>
        </references>
      </pivotArea>
    </format>
    <format dxfId="4444">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0"/>
          </reference>
        </references>
      </pivotArea>
    </format>
    <format dxfId="4443">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0"/>
          </reference>
        </references>
      </pivotArea>
    </format>
    <format dxfId="4442">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0"/>
          </reference>
        </references>
      </pivotArea>
    </format>
    <format dxfId="4441">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0"/>
          </reference>
        </references>
      </pivotArea>
    </format>
    <format dxfId="4440">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0"/>
          </reference>
        </references>
      </pivotArea>
    </format>
    <format dxfId="4439">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0"/>
          </reference>
        </references>
      </pivotArea>
    </format>
    <format dxfId="4438">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0"/>
          </reference>
        </references>
      </pivotArea>
    </format>
    <format dxfId="4437">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0"/>
          </reference>
        </references>
      </pivotArea>
    </format>
    <format dxfId="4436">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0"/>
          </reference>
        </references>
      </pivotArea>
    </format>
    <format dxfId="4435">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0"/>
          </reference>
        </references>
      </pivotArea>
    </format>
    <format dxfId="4434">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0"/>
          </reference>
        </references>
      </pivotArea>
    </format>
    <format dxfId="4433">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0"/>
          </reference>
        </references>
      </pivotArea>
    </format>
    <format dxfId="4432">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0"/>
          </reference>
        </references>
      </pivotArea>
    </format>
    <format dxfId="4431">
      <pivotArea dataOnly="0" labelOnly="1" outline="0" fieldPosition="0">
        <references count="5">
          <reference field="5" count="1" selected="0">
            <x v="1"/>
          </reference>
          <reference field="11" count="1">
            <x v="16"/>
          </reference>
          <reference field="14" count="1" selected="0">
            <x v="47"/>
          </reference>
          <reference field="15" count="1" selected="0">
            <x v="3"/>
          </reference>
          <reference field="21" count="1" selected="0">
            <x v="10"/>
          </reference>
        </references>
      </pivotArea>
    </format>
    <format dxfId="4430">
      <pivotArea dataOnly="0" labelOnly="1" outline="0" fieldPosition="0">
        <references count="5">
          <reference field="5" count="1" selected="0">
            <x v="1"/>
          </reference>
          <reference field="11" count="1">
            <x v="1"/>
          </reference>
          <reference field="14" count="1" selected="0">
            <x v="49"/>
          </reference>
          <reference field="15" count="1" selected="0">
            <x v="1"/>
          </reference>
          <reference field="21" count="1" selected="0">
            <x v="10"/>
          </reference>
        </references>
      </pivotArea>
    </format>
    <format dxfId="4429">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0"/>
          </reference>
        </references>
      </pivotArea>
    </format>
    <format dxfId="4428">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0"/>
          </reference>
        </references>
      </pivotArea>
    </format>
    <format dxfId="4427">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0"/>
          </reference>
        </references>
      </pivotArea>
    </format>
    <format dxfId="4426">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1"/>
          </reference>
        </references>
      </pivotArea>
    </format>
    <format dxfId="4425">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1"/>
          </reference>
        </references>
      </pivotArea>
    </format>
    <format dxfId="4424">
      <pivotArea dataOnly="0" labelOnly="1" outline="0" fieldPosition="0">
        <references count="5">
          <reference field="5" count="1" selected="0">
            <x v="2"/>
          </reference>
          <reference field="11" count="1">
            <x v="27"/>
          </reference>
          <reference field="14" count="1" selected="0">
            <x v="330"/>
          </reference>
          <reference field="15" count="1" selected="0">
            <x v="1"/>
          </reference>
          <reference field="21" count="1" selected="0">
            <x v="11"/>
          </reference>
        </references>
      </pivotArea>
    </format>
    <format dxfId="4423">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1"/>
          </reference>
        </references>
      </pivotArea>
    </format>
    <format dxfId="4422">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1"/>
          </reference>
        </references>
      </pivotArea>
    </format>
    <format dxfId="4421">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1"/>
          </reference>
        </references>
      </pivotArea>
    </format>
    <format dxfId="4420">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1"/>
          </reference>
        </references>
      </pivotArea>
    </format>
    <format dxfId="4419">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1"/>
          </reference>
        </references>
      </pivotArea>
    </format>
    <format dxfId="4418">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1"/>
          </reference>
        </references>
      </pivotArea>
    </format>
    <format dxfId="4417">
      <pivotArea dataOnly="0" labelOnly="1" outline="0" fieldPosition="0">
        <references count="5">
          <reference field="5" count="1" selected="0">
            <x v="2"/>
          </reference>
          <reference field="11" count="1">
            <x v="14"/>
          </reference>
          <reference field="14" count="1" selected="0">
            <x v="71"/>
          </reference>
          <reference field="15" count="1" selected="0">
            <x v="1"/>
          </reference>
          <reference field="21" count="1" selected="0">
            <x v="11"/>
          </reference>
        </references>
      </pivotArea>
    </format>
    <format dxfId="4416">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1"/>
          </reference>
        </references>
      </pivotArea>
    </format>
    <format dxfId="4415">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1"/>
          </reference>
        </references>
      </pivotArea>
    </format>
    <format dxfId="4414">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1"/>
          </reference>
        </references>
      </pivotArea>
    </format>
    <format dxfId="4413">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1"/>
          </reference>
        </references>
      </pivotArea>
    </format>
    <format dxfId="4412">
      <pivotArea dataOnly="0" labelOnly="1" outline="0" fieldPosition="0">
        <references count="5">
          <reference field="5" count="1" selected="0">
            <x v="2"/>
          </reference>
          <reference field="11" count="1">
            <x v="14"/>
          </reference>
          <reference field="14" count="1" selected="0">
            <x v="235"/>
          </reference>
          <reference field="15" count="1" selected="0">
            <x v="1"/>
          </reference>
          <reference field="21" count="1" selected="0">
            <x v="11"/>
          </reference>
        </references>
      </pivotArea>
    </format>
    <format dxfId="4411">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1"/>
          </reference>
        </references>
      </pivotArea>
    </format>
    <format dxfId="4410">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1"/>
          </reference>
        </references>
      </pivotArea>
    </format>
    <format dxfId="4409">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1"/>
          </reference>
        </references>
      </pivotArea>
    </format>
    <format dxfId="4408">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1"/>
          </reference>
        </references>
      </pivotArea>
    </format>
    <format dxfId="4407">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1"/>
          </reference>
        </references>
      </pivotArea>
    </format>
    <format dxfId="4406">
      <pivotArea dataOnly="0" labelOnly="1" outline="0" fieldPosition="0">
        <references count="5">
          <reference field="5" count="1" selected="0">
            <x v="2"/>
          </reference>
          <reference field="11" count="1">
            <x v="20"/>
          </reference>
          <reference field="14" count="1" selected="0">
            <x v="354"/>
          </reference>
          <reference field="15" count="1" selected="0">
            <x v="1"/>
          </reference>
          <reference field="21" count="1" selected="0">
            <x v="11"/>
          </reference>
        </references>
      </pivotArea>
    </format>
    <format dxfId="4405">
      <pivotArea dataOnly="0" labelOnly="1" outline="0" fieldPosition="0">
        <references count="5">
          <reference field="5" count="1" selected="0">
            <x v="2"/>
          </reference>
          <reference field="11" count="1">
            <x v="14"/>
          </reference>
          <reference field="14" count="1" selected="0">
            <x v="322"/>
          </reference>
          <reference field="15" count="1" selected="0">
            <x v="1"/>
          </reference>
          <reference field="21" count="1" selected="0">
            <x v="11"/>
          </reference>
        </references>
      </pivotArea>
    </format>
    <format dxfId="4404">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1"/>
          </reference>
        </references>
      </pivotArea>
    </format>
    <format dxfId="4403">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1"/>
          </reference>
        </references>
      </pivotArea>
    </format>
    <format dxfId="4402">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1"/>
          </reference>
        </references>
      </pivotArea>
    </format>
    <format dxfId="4401">
      <pivotArea dataOnly="0" labelOnly="1" outline="0" fieldPosition="0">
        <references count="5">
          <reference field="5" count="1" selected="0">
            <x v="3"/>
          </reference>
          <reference field="11" count="1">
            <x v="13"/>
          </reference>
          <reference field="14" count="1" selected="0">
            <x v="83"/>
          </reference>
          <reference field="15" count="1" selected="0">
            <x v="1"/>
          </reference>
          <reference field="21" count="1" selected="0">
            <x v="11"/>
          </reference>
        </references>
      </pivotArea>
    </format>
    <format dxfId="4400">
      <pivotArea dataOnly="0" labelOnly="1" outline="0" fieldPosition="0">
        <references count="5">
          <reference field="5" count="1" selected="0">
            <x v="3"/>
          </reference>
          <reference field="11" count="1">
            <x v="1"/>
          </reference>
          <reference field="14" count="1" selected="0">
            <x v="376"/>
          </reference>
          <reference field="15" count="1" selected="0">
            <x v="1"/>
          </reference>
          <reference field="21" count="1" selected="0">
            <x v="11"/>
          </reference>
        </references>
      </pivotArea>
    </format>
    <format dxfId="4399">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1"/>
          </reference>
        </references>
      </pivotArea>
    </format>
    <format dxfId="4398">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1"/>
          </reference>
        </references>
      </pivotArea>
    </format>
    <format dxfId="4397">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1"/>
          </reference>
        </references>
      </pivotArea>
    </format>
    <format dxfId="4396">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1"/>
          </reference>
        </references>
      </pivotArea>
    </format>
    <format dxfId="4395">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1"/>
          </reference>
        </references>
      </pivotArea>
    </format>
    <format dxfId="4394">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1"/>
          </reference>
        </references>
      </pivotArea>
    </format>
    <format dxfId="4393">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1"/>
          </reference>
        </references>
      </pivotArea>
    </format>
    <format dxfId="4392">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1"/>
          </reference>
        </references>
      </pivotArea>
    </format>
    <format dxfId="4391">
      <pivotArea dataOnly="0" labelOnly="1" outline="0" fieldPosition="0">
        <references count="5">
          <reference field="5" count="1" selected="0">
            <x v="3"/>
          </reference>
          <reference field="11" count="1">
            <x v="29"/>
          </reference>
          <reference field="14" count="1" selected="0">
            <x v="93"/>
          </reference>
          <reference field="15" count="1" selected="0">
            <x v="1"/>
          </reference>
          <reference field="21" count="1" selected="0">
            <x v="11"/>
          </reference>
        </references>
      </pivotArea>
    </format>
    <format dxfId="4390">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1"/>
          </reference>
        </references>
      </pivotArea>
    </format>
    <format dxfId="4389">
      <pivotArea dataOnly="0" labelOnly="1" outline="0" fieldPosition="0">
        <references count="5">
          <reference field="5" count="1" selected="0">
            <x v="3"/>
          </reference>
          <reference field="11" count="1">
            <x v="13"/>
          </reference>
          <reference field="14" count="1" selected="0">
            <x v="95"/>
          </reference>
          <reference field="15" count="1" selected="0">
            <x v="1"/>
          </reference>
          <reference field="21" count="1" selected="0">
            <x v="11"/>
          </reference>
        </references>
      </pivotArea>
    </format>
    <format dxfId="4388">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1"/>
          </reference>
        </references>
      </pivotArea>
    </format>
    <format dxfId="4387">
      <pivotArea dataOnly="0" labelOnly="1" outline="0" fieldPosition="0">
        <references count="5">
          <reference field="5" count="1" selected="0">
            <x v="3"/>
          </reference>
          <reference field="11" count="1">
            <x v="29"/>
          </reference>
          <reference field="14" count="1" selected="0">
            <x v="97"/>
          </reference>
          <reference field="15" count="1" selected="0">
            <x v="1"/>
          </reference>
          <reference field="21" count="1" selected="0">
            <x v="11"/>
          </reference>
        </references>
      </pivotArea>
    </format>
    <format dxfId="4386">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11"/>
          </reference>
        </references>
      </pivotArea>
    </format>
    <format dxfId="4385">
      <pivotArea dataOnly="0" labelOnly="1" outline="0" fieldPosition="0">
        <references count="5">
          <reference field="5" count="1" selected="0">
            <x v="3"/>
          </reference>
          <reference field="11" count="1">
            <x v="29"/>
          </reference>
          <reference field="14" count="1" selected="0">
            <x v="360"/>
          </reference>
          <reference field="15" count="1" selected="0">
            <x v="1"/>
          </reference>
          <reference field="21" count="1" selected="0">
            <x v="11"/>
          </reference>
        </references>
      </pivotArea>
    </format>
    <format dxfId="4384">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1"/>
          </reference>
        </references>
      </pivotArea>
    </format>
    <format dxfId="4383">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1"/>
          </reference>
        </references>
      </pivotArea>
    </format>
    <format dxfId="4382">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1"/>
          </reference>
        </references>
      </pivotArea>
    </format>
    <format dxfId="4381">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1"/>
          </reference>
        </references>
      </pivotArea>
    </format>
    <format dxfId="4380">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1"/>
          </reference>
        </references>
      </pivotArea>
    </format>
    <format dxfId="4379">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1"/>
          </reference>
        </references>
      </pivotArea>
    </format>
    <format dxfId="4378">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1"/>
          </reference>
        </references>
      </pivotArea>
    </format>
    <format dxfId="4377">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1"/>
          </reference>
        </references>
      </pivotArea>
    </format>
    <format dxfId="4376">
      <pivotArea dataOnly="0" labelOnly="1" outline="0" fieldPosition="0">
        <references count="5">
          <reference field="5" count="1" selected="0">
            <x v="0"/>
          </reference>
          <reference field="11" count="1">
            <x v="14"/>
          </reference>
          <reference field="14" count="1" selected="0">
            <x v="41"/>
          </reference>
          <reference field="15" count="1" selected="0">
            <x v="1"/>
          </reference>
          <reference field="21" count="1" selected="0">
            <x v="11"/>
          </reference>
        </references>
      </pivotArea>
    </format>
    <format dxfId="4375">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1"/>
          </reference>
        </references>
      </pivotArea>
    </format>
    <format dxfId="4374">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1"/>
          </reference>
        </references>
      </pivotArea>
    </format>
    <format dxfId="4373">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1"/>
          </reference>
        </references>
      </pivotArea>
    </format>
    <format dxfId="4372">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1"/>
          </reference>
        </references>
      </pivotArea>
    </format>
    <format dxfId="4371">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1"/>
          </reference>
        </references>
      </pivotArea>
    </format>
    <format dxfId="4370">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1"/>
          </reference>
        </references>
      </pivotArea>
    </format>
    <format dxfId="4369">
      <pivotArea dataOnly="0" labelOnly="1" outline="0" fieldPosition="0">
        <references count="5">
          <reference field="5" count="1" selected="0">
            <x v="0"/>
          </reference>
          <reference field="11" count="1">
            <x v="9"/>
          </reference>
          <reference field="14" count="1" selected="0">
            <x v="253"/>
          </reference>
          <reference field="15" count="1" selected="0">
            <x v="1"/>
          </reference>
          <reference field="21" count="1" selected="0">
            <x v="11"/>
          </reference>
        </references>
      </pivotArea>
    </format>
    <format dxfId="4368">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1"/>
          </reference>
        </references>
      </pivotArea>
    </format>
    <format dxfId="4367">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1"/>
          </reference>
        </references>
      </pivotArea>
    </format>
    <format dxfId="4366">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1"/>
          </reference>
        </references>
      </pivotArea>
    </format>
    <format dxfId="4365">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1"/>
          </reference>
        </references>
      </pivotArea>
    </format>
    <format dxfId="4364">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1"/>
          </reference>
        </references>
      </pivotArea>
    </format>
    <format dxfId="4363">
      <pivotArea dataOnly="0" labelOnly="1" outline="0" fieldPosition="0">
        <references count="5">
          <reference field="5" count="1" selected="0">
            <x v="0"/>
          </reference>
          <reference field="11" count="1">
            <x v="1"/>
          </reference>
          <reference field="14" count="1" selected="0">
            <x v="48"/>
          </reference>
          <reference field="15" count="1" selected="0">
            <x v="1"/>
          </reference>
          <reference field="21" count="1" selected="0">
            <x v="11"/>
          </reference>
        </references>
      </pivotArea>
    </format>
    <format dxfId="4362">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1"/>
          </reference>
        </references>
      </pivotArea>
    </format>
    <format dxfId="4361">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1"/>
          </reference>
        </references>
      </pivotArea>
    </format>
    <format dxfId="4360">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1"/>
          </reference>
        </references>
      </pivotArea>
    </format>
    <format dxfId="4359">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1"/>
          </reference>
        </references>
      </pivotArea>
    </format>
    <format dxfId="4358">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1"/>
          </reference>
        </references>
      </pivotArea>
    </format>
    <format dxfId="4357">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1"/>
          </reference>
        </references>
      </pivotArea>
    </format>
    <format dxfId="4356">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1"/>
          </reference>
        </references>
      </pivotArea>
    </format>
    <format dxfId="4355">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1"/>
          </reference>
        </references>
      </pivotArea>
    </format>
    <format dxfId="4354">
      <pivotArea dataOnly="0" labelOnly="1" outline="0" fieldPosition="0">
        <references count="5">
          <reference field="5" count="1" selected="0">
            <x v="4"/>
          </reference>
          <reference field="11" count="1">
            <x v="10"/>
          </reference>
          <reference field="14" count="1" selected="0">
            <x v="105"/>
          </reference>
          <reference field="15" count="1" selected="0">
            <x v="1"/>
          </reference>
          <reference field="21" count="1" selected="0">
            <x v="11"/>
          </reference>
        </references>
      </pivotArea>
    </format>
    <format dxfId="4353">
      <pivotArea dataOnly="0" labelOnly="1" outline="0" fieldPosition="0">
        <references count="5">
          <reference field="5" count="1" selected="0">
            <x v="4"/>
          </reference>
          <reference field="11" count="1">
            <x v="2"/>
          </reference>
          <reference field="14" count="1" selected="0">
            <x v="106"/>
          </reference>
          <reference field="15" count="1" selected="0">
            <x v="1"/>
          </reference>
          <reference field="21" count="1" selected="0">
            <x v="11"/>
          </reference>
        </references>
      </pivotArea>
    </format>
    <format dxfId="4352">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1"/>
          </reference>
        </references>
      </pivotArea>
    </format>
    <format dxfId="4351">
      <pivotArea dataOnly="0" labelOnly="1" outline="0" fieldPosition="0">
        <references count="5">
          <reference field="5" count="1" selected="0">
            <x v="4"/>
          </reference>
          <reference field="11" count="1">
            <x v="0"/>
          </reference>
          <reference field="14" count="1" selected="0">
            <x v="311"/>
          </reference>
          <reference field="15" count="1" selected="0">
            <x v="1"/>
          </reference>
          <reference field="21" count="1" selected="0">
            <x v="11"/>
          </reference>
        </references>
      </pivotArea>
    </format>
    <format dxfId="4350">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1"/>
          </reference>
        </references>
      </pivotArea>
    </format>
    <format dxfId="4349">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1"/>
          </reference>
        </references>
      </pivotArea>
    </format>
    <format dxfId="4348">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1"/>
          </reference>
        </references>
      </pivotArea>
    </format>
    <format dxfId="4347">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1"/>
          </reference>
        </references>
      </pivotArea>
    </format>
    <format dxfId="4346">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1"/>
          </reference>
        </references>
      </pivotArea>
    </format>
    <format dxfId="4345">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1"/>
          </reference>
        </references>
      </pivotArea>
    </format>
    <format dxfId="4344">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1"/>
          </reference>
        </references>
      </pivotArea>
    </format>
    <format dxfId="4343">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1"/>
          </reference>
        </references>
      </pivotArea>
    </format>
    <format dxfId="4342">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1"/>
          </reference>
        </references>
      </pivotArea>
    </format>
    <format dxfId="4341">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1"/>
          </reference>
        </references>
      </pivotArea>
    </format>
    <format dxfId="4340">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1"/>
          </reference>
        </references>
      </pivotArea>
    </format>
    <format dxfId="4339">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11"/>
          </reference>
        </references>
      </pivotArea>
    </format>
    <format dxfId="4338">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1"/>
          </reference>
        </references>
      </pivotArea>
    </format>
    <format dxfId="4337">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1"/>
          </reference>
        </references>
      </pivotArea>
    </format>
    <format dxfId="4336">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1"/>
          </reference>
        </references>
      </pivotArea>
    </format>
    <format dxfId="4335">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1"/>
          </reference>
        </references>
      </pivotArea>
    </format>
    <format dxfId="4334">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1"/>
          </reference>
        </references>
      </pivotArea>
    </format>
    <format dxfId="4333">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1"/>
          </reference>
        </references>
      </pivotArea>
    </format>
    <format dxfId="4332">
      <pivotArea dataOnly="0" labelOnly="1" outline="0" fieldPosition="0">
        <references count="5">
          <reference field="5" count="1" selected="0">
            <x v="4"/>
          </reference>
          <reference field="11" count="1">
            <x v="0"/>
          </reference>
          <reference field="14" count="1" selected="0">
            <x v="130"/>
          </reference>
          <reference field="15" count="1" selected="0">
            <x v="1"/>
          </reference>
          <reference field="21" count="1" selected="0">
            <x v="11"/>
          </reference>
        </references>
      </pivotArea>
    </format>
    <format dxfId="4331">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1"/>
          </reference>
        </references>
      </pivotArea>
    </format>
    <format dxfId="4330">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1"/>
          </reference>
        </references>
      </pivotArea>
    </format>
    <format dxfId="4329">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1"/>
          </reference>
        </references>
      </pivotArea>
    </format>
    <format dxfId="4328">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1"/>
          </reference>
        </references>
      </pivotArea>
    </format>
    <format dxfId="4327">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1"/>
          </reference>
        </references>
      </pivotArea>
    </format>
    <format dxfId="4326">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1"/>
          </reference>
        </references>
      </pivotArea>
    </format>
    <format dxfId="4325">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1"/>
          </reference>
        </references>
      </pivotArea>
    </format>
    <format dxfId="4324">
      <pivotArea dataOnly="0" labelOnly="1" outline="0" fieldPosition="0">
        <references count="5">
          <reference field="5" count="1" selected="0">
            <x v="4"/>
          </reference>
          <reference field="11" count="1">
            <x v="5"/>
          </reference>
          <reference field="14" count="1" selected="0">
            <x v="12"/>
          </reference>
          <reference field="15" count="1" selected="0">
            <x v="1"/>
          </reference>
          <reference field="21" count="1" selected="0">
            <x v="11"/>
          </reference>
        </references>
      </pivotArea>
    </format>
    <format dxfId="4323">
      <pivotArea dataOnly="0" labelOnly="1" outline="0" fieldPosition="0">
        <references count="5">
          <reference field="5" count="1" selected="0">
            <x v="4"/>
          </reference>
          <reference field="11" count="1">
            <x v="0"/>
          </reference>
          <reference field="14" count="1" selected="0">
            <x v="373"/>
          </reference>
          <reference field="15" count="1" selected="0">
            <x v="1"/>
          </reference>
          <reference field="21" count="1" selected="0">
            <x v="11"/>
          </reference>
        </references>
      </pivotArea>
    </format>
    <format dxfId="4322">
      <pivotArea dataOnly="0" labelOnly="1" outline="0" fieldPosition="0">
        <references count="5">
          <reference field="5" count="1" selected="0">
            <x v="4"/>
          </reference>
          <reference field="11" count="1">
            <x v="5"/>
          </reference>
          <reference field="14" count="1" selected="0">
            <x v="374"/>
          </reference>
          <reference field="15" count="1" selected="0">
            <x v="1"/>
          </reference>
          <reference field="21" count="1" selected="0">
            <x v="11"/>
          </reference>
        </references>
      </pivotArea>
    </format>
    <format dxfId="4321">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1"/>
          </reference>
        </references>
      </pivotArea>
    </format>
    <format dxfId="4320">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1"/>
          </reference>
        </references>
      </pivotArea>
    </format>
    <format dxfId="4319">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1"/>
          </reference>
        </references>
      </pivotArea>
    </format>
    <format dxfId="4318">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1"/>
          </reference>
        </references>
      </pivotArea>
    </format>
    <format dxfId="4317">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1"/>
          </reference>
        </references>
      </pivotArea>
    </format>
    <format dxfId="4316">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1"/>
          </reference>
        </references>
      </pivotArea>
    </format>
    <format dxfId="4315">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1"/>
          </reference>
        </references>
      </pivotArea>
    </format>
    <format dxfId="4314">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1"/>
          </reference>
        </references>
      </pivotArea>
    </format>
    <format dxfId="4313">
      <pivotArea dataOnly="0" labelOnly="1" outline="0" fieldPosition="0">
        <references count="5">
          <reference field="5" count="1" selected="0">
            <x v="4"/>
          </reference>
          <reference field="11" count="1">
            <x v="7"/>
          </reference>
          <reference field="14" count="1" selected="0">
            <x v="55"/>
          </reference>
          <reference field="15" count="1" selected="0">
            <x v="1"/>
          </reference>
          <reference field="21" count="1" selected="0">
            <x v="11"/>
          </reference>
        </references>
      </pivotArea>
    </format>
    <format dxfId="4312">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1"/>
          </reference>
        </references>
      </pivotArea>
    </format>
    <format dxfId="4311">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1"/>
          </reference>
        </references>
      </pivotArea>
    </format>
    <format dxfId="4310">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1"/>
          </reference>
        </references>
      </pivotArea>
    </format>
    <format dxfId="4309">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1"/>
          </reference>
        </references>
      </pivotArea>
    </format>
    <format dxfId="4308">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1"/>
          </reference>
        </references>
      </pivotArea>
    </format>
    <format dxfId="4307">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1"/>
          </reference>
        </references>
      </pivotArea>
    </format>
    <format dxfId="4306">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1"/>
          </reference>
        </references>
      </pivotArea>
    </format>
    <format dxfId="4305">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1"/>
          </reference>
        </references>
      </pivotArea>
    </format>
    <format dxfId="4304">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1"/>
          </reference>
        </references>
      </pivotArea>
    </format>
    <format dxfId="4303">
      <pivotArea dataOnly="0" labelOnly="1" outline="0" fieldPosition="0">
        <references count="5">
          <reference field="5" count="1" selected="0">
            <x v="4"/>
          </reference>
          <reference field="11" count="1">
            <x v="37"/>
          </reference>
          <reference field="14" count="1" selected="0">
            <x v="161"/>
          </reference>
          <reference field="15" count="1" selected="0">
            <x v="2"/>
          </reference>
          <reference field="21" count="1" selected="0">
            <x v="11"/>
          </reference>
        </references>
      </pivotArea>
    </format>
    <format dxfId="4302">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1"/>
          </reference>
        </references>
      </pivotArea>
    </format>
    <format dxfId="4301">
      <pivotArea dataOnly="0" labelOnly="1" outline="0" fieldPosition="0">
        <references count="5">
          <reference field="5" count="1" selected="0">
            <x v="4"/>
          </reference>
          <reference field="11" count="1">
            <x v="41"/>
          </reference>
          <reference field="14" count="1" selected="0">
            <x v="278"/>
          </reference>
          <reference field="15" count="1" selected="0">
            <x v="0"/>
          </reference>
          <reference field="21" count="1" selected="0">
            <x v="11"/>
          </reference>
        </references>
      </pivotArea>
    </format>
    <format dxfId="4300">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1"/>
          </reference>
        </references>
      </pivotArea>
    </format>
    <format dxfId="4299">
      <pivotArea dataOnly="0" labelOnly="1" outline="0" fieldPosition="0">
        <references count="5">
          <reference field="5" count="1" selected="0">
            <x v="4"/>
          </reference>
          <reference field="11" count="1">
            <x v="1"/>
          </reference>
          <reference field="14" count="1" selected="0">
            <x v="164"/>
          </reference>
          <reference field="15" count="1" selected="0">
            <x v="1"/>
          </reference>
          <reference field="21" count="1" selected="0">
            <x v="11"/>
          </reference>
        </references>
      </pivotArea>
    </format>
    <format dxfId="4298">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1"/>
          </reference>
        </references>
      </pivotArea>
    </format>
    <format dxfId="4297">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1"/>
          </reference>
        </references>
      </pivotArea>
    </format>
    <format dxfId="4296">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1"/>
          </reference>
        </references>
      </pivotArea>
    </format>
    <format dxfId="4295">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1"/>
          </reference>
        </references>
      </pivotArea>
    </format>
    <format dxfId="4294">
      <pivotArea dataOnly="0" labelOnly="1" outline="0" fieldPosition="0">
        <references count="5">
          <reference field="5" count="1" selected="0">
            <x v="4"/>
          </reference>
          <reference field="11" count="1">
            <x v="13"/>
          </reference>
          <reference field="14" count="1" selected="0">
            <x v="169"/>
          </reference>
          <reference field="15" count="1" selected="0">
            <x v="1"/>
          </reference>
          <reference field="21" count="1" selected="0">
            <x v="11"/>
          </reference>
        </references>
      </pivotArea>
    </format>
    <format dxfId="4293">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1"/>
          </reference>
        </references>
      </pivotArea>
    </format>
    <format dxfId="4292">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1"/>
          </reference>
        </references>
      </pivotArea>
    </format>
    <format dxfId="4291">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1"/>
          </reference>
        </references>
      </pivotArea>
    </format>
    <format dxfId="4290">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1"/>
          </reference>
        </references>
      </pivotArea>
    </format>
    <format dxfId="4289">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1"/>
          </reference>
        </references>
      </pivotArea>
    </format>
    <format dxfId="4288">
      <pivotArea dataOnly="0" labelOnly="1" outline="0" fieldPosition="0">
        <references count="5">
          <reference field="5" count="1" selected="0">
            <x v="4"/>
          </reference>
          <reference field="11" count="1">
            <x v="9"/>
          </reference>
          <reference field="14" count="1" selected="0">
            <x v="176"/>
          </reference>
          <reference field="15" count="1" selected="0">
            <x v="1"/>
          </reference>
          <reference field="21" count="1" selected="0">
            <x v="11"/>
          </reference>
        </references>
      </pivotArea>
    </format>
    <format dxfId="4287">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1"/>
          </reference>
        </references>
      </pivotArea>
    </format>
    <format dxfId="4286">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1"/>
          </reference>
        </references>
      </pivotArea>
    </format>
    <format dxfId="4285">
      <pivotArea dataOnly="0" labelOnly="1" outline="0" fieldPosition="0">
        <references count="5">
          <reference field="5" count="1" selected="0">
            <x v="4"/>
          </reference>
          <reference field="11" count="1">
            <x v="6"/>
          </reference>
          <reference field="14" count="1" selected="0">
            <x v="180"/>
          </reference>
          <reference field="15" count="1" selected="0">
            <x v="1"/>
          </reference>
          <reference field="21" count="1" selected="0">
            <x v="11"/>
          </reference>
        </references>
      </pivotArea>
    </format>
    <format dxfId="4284">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1"/>
          </reference>
        </references>
      </pivotArea>
    </format>
    <format dxfId="4283">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1"/>
          </reference>
        </references>
      </pivotArea>
    </format>
    <format dxfId="4282">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1"/>
          </reference>
        </references>
      </pivotArea>
    </format>
    <format dxfId="4281">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1"/>
          </reference>
        </references>
      </pivotArea>
    </format>
    <format dxfId="4280">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1"/>
          </reference>
        </references>
      </pivotArea>
    </format>
    <format dxfId="4279">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1"/>
          </reference>
        </references>
      </pivotArea>
    </format>
    <format dxfId="4278">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1"/>
          </reference>
        </references>
      </pivotArea>
    </format>
    <format dxfId="4277">
      <pivotArea dataOnly="0" labelOnly="1" outline="0" fieldPosition="0">
        <references count="5">
          <reference field="5" count="1" selected="0">
            <x v="4"/>
          </reference>
          <reference field="11" count="1">
            <x v="10"/>
          </reference>
          <reference field="14" count="1" selected="0">
            <x v="189"/>
          </reference>
          <reference field="15" count="1" selected="0">
            <x v="1"/>
          </reference>
          <reference field="21" count="1" selected="0">
            <x v="11"/>
          </reference>
        </references>
      </pivotArea>
    </format>
    <format dxfId="4276">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1"/>
          </reference>
        </references>
      </pivotArea>
    </format>
    <format dxfId="4275">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1"/>
          </reference>
        </references>
      </pivotArea>
    </format>
    <format dxfId="4274">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1"/>
          </reference>
        </references>
      </pivotArea>
    </format>
    <format dxfId="4273">
      <pivotArea dataOnly="0" labelOnly="1" outline="0" fieldPosition="0">
        <references count="5">
          <reference field="5" count="1" selected="0">
            <x v="1"/>
          </reference>
          <reference field="11" count="1">
            <x v="8"/>
          </reference>
          <reference field="14" count="1" selected="0">
            <x v="378"/>
          </reference>
          <reference field="15" count="1" selected="0">
            <x v="2"/>
          </reference>
          <reference field="21" count="1" selected="0">
            <x v="11"/>
          </reference>
        </references>
      </pivotArea>
    </format>
    <format dxfId="4272">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1"/>
          </reference>
        </references>
      </pivotArea>
    </format>
    <format dxfId="4271">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1"/>
          </reference>
        </references>
      </pivotArea>
    </format>
    <format dxfId="4270">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1"/>
          </reference>
        </references>
      </pivotArea>
    </format>
    <format dxfId="4269">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1"/>
          </reference>
        </references>
      </pivotArea>
    </format>
    <format dxfId="4268">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1"/>
          </reference>
        </references>
      </pivotArea>
    </format>
    <format dxfId="4267">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1"/>
          </reference>
        </references>
      </pivotArea>
    </format>
    <format dxfId="4266">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1"/>
          </reference>
        </references>
      </pivotArea>
    </format>
    <format dxfId="4265">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1"/>
          </reference>
        </references>
      </pivotArea>
    </format>
    <format dxfId="4264">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1"/>
          </reference>
        </references>
      </pivotArea>
    </format>
    <format dxfId="4263">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1"/>
          </reference>
        </references>
      </pivotArea>
    </format>
    <format dxfId="4262">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1"/>
          </reference>
        </references>
      </pivotArea>
    </format>
    <format dxfId="4261">
      <pivotArea dataOnly="0" labelOnly="1" outline="0" fieldPosition="0">
        <references count="5">
          <reference field="5" count="1" selected="0">
            <x v="1"/>
          </reference>
          <reference field="11" count="1">
            <x v="1"/>
          </reference>
          <reference field="14" count="1" selected="0">
            <x v="48"/>
          </reference>
          <reference field="15" count="1" selected="0">
            <x v="1"/>
          </reference>
          <reference field="21" count="1" selected="0">
            <x v="11"/>
          </reference>
        </references>
      </pivotArea>
    </format>
    <format dxfId="4260">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1"/>
          </reference>
        </references>
      </pivotArea>
    </format>
    <format dxfId="4259">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1"/>
          </reference>
        </references>
      </pivotArea>
    </format>
    <format dxfId="4258">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1"/>
          </reference>
        </references>
      </pivotArea>
    </format>
    <format dxfId="4257">
      <pivotArea dataOnly="0" labelOnly="1" outline="0" fieldPosition="0">
        <references count="5">
          <reference field="5" count="1" selected="0">
            <x v="2"/>
          </reference>
          <reference field="11" count="1">
            <x v="20"/>
          </reference>
          <reference field="14" count="1" selected="0">
            <x v="60"/>
          </reference>
          <reference field="15" count="1" selected="0">
            <x v="1"/>
          </reference>
          <reference field="21" count="1" selected="0">
            <x v="12"/>
          </reference>
        </references>
      </pivotArea>
    </format>
    <format dxfId="4256">
      <pivotArea dataOnly="0" labelOnly="1" outline="0" fieldPosition="0">
        <references count="5">
          <reference field="5" count="1" selected="0">
            <x v="2"/>
          </reference>
          <reference field="11" count="1">
            <x v="1"/>
          </reference>
          <reference field="14" count="1" selected="0">
            <x v="61"/>
          </reference>
          <reference field="15" count="1" selected="0">
            <x v="1"/>
          </reference>
          <reference field="21" count="1" selected="0">
            <x v="12"/>
          </reference>
        </references>
      </pivotArea>
    </format>
    <format dxfId="4255">
      <pivotArea dataOnly="0" labelOnly="1" outline="0" fieldPosition="0">
        <references count="5">
          <reference field="5" count="1" selected="0">
            <x v="2"/>
          </reference>
          <reference field="11" count="1">
            <x v="11"/>
          </reference>
          <reference field="14" count="1" selected="0">
            <x v="62"/>
          </reference>
          <reference field="15" count="1" selected="0">
            <x v="1"/>
          </reference>
          <reference field="21" count="1" selected="0">
            <x v="12"/>
          </reference>
        </references>
      </pivotArea>
    </format>
    <format dxfId="4254">
      <pivotArea dataOnly="0" labelOnly="1" outline="0" fieldPosition="0">
        <references count="5">
          <reference field="5" count="1" selected="0">
            <x v="2"/>
          </reference>
          <reference field="11" count="1">
            <x v="21"/>
          </reference>
          <reference field="14" count="1" selected="0">
            <x v="63"/>
          </reference>
          <reference field="15" count="1" selected="0">
            <x v="1"/>
          </reference>
          <reference field="21" count="1" selected="0">
            <x v="12"/>
          </reference>
        </references>
      </pivotArea>
    </format>
    <format dxfId="4253">
      <pivotArea dataOnly="0" labelOnly="1" outline="0" fieldPosition="0">
        <references count="5">
          <reference field="5" count="1" selected="0">
            <x v="2"/>
          </reference>
          <reference field="11" count="1">
            <x v="11"/>
          </reference>
          <reference field="14" count="1" selected="0">
            <x v="302"/>
          </reference>
          <reference field="15" count="1" selected="0">
            <x v="1"/>
          </reference>
          <reference field="21" count="1" selected="0">
            <x v="12"/>
          </reference>
        </references>
      </pivotArea>
    </format>
    <format dxfId="4252">
      <pivotArea dataOnly="0" labelOnly="1" outline="0" fieldPosition="0">
        <references count="5">
          <reference field="5" count="1" selected="0">
            <x v="2"/>
          </reference>
          <reference field="11" count="1">
            <x v="22"/>
          </reference>
          <reference field="14" count="1" selected="0">
            <x v="64"/>
          </reference>
          <reference field="15" count="1" selected="0">
            <x v="1"/>
          </reference>
          <reference field="21" count="1" selected="0">
            <x v="12"/>
          </reference>
        </references>
      </pivotArea>
    </format>
    <format dxfId="4251">
      <pivotArea dataOnly="0" labelOnly="1" outline="0" fieldPosition="0">
        <references count="5">
          <reference field="5" count="1" selected="0">
            <x v="2"/>
          </reference>
          <reference field="11" count="1">
            <x v="23"/>
          </reference>
          <reference field="14" count="1" selected="0">
            <x v="65"/>
          </reference>
          <reference field="15" count="1" selected="0">
            <x v="2"/>
          </reference>
          <reference field="21" count="1" selected="0">
            <x v="12"/>
          </reference>
        </references>
      </pivotArea>
    </format>
    <format dxfId="4250">
      <pivotArea dataOnly="0" labelOnly="1" outline="0" fieldPosition="0">
        <references count="5">
          <reference field="5" count="1" selected="0">
            <x v="2"/>
          </reference>
          <reference field="11" count="1">
            <x v="1"/>
          </reference>
          <reference field="14" count="1" selected="0">
            <x v="66"/>
          </reference>
          <reference field="15" count="1" selected="0">
            <x v="1"/>
          </reference>
          <reference field="21" count="1" selected="0">
            <x v="12"/>
          </reference>
        </references>
      </pivotArea>
    </format>
    <format dxfId="4249">
      <pivotArea dataOnly="0" labelOnly="1" outline="0" fieldPosition="0">
        <references count="5">
          <reference field="5" count="1" selected="0">
            <x v="2"/>
          </reference>
          <reference field="11" count="1">
            <x v="14"/>
          </reference>
          <reference field="14" count="1" selected="0">
            <x v="67"/>
          </reference>
          <reference field="15" count="1" selected="0">
            <x v="1"/>
          </reference>
          <reference field="21" count="1" selected="0">
            <x v="12"/>
          </reference>
        </references>
      </pivotArea>
    </format>
    <format dxfId="4248">
      <pivotArea dataOnly="0" labelOnly="1" outline="0" fieldPosition="0">
        <references count="5">
          <reference field="5" count="1" selected="0">
            <x v="2"/>
          </reference>
          <reference field="11" count="1">
            <x v="4"/>
          </reference>
          <reference field="14" count="1" selected="0">
            <x v="68"/>
          </reference>
          <reference field="15" count="1" selected="0">
            <x v="1"/>
          </reference>
          <reference field="21" count="1" selected="0">
            <x v="12"/>
          </reference>
        </references>
      </pivotArea>
    </format>
    <format dxfId="4247">
      <pivotArea dataOnly="0" labelOnly="1" outline="0" fieldPosition="0">
        <references count="5">
          <reference field="5" count="1" selected="0">
            <x v="2"/>
          </reference>
          <reference field="11" count="1">
            <x v="14"/>
          </reference>
          <reference field="14" count="1" selected="0">
            <x v="69"/>
          </reference>
          <reference field="15" count="1" selected="0">
            <x v="1"/>
          </reference>
          <reference field="21" count="1" selected="0">
            <x v="12"/>
          </reference>
        </references>
      </pivotArea>
    </format>
    <format dxfId="4246">
      <pivotArea dataOnly="0" labelOnly="1" outline="0" fieldPosition="0">
        <references count="5">
          <reference field="5" count="1" selected="0">
            <x v="2"/>
          </reference>
          <reference field="11" count="1">
            <x v="14"/>
          </reference>
          <reference field="14" count="1" selected="0">
            <x v="71"/>
          </reference>
          <reference field="15" count="1" selected="0">
            <x v="1"/>
          </reference>
          <reference field="21" count="1" selected="0">
            <x v="12"/>
          </reference>
        </references>
      </pivotArea>
    </format>
    <format dxfId="4245">
      <pivotArea dataOnly="0" labelOnly="1" outline="0" fieldPosition="0">
        <references count="5">
          <reference field="5" count="1" selected="0">
            <x v="2"/>
          </reference>
          <reference field="11" count="1">
            <x v="25"/>
          </reference>
          <reference field="14" count="1" selected="0">
            <x v="72"/>
          </reference>
          <reference field="15" count="1" selected="0">
            <x v="2"/>
          </reference>
          <reference field="21" count="1" selected="0">
            <x v="12"/>
          </reference>
        </references>
      </pivotArea>
    </format>
    <format dxfId="4244">
      <pivotArea dataOnly="0" labelOnly="1" outline="0" fieldPosition="0">
        <references count="5">
          <reference field="5" count="1" selected="0">
            <x v="2"/>
          </reference>
          <reference field="11" count="1">
            <x v="26"/>
          </reference>
          <reference field="14" count="1" selected="0">
            <x v="73"/>
          </reference>
          <reference field="15" count="1" selected="0">
            <x v="2"/>
          </reference>
          <reference field="21" count="1" selected="0">
            <x v="12"/>
          </reference>
        </references>
      </pivotArea>
    </format>
    <format dxfId="4243">
      <pivotArea dataOnly="0" labelOnly="1" outline="0" fieldPosition="0">
        <references count="5">
          <reference field="5" count="1" selected="0">
            <x v="2"/>
          </reference>
          <reference field="11" count="1">
            <x v="13"/>
          </reference>
          <reference field="14" count="1" selected="0">
            <x v="74"/>
          </reference>
          <reference field="15" count="1" selected="0">
            <x v="1"/>
          </reference>
          <reference field="21" count="1" selected="0">
            <x v="12"/>
          </reference>
        </references>
      </pivotArea>
    </format>
    <format dxfId="4242">
      <pivotArea dataOnly="0" labelOnly="1" outline="0" fieldPosition="0">
        <references count="5">
          <reference field="5" count="1" selected="0">
            <x v="2"/>
          </reference>
          <reference field="11" count="1">
            <x v="27"/>
          </reference>
          <reference field="14" count="1" selected="0">
            <x v="75"/>
          </reference>
          <reference field="15" count="1" selected="0">
            <x v="1"/>
          </reference>
          <reference field="21" count="1" selected="0">
            <x v="12"/>
          </reference>
        </references>
      </pivotArea>
    </format>
    <format dxfId="4241">
      <pivotArea dataOnly="0" labelOnly="1" outline="0" fieldPosition="0">
        <references count="5">
          <reference field="5" count="1" selected="0">
            <x v="2"/>
          </reference>
          <reference field="11" count="1">
            <x v="4"/>
          </reference>
          <reference field="14" count="1" selected="0">
            <x v="76"/>
          </reference>
          <reference field="15" count="1" selected="0">
            <x v="1"/>
          </reference>
          <reference field="21" count="1" selected="0">
            <x v="12"/>
          </reference>
        </references>
      </pivotArea>
    </format>
    <format dxfId="4240">
      <pivotArea dataOnly="0" labelOnly="1" outline="0" fieldPosition="0">
        <references count="5">
          <reference field="5" count="1" selected="0">
            <x v="2"/>
          </reference>
          <reference field="11" count="1">
            <x v="1"/>
          </reference>
          <reference field="14" count="1" selected="0">
            <x v="365"/>
          </reference>
          <reference field="15" count="1" selected="0">
            <x v="1"/>
          </reference>
          <reference field="21" count="1" selected="0">
            <x v="12"/>
          </reference>
        </references>
      </pivotArea>
    </format>
    <format dxfId="4239">
      <pivotArea dataOnly="0" labelOnly="1" outline="0" fieldPosition="0">
        <references count="5">
          <reference field="5" count="1" selected="0">
            <x v="2"/>
          </reference>
          <reference field="11" count="1">
            <x v="14"/>
          </reference>
          <reference field="14" count="1" selected="0">
            <x v="303"/>
          </reference>
          <reference field="15" count="1" selected="0">
            <x v="1"/>
          </reference>
          <reference field="21" count="1" selected="0">
            <x v="12"/>
          </reference>
        </references>
      </pivotArea>
    </format>
    <format dxfId="4238">
      <pivotArea dataOnly="0" labelOnly="1" outline="0" fieldPosition="0">
        <references count="5">
          <reference field="5" count="1" selected="0">
            <x v="2"/>
          </reference>
          <reference field="11" count="1">
            <x v="1"/>
          </reference>
          <reference field="14" count="1" selected="0">
            <x v="77"/>
          </reference>
          <reference field="15" count="1" selected="0">
            <x v="1"/>
          </reference>
          <reference field="21" count="1" selected="0">
            <x v="12"/>
          </reference>
        </references>
      </pivotArea>
    </format>
    <format dxfId="4237">
      <pivotArea dataOnly="0" labelOnly="1" outline="0" fieldPosition="0">
        <references count="5">
          <reference field="5" count="1" selected="0">
            <x v="2"/>
          </reference>
          <reference field="11" count="1">
            <x v="27"/>
          </reference>
          <reference field="14" count="1" selected="0">
            <x v="78"/>
          </reference>
          <reference field="15" count="1" selected="0">
            <x v="1"/>
          </reference>
          <reference field="21" count="1" selected="0">
            <x v="12"/>
          </reference>
        </references>
      </pivotArea>
    </format>
    <format dxfId="4236">
      <pivotArea dataOnly="0" labelOnly="1" outline="0" fieldPosition="0">
        <references count="5">
          <reference field="5" count="1" selected="0">
            <x v="2"/>
          </reference>
          <reference field="11" count="1">
            <x v="1"/>
          </reference>
          <reference field="14" count="1" selected="0">
            <x v="79"/>
          </reference>
          <reference field="15" count="1" selected="0">
            <x v="1"/>
          </reference>
          <reference field="21" count="1" selected="0">
            <x v="12"/>
          </reference>
        </references>
      </pivotArea>
    </format>
    <format dxfId="4235">
      <pivotArea dataOnly="0" labelOnly="1" outline="0" fieldPosition="0">
        <references count="5">
          <reference field="5" count="1" selected="0">
            <x v="2"/>
          </reference>
          <reference field="11" count="1">
            <x v="15"/>
          </reference>
          <reference field="14" count="1" selected="0">
            <x v="52"/>
          </reference>
          <reference field="15" count="1" selected="0">
            <x v="2"/>
          </reference>
          <reference field="21" count="1" selected="0">
            <x v="12"/>
          </reference>
        </references>
      </pivotArea>
    </format>
    <format dxfId="4234">
      <pivotArea dataOnly="0" labelOnly="1" outline="0" fieldPosition="0">
        <references count="5">
          <reference field="5" count="1" selected="0">
            <x v="2"/>
          </reference>
          <reference field="11" count="1">
            <x v="23"/>
          </reference>
          <reference field="14" count="1" selected="0">
            <x v="82"/>
          </reference>
          <reference field="15" count="1" selected="0">
            <x v="1"/>
          </reference>
          <reference field="21" count="1" selected="0">
            <x v="12"/>
          </reference>
        </references>
      </pivotArea>
    </format>
    <format dxfId="4233">
      <pivotArea dataOnly="0" labelOnly="1" outline="0" fieldPosition="0">
        <references count="5">
          <reference field="5" count="1" selected="0">
            <x v="3"/>
          </reference>
          <reference field="11" count="1">
            <x v="13"/>
          </reference>
          <reference field="14" count="1" selected="0">
            <x v="83"/>
          </reference>
          <reference field="15" count="1" selected="0">
            <x v="1"/>
          </reference>
          <reference field="21" count="1" selected="0">
            <x v="12"/>
          </reference>
        </references>
      </pivotArea>
    </format>
    <format dxfId="4232">
      <pivotArea dataOnly="0" labelOnly="1" outline="0" fieldPosition="0">
        <references count="5">
          <reference field="5" count="1" selected="0">
            <x v="3"/>
          </reference>
          <reference field="11" count="1">
            <x v="1"/>
          </reference>
          <reference field="14" count="1" selected="0">
            <x v="376"/>
          </reference>
          <reference field="15" count="1" selected="0">
            <x v="1"/>
          </reference>
          <reference field="21" count="1" selected="0">
            <x v="12"/>
          </reference>
        </references>
      </pivotArea>
    </format>
    <format dxfId="4231">
      <pivotArea dataOnly="0" labelOnly="1" outline="0" fieldPosition="0">
        <references count="5">
          <reference field="5" count="1" selected="0">
            <x v="3"/>
          </reference>
          <reference field="11" count="1">
            <x v="13"/>
          </reference>
          <reference field="14" count="1" selected="0">
            <x v="84"/>
          </reference>
          <reference field="15" count="1" selected="0">
            <x v="1"/>
          </reference>
          <reference field="21" count="1" selected="0">
            <x v="12"/>
          </reference>
        </references>
      </pivotArea>
    </format>
    <format dxfId="4230">
      <pivotArea dataOnly="0" labelOnly="1" outline="0" fieldPosition="0">
        <references count="5">
          <reference field="5" count="1" selected="0">
            <x v="3"/>
          </reference>
          <reference field="11" count="1">
            <x v="12"/>
          </reference>
          <reference field="14" count="1" selected="0">
            <x v="356"/>
          </reference>
          <reference field="15" count="1" selected="0">
            <x v="5"/>
          </reference>
          <reference field="21" count="1" selected="0">
            <x v="12"/>
          </reference>
        </references>
      </pivotArea>
    </format>
    <format dxfId="4229">
      <pivotArea dataOnly="0" labelOnly="1" outline="0" fieldPosition="0">
        <references count="5">
          <reference field="5" count="1" selected="0">
            <x v="3"/>
          </reference>
          <reference field="11" count="1">
            <x v="29"/>
          </reference>
          <reference field="14" count="1" selected="0">
            <x v="243"/>
          </reference>
          <reference field="15" count="1" selected="0">
            <x v="5"/>
          </reference>
          <reference field="21" count="1" selected="0">
            <x v="12"/>
          </reference>
        </references>
      </pivotArea>
    </format>
    <format dxfId="4228">
      <pivotArea dataOnly="0" labelOnly="1" outline="0" fieldPosition="0">
        <references count="5">
          <reference field="5" count="1" selected="0">
            <x v="3"/>
          </reference>
          <reference field="11" count="1">
            <x v="13"/>
          </reference>
          <reference field="14" count="1" selected="0">
            <x v="87"/>
          </reference>
          <reference field="15" count="1" selected="0">
            <x v="1"/>
          </reference>
          <reference field="21" count="1" selected="0">
            <x v="12"/>
          </reference>
        </references>
      </pivotArea>
    </format>
    <format dxfId="4227">
      <pivotArea dataOnly="0" labelOnly="1" outline="0" fieldPosition="0">
        <references count="5">
          <reference field="5" count="1" selected="0">
            <x v="3"/>
          </reference>
          <reference field="11" count="1">
            <x v="29"/>
          </reference>
          <reference field="14" count="1" selected="0">
            <x v="88"/>
          </reference>
          <reference field="15" count="1" selected="0">
            <x v="1"/>
          </reference>
          <reference field="21" count="1" selected="0">
            <x v="12"/>
          </reference>
        </references>
      </pivotArea>
    </format>
    <format dxfId="4226">
      <pivotArea dataOnly="0" labelOnly="1" outline="0" fieldPosition="0">
        <references count="5">
          <reference field="5" count="1" selected="0">
            <x v="3"/>
          </reference>
          <reference field="11" count="1">
            <x v="30"/>
          </reference>
          <reference field="14" count="1" selected="0">
            <x v="89"/>
          </reference>
          <reference field="15" count="1" selected="0">
            <x v="2"/>
          </reference>
          <reference field="21" count="1" selected="0">
            <x v="12"/>
          </reference>
        </references>
      </pivotArea>
    </format>
    <format dxfId="4225">
      <pivotArea dataOnly="0" labelOnly="1" outline="0" fieldPosition="0">
        <references count="5">
          <reference field="5" count="1" selected="0">
            <x v="3"/>
          </reference>
          <reference field="11" count="1">
            <x v="13"/>
          </reference>
          <reference field="14" count="1" selected="0">
            <x v="90"/>
          </reference>
          <reference field="15" count="1" selected="0">
            <x v="1"/>
          </reference>
          <reference field="21" count="1" selected="0">
            <x v="12"/>
          </reference>
        </references>
      </pivotArea>
    </format>
    <format dxfId="4224">
      <pivotArea dataOnly="0" labelOnly="1" outline="0" fieldPosition="0">
        <references count="5">
          <reference field="5" count="1" selected="0">
            <x v="3"/>
          </reference>
          <reference field="11" count="1">
            <x v="31"/>
          </reference>
          <reference field="14" count="1" selected="0">
            <x v="91"/>
          </reference>
          <reference field="15" count="1" selected="0">
            <x v="1"/>
          </reference>
          <reference field="21" count="1" selected="0">
            <x v="12"/>
          </reference>
        </references>
      </pivotArea>
    </format>
    <format dxfId="4223">
      <pivotArea dataOnly="0" labelOnly="1" outline="0" fieldPosition="0">
        <references count="5">
          <reference field="5" count="1" selected="0">
            <x v="3"/>
          </reference>
          <reference field="11" count="1">
            <x v="4"/>
          </reference>
          <reference field="14" count="1" selected="0">
            <x v="92"/>
          </reference>
          <reference field="15" count="1" selected="0">
            <x v="1"/>
          </reference>
          <reference field="21" count="1" selected="0">
            <x v="12"/>
          </reference>
        </references>
      </pivotArea>
    </format>
    <format dxfId="4222">
      <pivotArea dataOnly="0" labelOnly="1" outline="0" fieldPosition="0">
        <references count="5">
          <reference field="5" count="1" selected="0">
            <x v="3"/>
          </reference>
          <reference field="11" count="1">
            <x v="31"/>
          </reference>
          <reference field="14" count="1" selected="0">
            <x v="94"/>
          </reference>
          <reference field="15" count="1" selected="0">
            <x v="1"/>
          </reference>
          <reference field="21" count="1" selected="0">
            <x v="12"/>
          </reference>
        </references>
      </pivotArea>
    </format>
    <format dxfId="4221">
      <pivotArea dataOnly="0" labelOnly="1" outline="0" fieldPosition="0">
        <references count="5">
          <reference field="5" count="1" selected="0">
            <x v="3"/>
          </reference>
          <reference field="11" count="1">
            <x v="13"/>
          </reference>
          <reference field="14" count="1" selected="0">
            <x v="95"/>
          </reference>
          <reference field="15" count="1" selected="0">
            <x v="1"/>
          </reference>
          <reference field="21" count="1" selected="0">
            <x v="12"/>
          </reference>
        </references>
      </pivotArea>
    </format>
    <format dxfId="4220">
      <pivotArea dataOnly="0" labelOnly="1" outline="0" fieldPosition="0">
        <references count="5">
          <reference field="5" count="1" selected="0">
            <x v="3"/>
          </reference>
          <reference field="11" count="1">
            <x v="1"/>
          </reference>
          <reference field="14" count="1" selected="0">
            <x v="96"/>
          </reference>
          <reference field="15" count="1" selected="0">
            <x v="2"/>
          </reference>
          <reference field="21" count="1" selected="0">
            <x v="12"/>
          </reference>
        </references>
      </pivotArea>
    </format>
    <format dxfId="4219">
      <pivotArea dataOnly="0" labelOnly="1" outline="0" fieldPosition="0">
        <references count="5">
          <reference field="5" count="1" selected="0">
            <x v="3"/>
          </reference>
          <reference field="11" count="1">
            <x v="29"/>
          </reference>
          <reference field="14" count="1" selected="0">
            <x v="97"/>
          </reference>
          <reference field="15" count="1" selected="0">
            <x v="1"/>
          </reference>
          <reference field="21" count="1" selected="0">
            <x v="12"/>
          </reference>
        </references>
      </pivotArea>
    </format>
    <format dxfId="4218">
      <pivotArea dataOnly="0" labelOnly="1" outline="0" fieldPosition="0">
        <references count="5">
          <reference field="5" count="1" selected="0">
            <x v="3"/>
          </reference>
          <reference field="11" count="1">
            <x v="31"/>
          </reference>
          <reference field="14" count="1" selected="0">
            <x v="98"/>
          </reference>
          <reference field="15" count="1" selected="0">
            <x v="1"/>
          </reference>
          <reference field="21" count="1" selected="0">
            <x v="12"/>
          </reference>
        </references>
      </pivotArea>
    </format>
    <format dxfId="4217">
      <pivotArea dataOnly="0" labelOnly="1" outline="0" fieldPosition="0">
        <references count="5">
          <reference field="5" count="1" selected="0">
            <x v="3"/>
          </reference>
          <reference field="11" count="1">
            <x v="11"/>
          </reference>
          <reference field="14" count="1" selected="0">
            <x v="100"/>
          </reference>
          <reference field="15" count="1" selected="0">
            <x v="1"/>
          </reference>
          <reference field="21" count="1" selected="0">
            <x v="12"/>
          </reference>
        </references>
      </pivotArea>
    </format>
    <format dxfId="4216">
      <pivotArea dataOnly="0" labelOnly="1" outline="0" fieldPosition="0">
        <references count="5">
          <reference field="5" count="1" selected="0">
            <x v="0"/>
          </reference>
          <reference field="11" count="1">
            <x v="1"/>
          </reference>
          <reference field="14" count="1" selected="0">
            <x v="1"/>
          </reference>
          <reference field="15" count="1" selected="0">
            <x v="0"/>
          </reference>
          <reference field="21" count="1" selected="0">
            <x v="12"/>
          </reference>
        </references>
      </pivotArea>
    </format>
    <format dxfId="4215">
      <pivotArea dataOnly="0" labelOnly="1" outline="0" fieldPosition="0">
        <references count="5">
          <reference field="5" count="1" selected="0">
            <x v="0"/>
          </reference>
          <reference field="11" count="1">
            <x v="9"/>
          </reference>
          <reference field="14" count="1" selected="0">
            <x v="28"/>
          </reference>
          <reference field="15" count="1" selected="0">
            <x v="1"/>
          </reference>
          <reference field="21" count="1" selected="0">
            <x v="12"/>
          </reference>
        </references>
      </pivotArea>
    </format>
    <format dxfId="4214">
      <pivotArea dataOnly="0" labelOnly="1" outline="0" fieldPosition="0">
        <references count="5">
          <reference field="5" count="1" selected="0">
            <x v="0"/>
          </reference>
          <reference field="11" count="1">
            <x v="5"/>
          </reference>
          <reference field="14" count="1" selected="0">
            <x v="31"/>
          </reference>
          <reference field="15" count="1" selected="0">
            <x v="2"/>
          </reference>
          <reference field="21" count="1" selected="0">
            <x v="12"/>
          </reference>
        </references>
      </pivotArea>
    </format>
    <format dxfId="4213">
      <pivotArea dataOnly="0" labelOnly="1" outline="0" fieldPosition="0">
        <references count="5">
          <reference field="5" count="1" selected="0">
            <x v="0"/>
          </reference>
          <reference field="11" count="1">
            <x v="2"/>
          </reference>
          <reference field="14" count="1" selected="0">
            <x v="5"/>
          </reference>
          <reference field="15" count="1" selected="0">
            <x v="1"/>
          </reference>
          <reference field="21" count="1" selected="0">
            <x v="12"/>
          </reference>
        </references>
      </pivotArea>
    </format>
    <format dxfId="4212">
      <pivotArea dataOnly="0" labelOnly="1" outline="0" fieldPosition="0">
        <references count="5">
          <reference field="5" count="1" selected="0">
            <x v="0"/>
          </reference>
          <reference field="11" count="1">
            <x v="1"/>
          </reference>
          <reference field="14" count="1" selected="0">
            <x v="36"/>
          </reference>
          <reference field="15" count="1" selected="0">
            <x v="1"/>
          </reference>
          <reference field="21" count="1" selected="0">
            <x v="12"/>
          </reference>
        </references>
      </pivotArea>
    </format>
    <format dxfId="4211">
      <pivotArea dataOnly="0" labelOnly="1" outline="0" fieldPosition="0">
        <references count="5">
          <reference field="5" count="1" selected="0">
            <x v="0"/>
          </reference>
          <reference field="11" count="1">
            <x v="17"/>
          </reference>
          <reference field="14" count="1" selected="0">
            <x v="368"/>
          </reference>
          <reference field="15" count="1" selected="0">
            <x v="0"/>
          </reference>
          <reference field="21" count="1" selected="0">
            <x v="12"/>
          </reference>
        </references>
      </pivotArea>
    </format>
    <format dxfId="4210">
      <pivotArea dataOnly="0" labelOnly="1" outline="0" fieldPosition="0">
        <references count="5">
          <reference field="5" count="1" selected="0">
            <x v="0"/>
          </reference>
          <reference field="11" count="1">
            <x v="1"/>
          </reference>
          <reference field="14" count="1" selected="0">
            <x v="38"/>
          </reference>
          <reference field="15" count="1" selected="0">
            <x v="1"/>
          </reference>
          <reference field="21" count="1" selected="0">
            <x v="12"/>
          </reference>
        </references>
      </pivotArea>
    </format>
    <format dxfId="4209">
      <pivotArea dataOnly="0" labelOnly="1" outline="0" fieldPosition="0">
        <references count="5">
          <reference field="5" count="1" selected="0">
            <x v="0"/>
          </reference>
          <reference field="11" count="1">
            <x v="13"/>
          </reference>
          <reference field="14" count="1" selected="0">
            <x v="40"/>
          </reference>
          <reference field="15" count="1" selected="0">
            <x v="1"/>
          </reference>
          <reference field="21" count="1" selected="0">
            <x v="12"/>
          </reference>
        </references>
      </pivotArea>
    </format>
    <format dxfId="4208">
      <pivotArea dataOnly="0" labelOnly="1" outline="0" fieldPosition="0">
        <references count="5">
          <reference field="5" count="1" selected="0">
            <x v="0"/>
          </reference>
          <reference field="11" count="1">
            <x v="0"/>
          </reference>
          <reference field="14" count="1" selected="0">
            <x v="9"/>
          </reference>
          <reference field="15" count="1" selected="0">
            <x v="1"/>
          </reference>
          <reference field="21" count="1" selected="0">
            <x v="12"/>
          </reference>
        </references>
      </pivotArea>
    </format>
    <format dxfId="4207">
      <pivotArea dataOnly="0" labelOnly="1" outline="0" fieldPosition="0">
        <references count="5">
          <reference field="5" count="1" selected="0">
            <x v="0"/>
          </reference>
          <reference field="11" count="1">
            <x v="4"/>
          </reference>
          <reference field="14" count="1" selected="0">
            <x v="10"/>
          </reference>
          <reference field="15" count="1" selected="0">
            <x v="1"/>
          </reference>
          <reference field="21" count="1" selected="0">
            <x v="12"/>
          </reference>
        </references>
      </pivotArea>
    </format>
    <format dxfId="4206">
      <pivotArea dataOnly="0" labelOnly="1" outline="0" fieldPosition="0">
        <references count="5">
          <reference field="5" count="1" selected="0">
            <x v="0"/>
          </reference>
          <reference field="11" count="1">
            <x v="1"/>
          </reference>
          <reference field="14" count="1" selected="0">
            <x v="11"/>
          </reference>
          <reference field="15" count="1" selected="0">
            <x v="0"/>
          </reference>
          <reference field="21" count="1" selected="0">
            <x v="12"/>
          </reference>
        </references>
      </pivotArea>
    </format>
    <format dxfId="4205">
      <pivotArea dataOnly="0" labelOnly="1" outline="0" fieldPosition="0">
        <references count="5">
          <reference field="5" count="1" selected="0">
            <x v="0"/>
          </reference>
          <reference field="11" count="1">
            <x v="5"/>
          </reference>
          <reference field="14" count="1" selected="0">
            <x v="12"/>
          </reference>
          <reference field="15" count="1" selected="0">
            <x v="1"/>
          </reference>
          <reference field="21" count="1" selected="0">
            <x v="12"/>
          </reference>
        </references>
      </pivotArea>
    </format>
    <format dxfId="4204">
      <pivotArea dataOnly="0" labelOnly="1" outline="0" fieldPosition="0">
        <references count="5">
          <reference field="5" count="1" selected="0">
            <x v="0"/>
          </reference>
          <reference field="11" count="1">
            <x v="6"/>
          </reference>
          <reference field="14" count="1" selected="0">
            <x v="13"/>
          </reference>
          <reference field="15" count="1" selected="0">
            <x v="1"/>
          </reference>
          <reference field="21" count="1" selected="0">
            <x v="12"/>
          </reference>
        </references>
      </pivotArea>
    </format>
    <format dxfId="4203">
      <pivotArea dataOnly="0" labelOnly="1" outline="0" fieldPosition="0">
        <references count="5">
          <reference field="5" count="1" selected="0">
            <x v="0"/>
          </reference>
          <reference field="11" count="1">
            <x v="2"/>
          </reference>
          <reference field="14" count="1" selected="0">
            <x v="42"/>
          </reference>
          <reference field="15" count="1" selected="0">
            <x v="1"/>
          </reference>
          <reference field="21" count="1" selected="0">
            <x v="12"/>
          </reference>
        </references>
      </pivotArea>
    </format>
    <format dxfId="4202">
      <pivotArea dataOnly="0" labelOnly="1" outline="0" fieldPosition="0">
        <references count="5">
          <reference field="5" count="1" selected="0">
            <x v="0"/>
          </reference>
          <reference field="11" count="1">
            <x v="1"/>
          </reference>
          <reference field="14" count="1" selected="0">
            <x v="14"/>
          </reference>
          <reference field="15" count="1" selected="0">
            <x v="1"/>
          </reference>
          <reference field="21" count="1" selected="0">
            <x v="12"/>
          </reference>
        </references>
      </pivotArea>
    </format>
    <format dxfId="4201">
      <pivotArea dataOnly="0" labelOnly="1" outline="0" fieldPosition="0">
        <references count="5">
          <reference field="5" count="1" selected="0">
            <x v="0"/>
          </reference>
          <reference field="11" count="1">
            <x v="15"/>
          </reference>
          <reference field="14" count="1" selected="0">
            <x v="256"/>
          </reference>
          <reference field="15" count="1" selected="0">
            <x v="1"/>
          </reference>
          <reference field="21" count="1" selected="0">
            <x v="12"/>
          </reference>
        </references>
      </pivotArea>
    </format>
    <format dxfId="4200">
      <pivotArea dataOnly="0" labelOnly="1" outline="0" fieldPosition="0">
        <references count="5">
          <reference field="5" count="1" selected="0">
            <x v="0"/>
          </reference>
          <reference field="11" count="1">
            <x v="7"/>
          </reference>
          <reference field="14" count="1" selected="0">
            <x v="16"/>
          </reference>
          <reference field="15" count="1" selected="0">
            <x v="1"/>
          </reference>
          <reference field="21" count="1" selected="0">
            <x v="12"/>
          </reference>
        </references>
      </pivotArea>
    </format>
    <format dxfId="4199">
      <pivotArea dataOnly="0" labelOnly="1" outline="0" fieldPosition="0">
        <references count="5">
          <reference field="5" count="1" selected="0">
            <x v="0"/>
          </reference>
          <reference field="11" count="1">
            <x v="8"/>
          </reference>
          <reference field="14" count="1" selected="0">
            <x v="17"/>
          </reference>
          <reference field="15" count="1" selected="0">
            <x v="1"/>
          </reference>
          <reference field="21" count="1" selected="0">
            <x v="12"/>
          </reference>
        </references>
      </pivotArea>
    </format>
    <format dxfId="4198">
      <pivotArea dataOnly="0" labelOnly="1" outline="0" fieldPosition="0">
        <references count="5">
          <reference field="5" count="1" selected="0">
            <x v="0"/>
          </reference>
          <reference field="11" count="1">
            <x v="5"/>
          </reference>
          <reference field="14" count="1" selected="0">
            <x v="18"/>
          </reference>
          <reference field="15" count="1" selected="0">
            <x v="1"/>
          </reference>
          <reference field="21" count="1" selected="0">
            <x v="12"/>
          </reference>
        </references>
      </pivotArea>
    </format>
    <format dxfId="4197">
      <pivotArea dataOnly="0" labelOnly="1" outline="0" fieldPosition="0">
        <references count="5">
          <reference field="5" count="1" selected="0">
            <x v="0"/>
          </reference>
          <reference field="11" count="1">
            <x v="9"/>
          </reference>
          <reference field="14" count="1" selected="0">
            <x v="19"/>
          </reference>
          <reference field="15" count="1" selected="0">
            <x v="1"/>
          </reference>
          <reference field="21" count="1" selected="0">
            <x v="12"/>
          </reference>
        </references>
      </pivotArea>
    </format>
    <format dxfId="4196">
      <pivotArea dataOnly="0" labelOnly="1" outline="0" fieldPosition="0">
        <references count="5">
          <reference field="5" count="1" selected="0">
            <x v="0"/>
          </reference>
          <reference field="11" count="1">
            <x v="1"/>
          </reference>
          <reference field="14" count="1" selected="0">
            <x v="59"/>
          </reference>
          <reference field="15" count="1" selected="0">
            <x v="1"/>
          </reference>
          <reference field="21" count="1" selected="0">
            <x v="12"/>
          </reference>
        </references>
      </pivotArea>
    </format>
    <format dxfId="4195">
      <pivotArea dataOnly="0" labelOnly="1" outline="0" fieldPosition="0">
        <references count="5">
          <reference field="5" count="1" selected="0">
            <x v="0"/>
          </reference>
          <reference field="11" count="1">
            <x v="10"/>
          </reference>
          <reference field="14" count="1" selected="0">
            <x v="20"/>
          </reference>
          <reference field="15" count="1" selected="0">
            <x v="1"/>
          </reference>
          <reference field="21" count="1" selected="0">
            <x v="12"/>
          </reference>
        </references>
      </pivotArea>
    </format>
    <format dxfId="4194">
      <pivotArea dataOnly="0" labelOnly="1" outline="0" fieldPosition="0">
        <references count="5">
          <reference field="5" count="1" selected="0">
            <x v="0"/>
          </reference>
          <reference field="11" count="1">
            <x v="1"/>
          </reference>
          <reference field="14" count="1" selected="0">
            <x v="49"/>
          </reference>
          <reference field="15" count="1" selected="0">
            <x v="1"/>
          </reference>
          <reference field="21" count="1" selected="0">
            <x v="12"/>
          </reference>
        </references>
      </pivotArea>
    </format>
    <format dxfId="4193">
      <pivotArea dataOnly="0" labelOnly="1" outline="0" fieldPosition="0">
        <references count="5">
          <reference field="5" count="1" selected="0">
            <x v="0"/>
          </reference>
          <reference field="11" count="1">
            <x v="6"/>
          </reference>
          <reference field="14" count="1" selected="0">
            <x v="51"/>
          </reference>
          <reference field="15" count="1" selected="0">
            <x v="1"/>
          </reference>
          <reference field="21" count="1" selected="0">
            <x v="12"/>
          </reference>
        </references>
      </pivotArea>
    </format>
    <format dxfId="4192">
      <pivotArea dataOnly="0" labelOnly="1" outline="0" fieldPosition="0">
        <references count="5">
          <reference field="5" count="1" selected="0">
            <x v="0"/>
          </reference>
          <reference field="11" count="1">
            <x v="1"/>
          </reference>
          <reference field="14" count="1" selected="0">
            <x v="22"/>
          </reference>
          <reference field="15" count="1" selected="0">
            <x v="1"/>
          </reference>
          <reference field="21" count="1" selected="0">
            <x v="12"/>
          </reference>
        </references>
      </pivotArea>
    </format>
    <format dxfId="4191">
      <pivotArea dataOnly="0" labelOnly="1" outline="0" fieldPosition="0">
        <references count="5">
          <reference field="5" count="1" selected="0">
            <x v="0"/>
          </reference>
          <reference field="11" count="1">
            <x v="1"/>
          </reference>
          <reference field="14" count="1" selected="0">
            <x v="53"/>
          </reference>
          <reference field="15" count="1" selected="0">
            <x v="1"/>
          </reference>
          <reference field="21" count="1" selected="0">
            <x v="12"/>
          </reference>
        </references>
      </pivotArea>
    </format>
    <format dxfId="4190">
      <pivotArea dataOnly="0" labelOnly="1" outline="0" fieldPosition="0">
        <references count="5">
          <reference field="5" count="1" selected="0">
            <x v="0"/>
          </reference>
          <reference field="11" count="1">
            <x v="46"/>
          </reference>
          <reference field="14" count="1" selected="0">
            <x v="379"/>
          </reference>
          <reference field="15" count="1" selected="0">
            <x v="1"/>
          </reference>
          <reference field="21" count="1" selected="0">
            <x v="12"/>
          </reference>
        </references>
      </pivotArea>
    </format>
    <format dxfId="4189">
      <pivotArea dataOnly="0" labelOnly="1" outline="0" fieldPosition="0">
        <references count="5">
          <reference field="5" count="1" selected="0">
            <x v="4"/>
          </reference>
          <reference field="11" count="1">
            <x v="10"/>
          </reference>
          <reference field="14" count="1" selected="0">
            <x v="101"/>
          </reference>
          <reference field="15" count="1" selected="0">
            <x v="2"/>
          </reference>
          <reference field="21" count="1" selected="0">
            <x v="12"/>
          </reference>
        </references>
      </pivotArea>
    </format>
    <format dxfId="4188">
      <pivotArea dataOnly="0" labelOnly="1" outline="0" fieldPosition="0">
        <references count="5">
          <reference field="5" count="1" selected="0">
            <x v="4"/>
          </reference>
          <reference field="11" count="1">
            <x v="32"/>
          </reference>
          <reference field="14" count="1" selected="0">
            <x v="102"/>
          </reference>
          <reference field="15" count="1" selected="0">
            <x v="1"/>
          </reference>
          <reference field="21" count="1" selected="0">
            <x v="12"/>
          </reference>
        </references>
      </pivotArea>
    </format>
    <format dxfId="4187">
      <pivotArea dataOnly="0" labelOnly="1" outline="0" fieldPosition="0">
        <references count="5">
          <reference field="5" count="1" selected="0">
            <x v="4"/>
          </reference>
          <reference field="11" count="1">
            <x v="5"/>
          </reference>
          <reference field="14" count="1" selected="0">
            <x v="103"/>
          </reference>
          <reference field="15" count="1" selected="0">
            <x v="1"/>
          </reference>
          <reference field="21" count="1" selected="0">
            <x v="12"/>
          </reference>
        </references>
      </pivotArea>
    </format>
    <format dxfId="4186">
      <pivotArea dataOnly="0" labelOnly="1" outline="0" fieldPosition="0">
        <references count="5">
          <reference field="5" count="1" selected="0">
            <x v="4"/>
          </reference>
          <reference field="11" count="1">
            <x v="2"/>
          </reference>
          <reference field="14" count="1" selected="0">
            <x v="104"/>
          </reference>
          <reference field="15" count="1" selected="0">
            <x v="1"/>
          </reference>
          <reference field="21" count="1" selected="0">
            <x v="12"/>
          </reference>
        </references>
      </pivotArea>
    </format>
    <format dxfId="4185">
      <pivotArea dataOnly="0" labelOnly="1" outline="0" fieldPosition="0">
        <references count="5">
          <reference field="5" count="1" selected="0">
            <x v="4"/>
          </reference>
          <reference field="11" count="1">
            <x v="10"/>
          </reference>
          <reference field="14" count="1" selected="0">
            <x v="105"/>
          </reference>
          <reference field="15" count="1" selected="0">
            <x v="1"/>
          </reference>
          <reference field="21" count="1" selected="0">
            <x v="12"/>
          </reference>
        </references>
      </pivotArea>
    </format>
    <format dxfId="4184">
      <pivotArea dataOnly="0" labelOnly="1" outline="0" fieldPosition="0">
        <references count="5">
          <reference field="5" count="1" selected="0">
            <x v="4"/>
          </reference>
          <reference field="11" count="1">
            <x v="2"/>
          </reference>
          <reference field="14" count="1" selected="0">
            <x v="106"/>
          </reference>
          <reference field="15" count="1" selected="0">
            <x v="1"/>
          </reference>
          <reference field="21" count="1" selected="0">
            <x v="12"/>
          </reference>
        </references>
      </pivotArea>
    </format>
    <format dxfId="4183">
      <pivotArea dataOnly="0" labelOnly="1" outline="0" fieldPosition="0">
        <references count="5">
          <reference field="5" count="1" selected="0">
            <x v="4"/>
          </reference>
          <reference field="11" count="1">
            <x v="5"/>
          </reference>
          <reference field="14" count="1" selected="0">
            <x v="107"/>
          </reference>
          <reference field="15" count="1" selected="0">
            <x v="2"/>
          </reference>
          <reference field="21" count="1" selected="0">
            <x v="12"/>
          </reference>
        </references>
      </pivotArea>
    </format>
    <format dxfId="4182">
      <pivotArea dataOnly="0" labelOnly="1" outline="0" fieldPosition="0">
        <references count="5">
          <reference field="5" count="1" selected="0">
            <x v="4"/>
          </reference>
          <reference field="11" count="1">
            <x v="1"/>
          </reference>
          <reference field="14" count="1" selected="0">
            <x v="108"/>
          </reference>
          <reference field="15" count="1" selected="0">
            <x v="1"/>
          </reference>
          <reference field="21" count="1" selected="0">
            <x v="12"/>
          </reference>
        </references>
      </pivotArea>
    </format>
    <format dxfId="4181">
      <pivotArea dataOnly="0" labelOnly="1" outline="0" fieldPosition="0">
        <references count="5">
          <reference field="5" count="1" selected="0">
            <x v="4"/>
          </reference>
          <reference field="11" count="1">
            <x v="5"/>
          </reference>
          <reference field="14" count="1" selected="0">
            <x v="110"/>
          </reference>
          <reference field="15" count="1" selected="0">
            <x v="1"/>
          </reference>
          <reference field="21" count="1" selected="0">
            <x v="12"/>
          </reference>
        </references>
      </pivotArea>
    </format>
    <format dxfId="4180">
      <pivotArea dataOnly="0" labelOnly="1" outline="0" fieldPosition="0">
        <references count="5">
          <reference field="5" count="1" selected="0">
            <x v="4"/>
          </reference>
          <reference field="11" count="1">
            <x v="1"/>
          </reference>
          <reference field="14" count="1" selected="0">
            <x v="112"/>
          </reference>
          <reference field="15" count="1" selected="0">
            <x v="1"/>
          </reference>
          <reference field="21" count="1" selected="0">
            <x v="12"/>
          </reference>
        </references>
      </pivotArea>
    </format>
    <format dxfId="4179">
      <pivotArea dataOnly="0" labelOnly="1" outline="0" fieldPosition="0">
        <references count="5">
          <reference field="5" count="1" selected="0">
            <x v="4"/>
          </reference>
          <reference field="11" count="1">
            <x v="0"/>
          </reference>
          <reference field="14" count="1" selected="0">
            <x v="113"/>
          </reference>
          <reference field="15" count="1" selected="0">
            <x v="1"/>
          </reference>
          <reference field="21" count="1" selected="0">
            <x v="12"/>
          </reference>
        </references>
      </pivotArea>
    </format>
    <format dxfId="4178">
      <pivotArea dataOnly="0" labelOnly="1" outline="0" fieldPosition="0">
        <references count="5">
          <reference field="5" count="1" selected="0">
            <x v="4"/>
          </reference>
          <reference field="11" count="1">
            <x v="7"/>
          </reference>
          <reference field="14" count="1" selected="0">
            <x v="114"/>
          </reference>
          <reference field="15" count="1" selected="0">
            <x v="1"/>
          </reference>
          <reference field="21" count="1" selected="0">
            <x v="12"/>
          </reference>
        </references>
      </pivotArea>
    </format>
    <format dxfId="4177">
      <pivotArea dataOnly="0" labelOnly="1" outline="0" fieldPosition="0">
        <references count="5">
          <reference field="5" count="1" selected="0">
            <x v="4"/>
          </reference>
          <reference field="11" count="1">
            <x v="5"/>
          </reference>
          <reference field="14" count="1" selected="0">
            <x v="369"/>
          </reference>
          <reference field="15" count="1" selected="0">
            <x v="1"/>
          </reference>
          <reference field="21" count="1" selected="0">
            <x v="12"/>
          </reference>
        </references>
      </pivotArea>
    </format>
    <format dxfId="4176">
      <pivotArea dataOnly="0" labelOnly="1" outline="0" fieldPosition="0">
        <references count="5">
          <reference field="5" count="1" selected="0">
            <x v="4"/>
          </reference>
          <reference field="11" count="1">
            <x v="2"/>
          </reference>
          <reference field="14" count="1" selected="0">
            <x v="115"/>
          </reference>
          <reference field="15" count="1" selected="0">
            <x v="1"/>
          </reference>
          <reference field="21" count="1" selected="0">
            <x v="12"/>
          </reference>
        </references>
      </pivotArea>
    </format>
    <format dxfId="4175">
      <pivotArea dataOnly="0" labelOnly="1" outline="0" fieldPosition="0">
        <references count="5">
          <reference field="5" count="1" selected="0">
            <x v="4"/>
          </reference>
          <reference field="11" count="1">
            <x v="8"/>
          </reference>
          <reference field="14" count="1" selected="0">
            <x v="116"/>
          </reference>
          <reference field="15" count="1" selected="0">
            <x v="2"/>
          </reference>
          <reference field="21" count="1" selected="0">
            <x v="12"/>
          </reference>
        </references>
      </pivotArea>
    </format>
    <format dxfId="4174">
      <pivotArea dataOnly="0" labelOnly="1" outline="0" fieldPosition="0">
        <references count="5">
          <reference field="5" count="1" selected="0">
            <x v="4"/>
          </reference>
          <reference field="11" count="1">
            <x v="6"/>
          </reference>
          <reference field="14" count="1" selected="0">
            <x v="118"/>
          </reference>
          <reference field="15" count="1" selected="0">
            <x v="1"/>
          </reference>
          <reference field="21" count="1" selected="0">
            <x v="12"/>
          </reference>
        </references>
      </pivotArea>
    </format>
    <format dxfId="4173">
      <pivotArea dataOnly="0" labelOnly="1" outline="0" fieldPosition="0">
        <references count="5">
          <reference field="5" count="1" selected="0">
            <x v="4"/>
          </reference>
          <reference field="11" count="1">
            <x v="2"/>
          </reference>
          <reference field="14" count="1" selected="0">
            <x v="370"/>
          </reference>
          <reference field="15" count="1" selected="0">
            <x v="1"/>
          </reference>
          <reference field="21" count="1" selected="0">
            <x v="12"/>
          </reference>
        </references>
      </pivotArea>
    </format>
    <format dxfId="4172">
      <pivotArea dataOnly="0" labelOnly="1" outline="0" fieldPosition="0">
        <references count="5">
          <reference field="5" count="1" selected="0">
            <x v="4"/>
          </reference>
          <reference field="11" count="1">
            <x v="1"/>
          </reference>
          <reference field="14" count="1" selected="0">
            <x v="371"/>
          </reference>
          <reference field="15" count="1" selected="0">
            <x v="2"/>
          </reference>
          <reference field="21" count="1" selected="0">
            <x v="12"/>
          </reference>
        </references>
      </pivotArea>
    </format>
    <format dxfId="4171">
      <pivotArea dataOnly="0" labelOnly="1" outline="0" fieldPosition="0">
        <references count="5">
          <reference field="5" count="1" selected="0">
            <x v="4"/>
          </reference>
          <reference field="11" count="1">
            <x v="9"/>
          </reference>
          <reference field="14" count="1" selected="0">
            <x v="119"/>
          </reference>
          <reference field="15" count="1" selected="0">
            <x v="1"/>
          </reference>
          <reference field="21" count="1" selected="0">
            <x v="12"/>
          </reference>
        </references>
      </pivotArea>
    </format>
    <format dxfId="4170">
      <pivotArea dataOnly="0" labelOnly="1" outline="0" fieldPosition="0">
        <references count="5">
          <reference field="5" count="1" selected="0">
            <x v="4"/>
          </reference>
          <reference field="11" count="1">
            <x v="10"/>
          </reference>
          <reference field="14" count="1" selected="0">
            <x v="120"/>
          </reference>
          <reference field="15" count="1" selected="0">
            <x v="1"/>
          </reference>
          <reference field="21" count="1" selected="0">
            <x v="12"/>
          </reference>
        </references>
      </pivotArea>
    </format>
    <format dxfId="4169">
      <pivotArea dataOnly="0" labelOnly="1" outline="0" fieldPosition="0">
        <references count="5">
          <reference field="5" count="1" selected="0">
            <x v="4"/>
          </reference>
          <reference field="11" count="1">
            <x v="2"/>
          </reference>
          <reference field="14" count="1" selected="0">
            <x v="121"/>
          </reference>
          <reference field="15" count="1" selected="0">
            <x v="2"/>
          </reference>
          <reference field="21" count="1" selected="0">
            <x v="12"/>
          </reference>
        </references>
      </pivotArea>
    </format>
    <format dxfId="4168">
      <pivotArea dataOnly="0" labelOnly="1" outline="0" fieldPosition="0">
        <references count="5">
          <reference field="5" count="1" selected="0">
            <x v="4"/>
          </reference>
          <reference field="11" count="1">
            <x v="5"/>
          </reference>
          <reference field="14" count="1" selected="0">
            <x v="362"/>
          </reference>
          <reference field="15" count="1" selected="0">
            <x v="1"/>
          </reference>
          <reference field="21" count="1" selected="0">
            <x v="12"/>
          </reference>
        </references>
      </pivotArea>
    </format>
    <format dxfId="4167">
      <pivotArea dataOnly="0" labelOnly="1" outline="0" fieldPosition="0">
        <references count="5">
          <reference field="5" count="1" selected="0">
            <x v="4"/>
          </reference>
          <reference field="11" count="1">
            <x v="13"/>
          </reference>
          <reference field="14" count="1" selected="0">
            <x v="122"/>
          </reference>
          <reference field="15" count="1" selected="0">
            <x v="1"/>
          </reference>
          <reference field="21" count="1" selected="0">
            <x v="12"/>
          </reference>
        </references>
      </pivotArea>
    </format>
    <format dxfId="4166">
      <pivotArea dataOnly="0" labelOnly="1" outline="0" fieldPosition="0">
        <references count="5">
          <reference field="5" count="1" selected="0">
            <x v="4"/>
          </reference>
          <reference field="11" count="1">
            <x v="3"/>
          </reference>
          <reference field="14" count="1" selected="0">
            <x v="123"/>
          </reference>
          <reference field="15" count="1" selected="0">
            <x v="2"/>
          </reference>
          <reference field="21" count="1" selected="0">
            <x v="12"/>
          </reference>
        </references>
      </pivotArea>
    </format>
    <format dxfId="4165">
      <pivotArea dataOnly="0" labelOnly="1" outline="0" fieldPosition="0">
        <references count="5">
          <reference field="5" count="1" selected="0">
            <x v="4"/>
          </reference>
          <reference field="11" count="1">
            <x v="13"/>
          </reference>
          <reference field="14" count="1" selected="0">
            <x v="124"/>
          </reference>
          <reference field="15" count="1" selected="0">
            <x v="1"/>
          </reference>
          <reference field="21" count="1" selected="0">
            <x v="12"/>
          </reference>
        </references>
      </pivotArea>
    </format>
    <format dxfId="4164">
      <pivotArea dataOnly="0" labelOnly="1" outline="0" fieldPosition="0">
        <references count="5">
          <reference field="5" count="1" selected="0">
            <x v="4"/>
          </reference>
          <reference field="11" count="1">
            <x v="34"/>
          </reference>
          <reference field="14" count="1" selected="0">
            <x v="125"/>
          </reference>
          <reference field="15" count="1" selected="0">
            <x v="1"/>
          </reference>
          <reference field="21" count="1" selected="0">
            <x v="12"/>
          </reference>
        </references>
      </pivotArea>
    </format>
    <format dxfId="4163">
      <pivotArea dataOnly="0" labelOnly="1" outline="0" fieldPosition="0">
        <references count="5">
          <reference field="5" count="1" selected="0">
            <x v="4"/>
          </reference>
          <reference field="11" count="1">
            <x v="5"/>
          </reference>
          <reference field="14" count="1" selected="0">
            <x v="126"/>
          </reference>
          <reference field="15" count="1" selected="0">
            <x v="1"/>
          </reference>
          <reference field="21" count="1" selected="0">
            <x v="12"/>
          </reference>
        </references>
      </pivotArea>
    </format>
    <format dxfId="4162">
      <pivotArea dataOnly="0" labelOnly="1" outline="0" fieldPosition="0">
        <references count="5">
          <reference field="5" count="1" selected="0">
            <x v="4"/>
          </reference>
          <reference field="11" count="1">
            <x v="1"/>
          </reference>
          <reference field="14" count="1" selected="0">
            <x v="127"/>
          </reference>
          <reference field="15" count="1" selected="0">
            <x v="1"/>
          </reference>
          <reference field="21" count="1" selected="0">
            <x v="12"/>
          </reference>
        </references>
      </pivotArea>
    </format>
    <format dxfId="4161">
      <pivotArea dataOnly="0" labelOnly="1" outline="0" fieldPosition="0">
        <references count="5">
          <reference field="5" count="1" selected="0">
            <x v="4"/>
          </reference>
          <reference field="11" count="1">
            <x v="10"/>
          </reference>
          <reference field="14" count="1" selected="0">
            <x v="128"/>
          </reference>
          <reference field="15" count="1" selected="0">
            <x v="2"/>
          </reference>
          <reference field="21" count="1" selected="0">
            <x v="12"/>
          </reference>
        </references>
      </pivotArea>
    </format>
    <format dxfId="4160">
      <pivotArea dataOnly="0" labelOnly="1" outline="0" fieldPosition="0">
        <references count="5">
          <reference field="5" count="1" selected="0">
            <x v="4"/>
          </reference>
          <reference field="11" count="1">
            <x v="1"/>
          </reference>
          <reference field="14" count="1" selected="0">
            <x v="129"/>
          </reference>
          <reference field="15" count="1" selected="0">
            <x v="2"/>
          </reference>
          <reference field="21" count="1" selected="0">
            <x v="12"/>
          </reference>
        </references>
      </pivotArea>
    </format>
    <format dxfId="4159">
      <pivotArea dataOnly="0" labelOnly="1" outline="0" fieldPosition="0">
        <references count="5">
          <reference field="5" count="1" selected="0">
            <x v="4"/>
          </reference>
          <reference field="11" count="1">
            <x v="5"/>
          </reference>
          <reference field="14" count="1" selected="0">
            <x v="380"/>
          </reference>
          <reference field="15" count="1" selected="0">
            <x v="1"/>
          </reference>
          <reference field="21" count="1" selected="0">
            <x v="12"/>
          </reference>
        </references>
      </pivotArea>
    </format>
    <format dxfId="4158">
      <pivotArea dataOnly="0" labelOnly="1" outline="0" fieldPosition="0">
        <references count="5">
          <reference field="5" count="1" selected="0">
            <x v="4"/>
          </reference>
          <reference field="11" count="1">
            <x v="0"/>
          </reference>
          <reference field="14" count="1" selected="0">
            <x v="130"/>
          </reference>
          <reference field="15" count="1" selected="0">
            <x v="1"/>
          </reference>
          <reference field="21" count="1" selected="0">
            <x v="12"/>
          </reference>
        </references>
      </pivotArea>
    </format>
    <format dxfId="4157">
      <pivotArea dataOnly="0" labelOnly="1" outline="0" fieldPosition="0">
        <references count="5">
          <reference field="5" count="1" selected="0">
            <x v="4"/>
          </reference>
          <reference field="11" count="1">
            <x v="7"/>
          </reference>
          <reference field="14" count="1" selected="0">
            <x v="131"/>
          </reference>
          <reference field="15" count="1" selected="0">
            <x v="1"/>
          </reference>
          <reference field="21" count="1" selected="0">
            <x v="12"/>
          </reference>
        </references>
      </pivotArea>
    </format>
    <format dxfId="4156">
      <pivotArea dataOnly="0" labelOnly="1" outline="0" fieldPosition="0">
        <references count="5">
          <reference field="5" count="1" selected="0">
            <x v="4"/>
          </reference>
          <reference field="11" count="1">
            <x v="5"/>
          </reference>
          <reference field="14" count="1" selected="0">
            <x v="132"/>
          </reference>
          <reference field="15" count="1" selected="0">
            <x v="2"/>
          </reference>
          <reference field="21" count="1" selected="0">
            <x v="12"/>
          </reference>
        </references>
      </pivotArea>
    </format>
    <format dxfId="4155">
      <pivotArea dataOnly="0" labelOnly="1" outline="0" fieldPosition="0">
        <references count="5">
          <reference field="5" count="1" selected="0">
            <x v="4"/>
          </reference>
          <reference field="11" count="1">
            <x v="1"/>
          </reference>
          <reference field="14" count="1" selected="0">
            <x v="133"/>
          </reference>
          <reference field="15" count="1" selected="0">
            <x v="1"/>
          </reference>
          <reference field="21" count="1" selected="0">
            <x v="12"/>
          </reference>
        </references>
      </pivotArea>
    </format>
    <format dxfId="4154">
      <pivotArea dataOnly="0" labelOnly="1" outline="0" fieldPosition="0">
        <references count="5">
          <reference field="5" count="1" selected="0">
            <x v="4"/>
          </reference>
          <reference field="11" count="1">
            <x v="32"/>
          </reference>
          <reference field="14" count="1" selected="0">
            <x v="134"/>
          </reference>
          <reference field="15" count="1" selected="0">
            <x v="2"/>
          </reference>
          <reference field="21" count="1" selected="0">
            <x v="12"/>
          </reference>
        </references>
      </pivotArea>
    </format>
    <format dxfId="4153">
      <pivotArea dataOnly="0" labelOnly="1" outline="0" fieldPosition="0">
        <references count="5">
          <reference field="5" count="1" selected="0">
            <x v="4"/>
          </reference>
          <reference field="11" count="1">
            <x v="0"/>
          </reference>
          <reference field="14" count="1" selected="0">
            <x v="135"/>
          </reference>
          <reference field="15" count="1" selected="0">
            <x v="1"/>
          </reference>
          <reference field="21" count="1" selected="0">
            <x v="12"/>
          </reference>
        </references>
      </pivotArea>
    </format>
    <format dxfId="4152">
      <pivotArea dataOnly="0" labelOnly="1" outline="0" fieldPosition="0">
        <references count="5">
          <reference field="5" count="1" selected="0">
            <x v="4"/>
          </reference>
          <reference field="11" count="1">
            <x v="1"/>
          </reference>
          <reference field="14" count="1" selected="0">
            <x v="136"/>
          </reference>
          <reference field="15" count="1" selected="0">
            <x v="1"/>
          </reference>
          <reference field="21" count="1" selected="0">
            <x v="12"/>
          </reference>
        </references>
      </pivotArea>
    </format>
    <format dxfId="4151">
      <pivotArea dataOnly="0" labelOnly="1" outline="0" fieldPosition="0">
        <references count="5">
          <reference field="5" count="1" selected="0">
            <x v="4"/>
          </reference>
          <reference field="11" count="1">
            <x v="8"/>
          </reference>
          <reference field="14" count="1" selected="0">
            <x v="137"/>
          </reference>
          <reference field="15" count="1" selected="0">
            <x v="2"/>
          </reference>
          <reference field="21" count="1" selected="0">
            <x v="12"/>
          </reference>
        </references>
      </pivotArea>
    </format>
    <format dxfId="4150">
      <pivotArea dataOnly="0" labelOnly="1" outline="0" fieldPosition="0">
        <references count="5">
          <reference field="5" count="1" selected="0">
            <x v="4"/>
          </reference>
          <reference field="11" count="1">
            <x v="6"/>
          </reference>
          <reference field="14" count="1" selected="0">
            <x v="139"/>
          </reference>
          <reference field="15" count="1" selected="0">
            <x v="1"/>
          </reference>
          <reference field="21" count="1" selected="0">
            <x v="12"/>
          </reference>
        </references>
      </pivotArea>
    </format>
    <format dxfId="4149">
      <pivotArea dataOnly="0" labelOnly="1" outline="0" fieldPosition="0">
        <references count="5">
          <reference field="5" count="1" selected="0">
            <x v="4"/>
          </reference>
          <reference field="11" count="1">
            <x v="2"/>
          </reference>
          <reference field="14" count="1" selected="0">
            <x v="140"/>
          </reference>
          <reference field="15" count="1" selected="0">
            <x v="1"/>
          </reference>
          <reference field="21" count="1" selected="0">
            <x v="12"/>
          </reference>
        </references>
      </pivotArea>
    </format>
    <format dxfId="4148">
      <pivotArea dataOnly="0" labelOnly="1" outline="0" fieldPosition="0">
        <references count="5">
          <reference field="5" count="1" selected="0">
            <x v="4"/>
          </reference>
          <reference field="11" count="1">
            <x v="35"/>
          </reference>
          <reference field="14" count="1" selected="0">
            <x v="142"/>
          </reference>
          <reference field="15" count="1" selected="0">
            <x v="2"/>
          </reference>
          <reference field="21" count="1" selected="0">
            <x v="12"/>
          </reference>
        </references>
      </pivotArea>
    </format>
    <format dxfId="4147">
      <pivotArea dataOnly="0" labelOnly="1" outline="0" fieldPosition="0">
        <references count="5">
          <reference field="5" count="1" selected="0">
            <x v="4"/>
          </reference>
          <reference field="11" count="1">
            <x v="2"/>
          </reference>
          <reference field="14" count="1" selected="0">
            <x v="143"/>
          </reference>
          <reference field="15" count="1" selected="0">
            <x v="1"/>
          </reference>
          <reference field="21" count="1" selected="0">
            <x v="12"/>
          </reference>
        </references>
      </pivotArea>
    </format>
    <format dxfId="4146">
      <pivotArea dataOnly="0" labelOnly="1" outline="0" fieldPosition="0">
        <references count="5">
          <reference field="5" count="1" selected="0">
            <x v="4"/>
          </reference>
          <reference field="11" count="1">
            <x v="9"/>
          </reference>
          <reference field="14" count="1" selected="0">
            <x v="144"/>
          </reference>
          <reference field="15" count="1" selected="0">
            <x v="1"/>
          </reference>
          <reference field="21" count="1" selected="0">
            <x v="12"/>
          </reference>
        </references>
      </pivotArea>
    </format>
    <format dxfId="4145">
      <pivotArea dataOnly="0" labelOnly="1" outline="0" fieldPosition="0">
        <references count="5">
          <reference field="5" count="1" selected="0">
            <x v="4"/>
          </reference>
          <reference field="11" count="1">
            <x v="6"/>
          </reference>
          <reference field="14" count="1" selected="0">
            <x v="145"/>
          </reference>
          <reference field="15" count="1" selected="0">
            <x v="1"/>
          </reference>
          <reference field="21" count="1" selected="0">
            <x v="12"/>
          </reference>
        </references>
      </pivotArea>
    </format>
    <format dxfId="4144">
      <pivotArea dataOnly="0" labelOnly="1" outline="0" fieldPosition="0">
        <references count="5">
          <reference field="5" count="1" selected="0">
            <x v="4"/>
          </reference>
          <reference field="11" count="1">
            <x v="1"/>
          </reference>
          <reference field="14" count="1" selected="0">
            <x v="148"/>
          </reference>
          <reference field="15" count="1" selected="0">
            <x v="1"/>
          </reference>
          <reference field="21" count="1" selected="0">
            <x v="12"/>
          </reference>
        </references>
      </pivotArea>
    </format>
    <format dxfId="4143">
      <pivotArea dataOnly="0" labelOnly="1" outline="0" fieldPosition="0">
        <references count="5">
          <reference field="5" count="1" selected="0">
            <x v="4"/>
          </reference>
          <reference field="11" count="1">
            <x v="7"/>
          </reference>
          <reference field="14" count="1" selected="0">
            <x v="149"/>
          </reference>
          <reference field="15" count="1" selected="0">
            <x v="2"/>
          </reference>
          <reference field="21" count="1" selected="0">
            <x v="12"/>
          </reference>
        </references>
      </pivotArea>
    </format>
    <format dxfId="4142">
      <pivotArea dataOnly="0" labelOnly="1" outline="0" fieldPosition="0">
        <references count="5">
          <reference field="5" count="1" selected="0">
            <x v="4"/>
          </reference>
          <reference field="11" count="1">
            <x v="36"/>
          </reference>
          <reference field="14" count="1" selected="0">
            <x v="150"/>
          </reference>
          <reference field="15" count="1" selected="0">
            <x v="1"/>
          </reference>
          <reference field="21" count="1" selected="0">
            <x v="12"/>
          </reference>
        </references>
      </pivotArea>
    </format>
    <format dxfId="4141">
      <pivotArea dataOnly="0" labelOnly="1" outline="0" fieldPosition="0">
        <references count="5">
          <reference field="5" count="1" selected="0">
            <x v="4"/>
          </reference>
          <reference field="11" count="1">
            <x v="32"/>
          </reference>
          <reference field="14" count="1" selected="0">
            <x v="151"/>
          </reference>
          <reference field="15" count="1" selected="0">
            <x v="2"/>
          </reference>
          <reference field="21" count="1" selected="0">
            <x v="12"/>
          </reference>
        </references>
      </pivotArea>
    </format>
    <format dxfId="4140">
      <pivotArea dataOnly="0" labelOnly="1" outline="0" fieldPosition="0">
        <references count="5">
          <reference field="5" count="1" selected="0">
            <x v="4"/>
          </reference>
          <reference field="11" count="1">
            <x v="6"/>
          </reference>
          <reference field="14" count="1" selected="0">
            <x v="152"/>
          </reference>
          <reference field="15" count="1" selected="0">
            <x v="1"/>
          </reference>
          <reference field="21" count="1" selected="0">
            <x v="12"/>
          </reference>
        </references>
      </pivotArea>
    </format>
    <format dxfId="4139">
      <pivotArea dataOnly="0" labelOnly="1" outline="0" fieldPosition="0">
        <references count="5">
          <reference field="5" count="1" selected="0">
            <x v="4"/>
          </reference>
          <reference field="11" count="1">
            <x v="9"/>
          </reference>
          <reference field="14" count="1" selected="0">
            <x v="153"/>
          </reference>
          <reference field="15" count="1" selected="0">
            <x v="2"/>
          </reference>
          <reference field="21" count="1" selected="0">
            <x v="12"/>
          </reference>
        </references>
      </pivotArea>
    </format>
    <format dxfId="4138">
      <pivotArea dataOnly="0" labelOnly="1" outline="0" fieldPosition="0">
        <references count="5">
          <reference field="5" count="1" selected="0">
            <x v="4"/>
          </reference>
          <reference field="11" count="1">
            <x v="0"/>
          </reference>
          <reference field="14" count="1" selected="0">
            <x v="154"/>
          </reference>
          <reference field="15" count="1" selected="0">
            <x v="0"/>
          </reference>
          <reference field="21" count="1" selected="0">
            <x v="12"/>
          </reference>
        </references>
      </pivotArea>
    </format>
    <format dxfId="4137">
      <pivotArea dataOnly="0" labelOnly="1" outline="0" fieldPosition="0">
        <references count="5">
          <reference field="5" count="1" selected="0">
            <x v="4"/>
          </reference>
          <reference field="11" count="1">
            <x v="33"/>
          </reference>
          <reference field="14" count="1" selected="0">
            <x v="155"/>
          </reference>
          <reference field="15" count="1" selected="0">
            <x v="2"/>
          </reference>
          <reference field="21" count="1" selected="0">
            <x v="12"/>
          </reference>
        </references>
      </pivotArea>
    </format>
    <format dxfId="4136">
      <pivotArea dataOnly="0" labelOnly="1" outline="0" fieldPosition="0">
        <references count="5">
          <reference field="5" count="1" selected="0">
            <x v="4"/>
          </reference>
          <reference field="11" count="1">
            <x v="9"/>
          </reference>
          <reference field="14" count="1" selected="0">
            <x v="156"/>
          </reference>
          <reference field="15" count="1" selected="0">
            <x v="2"/>
          </reference>
          <reference field="21" count="1" selected="0">
            <x v="12"/>
          </reference>
        </references>
      </pivotArea>
    </format>
    <format dxfId="4135">
      <pivotArea dataOnly="0" labelOnly="1" outline="0" fieldPosition="0">
        <references count="5">
          <reference field="5" count="1" selected="0">
            <x v="4"/>
          </reference>
          <reference field="11" count="1">
            <x v="10"/>
          </reference>
          <reference field="14" count="1" selected="0">
            <x v="157"/>
          </reference>
          <reference field="15" count="1" selected="0">
            <x v="1"/>
          </reference>
          <reference field="21" count="1" selected="0">
            <x v="12"/>
          </reference>
        </references>
      </pivotArea>
    </format>
    <format dxfId="4134">
      <pivotArea dataOnly="0" labelOnly="1" outline="0" fieldPosition="0">
        <references count="5">
          <reference field="5" count="1" selected="0">
            <x v="4"/>
          </reference>
          <reference field="11" count="1">
            <x v="37"/>
          </reference>
          <reference field="14" count="1" selected="0">
            <x v="159"/>
          </reference>
          <reference field="15" count="1" selected="0">
            <x v="2"/>
          </reference>
          <reference field="21" count="1" selected="0">
            <x v="12"/>
          </reference>
        </references>
      </pivotArea>
    </format>
    <format dxfId="4133">
      <pivotArea dataOnly="0" labelOnly="1" outline="0" fieldPosition="0">
        <references count="5">
          <reference field="5" count="1" selected="0">
            <x v="4"/>
          </reference>
          <reference field="11" count="1">
            <x v="5"/>
          </reference>
          <reference field="14" count="1" selected="0">
            <x v="160"/>
          </reference>
          <reference field="15" count="1" selected="0">
            <x v="1"/>
          </reference>
          <reference field="21" count="1" selected="0">
            <x v="12"/>
          </reference>
        </references>
      </pivotArea>
    </format>
    <format dxfId="4132">
      <pivotArea dataOnly="0" labelOnly="1" outline="0" fieldPosition="0">
        <references count="5">
          <reference field="5" count="1" selected="0">
            <x v="4"/>
          </reference>
          <reference field="11" count="1">
            <x v="9"/>
          </reference>
          <reference field="14" count="1" selected="0">
            <x v="19"/>
          </reference>
          <reference field="15" count="1" selected="0">
            <x v="1"/>
          </reference>
          <reference field="21" count="1" selected="0">
            <x v="12"/>
          </reference>
        </references>
      </pivotArea>
    </format>
    <format dxfId="4131">
      <pivotArea dataOnly="0" labelOnly="1" outline="0" fieldPosition="0">
        <references count="5">
          <reference field="5" count="1" selected="0">
            <x v="4"/>
          </reference>
          <reference field="11" count="1">
            <x v="37"/>
          </reference>
          <reference field="14" count="1" selected="0">
            <x v="161"/>
          </reference>
          <reference field="15" count="1" selected="0">
            <x v="2"/>
          </reference>
          <reference field="21" count="1" selected="0">
            <x v="12"/>
          </reference>
        </references>
      </pivotArea>
    </format>
    <format dxfId="4130">
      <pivotArea dataOnly="0" labelOnly="1" outline="0" fieldPosition="0">
        <references count="5">
          <reference field="5" count="1" selected="0">
            <x v="4"/>
          </reference>
          <reference field="11" count="1">
            <x v="6"/>
          </reference>
          <reference field="14" count="1" selected="0">
            <x v="162"/>
          </reference>
          <reference field="15" count="1" selected="0">
            <x v="1"/>
          </reference>
          <reference field="21" count="1" selected="0">
            <x v="12"/>
          </reference>
        </references>
      </pivotArea>
    </format>
    <format dxfId="4129">
      <pivotArea dataOnly="0" labelOnly="1" outline="0" fieldPosition="0">
        <references count="5">
          <reference field="5" count="1" selected="0">
            <x v="4"/>
          </reference>
          <reference field="11" count="1">
            <x v="11"/>
          </reference>
          <reference field="14" count="1" selected="0">
            <x v="163"/>
          </reference>
          <reference field="15" count="1" selected="0">
            <x v="1"/>
          </reference>
          <reference field="21" count="1" selected="0">
            <x v="12"/>
          </reference>
        </references>
      </pivotArea>
    </format>
    <format dxfId="4128">
      <pivotArea dataOnly="0" labelOnly="1" outline="0" fieldPosition="0">
        <references count="5">
          <reference field="5" count="1" selected="0">
            <x v="4"/>
          </reference>
          <reference field="11" count="1">
            <x v="6"/>
          </reference>
          <reference field="14" count="1" selected="0">
            <x v="165"/>
          </reference>
          <reference field="15" count="1" selected="0">
            <x v="2"/>
          </reference>
          <reference field="21" count="1" selected="0">
            <x v="12"/>
          </reference>
        </references>
      </pivotArea>
    </format>
    <format dxfId="4127">
      <pivotArea dataOnly="0" labelOnly="1" outline="0" fieldPosition="0">
        <references count="5">
          <reference field="5" count="1" selected="0">
            <x v="4"/>
          </reference>
          <reference field="11" count="1">
            <x v="10"/>
          </reference>
          <reference field="14" count="1" selected="0">
            <x v="20"/>
          </reference>
          <reference field="15" count="1" selected="0">
            <x v="2"/>
          </reference>
          <reference field="21" count="1" selected="0">
            <x v="12"/>
          </reference>
        </references>
      </pivotArea>
    </format>
    <format dxfId="4126">
      <pivotArea dataOnly="0" labelOnly="1" outline="0" fieldPosition="0">
        <references count="5">
          <reference field="5" count="1" selected="0">
            <x v="4"/>
          </reference>
          <reference field="11" count="1">
            <x v="25"/>
          </reference>
          <reference field="14" count="1" selected="0">
            <x v="166"/>
          </reference>
          <reference field="15" count="1" selected="0">
            <x v="2"/>
          </reference>
          <reference field="21" count="1" selected="0">
            <x v="12"/>
          </reference>
        </references>
      </pivotArea>
    </format>
    <format dxfId="4125">
      <pivotArea dataOnly="0" labelOnly="1" outline="0" fieldPosition="0">
        <references count="5">
          <reference field="5" count="1" selected="0">
            <x v="4"/>
          </reference>
          <reference field="11" count="1">
            <x v="6"/>
          </reference>
          <reference field="14" count="1" selected="0">
            <x v="167"/>
          </reference>
          <reference field="15" count="1" selected="0">
            <x v="2"/>
          </reference>
          <reference field="21" count="1" selected="0">
            <x v="12"/>
          </reference>
        </references>
      </pivotArea>
    </format>
    <format dxfId="4124">
      <pivotArea dataOnly="0" labelOnly="1" outline="0" fieldPosition="0">
        <references count="5">
          <reference field="5" count="1" selected="0">
            <x v="4"/>
          </reference>
          <reference field="11" count="1">
            <x v="1"/>
          </reference>
          <reference field="14" count="1" selected="0">
            <x v="168"/>
          </reference>
          <reference field="15" count="1" selected="0">
            <x v="1"/>
          </reference>
          <reference field="21" count="1" selected="0">
            <x v="12"/>
          </reference>
        </references>
      </pivotArea>
    </format>
    <format dxfId="4123">
      <pivotArea dataOnly="0" labelOnly="1" outline="0" fieldPosition="0">
        <references count="5">
          <reference field="5" count="1" selected="0">
            <x v="4"/>
          </reference>
          <reference field="11" count="1">
            <x v="13"/>
          </reference>
          <reference field="14" count="1" selected="0">
            <x v="169"/>
          </reference>
          <reference field="15" count="1" selected="0">
            <x v="1"/>
          </reference>
          <reference field="21" count="1" selected="0">
            <x v="12"/>
          </reference>
        </references>
      </pivotArea>
    </format>
    <format dxfId="4122">
      <pivotArea dataOnly="0" labelOnly="1" outline="0" fieldPosition="0">
        <references count="5">
          <reference field="5" count="1" selected="0">
            <x v="4"/>
          </reference>
          <reference field="11" count="1">
            <x v="31"/>
          </reference>
          <reference field="14" count="1" selected="0">
            <x v="170"/>
          </reference>
          <reference field="15" count="1" selected="0">
            <x v="2"/>
          </reference>
          <reference field="21" count="1" selected="0">
            <x v="12"/>
          </reference>
        </references>
      </pivotArea>
    </format>
    <format dxfId="4121">
      <pivotArea dataOnly="0" labelOnly="1" outline="0" fieldPosition="0">
        <references count="5">
          <reference field="5" count="1" selected="0">
            <x v="4"/>
          </reference>
          <reference field="11" count="1">
            <x v="9"/>
          </reference>
          <reference field="14" count="1" selected="0">
            <x v="171"/>
          </reference>
          <reference field="15" count="1" selected="0">
            <x v="2"/>
          </reference>
          <reference field="21" count="1" selected="0">
            <x v="12"/>
          </reference>
        </references>
      </pivotArea>
    </format>
    <format dxfId="4120">
      <pivotArea dataOnly="0" labelOnly="1" outline="0" fieldPosition="0">
        <references count="5">
          <reference field="5" count="1" selected="0">
            <x v="4"/>
          </reference>
          <reference field="11" count="1">
            <x v="0"/>
          </reference>
          <reference field="14" count="1" selected="0">
            <x v="172"/>
          </reference>
          <reference field="15" count="1" selected="0">
            <x v="1"/>
          </reference>
          <reference field="21" count="1" selected="0">
            <x v="12"/>
          </reference>
        </references>
      </pivotArea>
    </format>
    <format dxfId="4119">
      <pivotArea dataOnly="0" labelOnly="1" outline="0" fieldPosition="0">
        <references count="5">
          <reference field="5" count="1" selected="0">
            <x v="4"/>
          </reference>
          <reference field="11" count="1">
            <x v="13"/>
          </reference>
          <reference field="14" count="1" selected="0">
            <x v="173"/>
          </reference>
          <reference field="15" count="1" selected="0">
            <x v="1"/>
          </reference>
          <reference field="21" count="1" selected="0">
            <x v="12"/>
          </reference>
        </references>
      </pivotArea>
    </format>
    <format dxfId="4118">
      <pivotArea dataOnly="0" labelOnly="1" outline="0" fieldPosition="0">
        <references count="5">
          <reference field="5" count="1" selected="0">
            <x v="4"/>
          </reference>
          <reference field="11" count="1">
            <x v="1"/>
          </reference>
          <reference field="14" count="1" selected="0">
            <x v="381"/>
          </reference>
          <reference field="15" count="1" selected="0">
            <x v="1"/>
          </reference>
          <reference field="21" count="1" selected="0">
            <x v="12"/>
          </reference>
        </references>
      </pivotArea>
    </format>
    <format dxfId="4117">
      <pivotArea dataOnly="0" labelOnly="1" outline="0" fieldPosition="0">
        <references count="5">
          <reference field="5" count="1" selected="0">
            <x v="4"/>
          </reference>
          <reference field="11" count="1">
            <x v="5"/>
          </reference>
          <reference field="14" count="1" selected="0">
            <x v="174"/>
          </reference>
          <reference field="15" count="1" selected="0">
            <x v="2"/>
          </reference>
          <reference field="21" count="1" selected="0">
            <x v="12"/>
          </reference>
        </references>
      </pivotArea>
    </format>
    <format dxfId="4116">
      <pivotArea dataOnly="0" labelOnly="1" outline="0" fieldPosition="0">
        <references count="5">
          <reference field="5" count="1" selected="0">
            <x v="4"/>
          </reference>
          <reference field="11" count="1">
            <x v="32"/>
          </reference>
          <reference field="14" count="1" selected="0">
            <x v="280"/>
          </reference>
          <reference field="15" count="1" selected="0">
            <x v="1"/>
          </reference>
          <reference field="21" count="1" selected="0">
            <x v="12"/>
          </reference>
        </references>
      </pivotArea>
    </format>
    <format dxfId="4115">
      <pivotArea dataOnly="0" labelOnly="1" outline="0" fieldPosition="0">
        <references count="5">
          <reference field="5" count="1" selected="0">
            <x v="4"/>
          </reference>
          <reference field="11" count="1">
            <x v="9"/>
          </reference>
          <reference field="14" count="1" selected="0">
            <x v="175"/>
          </reference>
          <reference field="15" count="1" selected="0">
            <x v="1"/>
          </reference>
          <reference field="21" count="1" selected="0">
            <x v="12"/>
          </reference>
        </references>
      </pivotArea>
    </format>
    <format dxfId="4114">
      <pivotArea dataOnly="0" labelOnly="1" outline="0" fieldPosition="0">
        <references count="5">
          <reference field="5" count="1" selected="0">
            <x v="4"/>
          </reference>
          <reference field="11" count="1">
            <x v="1"/>
          </reference>
          <reference field="14" count="1" selected="0">
            <x v="177"/>
          </reference>
          <reference field="15" count="1" selected="0">
            <x v="1"/>
          </reference>
          <reference field="21" count="1" selected="0">
            <x v="12"/>
          </reference>
        </references>
      </pivotArea>
    </format>
    <format dxfId="4113">
      <pivotArea dataOnly="0" labelOnly="1" outline="0" fieldPosition="0">
        <references count="5">
          <reference field="5" count="1" selected="0">
            <x v="4"/>
          </reference>
          <reference field="11" count="1">
            <x v="15"/>
          </reference>
          <reference field="14" count="1" selected="0">
            <x v="178"/>
          </reference>
          <reference field="15" count="1" selected="0">
            <x v="2"/>
          </reference>
          <reference field="21" count="1" selected="0">
            <x v="12"/>
          </reference>
        </references>
      </pivotArea>
    </format>
    <format dxfId="4112">
      <pivotArea dataOnly="0" labelOnly="1" outline="0" fieldPosition="0">
        <references count="5">
          <reference field="5" count="1" selected="0">
            <x v="4"/>
          </reference>
          <reference field="11" count="1">
            <x v="6"/>
          </reference>
          <reference field="14" count="1" selected="0">
            <x v="180"/>
          </reference>
          <reference field="15" count="1" selected="0">
            <x v="1"/>
          </reference>
          <reference field="21" count="1" selected="0">
            <x v="12"/>
          </reference>
        </references>
      </pivotArea>
    </format>
    <format dxfId="4111">
      <pivotArea dataOnly="0" labelOnly="1" outline="0" fieldPosition="0">
        <references count="5">
          <reference field="5" count="1" selected="0">
            <x v="4"/>
          </reference>
          <reference field="11" count="1">
            <x v="38"/>
          </reference>
          <reference field="14" count="1" selected="0">
            <x v="181"/>
          </reference>
          <reference field="15" count="1" selected="0">
            <x v="0"/>
          </reference>
          <reference field="21" count="1" selected="0">
            <x v="12"/>
          </reference>
        </references>
      </pivotArea>
    </format>
    <format dxfId="4110">
      <pivotArea dataOnly="0" labelOnly="1" outline="0" fieldPosition="0">
        <references count="5">
          <reference field="5" count="1" selected="0">
            <x v="4"/>
          </reference>
          <reference field="11" count="1">
            <x v="9"/>
          </reference>
          <reference field="14" count="1" selected="0">
            <x v="182"/>
          </reference>
          <reference field="15" count="1" selected="0">
            <x v="1"/>
          </reference>
          <reference field="21" count="1" selected="0">
            <x v="12"/>
          </reference>
        </references>
      </pivotArea>
    </format>
    <format dxfId="4109">
      <pivotArea dataOnly="0" labelOnly="1" outline="0" fieldPosition="0">
        <references count="5">
          <reference field="5" count="1" selected="0">
            <x v="4"/>
          </reference>
          <reference field="11" count="1">
            <x v="1"/>
          </reference>
          <reference field="14" count="1" selected="0">
            <x v="183"/>
          </reference>
          <reference field="15" count="1" selected="0">
            <x v="2"/>
          </reference>
          <reference field="21" count="1" selected="0">
            <x v="12"/>
          </reference>
        </references>
      </pivotArea>
    </format>
    <format dxfId="4108">
      <pivotArea dataOnly="0" labelOnly="1" outline="0" fieldPosition="0">
        <references count="5">
          <reference field="5" count="1" selected="0">
            <x v="4"/>
          </reference>
          <reference field="11" count="1">
            <x v="36"/>
          </reference>
          <reference field="14" count="1" selected="0">
            <x v="184"/>
          </reference>
          <reference field="15" count="1" selected="0">
            <x v="2"/>
          </reference>
          <reference field="21" count="1" selected="0">
            <x v="12"/>
          </reference>
        </references>
      </pivotArea>
    </format>
    <format dxfId="4107">
      <pivotArea dataOnly="0" labelOnly="1" outline="0" fieldPosition="0">
        <references count="5">
          <reference field="5" count="1" selected="0">
            <x v="4"/>
          </reference>
          <reference field="11" count="1">
            <x v="1"/>
          </reference>
          <reference field="14" count="1" selected="0">
            <x v="185"/>
          </reference>
          <reference field="15" count="1" selected="0">
            <x v="1"/>
          </reference>
          <reference field="21" count="1" selected="0">
            <x v="12"/>
          </reference>
        </references>
      </pivotArea>
    </format>
    <format dxfId="4106">
      <pivotArea dataOnly="0" labelOnly="1" outline="0" fieldPosition="0">
        <references count="5">
          <reference field="5" count="1" selected="0">
            <x v="4"/>
          </reference>
          <reference field="11" count="1">
            <x v="16"/>
          </reference>
          <reference field="14" count="1" selected="0">
            <x v="281"/>
          </reference>
          <reference field="15" count="1" selected="0">
            <x v="1"/>
          </reference>
          <reference field="21" count="1" selected="0">
            <x v="12"/>
          </reference>
        </references>
      </pivotArea>
    </format>
    <format dxfId="4105">
      <pivotArea dataOnly="0" labelOnly="1" outline="0" fieldPosition="0">
        <references count="5">
          <reference field="5" count="1" selected="0">
            <x v="4"/>
          </reference>
          <reference field="11" count="1">
            <x v="15"/>
          </reference>
          <reference field="14" count="1" selected="0">
            <x v="186"/>
          </reference>
          <reference field="15" count="1" selected="0">
            <x v="2"/>
          </reference>
          <reference field="21" count="1" selected="0">
            <x v="12"/>
          </reference>
        </references>
      </pivotArea>
    </format>
    <format dxfId="4104">
      <pivotArea dataOnly="0" labelOnly="1" outline="0" fieldPosition="0">
        <references count="5">
          <reference field="5" count="1" selected="0">
            <x v="4"/>
          </reference>
          <reference field="11" count="1">
            <x v="6"/>
          </reference>
          <reference field="14" count="1" selected="0">
            <x v="187"/>
          </reference>
          <reference field="15" count="1" selected="0">
            <x v="1"/>
          </reference>
          <reference field="21" count="1" selected="0">
            <x v="12"/>
          </reference>
        </references>
      </pivotArea>
    </format>
    <format dxfId="4103">
      <pivotArea dataOnly="0" labelOnly="1" outline="0" fieldPosition="0">
        <references count="5">
          <reference field="5" count="1" selected="0">
            <x v="4"/>
          </reference>
          <reference field="11" count="1">
            <x v="10"/>
          </reference>
          <reference field="14" count="1" selected="0">
            <x v="189"/>
          </reference>
          <reference field="15" count="1" selected="0">
            <x v="1"/>
          </reference>
          <reference field="21" count="1" selected="0">
            <x v="12"/>
          </reference>
        </references>
      </pivotArea>
    </format>
    <format dxfId="4102">
      <pivotArea dataOnly="0" labelOnly="1" outline="0" fieldPosition="0">
        <references count="5">
          <reference field="5" count="1" selected="0">
            <x v="5"/>
          </reference>
          <reference field="11" count="1">
            <x v="1"/>
          </reference>
          <reference field="14" count="1" selected="0">
            <x v="190"/>
          </reference>
          <reference field="15" count="1" selected="0">
            <x v="2"/>
          </reference>
          <reference field="21" count="1" selected="0">
            <x v="12"/>
          </reference>
        </references>
      </pivotArea>
    </format>
    <format dxfId="4101">
      <pivotArea dataOnly="0" labelOnly="1" outline="0" fieldPosition="0">
        <references count="5">
          <reference field="5" count="1" selected="0">
            <x v="1"/>
          </reference>
          <reference field="11" count="1">
            <x v="9"/>
          </reference>
          <reference field="14" count="1" selected="0">
            <x v="28"/>
          </reference>
          <reference field="15" count="1" selected="0">
            <x v="1"/>
          </reference>
          <reference field="21" count="1" selected="0">
            <x v="12"/>
          </reference>
        </references>
      </pivotArea>
    </format>
    <format dxfId="4100">
      <pivotArea dataOnly="0" labelOnly="1" outline="0" fieldPosition="0">
        <references count="5">
          <reference field="5" count="1" selected="0">
            <x v="1"/>
          </reference>
          <reference field="11" count="1">
            <x v="11"/>
          </reference>
          <reference field="14" count="1" selected="0">
            <x v="29"/>
          </reference>
          <reference field="15" count="1" selected="0">
            <x v="1"/>
          </reference>
          <reference field="21" count="1" selected="0">
            <x v="12"/>
          </reference>
        </references>
      </pivotArea>
    </format>
    <format dxfId="4099">
      <pivotArea dataOnly="0" labelOnly="1" outline="0" fieldPosition="0">
        <references count="5">
          <reference field="5" count="1" selected="0">
            <x v="1"/>
          </reference>
          <reference field="11" count="1">
            <x v="12"/>
          </reference>
          <reference field="14" count="1" selected="0">
            <x v="57"/>
          </reference>
          <reference field="15" count="1" selected="0">
            <x v="1"/>
          </reference>
          <reference field="21" count="1" selected="0">
            <x v="12"/>
          </reference>
        </references>
      </pivotArea>
    </format>
    <format dxfId="4098">
      <pivotArea dataOnly="0" labelOnly="1" outline="0" fieldPosition="0">
        <references count="5">
          <reference field="5" count="1" selected="0">
            <x v="1"/>
          </reference>
          <reference field="11" count="1">
            <x v="5"/>
          </reference>
          <reference field="14" count="1" selected="0">
            <x v="31"/>
          </reference>
          <reference field="15" count="1" selected="0">
            <x v="2"/>
          </reference>
          <reference field="21" count="1" selected="0">
            <x v="12"/>
          </reference>
        </references>
      </pivotArea>
    </format>
    <format dxfId="4097">
      <pivotArea dataOnly="0" labelOnly="1" outline="0" fieldPosition="0">
        <references count="5">
          <reference field="5" count="1" selected="0">
            <x v="1"/>
          </reference>
          <reference field="11" count="1">
            <x v="13"/>
          </reference>
          <reference field="14" count="1" selected="0">
            <x v="35"/>
          </reference>
          <reference field="15" count="1" selected="0">
            <x v="1"/>
          </reference>
          <reference field="21" count="1" selected="0">
            <x v="12"/>
          </reference>
        </references>
      </pivotArea>
    </format>
    <format dxfId="4096">
      <pivotArea dataOnly="0" labelOnly="1" outline="0" fieldPosition="0">
        <references count="5">
          <reference field="5" count="1" selected="0">
            <x v="1"/>
          </reference>
          <reference field="11" count="1">
            <x v="1"/>
          </reference>
          <reference field="14" count="1" selected="0">
            <x v="36"/>
          </reference>
          <reference field="15" count="1" selected="0">
            <x v="1"/>
          </reference>
          <reference field="21" count="1" selected="0">
            <x v="12"/>
          </reference>
        </references>
      </pivotArea>
    </format>
    <format dxfId="4095">
      <pivotArea dataOnly="0" labelOnly="1" outline="0" fieldPosition="0">
        <references count="5">
          <reference field="5" count="1" selected="0">
            <x v="1"/>
          </reference>
          <reference field="11" count="1">
            <x v="11"/>
          </reference>
          <reference field="14" count="1" selected="0">
            <x v="37"/>
          </reference>
          <reference field="15" count="1" selected="0">
            <x v="1"/>
          </reference>
          <reference field="21" count="1" selected="0">
            <x v="12"/>
          </reference>
        </references>
      </pivotArea>
    </format>
    <format dxfId="4094">
      <pivotArea dataOnly="0" labelOnly="1" outline="0" fieldPosition="0">
        <references count="5">
          <reference field="5" count="1" selected="0">
            <x v="1"/>
          </reference>
          <reference field="11" count="1">
            <x v="1"/>
          </reference>
          <reference field="14" count="1" selected="0">
            <x v="38"/>
          </reference>
          <reference field="15" count="1" selected="0">
            <x v="1"/>
          </reference>
          <reference field="21" count="1" selected="0">
            <x v="12"/>
          </reference>
        </references>
      </pivotArea>
    </format>
    <format dxfId="4093">
      <pivotArea dataOnly="0" labelOnly="1" outline="0" fieldPosition="0">
        <references count="5">
          <reference field="5" count="1" selected="0">
            <x v="1"/>
          </reference>
          <reference field="11" count="1">
            <x v="13"/>
          </reference>
          <reference field="14" count="1" selected="0">
            <x v="39"/>
          </reference>
          <reference field="15" count="1" selected="0">
            <x v="1"/>
          </reference>
          <reference field="21" count="1" selected="0">
            <x v="12"/>
          </reference>
        </references>
      </pivotArea>
    </format>
    <format dxfId="4092">
      <pivotArea dataOnly="0" labelOnly="1" outline="0" fieldPosition="0">
        <references count="5">
          <reference field="5" count="1" selected="0">
            <x v="1"/>
          </reference>
          <reference field="11" count="1">
            <x v="14"/>
          </reference>
          <reference field="14" count="1" selected="0">
            <x v="41"/>
          </reference>
          <reference field="15" count="1" selected="0">
            <x v="1"/>
          </reference>
          <reference field="21" count="1" selected="0">
            <x v="12"/>
          </reference>
        </references>
      </pivotArea>
    </format>
    <format dxfId="4091">
      <pivotArea dataOnly="0" labelOnly="1" outline="0" fieldPosition="0">
        <references count="5">
          <reference field="5" count="1" selected="0">
            <x v="1"/>
          </reference>
          <reference field="11" count="1">
            <x v="19"/>
          </reference>
          <reference field="14" count="1" selected="0">
            <x v="58"/>
          </reference>
          <reference field="15" count="1" selected="0">
            <x v="1"/>
          </reference>
          <reference field="21" count="1" selected="0">
            <x v="12"/>
          </reference>
        </references>
      </pivotArea>
    </format>
    <format dxfId="4090">
      <pivotArea dataOnly="0" labelOnly="1" outline="0" fieldPosition="0">
        <references count="5">
          <reference field="5" count="1" selected="0">
            <x v="1"/>
          </reference>
          <reference field="11" count="1">
            <x v="2"/>
          </reference>
          <reference field="14" count="1" selected="0">
            <x v="42"/>
          </reference>
          <reference field="15" count="1" selected="0">
            <x v="1"/>
          </reference>
          <reference field="21" count="1" selected="0">
            <x v="12"/>
          </reference>
        </references>
      </pivotArea>
    </format>
    <format dxfId="4089">
      <pivotArea dataOnly="0" labelOnly="1" outline="0" fieldPosition="0">
        <references count="5">
          <reference field="5" count="1" selected="0">
            <x v="1"/>
          </reference>
          <reference field="11" count="1">
            <x v="1"/>
          </reference>
          <reference field="14" count="1" selected="0">
            <x v="43"/>
          </reference>
          <reference field="15" count="1" selected="0">
            <x v="0"/>
          </reference>
          <reference field="21" count="1" selected="0">
            <x v="12"/>
          </reference>
        </references>
      </pivotArea>
    </format>
    <format dxfId="4088">
      <pivotArea dataOnly="0" labelOnly="1" outline="0" fieldPosition="0">
        <references count="5">
          <reference field="5" count="1" selected="0">
            <x v="1"/>
          </reference>
          <reference field="11" count="1">
            <x v="15"/>
          </reference>
          <reference field="14" count="1" selected="0">
            <x v="256"/>
          </reference>
          <reference field="15" count="1" selected="0">
            <x v="1"/>
          </reference>
          <reference field="21" count="1" selected="0">
            <x v="12"/>
          </reference>
        </references>
      </pivotArea>
    </format>
    <format dxfId="4087">
      <pivotArea dataOnly="0" labelOnly="1" outline="0" fieldPosition="0">
        <references count="5">
          <reference field="5" count="1" selected="0">
            <x v="1"/>
          </reference>
          <reference field="11" count="1">
            <x v="1"/>
          </reference>
          <reference field="14" count="1" selected="0">
            <x v="59"/>
          </reference>
          <reference field="15" count="1" selected="0">
            <x v="1"/>
          </reference>
          <reference field="21" count="1" selected="0">
            <x v="12"/>
          </reference>
        </references>
      </pivotArea>
    </format>
    <format dxfId="4086">
      <pivotArea dataOnly="0" labelOnly="1" outline="0" fieldPosition="0">
        <references count="5">
          <reference field="5" count="1" selected="0">
            <x v="1"/>
          </reference>
          <reference field="11" count="1">
            <x v="6"/>
          </reference>
          <reference field="14" count="1" selected="0">
            <x v="51"/>
          </reference>
          <reference field="15" count="1" selected="0">
            <x v="1"/>
          </reference>
          <reference field="21" count="1" selected="0">
            <x v="12"/>
          </reference>
        </references>
      </pivotArea>
    </format>
    <format dxfId="4085">
      <pivotArea dataOnly="0" labelOnly="1" outline="0" fieldPosition="0">
        <references count="5">
          <reference field="5" count="1" selected="0">
            <x v="1"/>
          </reference>
          <reference field="11" count="1">
            <x v="11"/>
          </reference>
          <reference field="14" count="1" selected="0">
            <x v="364"/>
          </reference>
          <reference field="15" count="1" selected="0">
            <x v="1"/>
          </reference>
          <reference field="21" count="1" selected="0">
            <x v="12"/>
          </reference>
        </references>
      </pivotArea>
    </format>
    <format dxfId="4084">
      <pivotArea dataOnly="0" labelOnly="1" outline="0" fieldPosition="0">
        <references count="5">
          <reference field="5" count="1" selected="0">
            <x v="1"/>
          </reference>
          <reference field="11" count="1">
            <x v="1"/>
          </reference>
          <reference field="14" count="1" selected="0">
            <x v="53"/>
          </reference>
          <reference field="15" count="1" selected="0">
            <x v="1"/>
          </reference>
          <reference field="21" count="1" selected="0">
            <x v="12"/>
          </reference>
        </references>
      </pivotArea>
    </format>
    <format dxfId="4083">
      <pivotArea dataOnly="0" labelOnly="1" outline="0" fieldPosition="0">
        <references count="5">
          <reference field="5" count="1" selected="0">
            <x v="1"/>
          </reference>
          <reference field="11" count="1">
            <x v="14"/>
          </reference>
          <reference field="14" count="1" selected="0">
            <x v="379"/>
          </reference>
          <reference field="15" count="1" selected="0">
            <x v="1"/>
          </reference>
          <reference field="21" count="1" selected="0">
            <x v="12"/>
          </reference>
        </references>
      </pivotArea>
    </format>
    <format dxfId="4082">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1">
            <x v="18"/>
          </reference>
          <reference field="18" count="1" selected="0">
            <x v="16"/>
          </reference>
          <reference field="21" count="1" selected="0">
            <x v="1"/>
          </reference>
        </references>
      </pivotArea>
    </format>
    <format dxfId="4081">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1">
            <x v="18"/>
          </reference>
          <reference field="18" count="1" selected="0">
            <x v="16"/>
          </reference>
          <reference field="21" count="1" selected="0">
            <x v="1"/>
          </reference>
        </references>
      </pivotArea>
    </format>
    <format dxfId="4080">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1">
            <x v="18"/>
          </reference>
          <reference field="18" count="1" selected="0">
            <x v="16"/>
          </reference>
          <reference field="21" count="1" selected="0">
            <x v="1"/>
          </reference>
        </references>
      </pivotArea>
    </format>
    <format dxfId="4079">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1"/>
          </reference>
        </references>
      </pivotArea>
    </format>
    <format dxfId="4078">
      <pivotArea dataOnly="0" labelOnly="1" outline="0" fieldPosition="0">
        <references count="7">
          <reference field="5" count="1" selected="0">
            <x v="2"/>
          </reference>
          <reference field="11" count="1" selected="0">
            <x v="4"/>
          </reference>
          <reference field="14" count="1" selected="0">
            <x v="230"/>
          </reference>
          <reference field="15" count="1" selected="0">
            <x v="1"/>
          </reference>
          <reference field="17" count="1">
            <x v="18"/>
          </reference>
          <reference field="18" count="1" selected="0">
            <x v="16"/>
          </reference>
          <reference field="21" count="1" selected="0">
            <x v="1"/>
          </reference>
        </references>
      </pivotArea>
    </format>
    <format dxfId="4077">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1">
            <x v="18"/>
          </reference>
          <reference field="18" count="1" selected="0">
            <x v="16"/>
          </reference>
          <reference field="21" count="1" selected="0">
            <x v="1"/>
          </reference>
        </references>
      </pivotArea>
    </format>
    <format dxfId="4076">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1"/>
          </reference>
        </references>
      </pivotArea>
    </format>
    <format dxfId="4075">
      <pivotArea dataOnly="0" labelOnly="1" outline="0" fieldPosition="0">
        <references count="7">
          <reference field="5" count="1" selected="0">
            <x v="2"/>
          </reference>
          <reference field="11" count="1" selected="0">
            <x v="39"/>
          </reference>
          <reference field="14" count="1" selected="0">
            <x v="231"/>
          </reference>
          <reference field="15" count="1" selected="0">
            <x v="1"/>
          </reference>
          <reference field="17" count="1">
            <x v="18"/>
          </reference>
          <reference field="18" count="1" selected="0">
            <x v="16"/>
          </reference>
          <reference field="21" count="1" selected="0">
            <x v="1"/>
          </reference>
        </references>
      </pivotArea>
    </format>
    <format dxfId="4074">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1"/>
          </reference>
        </references>
      </pivotArea>
    </format>
    <format dxfId="4073">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1"/>
          </reference>
        </references>
      </pivotArea>
    </format>
    <format dxfId="4072">
      <pivotArea dataOnly="0" labelOnly="1" outline="0" fieldPosition="0">
        <references count="7">
          <reference field="5" count="1" selected="0">
            <x v="2"/>
          </reference>
          <reference field="11" count="1" selected="0">
            <x v="14"/>
          </reference>
          <reference field="14" count="1" selected="0">
            <x v="232"/>
          </reference>
          <reference field="15" count="1" selected="0">
            <x v="1"/>
          </reference>
          <reference field="17" count="1">
            <x v="18"/>
          </reference>
          <reference field="18" count="1" selected="0">
            <x v="16"/>
          </reference>
          <reference field="21" count="1" selected="0">
            <x v="1"/>
          </reference>
        </references>
      </pivotArea>
    </format>
    <format dxfId="4071">
      <pivotArea dataOnly="0" labelOnly="1" outline="0" fieldPosition="0">
        <references count="7">
          <reference field="5" count="1" selected="0">
            <x v="2"/>
          </reference>
          <reference field="11" count="1" selected="0">
            <x v="23"/>
          </reference>
          <reference field="14" count="1" selected="0">
            <x v="233"/>
          </reference>
          <reference field="15" count="1" selected="0">
            <x v="2"/>
          </reference>
          <reference field="17" count="1">
            <x v="18"/>
          </reference>
          <reference field="18" count="1" selected="0">
            <x v="16"/>
          </reference>
          <reference field="21" count="1" selected="0">
            <x v="1"/>
          </reference>
        </references>
      </pivotArea>
    </format>
    <format dxfId="4070">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18"/>
          </reference>
          <reference field="18" count="1" selected="0">
            <x v="16"/>
          </reference>
          <reference field="21" count="1" selected="0">
            <x v="1"/>
          </reference>
        </references>
      </pivotArea>
    </format>
    <format dxfId="4069">
      <pivotArea dataOnly="0" labelOnly="1" outline="0" fieldPosition="0">
        <references count="7">
          <reference field="5" count="1" selected="0">
            <x v="2"/>
          </reference>
          <reference field="11" count="1" selected="0">
            <x v="14"/>
          </reference>
          <reference field="14" count="1" selected="0">
            <x v="234"/>
          </reference>
          <reference field="15" count="1" selected="0">
            <x v="1"/>
          </reference>
          <reference field="17" count="1">
            <x v="18"/>
          </reference>
          <reference field="18" count="1" selected="0">
            <x v="16"/>
          </reference>
          <reference field="21" count="1" selected="0">
            <x v="1"/>
          </reference>
        </references>
      </pivotArea>
    </format>
    <format dxfId="4068">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1">
            <x v="18"/>
          </reference>
          <reference field="18" count="1" selected="0">
            <x v="16"/>
          </reference>
          <reference field="21" count="1" selected="0">
            <x v="1"/>
          </reference>
        </references>
      </pivotArea>
    </format>
    <format dxfId="4067">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1"/>
          </reference>
        </references>
      </pivotArea>
    </format>
    <format dxfId="4066">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1">
            <x v="18"/>
          </reference>
          <reference field="18" count="1" selected="0">
            <x v="16"/>
          </reference>
          <reference field="21" count="1" selected="0">
            <x v="1"/>
          </reference>
        </references>
      </pivotArea>
    </format>
    <format dxfId="4065">
      <pivotArea dataOnly="0" labelOnly="1" outline="0" fieldPosition="0">
        <references count="7">
          <reference field="5" count="1" selected="0">
            <x v="2"/>
          </reference>
          <reference field="11" count="1" selected="0">
            <x v="14"/>
          </reference>
          <reference field="14" count="1" selected="0">
            <x v="237"/>
          </reference>
          <reference field="15" count="1" selected="0">
            <x v="1"/>
          </reference>
          <reference field="17" count="1">
            <x v="18"/>
          </reference>
          <reference field="18" count="1" selected="0">
            <x v="16"/>
          </reference>
          <reference field="21" count="1" selected="0">
            <x v="1"/>
          </reference>
        </references>
      </pivotArea>
    </format>
    <format dxfId="4064">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1">
            <x v="18"/>
          </reference>
          <reference field="18" count="1" selected="0">
            <x v="16"/>
          </reference>
          <reference field="21" count="1" selected="0">
            <x v="1"/>
          </reference>
        </references>
      </pivotArea>
    </format>
    <format dxfId="4063">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18"/>
          </reference>
          <reference field="18" count="1" selected="0">
            <x v="16"/>
          </reference>
          <reference field="21" count="1" selected="0">
            <x v="1"/>
          </reference>
        </references>
      </pivotArea>
    </format>
    <format dxfId="4062">
      <pivotArea dataOnly="0" labelOnly="1" outline="0" fieldPosition="0">
        <references count="7">
          <reference field="5" count="1" selected="0">
            <x v="2"/>
          </reference>
          <reference field="11" count="1" selected="0">
            <x v="14"/>
          </reference>
          <reference field="14" count="1" selected="0">
            <x v="238"/>
          </reference>
          <reference field="15" count="1" selected="0">
            <x v="1"/>
          </reference>
          <reference field="17" count="1">
            <x v="18"/>
          </reference>
          <reference field="18" count="1" selected="0">
            <x v="16"/>
          </reference>
          <reference field="21" count="1" selected="0">
            <x v="1"/>
          </reference>
        </references>
      </pivotArea>
    </format>
    <format dxfId="4061">
      <pivotArea dataOnly="0" labelOnly="1" outline="0" fieldPosition="0">
        <references count="7">
          <reference field="5" count="1" selected="0">
            <x v="2"/>
          </reference>
          <reference field="11" count="1" selected="0">
            <x v="31"/>
          </reference>
          <reference field="14" count="1" selected="0">
            <x v="239"/>
          </reference>
          <reference field="15" count="1" selected="0">
            <x v="1"/>
          </reference>
          <reference field="17" count="1">
            <x v="18"/>
          </reference>
          <reference field="18" count="1" selected="0">
            <x v="16"/>
          </reference>
          <reference field="21" count="1" selected="0">
            <x v="1"/>
          </reference>
        </references>
      </pivotArea>
    </format>
    <format dxfId="4060">
      <pivotArea dataOnly="0" labelOnly="1" outline="0" fieldPosition="0">
        <references count="7">
          <reference field="5" count="1" selected="0">
            <x v="2"/>
          </reference>
          <reference field="11" count="1" selected="0">
            <x v="18"/>
          </reference>
          <reference field="14" count="1" selected="0">
            <x v="56"/>
          </reference>
          <reference field="15" count="1" selected="0">
            <x v="4"/>
          </reference>
          <reference field="17" count="1">
            <x v="18"/>
          </reference>
          <reference field="18" count="1" selected="0">
            <x v="16"/>
          </reference>
          <reference field="21" count="1" selected="0">
            <x v="1"/>
          </reference>
        </references>
      </pivotArea>
    </format>
    <format dxfId="4059">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77"/>
          </reference>
          <reference field="18" count="1" selected="0">
            <x v="22"/>
          </reference>
          <reference field="21" count="1" selected="0">
            <x v="1"/>
          </reference>
        </references>
      </pivotArea>
    </format>
    <format dxfId="4058">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1"/>
          </reference>
        </references>
      </pivotArea>
    </format>
    <format dxfId="4057">
      <pivotArea dataOnly="0" labelOnly="1" outline="0" fieldPosition="0">
        <references count="7">
          <reference field="5" count="1" selected="0">
            <x v="3"/>
          </reference>
          <reference field="11" count="1" selected="0">
            <x v="1"/>
          </reference>
          <reference field="14" count="1" selected="0">
            <x v="241"/>
          </reference>
          <reference field="15" count="1" selected="0">
            <x v="1"/>
          </reference>
          <reference field="17" count="1">
            <x v="18"/>
          </reference>
          <reference field="18" count="1" selected="0">
            <x v="18"/>
          </reference>
          <reference field="21" count="1" selected="0">
            <x v="1"/>
          </reference>
        </references>
      </pivotArea>
    </format>
    <format dxfId="4056">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77"/>
          </reference>
          <reference field="18" count="1" selected="0">
            <x v="22"/>
          </reference>
          <reference field="21" count="1" selected="0">
            <x v="1"/>
          </reference>
        </references>
      </pivotArea>
    </format>
    <format dxfId="4055">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18"/>
          </reference>
          <reference field="18" count="1" selected="0">
            <x v="18"/>
          </reference>
          <reference field="21" count="1" selected="0">
            <x v="1"/>
          </reference>
        </references>
      </pivotArea>
    </format>
    <format dxfId="4054">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1"/>
          </reference>
        </references>
      </pivotArea>
    </format>
    <format dxfId="4053">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1"/>
          </reference>
        </references>
      </pivotArea>
    </format>
    <format dxfId="4052">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1"/>
          </reference>
        </references>
      </pivotArea>
    </format>
    <format dxfId="4051">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1"/>
          </reference>
        </references>
      </pivotArea>
    </format>
    <format dxfId="4050">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1"/>
          </reference>
        </references>
      </pivotArea>
    </format>
    <format dxfId="4049">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1"/>
          </reference>
        </references>
      </pivotArea>
    </format>
    <format dxfId="4048">
      <pivotArea dataOnly="0" labelOnly="1" outline="0" fieldPosition="0">
        <references count="7">
          <reference field="5" count="1" selected="0">
            <x v="3"/>
          </reference>
          <reference field="11" count="1" selected="0">
            <x v="1"/>
          </reference>
          <reference field="14" count="1" selected="0">
            <x v="246"/>
          </reference>
          <reference field="15" count="1" selected="0">
            <x v="1"/>
          </reference>
          <reference field="17" count="1">
            <x v="77"/>
          </reference>
          <reference field="18" count="1" selected="0">
            <x v="22"/>
          </reference>
          <reference field="21" count="1" selected="0">
            <x v="1"/>
          </reference>
        </references>
      </pivotArea>
    </format>
    <format dxfId="4047">
      <pivotArea dataOnly="0" labelOnly="1" outline="0" fieldPosition="0">
        <references count="7">
          <reference field="5" count="1" selected="0">
            <x v="3"/>
          </reference>
          <reference field="11" count="1" selected="0">
            <x v="11"/>
          </reference>
          <reference field="14" count="1" selected="0">
            <x v="247"/>
          </reference>
          <reference field="15" count="1" selected="0">
            <x v="1"/>
          </reference>
          <reference field="17" count="1">
            <x v="18"/>
          </reference>
          <reference field="18" count="1" selected="0">
            <x v="18"/>
          </reference>
          <reference field="21" count="1" selected="0">
            <x v="1"/>
          </reference>
        </references>
      </pivotArea>
    </format>
    <format dxfId="4046">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1"/>
          </reference>
        </references>
      </pivotArea>
    </format>
    <format dxfId="4045">
      <pivotArea dataOnly="0" labelOnly="1" outline="0" fieldPosition="0">
        <references count="7">
          <reference field="5" count="1" selected="0">
            <x v="3"/>
          </reference>
          <reference field="11" count="1" selected="0">
            <x v="11"/>
          </reference>
          <reference field="14" count="1" selected="0">
            <x v="248"/>
          </reference>
          <reference field="15" count="1" selected="0">
            <x v="1"/>
          </reference>
          <reference field="17" count="1">
            <x v="18"/>
          </reference>
          <reference field="18" count="1" selected="0">
            <x v="18"/>
          </reference>
          <reference field="21" count="1" selected="0">
            <x v="1"/>
          </reference>
        </references>
      </pivotArea>
    </format>
    <format dxfId="4044">
      <pivotArea dataOnly="0" labelOnly="1" outline="0" fieldPosition="0">
        <references count="7">
          <reference field="5" count="1" selected="0">
            <x v="3"/>
          </reference>
          <reference field="11" count="1" selected="0">
            <x v="13"/>
          </reference>
          <reference field="14" count="1" selected="0">
            <x v="249"/>
          </reference>
          <reference field="15" count="1" selected="0">
            <x v="1"/>
          </reference>
          <reference field="17" count="1">
            <x v="77"/>
          </reference>
          <reference field="18" count="1" selected="0">
            <x v="22"/>
          </reference>
          <reference field="21" count="1" selected="0">
            <x v="1"/>
          </reference>
        </references>
      </pivotArea>
    </format>
    <format dxfId="4043">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1"/>
          </reference>
        </references>
      </pivotArea>
    </format>
    <format dxfId="4042">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1"/>
          </reference>
        </references>
      </pivotArea>
    </format>
    <format dxfId="4041">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1">
            <x v="2"/>
          </reference>
          <reference field="18" count="1" selected="0">
            <x v="1"/>
          </reference>
          <reference field="21" count="1" selected="0">
            <x v="1"/>
          </reference>
        </references>
      </pivotArea>
    </format>
    <format dxfId="4040">
      <pivotArea dataOnly="0" labelOnly="1" outline="0" fieldPosition="0">
        <references count="7">
          <reference field="5" count="1" selected="0">
            <x v="0"/>
          </reference>
          <reference field="11" count="1" selected="0">
            <x v="10"/>
          </reference>
          <reference field="14" count="1" selected="0">
            <x v="250"/>
          </reference>
          <reference field="15" count="1" selected="0">
            <x v="2"/>
          </reference>
          <reference field="17" count="1">
            <x v="1"/>
          </reference>
          <reference field="18" count="1" selected="0">
            <x v="0"/>
          </reference>
          <reference field="21" count="1" selected="0">
            <x v="1"/>
          </reference>
        </references>
      </pivotArea>
    </format>
    <format dxfId="4039">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1"/>
          </reference>
        </references>
      </pivotArea>
    </format>
    <format dxfId="4038">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1">
            <x v="13"/>
          </reference>
          <reference field="18" count="1" selected="0">
            <x v="0"/>
          </reference>
          <reference field="21" count="1" selected="0">
            <x v="1"/>
          </reference>
        </references>
      </pivotArea>
    </format>
    <format dxfId="4037">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1">
            <x v="80"/>
          </reference>
          <reference field="18" count="1" selected="0">
            <x v="0"/>
          </reference>
          <reference field="21" count="1" selected="0">
            <x v="1"/>
          </reference>
        </references>
      </pivotArea>
    </format>
    <format dxfId="4036">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1"/>
          </reference>
        </references>
      </pivotArea>
    </format>
    <format dxfId="4035">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1">
            <x v="3"/>
          </reference>
          <reference field="18" count="1" selected="0">
            <x v="0"/>
          </reference>
          <reference field="21" count="1" selected="0">
            <x v="1"/>
          </reference>
        </references>
      </pivotArea>
    </format>
    <format dxfId="4034">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1"/>
          </reference>
        </references>
      </pivotArea>
    </format>
    <format dxfId="4033">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1"/>
          </reference>
        </references>
      </pivotArea>
    </format>
    <format dxfId="4032">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1">
            <x v="2"/>
          </reference>
          <reference field="18" count="1" selected="0">
            <x v="1"/>
          </reference>
          <reference field="21" count="1" selected="0">
            <x v="1"/>
          </reference>
        </references>
      </pivotArea>
    </format>
    <format dxfId="4031">
      <pivotArea dataOnly="0" labelOnly="1" outline="0" fieldPosition="0">
        <references count="7">
          <reference field="5" count="1" selected="0">
            <x v="0"/>
          </reference>
          <reference field="11" count="1" selected="0">
            <x v="1"/>
          </reference>
          <reference field="14" count="1" selected="0">
            <x v="252"/>
          </reference>
          <reference field="15" count="1" selected="0">
            <x v="1"/>
          </reference>
          <reference field="17" count="2">
            <x v="1"/>
            <x v="3"/>
          </reference>
          <reference field="18" count="1" selected="0">
            <x v="0"/>
          </reference>
          <reference field="21" count="1" selected="0">
            <x v="1"/>
          </reference>
        </references>
      </pivotArea>
    </format>
    <format dxfId="4030">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1">
            <x v="1"/>
          </reference>
          <reference field="18" count="1" selected="0">
            <x v="0"/>
          </reference>
          <reference field="21" count="1" selected="0">
            <x v="1"/>
          </reference>
        </references>
      </pivotArea>
    </format>
    <format dxfId="4029">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1"/>
          </reference>
        </references>
      </pivotArea>
    </format>
    <format dxfId="4028">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1"/>
          </reference>
        </references>
      </pivotArea>
    </format>
    <format dxfId="4027">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1"/>
          </reference>
        </references>
      </pivotArea>
    </format>
    <format dxfId="4026">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1"/>
          </reference>
        </references>
      </pivotArea>
    </format>
    <format dxfId="4025">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1"/>
          </reference>
        </references>
      </pivotArea>
    </format>
    <format dxfId="4024">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1"/>
          </reference>
        </references>
      </pivotArea>
    </format>
    <format dxfId="4023">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1">
            <x v="13"/>
          </reference>
          <reference field="18" count="1" selected="0">
            <x v="0"/>
          </reference>
          <reference field="21" count="1" selected="0">
            <x v="1"/>
          </reference>
        </references>
      </pivotArea>
    </format>
    <format dxfId="4022">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1"/>
          </reference>
        </references>
      </pivotArea>
    </format>
    <format dxfId="4021">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1"/>
          </reference>
        </references>
      </pivotArea>
    </format>
    <format dxfId="4020">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1">
            <x v="12"/>
          </reference>
          <reference field="18" count="1" selected="0">
            <x v="0"/>
          </reference>
          <reference field="21" count="1" selected="0">
            <x v="1"/>
          </reference>
        </references>
      </pivotArea>
    </format>
    <format dxfId="4019">
      <pivotArea dataOnly="0" labelOnly="1" outline="0" fieldPosition="0">
        <references count="7">
          <reference field="5" count="1" selected="0">
            <x v="0"/>
          </reference>
          <reference field="11" count="1" selected="0">
            <x v="2"/>
          </reference>
          <reference field="14" count="1" selected="0">
            <x v="255"/>
          </reference>
          <reference field="15" count="1" selected="0">
            <x v="1"/>
          </reference>
          <reference field="17" count="2">
            <x v="1"/>
            <x v="4"/>
          </reference>
          <reference field="18" count="1" selected="0">
            <x v="0"/>
          </reference>
          <reference field="21" count="1" selected="0">
            <x v="1"/>
          </reference>
        </references>
      </pivotArea>
    </format>
    <format dxfId="4018">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1"/>
          </reference>
        </references>
      </pivotArea>
    </format>
    <format dxfId="4017">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1"/>
          </reference>
        </references>
      </pivotArea>
    </format>
    <format dxfId="4016">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1">
            <x v="3"/>
          </reference>
          <reference field="18" count="1" selected="0">
            <x v="0"/>
          </reference>
          <reference field="21" count="1" selected="0">
            <x v="1"/>
          </reference>
        </references>
      </pivotArea>
    </format>
    <format dxfId="4015">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1"/>
          </reference>
        </references>
      </pivotArea>
    </format>
    <format dxfId="4014">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1"/>
          </reference>
        </references>
      </pivotArea>
    </format>
    <format dxfId="4013">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1"/>
          </reference>
        </references>
      </pivotArea>
    </format>
    <format dxfId="4012">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21"/>
            <x v="24"/>
          </reference>
          <reference field="18" count="1" selected="0">
            <x v="2"/>
          </reference>
          <reference field="21" count="1" selected="0">
            <x v="1"/>
          </reference>
        </references>
      </pivotArea>
    </format>
    <format dxfId="4011">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1"/>
          </reference>
        </references>
      </pivotArea>
    </format>
    <format dxfId="4010">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15"/>
          </reference>
          <reference field="18" count="1" selected="0">
            <x v="4"/>
          </reference>
          <reference field="21" count="1" selected="0">
            <x v="1"/>
          </reference>
        </references>
      </pivotArea>
    </format>
    <format dxfId="4009">
      <pivotArea dataOnly="0" labelOnly="1" outline="0" fieldPosition="0">
        <references count="7">
          <reference field="5" count="1" selected="0">
            <x v="0"/>
          </reference>
          <reference field="11" count="1" selected="0">
            <x v="4"/>
          </reference>
          <reference field="14" count="1" selected="0">
            <x v="258"/>
          </reference>
          <reference field="15" count="1" selected="0">
            <x v="1"/>
          </reference>
          <reference field="17" count="1">
            <x v="1"/>
          </reference>
          <reference field="18" count="1" selected="0">
            <x v="0"/>
          </reference>
          <reference field="21" count="1" selected="0">
            <x v="1"/>
          </reference>
        </references>
      </pivotArea>
    </format>
    <format dxfId="4008">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1"/>
          </reference>
        </references>
      </pivotArea>
    </format>
    <format dxfId="4007">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1"/>
          </reference>
        </references>
      </pivotArea>
    </format>
    <format dxfId="4006">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1"/>
          </reference>
        </references>
      </pivotArea>
    </format>
    <format dxfId="4005">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1"/>
          </reference>
        </references>
      </pivotArea>
    </format>
    <format dxfId="4004">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1">
            <x v="3"/>
          </reference>
          <reference field="18" count="1" selected="0">
            <x v="0"/>
          </reference>
          <reference field="21" count="1" selected="0">
            <x v="1"/>
          </reference>
        </references>
      </pivotArea>
    </format>
    <format dxfId="4003">
      <pivotArea dataOnly="0" labelOnly="1" outline="0" fieldPosition="0">
        <references count="7">
          <reference field="5" count="1" selected="0">
            <x v="0"/>
          </reference>
          <reference field="11" count="1" selected="0">
            <x v="1"/>
          </reference>
          <reference field="14" count="1" selected="0">
            <x v="259"/>
          </reference>
          <reference field="15" count="1" selected="0">
            <x v="1"/>
          </reference>
          <reference field="17" count="2">
            <x v="1"/>
            <x v="3"/>
          </reference>
          <reference field="18" count="1" selected="0">
            <x v="0"/>
          </reference>
          <reference field="21" count="1" selected="0">
            <x v="1"/>
          </reference>
        </references>
      </pivotArea>
    </format>
    <format dxfId="4002">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1"/>
          </reference>
        </references>
      </pivotArea>
    </format>
    <format dxfId="4001">
      <pivotArea dataOnly="0" labelOnly="1" outline="0" fieldPosition="0">
        <references count="7">
          <reference field="5" count="1" selected="0">
            <x v="0"/>
          </reference>
          <reference field="11" count="1" selected="0">
            <x v="1"/>
          </reference>
          <reference field="14" count="1" selected="0">
            <x v="260"/>
          </reference>
          <reference field="15" count="1" selected="0">
            <x v="1"/>
          </reference>
          <reference field="17" count="2">
            <x v="1"/>
            <x v="3"/>
          </reference>
          <reference field="18" count="1" selected="0">
            <x v="0"/>
          </reference>
          <reference field="21" count="1" selected="0">
            <x v="1"/>
          </reference>
        </references>
      </pivotArea>
    </format>
    <format dxfId="4000">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1"/>
          </reference>
        </references>
      </pivotArea>
    </format>
    <format dxfId="3999">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1"/>
          </reference>
        </references>
      </pivotArea>
    </format>
    <format dxfId="3998">
      <pivotArea dataOnly="0" labelOnly="1" outline="0" fieldPosition="0">
        <references count="7">
          <reference field="5" count="1" selected="0">
            <x v="0"/>
          </reference>
          <reference field="11" count="1" selected="0">
            <x v="40"/>
          </reference>
          <reference field="14" count="1" selected="0">
            <x v="261"/>
          </reference>
          <reference field="15" count="1" selected="0">
            <x v="1"/>
          </reference>
          <reference field="17" count="1">
            <x v="1"/>
          </reference>
          <reference field="18" count="1" selected="0">
            <x v="0"/>
          </reference>
          <reference field="21" count="1" selected="0">
            <x v="1"/>
          </reference>
        </references>
      </pivotArea>
    </format>
    <format dxfId="3997">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1"/>
          </reference>
        </references>
      </pivotArea>
    </format>
    <format dxfId="3996">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3">
            <x v="38"/>
            <x v="39"/>
            <x v="47"/>
          </reference>
          <reference field="18" count="1" selected="0">
            <x v="19"/>
          </reference>
          <reference field="21" count="1" selected="0">
            <x v="1"/>
          </reference>
        </references>
      </pivotArea>
    </format>
    <format dxfId="3995">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1"/>
          </reference>
        </references>
      </pivotArea>
    </format>
    <format dxfId="3994">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2">
            <x v="1"/>
            <x v="34"/>
          </reference>
          <reference field="18" count="1" selected="0">
            <x v="0"/>
          </reference>
          <reference field="21" count="1" selected="0">
            <x v="1"/>
          </reference>
        </references>
      </pivotArea>
    </format>
    <format dxfId="3993">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1">
            <x v="59"/>
          </reference>
          <reference field="18" count="1" selected="0">
            <x v="2"/>
          </reference>
          <reference field="21" count="1" selected="0">
            <x v="1"/>
          </reference>
        </references>
      </pivotArea>
    </format>
    <format dxfId="3992">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1"/>
          </reference>
        </references>
      </pivotArea>
    </format>
    <format dxfId="3991">
      <pivotArea dataOnly="0" labelOnly="1" outline="0" fieldPosition="0">
        <references count="7">
          <reference field="5" count="1" selected="0">
            <x v="4"/>
          </reference>
          <reference field="11" count="1" selected="0">
            <x v="2"/>
          </reference>
          <reference field="14" count="1" selected="0">
            <x v="264"/>
          </reference>
          <reference field="15" count="1" selected="0">
            <x v="1"/>
          </reference>
          <reference field="17" count="2">
            <x v="1"/>
            <x v="37"/>
          </reference>
          <reference field="18" count="1" selected="0">
            <x v="0"/>
          </reference>
          <reference field="21" count="1" selected="0">
            <x v="1"/>
          </reference>
        </references>
      </pivotArea>
    </format>
    <format dxfId="3990">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1"/>
          </reference>
        </references>
      </pivotArea>
    </format>
    <format dxfId="3989">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1">
            <x v="47"/>
          </reference>
          <reference field="18" count="1" selected="0">
            <x v="19"/>
          </reference>
          <reference field="21" count="1" selected="0">
            <x v="1"/>
          </reference>
        </references>
      </pivotArea>
    </format>
    <format dxfId="3988">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1"/>
          </reference>
        </references>
      </pivotArea>
    </format>
    <format dxfId="3987">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1"/>
          </reference>
        </references>
      </pivotArea>
    </format>
    <format dxfId="3986">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1"/>
          </reference>
        </references>
      </pivotArea>
    </format>
    <format dxfId="3985">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83"/>
          </reference>
          <reference field="18" count="1" selected="0">
            <x v="3"/>
          </reference>
          <reference field="21" count="1" selected="0">
            <x v="1"/>
          </reference>
        </references>
      </pivotArea>
    </format>
    <format dxfId="3984">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34"/>
          </reference>
          <reference field="18" count="1" selected="0">
            <x v="0"/>
          </reference>
          <reference field="21" count="1" selected="0">
            <x v="1"/>
          </reference>
        </references>
      </pivotArea>
    </format>
    <format dxfId="3983">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1"/>
          </reference>
        </references>
      </pivotArea>
    </format>
    <format dxfId="3982">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1"/>
          </reference>
        </references>
      </pivotArea>
    </format>
    <format dxfId="3981">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1"/>
          </reference>
        </references>
      </pivotArea>
    </format>
    <format dxfId="3980">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1"/>
          </reference>
        </references>
      </pivotArea>
    </format>
    <format dxfId="3979">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1">
            <x v="25"/>
          </reference>
          <reference field="18" count="1" selected="0">
            <x v="3"/>
          </reference>
          <reference field="21" count="1" selected="0">
            <x v="1"/>
          </reference>
        </references>
      </pivotArea>
    </format>
    <format dxfId="3978">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1"/>
          </reference>
        </references>
      </pivotArea>
    </format>
    <format dxfId="3977">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1">
            <x v="47"/>
          </reference>
          <reference field="18" count="1" selected="0">
            <x v="19"/>
          </reference>
          <reference field="21" count="1" selected="0">
            <x v="1"/>
          </reference>
        </references>
      </pivotArea>
    </format>
    <format dxfId="3976">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1"/>
          </reference>
        </references>
      </pivotArea>
    </format>
    <format dxfId="3975">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1"/>
          </reference>
        </references>
      </pivotArea>
    </format>
    <format dxfId="3974">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1"/>
          </reference>
        </references>
      </pivotArea>
    </format>
    <format dxfId="3973">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38"/>
            <x v="47"/>
          </reference>
          <reference field="18" count="1" selected="0">
            <x v="19"/>
          </reference>
          <reference field="21" count="1" selected="0">
            <x v="1"/>
          </reference>
        </references>
      </pivotArea>
    </format>
    <format dxfId="3972">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1"/>
          </reference>
        </references>
      </pivotArea>
    </format>
    <format dxfId="3971">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39"/>
            <x v="47"/>
          </reference>
          <reference field="18" count="1" selected="0">
            <x v="19"/>
          </reference>
          <reference field="21" count="1" selected="0">
            <x v="1"/>
          </reference>
        </references>
      </pivotArea>
    </format>
    <format dxfId="3970">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1"/>
          </reference>
        </references>
      </pivotArea>
    </format>
    <format dxfId="3969">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3">
            <x v="38"/>
            <x v="39"/>
            <x v="47"/>
          </reference>
          <reference field="18" count="1" selected="0">
            <x v="19"/>
          </reference>
          <reference field="21" count="1" selected="0">
            <x v="1"/>
          </reference>
        </references>
      </pivotArea>
    </format>
    <format dxfId="3968">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1"/>
          </reference>
        </references>
      </pivotArea>
    </format>
    <format dxfId="3967">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1"/>
          </reference>
        </references>
      </pivotArea>
    </format>
    <format dxfId="3966">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38"/>
            <x v="47"/>
          </reference>
          <reference field="18" count="1" selected="0">
            <x v="19"/>
          </reference>
          <reference field="21" count="1" selected="0">
            <x v="1"/>
          </reference>
        </references>
      </pivotArea>
    </format>
    <format dxfId="3965">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1">
            <x v="1"/>
          </reference>
          <reference field="18" count="1" selected="0">
            <x v="0"/>
          </reference>
          <reference field="21" count="1" selected="0">
            <x v="1"/>
          </reference>
        </references>
      </pivotArea>
    </format>
    <format dxfId="3964">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1"/>
          </reference>
        </references>
      </pivotArea>
    </format>
    <format dxfId="3963">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84"/>
            <x v="85"/>
          </reference>
          <reference field="18" count="1" selected="0">
            <x v="24"/>
          </reference>
          <reference field="21" count="1" selected="0">
            <x v="1"/>
          </reference>
        </references>
      </pivotArea>
    </format>
    <format dxfId="3962">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1"/>
          </reference>
        </references>
      </pivotArea>
    </format>
    <format dxfId="3961">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1"/>
          </reference>
        </references>
      </pivotArea>
    </format>
    <format dxfId="3960">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1"/>
          </reference>
        </references>
      </pivotArea>
    </format>
    <format dxfId="3959">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1"/>
          </reference>
        </references>
      </pivotArea>
    </format>
    <format dxfId="3958">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1"/>
          </reference>
        </references>
      </pivotArea>
    </format>
    <format dxfId="3957">
      <pivotArea dataOnly="0" labelOnly="1" outline="0" fieldPosition="0">
        <references count="7">
          <reference field="5" count="1" selected="0">
            <x v="4"/>
          </reference>
          <reference field="11" count="1" selected="0">
            <x v="6"/>
          </reference>
          <reference field="14" count="1" selected="0">
            <x v="268"/>
          </reference>
          <reference field="15" count="1" selected="0">
            <x v="2"/>
          </reference>
          <reference field="17" count="2">
            <x v="1"/>
            <x v="34"/>
          </reference>
          <reference field="18" count="1" selected="0">
            <x v="0"/>
          </reference>
          <reference field="21" count="1" selected="0">
            <x v="1"/>
          </reference>
        </references>
      </pivotArea>
    </format>
    <format dxfId="3956">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1">
            <x v="9"/>
          </reference>
          <reference field="18" count="1" selected="0">
            <x v="0"/>
          </reference>
          <reference field="21" count="1" selected="0">
            <x v="1"/>
          </reference>
        </references>
      </pivotArea>
    </format>
    <format dxfId="3955">
      <pivotArea dataOnly="0" labelOnly="1" outline="0" fieldPosition="0">
        <references count="7">
          <reference field="5" count="1" selected="0">
            <x v="4"/>
          </reference>
          <reference field="11" count="1" selected="0">
            <x v="13"/>
          </reference>
          <reference field="14" count="1" selected="0">
            <x v="270"/>
          </reference>
          <reference field="15" count="1" selected="0">
            <x v="1"/>
          </reference>
          <reference field="17" count="2">
            <x v="1"/>
            <x v="48"/>
          </reference>
          <reference field="18" count="1" selected="0">
            <x v="0"/>
          </reference>
          <reference field="21" count="1" selected="0">
            <x v="1"/>
          </reference>
        </references>
      </pivotArea>
    </format>
    <format dxfId="3954">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2">
            <x v="3"/>
            <x v="40"/>
          </reference>
          <reference field="18" count="1" selected="0">
            <x v="0"/>
          </reference>
          <reference field="21" count="1" selected="0">
            <x v="1"/>
          </reference>
        </references>
      </pivotArea>
    </format>
    <format dxfId="3953">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1"/>
          </reference>
        </references>
      </pivotArea>
    </format>
    <format dxfId="3952">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1"/>
          </reference>
        </references>
      </pivotArea>
    </format>
    <format dxfId="3951">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1"/>
          </reference>
        </references>
      </pivotArea>
    </format>
    <format dxfId="3950">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1"/>
          </reference>
        </references>
      </pivotArea>
    </format>
    <format dxfId="3949">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1"/>
          </reference>
        </references>
      </pivotArea>
    </format>
    <format dxfId="3948">
      <pivotArea dataOnly="0" labelOnly="1" outline="0" fieldPosition="0">
        <references count="7">
          <reference field="5" count="1" selected="0">
            <x v="4"/>
          </reference>
          <reference field="11" count="1" selected="0">
            <x v="1"/>
          </reference>
          <reference field="14" count="1" selected="0">
            <x v="272"/>
          </reference>
          <reference field="15" count="1" selected="0">
            <x v="1"/>
          </reference>
          <reference field="17" count="1">
            <x v="40"/>
          </reference>
          <reference field="18" count="1" selected="0">
            <x v="0"/>
          </reference>
          <reference field="21" count="1" selected="0">
            <x v="1"/>
          </reference>
        </references>
      </pivotArea>
    </format>
    <format dxfId="3947">
      <pivotArea dataOnly="0" labelOnly="1" outline="0" fieldPosition="0">
        <references count="7">
          <reference field="5" count="1" selected="0">
            <x v="4"/>
          </reference>
          <reference field="11" count="1" selected="0">
            <x v="9"/>
          </reference>
          <reference field="14" count="1" selected="0">
            <x v="273"/>
          </reference>
          <reference field="15" count="1" selected="0">
            <x v="2"/>
          </reference>
          <reference field="17" count="1">
            <x v="34"/>
          </reference>
          <reference field="18" count="1" selected="0">
            <x v="0"/>
          </reference>
          <reference field="21" count="1" selected="0">
            <x v="1"/>
          </reference>
        </references>
      </pivotArea>
    </format>
    <format dxfId="3946">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1"/>
          </reference>
        </references>
      </pivotArea>
    </format>
    <format dxfId="3945">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1">
            <x v="38"/>
          </reference>
          <reference field="18" count="1" selected="0">
            <x v="19"/>
          </reference>
          <reference field="21" count="1" selected="0">
            <x v="1"/>
          </reference>
        </references>
      </pivotArea>
    </format>
    <format dxfId="3944">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1"/>
          </reference>
        </references>
      </pivotArea>
    </format>
    <format dxfId="3943">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1"/>
          </reference>
        </references>
      </pivotArea>
    </format>
    <format dxfId="3942">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2">
            <x v="23"/>
            <x v="59"/>
          </reference>
          <reference field="18" count="1" selected="0">
            <x v="2"/>
          </reference>
          <reference field="21" count="1" selected="0">
            <x v="1"/>
          </reference>
        </references>
      </pivotArea>
    </format>
    <format dxfId="3941">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1"/>
          </reference>
        </references>
      </pivotArea>
    </format>
    <format dxfId="3940">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38"/>
            <x v="47"/>
          </reference>
          <reference field="18" count="1" selected="0">
            <x v="19"/>
          </reference>
          <reference field="21" count="1" selected="0">
            <x v="1"/>
          </reference>
        </references>
      </pivotArea>
    </format>
    <format dxfId="3939">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1"/>
          </reference>
        </references>
      </pivotArea>
    </format>
    <format dxfId="3938">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1"/>
          </reference>
        </references>
      </pivotArea>
    </format>
    <format dxfId="3937">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1"/>
          </reference>
        </references>
      </pivotArea>
    </format>
    <format dxfId="3936">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1"/>
          </reference>
        </references>
      </pivotArea>
    </format>
    <format dxfId="3935">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1"/>
          </reference>
        </references>
      </pivotArea>
    </format>
    <format dxfId="3934">
      <pivotArea dataOnly="0" labelOnly="1" outline="0" fieldPosition="0">
        <references count="7">
          <reference field="5" count="1" selected="0">
            <x v="4"/>
          </reference>
          <reference field="11" count="1" selected="0">
            <x v="1"/>
          </reference>
          <reference field="14" count="1" selected="0">
            <x v="274"/>
          </reference>
          <reference field="15" count="1" selected="0">
            <x v="2"/>
          </reference>
          <reference field="17" count="1">
            <x v="3"/>
          </reference>
          <reference field="18" count="1" selected="0">
            <x v="0"/>
          </reference>
          <reference field="21" count="1" selected="0">
            <x v="1"/>
          </reference>
        </references>
      </pivotArea>
    </format>
    <format dxfId="3933">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1"/>
          </reference>
        </references>
      </pivotArea>
    </format>
    <format dxfId="3932">
      <pivotArea dataOnly="0" labelOnly="1" outline="0" fieldPosition="0">
        <references count="7">
          <reference field="5" count="1" selected="0">
            <x v="4"/>
          </reference>
          <reference field="11" count="1" selected="0">
            <x v="8"/>
          </reference>
          <reference field="14" count="1" selected="0">
            <x v="275"/>
          </reference>
          <reference field="15" count="1" selected="0">
            <x v="2"/>
          </reference>
          <reference field="17" count="2">
            <x v="1"/>
            <x v="34"/>
          </reference>
          <reference field="18" count="1" selected="0">
            <x v="0"/>
          </reference>
          <reference field="21" count="1" selected="0">
            <x v="1"/>
          </reference>
        </references>
      </pivotArea>
    </format>
    <format dxfId="3931">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1"/>
          </reference>
        </references>
      </pivotArea>
    </format>
    <format dxfId="3930">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1"/>
          </reference>
        </references>
      </pivotArea>
    </format>
    <format dxfId="3929">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1">
            <x v="23"/>
          </reference>
          <reference field="18" count="1" selected="0">
            <x v="2"/>
          </reference>
          <reference field="21" count="1" selected="0">
            <x v="1"/>
          </reference>
        </references>
      </pivotArea>
    </format>
    <format dxfId="3928">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1"/>
          </reference>
        </references>
      </pivotArea>
    </format>
    <format dxfId="3927">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1">
            <x v="53"/>
          </reference>
          <reference field="18" count="1" selected="0">
            <x v="21"/>
          </reference>
          <reference field="21" count="1" selected="0">
            <x v="1"/>
          </reference>
        </references>
      </pivotArea>
    </format>
    <format dxfId="3926">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1">
            <x v="47"/>
          </reference>
          <reference field="18" count="1" selected="0">
            <x v="19"/>
          </reference>
          <reference field="21" count="1" selected="0">
            <x v="1"/>
          </reference>
        </references>
      </pivotArea>
    </format>
    <format dxfId="3925">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1"/>
          </reference>
        </references>
      </pivotArea>
    </format>
    <format dxfId="3924">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1"/>
          </reference>
        </references>
      </pivotArea>
    </format>
    <format dxfId="3923">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1"/>
          </reference>
        </references>
      </pivotArea>
    </format>
    <format dxfId="3922">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3">
            <x v="38"/>
            <x v="39"/>
            <x v="47"/>
          </reference>
          <reference field="18" count="1" selected="0">
            <x v="19"/>
          </reference>
          <reference field="21" count="1" selected="0">
            <x v="1"/>
          </reference>
        </references>
      </pivotArea>
    </format>
    <format dxfId="3921">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1"/>
          </reference>
        </references>
      </pivotArea>
    </format>
    <format dxfId="3920">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9"/>
          </reference>
          <reference field="18" count="1" selected="0">
            <x v="19"/>
          </reference>
          <reference field="21" count="1" selected="0">
            <x v="1"/>
          </reference>
        </references>
      </pivotArea>
    </format>
    <format dxfId="3919">
      <pivotArea dataOnly="0" labelOnly="1" outline="0" fieldPosition="0">
        <references count="7">
          <reference field="5" count="1" selected="0">
            <x v="4"/>
          </reference>
          <reference field="11" count="1" selected="0">
            <x v="36"/>
          </reference>
          <reference field="14" count="1" selected="0">
            <x v="276"/>
          </reference>
          <reference field="15" count="1" selected="0">
            <x v="1"/>
          </reference>
          <reference field="17" count="2">
            <x v="1"/>
            <x v="35"/>
          </reference>
          <reference field="18" count="1" selected="0">
            <x v="0"/>
          </reference>
          <reference field="21" count="1" selected="0">
            <x v="1"/>
          </reference>
        </references>
      </pivotArea>
    </format>
    <format dxfId="3918">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1"/>
          </reference>
        </references>
      </pivotArea>
    </format>
    <format dxfId="3917">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1"/>
          </reference>
        </references>
      </pivotArea>
    </format>
    <format dxfId="3916">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1"/>
          </reference>
        </references>
      </pivotArea>
    </format>
    <format dxfId="3915">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53"/>
          </reference>
          <reference field="18" count="1" selected="0">
            <x v="21"/>
          </reference>
          <reference field="21" count="1" selected="0">
            <x v="1"/>
          </reference>
        </references>
      </pivotArea>
    </format>
    <format dxfId="3914">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47"/>
          </reference>
          <reference field="18" count="1" selected="0">
            <x v="19"/>
          </reference>
          <reference field="21" count="1" selected="0">
            <x v="1"/>
          </reference>
        </references>
      </pivotArea>
    </format>
    <format dxfId="3913">
      <pivotArea dataOnly="0" labelOnly="1" outline="0" fieldPosition="0">
        <references count="7">
          <reference field="5" count="1" selected="0">
            <x v="4"/>
          </reference>
          <reference field="11" count="1" selected="0">
            <x v="11"/>
          </reference>
          <reference field="14" count="1" selected="0">
            <x v="277"/>
          </reference>
          <reference field="15" count="1" selected="0">
            <x v="1"/>
          </reference>
          <reference field="17" count="2">
            <x v="1"/>
            <x v="7"/>
          </reference>
          <reference field="18" count="1" selected="0">
            <x v="0"/>
          </reference>
          <reference field="21" count="1" selected="0">
            <x v="1"/>
          </reference>
        </references>
      </pivotArea>
    </format>
    <format dxfId="3912">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61"/>
          </reference>
          <reference field="18" count="1" selected="0">
            <x v="0"/>
          </reference>
          <reference field="21" count="1" selected="0">
            <x v="1"/>
          </reference>
        </references>
      </pivotArea>
    </format>
    <format dxfId="3911">
      <pivotArea dataOnly="0" labelOnly="1" outline="0" fieldPosition="0">
        <references count="7">
          <reference field="5" count="1" selected="0">
            <x v="4"/>
          </reference>
          <reference field="11" count="1" selected="0">
            <x v="41"/>
          </reference>
          <reference field="14" count="1" selected="0">
            <x v="278"/>
          </reference>
          <reference field="15" count="1" selected="0">
            <x v="0"/>
          </reference>
          <reference field="17" count="2">
            <x v="86"/>
            <x v="87"/>
          </reference>
          <reference field="18" count="1" selected="0">
            <x v="25"/>
          </reference>
          <reference field="21" count="1" selected="0">
            <x v="1"/>
          </reference>
        </references>
      </pivotArea>
    </format>
    <format dxfId="3910">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2">
            <x v="1"/>
            <x v="63"/>
          </reference>
          <reference field="18" count="1" selected="0">
            <x v="0"/>
          </reference>
          <reference field="21" count="1" selected="0">
            <x v="1"/>
          </reference>
        </references>
      </pivotArea>
    </format>
    <format dxfId="3909">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1"/>
          </reference>
        </references>
      </pivotArea>
    </format>
    <format dxfId="3908">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1"/>
          </reference>
        </references>
      </pivotArea>
    </format>
    <format dxfId="3907">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11"/>
          </reference>
          <reference field="18" count="1" selected="0">
            <x v="3"/>
          </reference>
          <reference field="21" count="1" selected="0">
            <x v="1"/>
          </reference>
        </references>
      </pivotArea>
    </format>
    <format dxfId="3906">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38"/>
          </reference>
          <reference field="18" count="1" selected="0">
            <x v="19"/>
          </reference>
          <reference field="21" count="1" selected="0">
            <x v="1"/>
          </reference>
        </references>
      </pivotArea>
    </format>
    <format dxfId="3905">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1"/>
          </reference>
        </references>
      </pivotArea>
    </format>
    <format dxfId="3904">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1"/>
          </reference>
        </references>
      </pivotArea>
    </format>
    <format dxfId="3903">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1"/>
          </reference>
        </references>
      </pivotArea>
    </format>
    <format dxfId="3902">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1"/>
          </reference>
        </references>
      </pivotArea>
    </format>
    <format dxfId="3901">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1"/>
          </reference>
        </references>
      </pivotArea>
    </format>
    <format dxfId="3900">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1"/>
          </reference>
        </references>
      </pivotArea>
    </format>
    <format dxfId="3899">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1"/>
          </reference>
        </references>
      </pivotArea>
    </format>
    <format dxfId="3898">
      <pivotArea dataOnly="0" labelOnly="1" outline="0" fieldPosition="0">
        <references count="7">
          <reference field="5" count="1" selected="0">
            <x v="4"/>
          </reference>
          <reference field="11" count="1" selected="0">
            <x v="32"/>
          </reference>
          <reference field="14" count="1" selected="0">
            <x v="280"/>
          </reference>
          <reference field="15" count="1" selected="0">
            <x v="1"/>
          </reference>
          <reference field="17" count="1">
            <x v="1"/>
          </reference>
          <reference field="18" count="1" selected="0">
            <x v="0"/>
          </reference>
          <reference field="21" count="1" selected="0">
            <x v="1"/>
          </reference>
        </references>
      </pivotArea>
    </format>
    <format dxfId="3897">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13"/>
          </reference>
          <reference field="18" count="1" selected="0">
            <x v="0"/>
          </reference>
          <reference field="21" count="1" selected="0">
            <x v="1"/>
          </reference>
        </references>
      </pivotArea>
    </format>
    <format dxfId="3896">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1"/>
          </reference>
        </references>
      </pivotArea>
    </format>
    <format dxfId="3895">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1"/>
          </reference>
        </references>
      </pivotArea>
    </format>
    <format dxfId="3894">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23"/>
          </reference>
          <reference field="18" count="1" selected="0">
            <x v="2"/>
          </reference>
          <reference field="21" count="1" selected="0">
            <x v="1"/>
          </reference>
        </references>
      </pivotArea>
    </format>
    <format dxfId="3893">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1"/>
          </reference>
        </references>
      </pivotArea>
    </format>
    <format dxfId="3892">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1"/>
          </reference>
        </references>
      </pivotArea>
    </format>
    <format dxfId="3891">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1"/>
          </reference>
        </references>
      </pivotArea>
    </format>
    <format dxfId="3890">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1"/>
          </reference>
        </references>
      </pivotArea>
    </format>
    <format dxfId="3889">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1"/>
          </reference>
        </references>
      </pivotArea>
    </format>
    <format dxfId="3888">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1">
            <x v="1"/>
          </reference>
          <reference field="18" count="1" selected="0">
            <x v="0"/>
          </reference>
          <reference field="21" count="1" selected="0">
            <x v="1"/>
          </reference>
        </references>
      </pivotArea>
    </format>
    <format dxfId="3887">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1"/>
          </reference>
        </references>
      </pivotArea>
    </format>
    <format dxfId="3886">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2"/>
          </reference>
          <reference field="18" count="1" selected="0">
            <x v="3"/>
          </reference>
          <reference field="21" count="1" selected="0">
            <x v="1"/>
          </reference>
        </references>
      </pivotArea>
    </format>
    <format dxfId="3885">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3"/>
          </reference>
          <reference field="18" count="1" selected="0">
            <x v="21"/>
          </reference>
          <reference field="21" count="1" selected="0">
            <x v="1"/>
          </reference>
        </references>
      </pivotArea>
    </format>
    <format dxfId="3884">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1">
            <x v="9"/>
          </reference>
          <reference field="18" count="1" selected="0">
            <x v="0"/>
          </reference>
          <reference field="21" count="1" selected="0">
            <x v="1"/>
          </reference>
        </references>
      </pivotArea>
    </format>
    <format dxfId="3883">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1"/>
          </reference>
        </references>
      </pivotArea>
    </format>
    <format dxfId="3882">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1">
            <x v="66"/>
          </reference>
          <reference field="18" count="1" selected="0">
            <x v="0"/>
          </reference>
          <reference field="21" count="1" selected="0">
            <x v="1"/>
          </reference>
        </references>
      </pivotArea>
    </format>
    <format dxfId="3881">
      <pivotArea dataOnly="0" labelOnly="1" outline="0" fieldPosition="0">
        <references count="7">
          <reference field="5" count="1" selected="0">
            <x v="5"/>
          </reference>
          <reference field="11" count="1" selected="0">
            <x v="1"/>
          </reference>
          <reference field="14" count="1" selected="0">
            <x v="282"/>
          </reference>
          <reference field="15" count="1" selected="0">
            <x v="2"/>
          </reference>
          <reference field="17" count="1">
            <x v="66"/>
          </reference>
          <reference field="18" count="1" selected="0">
            <x v="0"/>
          </reference>
          <reference field="21" count="1" selected="0">
            <x v="1"/>
          </reference>
        </references>
      </pivotArea>
    </format>
    <format dxfId="3880">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70"/>
          </reference>
          <reference field="18" count="1" selected="0">
            <x v="0"/>
          </reference>
          <reference field="21" count="1" selected="0">
            <x v="1"/>
          </reference>
        </references>
      </pivotArea>
    </format>
    <format dxfId="3879">
      <pivotArea dataOnly="0" labelOnly="1" outline="0" fieldPosition="0">
        <references count="7">
          <reference field="5" count="1" selected="0">
            <x v="5"/>
          </reference>
          <reference field="11" count="1" selected="0">
            <x v="1"/>
          </reference>
          <reference field="14" count="1" selected="0">
            <x v="283"/>
          </reference>
          <reference field="15" count="1" selected="0">
            <x v="2"/>
          </reference>
          <reference field="17" count="1">
            <x v="66"/>
          </reference>
          <reference field="18" count="1" selected="0">
            <x v="0"/>
          </reference>
          <reference field="21" count="1" selected="0">
            <x v="1"/>
          </reference>
        </references>
      </pivotArea>
    </format>
    <format dxfId="3878">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2">
            <x v="66"/>
            <x v="67"/>
          </reference>
          <reference field="18" count="1" selected="0">
            <x v="0"/>
          </reference>
          <reference field="21" count="1" selected="0">
            <x v="1"/>
          </reference>
        </references>
      </pivotArea>
    </format>
    <format dxfId="3877">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3">
            <x v="66"/>
            <x v="67"/>
            <x v="70"/>
          </reference>
          <reference field="18" count="1" selected="0">
            <x v="0"/>
          </reference>
          <reference field="21" count="1" selected="0">
            <x v="1"/>
          </reference>
        </references>
      </pivotArea>
    </format>
    <format dxfId="3876">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1"/>
          </reference>
        </references>
      </pivotArea>
    </format>
    <format dxfId="3875">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1"/>
          </reference>
        </references>
      </pivotArea>
    </format>
    <format dxfId="3874">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3">
            <x v="66"/>
            <x v="70"/>
            <x v="88"/>
          </reference>
          <reference field="18" count="1" selected="0">
            <x v="0"/>
          </reference>
          <reference field="21" count="1" selected="0">
            <x v="1"/>
          </reference>
        </references>
      </pivotArea>
    </format>
    <format dxfId="3873">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1">
            <x v="66"/>
          </reference>
          <reference field="18" count="1" selected="0">
            <x v="0"/>
          </reference>
          <reference field="21" count="1" selected="0">
            <x v="1"/>
          </reference>
        </references>
      </pivotArea>
    </format>
    <format dxfId="3872">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1">
            <x v="66"/>
          </reference>
          <reference field="18" count="1" selected="0">
            <x v="0"/>
          </reference>
          <reference field="21" count="1" selected="0">
            <x v="1"/>
          </reference>
        </references>
      </pivotArea>
    </format>
    <format dxfId="3871">
      <pivotArea dataOnly="0" labelOnly="1" outline="0" fieldPosition="0">
        <references count="7">
          <reference field="5" count="1" selected="0">
            <x v="5"/>
          </reference>
          <reference field="11" count="1" selected="0">
            <x v="1"/>
          </reference>
          <reference field="14" count="1" selected="0">
            <x v="285"/>
          </reference>
          <reference field="15" count="1" selected="0">
            <x v="2"/>
          </reference>
          <reference field="17" count="1">
            <x v="66"/>
          </reference>
          <reference field="18" count="1" selected="0">
            <x v="0"/>
          </reference>
          <reference field="21" count="1" selected="0">
            <x v="1"/>
          </reference>
        </references>
      </pivotArea>
    </format>
    <format dxfId="3870">
      <pivotArea dataOnly="0" labelOnly="1" outline="0" fieldPosition="0">
        <references count="7">
          <reference field="5" count="1" selected="0">
            <x v="5"/>
          </reference>
          <reference field="11" count="1" selected="0">
            <x v="1"/>
          </reference>
          <reference field="14" count="1" selected="0">
            <x v="286"/>
          </reference>
          <reference field="15" count="1" selected="0">
            <x v="2"/>
          </reference>
          <reference field="17" count="1">
            <x v="66"/>
          </reference>
          <reference field="18" count="1" selected="0">
            <x v="0"/>
          </reference>
          <reference field="21" count="1" selected="0">
            <x v="1"/>
          </reference>
        </references>
      </pivotArea>
    </format>
    <format dxfId="3869">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2">
            <x v="66"/>
            <x v="67"/>
          </reference>
          <reference field="18" count="1" selected="0">
            <x v="0"/>
          </reference>
          <reference field="21" count="1" selected="0">
            <x v="1"/>
          </reference>
        </references>
      </pivotArea>
    </format>
    <format dxfId="3868">
      <pivotArea dataOnly="0" labelOnly="1" outline="0" fieldPosition="0">
        <references count="7">
          <reference field="5" count="1" selected="0">
            <x v="5"/>
          </reference>
          <reference field="11" count="1" selected="0">
            <x v="1"/>
          </reference>
          <reference field="14" count="1" selected="0">
            <x v="287"/>
          </reference>
          <reference field="15" count="1" selected="0">
            <x v="2"/>
          </reference>
          <reference field="17" count="1">
            <x v="66"/>
          </reference>
          <reference field="18" count="1" selected="0">
            <x v="0"/>
          </reference>
          <reference field="21" count="1" selected="0">
            <x v="1"/>
          </reference>
        </references>
      </pivotArea>
    </format>
    <format dxfId="3867">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4">
            <x v="66"/>
            <x v="67"/>
            <x v="70"/>
            <x v="88"/>
          </reference>
          <reference field="18" count="1" selected="0">
            <x v="0"/>
          </reference>
          <reference field="21" count="1" selected="0">
            <x v="1"/>
          </reference>
        </references>
      </pivotArea>
    </format>
    <format dxfId="3866">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67"/>
          </reference>
          <reference field="18" count="1" selected="0">
            <x v="0"/>
          </reference>
          <reference field="21" count="1" selected="0">
            <x v="1"/>
          </reference>
        </references>
      </pivotArea>
    </format>
    <format dxfId="3865">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1"/>
          </reference>
        </references>
      </pivotArea>
    </format>
    <format dxfId="3864">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1"/>
          </reference>
        </references>
      </pivotArea>
    </format>
    <format dxfId="3863">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2">
            <x v="74"/>
            <x v="75"/>
          </reference>
          <reference field="18" count="1" selected="0">
            <x v="0"/>
          </reference>
          <reference field="21" count="1" selected="0">
            <x v="1"/>
          </reference>
        </references>
      </pivotArea>
    </format>
    <format dxfId="3862">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2">
            <x v="74"/>
            <x v="75"/>
          </reference>
          <reference field="18" count="1" selected="0">
            <x v="0"/>
          </reference>
          <reference field="21" count="1" selected="0">
            <x v="1"/>
          </reference>
        </references>
      </pivotArea>
    </format>
    <format dxfId="3861">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1"/>
          </reference>
        </references>
      </pivotArea>
    </format>
    <format dxfId="3860">
      <pivotArea dataOnly="0" labelOnly="1" outline="0" fieldPosition="0">
        <references count="7">
          <reference field="5" count="1" selected="0">
            <x v="6"/>
          </reference>
          <reference field="11" count="1" selected="0">
            <x v="1"/>
          </reference>
          <reference field="14" count="1" selected="0">
            <x v="282"/>
          </reference>
          <reference field="15" count="1" selected="0">
            <x v="2"/>
          </reference>
          <reference field="17" count="1">
            <x v="75"/>
          </reference>
          <reference field="18" count="1" selected="0">
            <x v="0"/>
          </reference>
          <reference field="21" count="1" selected="0">
            <x v="1"/>
          </reference>
        </references>
      </pivotArea>
    </format>
    <format dxfId="3859">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1"/>
          </reference>
        </references>
      </pivotArea>
    </format>
    <format dxfId="3858">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1"/>
          </reference>
        </references>
      </pivotArea>
    </format>
    <format dxfId="3857">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3">
            <x v="1"/>
            <x v="74"/>
            <x v="75"/>
          </reference>
          <reference field="18" count="1" selected="0">
            <x v="0"/>
          </reference>
          <reference field="21" count="1" selected="0">
            <x v="1"/>
          </reference>
        </references>
      </pivotArea>
    </format>
    <format dxfId="3856">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2">
            <x v="69"/>
            <x v="71"/>
          </reference>
          <reference field="18" count="1" selected="0">
            <x v="20"/>
          </reference>
          <reference field="21" count="1" selected="0">
            <x v="1"/>
          </reference>
        </references>
      </pivotArea>
    </format>
    <format dxfId="3855">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1">
            <x v="74"/>
          </reference>
          <reference field="18" count="1" selected="0">
            <x v="0"/>
          </reference>
          <reference field="21" count="1" selected="0">
            <x v="1"/>
          </reference>
        </references>
      </pivotArea>
    </format>
    <format dxfId="3854">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3">
            <x v="1"/>
            <x v="74"/>
            <x v="75"/>
          </reference>
          <reference field="18" count="1" selected="0">
            <x v="0"/>
          </reference>
          <reference field="21" count="1" selected="0">
            <x v="1"/>
          </reference>
        </references>
      </pivotArea>
    </format>
    <format dxfId="3853">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1"/>
          </reference>
        </references>
      </pivotArea>
    </format>
    <format dxfId="3852">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1"/>
          </reference>
        </references>
      </pivotArea>
    </format>
    <format dxfId="3851">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1"/>
          </reference>
        </references>
      </pivotArea>
    </format>
    <format dxfId="3850">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3">
            <x v="1"/>
            <x v="74"/>
            <x v="75"/>
          </reference>
          <reference field="18" count="1" selected="0">
            <x v="0"/>
          </reference>
          <reference field="21" count="1" selected="0">
            <x v="1"/>
          </reference>
        </references>
      </pivotArea>
    </format>
    <format dxfId="3849">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1"/>
          </reference>
        </references>
      </pivotArea>
    </format>
    <format dxfId="3848">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2">
            <x v="74"/>
            <x v="75"/>
          </reference>
          <reference field="18" count="1" selected="0">
            <x v="0"/>
          </reference>
          <reference field="21" count="1" selected="0">
            <x v="1"/>
          </reference>
        </references>
      </pivotArea>
    </format>
    <format dxfId="3847">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3">
            <x v="1"/>
            <x v="74"/>
            <x v="75"/>
          </reference>
          <reference field="18" count="1" selected="0">
            <x v="0"/>
          </reference>
          <reference field="21" count="1" selected="0">
            <x v="1"/>
          </reference>
        </references>
      </pivotArea>
    </format>
    <format dxfId="3846">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1"/>
          </reference>
        </references>
      </pivotArea>
    </format>
    <format dxfId="3845">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1"/>
          </reference>
        </references>
      </pivotArea>
    </format>
    <format dxfId="3844">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4">
            <x v="1"/>
            <x v="74"/>
            <x v="75"/>
            <x v="89"/>
          </reference>
          <reference field="18" count="1" selected="0">
            <x v="0"/>
          </reference>
          <reference field="21" count="1" selected="0">
            <x v="1"/>
          </reference>
        </references>
      </pivotArea>
    </format>
    <format dxfId="3843">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1"/>
          </reference>
        </references>
      </pivotArea>
    </format>
    <format dxfId="3842">
      <pivotArea dataOnly="0" labelOnly="1" outline="0" fieldPosition="0">
        <references count="7">
          <reference field="5" count="1" selected="0">
            <x v="6"/>
          </reference>
          <reference field="11" count="1" selected="0">
            <x v="1"/>
          </reference>
          <reference field="14" count="1" selected="0">
            <x v="201"/>
          </reference>
          <reference field="15" count="1" selected="0">
            <x v="1"/>
          </reference>
          <reference field="17" count="1">
            <x v="1"/>
          </reference>
          <reference field="18" count="1" selected="0">
            <x v="0"/>
          </reference>
          <reference field="21" count="1" selected="0">
            <x v="1"/>
          </reference>
        </references>
      </pivotArea>
    </format>
    <format dxfId="3841">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1"/>
          </reference>
        </references>
      </pivotArea>
    </format>
    <format dxfId="3840">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1"/>
          </reference>
        </references>
      </pivotArea>
    </format>
    <format dxfId="3839">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1"/>
          </reference>
        </references>
      </pivotArea>
    </format>
    <format dxfId="3838">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2">
            <x v="69"/>
            <x v="71"/>
          </reference>
          <reference field="18" count="1" selected="0">
            <x v="20"/>
          </reference>
          <reference field="21" count="1" selected="0">
            <x v="1"/>
          </reference>
        </references>
      </pivotArea>
    </format>
    <format dxfId="3837">
      <pivotArea dataOnly="0" labelOnly="1" outline="0" fieldPosition="0">
        <references count="7">
          <reference field="5" count="1" selected="0">
            <x v="6"/>
          </reference>
          <reference field="11" count="1" selected="0">
            <x v="1"/>
          </reference>
          <reference field="14" count="1" selected="0">
            <x v="293"/>
          </reference>
          <reference field="15" count="1" selected="0">
            <x v="1"/>
          </reference>
          <reference field="17" count="3">
            <x v="1"/>
            <x v="74"/>
            <x v="75"/>
          </reference>
          <reference field="18" count="1" selected="0">
            <x v="0"/>
          </reference>
          <reference field="21" count="1" selected="0">
            <x v="1"/>
          </reference>
        </references>
      </pivotArea>
    </format>
    <format dxfId="3836">
      <pivotArea dataOnly="0" labelOnly="1" outline="0" fieldPosition="0">
        <references count="7">
          <reference field="5" count="1" selected="0">
            <x v="6"/>
          </reference>
          <reference field="11" count="1" selected="0">
            <x v="1"/>
          </reference>
          <reference field="14" count="1" selected="0">
            <x v="293"/>
          </reference>
          <reference field="15" count="1" selected="0">
            <x v="1"/>
          </reference>
          <reference field="17" count="1">
            <x v="73"/>
          </reference>
          <reference field="18" count="1" selected="0">
            <x v="20"/>
          </reference>
          <reference field="21" count="1" selected="0">
            <x v="1"/>
          </reference>
        </references>
      </pivotArea>
    </format>
    <format dxfId="3835">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1"/>
          </reference>
        </references>
      </pivotArea>
    </format>
    <format dxfId="3834">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2">
            <x v="74"/>
            <x v="75"/>
          </reference>
          <reference field="18" count="1" selected="0">
            <x v="0"/>
          </reference>
          <reference field="21" count="1" selected="0">
            <x v="1"/>
          </reference>
        </references>
      </pivotArea>
    </format>
    <format dxfId="3833">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2">
            <x v="74"/>
            <x v="75"/>
          </reference>
          <reference field="18" count="1" selected="0">
            <x v="0"/>
          </reference>
          <reference field="21" count="1" selected="0">
            <x v="1"/>
          </reference>
        </references>
      </pivotArea>
    </format>
    <format dxfId="3832">
      <pivotArea dataOnly="0" labelOnly="1" outline="0" fieldPosition="0">
        <references count="7">
          <reference field="5" count="1" selected="0">
            <x v="6"/>
          </reference>
          <reference field="11" count="1" selected="0">
            <x v="1"/>
          </reference>
          <reference field="14" count="1" selected="0">
            <x v="286"/>
          </reference>
          <reference field="15" count="1" selected="0">
            <x v="2"/>
          </reference>
          <reference field="17" count="3">
            <x v="1"/>
            <x v="74"/>
            <x v="75"/>
          </reference>
          <reference field="18" count="1" selected="0">
            <x v="0"/>
          </reference>
          <reference field="21" count="1" selected="0">
            <x v="1"/>
          </reference>
        </references>
      </pivotArea>
    </format>
    <format dxfId="3831">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4">
            <x v="1"/>
            <x v="74"/>
            <x v="75"/>
            <x v="89"/>
          </reference>
          <reference field="18" count="1" selected="0">
            <x v="0"/>
          </reference>
          <reference field="21" count="1" selected="0">
            <x v="1"/>
          </reference>
        </references>
      </pivotArea>
    </format>
    <format dxfId="3830">
      <pivotArea dataOnly="0" labelOnly="1" outline="0" fieldPosition="0">
        <references count="7">
          <reference field="5" count="1" selected="0">
            <x v="6"/>
          </reference>
          <reference field="11" count="1" selected="0">
            <x v="1"/>
          </reference>
          <reference field="14" count="1" selected="0">
            <x v="295"/>
          </reference>
          <reference field="15" count="1" selected="0">
            <x v="2"/>
          </reference>
          <reference field="17" count="1">
            <x v="75"/>
          </reference>
          <reference field="18" count="1" selected="0">
            <x v="0"/>
          </reference>
          <reference field="21" count="1" selected="0">
            <x v="1"/>
          </reference>
        </references>
      </pivotArea>
    </format>
    <format dxfId="3829">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1"/>
          </reference>
        </references>
      </pivotArea>
    </format>
    <format dxfId="3828">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1"/>
          </reference>
        </references>
      </pivotArea>
    </format>
    <format dxfId="3827">
      <pivotArea dataOnly="0" labelOnly="1" outline="0" fieldPosition="0">
        <references count="7">
          <reference field="5" count="1" selected="0">
            <x v="1"/>
          </reference>
          <reference field="11" count="1" selected="0">
            <x v="1"/>
          </reference>
          <reference field="14" count="1" selected="0">
            <x v="1"/>
          </reference>
          <reference field="15" count="1" selected="0">
            <x v="0"/>
          </reference>
          <reference field="17" count="1">
            <x v="1"/>
          </reference>
          <reference field="18" count="1" selected="0">
            <x v="7"/>
          </reference>
          <reference field="21" count="1" selected="0">
            <x v="1"/>
          </reference>
        </references>
      </pivotArea>
    </format>
    <format dxfId="3826">
      <pivotArea dataOnly="0" labelOnly="1" outline="0" fieldPosition="0">
        <references count="7">
          <reference field="5" count="1" selected="0">
            <x v="1"/>
          </reference>
          <reference field="11" count="1" selected="0">
            <x v="1"/>
          </reference>
          <reference field="14" count="1" selected="0">
            <x v="1"/>
          </reference>
          <reference field="15" count="1" selected="0">
            <x v="0"/>
          </reference>
          <reference field="17" count="1">
            <x v="2"/>
          </reference>
          <reference field="18" count="1" selected="0">
            <x v="9"/>
          </reference>
          <reference field="21" count="1" selected="0">
            <x v="1"/>
          </reference>
        </references>
      </pivotArea>
    </format>
    <format dxfId="3825">
      <pivotArea dataOnly="0" labelOnly="1" outline="0" fieldPosition="0">
        <references count="7">
          <reference field="5" count="1" selected="0">
            <x v="1"/>
          </reference>
          <reference field="11" count="1" selected="0">
            <x v="1"/>
          </reference>
          <reference field="14" count="1" selected="0">
            <x v="1"/>
          </reference>
          <reference field="15" count="1" selected="0">
            <x v="0"/>
          </reference>
          <reference field="17" count="1">
            <x v="18"/>
          </reference>
          <reference field="18" count="1" selected="0">
            <x v="6"/>
          </reference>
          <reference field="21" count="1" selected="0">
            <x v="1"/>
          </reference>
        </references>
      </pivotArea>
    </format>
    <format dxfId="3824">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1"/>
          </reference>
        </references>
      </pivotArea>
    </format>
    <format dxfId="3823">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1"/>
          </reference>
        </references>
      </pivotArea>
    </format>
    <format dxfId="382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1"/>
          </reference>
        </references>
      </pivotArea>
    </format>
    <format dxfId="3821">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1"/>
          </reference>
        </references>
      </pivotArea>
    </format>
    <format dxfId="3820">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1"/>
          </reference>
        </references>
      </pivotArea>
    </format>
    <format dxfId="3819">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1"/>
          </reference>
        </references>
      </pivotArea>
    </format>
    <format dxfId="3818">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1"/>
          </reference>
        </references>
      </pivotArea>
    </format>
    <format dxfId="3817">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1"/>
          </reference>
        </references>
      </pivotArea>
    </format>
    <format dxfId="3816">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1"/>
          </reference>
        </references>
      </pivotArea>
    </format>
    <format dxfId="3815">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1"/>
          </reference>
        </references>
      </pivotArea>
    </format>
    <format dxfId="3814">
      <pivotArea dataOnly="0" labelOnly="1" outline="0" fieldPosition="0">
        <references count="7">
          <reference field="5" count="1" selected="0">
            <x v="1"/>
          </reference>
          <reference field="11" count="1" selected="0">
            <x v="13"/>
          </reference>
          <reference field="14" count="1" selected="0">
            <x v="296"/>
          </reference>
          <reference field="15" count="1" selected="0">
            <x v="1"/>
          </reference>
          <reference field="17" count="1">
            <x v="1"/>
          </reference>
          <reference field="18" count="1" selected="0">
            <x v="7"/>
          </reference>
          <reference field="21" count="1" selected="0">
            <x v="1"/>
          </reference>
        </references>
      </pivotArea>
    </format>
    <format dxfId="3813">
      <pivotArea dataOnly="0" labelOnly="1" outline="0" fieldPosition="0">
        <references count="7">
          <reference field="5" count="1" selected="0">
            <x v="1"/>
          </reference>
          <reference field="11" count="1" selected="0">
            <x v="13"/>
          </reference>
          <reference field="14" count="1" selected="0">
            <x v="296"/>
          </reference>
          <reference field="15" count="1" selected="0">
            <x v="1"/>
          </reference>
          <reference field="17" count="2">
            <x v="18"/>
            <x v="19"/>
          </reference>
          <reference field="18" count="1" selected="0">
            <x v="6"/>
          </reference>
          <reference field="21" count="1" selected="0">
            <x v="1"/>
          </reference>
        </references>
      </pivotArea>
    </format>
    <format dxfId="3812">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1"/>
          </reference>
        </references>
      </pivotArea>
    </format>
    <format dxfId="3811">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1"/>
          </reference>
        </references>
      </pivotArea>
    </format>
    <format dxfId="3810">
      <pivotArea dataOnly="0" labelOnly="1" outline="0" fieldPosition="0">
        <references count="7">
          <reference field="5" count="1" selected="0">
            <x v="1"/>
          </reference>
          <reference field="11" count="1" selected="0">
            <x v="42"/>
          </reference>
          <reference field="14" count="1" selected="0">
            <x v="297"/>
          </reference>
          <reference field="15" count="1" selected="0">
            <x v="1"/>
          </reference>
          <reference field="17" count="1">
            <x v="18"/>
          </reference>
          <reference field="18" count="1" selected="0">
            <x v="6"/>
          </reference>
          <reference field="21" count="1" selected="0">
            <x v="1"/>
          </reference>
        </references>
      </pivotArea>
    </format>
    <format dxfId="3809">
      <pivotArea dataOnly="0" labelOnly="1" outline="0" fieldPosition="0">
        <references count="7">
          <reference field="5" count="1" selected="0">
            <x v="1"/>
          </reference>
          <reference field="11" count="1" selected="0">
            <x v="13"/>
          </reference>
          <reference field="14" count="1" selected="0">
            <x v="298"/>
          </reference>
          <reference field="15" count="1" selected="0">
            <x v="1"/>
          </reference>
          <reference field="17" count="1">
            <x v="1"/>
          </reference>
          <reference field="18" count="1" selected="0">
            <x v="7"/>
          </reference>
          <reference field="21" count="1" selected="0">
            <x v="1"/>
          </reference>
        </references>
      </pivotArea>
    </format>
    <format dxfId="3808">
      <pivotArea dataOnly="0" labelOnly="1" outline="0" fieldPosition="0">
        <references count="7">
          <reference field="5" count="1" selected="0">
            <x v="1"/>
          </reference>
          <reference field="11" count="1" selected="0">
            <x v="13"/>
          </reference>
          <reference field="14" count="1" selected="0">
            <x v="298"/>
          </reference>
          <reference field="15" count="1" selected="0">
            <x v="1"/>
          </reference>
          <reference field="17" count="2">
            <x v="18"/>
            <x v="19"/>
          </reference>
          <reference field="18" count="1" selected="0">
            <x v="6"/>
          </reference>
          <reference field="21" count="1" selected="0">
            <x v="1"/>
          </reference>
        </references>
      </pivotArea>
    </format>
    <format dxfId="3807">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1"/>
          </reference>
        </references>
      </pivotArea>
    </format>
    <format dxfId="3806">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1"/>
          </reference>
        </references>
      </pivotArea>
    </format>
    <format dxfId="3805">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1"/>
          </reference>
        </references>
      </pivotArea>
    </format>
    <format dxfId="3804">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1"/>
          </reference>
        </references>
      </pivotArea>
    </format>
    <format dxfId="3803">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3"/>
          </reference>
          <reference field="18" count="1" selected="0">
            <x v="10"/>
          </reference>
          <reference field="21" count="1" selected="0">
            <x v="1"/>
          </reference>
        </references>
      </pivotArea>
    </format>
    <format dxfId="3802">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1"/>
          </reference>
        </references>
      </pivotArea>
    </format>
    <format dxfId="3801">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1"/>
          </reference>
        </references>
      </pivotArea>
    </format>
    <format dxfId="3800">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1"/>
          </reference>
        </references>
      </pivotArea>
    </format>
    <format dxfId="3799">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1"/>
          </reference>
        </references>
      </pivotArea>
    </format>
    <format dxfId="3798">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1"/>
          </reference>
        </references>
      </pivotArea>
    </format>
    <format dxfId="3797">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1"/>
          </reference>
        </references>
      </pivotArea>
    </format>
    <format dxfId="3796">
      <pivotArea dataOnly="0" labelOnly="1" outline="0" fieldPosition="0">
        <references count="7">
          <reference field="5" count="1" selected="0">
            <x v="1"/>
          </reference>
          <reference field="11" count="1" selected="0">
            <x v="6"/>
          </reference>
          <reference field="14" count="1" selected="0">
            <x v="13"/>
          </reference>
          <reference field="15" count="1" selected="0">
            <x v="1"/>
          </reference>
          <reference field="17" count="1">
            <x v="1"/>
          </reference>
          <reference field="18" count="1" selected="0">
            <x v="7"/>
          </reference>
          <reference field="21" count="1" selected="0">
            <x v="1"/>
          </reference>
        </references>
      </pivotArea>
    </format>
    <format dxfId="3795">
      <pivotArea dataOnly="0" labelOnly="1" outline="0" fieldPosition="0">
        <references count="7">
          <reference field="5" count="1" selected="0">
            <x v="1"/>
          </reference>
          <reference field="11" count="1" selected="0">
            <x v="6"/>
          </reference>
          <reference field="14" count="1" selected="0">
            <x v="13"/>
          </reference>
          <reference field="15" count="1" selected="0">
            <x v="1"/>
          </reference>
          <reference field="17" count="1">
            <x v="2"/>
          </reference>
          <reference field="18" count="1" selected="0">
            <x v="9"/>
          </reference>
          <reference field="21" count="1" selected="0">
            <x v="1"/>
          </reference>
        </references>
      </pivotArea>
    </format>
    <format dxfId="3794">
      <pivotArea dataOnly="0" labelOnly="1" outline="0" fieldPosition="0">
        <references count="7">
          <reference field="5" count="1" selected="0">
            <x v="1"/>
          </reference>
          <reference field="11" count="1" selected="0">
            <x v="6"/>
          </reference>
          <reference field="14" count="1" selected="0">
            <x v="13"/>
          </reference>
          <reference field="15" count="1" selected="0">
            <x v="1"/>
          </reference>
          <reference field="17" count="2">
            <x v="18"/>
            <x v="19"/>
          </reference>
          <reference field="18" count="1" selected="0">
            <x v="6"/>
          </reference>
          <reference field="21" count="1" selected="0">
            <x v="1"/>
          </reference>
        </references>
      </pivotArea>
    </format>
    <format dxfId="3793">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1"/>
          </reference>
        </references>
      </pivotArea>
    </format>
    <format dxfId="3792">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1"/>
          </reference>
        </references>
      </pivotArea>
    </format>
    <format dxfId="3791">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1"/>
          </reference>
        </references>
      </pivotArea>
    </format>
    <format dxfId="3790">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1"/>
          </reference>
        </references>
      </pivotArea>
    </format>
    <format dxfId="3789">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1"/>
          </reference>
        </references>
      </pivotArea>
    </format>
    <format dxfId="3788">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1">
            <x v="1"/>
          </reference>
          <reference field="18" count="1" selected="0">
            <x v="7"/>
          </reference>
          <reference field="21" count="1" selected="0">
            <x v="1"/>
          </reference>
        </references>
      </pivotArea>
    </format>
    <format dxfId="3787">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2">
            <x v="18"/>
            <x v="19"/>
          </reference>
          <reference field="18" count="1" selected="0">
            <x v="6"/>
          </reference>
          <reference field="21" count="1" selected="0">
            <x v="1"/>
          </reference>
        </references>
      </pivotArea>
    </format>
    <format dxfId="3786">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1"/>
          </reference>
        </references>
      </pivotArea>
    </format>
    <format dxfId="3785">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1"/>
          </reference>
        </references>
      </pivotArea>
    </format>
    <format dxfId="3784">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1"/>
          </reference>
        </references>
      </pivotArea>
    </format>
    <format dxfId="3783">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1"/>
          </reference>
        </references>
      </pivotArea>
    </format>
    <format dxfId="3782">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1"/>
          </reference>
        </references>
      </pivotArea>
    </format>
    <format dxfId="3781">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1"/>
          </reference>
        </references>
      </pivotArea>
    </format>
    <format dxfId="3780">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1"/>
          </reference>
        </references>
      </pivotArea>
    </format>
    <format dxfId="3779">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1"/>
          </reference>
        </references>
      </pivotArea>
    </format>
    <format dxfId="3778">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1"/>
          </reference>
        </references>
      </pivotArea>
    </format>
    <format dxfId="3777">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1"/>
          </reference>
        </references>
      </pivotArea>
    </format>
    <format dxfId="3776">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8"/>
          </reference>
          <reference field="18" count="1" selected="0">
            <x v="6"/>
          </reference>
          <reference field="21" count="1" selected="0">
            <x v="1"/>
          </reference>
        </references>
      </pivotArea>
    </format>
    <format dxfId="3775">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1"/>
          </reference>
          <reference field="18" count="1" selected="0">
            <x v="7"/>
          </reference>
          <reference field="21" count="1" selected="0">
            <x v="1"/>
          </reference>
        </references>
      </pivotArea>
    </format>
    <format dxfId="3774">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2"/>
          </reference>
          <reference field="18" count="1" selected="0">
            <x v="9"/>
          </reference>
          <reference field="21" count="1" selected="0">
            <x v="1"/>
          </reference>
        </references>
      </pivotArea>
    </format>
    <format dxfId="3773">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18"/>
          </reference>
          <reference field="18" count="1" selected="0">
            <x v="6"/>
          </reference>
          <reference field="21" count="1" selected="0">
            <x v="1"/>
          </reference>
        </references>
      </pivotArea>
    </format>
    <format dxfId="3772">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1">
            <x v="1"/>
          </reference>
          <reference field="18" count="1" selected="0">
            <x v="7"/>
          </reference>
          <reference field="21" count="1" selected="0">
            <x v="1"/>
          </reference>
        </references>
      </pivotArea>
    </format>
    <format dxfId="3771">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2">
            <x v="18"/>
            <x v="19"/>
          </reference>
          <reference field="18" count="1" selected="0">
            <x v="6"/>
          </reference>
          <reference field="21" count="1" selected="0">
            <x v="1"/>
          </reference>
        </references>
      </pivotArea>
    </format>
    <format dxfId="3770">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1">
            <x v="18"/>
          </reference>
          <reference field="18" count="1" selected="0">
            <x v="16"/>
          </reference>
          <reference field="21" count="1" selected="0">
            <x v="2"/>
          </reference>
        </references>
      </pivotArea>
    </format>
    <format dxfId="3769">
      <pivotArea dataOnly="0" labelOnly="1" outline="0" fieldPosition="0">
        <references count="7">
          <reference field="5" count="1" selected="0">
            <x v="2"/>
          </reference>
          <reference field="11" count="1" selected="0">
            <x v="14"/>
          </reference>
          <reference field="14" count="1" selected="0">
            <x v="301"/>
          </reference>
          <reference field="15" count="1" selected="0">
            <x v="1"/>
          </reference>
          <reference field="17" count="1">
            <x v="18"/>
          </reference>
          <reference field="18" count="1" selected="0">
            <x v="16"/>
          </reference>
          <reference field="21" count="1" selected="0">
            <x v="2"/>
          </reference>
        </references>
      </pivotArea>
    </format>
    <format dxfId="3768">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1">
            <x v="18"/>
          </reference>
          <reference field="18" count="1" selected="0">
            <x v="16"/>
          </reference>
          <reference field="21" count="1" selected="0">
            <x v="2"/>
          </reference>
        </references>
      </pivotArea>
    </format>
    <format dxfId="3767">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2"/>
          </reference>
        </references>
      </pivotArea>
    </format>
    <format dxfId="3766">
      <pivotArea dataOnly="0" labelOnly="1" outline="0" fieldPosition="0">
        <references count="7">
          <reference field="5" count="1" selected="0">
            <x v="2"/>
          </reference>
          <reference field="11" count="1" selected="0">
            <x v="4"/>
          </reference>
          <reference field="14" count="1" selected="0">
            <x v="230"/>
          </reference>
          <reference field="15" count="1" selected="0">
            <x v="1"/>
          </reference>
          <reference field="17" count="1">
            <x v="18"/>
          </reference>
          <reference field="18" count="1" selected="0">
            <x v="16"/>
          </reference>
          <reference field="21" count="1" selected="0">
            <x v="2"/>
          </reference>
        </references>
      </pivotArea>
    </format>
    <format dxfId="3765">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1">
            <x v="18"/>
          </reference>
          <reference field="18" count="1" selected="0">
            <x v="16"/>
          </reference>
          <reference field="21" count="1" selected="0">
            <x v="2"/>
          </reference>
        </references>
      </pivotArea>
    </format>
    <format dxfId="3764">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2"/>
          </reference>
        </references>
      </pivotArea>
    </format>
    <format dxfId="3763">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2"/>
          </reference>
        </references>
      </pivotArea>
    </format>
    <format dxfId="3762">
      <pivotArea dataOnly="0" labelOnly="1" outline="0" fieldPosition="0">
        <references count="7">
          <reference field="5" count="1" selected="0">
            <x v="2"/>
          </reference>
          <reference field="11" count="1" selected="0">
            <x v="39"/>
          </reference>
          <reference field="14" count="1" selected="0">
            <x v="231"/>
          </reference>
          <reference field="15" count="1" selected="0">
            <x v="1"/>
          </reference>
          <reference field="17" count="1">
            <x v="18"/>
          </reference>
          <reference field="18" count="1" selected="0">
            <x v="16"/>
          </reference>
          <reference field="21" count="1" selected="0">
            <x v="2"/>
          </reference>
        </references>
      </pivotArea>
    </format>
    <format dxfId="3761">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2"/>
          </reference>
        </references>
      </pivotArea>
    </format>
    <format dxfId="3760">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2"/>
          </reference>
        </references>
      </pivotArea>
    </format>
    <format dxfId="3759">
      <pivotArea dataOnly="0" labelOnly="1" outline="0" fieldPosition="0">
        <references count="7">
          <reference field="5" count="1" selected="0">
            <x v="2"/>
          </reference>
          <reference field="11" count="1" selected="0">
            <x v="14"/>
          </reference>
          <reference field="14" count="1" selected="0">
            <x v="232"/>
          </reference>
          <reference field="15" count="1" selected="0">
            <x v="1"/>
          </reference>
          <reference field="17" count="1">
            <x v="18"/>
          </reference>
          <reference field="18" count="1" selected="0">
            <x v="16"/>
          </reference>
          <reference field="21" count="1" selected="0">
            <x v="2"/>
          </reference>
        </references>
      </pivotArea>
    </format>
    <format dxfId="3758">
      <pivotArea dataOnly="0" labelOnly="1" outline="0" fieldPosition="0">
        <references count="7">
          <reference field="5" count="1" selected="0">
            <x v="2"/>
          </reference>
          <reference field="11" count="1" selected="0">
            <x v="23"/>
          </reference>
          <reference field="14" count="1" selected="0">
            <x v="233"/>
          </reference>
          <reference field="15" count="1" selected="0">
            <x v="2"/>
          </reference>
          <reference field="17" count="1">
            <x v="18"/>
          </reference>
          <reference field="18" count="1" selected="0">
            <x v="16"/>
          </reference>
          <reference field="21" count="1" selected="0">
            <x v="2"/>
          </reference>
        </references>
      </pivotArea>
    </format>
    <format dxfId="3757">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18"/>
          </reference>
          <reference field="18" count="1" selected="0">
            <x v="16"/>
          </reference>
          <reference field="21" count="1" selected="0">
            <x v="2"/>
          </reference>
        </references>
      </pivotArea>
    </format>
    <format dxfId="3756">
      <pivotArea dataOnly="0" labelOnly="1" outline="0" fieldPosition="0">
        <references count="7">
          <reference field="5" count="1" selected="0">
            <x v="2"/>
          </reference>
          <reference field="11" count="1" selected="0">
            <x v="14"/>
          </reference>
          <reference field="14" count="1" selected="0">
            <x v="234"/>
          </reference>
          <reference field="15" count="1" selected="0">
            <x v="1"/>
          </reference>
          <reference field="17" count="1">
            <x v="18"/>
          </reference>
          <reference field="18" count="1" selected="0">
            <x v="16"/>
          </reference>
          <reference field="21" count="1" selected="0">
            <x v="2"/>
          </reference>
        </references>
      </pivotArea>
    </format>
    <format dxfId="3755">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1">
            <x v="18"/>
          </reference>
          <reference field="18" count="1" selected="0">
            <x v="16"/>
          </reference>
          <reference field="21" count="1" selected="0">
            <x v="2"/>
          </reference>
        </references>
      </pivotArea>
    </format>
    <format dxfId="3754">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2"/>
          </reference>
        </references>
      </pivotArea>
    </format>
    <format dxfId="3753">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8"/>
          </reference>
          <reference field="18" count="1" selected="0">
            <x v="16"/>
          </reference>
          <reference field="21" count="1" selected="0">
            <x v="2"/>
          </reference>
        </references>
      </pivotArea>
    </format>
    <format dxfId="3752">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2"/>
          </reference>
        </references>
      </pivotArea>
    </format>
    <format dxfId="3751">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2"/>
          </reference>
        </references>
      </pivotArea>
    </format>
    <format dxfId="3750">
      <pivotArea dataOnly="0" labelOnly="1" outline="0" fieldPosition="0">
        <references count="7">
          <reference field="5" count="1" selected="0">
            <x v="2"/>
          </reference>
          <reference field="11" count="1" selected="0">
            <x v="14"/>
          </reference>
          <reference field="14" count="1" selected="0">
            <x v="237"/>
          </reference>
          <reference field="15" count="1" selected="0">
            <x v="1"/>
          </reference>
          <reference field="17" count="1">
            <x v="18"/>
          </reference>
          <reference field="18" count="1" selected="0">
            <x v="16"/>
          </reference>
          <reference field="21" count="1" selected="0">
            <x v="2"/>
          </reference>
        </references>
      </pivotArea>
    </format>
    <format dxfId="3749">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2"/>
          </reference>
        </references>
      </pivotArea>
    </format>
    <format dxfId="3748">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18"/>
          </reference>
          <reference field="18" count="1" selected="0">
            <x v="16"/>
          </reference>
          <reference field="21" count="1" selected="0">
            <x v="2"/>
          </reference>
        </references>
      </pivotArea>
    </format>
    <format dxfId="3747">
      <pivotArea dataOnly="0" labelOnly="1" outline="0" fieldPosition="0">
        <references count="7">
          <reference field="5" count="1" selected="0">
            <x v="2"/>
          </reference>
          <reference field="11" count="1" selected="0">
            <x v="14"/>
          </reference>
          <reference field="14" count="1" selected="0">
            <x v="238"/>
          </reference>
          <reference field="15" count="1" selected="0">
            <x v="1"/>
          </reference>
          <reference field="17" count="1">
            <x v="18"/>
          </reference>
          <reference field="18" count="1" selected="0">
            <x v="16"/>
          </reference>
          <reference field="21" count="1" selected="0">
            <x v="2"/>
          </reference>
        </references>
      </pivotArea>
    </format>
    <format dxfId="3746">
      <pivotArea dataOnly="0" labelOnly="1" outline="0" fieldPosition="0">
        <references count="7">
          <reference field="5" count="1" selected="0">
            <x v="2"/>
          </reference>
          <reference field="11" count="1" selected="0">
            <x v="31"/>
          </reference>
          <reference field="14" count="1" selected="0">
            <x v="239"/>
          </reference>
          <reference field="15" count="1" selected="0">
            <x v="1"/>
          </reference>
          <reference field="17" count="1">
            <x v="18"/>
          </reference>
          <reference field="18" count="1" selected="0">
            <x v="16"/>
          </reference>
          <reference field="21" count="1" selected="0">
            <x v="2"/>
          </reference>
        </references>
      </pivotArea>
    </format>
    <format dxfId="3745">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2"/>
          </reference>
        </references>
      </pivotArea>
    </format>
    <format dxfId="3744">
      <pivotArea dataOnly="0" labelOnly="1" outline="0" fieldPosition="0">
        <references count="7">
          <reference field="5" count="1" selected="0">
            <x v="3"/>
          </reference>
          <reference field="11" count="1" selected="0">
            <x v="1"/>
          </reference>
          <reference field="14" count="1" selected="0">
            <x v="241"/>
          </reference>
          <reference field="15" count="1" selected="0">
            <x v="1"/>
          </reference>
          <reference field="17" count="1">
            <x v="77"/>
          </reference>
          <reference field="18" count="1" selected="0">
            <x v="22"/>
          </reference>
          <reference field="21" count="1" selected="0">
            <x v="2"/>
          </reference>
        </references>
      </pivotArea>
    </format>
    <format dxfId="3743">
      <pivotArea dataOnly="0" labelOnly="1" outline="0" fieldPosition="0">
        <references count="7">
          <reference field="5" count="1" selected="0">
            <x v="3"/>
          </reference>
          <reference field="11" count="1" selected="0">
            <x v="1"/>
          </reference>
          <reference field="14" count="1" selected="0">
            <x v="241"/>
          </reference>
          <reference field="15" count="1" selected="0">
            <x v="1"/>
          </reference>
          <reference field="17" count="1">
            <x v="18"/>
          </reference>
          <reference field="18" count="1" selected="0">
            <x v="18"/>
          </reference>
          <reference field="21" count="1" selected="0">
            <x v="2"/>
          </reference>
        </references>
      </pivotArea>
    </format>
    <format dxfId="3742">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18"/>
          </reference>
          <reference field="18" count="1" selected="0">
            <x v="18"/>
          </reference>
          <reference field="21" count="1" selected="0">
            <x v="2"/>
          </reference>
        </references>
      </pivotArea>
    </format>
    <format dxfId="3741">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77"/>
          </reference>
          <reference field="18" count="1" selected="0">
            <x v="22"/>
          </reference>
          <reference field="21" count="1" selected="0">
            <x v="2"/>
          </reference>
        </references>
      </pivotArea>
    </format>
    <format dxfId="3740">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18"/>
          </reference>
          <reference field="18" count="1" selected="0">
            <x v="18"/>
          </reference>
          <reference field="21" count="1" selected="0">
            <x v="2"/>
          </reference>
        </references>
      </pivotArea>
    </format>
    <format dxfId="3739">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2"/>
          </reference>
        </references>
      </pivotArea>
    </format>
    <format dxfId="3738">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2"/>
          </reference>
        </references>
      </pivotArea>
    </format>
    <format dxfId="3737">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2"/>
          </reference>
        </references>
      </pivotArea>
    </format>
    <format dxfId="3736">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2"/>
          </reference>
        </references>
      </pivotArea>
    </format>
    <format dxfId="3735">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2"/>
          </reference>
        </references>
      </pivotArea>
    </format>
    <format dxfId="3734">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2"/>
          </reference>
        </references>
      </pivotArea>
    </format>
    <format dxfId="3733">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2"/>
          </reference>
        </references>
      </pivotArea>
    </format>
    <format dxfId="3732">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2"/>
          </reference>
        </references>
      </pivotArea>
    </format>
    <format dxfId="3731">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2"/>
          </reference>
        </references>
      </pivotArea>
    </format>
    <format dxfId="3730">
      <pivotArea dataOnly="0" labelOnly="1" outline="0" fieldPosition="0">
        <references count="7">
          <reference field="5" count="1" selected="0">
            <x v="3"/>
          </reference>
          <reference field="11" count="1" selected="0">
            <x v="1"/>
          </reference>
          <reference field="14" count="1" selected="0">
            <x v="246"/>
          </reference>
          <reference field="15" count="1" selected="0">
            <x v="1"/>
          </reference>
          <reference field="17" count="1">
            <x v="77"/>
          </reference>
          <reference field="18" count="1" selected="0">
            <x v="22"/>
          </reference>
          <reference field="21" count="1" selected="0">
            <x v="2"/>
          </reference>
        </references>
      </pivotArea>
    </format>
    <format dxfId="3729">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77"/>
          </reference>
          <reference field="18" count="1" selected="0">
            <x v="22"/>
          </reference>
          <reference field="21" count="1" selected="0">
            <x v="2"/>
          </reference>
        </references>
      </pivotArea>
    </format>
    <format dxfId="3728">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2"/>
          </reference>
        </references>
      </pivotArea>
    </format>
    <format dxfId="3727">
      <pivotArea dataOnly="0" labelOnly="1" outline="0" fieldPosition="0">
        <references count="7">
          <reference field="5" count="1" selected="0">
            <x v="3"/>
          </reference>
          <reference field="11" count="1" selected="0">
            <x v="13"/>
          </reference>
          <reference field="14" count="1" selected="0">
            <x v="249"/>
          </reference>
          <reference field="15" count="1" selected="0">
            <x v="1"/>
          </reference>
          <reference field="17" count="1">
            <x v="77"/>
          </reference>
          <reference field="18" count="1" selected="0">
            <x v="22"/>
          </reference>
          <reference field="21" count="1" selected="0">
            <x v="2"/>
          </reference>
        </references>
      </pivotArea>
    </format>
    <format dxfId="3726">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2"/>
          </reference>
        </references>
      </pivotArea>
    </format>
    <format dxfId="3725">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2"/>
          </reference>
        </references>
      </pivotArea>
    </format>
    <format dxfId="3724">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2"/>
          </reference>
        </references>
      </pivotArea>
    </format>
    <format dxfId="3723">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2"/>
          </reference>
        </references>
      </pivotArea>
    </format>
    <format dxfId="3722">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2"/>
          </reference>
        </references>
      </pivotArea>
    </format>
    <format dxfId="3721">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2"/>
          </reference>
        </references>
      </pivotArea>
    </format>
    <format dxfId="3720">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2"/>
          </reference>
        </references>
      </pivotArea>
    </format>
    <format dxfId="3719">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2"/>
          </reference>
        </references>
      </pivotArea>
    </format>
    <format dxfId="3718">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2"/>
          </reference>
        </references>
      </pivotArea>
    </format>
    <format dxfId="3717">
      <pivotArea dataOnly="0" labelOnly="1" outline="0" fieldPosition="0">
        <references count="7">
          <reference field="5" count="1" selected="0">
            <x v="0"/>
          </reference>
          <reference field="11" count="1" selected="0">
            <x v="42"/>
          </reference>
          <reference field="14" count="1" selected="0">
            <x v="297"/>
          </reference>
          <reference field="15" count="1" selected="0">
            <x v="1"/>
          </reference>
          <reference field="17" count="1">
            <x v="1"/>
          </reference>
          <reference field="18" count="1" selected="0">
            <x v="0"/>
          </reference>
          <reference field="21" count="1" selected="0">
            <x v="2"/>
          </reference>
        </references>
      </pivotArea>
    </format>
    <format dxfId="3716">
      <pivotArea dataOnly="0" labelOnly="1" outline="0" fieldPosition="0">
        <references count="7">
          <reference field="5" count="1" selected="0">
            <x v="0"/>
          </reference>
          <reference field="11" count="1" selected="0">
            <x v="13"/>
          </reference>
          <reference field="14" count="1" selected="0">
            <x v="298"/>
          </reference>
          <reference field="15" count="1" selected="0">
            <x v="1"/>
          </reference>
          <reference field="17" count="1">
            <x v="48"/>
          </reference>
          <reference field="18" count="1" selected="0">
            <x v="0"/>
          </reference>
          <reference field="21" count="1" selected="0">
            <x v="2"/>
          </reference>
        </references>
      </pivotArea>
    </format>
    <format dxfId="3715">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2"/>
          </reference>
        </references>
      </pivotArea>
    </format>
    <format dxfId="3714">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2"/>
          </reference>
        </references>
      </pivotArea>
    </format>
    <format dxfId="3713">
      <pivotArea dataOnly="0" labelOnly="1" outline="0" fieldPosition="0">
        <references count="7">
          <reference field="5" count="1" selected="0">
            <x v="0"/>
          </reference>
          <reference field="11" count="1" selected="0">
            <x v="1"/>
          </reference>
          <reference field="14" count="1" selected="0">
            <x v="252"/>
          </reference>
          <reference field="15" count="1" selected="0">
            <x v="1"/>
          </reference>
          <reference field="17" count="2">
            <x v="1"/>
            <x v="3"/>
          </reference>
          <reference field="18" count="1" selected="0">
            <x v="0"/>
          </reference>
          <reference field="21" count="1" selected="0">
            <x v="2"/>
          </reference>
        </references>
      </pivotArea>
    </format>
    <format dxfId="3712">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1">
            <x v="92"/>
          </reference>
          <reference field="18" count="1" selected="0">
            <x v="0"/>
          </reference>
          <reference field="21" count="1" selected="0">
            <x v="2"/>
          </reference>
        </references>
      </pivotArea>
    </format>
    <format dxfId="3711">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2"/>
          </reference>
        </references>
      </pivotArea>
    </format>
    <format dxfId="3710">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2"/>
          </reference>
        </references>
      </pivotArea>
    </format>
    <format dxfId="3709">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2"/>
          </reference>
        </references>
      </pivotArea>
    </format>
    <format dxfId="3708">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2"/>
          </reference>
        </references>
      </pivotArea>
    </format>
    <format dxfId="3707">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2"/>
          </reference>
        </references>
      </pivotArea>
    </format>
    <format dxfId="3706">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2"/>
          </reference>
        </references>
      </pivotArea>
    </format>
    <format dxfId="3705">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1">
            <x v="1"/>
          </reference>
          <reference field="18" count="1" selected="0">
            <x v="0"/>
          </reference>
          <reference field="21" count="1" selected="0">
            <x v="2"/>
          </reference>
        </references>
      </pivotArea>
    </format>
    <format dxfId="3704">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2"/>
          </reference>
        </references>
      </pivotArea>
    </format>
    <format dxfId="3703">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2"/>
          </reference>
        </references>
      </pivotArea>
    </format>
    <format dxfId="3702">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2">
            <x v="1"/>
            <x v="12"/>
          </reference>
          <reference field="18" count="1" selected="0">
            <x v="0"/>
          </reference>
          <reference field="21" count="1" selected="0">
            <x v="2"/>
          </reference>
        </references>
      </pivotArea>
    </format>
    <format dxfId="3701">
      <pivotArea dataOnly="0" labelOnly="1" outline="0" fieldPosition="0">
        <references count="7">
          <reference field="5" count="1" selected="0">
            <x v="0"/>
          </reference>
          <reference field="11" count="1" selected="0">
            <x v="2"/>
          </reference>
          <reference field="14" count="1" selected="0">
            <x v="255"/>
          </reference>
          <reference field="15" count="1" selected="0">
            <x v="1"/>
          </reference>
          <reference field="17" count="1">
            <x v="4"/>
          </reference>
          <reference field="18" count="1" selected="0">
            <x v="0"/>
          </reference>
          <reference field="21" count="1" selected="0">
            <x v="2"/>
          </reference>
        </references>
      </pivotArea>
    </format>
    <format dxfId="3700">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2"/>
          </reference>
        </references>
      </pivotArea>
    </format>
    <format dxfId="3699">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2"/>
          </reference>
        </references>
      </pivotArea>
    </format>
    <format dxfId="3698">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1">
            <x v="3"/>
          </reference>
          <reference field="18" count="1" selected="0">
            <x v="0"/>
          </reference>
          <reference field="21" count="1" selected="0">
            <x v="2"/>
          </reference>
        </references>
      </pivotArea>
    </format>
    <format dxfId="3697">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2"/>
          </reference>
        </references>
      </pivotArea>
    </format>
    <format dxfId="3696">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2"/>
          </reference>
          <reference field="18" count="1" selected="0">
            <x v="1"/>
          </reference>
          <reference field="21" count="1" selected="0">
            <x v="2"/>
          </reference>
        </references>
      </pivotArea>
    </format>
    <format dxfId="3695">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2"/>
          </reference>
        </references>
      </pivotArea>
    </format>
    <format dxfId="3694">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2"/>
          </reference>
        </references>
      </pivotArea>
    </format>
    <format dxfId="3693">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21"/>
            <x v="24"/>
          </reference>
          <reference field="18" count="1" selected="0">
            <x v="2"/>
          </reference>
          <reference field="21" count="1" selected="0">
            <x v="2"/>
          </reference>
        </references>
      </pivotArea>
    </format>
    <format dxfId="3692">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2"/>
          </reference>
        </references>
      </pivotArea>
    </format>
    <format dxfId="3691">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8"/>
          </reference>
          <reference field="18" count="1" selected="0">
            <x v="2"/>
          </reference>
          <reference field="21" count="1" selected="0">
            <x v="2"/>
          </reference>
        </references>
      </pivotArea>
    </format>
    <format dxfId="3690">
      <pivotArea dataOnly="0" labelOnly="1" outline="0" fieldPosition="0">
        <references count="7">
          <reference field="5" count="1" selected="0">
            <x v="0"/>
          </reference>
          <reference field="11" count="1" selected="0">
            <x v="4"/>
          </reference>
          <reference field="14" count="1" selected="0">
            <x v="258"/>
          </reference>
          <reference field="15" count="1" selected="0">
            <x v="1"/>
          </reference>
          <reference field="17" count="1">
            <x v="1"/>
          </reference>
          <reference field="18" count="1" selected="0">
            <x v="0"/>
          </reference>
          <reference field="21" count="1" selected="0">
            <x v="2"/>
          </reference>
        </references>
      </pivotArea>
    </format>
    <format dxfId="3689">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2"/>
          </reference>
        </references>
      </pivotArea>
    </format>
    <format dxfId="3688">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2"/>
          </reference>
        </references>
      </pivotArea>
    </format>
    <format dxfId="3687">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2"/>
          </reference>
        </references>
      </pivotArea>
    </format>
    <format dxfId="3686">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3">
            <x v="1"/>
            <x v="5"/>
            <x v="16"/>
          </reference>
          <reference field="18" count="1" selected="0">
            <x v="0"/>
          </reference>
          <reference field="21" count="1" selected="0">
            <x v="2"/>
          </reference>
        </references>
      </pivotArea>
    </format>
    <format dxfId="3685">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2"/>
          </reference>
        </references>
      </pivotArea>
    </format>
    <format dxfId="3684">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1">
            <x v="3"/>
          </reference>
          <reference field="18" count="1" selected="0">
            <x v="0"/>
          </reference>
          <reference field="21" count="1" selected="0">
            <x v="2"/>
          </reference>
        </references>
      </pivotArea>
    </format>
    <format dxfId="3683">
      <pivotArea dataOnly="0" labelOnly="1" outline="0" fieldPosition="0">
        <references count="7">
          <reference field="5" count="1" selected="0">
            <x v="0"/>
          </reference>
          <reference field="11" count="1" selected="0">
            <x v="1"/>
          </reference>
          <reference field="14" count="1" selected="0">
            <x v="260"/>
          </reference>
          <reference field="15" count="1" selected="0">
            <x v="1"/>
          </reference>
          <reference field="17" count="2">
            <x v="1"/>
            <x v="3"/>
          </reference>
          <reference field="18" count="1" selected="0">
            <x v="0"/>
          </reference>
          <reference field="21" count="1" selected="0">
            <x v="2"/>
          </reference>
        </references>
      </pivotArea>
    </format>
    <format dxfId="3682">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2"/>
          </reference>
        </references>
      </pivotArea>
    </format>
    <format dxfId="3681">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2"/>
          </reference>
        </references>
      </pivotArea>
    </format>
    <format dxfId="3680">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2"/>
          </reference>
        </references>
      </pivotArea>
    </format>
    <format dxfId="3679">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1">
            <x v="23"/>
          </reference>
          <reference field="18" count="1" selected="0">
            <x v="2"/>
          </reference>
          <reference field="21" count="1" selected="0">
            <x v="2"/>
          </reference>
        </references>
      </pivotArea>
    </format>
    <format dxfId="3678">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3">
            <x v="38"/>
            <x v="39"/>
            <x v="47"/>
          </reference>
          <reference field="18" count="1" selected="0">
            <x v="19"/>
          </reference>
          <reference field="21" count="1" selected="0">
            <x v="2"/>
          </reference>
        </references>
      </pivotArea>
    </format>
    <format dxfId="3677">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2"/>
          </reference>
        </references>
      </pivotArea>
    </format>
    <format dxfId="3676">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2">
            <x v="1"/>
            <x v="34"/>
          </reference>
          <reference field="18" count="1" selected="0">
            <x v="0"/>
          </reference>
          <reference field="21" count="1" selected="0">
            <x v="2"/>
          </reference>
        </references>
      </pivotArea>
    </format>
    <format dxfId="3675">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1">
            <x v="59"/>
          </reference>
          <reference field="18" count="1" selected="0">
            <x v="2"/>
          </reference>
          <reference field="21" count="1" selected="0">
            <x v="2"/>
          </reference>
        </references>
      </pivotArea>
    </format>
    <format dxfId="3674">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3">
            <x v="1"/>
            <x v="35"/>
            <x v="93"/>
          </reference>
          <reference field="18" count="1" selected="0">
            <x v="0"/>
          </reference>
          <reference field="21" count="1" selected="0">
            <x v="2"/>
          </reference>
        </references>
      </pivotArea>
    </format>
    <format dxfId="3673">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1">
            <x v="47"/>
          </reference>
          <reference field="18" count="1" selected="0">
            <x v="19"/>
          </reference>
          <reference field="21" count="1" selected="0">
            <x v="2"/>
          </reference>
        </references>
      </pivotArea>
    </format>
    <format dxfId="3672">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2"/>
          </reference>
        </references>
      </pivotArea>
    </format>
    <format dxfId="3671">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2"/>
          </reference>
        </references>
      </pivotArea>
    </format>
    <format dxfId="3670">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1">
            <x v="47"/>
          </reference>
          <reference field="18" count="1" selected="0">
            <x v="19"/>
          </reference>
          <reference field="21" count="1" selected="0">
            <x v="2"/>
          </reference>
        </references>
      </pivotArea>
    </format>
    <format dxfId="3669">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2"/>
          </reference>
        </references>
      </pivotArea>
    </format>
    <format dxfId="3668">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2"/>
          </reference>
        </references>
      </pivotArea>
    </format>
    <format dxfId="3667">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2"/>
          </reference>
        </references>
      </pivotArea>
    </format>
    <format dxfId="3666">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83"/>
          </reference>
          <reference field="18" count="1" selected="0">
            <x v="3"/>
          </reference>
          <reference field="21" count="1" selected="0">
            <x v="2"/>
          </reference>
        </references>
      </pivotArea>
    </format>
    <format dxfId="3665">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47"/>
          </reference>
          <reference field="18" count="1" selected="0">
            <x v="19"/>
          </reference>
          <reference field="21" count="1" selected="0">
            <x v="2"/>
          </reference>
        </references>
      </pivotArea>
    </format>
    <format dxfId="3664">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2"/>
          </reference>
        </references>
      </pivotArea>
    </format>
    <format dxfId="3663">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2"/>
          </reference>
        </references>
      </pivotArea>
    </format>
    <format dxfId="3662">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2"/>
          </reference>
        </references>
      </pivotArea>
    </format>
    <format dxfId="3661">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2"/>
          </reference>
        </references>
      </pivotArea>
    </format>
    <format dxfId="3660">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2"/>
          </reference>
        </references>
      </pivotArea>
    </format>
    <format dxfId="3659">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2"/>
          </reference>
        </references>
      </pivotArea>
    </format>
    <format dxfId="3658">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1">
            <x v="47"/>
          </reference>
          <reference field="18" count="1" selected="0">
            <x v="19"/>
          </reference>
          <reference field="21" count="1" selected="0">
            <x v="2"/>
          </reference>
        </references>
      </pivotArea>
    </format>
    <format dxfId="3657">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2">
            <x v="1"/>
            <x v="9"/>
          </reference>
          <reference field="18" count="1" selected="0">
            <x v="0"/>
          </reference>
          <reference field="21" count="1" selected="0">
            <x v="2"/>
          </reference>
        </references>
      </pivotArea>
    </format>
    <format dxfId="3656">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2"/>
          </reference>
        </references>
      </pivotArea>
    </format>
    <format dxfId="3655">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2"/>
          </reference>
        </references>
      </pivotArea>
    </format>
    <format dxfId="3654">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2"/>
          </reference>
        </references>
      </pivotArea>
    </format>
    <format dxfId="3653">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3">
            <x v="38"/>
            <x v="39"/>
            <x v="47"/>
          </reference>
          <reference field="18" count="1" selected="0">
            <x v="19"/>
          </reference>
          <reference field="21" count="1" selected="0">
            <x v="2"/>
          </reference>
        </references>
      </pivotArea>
    </format>
    <format dxfId="3652">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2"/>
          </reference>
        </references>
      </pivotArea>
    </format>
    <format dxfId="3651">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3">
            <x v="38"/>
            <x v="39"/>
            <x v="47"/>
          </reference>
          <reference field="18" count="1" selected="0">
            <x v="19"/>
          </reference>
          <reference field="21" count="1" selected="0">
            <x v="2"/>
          </reference>
        </references>
      </pivotArea>
    </format>
    <format dxfId="3650">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2"/>
          </reference>
        </references>
      </pivotArea>
    </format>
    <format dxfId="3649">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3">
            <x v="38"/>
            <x v="39"/>
            <x v="47"/>
          </reference>
          <reference field="18" count="1" selected="0">
            <x v="19"/>
          </reference>
          <reference field="21" count="1" selected="0">
            <x v="2"/>
          </reference>
        </references>
      </pivotArea>
    </format>
    <format dxfId="3648">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2"/>
          </reference>
        </references>
      </pivotArea>
    </format>
    <format dxfId="3647">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2"/>
          </reference>
        </references>
      </pivotArea>
    </format>
    <format dxfId="3646">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2"/>
          </reference>
        </references>
      </pivotArea>
    </format>
    <format dxfId="3645">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2"/>
          </reference>
        </references>
      </pivotArea>
    </format>
    <format dxfId="3644">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84"/>
            <x v="85"/>
          </reference>
          <reference field="18" count="1" selected="0">
            <x v="24"/>
          </reference>
          <reference field="21" count="1" selected="0">
            <x v="2"/>
          </reference>
        </references>
      </pivotArea>
    </format>
    <format dxfId="3643">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2"/>
          </reference>
        </references>
      </pivotArea>
    </format>
    <format dxfId="3642">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2"/>
          </reference>
        </references>
      </pivotArea>
    </format>
    <format dxfId="3641">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2"/>
          </reference>
        </references>
      </pivotArea>
    </format>
    <format dxfId="3640">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2"/>
          </reference>
        </references>
      </pivotArea>
    </format>
    <format dxfId="3639">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2"/>
          </reference>
        </references>
      </pivotArea>
    </format>
    <format dxfId="3638">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1">
            <x v="34"/>
          </reference>
          <reference field="18" count="1" selected="0">
            <x v="0"/>
          </reference>
          <reference field="21" count="1" selected="0">
            <x v="2"/>
          </reference>
        </references>
      </pivotArea>
    </format>
    <format dxfId="3637">
      <pivotArea dataOnly="0" labelOnly="1" outline="0" fieldPosition="0">
        <references count="7">
          <reference field="5" count="1" selected="0">
            <x v="4"/>
          </reference>
          <reference field="11" count="1" selected="0">
            <x v="6"/>
          </reference>
          <reference field="14" count="1" selected="0">
            <x v="268"/>
          </reference>
          <reference field="15" count="1" selected="0">
            <x v="2"/>
          </reference>
          <reference field="17" count="2">
            <x v="1"/>
            <x v="34"/>
          </reference>
          <reference field="18" count="1" selected="0">
            <x v="0"/>
          </reference>
          <reference field="21" count="1" selected="0">
            <x v="2"/>
          </reference>
        </references>
      </pivotArea>
    </format>
    <format dxfId="3636">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2">
            <x v="1"/>
            <x v="9"/>
          </reference>
          <reference field="18" count="1" selected="0">
            <x v="0"/>
          </reference>
          <reference field="21" count="1" selected="0">
            <x v="2"/>
          </reference>
        </references>
      </pivotArea>
    </format>
    <format dxfId="3635">
      <pivotArea dataOnly="0" labelOnly="1" outline="0" fieldPosition="0">
        <references count="7">
          <reference field="5" count="1" selected="0">
            <x v="4"/>
          </reference>
          <reference field="11" count="1" selected="0">
            <x v="13"/>
          </reference>
          <reference field="14" count="1" selected="0">
            <x v="270"/>
          </reference>
          <reference field="15" count="1" selected="0">
            <x v="1"/>
          </reference>
          <reference field="17" count="2">
            <x v="1"/>
            <x v="48"/>
          </reference>
          <reference field="18" count="1" selected="0">
            <x v="0"/>
          </reference>
          <reference field="21" count="1" selected="0">
            <x v="2"/>
          </reference>
        </references>
      </pivotArea>
    </format>
    <format dxfId="3634">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2">
            <x v="3"/>
            <x v="40"/>
          </reference>
          <reference field="18" count="1" selected="0">
            <x v="0"/>
          </reference>
          <reference field="21" count="1" selected="0">
            <x v="2"/>
          </reference>
        </references>
      </pivotArea>
    </format>
    <format dxfId="3633">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2"/>
          </reference>
        </references>
      </pivotArea>
    </format>
    <format dxfId="3632">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2"/>
          </reference>
        </references>
      </pivotArea>
    </format>
    <format dxfId="3631">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1">
            <x v="46"/>
          </reference>
          <reference field="18" count="1" selected="0">
            <x v="2"/>
          </reference>
          <reference field="21" count="1" selected="0">
            <x v="2"/>
          </reference>
        </references>
      </pivotArea>
    </format>
    <format dxfId="3630">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2"/>
          </reference>
        </references>
      </pivotArea>
    </format>
    <format dxfId="3629">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2"/>
          </reference>
        </references>
      </pivotArea>
    </format>
    <format dxfId="3628">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2"/>
          </reference>
        </references>
      </pivotArea>
    </format>
    <format dxfId="3627">
      <pivotArea dataOnly="0" labelOnly="1" outline="0" fieldPosition="0">
        <references count="7">
          <reference field="5" count="1" selected="0">
            <x v="4"/>
          </reference>
          <reference field="11" count="1" selected="0">
            <x v="1"/>
          </reference>
          <reference field="14" count="1" selected="0">
            <x v="272"/>
          </reference>
          <reference field="15" count="1" selected="0">
            <x v="1"/>
          </reference>
          <reference field="17" count="1">
            <x v="40"/>
          </reference>
          <reference field="18" count="1" selected="0">
            <x v="0"/>
          </reference>
          <reference field="21" count="1" selected="0">
            <x v="2"/>
          </reference>
        </references>
      </pivotArea>
    </format>
    <format dxfId="3626">
      <pivotArea dataOnly="0" labelOnly="1" outline="0" fieldPosition="0">
        <references count="7">
          <reference field="5" count="1" selected="0">
            <x v="4"/>
          </reference>
          <reference field="11" count="1" selected="0">
            <x v="9"/>
          </reference>
          <reference field="14" count="1" selected="0">
            <x v="273"/>
          </reference>
          <reference field="15" count="1" selected="0">
            <x v="2"/>
          </reference>
          <reference field="17" count="1">
            <x v="34"/>
          </reference>
          <reference field="18" count="1" selected="0">
            <x v="0"/>
          </reference>
          <reference field="21" count="1" selected="0">
            <x v="2"/>
          </reference>
        </references>
      </pivotArea>
    </format>
    <format dxfId="3625">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2"/>
          </reference>
        </references>
      </pivotArea>
    </format>
    <format dxfId="3624">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38"/>
            <x v="47"/>
          </reference>
          <reference field="18" count="1" selected="0">
            <x v="19"/>
          </reference>
          <reference field="21" count="1" selected="0">
            <x v="2"/>
          </reference>
        </references>
      </pivotArea>
    </format>
    <format dxfId="3623">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2"/>
          </reference>
        </references>
      </pivotArea>
    </format>
    <format dxfId="3622">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1">
            <x v="38"/>
          </reference>
          <reference field="18" count="1" selected="0">
            <x v="19"/>
          </reference>
          <reference field="21" count="1" selected="0">
            <x v="2"/>
          </reference>
        </references>
      </pivotArea>
    </format>
    <format dxfId="3621">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2">
            <x v="23"/>
            <x v="59"/>
          </reference>
          <reference field="18" count="1" selected="0">
            <x v="2"/>
          </reference>
          <reference field="21" count="1" selected="0">
            <x v="2"/>
          </reference>
        </references>
      </pivotArea>
    </format>
    <format dxfId="3620">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2"/>
          </reference>
        </references>
      </pivotArea>
    </format>
    <format dxfId="3619">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38"/>
            <x v="47"/>
          </reference>
          <reference field="18" count="1" selected="0">
            <x v="19"/>
          </reference>
          <reference field="21" count="1" selected="0">
            <x v="2"/>
          </reference>
        </references>
      </pivotArea>
    </format>
    <format dxfId="3618">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2"/>
          </reference>
        </references>
      </pivotArea>
    </format>
    <format dxfId="3617">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2"/>
          </reference>
        </references>
      </pivotArea>
    </format>
    <format dxfId="3616">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2"/>
          </reference>
        </references>
      </pivotArea>
    </format>
    <format dxfId="3615">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2"/>
          </reference>
        </references>
      </pivotArea>
    </format>
    <format dxfId="3614">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2"/>
          </reference>
        </references>
      </pivotArea>
    </format>
    <format dxfId="3613">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2"/>
          </reference>
        </references>
      </pivotArea>
    </format>
    <format dxfId="3612">
      <pivotArea dataOnly="0" labelOnly="1" outline="0" fieldPosition="0">
        <references count="7">
          <reference field="5" count="1" selected="0">
            <x v="4"/>
          </reference>
          <reference field="11" count="1" selected="0">
            <x v="8"/>
          </reference>
          <reference field="14" count="1" selected="0">
            <x v="275"/>
          </reference>
          <reference field="15" count="1" selected="0">
            <x v="2"/>
          </reference>
          <reference field="17" count="2">
            <x v="1"/>
            <x v="34"/>
          </reference>
          <reference field="18" count="1" selected="0">
            <x v="0"/>
          </reference>
          <reference field="21" count="1" selected="0">
            <x v="2"/>
          </reference>
        </references>
      </pivotArea>
    </format>
    <format dxfId="3611">
      <pivotArea dataOnly="0" labelOnly="1" outline="0" fieldPosition="0">
        <references count="7">
          <reference field="5" count="1" selected="0">
            <x v="4"/>
          </reference>
          <reference field="11" count="1" selected="0">
            <x v="8"/>
          </reference>
          <reference field="14" count="1" selected="0">
            <x v="275"/>
          </reference>
          <reference field="15" count="1" selected="0">
            <x v="2"/>
          </reference>
          <reference field="17" count="1">
            <x v="21"/>
          </reference>
          <reference field="18" count="1" selected="0">
            <x v="2"/>
          </reference>
          <reference field="21" count="1" selected="0">
            <x v="2"/>
          </reference>
        </references>
      </pivotArea>
    </format>
    <format dxfId="3610">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2"/>
          </reference>
        </references>
      </pivotArea>
    </format>
    <format dxfId="3609">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2"/>
          </reference>
        </references>
      </pivotArea>
    </format>
    <format dxfId="3608">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2"/>
          </reference>
        </references>
      </pivotArea>
    </format>
    <format dxfId="3607">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2"/>
          </reference>
        </references>
      </pivotArea>
    </format>
    <format dxfId="3606">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2"/>
          </reference>
        </references>
      </pivotArea>
    </format>
    <format dxfId="3605">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2"/>
          </reference>
        </references>
      </pivotArea>
    </format>
    <format dxfId="3604">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47"/>
          </reference>
          <reference field="18" count="1" selected="0">
            <x v="19"/>
          </reference>
          <reference field="21" count="1" selected="0">
            <x v="2"/>
          </reference>
        </references>
      </pivotArea>
    </format>
    <format dxfId="3603">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3">
            <x v="1"/>
            <x v="49"/>
            <x v="55"/>
          </reference>
          <reference field="18" count="1" selected="0">
            <x v="0"/>
          </reference>
          <reference field="21" count="1" selected="0">
            <x v="2"/>
          </reference>
        </references>
      </pivotArea>
    </format>
    <format dxfId="3602">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2"/>
          </reference>
        </references>
      </pivotArea>
    </format>
    <format dxfId="3601">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47"/>
          </reference>
          <reference field="18" count="1" selected="0">
            <x v="19"/>
          </reference>
          <reference field="21" count="1" selected="0">
            <x v="2"/>
          </reference>
        </references>
      </pivotArea>
    </format>
    <format dxfId="3600">
      <pivotArea dataOnly="0" labelOnly="1" outline="0" fieldPosition="0">
        <references count="7">
          <reference field="5" count="1" selected="0">
            <x v="4"/>
          </reference>
          <reference field="11" count="1" selected="0">
            <x v="36"/>
          </reference>
          <reference field="14" count="1" selected="0">
            <x v="276"/>
          </reference>
          <reference field="15" count="1" selected="0">
            <x v="1"/>
          </reference>
          <reference field="17" count="2">
            <x v="1"/>
            <x v="35"/>
          </reference>
          <reference field="18" count="1" selected="0">
            <x v="0"/>
          </reference>
          <reference field="21" count="1" selected="0">
            <x v="2"/>
          </reference>
        </references>
      </pivotArea>
    </format>
    <format dxfId="3599">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2"/>
          </reference>
        </references>
      </pivotArea>
    </format>
    <format dxfId="3598">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2"/>
          </reference>
        </references>
      </pivotArea>
    </format>
    <format dxfId="3597">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2"/>
          </reference>
        </references>
      </pivotArea>
    </format>
    <format dxfId="3596">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53"/>
          </reference>
          <reference field="18" count="1" selected="0">
            <x v="21"/>
          </reference>
          <reference field="21" count="1" selected="0">
            <x v="2"/>
          </reference>
        </references>
      </pivotArea>
    </format>
    <format dxfId="3595">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38"/>
          </reference>
          <reference field="18" count="1" selected="0">
            <x v="19"/>
          </reference>
          <reference field="21" count="1" selected="0">
            <x v="2"/>
          </reference>
        </references>
      </pivotArea>
    </format>
    <format dxfId="3594">
      <pivotArea dataOnly="0" labelOnly="1" outline="0" fieldPosition="0">
        <references count="7">
          <reference field="5" count="1" selected="0">
            <x v="4"/>
          </reference>
          <reference field="11" count="1" selected="0">
            <x v="11"/>
          </reference>
          <reference field="14" count="1" selected="0">
            <x v="277"/>
          </reference>
          <reference field="15" count="1" selected="0">
            <x v="1"/>
          </reference>
          <reference field="17" count="2">
            <x v="1"/>
            <x v="7"/>
          </reference>
          <reference field="18" count="1" selected="0">
            <x v="0"/>
          </reference>
          <reference field="21" count="1" selected="0">
            <x v="2"/>
          </reference>
        </references>
      </pivotArea>
    </format>
    <format dxfId="3593">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2">
            <x v="1"/>
            <x v="61"/>
          </reference>
          <reference field="18" count="1" selected="0">
            <x v="0"/>
          </reference>
          <reference field="21" count="1" selected="0">
            <x v="2"/>
          </reference>
        </references>
      </pivotArea>
    </format>
    <format dxfId="3592">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2"/>
          </reference>
        </references>
      </pivotArea>
    </format>
    <format dxfId="3591">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3">
            <x v="1"/>
            <x v="63"/>
            <x v="95"/>
          </reference>
          <reference field="18" count="1" selected="0">
            <x v="0"/>
          </reference>
          <reference field="21" count="1" selected="0">
            <x v="2"/>
          </reference>
        </references>
      </pivotArea>
    </format>
    <format dxfId="3590">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1">
            <x v="51"/>
          </reference>
          <reference field="18" count="1" selected="0">
            <x v="4"/>
          </reference>
          <reference field="21" count="1" selected="0">
            <x v="2"/>
          </reference>
        </references>
      </pivotArea>
    </format>
    <format dxfId="3589">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2"/>
          </reference>
        </references>
      </pivotArea>
    </format>
    <format dxfId="3588">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2"/>
          </reference>
        </references>
      </pivotArea>
    </format>
    <format dxfId="3587">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2"/>
          </reference>
        </references>
      </pivotArea>
    </format>
    <format dxfId="3586">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2"/>
          </reference>
        </references>
      </pivotArea>
    </format>
    <format dxfId="3585">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1"/>
            <x v="96"/>
          </reference>
          <reference field="18" count="1" selected="0">
            <x v="3"/>
          </reference>
          <reference field="21" count="1" selected="0">
            <x v="2"/>
          </reference>
        </references>
      </pivotArea>
    </format>
    <format dxfId="3584">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2"/>
          </reference>
        </references>
      </pivotArea>
    </format>
    <format dxfId="3583">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1">
            <x v="51"/>
          </reference>
          <reference field="18" count="1" selected="0">
            <x v="4"/>
          </reference>
          <reference field="21" count="1" selected="0">
            <x v="2"/>
          </reference>
        </references>
      </pivotArea>
    </format>
    <format dxfId="3582">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2"/>
          </reference>
        </references>
      </pivotArea>
    </format>
    <format dxfId="3581">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2"/>
          </reference>
        </references>
      </pivotArea>
    </format>
    <format dxfId="3580">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2"/>
          </reference>
        </references>
      </pivotArea>
    </format>
    <format dxfId="3579">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1">
            <x v="53"/>
          </reference>
          <reference field="18" count="1" selected="0">
            <x v="21"/>
          </reference>
          <reference field="21" count="1" selected="0">
            <x v="2"/>
          </reference>
        </references>
      </pivotArea>
    </format>
    <format dxfId="3578">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2">
            <x v="1"/>
            <x v="13"/>
          </reference>
          <reference field="18" count="1" selected="0">
            <x v="0"/>
          </reference>
          <reference field="21" count="1" selected="0">
            <x v="2"/>
          </reference>
        </references>
      </pivotArea>
    </format>
    <format dxfId="3577">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2"/>
          </reference>
        </references>
      </pivotArea>
    </format>
    <format dxfId="3576">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2"/>
          </reference>
        </references>
      </pivotArea>
    </format>
    <format dxfId="3575">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23"/>
          </reference>
          <reference field="18" count="1" selected="0">
            <x v="2"/>
          </reference>
          <reference field="21" count="1" selected="0">
            <x v="2"/>
          </reference>
        </references>
      </pivotArea>
    </format>
    <format dxfId="3574">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2"/>
          </reference>
        </references>
      </pivotArea>
    </format>
    <format dxfId="3573">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2"/>
          </reference>
        </references>
      </pivotArea>
    </format>
    <format dxfId="3572">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2"/>
          </reference>
        </references>
      </pivotArea>
    </format>
    <format dxfId="3571">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2"/>
          </reference>
        </references>
      </pivotArea>
    </format>
    <format dxfId="3570">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2"/>
          </reference>
        </references>
      </pivotArea>
    </format>
    <format dxfId="3569">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1">
            <x v="6"/>
          </reference>
          <reference field="18" count="1" selected="0">
            <x v="0"/>
          </reference>
          <reference field="21" count="1" selected="0">
            <x v="2"/>
          </reference>
        </references>
      </pivotArea>
    </format>
    <format dxfId="3568">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2"/>
          </reference>
        </references>
      </pivotArea>
    </format>
    <format dxfId="3567">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3"/>
          </reference>
          <reference field="18" count="1" selected="0">
            <x v="21"/>
          </reference>
          <reference field="21" count="1" selected="0">
            <x v="2"/>
          </reference>
        </references>
      </pivotArea>
    </format>
    <format dxfId="3566">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1">
            <x v="9"/>
          </reference>
          <reference field="18" count="1" selected="0">
            <x v="0"/>
          </reference>
          <reference field="21" count="1" selected="0">
            <x v="2"/>
          </reference>
        </references>
      </pivotArea>
    </format>
    <format dxfId="3565">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2"/>
          </reference>
        </references>
      </pivotArea>
    </format>
    <format dxfId="3564">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3">
            <x v="66"/>
            <x v="67"/>
            <x v="70"/>
          </reference>
          <reference field="18" count="1" selected="0">
            <x v="0"/>
          </reference>
          <reference field="21" count="1" selected="0">
            <x v="2"/>
          </reference>
        </references>
      </pivotArea>
    </format>
    <format dxfId="3563">
      <pivotArea dataOnly="0" labelOnly="1" outline="0" fieldPosition="0">
        <references count="7">
          <reference field="5" count="1" selected="0">
            <x v="5"/>
          </reference>
          <reference field="11" count="1" selected="0">
            <x v="1"/>
          </reference>
          <reference field="14" count="1" selected="0">
            <x v="191"/>
          </reference>
          <reference field="15" count="1" selected="0">
            <x v="1"/>
          </reference>
          <reference field="17" count="2">
            <x v="66"/>
            <x v="70"/>
          </reference>
          <reference field="18" count="1" selected="0">
            <x v="0"/>
          </reference>
          <reference field="21" count="1" selected="0">
            <x v="2"/>
          </reference>
        </references>
      </pivotArea>
    </format>
    <format dxfId="3562">
      <pivotArea dataOnly="0" labelOnly="1" outline="0" fieldPosition="0">
        <references count="7">
          <reference field="5" count="1" selected="0">
            <x v="5"/>
          </reference>
          <reference field="11" count="1" selected="0">
            <x v="1"/>
          </reference>
          <reference field="14" count="1" selected="0">
            <x v="282"/>
          </reference>
          <reference field="15" count="1" selected="0">
            <x v="2"/>
          </reference>
          <reference field="17" count="2">
            <x v="66"/>
            <x v="70"/>
          </reference>
          <reference field="18" count="1" selected="0">
            <x v="0"/>
          </reference>
          <reference field="21" count="1" selected="0">
            <x v="2"/>
          </reference>
        </references>
      </pivotArea>
    </format>
    <format dxfId="3561">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70"/>
          </reference>
          <reference field="18" count="1" selected="0">
            <x v="0"/>
          </reference>
          <reference field="21" count="1" selected="0">
            <x v="2"/>
          </reference>
        </references>
      </pivotArea>
    </format>
    <format dxfId="3560">
      <pivotArea dataOnly="0" labelOnly="1" outline="0" fieldPosition="0">
        <references count="7">
          <reference field="5" count="1" selected="0">
            <x v="5"/>
          </reference>
          <reference field="11" count="1" selected="0">
            <x v="1"/>
          </reference>
          <reference field="14" count="1" selected="0">
            <x v="283"/>
          </reference>
          <reference field="15" count="1" selected="0">
            <x v="2"/>
          </reference>
          <reference field="17" count="1">
            <x v="66"/>
          </reference>
          <reference field="18" count="1" selected="0">
            <x v="0"/>
          </reference>
          <reference field="21" count="1" selected="0">
            <x v="2"/>
          </reference>
        </references>
      </pivotArea>
    </format>
    <format dxfId="3559">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1">
            <x v="66"/>
          </reference>
          <reference field="18" count="1" selected="0">
            <x v="0"/>
          </reference>
          <reference field="21" count="1" selected="0">
            <x v="2"/>
          </reference>
        </references>
      </pivotArea>
    </format>
    <format dxfId="3558">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3">
            <x v="66"/>
            <x v="67"/>
            <x v="70"/>
          </reference>
          <reference field="18" count="1" selected="0">
            <x v="0"/>
          </reference>
          <reference field="21" count="1" selected="0">
            <x v="2"/>
          </reference>
        </references>
      </pivotArea>
    </format>
    <format dxfId="3557">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2"/>
          </reference>
        </references>
      </pivotArea>
    </format>
    <format dxfId="3556">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3">
            <x v="66"/>
            <x v="67"/>
            <x v="70"/>
          </reference>
          <reference field="18" count="1" selected="0">
            <x v="0"/>
          </reference>
          <reference field="21" count="1" selected="0">
            <x v="2"/>
          </reference>
        </references>
      </pivotArea>
    </format>
    <format dxfId="3555">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3">
            <x v="66"/>
            <x v="70"/>
            <x v="88"/>
          </reference>
          <reference field="18" count="1" selected="0">
            <x v="0"/>
          </reference>
          <reference field="21" count="1" selected="0">
            <x v="2"/>
          </reference>
        </references>
      </pivotArea>
    </format>
    <format dxfId="3554">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3">
            <x v="66"/>
            <x v="70"/>
            <x v="88"/>
          </reference>
          <reference field="18" count="1" selected="0">
            <x v="0"/>
          </reference>
          <reference field="21" count="1" selected="0">
            <x v="2"/>
          </reference>
        </references>
      </pivotArea>
    </format>
    <format dxfId="3553">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2">
            <x v="66"/>
            <x v="70"/>
          </reference>
          <reference field="18" count="1" selected="0">
            <x v="0"/>
          </reference>
          <reference field="21" count="1" selected="0">
            <x v="2"/>
          </reference>
        </references>
      </pivotArea>
    </format>
    <format dxfId="3552">
      <pivotArea dataOnly="0" labelOnly="1" outline="0" fieldPosition="0">
        <references count="7">
          <reference field="5" count="1" selected="0">
            <x v="5"/>
          </reference>
          <reference field="11" count="1" selected="0">
            <x v="1"/>
          </reference>
          <reference field="14" count="1" selected="0">
            <x v="285"/>
          </reference>
          <reference field="15" count="1" selected="0">
            <x v="2"/>
          </reference>
          <reference field="17" count="1">
            <x v="66"/>
          </reference>
          <reference field="18" count="1" selected="0">
            <x v="0"/>
          </reference>
          <reference field="21" count="1" selected="0">
            <x v="2"/>
          </reference>
        </references>
      </pivotArea>
    </format>
    <format dxfId="3551">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1">
            <x v="66"/>
          </reference>
          <reference field="18" count="1" selected="0">
            <x v="0"/>
          </reference>
          <reference field="21" count="1" selected="0">
            <x v="2"/>
          </reference>
        </references>
      </pivotArea>
    </format>
    <format dxfId="3550">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70"/>
          </reference>
          <reference field="18" count="1" selected="0">
            <x v="0"/>
          </reference>
          <reference field="21" count="1" selected="0">
            <x v="2"/>
          </reference>
        </references>
      </pivotArea>
    </format>
    <format dxfId="3549">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3">
            <x v="66"/>
            <x v="67"/>
            <x v="70"/>
          </reference>
          <reference field="18" count="1" selected="0">
            <x v="0"/>
          </reference>
          <reference field="21" count="1" selected="0">
            <x v="2"/>
          </reference>
        </references>
      </pivotArea>
    </format>
    <format dxfId="3548">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2"/>
          </reference>
        </references>
      </pivotArea>
    </format>
    <format dxfId="3547">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2">
            <x v="74"/>
            <x v="75"/>
          </reference>
          <reference field="18" count="1" selected="0">
            <x v="0"/>
          </reference>
          <reference field="21" count="1" selected="0">
            <x v="2"/>
          </reference>
        </references>
      </pivotArea>
    </format>
    <format dxfId="3546">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2"/>
          </reference>
        </references>
      </pivotArea>
    </format>
    <format dxfId="3545">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2"/>
          </reference>
        </references>
      </pivotArea>
    </format>
    <format dxfId="3544">
      <pivotArea dataOnly="0" labelOnly="1" outline="0" fieldPosition="0">
        <references count="7">
          <reference field="5" count="1" selected="0">
            <x v="6"/>
          </reference>
          <reference field="11" count="1" selected="0">
            <x v="1"/>
          </reference>
          <reference field="14" count="1" selected="0">
            <x v="282"/>
          </reference>
          <reference field="15" count="1" selected="0">
            <x v="2"/>
          </reference>
          <reference field="17" count="2">
            <x v="74"/>
            <x v="75"/>
          </reference>
          <reference field="18" count="1" selected="0">
            <x v="0"/>
          </reference>
          <reference field="21" count="1" selected="0">
            <x v="2"/>
          </reference>
        </references>
      </pivotArea>
    </format>
    <format dxfId="3543">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2"/>
          </reference>
        </references>
      </pivotArea>
    </format>
    <format dxfId="3542">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2"/>
          </reference>
        </references>
      </pivotArea>
    </format>
    <format dxfId="3541">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3">
            <x v="1"/>
            <x v="74"/>
            <x v="75"/>
          </reference>
          <reference field="18" count="1" selected="0">
            <x v="0"/>
          </reference>
          <reference field="21" count="1" selected="0">
            <x v="2"/>
          </reference>
        </references>
      </pivotArea>
    </format>
    <format dxfId="3540">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2">
            <x v="69"/>
            <x v="71"/>
          </reference>
          <reference field="18" count="1" selected="0">
            <x v="20"/>
          </reference>
          <reference field="21" count="1" selected="0">
            <x v="2"/>
          </reference>
        </references>
      </pivotArea>
    </format>
    <format dxfId="3539">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3">
            <x v="1"/>
            <x v="74"/>
            <x v="75"/>
          </reference>
          <reference field="18" count="1" selected="0">
            <x v="0"/>
          </reference>
          <reference field="21" count="1" selected="0">
            <x v="2"/>
          </reference>
        </references>
      </pivotArea>
    </format>
    <format dxfId="3538">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2"/>
          </reference>
        </references>
      </pivotArea>
    </format>
    <format dxfId="3537">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2"/>
          </reference>
        </references>
      </pivotArea>
    </format>
    <format dxfId="3536">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2"/>
          </reference>
        </references>
      </pivotArea>
    </format>
    <format dxfId="3535">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2">
            <x v="74"/>
            <x v="75"/>
          </reference>
          <reference field="18" count="1" selected="0">
            <x v="0"/>
          </reference>
          <reference field="21" count="1" selected="0">
            <x v="2"/>
          </reference>
        </references>
      </pivotArea>
    </format>
    <format dxfId="3534">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4">
            <x v="1"/>
            <x v="74"/>
            <x v="75"/>
            <x v="89"/>
          </reference>
          <reference field="18" count="1" selected="0">
            <x v="0"/>
          </reference>
          <reference field="21" count="1" selected="0">
            <x v="2"/>
          </reference>
        </references>
      </pivotArea>
    </format>
    <format dxfId="3533">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2"/>
          </reference>
        </references>
      </pivotArea>
    </format>
    <format dxfId="3532">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3">
            <x v="1"/>
            <x v="74"/>
            <x v="75"/>
          </reference>
          <reference field="18" count="1" selected="0">
            <x v="0"/>
          </reference>
          <reference field="21" count="1" selected="0">
            <x v="2"/>
          </reference>
        </references>
      </pivotArea>
    </format>
    <format dxfId="3531">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2"/>
          </reference>
        </references>
      </pivotArea>
    </format>
    <format dxfId="3530">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2"/>
          </reference>
        </references>
      </pivotArea>
    </format>
    <format dxfId="3529">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2"/>
          </reference>
        </references>
      </pivotArea>
    </format>
    <format dxfId="3528">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2"/>
          </reference>
        </references>
      </pivotArea>
    </format>
    <format dxfId="3527">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2"/>
          </reference>
        </references>
      </pivotArea>
    </format>
    <format dxfId="3526">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2"/>
          </reference>
        </references>
      </pivotArea>
    </format>
    <format dxfId="3525">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2"/>
          </reference>
        </references>
      </pivotArea>
    </format>
    <format dxfId="3524">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2">
            <x v="69"/>
            <x v="71"/>
          </reference>
          <reference field="18" count="1" selected="0">
            <x v="20"/>
          </reference>
          <reference field="21" count="1" selected="0">
            <x v="2"/>
          </reference>
        </references>
      </pivotArea>
    </format>
    <format dxfId="3523">
      <pivotArea dataOnly="0" labelOnly="1" outline="0" fieldPosition="0">
        <references count="7">
          <reference field="5" count="1" selected="0">
            <x v="6"/>
          </reference>
          <reference field="11" count="1" selected="0">
            <x v="1"/>
          </reference>
          <reference field="14" count="1" selected="0">
            <x v="293"/>
          </reference>
          <reference field="15" count="1" selected="0">
            <x v="1"/>
          </reference>
          <reference field="17" count="3">
            <x v="1"/>
            <x v="74"/>
            <x v="75"/>
          </reference>
          <reference field="18" count="1" selected="0">
            <x v="0"/>
          </reference>
          <reference field="21" count="1" selected="0">
            <x v="2"/>
          </reference>
        </references>
      </pivotArea>
    </format>
    <format dxfId="3522">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2"/>
          </reference>
        </references>
      </pivotArea>
    </format>
    <format dxfId="3521">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2"/>
          </reference>
        </references>
      </pivotArea>
    </format>
    <format dxfId="3520">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2"/>
          </reference>
        </references>
      </pivotArea>
    </format>
    <format dxfId="3519">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2"/>
          </reference>
        </references>
      </pivotArea>
    </format>
    <format dxfId="3518">
      <pivotArea dataOnly="0" labelOnly="1" outline="0" fieldPosition="0">
        <references count="7">
          <reference field="5" count="1" selected="0">
            <x v="6"/>
          </reference>
          <reference field="11" count="1" selected="0">
            <x v="1"/>
          </reference>
          <reference field="14" count="1" selected="0">
            <x v="295"/>
          </reference>
          <reference field="15" count="1" selected="0">
            <x v="2"/>
          </reference>
          <reference field="17" count="1">
            <x v="75"/>
          </reference>
          <reference field="18" count="1" selected="0">
            <x v="0"/>
          </reference>
          <reference field="21" count="1" selected="0">
            <x v="2"/>
          </reference>
        </references>
      </pivotArea>
    </format>
    <format dxfId="3517">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2"/>
          </reference>
        </references>
      </pivotArea>
    </format>
    <format dxfId="3516">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2"/>
          </reference>
        </references>
      </pivotArea>
    </format>
    <format dxfId="3515">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2"/>
          </reference>
        </references>
      </pivotArea>
    </format>
    <format dxfId="3514">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2"/>
          </reference>
          <reference field="18" count="1" selected="0">
            <x v="9"/>
          </reference>
          <reference field="21" count="1" selected="0">
            <x v="2"/>
          </reference>
        </references>
      </pivotArea>
    </format>
    <format dxfId="3513">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2"/>
          </reference>
        </references>
      </pivotArea>
    </format>
    <format dxfId="351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2"/>
          </reference>
        </references>
      </pivotArea>
    </format>
    <format dxfId="3511">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2"/>
          </reference>
        </references>
      </pivotArea>
    </format>
    <format dxfId="3510">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2"/>
          </reference>
        </references>
      </pivotArea>
    </format>
    <format dxfId="3509">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2"/>
          </reference>
        </references>
      </pivotArea>
    </format>
    <format dxfId="3508">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2"/>
          </reference>
        </references>
      </pivotArea>
    </format>
    <format dxfId="3507">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2"/>
          </reference>
        </references>
      </pivotArea>
    </format>
    <format dxfId="3506">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2"/>
          </reference>
        </references>
      </pivotArea>
    </format>
    <format dxfId="3505">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23"/>
          </reference>
          <reference field="18" count="1" selected="0">
            <x v="10"/>
          </reference>
          <reference field="21" count="1" selected="0">
            <x v="2"/>
          </reference>
        </references>
      </pivotArea>
    </format>
    <format dxfId="3504">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2"/>
          </reference>
        </references>
      </pivotArea>
    </format>
    <format dxfId="3503">
      <pivotArea dataOnly="0" labelOnly="1" outline="0" fieldPosition="0">
        <references count="7">
          <reference field="5" count="1" selected="0">
            <x v="1"/>
          </reference>
          <reference field="11" count="1" selected="0">
            <x v="13"/>
          </reference>
          <reference field="14" count="1" selected="0">
            <x v="296"/>
          </reference>
          <reference field="15" count="1" selected="0">
            <x v="1"/>
          </reference>
          <reference field="17" count="1">
            <x v="1"/>
          </reference>
          <reference field="18" count="1" selected="0">
            <x v="7"/>
          </reference>
          <reference field="21" count="1" selected="0">
            <x v="2"/>
          </reference>
        </references>
      </pivotArea>
    </format>
    <format dxfId="3502">
      <pivotArea dataOnly="0" labelOnly="1" outline="0" fieldPosition="0">
        <references count="7">
          <reference field="5" count="1" selected="0">
            <x v="1"/>
          </reference>
          <reference field="11" count="1" selected="0">
            <x v="13"/>
          </reference>
          <reference field="14" count="1" selected="0">
            <x v="296"/>
          </reference>
          <reference field="15" count="1" selected="0">
            <x v="1"/>
          </reference>
          <reference field="17" count="1">
            <x v="2"/>
          </reference>
          <reference field="18" count="1" selected="0">
            <x v="9"/>
          </reference>
          <reference field="21" count="1" selected="0">
            <x v="2"/>
          </reference>
        </references>
      </pivotArea>
    </format>
    <format dxfId="3501">
      <pivotArea dataOnly="0" labelOnly="1" outline="0" fieldPosition="0">
        <references count="7">
          <reference field="5" count="1" selected="0">
            <x v="1"/>
          </reference>
          <reference field="11" count="1" selected="0">
            <x v="13"/>
          </reference>
          <reference field="14" count="1" selected="0">
            <x v="296"/>
          </reference>
          <reference field="15" count="1" selected="0">
            <x v="1"/>
          </reference>
          <reference field="17" count="2">
            <x v="18"/>
            <x v="19"/>
          </reference>
          <reference field="18" count="1" selected="0">
            <x v="6"/>
          </reference>
          <reference field="21" count="1" selected="0">
            <x v="2"/>
          </reference>
        </references>
      </pivotArea>
    </format>
    <format dxfId="3500">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2"/>
          </reference>
        </references>
      </pivotArea>
    </format>
    <format dxfId="3499">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2"/>
          </reference>
        </references>
      </pivotArea>
    </format>
    <format dxfId="3498">
      <pivotArea dataOnly="0" labelOnly="1" outline="0" fieldPosition="0">
        <references count="7">
          <reference field="5" count="1" selected="0">
            <x v="1"/>
          </reference>
          <reference field="11" count="1" selected="0">
            <x v="42"/>
          </reference>
          <reference field="14" count="1" selected="0">
            <x v="297"/>
          </reference>
          <reference field="15" count="1" selected="0">
            <x v="1"/>
          </reference>
          <reference field="17" count="1">
            <x v="1"/>
          </reference>
          <reference field="18" count="1" selected="0">
            <x v="7"/>
          </reference>
          <reference field="21" count="1" selected="0">
            <x v="2"/>
          </reference>
        </references>
      </pivotArea>
    </format>
    <format dxfId="3497">
      <pivotArea dataOnly="0" labelOnly="1" outline="0" fieldPosition="0">
        <references count="7">
          <reference field="5" count="1" selected="0">
            <x v="1"/>
          </reference>
          <reference field="11" count="1" selected="0">
            <x v="42"/>
          </reference>
          <reference field="14" count="1" selected="0">
            <x v="297"/>
          </reference>
          <reference field="15" count="1" selected="0">
            <x v="1"/>
          </reference>
          <reference field="17" count="2">
            <x v="18"/>
            <x v="19"/>
          </reference>
          <reference field="18" count="1" selected="0">
            <x v="6"/>
          </reference>
          <reference field="21" count="1" selected="0">
            <x v="2"/>
          </reference>
        </references>
      </pivotArea>
    </format>
    <format dxfId="3496">
      <pivotArea dataOnly="0" labelOnly="1" outline="0" fieldPosition="0">
        <references count="7">
          <reference field="5" count="1" selected="0">
            <x v="1"/>
          </reference>
          <reference field="11" count="1" selected="0">
            <x v="13"/>
          </reference>
          <reference field="14" count="1" selected="0">
            <x v="298"/>
          </reference>
          <reference field="15" count="1" selected="0">
            <x v="1"/>
          </reference>
          <reference field="17" count="1">
            <x v="1"/>
          </reference>
          <reference field="18" count="1" selected="0">
            <x v="7"/>
          </reference>
          <reference field="21" count="1" selected="0">
            <x v="2"/>
          </reference>
        </references>
      </pivotArea>
    </format>
    <format dxfId="3495">
      <pivotArea dataOnly="0" labelOnly="1" outline="0" fieldPosition="0">
        <references count="7">
          <reference field="5" count="1" selected="0">
            <x v="1"/>
          </reference>
          <reference field="11" count="1" selected="0">
            <x v="13"/>
          </reference>
          <reference field="14" count="1" selected="0">
            <x v="298"/>
          </reference>
          <reference field="15" count="1" selected="0">
            <x v="1"/>
          </reference>
          <reference field="17" count="2">
            <x v="18"/>
            <x v="19"/>
          </reference>
          <reference field="18" count="1" selected="0">
            <x v="6"/>
          </reference>
          <reference field="21" count="1" selected="0">
            <x v="2"/>
          </reference>
        </references>
      </pivotArea>
    </format>
    <format dxfId="3494">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2"/>
          </reference>
        </references>
      </pivotArea>
    </format>
    <format dxfId="3493">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2"/>
          </reference>
        </references>
      </pivotArea>
    </format>
    <format dxfId="3492">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2"/>
          </reference>
        </references>
      </pivotArea>
    </format>
    <format dxfId="3491">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2"/>
          </reference>
        </references>
      </pivotArea>
    </format>
    <format dxfId="3490">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2"/>
          </reference>
        </references>
      </pivotArea>
    </format>
    <format dxfId="3489">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2"/>
          </reference>
        </references>
      </pivotArea>
    </format>
    <format dxfId="3488">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2"/>
          </reference>
        </references>
      </pivotArea>
    </format>
    <format dxfId="3487">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2"/>
          </reference>
        </references>
      </pivotArea>
    </format>
    <format dxfId="3486">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2"/>
          </reference>
        </references>
      </pivotArea>
    </format>
    <format dxfId="3485">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2"/>
          </reference>
        </references>
      </pivotArea>
    </format>
    <format dxfId="3484">
      <pivotArea dataOnly="0" labelOnly="1" outline="0" fieldPosition="0">
        <references count="7">
          <reference field="5" count="1" selected="0">
            <x v="1"/>
          </reference>
          <reference field="11" count="1" selected="0">
            <x v="1"/>
          </reference>
          <reference field="14" count="1" selected="0">
            <x v="305"/>
          </reference>
          <reference field="15" count="1" selected="0">
            <x v="1"/>
          </reference>
          <reference field="17" count="1">
            <x v="1"/>
          </reference>
          <reference field="18" count="1" selected="0">
            <x v="7"/>
          </reference>
          <reference field="21" count="1" selected="0">
            <x v="2"/>
          </reference>
        </references>
      </pivotArea>
    </format>
    <format dxfId="3483">
      <pivotArea dataOnly="0" labelOnly="1" outline="0" fieldPosition="0">
        <references count="7">
          <reference field="5" count="1" selected="0">
            <x v="1"/>
          </reference>
          <reference field="11" count="1" selected="0">
            <x v="9"/>
          </reference>
          <reference field="14" count="1" selected="0">
            <x v="253"/>
          </reference>
          <reference field="15" count="1" selected="0">
            <x v="1"/>
          </reference>
          <reference field="17" count="1">
            <x v="1"/>
          </reference>
          <reference field="18" count="1" selected="0">
            <x v="7"/>
          </reference>
          <reference field="21" count="1" selected="0">
            <x v="2"/>
          </reference>
        </references>
      </pivotArea>
    </format>
    <format dxfId="3482">
      <pivotArea dataOnly="0" labelOnly="1" outline="0" fieldPosition="0">
        <references count="7">
          <reference field="5" count="1" selected="0">
            <x v="1"/>
          </reference>
          <reference field="11" count="1" selected="0">
            <x v="9"/>
          </reference>
          <reference field="14" count="1" selected="0">
            <x v="253"/>
          </reference>
          <reference field="15" count="1" selected="0">
            <x v="1"/>
          </reference>
          <reference field="17" count="1">
            <x v="17"/>
          </reference>
          <reference field="18" count="1" selected="0">
            <x v="5"/>
          </reference>
          <reference field="21" count="1" selected="0">
            <x v="2"/>
          </reference>
        </references>
      </pivotArea>
    </format>
    <format dxfId="3481">
      <pivotArea dataOnly="0" labelOnly="1" outline="0" fieldPosition="0">
        <references count="7">
          <reference field="5" count="1" selected="0">
            <x v="1"/>
          </reference>
          <reference field="11" count="1" selected="0">
            <x v="9"/>
          </reference>
          <reference field="14" count="1" selected="0">
            <x v="253"/>
          </reference>
          <reference field="15" count="1" selected="0">
            <x v="1"/>
          </reference>
          <reference field="17" count="1">
            <x v="18"/>
          </reference>
          <reference field="18" count="1" selected="0">
            <x v="6"/>
          </reference>
          <reference field="21" count="1" selected="0">
            <x v="2"/>
          </reference>
        </references>
      </pivotArea>
    </format>
    <format dxfId="3480">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2"/>
          </reference>
        </references>
      </pivotArea>
    </format>
    <format dxfId="3479">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2"/>
          </reference>
        </references>
      </pivotArea>
    </format>
    <format dxfId="3478">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2"/>
          </reference>
        </references>
      </pivotArea>
    </format>
    <format dxfId="3477">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2"/>
          </reference>
        </references>
      </pivotArea>
    </format>
    <format dxfId="3476">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2"/>
          </reference>
        </references>
      </pivotArea>
    </format>
    <format dxfId="3475">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1">
            <x v="1"/>
          </reference>
          <reference field="18" count="1" selected="0">
            <x v="7"/>
          </reference>
          <reference field="21" count="1" selected="0">
            <x v="2"/>
          </reference>
        </references>
      </pivotArea>
    </format>
    <format dxfId="3474">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2">
            <x v="18"/>
            <x v="19"/>
          </reference>
          <reference field="18" count="1" selected="0">
            <x v="6"/>
          </reference>
          <reference field="21" count="1" selected="0">
            <x v="2"/>
          </reference>
        </references>
      </pivotArea>
    </format>
    <format dxfId="3473">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2"/>
          </reference>
        </references>
      </pivotArea>
    </format>
    <format dxfId="3472">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2"/>
          </reference>
        </references>
      </pivotArea>
    </format>
    <format dxfId="3471">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2"/>
          </reference>
        </references>
      </pivotArea>
    </format>
    <format dxfId="3470">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2"/>
          </reference>
        </references>
      </pivotArea>
    </format>
    <format dxfId="3469">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2"/>
          </reference>
        </references>
      </pivotArea>
    </format>
    <format dxfId="3468">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2"/>
          </reference>
        </references>
      </pivotArea>
    </format>
    <format dxfId="3467">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
          </reference>
          <reference field="18" count="1" selected="0">
            <x v="9"/>
          </reference>
          <reference field="21" count="1" selected="0">
            <x v="2"/>
          </reference>
        </references>
      </pivotArea>
    </format>
    <format dxfId="3466">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2"/>
          </reference>
        </references>
      </pivotArea>
    </format>
    <format dxfId="3465">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2"/>
          </reference>
        </references>
      </pivotArea>
    </format>
    <format dxfId="3464">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8"/>
          </reference>
          <reference field="18" count="1" selected="0">
            <x v="6"/>
          </reference>
          <reference field="21" count="1" selected="0">
            <x v="2"/>
          </reference>
        </references>
      </pivotArea>
    </format>
    <format dxfId="3463">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1"/>
          </reference>
          <reference field="18" count="1" selected="0">
            <x v="7"/>
          </reference>
          <reference field="21" count="1" selected="0">
            <x v="2"/>
          </reference>
        </references>
      </pivotArea>
    </format>
    <format dxfId="3462">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2"/>
          </reference>
          <reference field="18" count="1" selected="0">
            <x v="9"/>
          </reference>
          <reference field="21" count="1" selected="0">
            <x v="2"/>
          </reference>
        </references>
      </pivotArea>
    </format>
    <format dxfId="3461">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2">
            <x v="18"/>
            <x v="19"/>
          </reference>
          <reference field="18" count="1" selected="0">
            <x v="6"/>
          </reference>
          <reference field="21" count="1" selected="0">
            <x v="2"/>
          </reference>
        </references>
      </pivotArea>
    </format>
    <format dxfId="3460">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1">
            <x v="1"/>
          </reference>
          <reference field="18" count="1" selected="0">
            <x v="7"/>
          </reference>
          <reference field="21" count="1" selected="0">
            <x v="2"/>
          </reference>
        </references>
      </pivotArea>
    </format>
    <format dxfId="3459">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2">
            <x v="18"/>
            <x v="19"/>
          </reference>
          <reference field="18" count="1" selected="0">
            <x v="6"/>
          </reference>
          <reference field="21" count="1" selected="0">
            <x v="2"/>
          </reference>
        </references>
      </pivotArea>
    </format>
    <format dxfId="3458">
      <pivotArea dataOnly="0" labelOnly="1" outline="0" fieldPosition="0">
        <references count="7">
          <reference field="5" count="1" selected="0">
            <x v="2"/>
          </reference>
          <reference field="11" count="1" selected="0">
            <x v="31"/>
          </reference>
          <reference field="14" count="1" selected="0">
            <x v="306"/>
          </reference>
          <reference field="15" count="1" selected="0">
            <x v="1"/>
          </reference>
          <reference field="17" count="1">
            <x v="18"/>
          </reference>
          <reference field="18" count="1" selected="0">
            <x v="16"/>
          </reference>
          <reference field="21" count="1" selected="0">
            <x v="3"/>
          </reference>
        </references>
      </pivotArea>
    </format>
    <format dxfId="3457">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1">
            <x v="18"/>
          </reference>
          <reference field="18" count="1" selected="0">
            <x v="16"/>
          </reference>
          <reference field="21" count="1" selected="0">
            <x v="3"/>
          </reference>
        </references>
      </pivotArea>
    </format>
    <format dxfId="3456">
      <pivotArea dataOnly="0" labelOnly="1" outline="0" fieldPosition="0">
        <references count="7">
          <reference field="5" count="1" selected="0">
            <x v="2"/>
          </reference>
          <reference field="11" count="1" selected="0">
            <x v="14"/>
          </reference>
          <reference field="14" count="1" selected="0">
            <x v="301"/>
          </reference>
          <reference field="15" count="1" selected="0">
            <x v="1"/>
          </reference>
          <reference field="17" count="1">
            <x v="18"/>
          </reference>
          <reference field="18" count="1" selected="0">
            <x v="16"/>
          </reference>
          <reference field="21" count="1" selected="0">
            <x v="3"/>
          </reference>
        </references>
      </pivotArea>
    </format>
    <format dxfId="3455">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1">
            <x v="18"/>
          </reference>
          <reference field="18" count="1" selected="0">
            <x v="16"/>
          </reference>
          <reference field="21" count="1" selected="0">
            <x v="3"/>
          </reference>
        </references>
      </pivotArea>
    </format>
    <format dxfId="3454">
      <pivotArea dataOnly="0" labelOnly="1" outline="0" fieldPosition="0">
        <references count="7">
          <reference field="5" count="1" selected="0">
            <x v="2"/>
          </reference>
          <reference field="11" count="1" selected="0">
            <x v="4"/>
          </reference>
          <reference field="14" count="1" selected="0">
            <x v="307"/>
          </reference>
          <reference field="15" count="1" selected="0">
            <x v="1"/>
          </reference>
          <reference field="17" count="1">
            <x v="18"/>
          </reference>
          <reference field="18" count="1" selected="0">
            <x v="16"/>
          </reference>
          <reference field="21" count="1" selected="0">
            <x v="3"/>
          </reference>
        </references>
      </pivotArea>
    </format>
    <format dxfId="3453">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3"/>
          </reference>
        </references>
      </pivotArea>
    </format>
    <format dxfId="3452">
      <pivotArea dataOnly="0" labelOnly="1" outline="0" fieldPosition="0">
        <references count="7">
          <reference field="5" count="1" selected="0">
            <x v="2"/>
          </reference>
          <reference field="11" count="1" selected="0">
            <x v="4"/>
          </reference>
          <reference field="14" count="1" selected="0">
            <x v="230"/>
          </reference>
          <reference field="15" count="1" selected="0">
            <x v="1"/>
          </reference>
          <reference field="17" count="1">
            <x v="18"/>
          </reference>
          <reference field="18" count="1" selected="0">
            <x v="16"/>
          </reference>
          <reference field="21" count="1" selected="0">
            <x v="3"/>
          </reference>
        </references>
      </pivotArea>
    </format>
    <format dxfId="3451">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1">
            <x v="18"/>
          </reference>
          <reference field="18" count="1" selected="0">
            <x v="16"/>
          </reference>
          <reference field="21" count="1" selected="0">
            <x v="3"/>
          </reference>
        </references>
      </pivotArea>
    </format>
    <format dxfId="3450">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3"/>
          </reference>
        </references>
      </pivotArea>
    </format>
    <format dxfId="3449">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3"/>
          </reference>
        </references>
      </pivotArea>
    </format>
    <format dxfId="3448">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3"/>
          </reference>
        </references>
      </pivotArea>
    </format>
    <format dxfId="3447">
      <pivotArea dataOnly="0" labelOnly="1" outline="0" fieldPosition="0">
        <references count="7">
          <reference field="5" count="1" selected="0">
            <x v="2"/>
          </reference>
          <reference field="11" count="1" selected="0">
            <x v="23"/>
          </reference>
          <reference field="14" count="1" selected="0">
            <x v="233"/>
          </reference>
          <reference field="15" count="1" selected="0">
            <x v="2"/>
          </reference>
          <reference field="17" count="1">
            <x v="18"/>
          </reference>
          <reference field="18" count="1" selected="0">
            <x v="16"/>
          </reference>
          <reference field="21" count="1" selected="0">
            <x v="3"/>
          </reference>
        </references>
      </pivotArea>
    </format>
    <format dxfId="3446">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18"/>
          </reference>
          <reference field="18" count="1" selected="0">
            <x v="16"/>
          </reference>
          <reference field="21" count="1" selected="0">
            <x v="3"/>
          </reference>
        </references>
      </pivotArea>
    </format>
    <format dxfId="3445">
      <pivotArea dataOnly="0" labelOnly="1" outline="0" fieldPosition="0">
        <references count="7">
          <reference field="5" count="1" selected="0">
            <x v="2"/>
          </reference>
          <reference field="11" count="1" selected="0">
            <x v="14"/>
          </reference>
          <reference field="14" count="1" selected="0">
            <x v="234"/>
          </reference>
          <reference field="15" count="1" selected="0">
            <x v="1"/>
          </reference>
          <reference field="17" count="1">
            <x v="18"/>
          </reference>
          <reference field="18" count="1" selected="0">
            <x v="16"/>
          </reference>
          <reference field="21" count="1" selected="0">
            <x v="3"/>
          </reference>
        </references>
      </pivotArea>
    </format>
    <format dxfId="3444">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3"/>
          </reference>
        </references>
      </pivotArea>
    </format>
    <format dxfId="3443">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3"/>
          </reference>
        </references>
      </pivotArea>
    </format>
    <format dxfId="3442">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8"/>
          </reference>
          <reference field="18" count="1" selected="0">
            <x v="16"/>
          </reference>
          <reference field="21" count="1" selected="0">
            <x v="3"/>
          </reference>
        </references>
      </pivotArea>
    </format>
    <format dxfId="3441">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3"/>
          </reference>
        </references>
      </pivotArea>
    </format>
    <format dxfId="3440">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3"/>
          </reference>
        </references>
      </pivotArea>
    </format>
    <format dxfId="3439">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3"/>
          </reference>
        </references>
      </pivotArea>
    </format>
    <format dxfId="3438">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18"/>
          </reference>
          <reference field="18" count="1" selected="0">
            <x v="16"/>
          </reference>
          <reference field="21" count="1" selected="0">
            <x v="3"/>
          </reference>
        </references>
      </pivotArea>
    </format>
    <format dxfId="3437">
      <pivotArea dataOnly="0" labelOnly="1" outline="0" fieldPosition="0">
        <references count="7">
          <reference field="5" count="1" selected="0">
            <x v="2"/>
          </reference>
          <reference field="11" count="1" selected="0">
            <x v="14"/>
          </reference>
          <reference field="14" count="1" selected="0">
            <x v="238"/>
          </reference>
          <reference field="15" count="1" selected="0">
            <x v="1"/>
          </reference>
          <reference field="17" count="1">
            <x v="18"/>
          </reference>
          <reference field="18" count="1" selected="0">
            <x v="16"/>
          </reference>
          <reference field="21" count="1" selected="0">
            <x v="3"/>
          </reference>
        </references>
      </pivotArea>
    </format>
    <format dxfId="3436">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77"/>
          </reference>
          <reference field="18" count="1" selected="0">
            <x v="22"/>
          </reference>
          <reference field="21" count="1" selected="0">
            <x v="3"/>
          </reference>
        </references>
      </pivotArea>
    </format>
    <format dxfId="3435">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77"/>
          </reference>
          <reference field="18" count="1" selected="0">
            <x v="22"/>
          </reference>
          <reference field="21" count="1" selected="0">
            <x v="3"/>
          </reference>
        </references>
      </pivotArea>
    </format>
    <format dxfId="3434">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3"/>
          </reference>
        </references>
      </pivotArea>
    </format>
    <format dxfId="3433">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77"/>
          </reference>
          <reference field="18" count="1" selected="0">
            <x v="22"/>
          </reference>
          <reference field="21" count="1" selected="0">
            <x v="3"/>
          </reference>
        </references>
      </pivotArea>
    </format>
    <format dxfId="3432">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18"/>
          </reference>
          <reference field="18" count="1" selected="0">
            <x v="18"/>
          </reference>
          <reference field="21" count="1" selected="0">
            <x v="3"/>
          </reference>
        </references>
      </pivotArea>
    </format>
    <format dxfId="3431">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77"/>
          </reference>
          <reference field="18" count="1" selected="0">
            <x v="22"/>
          </reference>
          <reference field="21" count="1" selected="0">
            <x v="3"/>
          </reference>
        </references>
      </pivotArea>
    </format>
    <format dxfId="3430">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18"/>
          </reference>
          <reference field="18" count="1" selected="0">
            <x v="18"/>
          </reference>
          <reference field="21" count="1" selected="0">
            <x v="3"/>
          </reference>
        </references>
      </pivotArea>
    </format>
    <format dxfId="3429">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3"/>
          </reference>
        </references>
      </pivotArea>
    </format>
    <format dxfId="3428">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3"/>
          </reference>
        </references>
      </pivotArea>
    </format>
    <format dxfId="3427">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3"/>
          </reference>
        </references>
      </pivotArea>
    </format>
    <format dxfId="3426">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3"/>
          </reference>
        </references>
      </pivotArea>
    </format>
    <format dxfId="3425">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77"/>
          </reference>
          <reference field="18" count="1" selected="0">
            <x v="22"/>
          </reference>
          <reference field="21" count="1" selected="0">
            <x v="3"/>
          </reference>
        </references>
      </pivotArea>
    </format>
    <format dxfId="3424">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18"/>
          </reference>
          <reference field="18" count="1" selected="0">
            <x v="18"/>
          </reference>
          <reference field="21" count="1" selected="0">
            <x v="3"/>
          </reference>
        </references>
      </pivotArea>
    </format>
    <format dxfId="3423">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3"/>
          </reference>
        </references>
      </pivotArea>
    </format>
    <format dxfId="3422">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3"/>
          </reference>
        </references>
      </pivotArea>
    </format>
    <format dxfId="3421">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3"/>
          </reference>
        </references>
      </pivotArea>
    </format>
    <format dxfId="3420">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3"/>
          </reference>
        </references>
      </pivotArea>
    </format>
    <format dxfId="3419">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3"/>
          </reference>
        </references>
      </pivotArea>
    </format>
    <format dxfId="3418">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77"/>
          </reference>
          <reference field="18" count="1" selected="0">
            <x v="22"/>
          </reference>
          <reference field="21" count="1" selected="0">
            <x v="3"/>
          </reference>
        </references>
      </pivotArea>
    </format>
    <format dxfId="3417">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3"/>
          </reference>
        </references>
      </pivotArea>
    </format>
    <format dxfId="3416">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3"/>
          </reference>
        </references>
      </pivotArea>
    </format>
    <format dxfId="3415">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3"/>
          </reference>
        </references>
      </pivotArea>
    </format>
    <format dxfId="3414">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3"/>
          </reference>
        </references>
      </pivotArea>
    </format>
    <format dxfId="3413">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3"/>
          </reference>
        </references>
      </pivotArea>
    </format>
    <format dxfId="3412">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3"/>
          </reference>
        </references>
      </pivotArea>
    </format>
    <format dxfId="3411">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3"/>
          </reference>
        </references>
      </pivotArea>
    </format>
    <format dxfId="3410">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3"/>
          </reference>
        </references>
      </pivotArea>
    </format>
    <format dxfId="3409">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3"/>
          </reference>
        </references>
      </pivotArea>
    </format>
    <format dxfId="3408">
      <pivotArea dataOnly="0" labelOnly="1" outline="0" fieldPosition="0">
        <references count="7">
          <reference field="5" count="1" selected="0">
            <x v="0"/>
          </reference>
          <reference field="11" count="1" selected="0">
            <x v="42"/>
          </reference>
          <reference field="14" count="1" selected="0">
            <x v="297"/>
          </reference>
          <reference field="15" count="1" selected="0">
            <x v="1"/>
          </reference>
          <reference field="17" count="2">
            <x v="1"/>
            <x v="97"/>
          </reference>
          <reference field="18" count="1" selected="0">
            <x v="0"/>
          </reference>
          <reference field="21" count="1" selected="0">
            <x v="3"/>
          </reference>
        </references>
      </pivotArea>
    </format>
    <format dxfId="3407">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3"/>
          </reference>
        </references>
      </pivotArea>
    </format>
    <format dxfId="3406">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3"/>
          </reference>
        </references>
      </pivotArea>
    </format>
    <format dxfId="3405">
      <pivotArea dataOnly="0" labelOnly="1" outline="0" fieldPosition="0">
        <references count="7">
          <reference field="5" count="1" selected="0">
            <x v="0"/>
          </reference>
          <reference field="11" count="1" selected="0">
            <x v="1"/>
          </reference>
          <reference field="14" count="1" selected="0">
            <x v="252"/>
          </reference>
          <reference field="15" count="1" selected="0">
            <x v="1"/>
          </reference>
          <reference field="17" count="2">
            <x v="1"/>
            <x v="3"/>
          </reference>
          <reference field="18" count="1" selected="0">
            <x v="0"/>
          </reference>
          <reference field="21" count="1" selected="0">
            <x v="3"/>
          </reference>
        </references>
      </pivotArea>
    </format>
    <format dxfId="3404">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1">
            <x v="92"/>
          </reference>
          <reference field="18" count="1" selected="0">
            <x v="0"/>
          </reference>
          <reference field="21" count="1" selected="0">
            <x v="3"/>
          </reference>
        </references>
      </pivotArea>
    </format>
    <format dxfId="3403">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3"/>
          </reference>
        </references>
      </pivotArea>
    </format>
    <format dxfId="3402">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3"/>
          </reference>
        </references>
      </pivotArea>
    </format>
    <format dxfId="3401">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3"/>
          </reference>
        </references>
      </pivotArea>
    </format>
    <format dxfId="3400">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3"/>
          </reference>
        </references>
      </pivotArea>
    </format>
    <format dxfId="3399">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3"/>
          </reference>
        </references>
      </pivotArea>
    </format>
    <format dxfId="3398">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3"/>
          </reference>
        </references>
      </pivotArea>
    </format>
    <format dxfId="3397">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1">
            <x v="1"/>
          </reference>
          <reference field="18" count="1" selected="0">
            <x v="0"/>
          </reference>
          <reference field="21" count="1" selected="0">
            <x v="3"/>
          </reference>
        </references>
      </pivotArea>
    </format>
    <format dxfId="3396">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3"/>
          </reference>
        </references>
      </pivotArea>
    </format>
    <format dxfId="3395">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23"/>
            <x v="26"/>
          </reference>
          <reference field="18" count="1" selected="0">
            <x v="2"/>
          </reference>
          <reference field="21" count="1" selected="0">
            <x v="3"/>
          </reference>
        </references>
      </pivotArea>
    </format>
    <format dxfId="3394">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3"/>
          </reference>
        </references>
      </pivotArea>
    </format>
    <format dxfId="3393">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2">
            <x v="1"/>
            <x v="12"/>
          </reference>
          <reference field="18" count="1" selected="0">
            <x v="0"/>
          </reference>
          <reference field="21" count="1" selected="0">
            <x v="3"/>
          </reference>
        </references>
      </pivotArea>
    </format>
    <format dxfId="3392">
      <pivotArea dataOnly="0" labelOnly="1" outline="0" fieldPosition="0">
        <references count="7">
          <reference field="5" count="1" selected="0">
            <x v="0"/>
          </reference>
          <reference field="11" count="1" selected="0">
            <x v="2"/>
          </reference>
          <reference field="14" count="1" selected="0">
            <x v="255"/>
          </reference>
          <reference field="15" count="1" selected="0">
            <x v="1"/>
          </reference>
          <reference field="17" count="1">
            <x v="4"/>
          </reference>
          <reference field="18" count="1" selected="0">
            <x v="0"/>
          </reference>
          <reference field="21" count="1" selected="0">
            <x v="3"/>
          </reference>
        </references>
      </pivotArea>
    </format>
    <format dxfId="3391">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3"/>
          </reference>
        </references>
      </pivotArea>
    </format>
    <format dxfId="3390">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3"/>
          </reference>
        </references>
      </pivotArea>
    </format>
    <format dxfId="3389">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2">
            <x v="1"/>
            <x v="3"/>
          </reference>
          <reference field="18" count="1" selected="0">
            <x v="0"/>
          </reference>
          <reference field="21" count="1" selected="0">
            <x v="3"/>
          </reference>
        </references>
      </pivotArea>
    </format>
    <format dxfId="3388">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3"/>
          </reference>
        </references>
      </pivotArea>
    </format>
    <format dxfId="3387">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2"/>
          </reference>
          <reference field="18" count="1" selected="0">
            <x v="1"/>
          </reference>
          <reference field="21" count="1" selected="0">
            <x v="3"/>
          </reference>
        </references>
      </pivotArea>
    </format>
    <format dxfId="3386">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3"/>
          </reference>
        </references>
      </pivotArea>
    </format>
    <format dxfId="3385">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3"/>
          </reference>
        </references>
      </pivotArea>
    </format>
    <format dxfId="3384">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3"/>
          </reference>
        </references>
      </pivotArea>
    </format>
    <format dxfId="3383">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3"/>
          </reference>
        </references>
      </pivotArea>
    </format>
    <format dxfId="3382">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8"/>
          </reference>
          <reference field="18" count="1" selected="0">
            <x v="2"/>
          </reference>
          <reference field="21" count="1" selected="0">
            <x v="3"/>
          </reference>
        </references>
      </pivotArea>
    </format>
    <format dxfId="3381">
      <pivotArea dataOnly="0" labelOnly="1" outline="0" fieldPosition="0">
        <references count="7">
          <reference field="5" count="1" selected="0">
            <x v="0"/>
          </reference>
          <reference field="11" count="1" selected="0">
            <x v="4"/>
          </reference>
          <reference field="14" count="1" selected="0">
            <x v="258"/>
          </reference>
          <reference field="15" count="1" selected="0">
            <x v="1"/>
          </reference>
          <reference field="17" count="1">
            <x v="1"/>
          </reference>
          <reference field="18" count="1" selected="0">
            <x v="0"/>
          </reference>
          <reference field="21" count="1" selected="0">
            <x v="3"/>
          </reference>
        </references>
      </pivotArea>
    </format>
    <format dxfId="3380">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3"/>
          </reference>
        </references>
      </pivotArea>
    </format>
    <format dxfId="3379">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3"/>
          </reference>
        </references>
      </pivotArea>
    </format>
    <format dxfId="3378">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3"/>
          </reference>
        </references>
      </pivotArea>
    </format>
    <format dxfId="3377">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3"/>
          </reference>
        </references>
      </pivotArea>
    </format>
    <format dxfId="3376">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
          </reference>
          <reference field="18" count="1" selected="0">
            <x v="1"/>
          </reference>
          <reference field="21" count="1" selected="0">
            <x v="3"/>
          </reference>
        </references>
      </pivotArea>
    </format>
    <format dxfId="3375">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11"/>
          </reference>
          <reference field="18" count="1" selected="0">
            <x v="3"/>
          </reference>
          <reference field="21" count="1" selected="0">
            <x v="3"/>
          </reference>
        </references>
      </pivotArea>
    </format>
    <format dxfId="3374">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3"/>
          </reference>
        </references>
      </pivotArea>
    </format>
    <format dxfId="3373">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3"/>
          </reference>
        </references>
      </pivotArea>
    </format>
    <format dxfId="3372">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2">
            <x v="1"/>
            <x v="3"/>
          </reference>
          <reference field="18" count="1" selected="0">
            <x v="0"/>
          </reference>
          <reference field="21" count="1" selected="0">
            <x v="3"/>
          </reference>
        </references>
      </pivotArea>
    </format>
    <format dxfId="3371">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1">
            <x v="2"/>
          </reference>
          <reference field="18" count="1" selected="0">
            <x v="1"/>
          </reference>
          <reference field="21" count="1" selected="0">
            <x v="3"/>
          </reference>
        </references>
      </pivotArea>
    </format>
    <format dxfId="3370">
      <pivotArea dataOnly="0" labelOnly="1" outline="0" fieldPosition="0">
        <references count="7">
          <reference field="5" count="1" selected="0">
            <x v="0"/>
          </reference>
          <reference field="11" count="1" selected="0">
            <x v="1"/>
          </reference>
          <reference field="14" count="1" selected="0">
            <x v="260"/>
          </reference>
          <reference field="15" count="1" selected="0">
            <x v="1"/>
          </reference>
          <reference field="17" count="2">
            <x v="1"/>
            <x v="3"/>
          </reference>
          <reference field="18" count="1" selected="0">
            <x v="0"/>
          </reference>
          <reference field="21" count="1" selected="0">
            <x v="3"/>
          </reference>
        </references>
      </pivotArea>
    </format>
    <format dxfId="3369">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3"/>
          </reference>
        </references>
      </pivotArea>
    </format>
    <format dxfId="3368">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3"/>
          </reference>
        </references>
      </pivotArea>
    </format>
    <format dxfId="3367">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3"/>
          </reference>
        </references>
      </pivotArea>
    </format>
    <format dxfId="3366">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3">
            <x v="38"/>
            <x v="39"/>
            <x v="47"/>
          </reference>
          <reference field="18" count="1" selected="0">
            <x v="19"/>
          </reference>
          <reference field="21" count="1" selected="0">
            <x v="3"/>
          </reference>
        </references>
      </pivotArea>
    </format>
    <format dxfId="3365">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3"/>
          </reference>
        </references>
      </pivotArea>
    </format>
    <format dxfId="3364">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2">
            <x v="1"/>
            <x v="34"/>
          </reference>
          <reference field="18" count="1" selected="0">
            <x v="0"/>
          </reference>
          <reference field="21" count="1" selected="0">
            <x v="3"/>
          </reference>
        </references>
      </pivotArea>
    </format>
    <format dxfId="3363">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3"/>
          </reference>
        </references>
      </pivotArea>
    </format>
    <format dxfId="3362">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3"/>
          </reference>
        </references>
      </pivotArea>
    </format>
    <format dxfId="3361">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3"/>
          </reference>
        </references>
      </pivotArea>
    </format>
    <format dxfId="3360">
      <pivotArea dataOnly="0" labelOnly="1" outline="0" fieldPosition="0">
        <references count="7">
          <reference field="5" count="1" selected="0">
            <x v="4"/>
          </reference>
          <reference field="11" count="1" selected="0">
            <x v="0"/>
          </reference>
          <reference field="14" count="1" selected="0">
            <x v="311"/>
          </reference>
          <reference field="15" count="1" selected="0">
            <x v="1"/>
          </reference>
          <reference field="17" count="1">
            <x v="33"/>
          </reference>
          <reference field="18" count="1" selected="0">
            <x v="0"/>
          </reference>
          <reference field="21" count="1" selected="0">
            <x v="3"/>
          </reference>
        </references>
      </pivotArea>
    </format>
    <format dxfId="3359">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3"/>
          </reference>
        </references>
      </pivotArea>
    </format>
    <format dxfId="3358">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3"/>
          </reference>
        </references>
      </pivotArea>
    </format>
    <format dxfId="3357">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3"/>
          </reference>
        </references>
      </pivotArea>
    </format>
    <format dxfId="3356">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83"/>
          </reference>
          <reference field="18" count="1" selected="0">
            <x v="3"/>
          </reference>
          <reference field="21" count="1" selected="0">
            <x v="3"/>
          </reference>
        </references>
      </pivotArea>
    </format>
    <format dxfId="3355">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47"/>
          </reference>
          <reference field="18" count="1" selected="0">
            <x v="19"/>
          </reference>
          <reference field="21" count="1" selected="0">
            <x v="3"/>
          </reference>
        </references>
      </pivotArea>
    </format>
    <format dxfId="3354">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3"/>
          </reference>
        </references>
      </pivotArea>
    </format>
    <format dxfId="3353">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3"/>
          </reference>
        </references>
      </pivotArea>
    </format>
    <format dxfId="3352">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3"/>
          </reference>
        </references>
      </pivotArea>
    </format>
    <format dxfId="3351">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3"/>
          </reference>
        </references>
      </pivotArea>
    </format>
    <format dxfId="3350">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3"/>
          </reference>
        </references>
      </pivotArea>
    </format>
    <format dxfId="3349">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3"/>
          </reference>
        </references>
      </pivotArea>
    </format>
    <format dxfId="3348">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1">
            <x v="98"/>
          </reference>
          <reference field="18" count="1" selected="0">
            <x v="25"/>
          </reference>
          <reference field="21" count="1" selected="0">
            <x v="3"/>
          </reference>
        </references>
      </pivotArea>
    </format>
    <format dxfId="3347">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3"/>
          </reference>
        </references>
      </pivotArea>
    </format>
    <format dxfId="3346">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3"/>
          </reference>
        </references>
      </pivotArea>
    </format>
    <format dxfId="3345">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3"/>
          </reference>
        </references>
      </pivotArea>
    </format>
    <format dxfId="3344">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3"/>
          </reference>
        </references>
      </pivotArea>
    </format>
    <format dxfId="3343">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3">
            <x v="38"/>
            <x v="39"/>
            <x v="47"/>
          </reference>
          <reference field="18" count="1" selected="0">
            <x v="19"/>
          </reference>
          <reference field="21" count="1" selected="0">
            <x v="3"/>
          </reference>
        </references>
      </pivotArea>
    </format>
    <format dxfId="3342">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3"/>
          </reference>
        </references>
      </pivotArea>
    </format>
    <format dxfId="3341">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3">
            <x v="38"/>
            <x v="39"/>
            <x v="47"/>
          </reference>
          <reference field="18" count="1" selected="0">
            <x v="19"/>
          </reference>
          <reference field="21" count="1" selected="0">
            <x v="3"/>
          </reference>
        </references>
      </pivotArea>
    </format>
    <format dxfId="3340">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3"/>
          </reference>
        </references>
      </pivotArea>
    </format>
    <format dxfId="3339">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3">
            <x v="38"/>
            <x v="39"/>
            <x v="47"/>
          </reference>
          <reference field="18" count="1" selected="0">
            <x v="19"/>
          </reference>
          <reference field="21" count="1" selected="0">
            <x v="3"/>
          </reference>
        </references>
      </pivotArea>
    </format>
    <format dxfId="3338">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3"/>
          </reference>
        </references>
      </pivotArea>
    </format>
    <format dxfId="3337">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3"/>
          </reference>
        </references>
      </pivotArea>
    </format>
    <format dxfId="3336">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1">
            <x v="47"/>
          </reference>
          <reference field="18" count="1" selected="0">
            <x v="19"/>
          </reference>
          <reference field="21" count="1" selected="0">
            <x v="3"/>
          </reference>
        </references>
      </pivotArea>
    </format>
    <format dxfId="3335">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3"/>
          </reference>
        </references>
      </pivotArea>
    </format>
    <format dxfId="3334">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3"/>
          </reference>
        </references>
      </pivotArea>
    </format>
    <format dxfId="3333">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84"/>
          </reference>
          <reference field="18" count="1" selected="0">
            <x v="24"/>
          </reference>
          <reference field="21" count="1" selected="0">
            <x v="3"/>
          </reference>
        </references>
      </pivotArea>
    </format>
    <format dxfId="3332">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23"/>
            <x v="99"/>
          </reference>
          <reference field="18" count="1" selected="0">
            <x v="2"/>
          </reference>
          <reference field="21" count="1" selected="0">
            <x v="3"/>
          </reference>
        </references>
      </pivotArea>
    </format>
    <format dxfId="3331">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3"/>
          </reference>
        </references>
      </pivotArea>
    </format>
    <format dxfId="3330">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3"/>
          </reference>
        </references>
      </pivotArea>
    </format>
    <format dxfId="3329">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23"/>
            <x v="46"/>
          </reference>
          <reference field="18" count="1" selected="0">
            <x v="2"/>
          </reference>
          <reference field="21" count="1" selected="0">
            <x v="3"/>
          </reference>
        </references>
      </pivotArea>
    </format>
    <format dxfId="3328">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3"/>
          </reference>
        </references>
      </pivotArea>
    </format>
    <format dxfId="3327">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3"/>
          </reference>
        </references>
      </pivotArea>
    </format>
    <format dxfId="3326">
      <pivotArea dataOnly="0" labelOnly="1" outline="0" fieldPosition="0">
        <references count="7">
          <reference field="5" count="1" selected="0">
            <x v="4"/>
          </reference>
          <reference field="11" count="1" selected="0">
            <x v="6"/>
          </reference>
          <reference field="14" count="1" selected="0">
            <x v="268"/>
          </reference>
          <reference field="15" count="1" selected="0">
            <x v="2"/>
          </reference>
          <reference field="17" count="2">
            <x v="1"/>
            <x v="34"/>
          </reference>
          <reference field="18" count="1" selected="0">
            <x v="0"/>
          </reference>
          <reference field="21" count="1" selected="0">
            <x v="3"/>
          </reference>
        </references>
      </pivotArea>
    </format>
    <format dxfId="3325">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2">
            <x v="1"/>
            <x v="9"/>
          </reference>
          <reference field="18" count="1" selected="0">
            <x v="0"/>
          </reference>
          <reference field="21" count="1" selected="0">
            <x v="3"/>
          </reference>
        </references>
      </pivotArea>
    </format>
    <format dxfId="3324">
      <pivotArea dataOnly="0" labelOnly="1" outline="0" fieldPosition="0">
        <references count="7">
          <reference field="5" count="1" selected="0">
            <x v="4"/>
          </reference>
          <reference field="11" count="1" selected="0">
            <x v="13"/>
          </reference>
          <reference field="14" count="1" selected="0">
            <x v="270"/>
          </reference>
          <reference field="15" count="1" selected="0">
            <x v="1"/>
          </reference>
          <reference field="17" count="2">
            <x v="1"/>
            <x v="48"/>
          </reference>
          <reference field="18" count="1" selected="0">
            <x v="0"/>
          </reference>
          <reference field="21" count="1" selected="0">
            <x v="3"/>
          </reference>
        </references>
      </pivotArea>
    </format>
    <format dxfId="3323">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2">
            <x v="3"/>
            <x v="40"/>
          </reference>
          <reference field="18" count="1" selected="0">
            <x v="0"/>
          </reference>
          <reference field="21" count="1" selected="0">
            <x v="3"/>
          </reference>
        </references>
      </pivotArea>
    </format>
    <format dxfId="3322">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3"/>
          </reference>
        </references>
      </pivotArea>
    </format>
    <format dxfId="3321">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1">
            <x v="47"/>
          </reference>
          <reference field="18" count="1" selected="0">
            <x v="19"/>
          </reference>
          <reference field="21" count="1" selected="0">
            <x v="3"/>
          </reference>
        </references>
      </pivotArea>
    </format>
    <format dxfId="3320">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3"/>
          </reference>
        </references>
      </pivotArea>
    </format>
    <format dxfId="3319">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1">
            <x v="23"/>
          </reference>
          <reference field="18" count="1" selected="0">
            <x v="2"/>
          </reference>
          <reference field="21" count="1" selected="0">
            <x v="3"/>
          </reference>
        </references>
      </pivotArea>
    </format>
    <format dxfId="3318">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3"/>
          </reference>
        </references>
      </pivotArea>
    </format>
    <format dxfId="3317">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3"/>
          </reference>
        </references>
      </pivotArea>
    </format>
    <format dxfId="3316">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3"/>
          </reference>
        </references>
      </pivotArea>
    </format>
    <format dxfId="3315">
      <pivotArea dataOnly="0" labelOnly="1" outline="0" fieldPosition="0">
        <references count="7">
          <reference field="5" count="1" selected="0">
            <x v="4"/>
          </reference>
          <reference field="11" count="1" selected="0">
            <x v="9"/>
          </reference>
          <reference field="14" count="1" selected="0">
            <x v="273"/>
          </reference>
          <reference field="15" count="1" selected="0">
            <x v="2"/>
          </reference>
          <reference field="17" count="1">
            <x v="34"/>
          </reference>
          <reference field="18" count="1" selected="0">
            <x v="0"/>
          </reference>
          <reference field="21" count="1" selected="0">
            <x v="3"/>
          </reference>
        </references>
      </pivotArea>
    </format>
    <format dxfId="3314">
      <pivotArea dataOnly="0" labelOnly="1" outline="0" fieldPosition="0">
        <references count="7">
          <reference field="5" count="1" selected="0">
            <x v="4"/>
          </reference>
          <reference field="11" count="1" selected="0">
            <x v="10"/>
          </reference>
          <reference field="14" count="1" selected="0">
            <x v="138"/>
          </reference>
          <reference field="15" count="1" selected="0">
            <x v="2"/>
          </reference>
          <reference field="17" count="1">
            <x v="47"/>
          </reference>
          <reference field="18" count="1" selected="0">
            <x v="19"/>
          </reference>
          <reference field="21" count="1" selected="0">
            <x v="3"/>
          </reference>
        </references>
      </pivotArea>
    </format>
    <format dxfId="3313">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3"/>
          </reference>
        </references>
      </pivotArea>
    </format>
    <format dxfId="3312">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3"/>
          </reference>
        </references>
      </pivotArea>
    </format>
    <format dxfId="3311">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1">
            <x v="47"/>
          </reference>
          <reference field="18" count="1" selected="0">
            <x v="19"/>
          </reference>
          <reference field="21" count="1" selected="0">
            <x v="3"/>
          </reference>
        </references>
      </pivotArea>
    </format>
    <format dxfId="3310">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2">
            <x v="23"/>
            <x v="59"/>
          </reference>
          <reference field="18" count="1" selected="0">
            <x v="2"/>
          </reference>
          <reference field="21" count="1" selected="0">
            <x v="3"/>
          </reference>
        </references>
      </pivotArea>
    </format>
    <format dxfId="3309">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3"/>
          </reference>
        </references>
      </pivotArea>
    </format>
    <format dxfId="3308">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38"/>
            <x v="47"/>
          </reference>
          <reference field="18" count="1" selected="0">
            <x v="19"/>
          </reference>
          <reference field="21" count="1" selected="0">
            <x v="3"/>
          </reference>
        </references>
      </pivotArea>
    </format>
    <format dxfId="3307">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3"/>
          </reference>
        </references>
      </pivotArea>
    </format>
    <format dxfId="3306">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3"/>
          </reference>
        </references>
      </pivotArea>
    </format>
    <format dxfId="3305">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3"/>
          </reference>
        </references>
      </pivotArea>
    </format>
    <format dxfId="3304">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3"/>
          </reference>
        </references>
      </pivotArea>
    </format>
    <format dxfId="3303">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3"/>
          </reference>
        </references>
      </pivotArea>
    </format>
    <format dxfId="3302">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3"/>
          </reference>
        </references>
      </pivotArea>
    </format>
    <format dxfId="3301">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3"/>
          </reference>
        </references>
      </pivotArea>
    </format>
    <format dxfId="3300">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3"/>
          </reference>
        </references>
      </pivotArea>
    </format>
    <format dxfId="3299">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3"/>
          </reference>
        </references>
      </pivotArea>
    </format>
    <format dxfId="3298">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1">
            <x v="47"/>
          </reference>
          <reference field="18" count="1" selected="0">
            <x v="19"/>
          </reference>
          <reference field="21" count="1" selected="0">
            <x v="3"/>
          </reference>
        </references>
      </pivotArea>
    </format>
    <format dxfId="3297">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3"/>
          </reference>
        </references>
      </pivotArea>
    </format>
    <format dxfId="3296">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3"/>
          </reference>
        </references>
      </pivotArea>
    </format>
    <format dxfId="3295">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3"/>
          </reference>
        </references>
      </pivotArea>
    </format>
    <format dxfId="3294">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38"/>
            <x v="39"/>
          </reference>
          <reference field="18" count="1" selected="0">
            <x v="19"/>
          </reference>
          <reference field="21" count="1" selected="0">
            <x v="3"/>
          </reference>
        </references>
      </pivotArea>
    </format>
    <format dxfId="3293">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3"/>
          </reference>
        </references>
      </pivotArea>
    </format>
    <format dxfId="3292">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3"/>
          </reference>
        </references>
      </pivotArea>
    </format>
    <format dxfId="3291">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38"/>
            <x v="47"/>
          </reference>
          <reference field="18" count="1" selected="0">
            <x v="19"/>
          </reference>
          <reference field="21" count="1" selected="0">
            <x v="3"/>
          </reference>
        </references>
      </pivotArea>
    </format>
    <format dxfId="3290">
      <pivotArea dataOnly="0" labelOnly="1" outline="0" fieldPosition="0">
        <references count="7">
          <reference field="5" count="1" selected="0">
            <x v="4"/>
          </reference>
          <reference field="11" count="1" selected="0">
            <x v="36"/>
          </reference>
          <reference field="14" count="1" selected="0">
            <x v="276"/>
          </reference>
          <reference field="15" count="1" selected="0">
            <x v="1"/>
          </reference>
          <reference field="17" count="2">
            <x v="1"/>
            <x v="35"/>
          </reference>
          <reference field="18" count="1" selected="0">
            <x v="0"/>
          </reference>
          <reference field="21" count="1" selected="0">
            <x v="3"/>
          </reference>
        </references>
      </pivotArea>
    </format>
    <format dxfId="3289">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3"/>
          </reference>
        </references>
      </pivotArea>
    </format>
    <format dxfId="3288">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3"/>
          </reference>
        </references>
      </pivotArea>
    </format>
    <format dxfId="3287">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53"/>
          </reference>
          <reference field="18" count="1" selected="0">
            <x v="21"/>
          </reference>
          <reference field="21" count="1" selected="0">
            <x v="3"/>
          </reference>
        </references>
      </pivotArea>
    </format>
    <format dxfId="3286">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100"/>
          </reference>
          <reference field="18" count="1" selected="0">
            <x v="26"/>
          </reference>
          <reference field="21" count="1" selected="0">
            <x v="3"/>
          </reference>
        </references>
      </pivotArea>
    </format>
    <format dxfId="3285">
      <pivotArea dataOnly="0" labelOnly="1" outline="0" fieldPosition="0">
        <references count="7">
          <reference field="5" count="1" selected="0">
            <x v="4"/>
          </reference>
          <reference field="11" count="1" selected="0">
            <x v="11"/>
          </reference>
          <reference field="14" count="1" selected="0">
            <x v="277"/>
          </reference>
          <reference field="15" count="1" selected="0">
            <x v="1"/>
          </reference>
          <reference field="17" count="2">
            <x v="1"/>
            <x v="7"/>
          </reference>
          <reference field="18" count="1" selected="0">
            <x v="0"/>
          </reference>
          <reference field="21" count="1" selected="0">
            <x v="3"/>
          </reference>
        </references>
      </pivotArea>
    </format>
    <format dxfId="3284">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61"/>
          </reference>
          <reference field="18" count="1" selected="0">
            <x v="0"/>
          </reference>
          <reference field="21" count="1" selected="0">
            <x v="3"/>
          </reference>
        </references>
      </pivotArea>
    </format>
    <format dxfId="3283">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3"/>
          </reference>
        </references>
      </pivotArea>
    </format>
    <format dxfId="3282">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3">
            <x v="1"/>
            <x v="63"/>
            <x v="101"/>
          </reference>
          <reference field="18" count="1" selected="0">
            <x v="0"/>
          </reference>
          <reference field="21" count="1" selected="0">
            <x v="3"/>
          </reference>
        </references>
      </pivotArea>
    </format>
    <format dxfId="3281">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3"/>
          </reference>
        </references>
      </pivotArea>
    </format>
    <format dxfId="3280">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3"/>
          </reference>
        </references>
      </pivotArea>
    </format>
    <format dxfId="3279">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53"/>
          </reference>
          <reference field="18" count="1" selected="0">
            <x v="21"/>
          </reference>
          <reference field="21" count="1" selected="0">
            <x v="3"/>
          </reference>
        </references>
      </pivotArea>
    </format>
    <format dxfId="3278">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3"/>
          </reference>
        </references>
      </pivotArea>
    </format>
    <format dxfId="3277">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3"/>
          </reference>
        </references>
      </pivotArea>
    </format>
    <format dxfId="3276">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3"/>
          </reference>
        </references>
      </pivotArea>
    </format>
    <format dxfId="3275">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3"/>
          </reference>
        </references>
      </pivotArea>
    </format>
    <format dxfId="3274">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2">
            <x v="1"/>
            <x v="33"/>
          </reference>
          <reference field="18" count="1" selected="0">
            <x v="0"/>
          </reference>
          <reference field="21" count="1" selected="0">
            <x v="3"/>
          </reference>
        </references>
      </pivotArea>
    </format>
    <format dxfId="3273">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3"/>
          </reference>
        </references>
      </pivotArea>
    </format>
    <format dxfId="3272">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3"/>
          </reference>
        </references>
      </pivotArea>
    </format>
    <format dxfId="3271">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2">
            <x v="1"/>
            <x v="13"/>
          </reference>
          <reference field="18" count="1" selected="0">
            <x v="0"/>
          </reference>
          <reference field="21" count="1" selected="0">
            <x v="3"/>
          </reference>
        </references>
      </pivotArea>
    </format>
    <format dxfId="3270">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2">
            <x v="1"/>
            <x v="13"/>
          </reference>
          <reference field="18" count="1" selected="0">
            <x v="0"/>
          </reference>
          <reference field="21" count="1" selected="0">
            <x v="3"/>
          </reference>
        </references>
      </pivotArea>
    </format>
    <format dxfId="3269">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3"/>
          </reference>
        </references>
      </pivotArea>
    </format>
    <format dxfId="3268">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3"/>
          </reference>
        </references>
      </pivotArea>
    </format>
    <format dxfId="3267">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3"/>
          </reference>
        </references>
      </pivotArea>
    </format>
    <format dxfId="3266">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3"/>
          </reference>
        </references>
      </pivotArea>
    </format>
    <format dxfId="3265">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3"/>
          </reference>
        </references>
      </pivotArea>
    </format>
    <format dxfId="3264">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1">
            <x v="23"/>
          </reference>
          <reference field="18" count="1" selected="0">
            <x v="2"/>
          </reference>
          <reference field="21" count="1" selected="0">
            <x v="3"/>
          </reference>
        </references>
      </pivotArea>
    </format>
    <format dxfId="3263">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3"/>
          </reference>
        </references>
      </pivotArea>
    </format>
    <format dxfId="3262">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3"/>
          </reference>
        </references>
      </pivotArea>
    </format>
    <format dxfId="3261">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2">
            <x v="1"/>
            <x v="6"/>
          </reference>
          <reference field="18" count="1" selected="0">
            <x v="0"/>
          </reference>
          <reference field="21" count="1" selected="0">
            <x v="3"/>
          </reference>
        </references>
      </pivotArea>
    </format>
    <format dxfId="3260">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3"/>
          </reference>
        </references>
      </pivotArea>
    </format>
    <format dxfId="3259">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3"/>
          </reference>
          <reference field="18" count="1" selected="0">
            <x v="21"/>
          </reference>
          <reference field="21" count="1" selected="0">
            <x v="3"/>
          </reference>
        </references>
      </pivotArea>
    </format>
    <format dxfId="3258">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1">
            <x v="9"/>
          </reference>
          <reference field="18" count="1" selected="0">
            <x v="0"/>
          </reference>
          <reference field="21" count="1" selected="0">
            <x v="3"/>
          </reference>
        </references>
      </pivotArea>
    </format>
    <format dxfId="3257">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3"/>
          </reference>
        </references>
      </pivotArea>
    </format>
    <format dxfId="3256">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2">
            <x v="66"/>
            <x v="67"/>
          </reference>
          <reference field="18" count="1" selected="0">
            <x v="0"/>
          </reference>
          <reference field="21" count="1" selected="0">
            <x v="3"/>
          </reference>
        </references>
      </pivotArea>
    </format>
    <format dxfId="3255">
      <pivotArea dataOnly="0" labelOnly="1" outline="0" fieldPosition="0">
        <references count="7">
          <reference field="5" count="1" selected="0">
            <x v="5"/>
          </reference>
          <reference field="11" count="1" selected="0">
            <x v="1"/>
          </reference>
          <reference field="14" count="1" selected="0">
            <x v="191"/>
          </reference>
          <reference field="15" count="1" selected="0">
            <x v="1"/>
          </reference>
          <reference field="17" count="1">
            <x v="67"/>
          </reference>
          <reference field="18" count="1" selected="0">
            <x v="0"/>
          </reference>
          <reference field="21" count="1" selected="0">
            <x v="3"/>
          </reference>
        </references>
      </pivotArea>
    </format>
    <format dxfId="3254">
      <pivotArea dataOnly="0" labelOnly="1" outline="0" fieldPosition="0">
        <references count="7">
          <reference field="5" count="1" selected="0">
            <x v="5"/>
          </reference>
          <reference field="11" count="1" selected="0">
            <x v="1"/>
          </reference>
          <reference field="14" count="1" selected="0">
            <x v="282"/>
          </reference>
          <reference field="15" count="1" selected="0">
            <x v="2"/>
          </reference>
          <reference field="17" count="1">
            <x v="66"/>
          </reference>
          <reference field="18" count="1" selected="0">
            <x v="0"/>
          </reference>
          <reference field="21" count="1" selected="0">
            <x v="3"/>
          </reference>
        </references>
      </pivotArea>
    </format>
    <format dxfId="3253">
      <pivotArea dataOnly="0" labelOnly="1" outline="0" fieldPosition="0">
        <references count="7">
          <reference field="5" count="1" selected="0">
            <x v="5"/>
          </reference>
          <reference field="11" count="1" selected="0">
            <x v="1"/>
          </reference>
          <reference field="14" count="1" selected="0">
            <x v="211"/>
          </reference>
          <reference field="15" count="1" selected="0">
            <x v="2"/>
          </reference>
          <reference field="17" count="1">
            <x v="67"/>
          </reference>
          <reference field="18" count="1" selected="0">
            <x v="0"/>
          </reference>
          <reference field="21" count="1" selected="0">
            <x v="3"/>
          </reference>
        </references>
      </pivotArea>
    </format>
    <format dxfId="3252">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70"/>
          </reference>
          <reference field="18" count="1" selected="0">
            <x v="0"/>
          </reference>
          <reference field="21" count="1" selected="0">
            <x v="3"/>
          </reference>
        </references>
      </pivotArea>
    </format>
    <format dxfId="3251">
      <pivotArea dataOnly="0" labelOnly="1" outline="0" fieldPosition="0">
        <references count="7">
          <reference field="5" count="1" selected="0">
            <x v="5"/>
          </reference>
          <reference field="11" count="1" selected="0">
            <x v="1"/>
          </reference>
          <reference field="14" count="1" selected="0">
            <x v="283"/>
          </reference>
          <reference field="15" count="1" selected="0">
            <x v="2"/>
          </reference>
          <reference field="17" count="1">
            <x v="66"/>
          </reference>
          <reference field="18" count="1" selected="0">
            <x v="0"/>
          </reference>
          <reference field="21" count="1" selected="0">
            <x v="3"/>
          </reference>
        </references>
      </pivotArea>
    </format>
    <format dxfId="3250">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1">
            <x v="66"/>
          </reference>
          <reference field="18" count="1" selected="0">
            <x v="0"/>
          </reference>
          <reference field="21" count="1" selected="0">
            <x v="3"/>
          </reference>
        </references>
      </pivotArea>
    </format>
    <format dxfId="3249">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6"/>
            <x v="67"/>
          </reference>
          <reference field="18" count="1" selected="0">
            <x v="0"/>
          </reference>
          <reference field="21" count="1" selected="0">
            <x v="3"/>
          </reference>
        </references>
      </pivotArea>
    </format>
    <format dxfId="3248">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3"/>
          </reference>
        </references>
      </pivotArea>
    </format>
    <format dxfId="3247">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70"/>
          </reference>
          <reference field="18" count="1" selected="0">
            <x v="0"/>
          </reference>
          <reference field="21" count="1" selected="0">
            <x v="3"/>
          </reference>
        </references>
      </pivotArea>
    </format>
    <format dxfId="3246">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2">
            <x v="66"/>
            <x v="70"/>
          </reference>
          <reference field="18" count="1" selected="0">
            <x v="0"/>
          </reference>
          <reference field="21" count="1" selected="0">
            <x v="3"/>
          </reference>
        </references>
      </pivotArea>
    </format>
    <format dxfId="3245">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1">
            <x v="66"/>
          </reference>
          <reference field="18" count="1" selected="0">
            <x v="0"/>
          </reference>
          <reference field="21" count="1" selected="0">
            <x v="3"/>
          </reference>
        </references>
      </pivotArea>
    </format>
    <format dxfId="3244">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1">
            <x v="66"/>
          </reference>
          <reference field="18" count="1" selected="0">
            <x v="0"/>
          </reference>
          <reference field="21" count="1" selected="0">
            <x v="3"/>
          </reference>
        </references>
      </pivotArea>
    </format>
    <format dxfId="3243">
      <pivotArea dataOnly="0" labelOnly="1" outline="0" fieldPosition="0">
        <references count="7">
          <reference field="5" count="1" selected="0">
            <x v="5"/>
          </reference>
          <reference field="11" count="1" selected="0">
            <x v="1"/>
          </reference>
          <reference field="14" count="1" selected="0">
            <x v="285"/>
          </reference>
          <reference field="15" count="1" selected="0">
            <x v="2"/>
          </reference>
          <reference field="17" count="1">
            <x v="66"/>
          </reference>
          <reference field="18" count="1" selected="0">
            <x v="0"/>
          </reference>
          <reference field="21" count="1" selected="0">
            <x v="3"/>
          </reference>
        </references>
      </pivotArea>
    </format>
    <format dxfId="3242">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1">
            <x v="66"/>
          </reference>
          <reference field="18" count="1" selected="0">
            <x v="0"/>
          </reference>
          <reference field="21" count="1" selected="0">
            <x v="3"/>
          </reference>
        </references>
      </pivotArea>
    </format>
    <format dxfId="3241">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3">
            <x v="66"/>
            <x v="67"/>
            <x v="70"/>
          </reference>
          <reference field="18" count="1" selected="0">
            <x v="0"/>
          </reference>
          <reference field="21" count="1" selected="0">
            <x v="3"/>
          </reference>
        </references>
      </pivotArea>
    </format>
    <format dxfId="3240">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70"/>
          </reference>
          <reference field="18" count="1" selected="0">
            <x v="0"/>
          </reference>
          <reference field="21" count="1" selected="0">
            <x v="3"/>
          </reference>
        </references>
      </pivotArea>
    </format>
    <format dxfId="3239">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3"/>
          </reference>
        </references>
      </pivotArea>
    </format>
    <format dxfId="3238">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3"/>
          </reference>
        </references>
      </pivotArea>
    </format>
    <format dxfId="3237">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1">
            <x v="75"/>
          </reference>
          <reference field="18" count="1" selected="0">
            <x v="0"/>
          </reference>
          <reference field="21" count="1" selected="0">
            <x v="3"/>
          </reference>
        </references>
      </pivotArea>
    </format>
    <format dxfId="3236">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3"/>
          </reference>
        </references>
      </pivotArea>
    </format>
    <format dxfId="3235">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3"/>
          </reference>
        </references>
      </pivotArea>
    </format>
    <format dxfId="3234">
      <pivotArea dataOnly="0" labelOnly="1" outline="0" fieldPosition="0">
        <references count="7">
          <reference field="5" count="1" selected="0">
            <x v="6"/>
          </reference>
          <reference field="11" count="1" selected="0">
            <x v="1"/>
          </reference>
          <reference field="14" count="1" selected="0">
            <x v="282"/>
          </reference>
          <reference field="15" count="1" selected="0">
            <x v="2"/>
          </reference>
          <reference field="17" count="1">
            <x v="74"/>
          </reference>
          <reference field="18" count="1" selected="0">
            <x v="0"/>
          </reference>
          <reference field="21" count="1" selected="0">
            <x v="3"/>
          </reference>
        </references>
      </pivotArea>
    </format>
    <format dxfId="3233">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3"/>
          </reference>
        </references>
      </pivotArea>
    </format>
    <format dxfId="3232">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3"/>
          </reference>
        </references>
      </pivotArea>
    </format>
    <format dxfId="3231">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3">
            <x v="1"/>
            <x v="74"/>
            <x v="75"/>
          </reference>
          <reference field="18" count="1" selected="0">
            <x v="0"/>
          </reference>
          <reference field="21" count="1" selected="0">
            <x v="3"/>
          </reference>
        </references>
      </pivotArea>
    </format>
    <format dxfId="3230">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1">
            <x v="69"/>
          </reference>
          <reference field="18" count="1" selected="0">
            <x v="20"/>
          </reference>
          <reference field="21" count="1" selected="0">
            <x v="3"/>
          </reference>
        </references>
      </pivotArea>
    </format>
    <format dxfId="3229">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3">
            <x v="1"/>
            <x v="74"/>
            <x v="75"/>
          </reference>
          <reference field="18" count="1" selected="0">
            <x v="0"/>
          </reference>
          <reference field="21" count="1" selected="0">
            <x v="3"/>
          </reference>
        </references>
      </pivotArea>
    </format>
    <format dxfId="3228">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1">
            <x v="1"/>
          </reference>
          <reference field="18" count="1" selected="0">
            <x v="0"/>
          </reference>
          <reference field="21" count="1" selected="0">
            <x v="3"/>
          </reference>
        </references>
      </pivotArea>
    </format>
    <format dxfId="3227">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3">
            <x v="1"/>
            <x v="74"/>
            <x v="75"/>
          </reference>
          <reference field="18" count="1" selected="0">
            <x v="0"/>
          </reference>
          <reference field="21" count="1" selected="0">
            <x v="3"/>
          </reference>
        </references>
      </pivotArea>
    </format>
    <format dxfId="3226">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3"/>
          </reference>
        </references>
      </pivotArea>
    </format>
    <format dxfId="3225">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3"/>
          </reference>
        </references>
      </pivotArea>
    </format>
    <format dxfId="3224">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3"/>
          </reference>
        </references>
      </pivotArea>
    </format>
    <format dxfId="3223">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2">
            <x v="74"/>
            <x v="75"/>
          </reference>
          <reference field="18" count="1" selected="0">
            <x v="0"/>
          </reference>
          <reference field="21" count="1" selected="0">
            <x v="3"/>
          </reference>
        </references>
      </pivotArea>
    </format>
    <format dxfId="3222">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3"/>
          </reference>
        </references>
      </pivotArea>
    </format>
    <format dxfId="3221">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3"/>
          </reference>
        </references>
      </pivotArea>
    </format>
    <format dxfId="3220">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3">
            <x v="1"/>
            <x v="74"/>
            <x v="75"/>
          </reference>
          <reference field="18" count="1" selected="0">
            <x v="0"/>
          </reference>
          <reference field="21" count="1" selected="0">
            <x v="3"/>
          </reference>
        </references>
      </pivotArea>
    </format>
    <format dxfId="3219">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3"/>
          </reference>
        </references>
      </pivotArea>
    </format>
    <format dxfId="3218">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2">
            <x v="1"/>
            <x v="75"/>
          </reference>
          <reference field="18" count="1" selected="0">
            <x v="0"/>
          </reference>
          <reference field="21" count="1" selected="0">
            <x v="3"/>
          </reference>
        </references>
      </pivotArea>
    </format>
    <format dxfId="3217">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2">
            <x v="74"/>
            <x v="75"/>
          </reference>
          <reference field="18" count="1" selected="0">
            <x v="0"/>
          </reference>
          <reference field="21" count="1" selected="0">
            <x v="3"/>
          </reference>
        </references>
      </pivotArea>
    </format>
    <format dxfId="3216">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3"/>
          </reference>
        </references>
      </pivotArea>
    </format>
    <format dxfId="3215">
      <pivotArea dataOnly="0" labelOnly="1" outline="0" fieldPosition="0">
        <references count="7">
          <reference field="5" count="1" selected="0">
            <x v="6"/>
          </reference>
          <reference field="11" count="1" selected="0">
            <x v="1"/>
          </reference>
          <reference field="14" count="1" selected="0">
            <x v="219"/>
          </reference>
          <reference field="15" count="1" selected="0">
            <x v="2"/>
          </reference>
          <reference field="17" count="1">
            <x v="75"/>
          </reference>
          <reference field="18" count="1" selected="0">
            <x v="0"/>
          </reference>
          <reference field="21" count="1" selected="0">
            <x v="3"/>
          </reference>
        </references>
      </pivotArea>
    </format>
    <format dxfId="3214">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3"/>
          </reference>
        </references>
      </pivotArea>
    </format>
    <format dxfId="3213">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3"/>
          </reference>
        </references>
      </pivotArea>
    </format>
    <format dxfId="3212">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2">
            <x v="69"/>
            <x v="71"/>
          </reference>
          <reference field="18" count="1" selected="0">
            <x v="20"/>
          </reference>
          <reference field="21" count="1" selected="0">
            <x v="3"/>
          </reference>
        </references>
      </pivotArea>
    </format>
    <format dxfId="3211">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3"/>
          </reference>
        </references>
      </pivotArea>
    </format>
    <format dxfId="3210">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1">
            <x v="69"/>
          </reference>
          <reference field="18" count="1" selected="0">
            <x v="20"/>
          </reference>
          <reference field="21" count="1" selected="0">
            <x v="3"/>
          </reference>
        </references>
      </pivotArea>
    </format>
    <format dxfId="3209">
      <pivotArea dataOnly="0" labelOnly="1" outline="0" fieldPosition="0">
        <references count="7">
          <reference field="5" count="1" selected="0">
            <x v="6"/>
          </reference>
          <reference field="11" count="1" selected="0">
            <x v="1"/>
          </reference>
          <reference field="14" count="1" selected="0">
            <x v="293"/>
          </reference>
          <reference field="15" count="1" selected="0">
            <x v="1"/>
          </reference>
          <reference field="17" count="3">
            <x v="1"/>
            <x v="74"/>
            <x v="75"/>
          </reference>
          <reference field="18" count="1" selected="0">
            <x v="0"/>
          </reference>
          <reference field="21" count="1" selected="0">
            <x v="3"/>
          </reference>
        </references>
      </pivotArea>
    </format>
    <format dxfId="3208">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3"/>
          </reference>
        </references>
      </pivotArea>
    </format>
    <format dxfId="3207">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3"/>
          </reference>
        </references>
      </pivotArea>
    </format>
    <format dxfId="3206">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3"/>
          </reference>
        </references>
      </pivotArea>
    </format>
    <format dxfId="3205">
      <pivotArea dataOnly="0" labelOnly="1" outline="0" fieldPosition="0">
        <references count="7">
          <reference field="5" count="1" selected="0">
            <x v="6"/>
          </reference>
          <reference field="11" count="1" selected="0">
            <x v="1"/>
          </reference>
          <reference field="14" count="1" selected="0">
            <x v="205"/>
          </reference>
          <reference field="15" count="1" selected="0">
            <x v="1"/>
          </reference>
          <reference field="17" count="1">
            <x v="75"/>
          </reference>
          <reference field="18" count="1" selected="0">
            <x v="0"/>
          </reference>
          <reference field="21" count="1" selected="0">
            <x v="3"/>
          </reference>
        </references>
      </pivotArea>
    </format>
    <format dxfId="3204">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3"/>
          </reference>
        </references>
      </pivotArea>
    </format>
    <format dxfId="3203">
      <pivotArea dataOnly="0" labelOnly="1" outline="0" fieldPosition="0">
        <references count="7">
          <reference field="5" count="1" selected="0">
            <x v="6"/>
          </reference>
          <reference field="11" count="1" selected="0">
            <x v="1"/>
          </reference>
          <reference field="14" count="1" selected="0">
            <x v="295"/>
          </reference>
          <reference field="15" count="1" selected="0">
            <x v="2"/>
          </reference>
          <reference field="17" count="1">
            <x v="75"/>
          </reference>
          <reference field="18" count="1" selected="0">
            <x v="0"/>
          </reference>
          <reference field="21" count="1" selected="0">
            <x v="3"/>
          </reference>
        </references>
      </pivotArea>
    </format>
    <format dxfId="3202">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3"/>
          </reference>
        </references>
      </pivotArea>
    </format>
    <format dxfId="3201">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3"/>
          </reference>
        </references>
      </pivotArea>
    </format>
    <format dxfId="320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3"/>
          </reference>
        </references>
      </pivotArea>
    </format>
    <format dxfId="3199">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3"/>
          </reference>
        </references>
      </pivotArea>
    </format>
    <format dxfId="3198">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3"/>
          </reference>
        </references>
      </pivotArea>
    </format>
    <format dxfId="319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3"/>
          </reference>
        </references>
      </pivotArea>
    </format>
    <format dxfId="3196">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3"/>
          </reference>
        </references>
      </pivotArea>
    </format>
    <format dxfId="3195">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3"/>
          </reference>
        </references>
      </pivotArea>
    </format>
    <format dxfId="3194">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3"/>
          </reference>
        </references>
      </pivotArea>
    </format>
    <format dxfId="3193">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3"/>
          </reference>
        </references>
      </pivotArea>
    </format>
    <format dxfId="3192">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3"/>
          </reference>
        </references>
      </pivotArea>
    </format>
    <format dxfId="3191">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3"/>
          </reference>
        </references>
      </pivotArea>
    </format>
    <format dxfId="3190">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3"/>
          </reference>
        </references>
      </pivotArea>
    </format>
    <format dxfId="3189">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3"/>
          </reference>
        </references>
      </pivotArea>
    </format>
    <format dxfId="3188">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3"/>
          </reference>
        </references>
      </pivotArea>
    </format>
    <format dxfId="3187">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3"/>
          </reference>
        </references>
      </pivotArea>
    </format>
    <format dxfId="3186">
      <pivotArea dataOnly="0" labelOnly="1" outline="0" fieldPosition="0">
        <references count="7">
          <reference field="5" count="1" selected="0">
            <x v="1"/>
          </reference>
          <reference field="11" count="1" selected="0">
            <x v="42"/>
          </reference>
          <reference field="14" count="1" selected="0">
            <x v="297"/>
          </reference>
          <reference field="15" count="1" selected="0">
            <x v="1"/>
          </reference>
          <reference field="17" count="1">
            <x v="1"/>
          </reference>
          <reference field="18" count="1" selected="0">
            <x v="7"/>
          </reference>
          <reference field="21" count="1" selected="0">
            <x v="3"/>
          </reference>
        </references>
      </pivotArea>
    </format>
    <format dxfId="3185">
      <pivotArea dataOnly="0" labelOnly="1" outline="0" fieldPosition="0">
        <references count="7">
          <reference field="5" count="1" selected="0">
            <x v="1"/>
          </reference>
          <reference field="11" count="1" selected="0">
            <x v="42"/>
          </reference>
          <reference field="14" count="1" selected="0">
            <x v="297"/>
          </reference>
          <reference field="15" count="1" selected="0">
            <x v="1"/>
          </reference>
          <reference field="17" count="2">
            <x v="18"/>
            <x v="19"/>
          </reference>
          <reference field="18" count="1" selected="0">
            <x v="6"/>
          </reference>
          <reference field="21" count="1" selected="0">
            <x v="3"/>
          </reference>
        </references>
      </pivotArea>
    </format>
    <format dxfId="3184">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3"/>
          </reference>
        </references>
      </pivotArea>
    </format>
    <format dxfId="3183">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3"/>
          </reference>
        </references>
      </pivotArea>
    </format>
    <format dxfId="3182">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3"/>
          </reference>
        </references>
      </pivotArea>
    </format>
    <format dxfId="3181">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3"/>
          </reference>
        </references>
      </pivotArea>
    </format>
    <format dxfId="3180">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3"/>
          </reference>
        </references>
      </pivotArea>
    </format>
    <format dxfId="3179">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3"/>
          </reference>
        </references>
      </pivotArea>
    </format>
    <format dxfId="3178">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3"/>
          </reference>
        </references>
      </pivotArea>
    </format>
    <format dxfId="3177">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3"/>
          </reference>
        </references>
      </pivotArea>
    </format>
    <format dxfId="3176">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3"/>
          </reference>
        </references>
      </pivotArea>
    </format>
    <format dxfId="3175">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3"/>
          </reference>
        </references>
      </pivotArea>
    </format>
    <format dxfId="3174">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3"/>
          </reference>
        </references>
      </pivotArea>
    </format>
    <format dxfId="3173">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3"/>
          </reference>
        </references>
      </pivotArea>
    </format>
    <format dxfId="3172">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3"/>
          </reference>
        </references>
      </pivotArea>
    </format>
    <format dxfId="3171">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3"/>
          </reference>
        </references>
      </pivotArea>
    </format>
    <format dxfId="3170">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3"/>
          </reference>
        </references>
      </pivotArea>
    </format>
    <format dxfId="3169">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1">
            <x v="1"/>
          </reference>
          <reference field="18" count="1" selected="0">
            <x v="7"/>
          </reference>
          <reference field="21" count="1" selected="0">
            <x v="3"/>
          </reference>
        </references>
      </pivotArea>
    </format>
    <format dxfId="3168">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2">
            <x v="18"/>
            <x v="19"/>
          </reference>
          <reference field="18" count="1" selected="0">
            <x v="6"/>
          </reference>
          <reference field="21" count="1" selected="0">
            <x v="3"/>
          </reference>
        </references>
      </pivotArea>
    </format>
    <format dxfId="3167">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3"/>
          </reference>
        </references>
      </pivotArea>
    </format>
    <format dxfId="3166">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3"/>
          </reference>
        </references>
      </pivotArea>
    </format>
    <format dxfId="3165">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3"/>
          </reference>
        </references>
      </pivotArea>
    </format>
    <format dxfId="3164">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3"/>
          </reference>
        </references>
      </pivotArea>
    </format>
    <format dxfId="3163">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3"/>
          </reference>
        </references>
      </pivotArea>
    </format>
    <format dxfId="3162">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5"/>
          </reference>
          <reference field="18" count="1" selected="0">
            <x v="27"/>
          </reference>
          <reference field="21" count="1" selected="0">
            <x v="3"/>
          </reference>
        </references>
      </pivotArea>
    </format>
    <format dxfId="3161">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3"/>
          </reference>
        </references>
      </pivotArea>
    </format>
    <format dxfId="3160">
      <pivotArea dataOnly="0" labelOnly="1" outline="0" fieldPosition="0">
        <references count="7">
          <reference field="5" count="1" selected="0">
            <x v="1"/>
          </reference>
          <reference field="11" count="1" selected="0">
            <x v="5"/>
          </reference>
          <reference field="14" count="1" selected="0">
            <x v="18"/>
          </reference>
          <reference field="15" count="1" selected="0">
            <x v="1"/>
          </reference>
          <reference field="17" count="1">
            <x v="1"/>
          </reference>
          <reference field="18" count="1" selected="0">
            <x v="7"/>
          </reference>
          <reference field="21" count="1" selected="0">
            <x v="3"/>
          </reference>
        </references>
      </pivotArea>
    </format>
    <format dxfId="3159">
      <pivotArea dataOnly="0" labelOnly="1" outline="0" fieldPosition="0">
        <references count="7">
          <reference field="5" count="1" selected="0">
            <x v="1"/>
          </reference>
          <reference field="11" count="1" selected="0">
            <x v="5"/>
          </reference>
          <reference field="14" count="1" selected="0">
            <x v="18"/>
          </reference>
          <reference field="15" count="1" selected="0">
            <x v="1"/>
          </reference>
          <reference field="17" count="2">
            <x v="18"/>
            <x v="19"/>
          </reference>
          <reference field="18" count="1" selected="0">
            <x v="6"/>
          </reference>
          <reference field="21" count="1" selected="0">
            <x v="3"/>
          </reference>
        </references>
      </pivotArea>
    </format>
    <format dxfId="3158">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3"/>
          </reference>
        </references>
      </pivotArea>
    </format>
    <format dxfId="3157">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3"/>
          </reference>
        </references>
      </pivotArea>
    </format>
    <format dxfId="3156">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3"/>
          </reference>
        </references>
      </pivotArea>
    </format>
    <format dxfId="3155">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3"/>
          </reference>
        </references>
      </pivotArea>
    </format>
    <format dxfId="3154">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
          </reference>
          <reference field="18" count="1" selected="0">
            <x v="7"/>
          </reference>
          <reference field="21" count="1" selected="0">
            <x v="3"/>
          </reference>
        </references>
      </pivotArea>
    </format>
    <format dxfId="3153">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2">
            <x v="18"/>
            <x v="19"/>
          </reference>
          <reference field="18" count="1" selected="0">
            <x v="6"/>
          </reference>
          <reference field="21" count="1" selected="0">
            <x v="3"/>
          </reference>
        </references>
      </pivotArea>
    </format>
    <format dxfId="3152">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1"/>
          </reference>
          <reference field="18" count="1" selected="0">
            <x v="7"/>
          </reference>
          <reference field="21" count="1" selected="0">
            <x v="3"/>
          </reference>
        </references>
      </pivotArea>
    </format>
    <format dxfId="3151">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1">
            <x v="2"/>
          </reference>
          <reference field="18" count="1" selected="0">
            <x v="9"/>
          </reference>
          <reference field="21" count="1" selected="0">
            <x v="3"/>
          </reference>
        </references>
      </pivotArea>
    </format>
    <format dxfId="3150">
      <pivotArea dataOnly="0" labelOnly="1" outline="0" fieldPosition="0">
        <references count="7">
          <reference field="5" count="1" selected="0">
            <x v="1"/>
          </reference>
          <reference field="11" count="1" selected="0">
            <x v="1"/>
          </reference>
          <reference field="14" count="1" selected="0">
            <x v="300"/>
          </reference>
          <reference field="15" count="1" selected="0">
            <x v="1"/>
          </reference>
          <reference field="17" count="2">
            <x v="18"/>
            <x v="19"/>
          </reference>
          <reference field="18" count="1" selected="0">
            <x v="6"/>
          </reference>
          <reference field="21" count="1" selected="0">
            <x v="3"/>
          </reference>
        </references>
      </pivotArea>
    </format>
    <format dxfId="3149">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1">
            <x v="1"/>
          </reference>
          <reference field="18" count="1" selected="0">
            <x v="7"/>
          </reference>
          <reference field="21" count="1" selected="0">
            <x v="3"/>
          </reference>
        </references>
      </pivotArea>
    </format>
    <format dxfId="3148">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2">
            <x v="18"/>
            <x v="19"/>
          </reference>
          <reference field="18" count="1" selected="0">
            <x v="6"/>
          </reference>
          <reference field="21" count="1" selected="0">
            <x v="3"/>
          </reference>
        </references>
      </pivotArea>
    </format>
    <format dxfId="3147">
      <pivotArea dataOnly="0" labelOnly="1" outline="0" fieldPosition="0">
        <references count="7">
          <reference field="5" count="1" selected="0">
            <x v="1"/>
          </reference>
          <reference field="11" count="1" selected="0">
            <x v="9"/>
          </reference>
          <reference field="14" count="1" selected="0">
            <x v="313"/>
          </reference>
          <reference field="15" count="1" selected="0">
            <x v="1"/>
          </reference>
          <reference field="17" count="1">
            <x v="18"/>
          </reference>
          <reference field="18" count="1" selected="0">
            <x v="6"/>
          </reference>
          <reference field="21" count="1" selected="0">
            <x v="3"/>
          </reference>
        </references>
      </pivotArea>
    </format>
    <format dxfId="3146">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2">
            <x v="18"/>
            <x v="19"/>
          </reference>
          <reference field="18" count="1" selected="0">
            <x v="16"/>
          </reference>
          <reference field="21" count="1" selected="0">
            <x v="4"/>
          </reference>
        </references>
      </pivotArea>
    </format>
    <format dxfId="3145">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1">
            <x v="18"/>
          </reference>
          <reference field="18" count="1" selected="0">
            <x v="16"/>
          </reference>
          <reference field="21" count="1" selected="0">
            <x v="4"/>
          </reference>
        </references>
      </pivotArea>
    </format>
    <format dxfId="3144">
      <pivotArea dataOnly="0" labelOnly="1" outline="0" fieldPosition="0">
        <references count="7">
          <reference field="5" count="1" selected="0">
            <x v="2"/>
          </reference>
          <reference field="11" count="1" selected="0">
            <x v="14"/>
          </reference>
          <reference field="14" count="1" selected="0">
            <x v="301"/>
          </reference>
          <reference field="15" count="1" selected="0">
            <x v="1"/>
          </reference>
          <reference field="17" count="1">
            <x v="18"/>
          </reference>
          <reference field="18" count="1" selected="0">
            <x v="16"/>
          </reference>
          <reference field="21" count="1" selected="0">
            <x v="4"/>
          </reference>
        </references>
      </pivotArea>
    </format>
    <format dxfId="3143">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2">
            <x v="18"/>
            <x v="19"/>
          </reference>
          <reference field="18" count="1" selected="0">
            <x v="16"/>
          </reference>
          <reference field="21" count="1" selected="0">
            <x v="4"/>
          </reference>
        </references>
      </pivotArea>
    </format>
    <format dxfId="3142">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4"/>
          </reference>
        </references>
      </pivotArea>
    </format>
    <format dxfId="3141">
      <pivotArea dataOnly="0" labelOnly="1" outline="0" fieldPosition="0">
        <references count="7">
          <reference field="5" count="1" selected="0">
            <x v="2"/>
          </reference>
          <reference field="11" count="1" selected="0">
            <x v="4"/>
          </reference>
          <reference field="14" count="1" selected="0">
            <x v="230"/>
          </reference>
          <reference field="15" count="1" selected="0">
            <x v="1"/>
          </reference>
          <reference field="17" count="1">
            <x v="18"/>
          </reference>
          <reference field="18" count="1" selected="0">
            <x v="16"/>
          </reference>
          <reference field="21" count="1" selected="0">
            <x v="4"/>
          </reference>
        </references>
      </pivotArea>
    </format>
    <format dxfId="3140">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1">
            <x v="18"/>
          </reference>
          <reference field="18" count="1" selected="0">
            <x v="16"/>
          </reference>
          <reference field="21" count="1" selected="0">
            <x v="4"/>
          </reference>
        </references>
      </pivotArea>
    </format>
    <format dxfId="3139">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4"/>
          </reference>
        </references>
      </pivotArea>
    </format>
    <format dxfId="3138">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4"/>
          </reference>
        </references>
      </pivotArea>
    </format>
    <format dxfId="3137">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4"/>
          </reference>
        </references>
      </pivotArea>
    </format>
    <format dxfId="3136">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4"/>
          </reference>
        </references>
      </pivotArea>
    </format>
    <format dxfId="3135">
      <pivotArea dataOnly="0" labelOnly="1" outline="0" fieldPosition="0">
        <references count="7">
          <reference field="5" count="1" selected="0">
            <x v="2"/>
          </reference>
          <reference field="11" count="1" selected="0">
            <x v="23"/>
          </reference>
          <reference field="14" count="1" selected="0">
            <x v="233"/>
          </reference>
          <reference field="15" count="1" selected="0">
            <x v="2"/>
          </reference>
          <reference field="17" count="2">
            <x v="18"/>
            <x v="19"/>
          </reference>
          <reference field="18" count="1" selected="0">
            <x v="16"/>
          </reference>
          <reference field="21" count="1" selected="0">
            <x v="4"/>
          </reference>
        </references>
      </pivotArea>
    </format>
    <format dxfId="3134">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4"/>
          </reference>
        </references>
      </pivotArea>
    </format>
    <format dxfId="3133">
      <pivotArea dataOnly="0" labelOnly="1" outline="0" fieldPosition="0">
        <references count="7">
          <reference field="5" count="1" selected="0">
            <x v="2"/>
          </reference>
          <reference field="11" count="1" selected="0">
            <x v="14"/>
          </reference>
          <reference field="14" count="1" selected="0">
            <x v="234"/>
          </reference>
          <reference field="15" count="1" selected="0">
            <x v="1"/>
          </reference>
          <reference field="17" count="2">
            <x v="18"/>
            <x v="19"/>
          </reference>
          <reference field="18" count="1" selected="0">
            <x v="16"/>
          </reference>
          <reference field="21" count="1" selected="0">
            <x v="4"/>
          </reference>
        </references>
      </pivotArea>
    </format>
    <format dxfId="3132">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4"/>
          </reference>
        </references>
      </pivotArea>
    </format>
    <format dxfId="3131">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4"/>
          </reference>
        </references>
      </pivotArea>
    </format>
    <format dxfId="3130">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4"/>
          </reference>
        </references>
      </pivotArea>
    </format>
    <format dxfId="3129">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4"/>
          </reference>
        </references>
      </pivotArea>
    </format>
    <format dxfId="3128">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4"/>
          </reference>
        </references>
      </pivotArea>
    </format>
    <format dxfId="3127">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4"/>
          </reference>
        </references>
      </pivotArea>
    </format>
    <format dxfId="3126">
      <pivotArea dataOnly="0" labelOnly="1" outline="0" fieldPosition="0">
        <references count="7">
          <reference field="5" count="1" selected="0">
            <x v="2"/>
          </reference>
          <reference field="11" count="1" selected="0">
            <x v="14"/>
          </reference>
          <reference field="14" count="1" selected="0">
            <x v="238"/>
          </reference>
          <reference field="15" count="1" selected="0">
            <x v="1"/>
          </reference>
          <reference field="17" count="1">
            <x v="18"/>
          </reference>
          <reference field="18" count="1" selected="0">
            <x v="16"/>
          </reference>
          <reference field="21" count="1" selected="0">
            <x v="4"/>
          </reference>
        </references>
      </pivotArea>
    </format>
    <format dxfId="3125">
      <pivotArea dataOnly="0" labelOnly="1" outline="0" fieldPosition="0">
        <references count="7">
          <reference field="5" count="1" selected="0">
            <x v="2"/>
          </reference>
          <reference field="11" count="1" selected="0">
            <x v="29"/>
          </reference>
          <reference field="14" count="1" selected="0">
            <x v="81"/>
          </reference>
          <reference field="15" count="1" selected="0">
            <x v="1"/>
          </reference>
          <reference field="17" count="1">
            <x v="18"/>
          </reference>
          <reference field="18" count="1" selected="0">
            <x v="16"/>
          </reference>
          <reference field="21" count="1" selected="0">
            <x v="4"/>
          </reference>
        </references>
      </pivotArea>
    </format>
    <format dxfId="3124">
      <pivotArea dataOnly="0" labelOnly="1" outline="0" fieldPosition="0">
        <references count="7">
          <reference field="5" count="1" selected="0">
            <x v="2"/>
          </reference>
          <reference field="11" count="1" selected="0">
            <x v="31"/>
          </reference>
          <reference field="14" count="1" selected="0">
            <x v="239"/>
          </reference>
          <reference field="15" count="1" selected="0">
            <x v="1"/>
          </reference>
          <reference field="17" count="1">
            <x v="18"/>
          </reference>
          <reference field="18" count="1" selected="0">
            <x v="16"/>
          </reference>
          <reference field="21" count="1" selected="0">
            <x v="4"/>
          </reference>
        </references>
      </pivotArea>
    </format>
    <format dxfId="3123">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77"/>
          </reference>
          <reference field="18" count="1" selected="0">
            <x v="22"/>
          </reference>
          <reference field="21" count="1" selected="0">
            <x v="4"/>
          </reference>
        </references>
      </pivotArea>
    </format>
    <format dxfId="3122">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4"/>
          </reference>
        </references>
      </pivotArea>
    </format>
    <format dxfId="3121">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77"/>
          </reference>
          <reference field="18" count="1" selected="0">
            <x v="22"/>
          </reference>
          <reference field="21" count="1" selected="0">
            <x v="4"/>
          </reference>
        </references>
      </pivotArea>
    </format>
    <format dxfId="3120">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18"/>
          </reference>
          <reference field="18" count="1" selected="0">
            <x v="18"/>
          </reference>
          <reference field="21" count="1" selected="0">
            <x v="4"/>
          </reference>
        </references>
      </pivotArea>
    </format>
    <format dxfId="3119">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4"/>
          </reference>
        </references>
      </pivotArea>
    </format>
    <format dxfId="3118">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4"/>
          </reference>
        </references>
      </pivotArea>
    </format>
    <format dxfId="3117">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4"/>
          </reference>
        </references>
      </pivotArea>
    </format>
    <format dxfId="3116">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4"/>
          </reference>
        </references>
      </pivotArea>
    </format>
    <format dxfId="3115">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4"/>
          </reference>
        </references>
      </pivotArea>
    </format>
    <format dxfId="3114">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4"/>
          </reference>
        </references>
      </pivotArea>
    </format>
    <format dxfId="3113">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103"/>
          </reference>
          <reference field="18" count="1" selected="0">
            <x v="20"/>
          </reference>
          <reference field="21" count="1" selected="0">
            <x v="4"/>
          </reference>
        </references>
      </pivotArea>
    </format>
    <format dxfId="3112">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4"/>
          </reference>
        </references>
      </pivotArea>
    </format>
    <format dxfId="3111">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4"/>
          </reference>
        </references>
      </pivotArea>
    </format>
    <format dxfId="3110">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4"/>
          </reference>
        </references>
      </pivotArea>
    </format>
    <format dxfId="3109">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4"/>
          </reference>
        </references>
      </pivotArea>
    </format>
    <format dxfId="3108">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4"/>
          </reference>
        </references>
      </pivotArea>
    </format>
    <format dxfId="3107">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4"/>
          </reference>
        </references>
      </pivotArea>
    </format>
    <format dxfId="3106">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4"/>
          </reference>
        </references>
      </pivotArea>
    </format>
    <format dxfId="3105">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4"/>
          </reference>
        </references>
      </pivotArea>
    </format>
    <format dxfId="3104">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4"/>
          </reference>
        </references>
      </pivotArea>
    </format>
    <format dxfId="3103">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4"/>
          </reference>
        </references>
      </pivotArea>
    </format>
    <format dxfId="3102">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4"/>
          </reference>
        </references>
      </pivotArea>
    </format>
    <format dxfId="3101">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4"/>
          </reference>
        </references>
      </pivotArea>
    </format>
    <format dxfId="3100">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4"/>
          </reference>
        </references>
      </pivotArea>
    </format>
    <format dxfId="3099">
      <pivotArea dataOnly="0" labelOnly="1" outline="0" fieldPosition="0">
        <references count="7">
          <reference field="5" count="1" selected="0">
            <x v="0"/>
          </reference>
          <reference field="11" count="1" selected="0">
            <x v="42"/>
          </reference>
          <reference field="14" count="1" selected="0">
            <x v="297"/>
          </reference>
          <reference field="15" count="1" selected="0">
            <x v="1"/>
          </reference>
          <reference field="17" count="1">
            <x v="97"/>
          </reference>
          <reference field="18" count="1" selected="0">
            <x v="0"/>
          </reference>
          <reference field="21" count="1" selected="0">
            <x v="4"/>
          </reference>
        </references>
      </pivotArea>
    </format>
    <format dxfId="3098">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4"/>
          </reference>
        </references>
      </pivotArea>
    </format>
    <format dxfId="3097">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4"/>
          </reference>
        </references>
      </pivotArea>
    </format>
    <format dxfId="3096">
      <pivotArea dataOnly="0" labelOnly="1" outline="0" fieldPosition="0">
        <references count="7">
          <reference field="5" count="1" selected="0">
            <x v="0"/>
          </reference>
          <reference field="11" count="1" selected="0">
            <x v="1"/>
          </reference>
          <reference field="14" count="1" selected="0">
            <x v="252"/>
          </reference>
          <reference field="15" count="1" selected="0">
            <x v="1"/>
          </reference>
          <reference field="17" count="2">
            <x v="1"/>
            <x v="3"/>
          </reference>
          <reference field="18" count="1" selected="0">
            <x v="0"/>
          </reference>
          <reference field="21" count="1" selected="0">
            <x v="4"/>
          </reference>
        </references>
      </pivotArea>
    </format>
    <format dxfId="3095">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1">
            <x v="1"/>
          </reference>
          <reference field="18" count="1" selected="0">
            <x v="0"/>
          </reference>
          <reference field="21" count="1" selected="0">
            <x v="4"/>
          </reference>
        </references>
      </pivotArea>
    </format>
    <format dxfId="3094">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4"/>
          </reference>
        </references>
      </pivotArea>
    </format>
    <format dxfId="3093">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4"/>
          </reference>
        </references>
      </pivotArea>
    </format>
    <format dxfId="3092">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4"/>
          </reference>
        </references>
      </pivotArea>
    </format>
    <format dxfId="3091">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4"/>
          </reference>
        </references>
      </pivotArea>
    </format>
    <format dxfId="3090">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4"/>
          </reference>
        </references>
      </pivotArea>
    </format>
    <format dxfId="3089">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4"/>
          </reference>
        </references>
      </pivotArea>
    </format>
    <format dxfId="3088">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4"/>
          </reference>
        </references>
      </pivotArea>
    </format>
    <format dxfId="3087">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1">
            <x v="23"/>
          </reference>
          <reference field="18" count="1" selected="0">
            <x v="2"/>
          </reference>
          <reference field="21" count="1" selected="0">
            <x v="4"/>
          </reference>
        </references>
      </pivotArea>
    </format>
    <format dxfId="3086">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4"/>
          </reference>
        </references>
      </pivotArea>
    </format>
    <format dxfId="3085">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2">
            <x v="1"/>
            <x v="12"/>
          </reference>
          <reference field="18" count="1" selected="0">
            <x v="0"/>
          </reference>
          <reference field="21" count="1" selected="0">
            <x v="4"/>
          </reference>
        </references>
      </pivotArea>
    </format>
    <format dxfId="3084">
      <pivotArea dataOnly="0" labelOnly="1" outline="0" fieldPosition="0">
        <references count="7">
          <reference field="5" count="1" selected="0">
            <x v="0"/>
          </reference>
          <reference field="11" count="1" selected="0">
            <x v="2"/>
          </reference>
          <reference field="14" count="1" selected="0">
            <x v="255"/>
          </reference>
          <reference field="15" count="1" selected="0">
            <x v="1"/>
          </reference>
          <reference field="17" count="1">
            <x v="4"/>
          </reference>
          <reference field="18" count="1" selected="0">
            <x v="0"/>
          </reference>
          <reference field="21" count="1" selected="0">
            <x v="4"/>
          </reference>
        </references>
      </pivotArea>
    </format>
    <format dxfId="3083">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4"/>
          </reference>
        </references>
      </pivotArea>
    </format>
    <format dxfId="3082">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4"/>
          </reference>
        </references>
      </pivotArea>
    </format>
    <format dxfId="3081">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1">
            <x v="3"/>
          </reference>
          <reference field="18" count="1" selected="0">
            <x v="0"/>
          </reference>
          <reference field="21" count="1" selected="0">
            <x v="4"/>
          </reference>
        </references>
      </pivotArea>
    </format>
    <format dxfId="3080">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4"/>
          </reference>
        </references>
      </pivotArea>
    </format>
    <format dxfId="3079">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4"/>
          </reference>
        </references>
      </pivotArea>
    </format>
    <format dxfId="3078">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4"/>
          </reference>
        </references>
      </pivotArea>
    </format>
    <format dxfId="3077">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4"/>
          </reference>
        </references>
      </pivotArea>
    </format>
    <format dxfId="3076">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4"/>
          </reference>
        </references>
      </pivotArea>
    </format>
    <format dxfId="3075">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8"/>
          </reference>
          <reference field="18" count="1" selected="0">
            <x v="2"/>
          </reference>
          <reference field="21" count="1" selected="0">
            <x v="4"/>
          </reference>
        </references>
      </pivotArea>
    </format>
    <format dxfId="3074">
      <pivotArea dataOnly="0" labelOnly="1" outline="0" fieldPosition="0">
        <references count="7">
          <reference field="5" count="1" selected="0">
            <x v="0"/>
          </reference>
          <reference field="11" count="1" selected="0">
            <x v="4"/>
          </reference>
          <reference field="14" count="1" selected="0">
            <x v="258"/>
          </reference>
          <reference field="15" count="1" selected="0">
            <x v="1"/>
          </reference>
          <reference field="17" count="1">
            <x v="1"/>
          </reference>
          <reference field="18" count="1" selected="0">
            <x v="0"/>
          </reference>
          <reference field="21" count="1" selected="0">
            <x v="4"/>
          </reference>
        </references>
      </pivotArea>
    </format>
    <format dxfId="3073">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4"/>
          </reference>
        </references>
      </pivotArea>
    </format>
    <format dxfId="3072">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4"/>
          </reference>
        </references>
      </pivotArea>
    </format>
    <format dxfId="3071">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4"/>
          </reference>
        </references>
      </pivotArea>
    </format>
    <format dxfId="3070">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4"/>
          </reference>
        </references>
      </pivotArea>
    </format>
    <format dxfId="3069">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99"/>
          </reference>
          <reference field="18" count="1" selected="0">
            <x v="2"/>
          </reference>
          <reference field="21" count="1" selected="0">
            <x v="4"/>
          </reference>
        </references>
      </pivotArea>
    </format>
    <format dxfId="3068">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4"/>
          </reference>
        </references>
      </pivotArea>
    </format>
    <format dxfId="3067">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4"/>
          </reference>
        </references>
      </pivotArea>
    </format>
    <format dxfId="3066">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2">
            <x v="1"/>
            <x v="3"/>
          </reference>
          <reference field="18" count="1" selected="0">
            <x v="0"/>
          </reference>
          <reference field="21" count="1" selected="0">
            <x v="4"/>
          </reference>
        </references>
      </pivotArea>
    </format>
    <format dxfId="3065">
      <pivotArea dataOnly="0" labelOnly="1" outline="0" fieldPosition="0">
        <references count="7">
          <reference field="5" count="1" selected="0">
            <x v="0"/>
          </reference>
          <reference field="11" count="1" selected="0">
            <x v="1"/>
          </reference>
          <reference field="14" count="1" selected="0">
            <x v="260"/>
          </reference>
          <reference field="15" count="1" selected="0">
            <x v="1"/>
          </reference>
          <reference field="17" count="2">
            <x v="1"/>
            <x v="3"/>
          </reference>
          <reference field="18" count="1" selected="0">
            <x v="0"/>
          </reference>
          <reference field="21" count="1" selected="0">
            <x v="4"/>
          </reference>
        </references>
      </pivotArea>
    </format>
    <format dxfId="3064">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4"/>
          </reference>
        </references>
      </pivotArea>
    </format>
    <format dxfId="3063">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4"/>
          </reference>
        </references>
      </pivotArea>
    </format>
    <format dxfId="3062">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4"/>
          </reference>
        </references>
      </pivotArea>
    </format>
    <format dxfId="3061">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1">
            <x v="23"/>
          </reference>
          <reference field="18" count="1" selected="0">
            <x v="2"/>
          </reference>
          <reference field="21" count="1" selected="0">
            <x v="4"/>
          </reference>
        </references>
      </pivotArea>
    </format>
    <format dxfId="3060">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3">
            <x v="38"/>
            <x v="39"/>
            <x v="47"/>
          </reference>
          <reference field="18" count="1" selected="0">
            <x v="19"/>
          </reference>
          <reference field="21" count="1" selected="0">
            <x v="4"/>
          </reference>
        </references>
      </pivotArea>
    </format>
    <format dxfId="3059">
      <pivotArea dataOnly="0" labelOnly="1" outline="0" fieldPosition="0">
        <references count="7">
          <reference field="5" count="1" selected="0">
            <x v="4"/>
          </reference>
          <reference field="11" count="1" selected="0">
            <x v="43"/>
          </reference>
          <reference field="14" count="1" selected="0">
            <x v="314"/>
          </reference>
          <reference field="15" count="1" selected="0">
            <x v="2"/>
          </reference>
          <reference field="17" count="1">
            <x v="23"/>
          </reference>
          <reference field="18" count="1" selected="0">
            <x v="2"/>
          </reference>
          <reference field="21" count="1" selected="0">
            <x v="4"/>
          </reference>
        </references>
      </pivotArea>
    </format>
    <format dxfId="3058">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4"/>
          </reference>
        </references>
      </pivotArea>
    </format>
    <format dxfId="3057">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47"/>
          </reference>
          <reference field="18" count="1" selected="0">
            <x v="19"/>
          </reference>
          <reference field="21" count="1" selected="0">
            <x v="4"/>
          </reference>
        </references>
      </pivotArea>
    </format>
    <format dxfId="3056">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2">
            <x v="1"/>
            <x v="34"/>
          </reference>
          <reference field="18" count="1" selected="0">
            <x v="0"/>
          </reference>
          <reference field="21" count="1" selected="0">
            <x v="4"/>
          </reference>
        </references>
      </pivotArea>
    </format>
    <format dxfId="3055">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1">
            <x v="59"/>
          </reference>
          <reference field="18" count="1" selected="0">
            <x v="2"/>
          </reference>
          <reference field="21" count="1" selected="0">
            <x v="4"/>
          </reference>
        </references>
      </pivotArea>
    </format>
    <format dxfId="3054">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4"/>
          </reference>
        </references>
      </pivotArea>
    </format>
    <format dxfId="3053">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4"/>
          </reference>
        </references>
      </pivotArea>
    </format>
    <format dxfId="3052">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4"/>
          </reference>
        </references>
      </pivotArea>
    </format>
    <format dxfId="3051">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1">
            <x v="47"/>
          </reference>
          <reference field="18" count="1" selected="0">
            <x v="19"/>
          </reference>
          <reference field="21" count="1" selected="0">
            <x v="4"/>
          </reference>
        </references>
      </pivotArea>
    </format>
    <format dxfId="3050">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4"/>
          </reference>
        </references>
      </pivotArea>
    </format>
    <format dxfId="3049">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4"/>
          </reference>
        </references>
      </pivotArea>
    </format>
    <format dxfId="3048">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4"/>
          </reference>
        </references>
      </pivotArea>
    </format>
    <format dxfId="3047">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83"/>
          </reference>
          <reference field="18" count="1" selected="0">
            <x v="3"/>
          </reference>
          <reference field="21" count="1" selected="0">
            <x v="4"/>
          </reference>
        </references>
      </pivotArea>
    </format>
    <format dxfId="3046">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4"/>
          </reference>
        </references>
      </pivotArea>
    </format>
    <format dxfId="3045">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4"/>
          </reference>
        </references>
      </pivotArea>
    </format>
    <format dxfId="3044">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4"/>
          </reference>
        </references>
      </pivotArea>
    </format>
    <format dxfId="3043">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4"/>
          </reference>
        </references>
      </pivotArea>
    </format>
    <format dxfId="3042">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4"/>
          </reference>
        </references>
      </pivotArea>
    </format>
    <format dxfId="3041">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1">
            <x v="38"/>
          </reference>
          <reference field="18" count="1" selected="0">
            <x v="19"/>
          </reference>
          <reference field="21" count="1" selected="0">
            <x v="4"/>
          </reference>
        </references>
      </pivotArea>
    </format>
    <format dxfId="3040">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4"/>
          </reference>
        </references>
      </pivotArea>
    </format>
    <format dxfId="3039">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4"/>
          </reference>
        </references>
      </pivotArea>
    </format>
    <format dxfId="3038">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4"/>
          </reference>
        </references>
      </pivotArea>
    </format>
    <format dxfId="3037">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4"/>
          </reference>
        </references>
      </pivotArea>
    </format>
    <format dxfId="3036">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4"/>
          </reference>
        </references>
      </pivotArea>
    </format>
    <format dxfId="3035">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3">
            <x v="38"/>
            <x v="39"/>
            <x v="47"/>
          </reference>
          <reference field="18" count="1" selected="0">
            <x v="19"/>
          </reference>
          <reference field="21" count="1" selected="0">
            <x v="4"/>
          </reference>
        </references>
      </pivotArea>
    </format>
    <format dxfId="3034">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4"/>
          </reference>
        </references>
      </pivotArea>
    </format>
    <format dxfId="3033">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3">
            <x v="38"/>
            <x v="39"/>
            <x v="47"/>
          </reference>
          <reference field="18" count="1" selected="0">
            <x v="19"/>
          </reference>
          <reference field="21" count="1" selected="0">
            <x v="4"/>
          </reference>
        </references>
      </pivotArea>
    </format>
    <format dxfId="3032">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4"/>
          </reference>
        </references>
      </pivotArea>
    </format>
    <format dxfId="3031">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3">
            <x v="38"/>
            <x v="39"/>
            <x v="47"/>
          </reference>
          <reference field="18" count="1" selected="0">
            <x v="19"/>
          </reference>
          <reference field="21" count="1" selected="0">
            <x v="4"/>
          </reference>
        </references>
      </pivotArea>
    </format>
    <format dxfId="3030">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4"/>
          </reference>
        </references>
      </pivotArea>
    </format>
    <format dxfId="3029">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1">
            <x v="87"/>
          </reference>
          <reference field="18" count="1" selected="0">
            <x v="25"/>
          </reference>
          <reference field="21" count="1" selected="0">
            <x v="4"/>
          </reference>
        </references>
      </pivotArea>
    </format>
    <format dxfId="3028">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4"/>
          </reference>
        </references>
      </pivotArea>
    </format>
    <format dxfId="3027">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4"/>
          </reference>
        </references>
      </pivotArea>
    </format>
    <format dxfId="3026">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4"/>
          </reference>
        </references>
      </pivotArea>
    </format>
    <format dxfId="3025">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4"/>
          </reference>
        </references>
      </pivotArea>
    </format>
    <format dxfId="3024">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4"/>
          </reference>
        </references>
      </pivotArea>
    </format>
    <format dxfId="3023">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4"/>
          </reference>
        </references>
      </pivotArea>
    </format>
    <format dxfId="3022">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4"/>
          </reference>
        </references>
      </pivotArea>
    </format>
    <format dxfId="3021">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47"/>
          </reference>
          <reference field="18" count="1" selected="0">
            <x v="19"/>
          </reference>
          <reference field="21" count="1" selected="0">
            <x v="4"/>
          </reference>
        </references>
      </pivotArea>
    </format>
    <format dxfId="3020">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3">
            <x v="1"/>
            <x v="34"/>
            <x v="60"/>
          </reference>
          <reference field="18" count="1" selected="0">
            <x v="0"/>
          </reference>
          <reference field="21" count="1" selected="0">
            <x v="4"/>
          </reference>
        </references>
      </pivotArea>
    </format>
    <format dxfId="3019">
      <pivotArea dataOnly="0" labelOnly="1" outline="0" fieldPosition="0">
        <references count="7">
          <reference field="5" count="1" selected="0">
            <x v="4"/>
          </reference>
          <reference field="11" count="1" selected="0">
            <x v="6"/>
          </reference>
          <reference field="14" count="1" selected="0">
            <x v="268"/>
          </reference>
          <reference field="15" count="1" selected="0">
            <x v="2"/>
          </reference>
          <reference field="17" count="2">
            <x v="1"/>
            <x v="34"/>
          </reference>
          <reference field="18" count="1" selected="0">
            <x v="0"/>
          </reference>
          <reference field="21" count="1" selected="0">
            <x v="4"/>
          </reference>
        </references>
      </pivotArea>
    </format>
    <format dxfId="3018">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2">
            <x v="1"/>
            <x v="9"/>
          </reference>
          <reference field="18" count="1" selected="0">
            <x v="0"/>
          </reference>
          <reference field="21" count="1" selected="0">
            <x v="4"/>
          </reference>
        </references>
      </pivotArea>
    </format>
    <format dxfId="3017">
      <pivotArea dataOnly="0" labelOnly="1" outline="0" fieldPosition="0">
        <references count="7">
          <reference field="5" count="1" selected="0">
            <x v="4"/>
          </reference>
          <reference field="11" count="1" selected="0">
            <x v="13"/>
          </reference>
          <reference field="14" count="1" selected="0">
            <x v="270"/>
          </reference>
          <reference field="15" count="1" selected="0">
            <x v="1"/>
          </reference>
          <reference field="17" count="2">
            <x v="1"/>
            <x v="48"/>
          </reference>
          <reference field="18" count="1" selected="0">
            <x v="0"/>
          </reference>
          <reference field="21" count="1" selected="0">
            <x v="4"/>
          </reference>
        </references>
      </pivotArea>
    </format>
    <format dxfId="3016">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3">
            <x v="3"/>
            <x v="40"/>
            <x v="60"/>
          </reference>
          <reference field="18" count="1" selected="0">
            <x v="0"/>
          </reference>
          <reference field="21" count="1" selected="0">
            <x v="4"/>
          </reference>
        </references>
      </pivotArea>
    </format>
    <format dxfId="3015">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4"/>
          </reference>
        </references>
      </pivotArea>
    </format>
    <format dxfId="3014">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4"/>
          </reference>
        </references>
      </pivotArea>
    </format>
    <format dxfId="3013">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4"/>
          </reference>
        </references>
      </pivotArea>
    </format>
    <format dxfId="3012">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4"/>
          </reference>
        </references>
      </pivotArea>
    </format>
    <format dxfId="3011">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4"/>
          </reference>
        </references>
      </pivotArea>
    </format>
    <format dxfId="3010">
      <pivotArea dataOnly="0" labelOnly="1" outline="0" fieldPosition="0">
        <references count="7">
          <reference field="5" count="1" selected="0">
            <x v="4"/>
          </reference>
          <reference field="11" count="1" selected="0">
            <x v="10"/>
          </reference>
          <reference field="14" count="1" selected="0">
            <x v="138"/>
          </reference>
          <reference field="15" count="1" selected="0">
            <x v="2"/>
          </reference>
          <reference field="17" count="1">
            <x v="47"/>
          </reference>
          <reference field="18" count="1" selected="0">
            <x v="19"/>
          </reference>
          <reference field="21" count="1" selected="0">
            <x v="4"/>
          </reference>
        </references>
      </pivotArea>
    </format>
    <format dxfId="3009">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4"/>
          </reference>
        </references>
      </pivotArea>
    </format>
    <format dxfId="3008">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4"/>
          </reference>
        </references>
      </pivotArea>
    </format>
    <format dxfId="3007">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4"/>
          </reference>
        </references>
      </pivotArea>
    </format>
    <format dxfId="3006">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3">
            <x v="23"/>
            <x v="42"/>
            <x v="59"/>
          </reference>
          <reference field="18" count="1" selected="0">
            <x v="2"/>
          </reference>
          <reference field="21" count="1" selected="0">
            <x v="4"/>
          </reference>
        </references>
      </pivotArea>
    </format>
    <format dxfId="3005">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4"/>
          </reference>
        </references>
      </pivotArea>
    </format>
    <format dxfId="3004">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38"/>
            <x v="47"/>
          </reference>
          <reference field="18" count="1" selected="0">
            <x v="19"/>
          </reference>
          <reference field="21" count="1" selected="0">
            <x v="4"/>
          </reference>
        </references>
      </pivotArea>
    </format>
    <format dxfId="3003">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4"/>
          </reference>
        </references>
      </pivotArea>
    </format>
    <format dxfId="3002">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4"/>
          </reference>
        </references>
      </pivotArea>
    </format>
    <format dxfId="3001">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4"/>
          </reference>
        </references>
      </pivotArea>
    </format>
    <format dxfId="3000">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4"/>
          </reference>
        </references>
      </pivotArea>
    </format>
    <format dxfId="2999">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4"/>
          </reference>
        </references>
      </pivotArea>
    </format>
    <format dxfId="2998">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4"/>
          </reference>
        </references>
      </pivotArea>
    </format>
    <format dxfId="2997">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2">
            <x v="1"/>
            <x v="9"/>
          </reference>
          <reference field="18" count="1" selected="0">
            <x v="0"/>
          </reference>
          <reference field="21" count="1" selected="0">
            <x v="4"/>
          </reference>
        </references>
      </pivotArea>
    </format>
    <format dxfId="2996">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4"/>
          </reference>
        </references>
      </pivotArea>
    </format>
    <format dxfId="2995">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4"/>
          </reference>
        </references>
      </pivotArea>
    </format>
    <format dxfId="2994">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4"/>
          </reference>
        </references>
      </pivotArea>
    </format>
    <format dxfId="2993">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4"/>
          </reference>
        </references>
      </pivotArea>
    </format>
    <format dxfId="2992">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4"/>
          </reference>
        </references>
      </pivotArea>
    </format>
    <format dxfId="2991">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38"/>
            <x v="39"/>
          </reference>
          <reference field="18" count="1" selected="0">
            <x v="19"/>
          </reference>
          <reference field="21" count="1" selected="0">
            <x v="4"/>
          </reference>
        </references>
      </pivotArea>
    </format>
    <format dxfId="2990">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4"/>
          </reference>
        </references>
      </pivotArea>
    </format>
    <format dxfId="2989">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4"/>
          </reference>
        </references>
      </pivotArea>
    </format>
    <format dxfId="2988">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38"/>
            <x v="47"/>
          </reference>
          <reference field="18" count="1" selected="0">
            <x v="19"/>
          </reference>
          <reference field="21" count="1" selected="0">
            <x v="4"/>
          </reference>
        </references>
      </pivotArea>
    </format>
    <format dxfId="2987">
      <pivotArea dataOnly="0" labelOnly="1" outline="0" fieldPosition="0">
        <references count="7">
          <reference field="5" count="1" selected="0">
            <x v="4"/>
          </reference>
          <reference field="11" count="1" selected="0">
            <x v="36"/>
          </reference>
          <reference field="14" count="1" selected="0">
            <x v="276"/>
          </reference>
          <reference field="15" count="1" selected="0">
            <x v="1"/>
          </reference>
          <reference field="17" count="1">
            <x v="35"/>
          </reference>
          <reference field="18" count="1" selected="0">
            <x v="0"/>
          </reference>
          <reference field="21" count="1" selected="0">
            <x v="4"/>
          </reference>
        </references>
      </pivotArea>
    </format>
    <format dxfId="2986">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1">
            <x v="34"/>
          </reference>
          <reference field="18" count="1" selected="0">
            <x v="0"/>
          </reference>
          <reference field="21" count="1" selected="0">
            <x v="4"/>
          </reference>
        </references>
      </pivotArea>
    </format>
    <format dxfId="2985">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4"/>
          </reference>
        </references>
      </pivotArea>
    </format>
    <format dxfId="2984">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100"/>
          </reference>
          <reference field="18" count="1" selected="0">
            <x v="26"/>
          </reference>
          <reference field="21" count="1" selected="0">
            <x v="4"/>
          </reference>
        </references>
      </pivotArea>
    </format>
    <format dxfId="2983">
      <pivotArea dataOnly="0" labelOnly="1" outline="0" fieldPosition="0">
        <references count="7">
          <reference field="5" count="1" selected="0">
            <x v="4"/>
          </reference>
          <reference field="11" count="1" selected="0">
            <x v="11"/>
          </reference>
          <reference field="14" count="1" selected="0">
            <x v="277"/>
          </reference>
          <reference field="15" count="1" selected="0">
            <x v="1"/>
          </reference>
          <reference field="17" count="2">
            <x v="1"/>
            <x v="7"/>
          </reference>
          <reference field="18" count="1" selected="0">
            <x v="0"/>
          </reference>
          <reference field="21" count="1" selected="0">
            <x v="4"/>
          </reference>
        </references>
      </pivotArea>
    </format>
    <format dxfId="2982">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61"/>
          </reference>
          <reference field="18" count="1" selected="0">
            <x v="0"/>
          </reference>
          <reference field="21" count="1" selected="0">
            <x v="4"/>
          </reference>
        </references>
      </pivotArea>
    </format>
    <format dxfId="2981">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4"/>
          </reference>
        </references>
      </pivotArea>
    </format>
    <format dxfId="2980">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2">
            <x v="1"/>
            <x v="63"/>
          </reference>
          <reference field="18" count="1" selected="0">
            <x v="0"/>
          </reference>
          <reference field="21" count="1" selected="0">
            <x v="4"/>
          </reference>
        </references>
      </pivotArea>
    </format>
    <format dxfId="2979">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1">
            <x v="51"/>
          </reference>
          <reference field="18" count="1" selected="0">
            <x v="4"/>
          </reference>
          <reference field="21" count="1" selected="0">
            <x v="4"/>
          </reference>
        </references>
      </pivotArea>
    </format>
    <format dxfId="2978">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4"/>
          </reference>
        </references>
      </pivotArea>
    </format>
    <format dxfId="2977">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4"/>
          </reference>
        </references>
      </pivotArea>
    </format>
    <format dxfId="2976">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4"/>
          </reference>
        </references>
      </pivotArea>
    </format>
    <format dxfId="2975">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1">
            <x v="62"/>
          </reference>
          <reference field="18" count="1" selected="0">
            <x v="2"/>
          </reference>
          <reference field="21" count="1" selected="0">
            <x v="4"/>
          </reference>
        </references>
      </pivotArea>
    </format>
    <format dxfId="2974">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4"/>
          </reference>
        </references>
      </pivotArea>
    </format>
    <format dxfId="2973">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4"/>
          </reference>
        </references>
      </pivotArea>
    </format>
    <format dxfId="2972">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4"/>
          </reference>
        </references>
      </pivotArea>
    </format>
    <format dxfId="2971">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4"/>
          </reference>
        </references>
      </pivotArea>
    </format>
    <format dxfId="2970">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4"/>
          </reference>
        </references>
      </pivotArea>
    </format>
    <format dxfId="2969">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4"/>
          </reference>
        </references>
      </pivotArea>
    </format>
    <format dxfId="2968">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1">
            <x v="85"/>
          </reference>
          <reference field="18" count="1" selected="0">
            <x v="24"/>
          </reference>
          <reference field="21" count="1" selected="0">
            <x v="4"/>
          </reference>
        </references>
      </pivotArea>
    </format>
    <format dxfId="2967">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13"/>
          </reference>
          <reference field="18" count="1" selected="0">
            <x v="0"/>
          </reference>
          <reference field="21" count="1" selected="0">
            <x v="4"/>
          </reference>
        </references>
      </pivotArea>
    </format>
    <format dxfId="2966">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4"/>
          </reference>
        </references>
      </pivotArea>
    </format>
    <format dxfId="2965">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4"/>
          </reference>
        </references>
      </pivotArea>
    </format>
    <format dxfId="2964">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34"/>
          </reference>
          <reference field="18" count="1" selected="0">
            <x v="0"/>
          </reference>
          <reference field="21" count="1" selected="0">
            <x v="4"/>
          </reference>
        </references>
      </pivotArea>
    </format>
    <format dxfId="2963">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4"/>
          </reference>
        </references>
      </pivotArea>
    </format>
    <format dxfId="2962">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4"/>
          </reference>
        </references>
      </pivotArea>
    </format>
    <format dxfId="2961">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4">
            <x v="1"/>
            <x v="3"/>
            <x v="40"/>
            <x v="60"/>
          </reference>
          <reference field="18" count="1" selected="0">
            <x v="0"/>
          </reference>
          <reference field="21" count="1" selected="0">
            <x v="4"/>
          </reference>
        </references>
      </pivotArea>
    </format>
    <format dxfId="2960">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4"/>
          </reference>
        </references>
      </pivotArea>
    </format>
    <format dxfId="2959">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3">
            <x v="3"/>
            <x v="40"/>
            <x v="60"/>
          </reference>
          <reference field="18" count="1" selected="0">
            <x v="0"/>
          </reference>
          <reference field="21" count="1" selected="0">
            <x v="4"/>
          </reference>
        </references>
      </pivotArea>
    </format>
    <format dxfId="2958">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2">
            <x v="1"/>
            <x v="6"/>
          </reference>
          <reference field="18" count="1" selected="0">
            <x v="0"/>
          </reference>
          <reference field="21" count="1" selected="0">
            <x v="4"/>
          </reference>
        </references>
      </pivotArea>
    </format>
    <format dxfId="2957">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4"/>
          </reference>
        </references>
      </pivotArea>
    </format>
    <format dxfId="2956">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3"/>
          </reference>
          <reference field="18" count="1" selected="0">
            <x v="21"/>
          </reference>
          <reference field="21" count="1" selected="0">
            <x v="4"/>
          </reference>
        </references>
      </pivotArea>
    </format>
    <format dxfId="2955">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1">
            <x v="9"/>
          </reference>
          <reference field="18" count="1" selected="0">
            <x v="0"/>
          </reference>
          <reference field="21" count="1" selected="0">
            <x v="4"/>
          </reference>
        </references>
      </pivotArea>
    </format>
    <format dxfId="2954">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4"/>
          </reference>
        </references>
      </pivotArea>
    </format>
    <format dxfId="2953">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1">
            <x v="66"/>
          </reference>
          <reference field="18" count="1" selected="0">
            <x v="0"/>
          </reference>
          <reference field="21" count="1" selected="0">
            <x v="4"/>
          </reference>
        </references>
      </pivotArea>
    </format>
    <format dxfId="2952">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70"/>
          </reference>
          <reference field="18" count="1" selected="0">
            <x v="0"/>
          </reference>
          <reference field="21" count="1" selected="0">
            <x v="4"/>
          </reference>
        </references>
      </pivotArea>
    </format>
    <format dxfId="2951">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6"/>
            <x v="67"/>
          </reference>
          <reference field="18" count="1" selected="0">
            <x v="0"/>
          </reference>
          <reference field="21" count="1" selected="0">
            <x v="4"/>
          </reference>
        </references>
      </pivotArea>
    </format>
    <format dxfId="2950">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4"/>
          </reference>
        </references>
      </pivotArea>
    </format>
    <format dxfId="2949">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4"/>
          </reference>
        </references>
      </pivotArea>
    </format>
    <format dxfId="2948">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3">
            <x v="66"/>
            <x v="70"/>
            <x v="88"/>
          </reference>
          <reference field="18" count="1" selected="0">
            <x v="0"/>
          </reference>
          <reference field="21" count="1" selected="0">
            <x v="4"/>
          </reference>
        </references>
      </pivotArea>
    </format>
    <format dxfId="2947">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1">
            <x v="66"/>
          </reference>
          <reference field="18" count="1" selected="0">
            <x v="0"/>
          </reference>
          <reference field="21" count="1" selected="0">
            <x v="4"/>
          </reference>
        </references>
      </pivotArea>
    </format>
    <format dxfId="2946">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1">
            <x v="66"/>
          </reference>
          <reference field="18" count="1" selected="0">
            <x v="0"/>
          </reference>
          <reference field="21" count="1" selected="0">
            <x v="4"/>
          </reference>
        </references>
      </pivotArea>
    </format>
    <format dxfId="2945">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2">
            <x v="66"/>
            <x v="67"/>
          </reference>
          <reference field="18" count="1" selected="0">
            <x v="0"/>
          </reference>
          <reference field="21" count="1" selected="0">
            <x v="4"/>
          </reference>
        </references>
      </pivotArea>
    </format>
    <format dxfId="2944">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1">
            <x v="71"/>
          </reference>
          <reference field="18" count="1" selected="0">
            <x v="20"/>
          </reference>
          <reference field="21" count="1" selected="0">
            <x v="4"/>
          </reference>
        </references>
      </pivotArea>
    </format>
    <format dxfId="2943">
      <pivotArea dataOnly="0" labelOnly="1" outline="0" fieldPosition="0">
        <references count="7">
          <reference field="5" count="1" selected="0">
            <x v="5"/>
          </reference>
          <reference field="11" count="1" selected="0">
            <x v="1"/>
          </reference>
          <reference field="14" count="1" selected="0">
            <x v="285"/>
          </reference>
          <reference field="15" count="1" selected="0">
            <x v="2"/>
          </reference>
          <reference field="17" count="1">
            <x v="66"/>
          </reference>
          <reference field="18" count="1" selected="0">
            <x v="0"/>
          </reference>
          <reference field="21" count="1" selected="0">
            <x v="4"/>
          </reference>
        </references>
      </pivotArea>
    </format>
    <format dxfId="2942">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1">
            <x v="66"/>
          </reference>
          <reference field="18" count="1" selected="0">
            <x v="0"/>
          </reference>
          <reference field="21" count="1" selected="0">
            <x v="4"/>
          </reference>
        </references>
      </pivotArea>
    </format>
    <format dxfId="2941">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1">
            <x v="66"/>
          </reference>
          <reference field="18" count="1" selected="0">
            <x v="0"/>
          </reference>
          <reference field="21" count="1" selected="0">
            <x v="4"/>
          </reference>
        </references>
      </pivotArea>
    </format>
    <format dxfId="2940">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1">
            <x v="66"/>
          </reference>
          <reference field="18" count="1" selected="0">
            <x v="0"/>
          </reference>
          <reference field="21" count="1" selected="0">
            <x v="4"/>
          </reference>
        </references>
      </pivotArea>
    </format>
    <format dxfId="2939">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70"/>
          </reference>
          <reference field="18" count="1" selected="0">
            <x v="0"/>
          </reference>
          <reference field="21" count="1" selected="0">
            <x v="4"/>
          </reference>
        </references>
      </pivotArea>
    </format>
    <format dxfId="2938">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4"/>
          </reference>
        </references>
      </pivotArea>
    </format>
    <format dxfId="2937">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2">
            <x v="74"/>
            <x v="75"/>
          </reference>
          <reference field="18" count="1" selected="0">
            <x v="0"/>
          </reference>
          <reference field="21" count="1" selected="0">
            <x v="4"/>
          </reference>
        </references>
      </pivotArea>
    </format>
    <format dxfId="2936">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4"/>
          </reference>
        </references>
      </pivotArea>
    </format>
    <format dxfId="2935">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4"/>
          </reference>
        </references>
      </pivotArea>
    </format>
    <format dxfId="2934">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2">
            <x v="74"/>
            <x v="75"/>
          </reference>
          <reference field="18" count="1" selected="0">
            <x v="0"/>
          </reference>
          <reference field="21" count="1" selected="0">
            <x v="4"/>
          </reference>
        </references>
      </pivotArea>
    </format>
    <format dxfId="2933">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4"/>
          </reference>
        </references>
      </pivotArea>
    </format>
    <format dxfId="2932">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3">
            <x v="1"/>
            <x v="74"/>
            <x v="75"/>
          </reference>
          <reference field="18" count="1" selected="0">
            <x v="0"/>
          </reference>
          <reference field="21" count="1" selected="0">
            <x v="4"/>
          </reference>
        </references>
      </pivotArea>
    </format>
    <format dxfId="2931">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1">
            <x v="69"/>
          </reference>
          <reference field="18" count="1" selected="0">
            <x v="20"/>
          </reference>
          <reference field="21" count="1" selected="0">
            <x v="4"/>
          </reference>
        </references>
      </pivotArea>
    </format>
    <format dxfId="2930">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2">
            <x v="74"/>
            <x v="75"/>
          </reference>
          <reference field="18" count="1" selected="0">
            <x v="0"/>
          </reference>
          <reference field="21" count="1" selected="0">
            <x v="4"/>
          </reference>
        </references>
      </pivotArea>
    </format>
    <format dxfId="2929">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2">
            <x v="74"/>
            <x v="75"/>
          </reference>
          <reference field="18" count="1" selected="0">
            <x v="0"/>
          </reference>
          <reference field="21" count="1" selected="0">
            <x v="4"/>
          </reference>
        </references>
      </pivotArea>
    </format>
    <format dxfId="2928">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4"/>
          </reference>
        </references>
      </pivotArea>
    </format>
    <format dxfId="2927">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1">
            <x v="73"/>
          </reference>
          <reference field="18" count="1" selected="0">
            <x v="20"/>
          </reference>
          <reference field="21" count="1" selected="0">
            <x v="4"/>
          </reference>
        </references>
      </pivotArea>
    </format>
    <format dxfId="2926">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4"/>
          </reference>
        </references>
      </pivotArea>
    </format>
    <format dxfId="2925">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4"/>
          </reference>
        </references>
      </pivotArea>
    </format>
    <format dxfId="2924">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3">
            <x v="1"/>
            <x v="74"/>
            <x v="75"/>
          </reference>
          <reference field="18" count="1" selected="0">
            <x v="0"/>
          </reference>
          <reference field="21" count="1" selected="0">
            <x v="4"/>
          </reference>
        </references>
      </pivotArea>
    </format>
    <format dxfId="2923">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4"/>
          </reference>
        </references>
      </pivotArea>
    </format>
    <format dxfId="2922">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4"/>
          </reference>
        </references>
      </pivotArea>
    </format>
    <format dxfId="2921">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2">
            <x v="74"/>
            <x v="75"/>
          </reference>
          <reference field="18" count="1" selected="0">
            <x v="0"/>
          </reference>
          <reference field="21" count="1" selected="0">
            <x v="4"/>
          </reference>
        </references>
      </pivotArea>
    </format>
    <format dxfId="2920">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4"/>
          </reference>
        </references>
      </pivotArea>
    </format>
    <format dxfId="2919">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4"/>
          </reference>
        </references>
      </pivotArea>
    </format>
    <format dxfId="2918">
      <pivotArea dataOnly="0" labelOnly="1" outline="0" fieldPosition="0">
        <references count="7">
          <reference field="5" count="1" selected="0">
            <x v="6"/>
          </reference>
          <reference field="11" count="1" selected="0">
            <x v="1"/>
          </reference>
          <reference field="14" count="1" selected="0">
            <x v="315"/>
          </reference>
          <reference field="15" count="1" selected="0">
            <x v="0"/>
          </reference>
          <reference field="17" count="3">
            <x v="1"/>
            <x v="74"/>
            <x v="75"/>
          </reference>
          <reference field="18" count="1" selected="0">
            <x v="0"/>
          </reference>
          <reference field="21" count="1" selected="0">
            <x v="4"/>
          </reference>
        </references>
      </pivotArea>
    </format>
    <format dxfId="2917">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4"/>
          </reference>
        </references>
      </pivotArea>
    </format>
    <format dxfId="2916">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4"/>
          </reference>
        </references>
      </pivotArea>
    </format>
    <format dxfId="2915">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2">
            <x v="74"/>
            <x v="75"/>
          </reference>
          <reference field="18" count="1" selected="0">
            <x v="0"/>
          </reference>
          <reference field="21" count="1" selected="0">
            <x v="4"/>
          </reference>
        </references>
      </pivotArea>
    </format>
    <format dxfId="2914">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4"/>
          </reference>
        </references>
      </pivotArea>
    </format>
    <format dxfId="2913">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4"/>
          </reference>
        </references>
      </pivotArea>
    </format>
    <format dxfId="2912">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2">
            <x v="69"/>
            <x v="71"/>
          </reference>
          <reference field="18" count="1" selected="0">
            <x v="20"/>
          </reference>
          <reference field="21" count="1" selected="0">
            <x v="4"/>
          </reference>
        </references>
      </pivotArea>
    </format>
    <format dxfId="2911">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4"/>
          </reference>
        </references>
      </pivotArea>
    </format>
    <format dxfId="2910">
      <pivotArea dataOnly="0" labelOnly="1" outline="0" fieldPosition="0">
        <references count="7">
          <reference field="5" count="1" selected="0">
            <x v="6"/>
          </reference>
          <reference field="11" count="1" selected="0">
            <x v="1"/>
          </reference>
          <reference field="14" count="1" selected="0">
            <x v="316"/>
          </reference>
          <reference field="15" count="1" selected="0">
            <x v="1"/>
          </reference>
          <reference field="17" count="3">
            <x v="1"/>
            <x v="74"/>
            <x v="75"/>
          </reference>
          <reference field="18" count="1" selected="0">
            <x v="0"/>
          </reference>
          <reference field="21" count="1" selected="0">
            <x v="4"/>
          </reference>
        </references>
      </pivotArea>
    </format>
    <format dxfId="2909">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4"/>
          </reference>
        </references>
      </pivotArea>
    </format>
    <format dxfId="2908">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4"/>
          </reference>
        </references>
      </pivotArea>
    </format>
    <format dxfId="2907">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4"/>
          </reference>
        </references>
      </pivotArea>
    </format>
    <format dxfId="2906">
      <pivotArea dataOnly="0" labelOnly="1" outline="0" fieldPosition="0">
        <references count="7">
          <reference field="5" count="1" selected="0">
            <x v="6"/>
          </reference>
          <reference field="11" count="1" selected="0">
            <x v="1"/>
          </reference>
          <reference field="14" count="1" selected="0">
            <x v="295"/>
          </reference>
          <reference field="15" count="1" selected="0">
            <x v="2"/>
          </reference>
          <reference field="17" count="1">
            <x v="1"/>
          </reference>
          <reference field="18" count="1" selected="0">
            <x v="0"/>
          </reference>
          <reference field="21" count="1" selected="0">
            <x v="4"/>
          </reference>
        </references>
      </pivotArea>
    </format>
    <format dxfId="2905">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4"/>
          </reference>
        </references>
      </pivotArea>
    </format>
    <format dxfId="2904">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4"/>
          </reference>
        </references>
      </pivotArea>
    </format>
    <format dxfId="2903">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4"/>
          </reference>
        </references>
      </pivotArea>
    </format>
    <format dxfId="290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23"/>
          </reference>
          <reference field="18" count="1" selected="0">
            <x v="10"/>
          </reference>
          <reference field="21" count="1" selected="0">
            <x v="4"/>
          </reference>
        </references>
      </pivotArea>
    </format>
    <format dxfId="2901">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4"/>
          </reference>
        </references>
      </pivotArea>
    </format>
    <format dxfId="290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4"/>
          </reference>
        </references>
      </pivotArea>
    </format>
    <format dxfId="2899">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4"/>
          </reference>
        </references>
      </pivotArea>
    </format>
    <format dxfId="2898">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4"/>
          </reference>
        </references>
      </pivotArea>
    </format>
    <format dxfId="289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4"/>
          </reference>
        </references>
      </pivotArea>
    </format>
    <format dxfId="2896">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4"/>
          </reference>
        </references>
      </pivotArea>
    </format>
    <format dxfId="2895">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4"/>
          </reference>
        </references>
      </pivotArea>
    </format>
    <format dxfId="2894">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4"/>
          </reference>
        </references>
      </pivotArea>
    </format>
    <format dxfId="2893">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4"/>
          </reference>
        </references>
      </pivotArea>
    </format>
    <format dxfId="2892">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4"/>
          </reference>
        </references>
      </pivotArea>
    </format>
    <format dxfId="2891">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4"/>
          </reference>
        </references>
      </pivotArea>
    </format>
    <format dxfId="2890">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4"/>
          </reference>
        </references>
      </pivotArea>
    </format>
    <format dxfId="2889">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4"/>
          </reference>
        </references>
      </pivotArea>
    </format>
    <format dxfId="2888">
      <pivotArea dataOnly="0" labelOnly="1" outline="0" fieldPosition="0">
        <references count="7">
          <reference field="5" count="1" selected="0">
            <x v="1"/>
          </reference>
          <reference field="11" count="1" selected="0">
            <x v="42"/>
          </reference>
          <reference field="14" count="1" selected="0">
            <x v="297"/>
          </reference>
          <reference field="15" count="1" selected="0">
            <x v="1"/>
          </reference>
          <reference field="17" count="2">
            <x v="18"/>
            <x v="19"/>
          </reference>
          <reference field="18" count="1" selected="0">
            <x v="6"/>
          </reference>
          <reference field="21" count="1" selected="0">
            <x v="4"/>
          </reference>
        </references>
      </pivotArea>
    </format>
    <format dxfId="2887">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4"/>
          </reference>
        </references>
      </pivotArea>
    </format>
    <format dxfId="2886">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4"/>
          </reference>
        </references>
      </pivotArea>
    </format>
    <format dxfId="2885">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4"/>
          </reference>
        </references>
      </pivotArea>
    </format>
    <format dxfId="2884">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4"/>
          </reference>
        </references>
      </pivotArea>
    </format>
    <format dxfId="2883">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4"/>
          </reference>
        </references>
      </pivotArea>
    </format>
    <format dxfId="2882">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4"/>
          </reference>
        </references>
      </pivotArea>
    </format>
    <format dxfId="2881">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4"/>
          </reference>
        </references>
      </pivotArea>
    </format>
    <format dxfId="2880">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4"/>
          </reference>
        </references>
      </pivotArea>
    </format>
    <format dxfId="2879">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4"/>
          </reference>
        </references>
      </pivotArea>
    </format>
    <format dxfId="2878">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4"/>
          </reference>
        </references>
      </pivotArea>
    </format>
    <format dxfId="2877">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4"/>
          </reference>
        </references>
      </pivotArea>
    </format>
    <format dxfId="2876">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4"/>
          </reference>
        </references>
      </pivotArea>
    </format>
    <format dxfId="2875">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4"/>
          </reference>
        </references>
      </pivotArea>
    </format>
    <format dxfId="2874">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4"/>
          </reference>
        </references>
      </pivotArea>
    </format>
    <format dxfId="2873">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4"/>
          </reference>
        </references>
      </pivotArea>
    </format>
    <format dxfId="2872">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1">
            <x v="1"/>
          </reference>
          <reference field="18" count="1" selected="0">
            <x v="7"/>
          </reference>
          <reference field="21" count="1" selected="0">
            <x v="4"/>
          </reference>
        </references>
      </pivotArea>
    </format>
    <format dxfId="2871">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2">
            <x v="18"/>
            <x v="19"/>
          </reference>
          <reference field="18" count="1" selected="0">
            <x v="6"/>
          </reference>
          <reference field="21" count="1" selected="0">
            <x v="4"/>
          </reference>
        </references>
      </pivotArea>
    </format>
    <format dxfId="2870">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4"/>
          </reference>
        </references>
      </pivotArea>
    </format>
    <format dxfId="2869">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4"/>
          </reference>
        </references>
      </pivotArea>
    </format>
    <format dxfId="2868">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82"/>
          </reference>
          <reference field="18" count="1" selected="0">
            <x v="28"/>
          </reference>
          <reference field="21" count="1" selected="0">
            <x v="4"/>
          </reference>
        </references>
      </pivotArea>
    </format>
    <format dxfId="2867">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4"/>
          </reference>
        </references>
      </pivotArea>
    </format>
    <format dxfId="2866">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4"/>
          </reference>
        </references>
      </pivotArea>
    </format>
    <format dxfId="2865">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4"/>
          </reference>
        </references>
      </pivotArea>
    </format>
    <format dxfId="2864">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4"/>
          </reference>
        </references>
      </pivotArea>
    </format>
    <format dxfId="2863">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
          </reference>
          <reference field="18" count="1" selected="0">
            <x v="9"/>
          </reference>
          <reference field="21" count="1" selected="0">
            <x v="4"/>
          </reference>
        </references>
      </pivotArea>
    </format>
    <format dxfId="2862">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4"/>
          </reference>
        </references>
      </pivotArea>
    </format>
    <format dxfId="2861">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4"/>
          </reference>
        </references>
      </pivotArea>
    </format>
    <format dxfId="2860">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4"/>
          </reference>
        </references>
      </pivotArea>
    </format>
    <format dxfId="2859">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4"/>
          </reference>
        </references>
      </pivotArea>
    </format>
    <format dxfId="2858">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8"/>
          </reference>
          <reference field="18" count="1" selected="0">
            <x v="6"/>
          </reference>
          <reference field="21" count="1" selected="0">
            <x v="4"/>
          </reference>
        </references>
      </pivotArea>
    </format>
    <format dxfId="2857">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1">
            <x v="1"/>
          </reference>
          <reference field="18" count="1" selected="0">
            <x v="7"/>
          </reference>
          <reference field="21" count="1" selected="0">
            <x v="4"/>
          </reference>
        </references>
      </pivotArea>
    </format>
    <format dxfId="2856">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2">
            <x v="18"/>
            <x v="19"/>
          </reference>
          <reference field="18" count="1" selected="0">
            <x v="6"/>
          </reference>
          <reference field="21" count="1" selected="0">
            <x v="4"/>
          </reference>
        </references>
      </pivotArea>
    </format>
    <format dxfId="2855">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2">
            <x v="18"/>
            <x v="19"/>
          </reference>
          <reference field="18" count="1" selected="0">
            <x v="16"/>
          </reference>
          <reference field="21" count="1" selected="0">
            <x v="5"/>
          </reference>
        </references>
      </pivotArea>
    </format>
    <format dxfId="2854">
      <pivotArea dataOnly="0" labelOnly="1" outline="0" fieldPosition="0">
        <references count="7">
          <reference field="5" count="1" selected="0">
            <x v="2"/>
          </reference>
          <reference field="11" count="1" selected="0">
            <x v="14"/>
          </reference>
          <reference field="14" count="1" selected="0">
            <x v="301"/>
          </reference>
          <reference field="15" count="1" selected="0">
            <x v="1"/>
          </reference>
          <reference field="17" count="1">
            <x v="18"/>
          </reference>
          <reference field="18" count="1" selected="0">
            <x v="16"/>
          </reference>
          <reference field="21" count="1" selected="0">
            <x v="5"/>
          </reference>
        </references>
      </pivotArea>
    </format>
    <format dxfId="2853">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1">
            <x v="18"/>
          </reference>
          <reference field="18" count="1" selected="0">
            <x v="16"/>
          </reference>
          <reference field="21" count="1" selected="0">
            <x v="5"/>
          </reference>
        </references>
      </pivotArea>
    </format>
    <format dxfId="2852">
      <pivotArea dataOnly="0" labelOnly="1" outline="0" fieldPosition="0">
        <references count="7">
          <reference field="5" count="1" selected="0">
            <x v="2"/>
          </reference>
          <reference field="11" count="1" selected="0">
            <x v="4"/>
          </reference>
          <reference field="14" count="1" selected="0">
            <x v="307"/>
          </reference>
          <reference field="15" count="1" selected="0">
            <x v="1"/>
          </reference>
          <reference field="17" count="1">
            <x v="18"/>
          </reference>
          <reference field="18" count="1" selected="0">
            <x v="16"/>
          </reference>
          <reference field="21" count="1" selected="0">
            <x v="5"/>
          </reference>
        </references>
      </pivotArea>
    </format>
    <format dxfId="2851">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5"/>
          </reference>
        </references>
      </pivotArea>
    </format>
    <format dxfId="2850">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1">
            <x v="18"/>
          </reference>
          <reference field="18" count="1" selected="0">
            <x v="16"/>
          </reference>
          <reference field="21" count="1" selected="0">
            <x v="5"/>
          </reference>
        </references>
      </pivotArea>
    </format>
    <format dxfId="2849">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5"/>
          </reference>
        </references>
      </pivotArea>
    </format>
    <format dxfId="2848">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5"/>
          </reference>
        </references>
      </pivotArea>
    </format>
    <format dxfId="2847">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5"/>
          </reference>
        </references>
      </pivotArea>
    </format>
    <format dxfId="2846">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5"/>
          </reference>
        </references>
      </pivotArea>
    </format>
    <format dxfId="2845">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5"/>
          </reference>
        </references>
      </pivotArea>
    </format>
    <format dxfId="2844">
      <pivotArea dataOnly="0" labelOnly="1" outline="0" fieldPosition="0">
        <references count="7">
          <reference field="5" count="1" selected="0">
            <x v="2"/>
          </reference>
          <reference field="11" count="1" selected="0">
            <x v="14"/>
          </reference>
          <reference field="14" count="1" selected="0">
            <x v="234"/>
          </reference>
          <reference field="15" count="1" selected="0">
            <x v="1"/>
          </reference>
          <reference field="17" count="1">
            <x v="18"/>
          </reference>
          <reference field="18" count="1" selected="0">
            <x v="16"/>
          </reference>
          <reference field="21" count="1" selected="0">
            <x v="5"/>
          </reference>
        </references>
      </pivotArea>
    </format>
    <format dxfId="2843">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5"/>
          </reference>
        </references>
      </pivotArea>
    </format>
    <format dxfId="2842">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5"/>
          </reference>
        </references>
      </pivotArea>
    </format>
    <format dxfId="2841">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8"/>
          </reference>
          <reference field="18" count="1" selected="0">
            <x v="16"/>
          </reference>
          <reference field="21" count="1" selected="0">
            <x v="5"/>
          </reference>
        </references>
      </pivotArea>
    </format>
    <format dxfId="2840">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1">
            <x v="104"/>
          </reference>
          <reference field="18" count="1" selected="0">
            <x v="29"/>
          </reference>
          <reference field="21" count="1" selected="0">
            <x v="5"/>
          </reference>
        </references>
      </pivotArea>
    </format>
    <format dxfId="2839">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5"/>
          </reference>
        </references>
      </pivotArea>
    </format>
    <format dxfId="2838">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5"/>
          </reference>
        </references>
      </pivotArea>
    </format>
    <format dxfId="2837">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1">
            <x v="18"/>
          </reference>
          <reference field="18" count="1" selected="0">
            <x v="16"/>
          </reference>
          <reference field="21" count="1" selected="0">
            <x v="5"/>
          </reference>
        </references>
      </pivotArea>
    </format>
    <format dxfId="2836">
      <pivotArea dataOnly="0" labelOnly="1" outline="0" fieldPosition="0">
        <references count="7">
          <reference field="5" count="1" selected="0">
            <x v="2"/>
          </reference>
          <reference field="11" count="1" selected="0">
            <x v="27"/>
          </reference>
          <reference field="14" count="1" selected="0">
            <x v="317"/>
          </reference>
          <reference field="15" count="1" selected="0">
            <x v="1"/>
          </reference>
          <reference field="17" count="1">
            <x v="18"/>
          </reference>
          <reference field="18" count="1" selected="0">
            <x v="16"/>
          </reference>
          <reference field="21" count="1" selected="0">
            <x v="5"/>
          </reference>
        </references>
      </pivotArea>
    </format>
    <format dxfId="2835">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5"/>
          </reference>
        </references>
      </pivotArea>
    </format>
    <format dxfId="2834">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5"/>
          </reference>
        </references>
      </pivotArea>
    </format>
    <format dxfId="2833">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105"/>
          </reference>
          <reference field="18" count="1" selected="0">
            <x v="17"/>
          </reference>
          <reference field="21" count="1" selected="0">
            <x v="5"/>
          </reference>
        </references>
      </pivotArea>
    </format>
    <format dxfId="2832">
      <pivotArea dataOnly="0" labelOnly="1" outline="0" fieldPosition="0">
        <references count="7">
          <reference field="5" count="1" selected="0">
            <x v="2"/>
          </reference>
          <reference field="11" count="1" selected="0">
            <x v="14"/>
          </reference>
          <reference field="14" count="1" selected="0">
            <x v="238"/>
          </reference>
          <reference field="15" count="1" selected="0">
            <x v="1"/>
          </reference>
          <reference field="17" count="1">
            <x v="18"/>
          </reference>
          <reference field="18" count="1" selected="0">
            <x v="16"/>
          </reference>
          <reference field="21" count="1" selected="0">
            <x v="5"/>
          </reference>
        </references>
      </pivotArea>
    </format>
    <format dxfId="2831">
      <pivotArea dataOnly="0" labelOnly="1" outline="0" fieldPosition="0">
        <references count="7">
          <reference field="5" count="1" selected="0">
            <x v="2"/>
          </reference>
          <reference field="11" count="1" selected="0">
            <x v="29"/>
          </reference>
          <reference field="14" count="1" selected="0">
            <x v="81"/>
          </reference>
          <reference field="15" count="1" selected="0">
            <x v="1"/>
          </reference>
          <reference field="17" count="1">
            <x v="18"/>
          </reference>
          <reference field="18" count="1" selected="0">
            <x v="16"/>
          </reference>
          <reference field="21" count="1" selected="0">
            <x v="5"/>
          </reference>
        </references>
      </pivotArea>
    </format>
    <format dxfId="2830">
      <pivotArea dataOnly="0" labelOnly="1" outline="0" fieldPosition="0">
        <references count="7">
          <reference field="5" count="1" selected="0">
            <x v="2"/>
          </reference>
          <reference field="11" count="1" selected="0">
            <x v="31"/>
          </reference>
          <reference field="14" count="1" selected="0">
            <x v="239"/>
          </reference>
          <reference field="15" count="1" selected="0">
            <x v="1"/>
          </reference>
          <reference field="17" count="1">
            <x v="18"/>
          </reference>
          <reference field="18" count="1" selected="0">
            <x v="16"/>
          </reference>
          <reference field="21" count="1" selected="0">
            <x v="5"/>
          </reference>
        </references>
      </pivotArea>
    </format>
    <format dxfId="2829">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77"/>
          </reference>
          <reference field="18" count="1" selected="0">
            <x v="22"/>
          </reference>
          <reference field="21" count="1" selected="0">
            <x v="5"/>
          </reference>
        </references>
      </pivotArea>
    </format>
    <format dxfId="2828">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18"/>
          </reference>
          <reference field="18" count="1" selected="0">
            <x v="18"/>
          </reference>
          <reference field="21" count="1" selected="0">
            <x v="5"/>
          </reference>
        </references>
      </pivotArea>
    </format>
    <format dxfId="2827">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18"/>
          </reference>
          <reference field="18" count="1" selected="0">
            <x v="18"/>
          </reference>
          <reference field="21" count="1" selected="0">
            <x v="5"/>
          </reference>
        </references>
      </pivotArea>
    </format>
    <format dxfId="2826">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5"/>
          </reference>
        </references>
      </pivotArea>
    </format>
    <format dxfId="2825">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77"/>
          </reference>
          <reference field="18" count="1" selected="0">
            <x v="22"/>
          </reference>
          <reference field="21" count="1" selected="0">
            <x v="5"/>
          </reference>
        </references>
      </pivotArea>
    </format>
    <format dxfId="2824">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18"/>
          </reference>
          <reference field="18" count="1" selected="0">
            <x v="18"/>
          </reference>
          <reference field="21" count="1" selected="0">
            <x v="5"/>
          </reference>
        </references>
      </pivotArea>
    </format>
    <format dxfId="2823">
      <pivotArea dataOnly="0" labelOnly="1" outline="0" fieldPosition="0">
        <references count="7">
          <reference field="5" count="1" selected="0">
            <x v="3"/>
          </reference>
          <reference field="11" count="1" selected="0">
            <x v="1"/>
          </reference>
          <reference field="14" count="1" selected="0">
            <x v="242"/>
          </reference>
          <reference field="15" count="1" selected="0">
            <x v="1"/>
          </reference>
          <reference field="17" count="1">
            <x v="18"/>
          </reference>
          <reference field="18" count="1" selected="0">
            <x v="18"/>
          </reference>
          <reference field="21" count="1" selected="0">
            <x v="5"/>
          </reference>
        </references>
      </pivotArea>
    </format>
    <format dxfId="2822">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5"/>
          </reference>
        </references>
      </pivotArea>
    </format>
    <format dxfId="2821">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5"/>
          </reference>
        </references>
      </pivotArea>
    </format>
    <format dxfId="2820">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5"/>
          </reference>
        </references>
      </pivotArea>
    </format>
    <format dxfId="2819">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5"/>
          </reference>
        </references>
      </pivotArea>
    </format>
    <format dxfId="2818">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5"/>
          </reference>
        </references>
      </pivotArea>
    </format>
    <format dxfId="2817">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5"/>
          </reference>
        </references>
      </pivotArea>
    </format>
    <format dxfId="2816">
      <pivotArea dataOnly="0" labelOnly="1" outline="0" fieldPosition="0">
        <references count="7">
          <reference field="5" count="1" selected="0">
            <x v="3"/>
          </reference>
          <reference field="11" count="1" selected="0">
            <x v="12"/>
          </reference>
          <reference field="14" count="1" selected="0">
            <x v="245"/>
          </reference>
          <reference field="15" count="1" selected="0">
            <x v="1"/>
          </reference>
          <reference field="17" count="1">
            <x v="18"/>
          </reference>
          <reference field="18" count="1" selected="0">
            <x v="18"/>
          </reference>
          <reference field="21" count="1" selected="0">
            <x v="5"/>
          </reference>
        </references>
      </pivotArea>
    </format>
    <format dxfId="2815">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5"/>
          </reference>
        </references>
      </pivotArea>
    </format>
    <format dxfId="2814">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18"/>
          </reference>
          <reference field="18" count="1" selected="0">
            <x v="18"/>
          </reference>
          <reference field="21" count="1" selected="0">
            <x v="5"/>
          </reference>
        </references>
      </pivotArea>
    </format>
    <format dxfId="2813">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5"/>
          </reference>
        </references>
      </pivotArea>
    </format>
    <format dxfId="2812">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5"/>
          </reference>
        </references>
      </pivotArea>
    </format>
    <format dxfId="2811">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5"/>
          </reference>
        </references>
      </pivotArea>
    </format>
    <format dxfId="2810">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5"/>
          </reference>
        </references>
      </pivotArea>
    </format>
    <format dxfId="2809">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5"/>
          </reference>
        </references>
      </pivotArea>
    </format>
    <format dxfId="2808">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5"/>
          </reference>
        </references>
      </pivotArea>
    </format>
    <format dxfId="2807">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5"/>
          </reference>
        </references>
      </pivotArea>
    </format>
    <format dxfId="2806">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5"/>
          </reference>
        </references>
      </pivotArea>
    </format>
    <format dxfId="2805">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5"/>
          </reference>
        </references>
      </pivotArea>
    </format>
    <format dxfId="2804">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5"/>
          </reference>
        </references>
      </pivotArea>
    </format>
    <format dxfId="2803">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1">
            <x v="2"/>
          </reference>
          <reference field="18" count="1" selected="0">
            <x v="1"/>
          </reference>
          <reference field="21" count="1" selected="0">
            <x v="5"/>
          </reference>
        </references>
      </pivotArea>
    </format>
    <format dxfId="2802">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5"/>
          </reference>
        </references>
      </pivotArea>
    </format>
    <format dxfId="2801">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1">
            <x v="1"/>
          </reference>
          <reference field="18" count="1" selected="0">
            <x v="0"/>
          </reference>
          <reference field="21" count="1" selected="0">
            <x v="5"/>
          </reference>
        </references>
      </pivotArea>
    </format>
    <format dxfId="2800">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1">
            <x v="13"/>
          </reference>
          <reference field="18" count="1" selected="0">
            <x v="0"/>
          </reference>
          <reference field="21" count="1" selected="0">
            <x v="5"/>
          </reference>
        </references>
      </pivotArea>
    </format>
    <format dxfId="2799">
      <pivotArea dataOnly="0" labelOnly="1" outline="0" fieldPosition="0">
        <references count="7">
          <reference field="5" count="1" selected="0">
            <x v="0"/>
          </reference>
          <reference field="11" count="1" selected="0">
            <x v="11"/>
          </reference>
          <reference field="14" count="1" selected="0">
            <x v="29"/>
          </reference>
          <reference field="15" count="1" selected="0">
            <x v="1"/>
          </reference>
          <reference field="17" count="1">
            <x v="1"/>
          </reference>
          <reference field="18" count="1" selected="0">
            <x v="0"/>
          </reference>
          <reference field="21" count="1" selected="0">
            <x v="5"/>
          </reference>
        </references>
      </pivotArea>
    </format>
    <format dxfId="2798">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1">
            <x v="80"/>
          </reference>
          <reference field="18" count="1" selected="0">
            <x v="0"/>
          </reference>
          <reference field="21" count="1" selected="0">
            <x v="5"/>
          </reference>
        </references>
      </pivotArea>
    </format>
    <format dxfId="2797">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5"/>
          </reference>
        </references>
      </pivotArea>
    </format>
    <format dxfId="2796">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5"/>
          </reference>
        </references>
      </pivotArea>
    </format>
    <format dxfId="2795">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5"/>
          </reference>
        </references>
      </pivotArea>
    </format>
    <format dxfId="2794">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5"/>
          </reference>
        </references>
      </pivotArea>
    </format>
    <format dxfId="2793">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1">
            <x v="2"/>
          </reference>
          <reference field="18" count="1" selected="0">
            <x v="1"/>
          </reference>
          <reference field="21" count="1" selected="0">
            <x v="5"/>
          </reference>
        </references>
      </pivotArea>
    </format>
    <format dxfId="2792">
      <pivotArea dataOnly="0" labelOnly="1" outline="0" fieldPosition="0">
        <references count="7">
          <reference field="5" count="1" selected="0">
            <x v="0"/>
          </reference>
          <reference field="11" count="1" selected="0">
            <x v="1"/>
          </reference>
          <reference field="14" count="1" selected="0">
            <x v="252"/>
          </reference>
          <reference field="15" count="1" selected="0">
            <x v="1"/>
          </reference>
          <reference field="17" count="2">
            <x v="1"/>
            <x v="3"/>
          </reference>
          <reference field="18" count="1" selected="0">
            <x v="0"/>
          </reference>
          <reference field="21" count="1" selected="0">
            <x v="5"/>
          </reference>
        </references>
      </pivotArea>
    </format>
    <format dxfId="2791">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2">
            <x v="1"/>
            <x v="92"/>
          </reference>
          <reference field="18" count="1" selected="0">
            <x v="0"/>
          </reference>
          <reference field="21" count="1" selected="0">
            <x v="5"/>
          </reference>
        </references>
      </pivotArea>
    </format>
    <format dxfId="2790">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5"/>
          </reference>
        </references>
      </pivotArea>
    </format>
    <format dxfId="2789">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5"/>
          </reference>
        </references>
      </pivotArea>
    </format>
    <format dxfId="2788">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5"/>
          </reference>
        </references>
      </pivotArea>
    </format>
    <format dxfId="2787">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5"/>
          </reference>
        </references>
      </pivotArea>
    </format>
    <format dxfId="2786">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1">
            <x v="1"/>
          </reference>
          <reference field="18" count="1" selected="0">
            <x v="0"/>
          </reference>
          <reference field="21" count="1" selected="0">
            <x v="5"/>
          </reference>
        </references>
      </pivotArea>
    </format>
    <format dxfId="2785">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5"/>
          </reference>
        </references>
      </pivotArea>
    </format>
    <format dxfId="2784">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5"/>
          </reference>
        </references>
      </pivotArea>
    </format>
    <format dxfId="2783">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2">
            <x v="1"/>
            <x v="12"/>
          </reference>
          <reference field="18" count="1" selected="0">
            <x v="0"/>
          </reference>
          <reference field="21" count="1" selected="0">
            <x v="5"/>
          </reference>
        </references>
      </pivotArea>
    </format>
    <format dxfId="2782">
      <pivotArea dataOnly="0" labelOnly="1" outline="0" fieldPosition="0">
        <references count="7">
          <reference field="5" count="1" selected="0">
            <x v="0"/>
          </reference>
          <reference field="11" count="1" selected="0">
            <x v="2"/>
          </reference>
          <reference field="14" count="1" selected="0">
            <x v="255"/>
          </reference>
          <reference field="15" count="1" selected="0">
            <x v="1"/>
          </reference>
          <reference field="17" count="1">
            <x v="4"/>
          </reference>
          <reference field="18" count="1" selected="0">
            <x v="0"/>
          </reference>
          <reference field="21" count="1" selected="0">
            <x v="5"/>
          </reference>
        </references>
      </pivotArea>
    </format>
    <format dxfId="2781">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5"/>
          </reference>
        </references>
      </pivotArea>
    </format>
    <format dxfId="2780">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2">
            <x v="1"/>
            <x v="3"/>
          </reference>
          <reference field="18" count="1" selected="0">
            <x v="0"/>
          </reference>
          <reference field="21" count="1" selected="0">
            <x v="5"/>
          </reference>
        </references>
      </pivotArea>
    </format>
    <format dxfId="2779">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5"/>
          </reference>
        </references>
      </pivotArea>
    </format>
    <format dxfId="2778">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2"/>
          </reference>
          <reference field="18" count="1" selected="0">
            <x v="1"/>
          </reference>
          <reference field="21" count="1" selected="0">
            <x v="5"/>
          </reference>
        </references>
      </pivotArea>
    </format>
    <format dxfId="2777">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23"/>
          </reference>
          <reference field="18" count="1" selected="0">
            <x v="2"/>
          </reference>
          <reference field="21" count="1" selected="0">
            <x v="5"/>
          </reference>
        </references>
      </pivotArea>
    </format>
    <format dxfId="2776">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5"/>
          </reference>
        </references>
      </pivotArea>
    </format>
    <format dxfId="2775">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5"/>
          </reference>
        </references>
      </pivotArea>
    </format>
    <format dxfId="2774">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5"/>
          </reference>
        </references>
      </pivotArea>
    </format>
    <format dxfId="2773">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5"/>
          </reference>
        </references>
      </pivotArea>
    </format>
    <format dxfId="2772">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
          </reference>
          <reference field="18" count="1" selected="0">
            <x v="1"/>
          </reference>
          <reference field="21" count="1" selected="0">
            <x v="5"/>
          </reference>
        </references>
      </pivotArea>
    </format>
    <format dxfId="2771">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6"/>
          </reference>
          <reference field="18" count="1" selected="0">
            <x v="2"/>
          </reference>
          <reference field="21" count="1" selected="0">
            <x v="5"/>
          </reference>
        </references>
      </pivotArea>
    </format>
    <format dxfId="2770">
      <pivotArea dataOnly="0" labelOnly="1" outline="0" fieldPosition="0">
        <references count="7">
          <reference field="5" count="1" selected="0">
            <x v="0"/>
          </reference>
          <reference field="11" count="1" selected="0">
            <x v="4"/>
          </reference>
          <reference field="14" count="1" selected="0">
            <x v="258"/>
          </reference>
          <reference field="15" count="1" selected="0">
            <x v="1"/>
          </reference>
          <reference field="17" count="1">
            <x v="1"/>
          </reference>
          <reference field="18" count="1" selected="0">
            <x v="0"/>
          </reference>
          <reference field="21" count="1" selected="0">
            <x v="5"/>
          </reference>
        </references>
      </pivotArea>
    </format>
    <format dxfId="2769">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5"/>
          </reference>
        </references>
      </pivotArea>
    </format>
    <format dxfId="2768">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5"/>
          </reference>
        </references>
      </pivotArea>
    </format>
    <format dxfId="2767">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5"/>
          </reference>
        </references>
      </pivotArea>
    </format>
    <format dxfId="2766">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5"/>
          </reference>
        </references>
      </pivotArea>
    </format>
    <format dxfId="2765">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
          </reference>
          <reference field="18" count="1" selected="0">
            <x v="1"/>
          </reference>
          <reference field="21" count="1" selected="0">
            <x v="5"/>
          </reference>
        </references>
      </pivotArea>
    </format>
    <format dxfId="2764">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99"/>
          </reference>
          <reference field="18" count="1" selected="0">
            <x v="2"/>
          </reference>
          <reference field="21" count="1" selected="0">
            <x v="5"/>
          </reference>
        </references>
      </pivotArea>
    </format>
    <format dxfId="2763">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5"/>
          </reference>
        </references>
      </pivotArea>
    </format>
    <format dxfId="2762">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2">
            <x v="1"/>
            <x v="3"/>
          </reference>
          <reference field="18" count="1" selected="0">
            <x v="0"/>
          </reference>
          <reference field="21" count="1" selected="0">
            <x v="5"/>
          </reference>
        </references>
      </pivotArea>
    </format>
    <format dxfId="2761">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1">
            <x v="2"/>
          </reference>
          <reference field="18" count="1" selected="0">
            <x v="1"/>
          </reference>
          <reference field="21" count="1" selected="0">
            <x v="5"/>
          </reference>
        </references>
      </pivotArea>
    </format>
    <format dxfId="2760">
      <pivotArea dataOnly="0" labelOnly="1" outline="0" fieldPosition="0">
        <references count="7">
          <reference field="5" count="1" selected="0">
            <x v="0"/>
          </reference>
          <reference field="11" count="1" selected="0">
            <x v="1"/>
          </reference>
          <reference field="14" count="1" selected="0">
            <x v="260"/>
          </reference>
          <reference field="15" count="1" selected="0">
            <x v="1"/>
          </reference>
          <reference field="17" count="2">
            <x v="1"/>
            <x v="3"/>
          </reference>
          <reference field="18" count="1" selected="0">
            <x v="0"/>
          </reference>
          <reference field="21" count="1" selected="0">
            <x v="5"/>
          </reference>
        </references>
      </pivotArea>
    </format>
    <format dxfId="2759">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5"/>
          </reference>
        </references>
      </pivotArea>
    </format>
    <format dxfId="2758">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5"/>
          </reference>
        </references>
      </pivotArea>
    </format>
    <format dxfId="2757">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5"/>
          </reference>
        </references>
      </pivotArea>
    </format>
    <format dxfId="2756">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3">
            <x v="38"/>
            <x v="39"/>
            <x v="47"/>
          </reference>
          <reference field="18" count="1" selected="0">
            <x v="19"/>
          </reference>
          <reference field="21" count="1" selected="0">
            <x v="5"/>
          </reference>
        </references>
      </pivotArea>
    </format>
    <format dxfId="2755">
      <pivotArea dataOnly="0" labelOnly="1" outline="0" fieldPosition="0">
        <references count="7">
          <reference field="5" count="1" selected="0">
            <x v="4"/>
          </reference>
          <reference field="11" count="1" selected="0">
            <x v="43"/>
          </reference>
          <reference field="14" count="1" selected="0">
            <x v="314"/>
          </reference>
          <reference field="15" count="1" selected="0">
            <x v="2"/>
          </reference>
          <reference field="17" count="1">
            <x v="100"/>
          </reference>
          <reference field="18" count="1" selected="0">
            <x v="26"/>
          </reference>
          <reference field="21" count="1" selected="0">
            <x v="5"/>
          </reference>
        </references>
      </pivotArea>
    </format>
    <format dxfId="2754">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5"/>
          </reference>
        </references>
      </pivotArea>
    </format>
    <format dxfId="2753">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5"/>
          </reference>
        </references>
      </pivotArea>
    </format>
    <format dxfId="2752">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2">
            <x v="1"/>
            <x v="34"/>
          </reference>
          <reference field="18" count="1" selected="0">
            <x v="0"/>
          </reference>
          <reference field="21" count="1" selected="0">
            <x v="5"/>
          </reference>
        </references>
      </pivotArea>
    </format>
    <format dxfId="2751">
      <pivotArea dataOnly="0" labelOnly="1" outline="0" fieldPosition="0">
        <references count="7">
          <reference field="5" count="1" selected="0">
            <x v="4"/>
          </reference>
          <reference field="11" count="1" selected="0">
            <x v="37"/>
          </reference>
          <reference field="14" count="1" selected="0">
            <x v="263"/>
          </reference>
          <reference field="15" count="1" selected="0">
            <x v="2"/>
          </reference>
          <reference field="17" count="1">
            <x v="59"/>
          </reference>
          <reference field="18" count="1" selected="0">
            <x v="2"/>
          </reference>
          <reference field="21" count="1" selected="0">
            <x v="5"/>
          </reference>
        </references>
      </pivotArea>
    </format>
    <format dxfId="2750">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5"/>
          </reference>
        </references>
      </pivotArea>
    </format>
    <format dxfId="2749">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5"/>
          </reference>
        </references>
      </pivotArea>
    </format>
    <format dxfId="2748">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1">
            <x v="47"/>
          </reference>
          <reference field="18" count="1" selected="0">
            <x v="19"/>
          </reference>
          <reference field="21" count="1" selected="0">
            <x v="5"/>
          </reference>
        </references>
      </pivotArea>
    </format>
    <format dxfId="2747">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5"/>
          </reference>
        </references>
      </pivotArea>
    </format>
    <format dxfId="2746">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5"/>
          </reference>
        </references>
      </pivotArea>
    </format>
    <format dxfId="2745">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5"/>
          </reference>
        </references>
      </pivotArea>
    </format>
    <format dxfId="2744">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1">
            <x v="38"/>
          </reference>
          <reference field="18" count="1" selected="0">
            <x v="19"/>
          </reference>
          <reference field="21" count="1" selected="0">
            <x v="5"/>
          </reference>
        </references>
      </pivotArea>
    </format>
    <format dxfId="2743">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5"/>
          </reference>
        </references>
      </pivotArea>
    </format>
    <format dxfId="2742">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83"/>
          </reference>
          <reference field="18" count="1" selected="0">
            <x v="3"/>
          </reference>
          <reference field="21" count="1" selected="0">
            <x v="5"/>
          </reference>
        </references>
      </pivotArea>
    </format>
    <format dxfId="2741">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38"/>
          </reference>
          <reference field="18" count="1" selected="0">
            <x v="19"/>
          </reference>
          <reference field="21" count="1" selected="0">
            <x v="5"/>
          </reference>
        </references>
      </pivotArea>
    </format>
    <format dxfId="2740">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5"/>
          </reference>
        </references>
      </pivotArea>
    </format>
    <format dxfId="2739">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5"/>
          </reference>
        </references>
      </pivotArea>
    </format>
    <format dxfId="2738">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5"/>
          </reference>
        </references>
      </pivotArea>
    </format>
    <format dxfId="2737">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5"/>
          </reference>
        </references>
      </pivotArea>
    </format>
    <format dxfId="2736">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5"/>
          </reference>
        </references>
      </pivotArea>
    </format>
    <format dxfId="2735">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1">
            <x v="47"/>
          </reference>
          <reference field="18" count="1" selected="0">
            <x v="19"/>
          </reference>
          <reference field="21" count="1" selected="0">
            <x v="5"/>
          </reference>
        </references>
      </pivotArea>
    </format>
    <format dxfId="2734">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5"/>
          </reference>
        </references>
      </pivotArea>
    </format>
    <format dxfId="2733">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2">
            <x v="1"/>
            <x v="9"/>
          </reference>
          <reference field="18" count="1" selected="0">
            <x v="0"/>
          </reference>
          <reference field="21" count="1" selected="0">
            <x v="5"/>
          </reference>
        </references>
      </pivotArea>
    </format>
    <format dxfId="2732">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5"/>
          </reference>
        </references>
      </pivotArea>
    </format>
    <format dxfId="2731">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5"/>
          </reference>
        </references>
      </pivotArea>
    </format>
    <format dxfId="2730">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5"/>
          </reference>
        </references>
      </pivotArea>
    </format>
    <format dxfId="2729">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3">
            <x v="38"/>
            <x v="39"/>
            <x v="47"/>
          </reference>
          <reference field="18" count="1" selected="0">
            <x v="19"/>
          </reference>
          <reference field="21" count="1" selected="0">
            <x v="5"/>
          </reference>
        </references>
      </pivotArea>
    </format>
    <format dxfId="2728">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5"/>
          </reference>
        </references>
      </pivotArea>
    </format>
    <format dxfId="2727">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1">
            <x v="23"/>
          </reference>
          <reference field="18" count="1" selected="0">
            <x v="2"/>
          </reference>
          <reference field="21" count="1" selected="0">
            <x v="5"/>
          </reference>
        </references>
      </pivotArea>
    </format>
    <format dxfId="2726">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1">
            <x v="38"/>
          </reference>
          <reference field="18" count="1" selected="0">
            <x v="19"/>
          </reference>
          <reference field="21" count="1" selected="0">
            <x v="5"/>
          </reference>
        </references>
      </pivotArea>
    </format>
    <format dxfId="2725">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5"/>
          </reference>
        </references>
      </pivotArea>
    </format>
    <format dxfId="2724">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38"/>
            <x v="39"/>
          </reference>
          <reference field="18" count="1" selected="0">
            <x v="19"/>
          </reference>
          <reference field="21" count="1" selected="0">
            <x v="5"/>
          </reference>
        </references>
      </pivotArea>
    </format>
    <format dxfId="2723">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5"/>
          </reference>
        </references>
      </pivotArea>
    </format>
    <format dxfId="2722">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5"/>
          </reference>
        </references>
      </pivotArea>
    </format>
    <format dxfId="2721">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5"/>
          </reference>
        </references>
      </pivotArea>
    </format>
    <format dxfId="2720">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5"/>
          </reference>
        </references>
      </pivotArea>
    </format>
    <format dxfId="2719">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84"/>
            <x v="85"/>
          </reference>
          <reference field="18" count="1" selected="0">
            <x v="24"/>
          </reference>
          <reference field="21" count="1" selected="0">
            <x v="5"/>
          </reference>
        </references>
      </pivotArea>
    </format>
    <format dxfId="2718">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5"/>
          </reference>
        </references>
      </pivotArea>
    </format>
    <format dxfId="2717">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38"/>
          </reference>
          <reference field="18" count="1" selected="0">
            <x v="19"/>
          </reference>
          <reference field="21" count="1" selected="0">
            <x v="5"/>
          </reference>
        </references>
      </pivotArea>
    </format>
    <format dxfId="2716">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5"/>
          </reference>
        </references>
      </pivotArea>
    </format>
    <format dxfId="2715">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5"/>
          </reference>
        </references>
      </pivotArea>
    </format>
    <format dxfId="2714">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5"/>
          </reference>
        </references>
      </pivotArea>
    </format>
    <format dxfId="2713">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5"/>
          </reference>
        </references>
      </pivotArea>
    </format>
    <format dxfId="2712">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5"/>
          </reference>
        </references>
      </pivotArea>
    </format>
    <format dxfId="2711">
      <pivotArea dataOnly="0" labelOnly="1" outline="0" fieldPosition="0">
        <references count="7">
          <reference field="5" count="1" selected="0">
            <x v="4"/>
          </reference>
          <reference field="11" count="1" selected="0">
            <x v="6"/>
          </reference>
          <reference field="14" count="1" selected="0">
            <x v="268"/>
          </reference>
          <reference field="15" count="1" selected="0">
            <x v="2"/>
          </reference>
          <reference field="17" count="2">
            <x v="1"/>
            <x v="34"/>
          </reference>
          <reference field="18" count="1" selected="0">
            <x v="0"/>
          </reference>
          <reference field="21" count="1" selected="0">
            <x v="5"/>
          </reference>
        </references>
      </pivotArea>
    </format>
    <format dxfId="2710">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1">
            <x v="9"/>
          </reference>
          <reference field="18" count="1" selected="0">
            <x v="0"/>
          </reference>
          <reference field="21" count="1" selected="0">
            <x v="5"/>
          </reference>
        </references>
      </pivotArea>
    </format>
    <format dxfId="2709">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2">
            <x v="3"/>
            <x v="40"/>
          </reference>
          <reference field="18" count="1" selected="0">
            <x v="0"/>
          </reference>
          <reference field="21" count="1" selected="0">
            <x v="5"/>
          </reference>
        </references>
      </pivotArea>
    </format>
    <format dxfId="2708">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5"/>
          </reference>
        </references>
      </pivotArea>
    </format>
    <format dxfId="2707">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5"/>
          </reference>
        </references>
      </pivotArea>
    </format>
    <format dxfId="2706">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5"/>
          </reference>
        </references>
      </pivotArea>
    </format>
    <format dxfId="2705">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5"/>
          </reference>
        </references>
      </pivotArea>
    </format>
    <format dxfId="2704">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5"/>
          </reference>
        </references>
      </pivotArea>
    </format>
    <format dxfId="2703">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5"/>
          </reference>
        </references>
      </pivotArea>
    </format>
    <format dxfId="2702">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5"/>
          </reference>
        </references>
      </pivotArea>
    </format>
    <format dxfId="2701">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5"/>
          </reference>
        </references>
      </pivotArea>
    </format>
    <format dxfId="2700">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2">
            <x v="23"/>
            <x v="59"/>
          </reference>
          <reference field="18" count="1" selected="0">
            <x v="2"/>
          </reference>
          <reference field="21" count="1" selected="0">
            <x v="5"/>
          </reference>
        </references>
      </pivotArea>
    </format>
    <format dxfId="2699">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5"/>
          </reference>
        </references>
      </pivotArea>
    </format>
    <format dxfId="2698">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1">
            <x v="47"/>
          </reference>
          <reference field="18" count="1" selected="0">
            <x v="19"/>
          </reference>
          <reference field="21" count="1" selected="0">
            <x v="5"/>
          </reference>
        </references>
      </pivotArea>
    </format>
    <format dxfId="2697">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5"/>
          </reference>
        </references>
      </pivotArea>
    </format>
    <format dxfId="2696">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5"/>
          </reference>
        </references>
      </pivotArea>
    </format>
    <format dxfId="2695">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5"/>
          </reference>
        </references>
      </pivotArea>
    </format>
    <format dxfId="2694">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5"/>
          </reference>
        </references>
      </pivotArea>
    </format>
    <format dxfId="2693">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5"/>
          </reference>
        </references>
      </pivotArea>
    </format>
    <format dxfId="2692">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1">
            <x v="38"/>
          </reference>
          <reference field="18" count="1" selected="0">
            <x v="19"/>
          </reference>
          <reference field="21" count="1" selected="0">
            <x v="5"/>
          </reference>
        </references>
      </pivotArea>
    </format>
    <format dxfId="2691">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5"/>
          </reference>
        </references>
      </pivotArea>
    </format>
    <format dxfId="2690">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5"/>
          </reference>
        </references>
      </pivotArea>
    </format>
    <format dxfId="2689">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5"/>
          </reference>
        </references>
      </pivotArea>
    </format>
    <format dxfId="2688">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5"/>
          </reference>
        </references>
      </pivotArea>
    </format>
    <format dxfId="2687">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5"/>
          </reference>
        </references>
      </pivotArea>
    </format>
    <format dxfId="2686">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5"/>
          </reference>
        </references>
      </pivotArea>
    </format>
    <format dxfId="2685">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5"/>
          </reference>
        </references>
      </pivotArea>
    </format>
    <format dxfId="2684">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38"/>
          </reference>
          <reference field="18" count="1" selected="0">
            <x v="19"/>
          </reference>
          <reference field="21" count="1" selected="0">
            <x v="5"/>
          </reference>
        </references>
      </pivotArea>
    </format>
    <format dxfId="2683">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5"/>
          </reference>
        </references>
      </pivotArea>
    </format>
    <format dxfId="2682">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5"/>
          </reference>
        </references>
      </pivotArea>
    </format>
    <format dxfId="2681">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8"/>
          </reference>
          <reference field="18" count="1" selected="0">
            <x v="19"/>
          </reference>
          <reference field="21" count="1" selected="0">
            <x v="5"/>
          </reference>
        </references>
      </pivotArea>
    </format>
    <format dxfId="2680">
      <pivotArea dataOnly="0" labelOnly="1" outline="0" fieldPosition="0">
        <references count="7">
          <reference field="5" count="1" selected="0">
            <x v="4"/>
          </reference>
          <reference field="11" count="1" selected="0">
            <x v="36"/>
          </reference>
          <reference field="14" count="1" selected="0">
            <x v="276"/>
          </reference>
          <reference field="15" count="1" selected="0">
            <x v="1"/>
          </reference>
          <reference field="17" count="2">
            <x v="1"/>
            <x v="35"/>
          </reference>
          <reference field="18" count="1" selected="0">
            <x v="0"/>
          </reference>
          <reference field="21" count="1" selected="0">
            <x v="5"/>
          </reference>
        </references>
      </pivotArea>
    </format>
    <format dxfId="2679">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5"/>
          </reference>
        </references>
      </pivotArea>
    </format>
    <format dxfId="2678">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1">
            <x v="57"/>
          </reference>
          <reference field="18" count="1" selected="0">
            <x v="2"/>
          </reference>
          <reference field="21" count="1" selected="0">
            <x v="5"/>
          </reference>
        </references>
      </pivotArea>
    </format>
    <format dxfId="2677">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5"/>
          </reference>
        </references>
      </pivotArea>
    </format>
    <format dxfId="2676">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38"/>
          </reference>
          <reference field="18" count="1" selected="0">
            <x v="19"/>
          </reference>
          <reference field="21" count="1" selected="0">
            <x v="5"/>
          </reference>
        </references>
      </pivotArea>
    </format>
    <format dxfId="2675">
      <pivotArea dataOnly="0" labelOnly="1" outline="0" fieldPosition="0">
        <references count="7">
          <reference field="5" count="1" selected="0">
            <x v="4"/>
          </reference>
          <reference field="11" count="1" selected="0">
            <x v="11"/>
          </reference>
          <reference field="14" count="1" selected="0">
            <x v="277"/>
          </reference>
          <reference field="15" count="1" selected="0">
            <x v="1"/>
          </reference>
          <reference field="17" count="2">
            <x v="1"/>
            <x v="7"/>
          </reference>
          <reference field="18" count="1" selected="0">
            <x v="0"/>
          </reference>
          <reference field="21" count="1" selected="0">
            <x v="5"/>
          </reference>
        </references>
      </pivotArea>
    </format>
    <format dxfId="2674">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2">
            <x v="1"/>
            <x v="61"/>
          </reference>
          <reference field="18" count="1" selected="0">
            <x v="0"/>
          </reference>
          <reference field="21" count="1" selected="0">
            <x v="5"/>
          </reference>
        </references>
      </pivotArea>
    </format>
    <format dxfId="2673">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5"/>
          </reference>
        </references>
      </pivotArea>
    </format>
    <format dxfId="2672">
      <pivotArea dataOnly="0" labelOnly="1" outline="0" fieldPosition="0">
        <references count="7">
          <reference field="5" count="1" selected="0">
            <x v="4"/>
          </reference>
          <reference field="11" count="1" selected="0">
            <x v="9"/>
          </reference>
          <reference field="14" count="1" selected="0">
            <x v="279"/>
          </reference>
          <reference field="15" count="1" selected="0">
            <x v="2"/>
          </reference>
          <reference field="17" count="2">
            <x v="1"/>
            <x v="63"/>
          </reference>
          <reference field="18" count="1" selected="0">
            <x v="0"/>
          </reference>
          <reference field="21" count="1" selected="0">
            <x v="5"/>
          </reference>
        </references>
      </pivotArea>
    </format>
    <format dxfId="2671">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5"/>
          </reference>
        </references>
      </pivotArea>
    </format>
    <format dxfId="2670">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5"/>
          </reference>
        </references>
      </pivotArea>
    </format>
    <format dxfId="2669">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11"/>
          </reference>
          <reference field="18" count="1" selected="0">
            <x v="3"/>
          </reference>
          <reference field="21" count="1" selected="0">
            <x v="5"/>
          </reference>
        </references>
      </pivotArea>
    </format>
    <format dxfId="2668">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5"/>
          </reference>
        </references>
      </pivotArea>
    </format>
    <format dxfId="2667">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5"/>
          </reference>
        </references>
      </pivotArea>
    </format>
    <format dxfId="2666">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5"/>
          </reference>
        </references>
      </pivotArea>
    </format>
    <format dxfId="2665">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5"/>
          </reference>
        </references>
      </pivotArea>
    </format>
    <format dxfId="2664">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5"/>
          </reference>
        </references>
      </pivotArea>
    </format>
    <format dxfId="2663">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5"/>
          </reference>
        </references>
      </pivotArea>
    </format>
    <format dxfId="2662">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13"/>
          </reference>
          <reference field="18" count="1" selected="0">
            <x v="0"/>
          </reference>
          <reference field="21" count="1" selected="0">
            <x v="5"/>
          </reference>
        </references>
      </pivotArea>
    </format>
    <format dxfId="2661">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5"/>
          </reference>
        </references>
      </pivotArea>
    </format>
    <format dxfId="2660">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5"/>
          </reference>
        </references>
      </pivotArea>
    </format>
    <format dxfId="2659">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5"/>
          </reference>
        </references>
      </pivotArea>
    </format>
    <format dxfId="2658">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5"/>
          </reference>
        </references>
      </pivotArea>
    </format>
    <format dxfId="2657">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5"/>
          </reference>
        </references>
      </pivotArea>
    </format>
    <format dxfId="2656">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5"/>
          </reference>
        </references>
      </pivotArea>
    </format>
    <format dxfId="2655">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1">
            <x v="23"/>
          </reference>
          <reference field="18" count="1" selected="0">
            <x v="2"/>
          </reference>
          <reference field="21" count="1" selected="0">
            <x v="5"/>
          </reference>
        </references>
      </pivotArea>
    </format>
    <format dxfId="2654">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5"/>
          </reference>
        </references>
      </pivotArea>
    </format>
    <format dxfId="2653">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5"/>
          </reference>
        </references>
      </pivotArea>
    </format>
    <format dxfId="2652">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2">
            <x v="1"/>
            <x v="6"/>
          </reference>
          <reference field="18" count="1" selected="0">
            <x v="0"/>
          </reference>
          <reference field="21" count="1" selected="0">
            <x v="5"/>
          </reference>
        </references>
      </pivotArea>
    </format>
    <format dxfId="2651">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5"/>
          </reference>
        </references>
      </pivotArea>
    </format>
    <format dxfId="2650">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38"/>
          </reference>
          <reference field="18" count="1" selected="0">
            <x v="19"/>
          </reference>
          <reference field="21" count="1" selected="0">
            <x v="5"/>
          </reference>
        </references>
      </pivotArea>
    </format>
    <format dxfId="2649">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1">
            <x v="9"/>
          </reference>
          <reference field="18" count="1" selected="0">
            <x v="0"/>
          </reference>
          <reference field="21" count="1" selected="0">
            <x v="5"/>
          </reference>
        </references>
      </pivotArea>
    </format>
    <format dxfId="2648">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5"/>
          </reference>
        </references>
      </pivotArea>
    </format>
    <format dxfId="2647">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1">
            <x v="66"/>
          </reference>
          <reference field="18" count="1" selected="0">
            <x v="0"/>
          </reference>
          <reference field="21" count="1" selected="0">
            <x v="5"/>
          </reference>
        </references>
      </pivotArea>
    </format>
    <format dxfId="2646">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67"/>
          </reference>
          <reference field="18" count="1" selected="0">
            <x v="0"/>
          </reference>
          <reference field="21" count="1" selected="0">
            <x v="5"/>
          </reference>
        </references>
      </pivotArea>
    </format>
    <format dxfId="2645">
      <pivotArea dataOnly="0" labelOnly="1" outline="0" fieldPosition="0">
        <references count="7">
          <reference field="5" count="1" selected="0">
            <x v="5"/>
          </reference>
          <reference field="11" count="1" selected="0">
            <x v="1"/>
          </reference>
          <reference field="14" count="1" selected="0">
            <x v="283"/>
          </reference>
          <reference field="15" count="1" selected="0">
            <x v="2"/>
          </reference>
          <reference field="17" count="1">
            <x v="67"/>
          </reference>
          <reference field="18" count="1" selected="0">
            <x v="0"/>
          </reference>
          <reference field="21" count="1" selected="0">
            <x v="5"/>
          </reference>
        </references>
      </pivotArea>
    </format>
    <format dxfId="2644">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6"/>
            <x v="67"/>
          </reference>
          <reference field="18" count="1" selected="0">
            <x v="0"/>
          </reference>
          <reference field="21" count="1" selected="0">
            <x v="5"/>
          </reference>
        </references>
      </pivotArea>
    </format>
    <format dxfId="2643">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1">
            <x v="69"/>
          </reference>
          <reference field="18" count="1" selected="0">
            <x v="20"/>
          </reference>
          <reference field="21" count="1" selected="0">
            <x v="5"/>
          </reference>
        </references>
      </pivotArea>
    </format>
    <format dxfId="2642">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5"/>
          </reference>
        </references>
      </pivotArea>
    </format>
    <format dxfId="2641">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4">
            <x v="66"/>
            <x v="67"/>
            <x v="70"/>
            <x v="88"/>
          </reference>
          <reference field="18" count="1" selected="0">
            <x v="0"/>
          </reference>
          <reference field="21" count="1" selected="0">
            <x v="5"/>
          </reference>
        </references>
      </pivotArea>
    </format>
    <format dxfId="2640">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2">
            <x v="66"/>
            <x v="67"/>
          </reference>
          <reference field="18" count="1" selected="0">
            <x v="0"/>
          </reference>
          <reference field="21" count="1" selected="0">
            <x v="5"/>
          </reference>
        </references>
      </pivotArea>
    </format>
    <format dxfId="2639">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1">
            <x v="66"/>
          </reference>
          <reference field="18" count="1" selected="0">
            <x v="0"/>
          </reference>
          <reference field="21" count="1" selected="0">
            <x v="5"/>
          </reference>
        </references>
      </pivotArea>
    </format>
    <format dxfId="2638">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2">
            <x v="66"/>
            <x v="67"/>
          </reference>
          <reference field="18" count="1" selected="0">
            <x v="0"/>
          </reference>
          <reference field="21" count="1" selected="0">
            <x v="5"/>
          </reference>
        </references>
      </pivotArea>
    </format>
    <format dxfId="2637">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1">
            <x v="66"/>
          </reference>
          <reference field="18" count="1" selected="0">
            <x v="0"/>
          </reference>
          <reference field="21" count="1" selected="0">
            <x v="5"/>
          </reference>
        </references>
      </pivotArea>
    </format>
    <format dxfId="2636">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2">
            <x v="66"/>
            <x v="67"/>
          </reference>
          <reference field="18" count="1" selected="0">
            <x v="0"/>
          </reference>
          <reference field="21" count="1" selected="0">
            <x v="5"/>
          </reference>
        </references>
      </pivotArea>
    </format>
    <format dxfId="2635">
      <pivotArea dataOnly="0" labelOnly="1" outline="0" fieldPosition="0">
        <references count="7">
          <reference field="5" count="1" selected="0">
            <x v="5"/>
          </reference>
          <reference field="11" count="1" selected="0">
            <x v="1"/>
          </reference>
          <reference field="14" count="1" selected="0">
            <x v="319"/>
          </reference>
          <reference field="15" count="1" selected="0">
            <x v="1"/>
          </reference>
          <reference field="17" count="1">
            <x v="66"/>
          </reference>
          <reference field="18" count="1" selected="0">
            <x v="0"/>
          </reference>
          <reference field="21" count="1" selected="0">
            <x v="5"/>
          </reference>
        </references>
      </pivotArea>
    </format>
    <format dxfId="2634">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67"/>
          </reference>
          <reference field="18" count="1" selected="0">
            <x v="0"/>
          </reference>
          <reference field="21" count="1" selected="0">
            <x v="5"/>
          </reference>
        </references>
      </pivotArea>
    </format>
    <format dxfId="2633">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5"/>
          </reference>
        </references>
      </pivotArea>
    </format>
    <format dxfId="2632">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5"/>
          </reference>
        </references>
      </pivotArea>
    </format>
    <format dxfId="2631">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1">
            <x v="75"/>
          </reference>
          <reference field="18" count="1" selected="0">
            <x v="0"/>
          </reference>
          <reference field="21" count="1" selected="0">
            <x v="5"/>
          </reference>
        </references>
      </pivotArea>
    </format>
    <format dxfId="2630">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5"/>
          </reference>
        </references>
      </pivotArea>
    </format>
    <format dxfId="2629">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5"/>
          </reference>
        </references>
      </pivotArea>
    </format>
    <format dxfId="2628">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5"/>
          </reference>
        </references>
      </pivotArea>
    </format>
    <format dxfId="2627">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5"/>
          </reference>
        </references>
      </pivotArea>
    </format>
    <format dxfId="2626">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3">
            <x v="1"/>
            <x v="74"/>
            <x v="75"/>
          </reference>
          <reference field="18" count="1" selected="0">
            <x v="0"/>
          </reference>
          <reference field="21" count="1" selected="0">
            <x v="5"/>
          </reference>
        </references>
      </pivotArea>
    </format>
    <format dxfId="2625">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1">
            <x v="69"/>
          </reference>
          <reference field="18" count="1" selected="0">
            <x v="20"/>
          </reference>
          <reference field="21" count="1" selected="0">
            <x v="5"/>
          </reference>
        </references>
      </pivotArea>
    </format>
    <format dxfId="2624">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3">
            <x v="1"/>
            <x v="74"/>
            <x v="75"/>
          </reference>
          <reference field="18" count="1" selected="0">
            <x v="0"/>
          </reference>
          <reference field="21" count="1" selected="0">
            <x v="5"/>
          </reference>
        </references>
      </pivotArea>
    </format>
    <format dxfId="2623">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2">
            <x v="74"/>
            <x v="75"/>
          </reference>
          <reference field="18" count="1" selected="0">
            <x v="0"/>
          </reference>
          <reference field="21" count="1" selected="0">
            <x v="5"/>
          </reference>
        </references>
      </pivotArea>
    </format>
    <format dxfId="2622">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2">
            <x v="74"/>
            <x v="75"/>
          </reference>
          <reference field="18" count="1" selected="0">
            <x v="0"/>
          </reference>
          <reference field="21" count="1" selected="0">
            <x v="5"/>
          </reference>
        </references>
      </pivotArea>
    </format>
    <format dxfId="2621">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5"/>
          </reference>
        </references>
      </pivotArea>
    </format>
    <format dxfId="2620">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2">
            <x v="74"/>
            <x v="75"/>
          </reference>
          <reference field="18" count="1" selected="0">
            <x v="0"/>
          </reference>
          <reference field="21" count="1" selected="0">
            <x v="5"/>
          </reference>
        </references>
      </pivotArea>
    </format>
    <format dxfId="2619">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5"/>
          </reference>
        </references>
      </pivotArea>
    </format>
    <format dxfId="2618">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3">
            <x v="1"/>
            <x v="74"/>
            <x v="75"/>
          </reference>
          <reference field="18" count="1" selected="0">
            <x v="0"/>
          </reference>
          <reference field="21" count="1" selected="0">
            <x v="5"/>
          </reference>
        </references>
      </pivotArea>
    </format>
    <format dxfId="2617">
      <pivotArea dataOnly="0" labelOnly="1" outline="0" fieldPosition="0">
        <references count="7">
          <reference field="5" count="1" selected="0">
            <x v="6"/>
          </reference>
          <reference field="11" count="1" selected="0">
            <x v="1"/>
          </reference>
          <reference field="14" count="1" selected="0">
            <x v="283"/>
          </reference>
          <reference field="15" count="1" selected="0">
            <x v="1"/>
          </reference>
          <reference field="17" count="2">
            <x v="1"/>
            <x v="74"/>
          </reference>
          <reference field="18" count="1" selected="0">
            <x v="0"/>
          </reference>
          <reference field="21" count="1" selected="0">
            <x v="5"/>
          </reference>
        </references>
      </pivotArea>
    </format>
    <format dxfId="2616">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5"/>
          </reference>
        </references>
      </pivotArea>
    </format>
    <format dxfId="2615">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5"/>
          </reference>
        </references>
      </pivotArea>
    </format>
    <format dxfId="2614">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2">
            <x v="74"/>
            <x v="75"/>
          </reference>
          <reference field="18" count="1" selected="0">
            <x v="0"/>
          </reference>
          <reference field="21" count="1" selected="0">
            <x v="5"/>
          </reference>
        </references>
      </pivotArea>
    </format>
    <format dxfId="2613">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5"/>
          </reference>
        </references>
      </pivotArea>
    </format>
    <format dxfId="2612">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5"/>
          </reference>
        </references>
      </pivotArea>
    </format>
    <format dxfId="2611">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1">
            <x v="69"/>
          </reference>
          <reference field="18" count="1" selected="0">
            <x v="20"/>
          </reference>
          <reference field="21" count="1" selected="0">
            <x v="5"/>
          </reference>
        </references>
      </pivotArea>
    </format>
    <format dxfId="2610">
      <pivotArea dataOnly="0" labelOnly="1" outline="0" fieldPosition="0">
        <references count="7">
          <reference field="5" count="1" selected="0">
            <x v="6"/>
          </reference>
          <reference field="11" count="1" selected="0">
            <x v="1"/>
          </reference>
          <reference field="14" count="1" selected="0">
            <x v="315"/>
          </reference>
          <reference field="15" count="1" selected="0">
            <x v="0"/>
          </reference>
          <reference field="17" count="3">
            <x v="1"/>
            <x v="74"/>
            <x v="75"/>
          </reference>
          <reference field="18" count="1" selected="0">
            <x v="0"/>
          </reference>
          <reference field="21" count="1" selected="0">
            <x v="5"/>
          </reference>
        </references>
      </pivotArea>
    </format>
    <format dxfId="2609">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4">
            <x v="1"/>
            <x v="74"/>
            <x v="75"/>
            <x v="89"/>
          </reference>
          <reference field="18" count="1" selected="0">
            <x v="0"/>
          </reference>
          <reference field="21" count="1" selected="0">
            <x v="5"/>
          </reference>
        </references>
      </pivotArea>
    </format>
    <format dxfId="2608">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5"/>
          </reference>
        </references>
      </pivotArea>
    </format>
    <format dxfId="2607">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5"/>
          </reference>
        </references>
      </pivotArea>
    </format>
    <format dxfId="2606">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5"/>
          </reference>
        </references>
      </pivotArea>
    </format>
    <format dxfId="2605">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5"/>
          </reference>
        </references>
      </pivotArea>
    </format>
    <format dxfId="2604">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5"/>
          </reference>
        </references>
      </pivotArea>
    </format>
    <format dxfId="2603">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2">
            <x v="69"/>
            <x v="71"/>
          </reference>
          <reference field="18" count="1" selected="0">
            <x v="20"/>
          </reference>
          <reference field="21" count="1" selected="0">
            <x v="5"/>
          </reference>
        </references>
      </pivotArea>
    </format>
    <format dxfId="2602">
      <pivotArea dataOnly="0" labelOnly="1" outline="0" fieldPosition="0">
        <references count="7">
          <reference field="5" count="1" selected="0">
            <x v="6"/>
          </reference>
          <reference field="11" count="1" selected="0">
            <x v="1"/>
          </reference>
          <reference field="14" count="1" selected="0">
            <x v="293"/>
          </reference>
          <reference field="15" count="1" selected="0">
            <x v="1"/>
          </reference>
          <reference field="17" count="1">
            <x v="74"/>
          </reference>
          <reference field="18" count="1" selected="0">
            <x v="0"/>
          </reference>
          <reference field="21" count="1" selected="0">
            <x v="5"/>
          </reference>
        </references>
      </pivotArea>
    </format>
    <format dxfId="2601">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5"/>
          </reference>
        </references>
      </pivotArea>
    </format>
    <format dxfId="2600">
      <pivotArea dataOnly="0" labelOnly="1" outline="0" fieldPosition="0">
        <references count="7">
          <reference field="5" count="1" selected="0">
            <x v="6"/>
          </reference>
          <reference field="11" count="1" selected="0">
            <x v="1"/>
          </reference>
          <reference field="14" count="1" selected="0">
            <x v="316"/>
          </reference>
          <reference field="15" count="1" selected="0">
            <x v="1"/>
          </reference>
          <reference field="17" count="3">
            <x v="1"/>
            <x v="74"/>
            <x v="75"/>
          </reference>
          <reference field="18" count="1" selected="0">
            <x v="0"/>
          </reference>
          <reference field="21" count="1" selected="0">
            <x v="5"/>
          </reference>
        </references>
      </pivotArea>
    </format>
    <format dxfId="2599">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5"/>
          </reference>
        </references>
      </pivotArea>
    </format>
    <format dxfId="2598">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5"/>
          </reference>
        </references>
      </pivotArea>
    </format>
    <format dxfId="2597">
      <pivotArea dataOnly="0" labelOnly="1" outline="0" fieldPosition="0">
        <references count="7">
          <reference field="5" count="1" selected="0">
            <x v="6"/>
          </reference>
          <reference field="11" count="1" selected="0">
            <x v="1"/>
          </reference>
          <reference field="14" count="1" selected="0">
            <x v="205"/>
          </reference>
          <reference field="15" count="1" selected="0">
            <x v="1"/>
          </reference>
          <reference field="17" count="1">
            <x v="74"/>
          </reference>
          <reference field="18" count="1" selected="0">
            <x v="0"/>
          </reference>
          <reference field="21" count="1" selected="0">
            <x v="5"/>
          </reference>
        </references>
      </pivotArea>
    </format>
    <format dxfId="2596">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4">
            <x v="1"/>
            <x v="74"/>
            <x v="75"/>
            <x v="89"/>
          </reference>
          <reference field="18" count="1" selected="0">
            <x v="0"/>
          </reference>
          <reference field="21" count="1" selected="0">
            <x v="5"/>
          </reference>
        </references>
      </pivotArea>
    </format>
    <format dxfId="2595">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1">
            <x v="69"/>
          </reference>
          <reference field="18" count="1" selected="0">
            <x v="20"/>
          </reference>
          <reference field="21" count="1" selected="0">
            <x v="5"/>
          </reference>
        </references>
      </pivotArea>
    </format>
    <format dxfId="2594">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5"/>
          </reference>
        </references>
      </pivotArea>
    </format>
    <format dxfId="2593">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2">
            <x v="69"/>
            <x v="71"/>
          </reference>
          <reference field="18" count="1" selected="0">
            <x v="20"/>
          </reference>
          <reference field="21" count="1" selected="0">
            <x v="5"/>
          </reference>
        </references>
      </pivotArea>
    </format>
    <format dxfId="259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5"/>
          </reference>
        </references>
      </pivotArea>
    </format>
    <format dxfId="2591">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5"/>
          </reference>
        </references>
      </pivotArea>
    </format>
    <format dxfId="259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5"/>
          </reference>
        </references>
      </pivotArea>
    </format>
    <format dxfId="2589">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5"/>
          </reference>
        </references>
      </pivotArea>
    </format>
    <format dxfId="2588">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5"/>
          </reference>
        </references>
      </pivotArea>
    </format>
    <format dxfId="258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5"/>
          </reference>
        </references>
      </pivotArea>
    </format>
    <format dxfId="2586">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5"/>
          </reference>
        </references>
      </pivotArea>
    </format>
    <format dxfId="2585">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5"/>
          </reference>
        </references>
      </pivotArea>
    </format>
    <format dxfId="2584">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5"/>
          </reference>
        </references>
      </pivotArea>
    </format>
    <format dxfId="2583">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5"/>
          </reference>
        </references>
      </pivotArea>
    </format>
    <format dxfId="2582">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5"/>
          </reference>
        </references>
      </pivotArea>
    </format>
    <format dxfId="2581">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5"/>
          </reference>
        </references>
      </pivotArea>
    </format>
    <format dxfId="2580">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5"/>
          </reference>
        </references>
      </pivotArea>
    </format>
    <format dxfId="2579">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5"/>
          </reference>
        </references>
      </pivotArea>
    </format>
    <format dxfId="2578">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5"/>
          </reference>
        </references>
      </pivotArea>
    </format>
    <format dxfId="2577">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5"/>
          </reference>
        </references>
      </pivotArea>
    </format>
    <format dxfId="2576">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5"/>
          </reference>
        </references>
      </pivotArea>
    </format>
    <format dxfId="2575">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5"/>
          </reference>
        </references>
      </pivotArea>
    </format>
    <format dxfId="2574">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5"/>
          </reference>
        </references>
      </pivotArea>
    </format>
    <format dxfId="2573">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5"/>
          </reference>
        </references>
      </pivotArea>
    </format>
    <format dxfId="2572">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87"/>
          </reference>
          <reference field="18" count="1" selected="0">
            <x v="30"/>
          </reference>
          <reference field="21" count="1" selected="0">
            <x v="5"/>
          </reference>
        </references>
      </pivotArea>
    </format>
    <format dxfId="2571">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5"/>
          </reference>
        </references>
      </pivotArea>
    </format>
    <format dxfId="2570">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5"/>
          </reference>
        </references>
      </pivotArea>
    </format>
    <format dxfId="2569">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5"/>
          </reference>
        </references>
      </pivotArea>
    </format>
    <format dxfId="2568">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5"/>
          </reference>
        </references>
      </pivotArea>
    </format>
    <format dxfId="2567">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5"/>
          </reference>
        </references>
      </pivotArea>
    </format>
    <format dxfId="2566">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8"/>
          </reference>
          <reference field="18" count="1" selected="0">
            <x v="6"/>
          </reference>
          <reference field="21" count="1" selected="0">
            <x v="5"/>
          </reference>
        </references>
      </pivotArea>
    </format>
    <format dxfId="2565">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5"/>
          </reference>
        </references>
      </pivotArea>
    </format>
    <format dxfId="2564">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5"/>
          </reference>
        </references>
      </pivotArea>
    </format>
    <format dxfId="2563">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5"/>
          </reference>
        </references>
      </pivotArea>
    </format>
    <format dxfId="2562">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5"/>
          </reference>
        </references>
      </pivotArea>
    </format>
    <format dxfId="2561">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5"/>
          </reference>
        </references>
      </pivotArea>
    </format>
    <format dxfId="2560">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1">
            <x v="1"/>
          </reference>
          <reference field="18" count="1" selected="0">
            <x v="7"/>
          </reference>
          <reference field="21" count="1" selected="0">
            <x v="5"/>
          </reference>
        </references>
      </pivotArea>
    </format>
    <format dxfId="2559">
      <pivotArea dataOnly="0" labelOnly="1" outline="0" fieldPosition="0">
        <references count="7">
          <reference field="5" count="1" selected="0">
            <x v="1"/>
          </reference>
          <reference field="11" count="1" selected="0">
            <x v="2"/>
          </reference>
          <reference field="14" count="1" selected="0">
            <x v="255"/>
          </reference>
          <reference field="15" count="1" selected="0">
            <x v="1"/>
          </reference>
          <reference field="17" count="2">
            <x v="18"/>
            <x v="19"/>
          </reference>
          <reference field="18" count="1" selected="0">
            <x v="6"/>
          </reference>
          <reference field="21" count="1" selected="0">
            <x v="5"/>
          </reference>
        </references>
      </pivotArea>
    </format>
    <format dxfId="2558">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5"/>
          </reference>
        </references>
      </pivotArea>
    </format>
    <format dxfId="2557">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5"/>
          </reference>
        </references>
      </pivotArea>
    </format>
    <format dxfId="2556">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5"/>
          </reference>
        </references>
      </pivotArea>
    </format>
    <format dxfId="2555">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5"/>
          </reference>
        </references>
      </pivotArea>
    </format>
    <format dxfId="2554">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2"/>
          </reference>
          <reference field="18" count="1" selected="0">
            <x v="9"/>
          </reference>
          <reference field="21" count="1" selected="0">
            <x v="5"/>
          </reference>
        </references>
      </pivotArea>
    </format>
    <format dxfId="2553">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5"/>
          </reference>
        </references>
      </pivotArea>
    </format>
    <format dxfId="2552">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17"/>
          </reference>
          <reference field="18" count="1" selected="0">
            <x v="5"/>
          </reference>
          <reference field="21" count="1" selected="0">
            <x v="5"/>
          </reference>
        </references>
      </pivotArea>
    </format>
    <format dxfId="2551">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5"/>
          </reference>
        </references>
      </pivotArea>
    </format>
    <format dxfId="2550">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5"/>
          </reference>
        </references>
      </pivotArea>
    </format>
    <format dxfId="2549">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
          </reference>
          <reference field="18" count="1" selected="0">
            <x v="7"/>
          </reference>
          <reference field="21" count="1" selected="0">
            <x v="5"/>
          </reference>
        </references>
      </pivotArea>
    </format>
    <format dxfId="2548">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2">
            <x v="18"/>
            <x v="19"/>
          </reference>
          <reference field="18" count="1" selected="0">
            <x v="6"/>
          </reference>
          <reference field="21" count="1" selected="0">
            <x v="5"/>
          </reference>
        </references>
      </pivotArea>
    </format>
    <format dxfId="2547">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1">
            <x v="1"/>
          </reference>
          <reference field="18" count="1" selected="0">
            <x v="7"/>
          </reference>
          <reference field="21" count="1" selected="0">
            <x v="5"/>
          </reference>
        </references>
      </pivotArea>
    </format>
    <format dxfId="2546">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2">
            <x v="18"/>
            <x v="19"/>
          </reference>
          <reference field="18" count="1" selected="0">
            <x v="6"/>
          </reference>
          <reference field="21" count="1" selected="0">
            <x v="5"/>
          </reference>
        </references>
      </pivotArea>
    </format>
    <format dxfId="2545">
      <pivotArea dataOnly="0" labelOnly="1" outline="0" fieldPosition="0">
        <references count="7">
          <reference field="5" count="1" selected="0">
            <x v="2"/>
          </reference>
          <reference field="11" count="1" selected="0">
            <x v="31"/>
          </reference>
          <reference field="14" count="1" selected="0">
            <x v="306"/>
          </reference>
          <reference field="15" count="1" selected="0">
            <x v="1"/>
          </reference>
          <reference field="17" count="1">
            <x v="18"/>
          </reference>
          <reference field="18" count="1" selected="0">
            <x v="16"/>
          </reference>
          <reference field="21" count="1" selected="0">
            <x v="6"/>
          </reference>
        </references>
      </pivotArea>
    </format>
    <format dxfId="2544">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1">
            <x v="18"/>
          </reference>
          <reference field="18" count="1" selected="0">
            <x v="16"/>
          </reference>
          <reference field="21" count="1" selected="0">
            <x v="6"/>
          </reference>
        </references>
      </pivotArea>
    </format>
    <format dxfId="2543">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2">
            <x v="18"/>
            <x v="19"/>
          </reference>
          <reference field="18" count="1" selected="0">
            <x v="16"/>
          </reference>
          <reference field="21" count="1" selected="0">
            <x v="6"/>
          </reference>
        </references>
      </pivotArea>
    </format>
    <format dxfId="2542">
      <pivotArea dataOnly="0" labelOnly="1" outline="0" fieldPosition="0">
        <references count="7">
          <reference field="5" count="1" selected="0">
            <x v="2"/>
          </reference>
          <reference field="11" count="1" selected="0">
            <x v="4"/>
          </reference>
          <reference field="14" count="1" selected="0">
            <x v="307"/>
          </reference>
          <reference field="15" count="1" selected="0">
            <x v="1"/>
          </reference>
          <reference field="17" count="1">
            <x v="18"/>
          </reference>
          <reference field="18" count="1" selected="0">
            <x v="16"/>
          </reference>
          <reference field="21" count="1" selected="0">
            <x v="6"/>
          </reference>
        </references>
      </pivotArea>
    </format>
    <format dxfId="2541">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6"/>
          </reference>
        </references>
      </pivotArea>
    </format>
    <format dxfId="2540">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2">
            <x v="18"/>
            <x v="19"/>
          </reference>
          <reference field="18" count="1" selected="0">
            <x v="16"/>
          </reference>
          <reference field="21" count="1" selected="0">
            <x v="6"/>
          </reference>
        </references>
      </pivotArea>
    </format>
    <format dxfId="2539">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6"/>
          </reference>
        </references>
      </pivotArea>
    </format>
    <format dxfId="2538">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6"/>
          </reference>
        </references>
      </pivotArea>
    </format>
    <format dxfId="2537">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1">
            <x v="31"/>
          </reference>
          <reference field="18" count="1" selected="0">
            <x v="17"/>
          </reference>
          <reference field="21" count="1" selected="0">
            <x v="6"/>
          </reference>
        </references>
      </pivotArea>
    </format>
    <format dxfId="2536">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6"/>
          </reference>
        </references>
      </pivotArea>
    </format>
    <format dxfId="2535">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6"/>
          </reference>
        </references>
      </pivotArea>
    </format>
    <format dxfId="2534">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6"/>
          </reference>
        </references>
      </pivotArea>
    </format>
    <format dxfId="2533">
      <pivotArea dataOnly="0" labelOnly="1" outline="0" fieldPosition="0">
        <references count="7">
          <reference field="5" count="1" selected="0">
            <x v="2"/>
          </reference>
          <reference field="11" count="1" selected="0">
            <x v="14"/>
          </reference>
          <reference field="14" count="1" selected="0">
            <x v="234"/>
          </reference>
          <reference field="15" count="1" selected="0">
            <x v="1"/>
          </reference>
          <reference field="17" count="2">
            <x v="18"/>
            <x v="19"/>
          </reference>
          <reference field="18" count="1" selected="0">
            <x v="16"/>
          </reference>
          <reference field="21" count="1" selected="0">
            <x v="6"/>
          </reference>
        </references>
      </pivotArea>
    </format>
    <format dxfId="2532">
      <pivotArea dataOnly="0" labelOnly="1" outline="0" fieldPosition="0">
        <references count="7">
          <reference field="5" count="1" selected="0">
            <x v="2"/>
          </reference>
          <reference field="11" count="1" selected="0">
            <x v="14"/>
          </reference>
          <reference field="14" count="1" selected="0">
            <x v="320"/>
          </reference>
          <reference field="15" count="1" selected="0">
            <x v="1"/>
          </reference>
          <reference field="17" count="2">
            <x v="18"/>
            <x v="19"/>
          </reference>
          <reference field="18" count="1" selected="0">
            <x v="16"/>
          </reference>
          <reference field="21" count="1" selected="0">
            <x v="6"/>
          </reference>
        </references>
      </pivotArea>
    </format>
    <format dxfId="2531">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6"/>
          </reference>
        </references>
      </pivotArea>
    </format>
    <format dxfId="2530">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9"/>
          </reference>
          <reference field="18" count="1" selected="0">
            <x v="16"/>
          </reference>
          <reference field="21" count="1" selected="0">
            <x v="6"/>
          </reference>
        </references>
      </pivotArea>
    </format>
    <format dxfId="2529">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6"/>
          </reference>
        </references>
      </pivotArea>
    </format>
    <format dxfId="2528">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2">
            <x v="18"/>
            <x v="19"/>
          </reference>
          <reference field="18" count="1" selected="0">
            <x v="16"/>
          </reference>
          <reference field="21" count="1" selected="0">
            <x v="6"/>
          </reference>
        </references>
      </pivotArea>
    </format>
    <format dxfId="2527">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6"/>
          </reference>
        </references>
      </pivotArea>
    </format>
    <format dxfId="2526">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6"/>
          </reference>
        </references>
      </pivotArea>
    </format>
    <format dxfId="2525">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1">
            <x v="18"/>
          </reference>
          <reference field="18" count="1" selected="0">
            <x v="16"/>
          </reference>
          <reference field="21" count="1" selected="0">
            <x v="6"/>
          </reference>
        </references>
      </pivotArea>
    </format>
    <format dxfId="2524">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1">
            <x v="19"/>
          </reference>
          <reference field="18" count="1" selected="0">
            <x v="16"/>
          </reference>
          <reference field="21" count="1" selected="0">
            <x v="6"/>
          </reference>
        </references>
      </pivotArea>
    </format>
    <format dxfId="2523">
      <pivotArea dataOnly="0" labelOnly="1" outline="0" fieldPosition="0">
        <references count="7">
          <reference field="5" count="1" selected="0">
            <x v="2"/>
          </reference>
          <reference field="11" count="1" selected="0">
            <x v="14"/>
          </reference>
          <reference field="14" count="1" selected="0">
            <x v="322"/>
          </reference>
          <reference field="15" count="1" selected="0">
            <x v="1"/>
          </reference>
          <reference field="17" count="1">
            <x v="18"/>
          </reference>
          <reference field="18" count="1" selected="0">
            <x v="16"/>
          </reference>
          <reference field="21" count="1" selected="0">
            <x v="6"/>
          </reference>
        </references>
      </pivotArea>
    </format>
    <format dxfId="2522">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6"/>
          </reference>
        </references>
      </pivotArea>
    </format>
    <format dxfId="2521">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6"/>
          </reference>
        </references>
      </pivotArea>
    </format>
    <format dxfId="2520">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105"/>
          </reference>
          <reference field="18" count="1" selected="0">
            <x v="17"/>
          </reference>
          <reference field="21" count="1" selected="0">
            <x v="6"/>
          </reference>
        </references>
      </pivotArea>
    </format>
    <format dxfId="2519">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1">
            <x v="18"/>
          </reference>
          <reference field="18" count="1" selected="0">
            <x v="16"/>
          </reference>
          <reference field="21" count="1" selected="0">
            <x v="6"/>
          </reference>
        </references>
      </pivotArea>
    </format>
    <format dxfId="2518">
      <pivotArea dataOnly="0" labelOnly="1" outline="0" fieldPosition="0">
        <references count="7">
          <reference field="5" count="1" selected="0">
            <x v="2"/>
          </reference>
          <reference field="11" count="1" selected="0">
            <x v="31"/>
          </reference>
          <reference field="14" count="1" selected="0">
            <x v="239"/>
          </reference>
          <reference field="15" count="1" selected="0">
            <x v="1"/>
          </reference>
          <reference field="17" count="2">
            <x v="18"/>
            <x v="19"/>
          </reference>
          <reference field="18" count="1" selected="0">
            <x v="16"/>
          </reference>
          <reference field="21" count="1" selected="0">
            <x v="6"/>
          </reference>
        </references>
      </pivotArea>
    </format>
    <format dxfId="2517">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77"/>
          </reference>
          <reference field="18" count="1" selected="0">
            <x v="22"/>
          </reference>
          <reference field="21" count="1" selected="0">
            <x v="6"/>
          </reference>
        </references>
      </pivotArea>
    </format>
    <format dxfId="2516">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18"/>
          </reference>
          <reference field="18" count="1" selected="0">
            <x v="18"/>
          </reference>
          <reference field="21" count="1" selected="0">
            <x v="6"/>
          </reference>
        </references>
      </pivotArea>
    </format>
    <format dxfId="2515">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18"/>
          </reference>
          <reference field="18" count="1" selected="0">
            <x v="18"/>
          </reference>
          <reference field="21" count="1" selected="0">
            <x v="6"/>
          </reference>
        </references>
      </pivotArea>
    </format>
    <format dxfId="2514">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6"/>
          </reference>
        </references>
      </pivotArea>
    </format>
    <format dxfId="2513">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77"/>
          </reference>
          <reference field="18" count="1" selected="0">
            <x v="22"/>
          </reference>
          <reference field="21" count="1" selected="0">
            <x v="6"/>
          </reference>
        </references>
      </pivotArea>
    </format>
    <format dxfId="2512">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18"/>
          </reference>
          <reference field="18" count="1" selected="0">
            <x v="18"/>
          </reference>
          <reference field="21" count="1" selected="0">
            <x v="6"/>
          </reference>
        </references>
      </pivotArea>
    </format>
    <format dxfId="2511">
      <pivotArea dataOnly="0" labelOnly="1" outline="0" fieldPosition="0">
        <references count="7">
          <reference field="5" count="1" selected="0">
            <x v="3"/>
          </reference>
          <reference field="11" count="1" selected="0">
            <x v="11"/>
          </reference>
          <reference field="14" count="1" selected="0">
            <x v="323"/>
          </reference>
          <reference field="15" count="1" selected="0">
            <x v="5"/>
          </reference>
          <reference field="17" count="1">
            <x v="18"/>
          </reference>
          <reference field="18" count="1" selected="0">
            <x v="18"/>
          </reference>
          <reference field="21" count="1" selected="0">
            <x v="6"/>
          </reference>
        </references>
      </pivotArea>
    </format>
    <format dxfId="2510">
      <pivotArea dataOnly="0" labelOnly="1" outline="0" fieldPosition="0">
        <references count="7">
          <reference field="5" count="1" selected="0">
            <x v="3"/>
          </reference>
          <reference field="11" count="1" selected="0">
            <x v="29"/>
          </reference>
          <reference field="14" count="1" selected="0">
            <x v="324"/>
          </reference>
          <reference field="15" count="1" selected="0">
            <x v="1"/>
          </reference>
          <reference field="17" count="1">
            <x v="18"/>
          </reference>
          <reference field="18" count="1" selected="0">
            <x v="18"/>
          </reference>
          <reference field="21" count="1" selected="0">
            <x v="6"/>
          </reference>
        </references>
      </pivotArea>
    </format>
    <format dxfId="2509">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6"/>
          </reference>
        </references>
      </pivotArea>
    </format>
    <format dxfId="2508">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6"/>
          </reference>
        </references>
      </pivotArea>
    </format>
    <format dxfId="2507">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6"/>
          </reference>
        </references>
      </pivotArea>
    </format>
    <format dxfId="2506">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6"/>
          </reference>
        </references>
      </pivotArea>
    </format>
    <format dxfId="2505">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6"/>
          </reference>
        </references>
      </pivotArea>
    </format>
    <format dxfId="2504">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6"/>
          </reference>
        </references>
      </pivotArea>
    </format>
    <format dxfId="2503">
      <pivotArea dataOnly="0" labelOnly="1" outline="0" fieldPosition="0">
        <references count="7">
          <reference field="5" count="1" selected="0">
            <x v="3"/>
          </reference>
          <reference field="11" count="1" selected="0">
            <x v="12"/>
          </reference>
          <reference field="14" count="1" selected="0">
            <x v="245"/>
          </reference>
          <reference field="15" count="1" selected="0">
            <x v="1"/>
          </reference>
          <reference field="17" count="1">
            <x v="18"/>
          </reference>
          <reference field="18" count="1" selected="0">
            <x v="18"/>
          </reference>
          <reference field="21" count="1" selected="0">
            <x v="6"/>
          </reference>
        </references>
      </pivotArea>
    </format>
    <format dxfId="2502">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6"/>
          </reference>
        </references>
      </pivotArea>
    </format>
    <format dxfId="2501">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77"/>
          </reference>
          <reference field="18" count="1" selected="0">
            <x v="22"/>
          </reference>
          <reference field="21" count="1" selected="0">
            <x v="6"/>
          </reference>
        </references>
      </pivotArea>
    </format>
    <format dxfId="2500">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18"/>
          </reference>
          <reference field="18" count="1" selected="0">
            <x v="18"/>
          </reference>
          <reference field="21" count="1" selected="0">
            <x v="6"/>
          </reference>
        </references>
      </pivotArea>
    </format>
    <format dxfId="2499">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6"/>
          </reference>
        </references>
      </pivotArea>
    </format>
    <format dxfId="2498">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6"/>
          </reference>
        </references>
      </pivotArea>
    </format>
    <format dxfId="2497">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6"/>
          </reference>
        </references>
      </pivotArea>
    </format>
    <format dxfId="2496">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6"/>
          </reference>
        </references>
      </pivotArea>
    </format>
    <format dxfId="2495">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6"/>
          </reference>
        </references>
      </pivotArea>
    </format>
    <format dxfId="2494">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6"/>
          </reference>
        </references>
      </pivotArea>
    </format>
    <format dxfId="2493">
      <pivotArea dataOnly="0" labelOnly="1" outline="0" fieldPosition="0">
        <references count="7">
          <reference field="5" count="1" selected="0">
            <x v="3"/>
          </reference>
          <reference field="11" count="1" selected="0">
            <x v="29"/>
          </reference>
          <reference field="14" count="1" selected="0">
            <x v="318"/>
          </reference>
          <reference field="15" count="1" selected="0">
            <x v="1"/>
          </reference>
          <reference field="17" count="1">
            <x v="18"/>
          </reference>
          <reference field="18" count="1" selected="0">
            <x v="18"/>
          </reference>
          <reference field="21" count="1" selected="0">
            <x v="6"/>
          </reference>
        </references>
      </pivotArea>
    </format>
    <format dxfId="2492">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6"/>
          </reference>
        </references>
      </pivotArea>
    </format>
    <format dxfId="2491">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6"/>
          </reference>
        </references>
      </pivotArea>
    </format>
    <format dxfId="2490">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6"/>
          </reference>
        </references>
      </pivotArea>
    </format>
    <format dxfId="2489">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6"/>
          </reference>
        </references>
      </pivotArea>
    </format>
    <format dxfId="2488">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6"/>
          </reference>
        </references>
      </pivotArea>
    </format>
    <format dxfId="2487">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6"/>
          </reference>
        </references>
      </pivotArea>
    </format>
    <format dxfId="2486">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6"/>
          </reference>
        </references>
      </pivotArea>
    </format>
    <format dxfId="2485">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1">
            <x v="2"/>
          </reference>
          <reference field="18" count="1" selected="0">
            <x v="1"/>
          </reference>
          <reference field="21" count="1" selected="0">
            <x v="6"/>
          </reference>
        </references>
      </pivotArea>
    </format>
    <format dxfId="2484">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6"/>
          </reference>
        </references>
      </pivotArea>
    </format>
    <format dxfId="2483">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6"/>
          </reference>
        </references>
      </pivotArea>
    </format>
    <format dxfId="2482">
      <pivotArea dataOnly="0" labelOnly="1" outline="0" fieldPosition="0">
        <references count="7">
          <reference field="5" count="1" selected="0">
            <x v="0"/>
          </reference>
          <reference field="11" count="1" selected="0">
            <x v="11"/>
          </reference>
          <reference field="14" count="1" selected="0">
            <x v="29"/>
          </reference>
          <reference field="15" count="1" selected="0">
            <x v="1"/>
          </reference>
          <reference field="17" count="1">
            <x v="1"/>
          </reference>
          <reference field="18" count="1" selected="0">
            <x v="0"/>
          </reference>
          <reference field="21" count="1" selected="0">
            <x v="6"/>
          </reference>
        </references>
      </pivotArea>
    </format>
    <format dxfId="2481">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6"/>
          </reference>
        </references>
      </pivotArea>
    </format>
    <format dxfId="2480">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6"/>
          </reference>
        </references>
      </pivotArea>
    </format>
    <format dxfId="2479">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6"/>
          </reference>
        </references>
      </pivotArea>
    </format>
    <format dxfId="2478">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6"/>
          </reference>
        </references>
      </pivotArea>
    </format>
    <format dxfId="2477">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6"/>
          </reference>
        </references>
      </pivotArea>
    </format>
    <format dxfId="2476">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2">
            <x v="1"/>
            <x v="92"/>
          </reference>
          <reference field="18" count="1" selected="0">
            <x v="0"/>
          </reference>
          <reference field="21" count="1" selected="0">
            <x v="6"/>
          </reference>
        </references>
      </pivotArea>
    </format>
    <format dxfId="2475">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6"/>
          </reference>
        </references>
      </pivotArea>
    </format>
    <format dxfId="2474">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6"/>
          </reference>
        </references>
      </pivotArea>
    </format>
    <format dxfId="2473">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6"/>
          </reference>
        </references>
      </pivotArea>
    </format>
    <format dxfId="2472">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6"/>
          </reference>
        </references>
      </pivotArea>
    </format>
    <format dxfId="2471">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6"/>
          </reference>
        </references>
      </pivotArea>
    </format>
    <format dxfId="2470">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2">
            <x v="1"/>
            <x v="4"/>
          </reference>
          <reference field="18" count="1" selected="0">
            <x v="0"/>
          </reference>
          <reference field="21" count="1" selected="0">
            <x v="6"/>
          </reference>
        </references>
      </pivotArea>
    </format>
    <format dxfId="2469">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6"/>
          </reference>
        </references>
      </pivotArea>
    </format>
    <format dxfId="2468">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6"/>
          </reference>
        </references>
      </pivotArea>
    </format>
    <format dxfId="2467">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1">
            <x v="12"/>
          </reference>
          <reference field="18" count="1" selected="0">
            <x v="0"/>
          </reference>
          <reference field="21" count="1" selected="0">
            <x v="6"/>
          </reference>
        </references>
      </pivotArea>
    </format>
    <format dxfId="2466">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6"/>
          </reference>
        </references>
      </pivotArea>
    </format>
    <format dxfId="2465">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6"/>
          </reference>
        </references>
      </pivotArea>
    </format>
    <format dxfId="2464">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2">
            <x v="1"/>
            <x v="3"/>
          </reference>
          <reference field="18" count="1" selected="0">
            <x v="0"/>
          </reference>
          <reference field="21" count="1" selected="0">
            <x v="6"/>
          </reference>
        </references>
      </pivotArea>
    </format>
    <format dxfId="2463">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6"/>
          </reference>
        </references>
      </pivotArea>
    </format>
    <format dxfId="2462">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6"/>
          </reference>
        </references>
      </pivotArea>
    </format>
    <format dxfId="2461">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6"/>
          </reference>
        </references>
      </pivotArea>
    </format>
    <format dxfId="2460">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6"/>
          </reference>
        </references>
      </pivotArea>
    </format>
    <format dxfId="2459">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3">
            <x v="1"/>
            <x v="7"/>
            <x v="80"/>
          </reference>
          <reference field="18" count="1" selected="0">
            <x v="0"/>
          </reference>
          <reference field="21" count="1" selected="0">
            <x v="6"/>
          </reference>
        </references>
      </pivotArea>
    </format>
    <format dxfId="2458">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
          </reference>
          <reference field="18" count="1" selected="0">
            <x v="1"/>
          </reference>
          <reference field="21" count="1" selected="0">
            <x v="6"/>
          </reference>
        </references>
      </pivotArea>
    </format>
    <format dxfId="2457">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6"/>
          </reference>
          <reference field="18" count="1" selected="0">
            <x v="2"/>
          </reference>
          <reference field="21" count="1" selected="0">
            <x v="6"/>
          </reference>
        </references>
      </pivotArea>
    </format>
    <format dxfId="2456">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6"/>
          </reference>
        </references>
      </pivotArea>
    </format>
    <format dxfId="2455">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4"/>
            <x v="23"/>
          </reference>
          <reference field="18" count="1" selected="0">
            <x v="2"/>
          </reference>
          <reference field="21" count="1" selected="0">
            <x v="6"/>
          </reference>
        </references>
      </pivotArea>
    </format>
    <format dxfId="2454">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6"/>
          </reference>
        </references>
      </pivotArea>
    </format>
    <format dxfId="2453">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6"/>
          </reference>
        </references>
      </pivotArea>
    </format>
    <format dxfId="2452">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3"/>
          </reference>
          <reference field="18" count="1" selected="0">
            <x v="2"/>
          </reference>
          <reference field="21" count="1" selected="0">
            <x v="6"/>
          </reference>
        </references>
      </pivotArea>
    </format>
    <format dxfId="2451">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6"/>
          </reference>
        </references>
      </pivotArea>
    </format>
    <format dxfId="2450">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6"/>
          </reference>
        </references>
      </pivotArea>
    </format>
    <format dxfId="2449">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2">
            <x v="1"/>
            <x v="3"/>
          </reference>
          <reference field="18" count="1" selected="0">
            <x v="0"/>
          </reference>
          <reference field="21" count="1" selected="0">
            <x v="6"/>
          </reference>
        </references>
      </pivotArea>
    </format>
    <format dxfId="2448">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1">
            <x v="2"/>
          </reference>
          <reference field="18" count="1" selected="0">
            <x v="1"/>
          </reference>
          <reference field="21" count="1" selected="0">
            <x v="6"/>
          </reference>
        </references>
      </pivotArea>
    </format>
    <format dxfId="2447">
      <pivotArea dataOnly="0" labelOnly="1" outline="0" fieldPosition="0">
        <references count="7">
          <reference field="5" count="1" selected="0">
            <x v="0"/>
          </reference>
          <reference field="11" count="1" selected="0">
            <x v="1"/>
          </reference>
          <reference field="14" count="1" selected="0">
            <x v="260"/>
          </reference>
          <reference field="15" count="1" selected="0">
            <x v="1"/>
          </reference>
          <reference field="17" count="2">
            <x v="1"/>
            <x v="3"/>
          </reference>
          <reference field="18" count="1" selected="0">
            <x v="0"/>
          </reference>
          <reference field="21" count="1" selected="0">
            <x v="6"/>
          </reference>
        </references>
      </pivotArea>
    </format>
    <format dxfId="2446">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6"/>
          </reference>
        </references>
      </pivotArea>
    </format>
    <format dxfId="2445">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6"/>
          </reference>
        </references>
      </pivotArea>
    </format>
    <format dxfId="2444">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6"/>
          </reference>
        </references>
      </pivotArea>
    </format>
    <format dxfId="2443">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1">
            <x v="23"/>
          </reference>
          <reference field="18" count="1" selected="0">
            <x v="2"/>
          </reference>
          <reference field="21" count="1" selected="0">
            <x v="6"/>
          </reference>
        </references>
      </pivotArea>
    </format>
    <format dxfId="2442">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3">
            <x v="38"/>
            <x v="39"/>
            <x v="47"/>
          </reference>
          <reference field="18" count="1" selected="0">
            <x v="19"/>
          </reference>
          <reference field="21" count="1" selected="0">
            <x v="6"/>
          </reference>
        </references>
      </pivotArea>
    </format>
    <format dxfId="2441">
      <pivotArea dataOnly="0" labelOnly="1" outline="0" fieldPosition="0">
        <references count="7">
          <reference field="5" count="1" selected="0">
            <x v="4"/>
          </reference>
          <reference field="11" count="1" selected="0">
            <x v="43"/>
          </reference>
          <reference field="14" count="1" selected="0">
            <x v="314"/>
          </reference>
          <reference field="15" count="1" selected="0">
            <x v="2"/>
          </reference>
          <reference field="17" count="1">
            <x v="23"/>
          </reference>
          <reference field="18" count="1" selected="0">
            <x v="2"/>
          </reference>
          <reference field="21" count="1" selected="0">
            <x v="6"/>
          </reference>
        </references>
      </pivotArea>
    </format>
    <format dxfId="2440">
      <pivotArea dataOnly="0" labelOnly="1" outline="0" fieldPosition="0">
        <references count="7">
          <reference field="5" count="1" selected="0">
            <x v="4"/>
          </reference>
          <reference field="11" count="1" selected="0">
            <x v="43"/>
          </reference>
          <reference field="14" count="1" selected="0">
            <x v="314"/>
          </reference>
          <reference field="15" count="1" selected="0">
            <x v="2"/>
          </reference>
          <reference field="17" count="1">
            <x v="51"/>
          </reference>
          <reference field="18" count="1" selected="0">
            <x v="4"/>
          </reference>
          <reference field="21" count="1" selected="0">
            <x v="6"/>
          </reference>
        </references>
      </pivotArea>
    </format>
    <format dxfId="2439">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6"/>
          </reference>
        </references>
      </pivotArea>
    </format>
    <format dxfId="2438">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6"/>
          </reference>
        </references>
      </pivotArea>
    </format>
    <format dxfId="2437">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6"/>
          </reference>
        </references>
      </pivotArea>
    </format>
    <format dxfId="2436">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1">
            <x v="38"/>
          </reference>
          <reference field="18" count="1" selected="0">
            <x v="19"/>
          </reference>
          <reference field="21" count="1" selected="0">
            <x v="6"/>
          </reference>
        </references>
      </pivotArea>
    </format>
    <format dxfId="2435">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6"/>
          </reference>
        </references>
      </pivotArea>
    </format>
    <format dxfId="2434">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6"/>
          </reference>
        </references>
      </pivotArea>
    </format>
    <format dxfId="2433">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6"/>
          </reference>
        </references>
      </pivotArea>
    </format>
    <format dxfId="2432">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6"/>
          </reference>
        </references>
      </pivotArea>
    </format>
    <format dxfId="2431">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11"/>
          </reference>
          <reference field="18" count="1" selected="0">
            <x v="3"/>
          </reference>
          <reference field="21" count="1" selected="0">
            <x v="6"/>
          </reference>
        </references>
      </pivotArea>
    </format>
    <format dxfId="2430">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38"/>
          </reference>
          <reference field="18" count="1" selected="0">
            <x v="19"/>
          </reference>
          <reference field="21" count="1" selected="0">
            <x v="6"/>
          </reference>
        </references>
      </pivotArea>
    </format>
    <format dxfId="2429">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6"/>
          </reference>
        </references>
      </pivotArea>
    </format>
    <format dxfId="2428">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42"/>
            <x v="106"/>
          </reference>
          <reference field="18" count="1" selected="0">
            <x v="2"/>
          </reference>
          <reference field="21" count="1" selected="0">
            <x v="6"/>
          </reference>
        </references>
      </pivotArea>
    </format>
    <format dxfId="2427">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6"/>
          </reference>
        </references>
      </pivotArea>
    </format>
    <format dxfId="2426">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6"/>
          </reference>
        </references>
      </pivotArea>
    </format>
    <format dxfId="2425">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6"/>
          </reference>
        </references>
      </pivotArea>
    </format>
    <format dxfId="2424">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6"/>
          </reference>
        </references>
      </pivotArea>
    </format>
    <format dxfId="2423">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1">
            <x v="38"/>
          </reference>
          <reference field="18" count="1" selected="0">
            <x v="19"/>
          </reference>
          <reference field="21" count="1" selected="0">
            <x v="6"/>
          </reference>
        </references>
      </pivotArea>
    </format>
    <format dxfId="2422">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2">
            <x v="1"/>
            <x v="9"/>
          </reference>
          <reference field="18" count="1" selected="0">
            <x v="0"/>
          </reference>
          <reference field="21" count="1" selected="0">
            <x v="6"/>
          </reference>
        </references>
      </pivotArea>
    </format>
    <format dxfId="2421">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6"/>
          </reference>
        </references>
      </pivotArea>
    </format>
    <format dxfId="2420">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6"/>
          </reference>
        </references>
      </pivotArea>
    </format>
    <format dxfId="2419">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6"/>
          </reference>
        </references>
      </pivotArea>
    </format>
    <format dxfId="2418">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6"/>
          </reference>
        </references>
      </pivotArea>
    </format>
    <format dxfId="2417">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6"/>
          </reference>
        </references>
      </pivotArea>
    </format>
    <format dxfId="2416">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3">
            <x v="38"/>
            <x v="39"/>
            <x v="47"/>
          </reference>
          <reference field="18" count="1" selected="0">
            <x v="19"/>
          </reference>
          <reference field="21" count="1" selected="0">
            <x v="6"/>
          </reference>
        </references>
      </pivotArea>
    </format>
    <format dxfId="2415">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6"/>
          </reference>
        </references>
      </pivotArea>
    </format>
    <format dxfId="2414">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1">
            <x v="38"/>
          </reference>
          <reference field="18" count="1" selected="0">
            <x v="19"/>
          </reference>
          <reference field="21" count="1" selected="0">
            <x v="6"/>
          </reference>
        </references>
      </pivotArea>
    </format>
    <format dxfId="2413">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6"/>
          </reference>
        </references>
      </pivotArea>
    </format>
    <format dxfId="2412">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1">
            <x v="38"/>
          </reference>
          <reference field="18" count="1" selected="0">
            <x v="19"/>
          </reference>
          <reference field="21" count="1" selected="0">
            <x v="6"/>
          </reference>
        </references>
      </pivotArea>
    </format>
    <format dxfId="2411">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1">
            <x v="48"/>
          </reference>
          <reference field="18" count="1" selected="0">
            <x v="0"/>
          </reference>
          <reference field="21" count="1" selected="0">
            <x v="6"/>
          </reference>
        </references>
      </pivotArea>
    </format>
    <format dxfId="2410">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6"/>
          </reference>
        </references>
      </pivotArea>
    </format>
    <format dxfId="2409">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6"/>
          </reference>
        </references>
      </pivotArea>
    </format>
    <format dxfId="2408">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6"/>
          </reference>
        </references>
      </pivotArea>
    </format>
    <format dxfId="2407">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38"/>
          </reference>
          <reference field="18" count="1" selected="0">
            <x v="19"/>
          </reference>
          <reference field="21" count="1" selected="0">
            <x v="6"/>
          </reference>
        </references>
      </pivotArea>
    </format>
    <format dxfId="2406">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6"/>
          </reference>
        </references>
      </pivotArea>
    </format>
    <format dxfId="2405">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6"/>
          </reference>
        </references>
      </pivotArea>
    </format>
    <format dxfId="2404">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6"/>
          </reference>
        </references>
      </pivotArea>
    </format>
    <format dxfId="2403">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6"/>
          </reference>
        </references>
      </pivotArea>
    </format>
    <format dxfId="2402">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6"/>
          </reference>
        </references>
      </pivotArea>
    </format>
    <format dxfId="2401">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2">
            <x v="1"/>
            <x v="9"/>
          </reference>
          <reference field="18" count="1" selected="0">
            <x v="0"/>
          </reference>
          <reference field="21" count="1" selected="0">
            <x v="6"/>
          </reference>
        </references>
      </pivotArea>
    </format>
    <format dxfId="2400">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2">
            <x v="3"/>
            <x v="40"/>
          </reference>
          <reference field="18" count="1" selected="0">
            <x v="0"/>
          </reference>
          <reference field="21" count="1" selected="0">
            <x v="6"/>
          </reference>
        </references>
      </pivotArea>
    </format>
    <format dxfId="2399">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6"/>
          </reference>
        </references>
      </pivotArea>
    </format>
    <format dxfId="2398">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6"/>
          </reference>
        </references>
      </pivotArea>
    </format>
    <format dxfId="2397">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6"/>
          </reference>
        </references>
      </pivotArea>
    </format>
    <format dxfId="2396">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6"/>
          </reference>
        </references>
      </pivotArea>
    </format>
    <format dxfId="2395">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6"/>
          </reference>
        </references>
      </pivotArea>
    </format>
    <format dxfId="2394">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6"/>
          </reference>
        </references>
      </pivotArea>
    </format>
    <format dxfId="2393">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2">
            <x v="1"/>
            <x v="34"/>
          </reference>
          <reference field="18" count="1" selected="0">
            <x v="0"/>
          </reference>
          <reference field="21" count="1" selected="0">
            <x v="6"/>
          </reference>
        </references>
      </pivotArea>
    </format>
    <format dxfId="2392">
      <pivotArea dataOnly="0" labelOnly="1" outline="0" fieldPosition="0">
        <references count="7">
          <reference field="5" count="1" selected="0">
            <x v="4"/>
          </reference>
          <reference field="11" count="1" selected="0">
            <x v="10"/>
          </reference>
          <reference field="14" count="1" selected="0">
            <x v="138"/>
          </reference>
          <reference field="15" count="1" selected="0">
            <x v="2"/>
          </reference>
          <reference field="17" count="1">
            <x v="38"/>
          </reference>
          <reference field="18" count="1" selected="0">
            <x v="19"/>
          </reference>
          <reference field="21" count="1" selected="0">
            <x v="6"/>
          </reference>
        </references>
      </pivotArea>
    </format>
    <format dxfId="2391">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6"/>
          </reference>
        </references>
      </pivotArea>
    </format>
    <format dxfId="2390">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6"/>
          </reference>
        </references>
      </pivotArea>
    </format>
    <format dxfId="2389">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6"/>
          </reference>
        </references>
      </pivotArea>
    </format>
    <format dxfId="2388">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1">
            <x v="23"/>
          </reference>
          <reference field="18" count="1" selected="0">
            <x v="2"/>
          </reference>
          <reference field="21" count="1" selected="0">
            <x v="6"/>
          </reference>
        </references>
      </pivotArea>
    </format>
    <format dxfId="2387">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6"/>
          </reference>
        </references>
      </pivotArea>
    </format>
    <format dxfId="2386">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6"/>
          </reference>
        </references>
      </pivotArea>
    </format>
    <format dxfId="2385">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6"/>
          </reference>
        </references>
      </pivotArea>
    </format>
    <format dxfId="2384">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6"/>
          </reference>
        </references>
      </pivotArea>
    </format>
    <format dxfId="2383">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1">
            <x v="9"/>
          </reference>
          <reference field="18" count="1" selected="0">
            <x v="0"/>
          </reference>
          <reference field="21" count="1" selected="0">
            <x v="6"/>
          </reference>
        </references>
      </pivotArea>
    </format>
    <format dxfId="2382">
      <pivotArea dataOnly="0" labelOnly="1" outline="0" fieldPosition="0">
        <references count="7">
          <reference field="5" count="1" selected="0">
            <x v="4"/>
          </reference>
          <reference field="11" count="1" selected="0">
            <x v="44"/>
          </reference>
          <reference field="14" count="1" selected="0">
            <x v="325"/>
          </reference>
          <reference field="15" count="1" selected="0">
            <x v="2"/>
          </reference>
          <reference field="17" count="1">
            <x v="1"/>
          </reference>
          <reference field="18" count="1" selected="0">
            <x v="0"/>
          </reference>
          <reference field="21" count="1" selected="0">
            <x v="6"/>
          </reference>
        </references>
      </pivotArea>
    </format>
    <format dxfId="2381">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6"/>
          </reference>
        </references>
      </pivotArea>
    </format>
    <format dxfId="2380">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1">
            <x v="54"/>
          </reference>
          <reference field="18" count="1" selected="0">
            <x v="0"/>
          </reference>
          <reference field="21" count="1" selected="0">
            <x v="6"/>
          </reference>
        </references>
      </pivotArea>
    </format>
    <format dxfId="2379">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6"/>
          </reference>
        </references>
      </pivotArea>
    </format>
    <format dxfId="2378">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1">
            <x v="38"/>
          </reference>
          <reference field="18" count="1" selected="0">
            <x v="19"/>
          </reference>
          <reference field="21" count="1" selected="0">
            <x v="6"/>
          </reference>
        </references>
      </pivotArea>
    </format>
    <format dxfId="2377">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6"/>
          </reference>
        </references>
      </pivotArea>
    </format>
    <format dxfId="2376">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6"/>
          </reference>
        </references>
      </pivotArea>
    </format>
    <format dxfId="2375">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6"/>
          </reference>
        </references>
      </pivotArea>
    </format>
    <format dxfId="2374">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6"/>
          </reference>
        </references>
      </pivotArea>
    </format>
    <format dxfId="2373">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6"/>
          </reference>
        </references>
      </pivotArea>
    </format>
    <format dxfId="2372">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6"/>
          </reference>
        </references>
      </pivotArea>
    </format>
    <format dxfId="2371">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38"/>
            <x v="39"/>
          </reference>
          <reference field="18" count="1" selected="0">
            <x v="19"/>
          </reference>
          <reference field="21" count="1" selected="0">
            <x v="6"/>
          </reference>
        </references>
      </pivotArea>
    </format>
    <format dxfId="2370">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6"/>
          </reference>
        </references>
      </pivotArea>
    </format>
    <format dxfId="2369">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6"/>
          </reference>
        </references>
      </pivotArea>
    </format>
    <format dxfId="2368">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38"/>
            <x v="39"/>
          </reference>
          <reference field="18" count="1" selected="0">
            <x v="19"/>
          </reference>
          <reference field="21" count="1" selected="0">
            <x v="6"/>
          </reference>
        </references>
      </pivotArea>
    </format>
    <format dxfId="2367">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6"/>
          </reference>
        </references>
      </pivotArea>
    </format>
    <format dxfId="2366">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6"/>
          </reference>
        </references>
      </pivotArea>
    </format>
    <format dxfId="2365">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6"/>
          </reference>
        </references>
      </pivotArea>
    </format>
    <format dxfId="2364">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38"/>
          </reference>
          <reference field="18" count="1" selected="0">
            <x v="19"/>
          </reference>
          <reference field="21" count="1" selected="0">
            <x v="6"/>
          </reference>
        </references>
      </pivotArea>
    </format>
    <format dxfId="2363">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100"/>
          </reference>
          <reference field="18" count="1" selected="0">
            <x v="26"/>
          </reference>
          <reference field="21" count="1" selected="0">
            <x v="6"/>
          </reference>
        </references>
      </pivotArea>
    </format>
    <format dxfId="2362">
      <pivotArea dataOnly="0" labelOnly="1" outline="0" fieldPosition="0">
        <references count="7">
          <reference field="5" count="1" selected="0">
            <x v="4"/>
          </reference>
          <reference field="11" count="1" selected="0">
            <x v="11"/>
          </reference>
          <reference field="14" count="1" selected="0">
            <x v="277"/>
          </reference>
          <reference field="15" count="1" selected="0">
            <x v="1"/>
          </reference>
          <reference field="17" count="2">
            <x v="1"/>
            <x v="7"/>
          </reference>
          <reference field="18" count="1" selected="0">
            <x v="0"/>
          </reference>
          <reference field="21" count="1" selected="0">
            <x v="6"/>
          </reference>
        </references>
      </pivotArea>
    </format>
    <format dxfId="2361">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2">
            <x v="1"/>
            <x v="61"/>
          </reference>
          <reference field="18" count="1" selected="0">
            <x v="0"/>
          </reference>
          <reference field="21" count="1" selected="0">
            <x v="6"/>
          </reference>
        </references>
      </pivotArea>
    </format>
    <format dxfId="2360">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6"/>
          </reference>
        </references>
      </pivotArea>
    </format>
    <format dxfId="2359">
      <pivotArea dataOnly="0" labelOnly="1" outline="0" fieldPosition="0">
        <references count="7">
          <reference field="5" count="1" selected="0">
            <x v="4"/>
          </reference>
          <reference field="11" count="1" selected="0">
            <x v="1"/>
          </reference>
          <reference field="14" count="1" selected="0">
            <x v="164"/>
          </reference>
          <reference field="15" count="1" selected="0">
            <x v="1"/>
          </reference>
          <reference field="17" count="2">
            <x v="3"/>
            <x v="40"/>
          </reference>
          <reference field="18" count="1" selected="0">
            <x v="0"/>
          </reference>
          <reference field="21" count="1" selected="0">
            <x v="6"/>
          </reference>
        </references>
      </pivotArea>
    </format>
    <format dxfId="2358">
      <pivotArea dataOnly="0" labelOnly="1" outline="0" fieldPosition="0">
        <references count="7">
          <reference field="5" count="1" selected="0">
            <x v="4"/>
          </reference>
          <reference field="11" count="1" selected="0">
            <x v="1"/>
          </reference>
          <reference field="14" count="1" selected="0">
            <x v="164"/>
          </reference>
          <reference field="15" count="1" selected="0">
            <x v="1"/>
          </reference>
          <reference field="17" count="1">
            <x v="99"/>
          </reference>
          <reference field="18" count="1" selected="0">
            <x v="2"/>
          </reference>
          <reference field="21" count="1" selected="0">
            <x v="6"/>
          </reference>
        </references>
      </pivotArea>
    </format>
    <format dxfId="2357">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6"/>
          </reference>
        </references>
      </pivotArea>
    </format>
    <format dxfId="2356">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6"/>
          </reference>
        </references>
      </pivotArea>
    </format>
    <format dxfId="2355">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11"/>
          </reference>
          <reference field="18" count="1" selected="0">
            <x v="3"/>
          </reference>
          <reference field="21" count="1" selected="0">
            <x v="6"/>
          </reference>
        </references>
      </pivotArea>
    </format>
    <format dxfId="2354">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6"/>
          </reference>
        </references>
      </pivotArea>
    </format>
    <format dxfId="2353">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6"/>
          </reference>
        </references>
      </pivotArea>
    </format>
    <format dxfId="2352">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6"/>
          </reference>
        </references>
      </pivotArea>
    </format>
    <format dxfId="2351">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6"/>
          </reference>
        </references>
      </pivotArea>
    </format>
    <format dxfId="2350">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6"/>
          </reference>
        </references>
      </pivotArea>
    </format>
    <format dxfId="2349">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6"/>
          </reference>
        </references>
      </pivotArea>
    </format>
    <format dxfId="2348">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1">
            <x v="107"/>
          </reference>
          <reference field="18" count="1" selected="0">
            <x v="25"/>
          </reference>
          <reference field="21" count="1" selected="0">
            <x v="6"/>
          </reference>
        </references>
      </pivotArea>
    </format>
    <format dxfId="2347">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6"/>
          </reference>
        </references>
      </pivotArea>
    </format>
    <format dxfId="2346">
      <pivotArea dataOnly="0" labelOnly="1" outline="0" fieldPosition="0">
        <references count="7">
          <reference field="5" count="1" selected="0">
            <x v="4"/>
          </reference>
          <reference field="11" count="1" selected="0">
            <x v="32"/>
          </reference>
          <reference field="14" count="1" selected="0">
            <x v="280"/>
          </reference>
          <reference field="15" count="1" selected="0">
            <x v="1"/>
          </reference>
          <reference field="17" count="2">
            <x v="1"/>
            <x v="54"/>
          </reference>
          <reference field="18" count="1" selected="0">
            <x v="0"/>
          </reference>
          <reference field="21" count="1" selected="0">
            <x v="6"/>
          </reference>
        </references>
      </pivotArea>
    </format>
    <format dxfId="2345">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13"/>
          </reference>
          <reference field="18" count="1" selected="0">
            <x v="0"/>
          </reference>
          <reference field="21" count="1" selected="0">
            <x v="6"/>
          </reference>
        </references>
      </pivotArea>
    </format>
    <format dxfId="2344">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51"/>
          </reference>
          <reference field="18" count="1" selected="0">
            <x v="4"/>
          </reference>
          <reference field="21" count="1" selected="0">
            <x v="6"/>
          </reference>
        </references>
      </pivotArea>
    </format>
    <format dxfId="2343">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2">
            <x v="1"/>
            <x v="13"/>
          </reference>
          <reference field="18" count="1" selected="0">
            <x v="0"/>
          </reference>
          <reference field="21" count="1" selected="0">
            <x v="6"/>
          </reference>
        </references>
      </pivotArea>
    </format>
    <format dxfId="2342">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6"/>
          </reference>
        </references>
      </pivotArea>
    </format>
    <format dxfId="2341">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38"/>
          </reference>
          <reference field="18" count="1" selected="0">
            <x v="19"/>
          </reference>
          <reference field="21" count="1" selected="0">
            <x v="6"/>
          </reference>
        </references>
      </pivotArea>
    </format>
    <format dxfId="2340">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6"/>
          </reference>
        </references>
      </pivotArea>
    </format>
    <format dxfId="2339">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6"/>
          </reference>
        </references>
      </pivotArea>
    </format>
    <format dxfId="2338">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1">
            <x v="47"/>
          </reference>
          <reference field="18" count="1" selected="0">
            <x v="19"/>
          </reference>
          <reference field="21" count="1" selected="0">
            <x v="6"/>
          </reference>
        </references>
      </pivotArea>
    </format>
    <format dxfId="2337">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6"/>
          </reference>
        </references>
      </pivotArea>
    </format>
    <format dxfId="2336">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1">
            <x v="51"/>
          </reference>
          <reference field="18" count="1" selected="0">
            <x v="4"/>
          </reference>
          <reference field="21" count="1" selected="0">
            <x v="6"/>
          </reference>
        </references>
      </pivotArea>
    </format>
    <format dxfId="2335">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6"/>
          </reference>
        </references>
      </pivotArea>
    </format>
    <format dxfId="2334">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6"/>
          </reference>
        </references>
      </pivotArea>
    </format>
    <format dxfId="2333">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6"/>
          </reference>
        </references>
      </pivotArea>
    </format>
    <format dxfId="2332">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1">
            <x v="6"/>
          </reference>
          <reference field="18" count="1" selected="0">
            <x v="0"/>
          </reference>
          <reference field="21" count="1" selected="0">
            <x v="6"/>
          </reference>
        </references>
      </pivotArea>
    </format>
    <format dxfId="2331">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6"/>
          </reference>
        </references>
      </pivotArea>
    </format>
    <format dxfId="2330">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2"/>
          </reference>
          <reference field="18" count="1" selected="0">
            <x v="3"/>
          </reference>
          <reference field="21" count="1" selected="0">
            <x v="6"/>
          </reference>
        </references>
      </pivotArea>
    </format>
    <format dxfId="2329">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3"/>
          </reference>
          <reference field="18" count="1" selected="0">
            <x v="21"/>
          </reference>
          <reference field="21" count="1" selected="0">
            <x v="6"/>
          </reference>
        </references>
      </pivotArea>
    </format>
    <format dxfId="2328">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6"/>
          </reference>
        </references>
      </pivotArea>
    </format>
    <format dxfId="2327">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1">
            <x v="38"/>
          </reference>
          <reference field="18" count="1" selected="0">
            <x v="19"/>
          </reference>
          <reference field="21" count="1" selected="0">
            <x v="6"/>
          </reference>
        </references>
      </pivotArea>
    </format>
    <format dxfId="2326">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1">
            <x v="66"/>
          </reference>
          <reference field="18" count="1" selected="0">
            <x v="0"/>
          </reference>
          <reference field="21" count="1" selected="0">
            <x v="6"/>
          </reference>
        </references>
      </pivotArea>
    </format>
    <format dxfId="2325">
      <pivotArea dataOnly="0" labelOnly="1" outline="0" fieldPosition="0">
        <references count="7">
          <reference field="5" count="1" selected="0">
            <x v="5"/>
          </reference>
          <reference field="11" count="1" selected="0">
            <x v="1"/>
          </reference>
          <reference field="14" count="1" selected="0">
            <x v="312"/>
          </reference>
          <reference field="15" count="1" selected="0">
            <x v="1"/>
          </reference>
          <reference field="17" count="2">
            <x v="66"/>
            <x v="67"/>
          </reference>
          <reference field="18" count="1" selected="0">
            <x v="0"/>
          </reference>
          <reference field="21" count="1" selected="0">
            <x v="6"/>
          </reference>
        </references>
      </pivotArea>
    </format>
    <format dxfId="2324">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3">
            <x v="66"/>
            <x v="67"/>
            <x v="88"/>
          </reference>
          <reference field="18" count="1" selected="0">
            <x v="0"/>
          </reference>
          <reference field="21" count="1" selected="0">
            <x v="6"/>
          </reference>
        </references>
      </pivotArea>
    </format>
    <format dxfId="2323">
      <pivotArea dataOnly="0" labelOnly="1" outline="0" fieldPosition="0">
        <references count="7">
          <reference field="5" count="1" selected="0">
            <x v="5"/>
          </reference>
          <reference field="11" count="1" selected="0">
            <x v="1"/>
          </reference>
          <reference field="14" count="1" selected="0">
            <x v="283"/>
          </reference>
          <reference field="15" count="1" selected="0">
            <x v="2"/>
          </reference>
          <reference field="17" count="1">
            <x v="67"/>
          </reference>
          <reference field="18" count="1" selected="0">
            <x v="0"/>
          </reference>
          <reference field="21" count="1" selected="0">
            <x v="6"/>
          </reference>
        </references>
      </pivotArea>
    </format>
    <format dxfId="2322">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6"/>
            <x v="67"/>
          </reference>
          <reference field="18" count="1" selected="0">
            <x v="0"/>
          </reference>
          <reference field="21" count="1" selected="0">
            <x v="6"/>
          </reference>
        </references>
      </pivotArea>
    </format>
    <format dxfId="2321">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6"/>
          </reference>
        </references>
      </pivotArea>
    </format>
    <format dxfId="2320">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6"/>
          </reference>
        </references>
      </pivotArea>
    </format>
    <format dxfId="2319">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4">
            <x v="66"/>
            <x v="67"/>
            <x v="70"/>
            <x v="88"/>
          </reference>
          <reference field="18" count="1" selected="0">
            <x v="0"/>
          </reference>
          <reference field="21" count="1" selected="0">
            <x v="6"/>
          </reference>
        </references>
      </pivotArea>
    </format>
    <format dxfId="2318">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1">
            <x v="76"/>
          </reference>
          <reference field="18" count="1" selected="0">
            <x v="31"/>
          </reference>
          <reference field="21" count="1" selected="0">
            <x v="6"/>
          </reference>
        </references>
      </pivotArea>
    </format>
    <format dxfId="2317">
      <pivotArea dataOnly="0" labelOnly="1" outline="0" fieldPosition="0">
        <references count="7">
          <reference field="5" count="1" selected="0">
            <x v="5"/>
          </reference>
          <reference field="11" count="1" selected="0">
            <x v="1"/>
          </reference>
          <reference field="14" count="1" selected="0">
            <x v="326"/>
          </reference>
          <reference field="15" count="1" selected="0">
            <x v="1"/>
          </reference>
          <reference field="17" count="3">
            <x v="66"/>
            <x v="67"/>
            <x v="88"/>
          </reference>
          <reference field="18" count="1" selected="0">
            <x v="0"/>
          </reference>
          <reference field="21" count="1" selected="0">
            <x v="6"/>
          </reference>
        </references>
      </pivotArea>
    </format>
    <format dxfId="2316">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1">
            <x v="66"/>
          </reference>
          <reference field="18" count="1" selected="0">
            <x v="0"/>
          </reference>
          <reference field="21" count="1" selected="0">
            <x v="6"/>
          </reference>
        </references>
      </pivotArea>
    </format>
    <format dxfId="2315">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2">
            <x v="66"/>
            <x v="67"/>
          </reference>
          <reference field="18" count="1" selected="0">
            <x v="0"/>
          </reference>
          <reference field="21" count="1" selected="0">
            <x v="6"/>
          </reference>
        </references>
      </pivotArea>
    </format>
    <format dxfId="2314">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2">
            <x v="66"/>
            <x v="67"/>
          </reference>
          <reference field="18" count="1" selected="0">
            <x v="0"/>
          </reference>
          <reference field="21" count="1" selected="0">
            <x v="6"/>
          </reference>
        </references>
      </pivotArea>
    </format>
    <format dxfId="2313">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3">
            <x v="66"/>
            <x v="67"/>
            <x v="88"/>
          </reference>
          <reference field="18" count="1" selected="0">
            <x v="0"/>
          </reference>
          <reference field="21" count="1" selected="0">
            <x v="6"/>
          </reference>
        </references>
      </pivotArea>
    </format>
    <format dxfId="2312">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1">
            <x v="66"/>
          </reference>
          <reference field="18" count="1" selected="0">
            <x v="0"/>
          </reference>
          <reference field="21" count="1" selected="0">
            <x v="6"/>
          </reference>
        </references>
      </pivotArea>
    </format>
    <format dxfId="2311">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3">
            <x v="66"/>
            <x v="67"/>
            <x v="88"/>
          </reference>
          <reference field="18" count="1" selected="0">
            <x v="0"/>
          </reference>
          <reference field="21" count="1" selected="0">
            <x v="6"/>
          </reference>
        </references>
      </pivotArea>
    </format>
    <format dxfId="2310">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6"/>
          </reference>
        </references>
      </pivotArea>
    </format>
    <format dxfId="2309">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6"/>
          </reference>
        </references>
      </pivotArea>
    </format>
    <format dxfId="2308">
      <pivotArea dataOnly="0" labelOnly="1" outline="0" fieldPosition="0">
        <references count="7">
          <reference field="5" count="1" selected="0">
            <x v="5"/>
          </reference>
          <reference field="11" count="1" selected="0">
            <x v="1"/>
          </reference>
          <reference field="14" count="1" selected="0">
            <x v="327"/>
          </reference>
          <reference field="15" count="1" selected="0">
            <x v="2"/>
          </reference>
          <reference field="17" count="1">
            <x v="67"/>
          </reference>
          <reference field="18" count="1" selected="0">
            <x v="0"/>
          </reference>
          <reference field="21" count="1" selected="0">
            <x v="6"/>
          </reference>
        </references>
      </pivotArea>
    </format>
    <format dxfId="2307">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1">
            <x v="74"/>
          </reference>
          <reference field="18" count="1" selected="0">
            <x v="0"/>
          </reference>
          <reference field="21" count="1" selected="0">
            <x v="6"/>
          </reference>
        </references>
      </pivotArea>
    </format>
    <format dxfId="2306">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6"/>
          </reference>
        </references>
      </pivotArea>
    </format>
    <format dxfId="2305">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6"/>
          </reference>
        </references>
      </pivotArea>
    </format>
    <format dxfId="2304">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2">
            <x v="74"/>
            <x v="75"/>
          </reference>
          <reference field="18" count="1" selected="0">
            <x v="0"/>
          </reference>
          <reference field="21" count="1" selected="0">
            <x v="6"/>
          </reference>
        </references>
      </pivotArea>
    </format>
    <format dxfId="2303">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6"/>
          </reference>
        </references>
      </pivotArea>
    </format>
    <format dxfId="2302">
      <pivotArea dataOnly="0" labelOnly="1" outline="0" fieldPosition="0">
        <references count="7">
          <reference field="5" count="1" selected="0">
            <x v="6"/>
          </reference>
          <reference field="11" count="1" selected="0">
            <x v="1"/>
          </reference>
          <reference field="14" count="1" selected="0">
            <x v="328"/>
          </reference>
          <reference field="15" count="1" selected="0">
            <x v="1"/>
          </reference>
          <reference field="17" count="3">
            <x v="1"/>
            <x v="74"/>
            <x v="75"/>
          </reference>
          <reference field="18" count="1" selected="0">
            <x v="0"/>
          </reference>
          <reference field="21" count="1" selected="0">
            <x v="6"/>
          </reference>
        </references>
      </pivotArea>
    </format>
    <format dxfId="2301">
      <pivotArea dataOnly="0" labelOnly="1" outline="0" fieldPosition="0">
        <references count="7">
          <reference field="5" count="1" selected="0">
            <x v="6"/>
          </reference>
          <reference field="11" count="1" selected="0">
            <x v="1"/>
          </reference>
          <reference field="14" count="1" selected="0">
            <x v="328"/>
          </reference>
          <reference field="15" count="1" selected="0">
            <x v="1"/>
          </reference>
          <reference field="17" count="1">
            <x v="69"/>
          </reference>
          <reference field="18" count="1" selected="0">
            <x v="20"/>
          </reference>
          <reference field="21" count="1" selected="0">
            <x v="6"/>
          </reference>
        </references>
      </pivotArea>
    </format>
    <format dxfId="2300">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3">
            <x v="1"/>
            <x v="74"/>
            <x v="75"/>
          </reference>
          <reference field="18" count="1" selected="0">
            <x v="0"/>
          </reference>
          <reference field="21" count="1" selected="0">
            <x v="6"/>
          </reference>
        </references>
      </pivotArea>
    </format>
    <format dxfId="2299">
      <pivotArea dataOnly="0" labelOnly="1" outline="0" fieldPosition="0">
        <references count="7">
          <reference field="5" count="1" selected="0">
            <x v="6"/>
          </reference>
          <reference field="11" count="1" selected="0">
            <x v="1"/>
          </reference>
          <reference field="14" count="1" selected="0">
            <x v="289"/>
          </reference>
          <reference field="15" count="1" selected="0">
            <x v="0"/>
          </reference>
          <reference field="17" count="1">
            <x v="69"/>
          </reference>
          <reference field="18" count="1" selected="0">
            <x v="20"/>
          </reference>
          <reference field="21" count="1" selected="0">
            <x v="6"/>
          </reference>
        </references>
      </pivotArea>
    </format>
    <format dxfId="2298">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2">
            <x v="74"/>
            <x v="75"/>
          </reference>
          <reference field="18" count="1" selected="0">
            <x v="0"/>
          </reference>
          <reference field="21" count="1" selected="0">
            <x v="6"/>
          </reference>
        </references>
      </pivotArea>
    </format>
    <format dxfId="2297">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2">
            <x v="74"/>
            <x v="75"/>
          </reference>
          <reference field="18" count="1" selected="0">
            <x v="0"/>
          </reference>
          <reference field="21" count="1" selected="0">
            <x v="6"/>
          </reference>
        </references>
      </pivotArea>
    </format>
    <format dxfId="2296">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2">
            <x v="74"/>
            <x v="75"/>
          </reference>
          <reference field="18" count="1" selected="0">
            <x v="0"/>
          </reference>
          <reference field="21" count="1" selected="0">
            <x v="6"/>
          </reference>
        </references>
      </pivotArea>
    </format>
    <format dxfId="2295">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6"/>
          </reference>
        </references>
      </pivotArea>
    </format>
    <format dxfId="2294">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6"/>
          </reference>
        </references>
      </pivotArea>
    </format>
    <format dxfId="2293">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6"/>
          </reference>
        </references>
      </pivotArea>
    </format>
    <format dxfId="2292">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3">
            <x v="1"/>
            <x v="74"/>
            <x v="75"/>
          </reference>
          <reference field="18" count="1" selected="0">
            <x v="0"/>
          </reference>
          <reference field="21" count="1" selected="0">
            <x v="6"/>
          </reference>
        </references>
      </pivotArea>
    </format>
    <format dxfId="2291">
      <pivotArea dataOnly="0" labelOnly="1" outline="0" fieldPosition="0">
        <references count="7">
          <reference field="5" count="1" selected="0">
            <x v="6"/>
          </reference>
          <reference field="11" count="1" selected="0">
            <x v="1"/>
          </reference>
          <reference field="14" count="1" selected="0">
            <x v="283"/>
          </reference>
          <reference field="15" count="1" selected="0">
            <x v="1"/>
          </reference>
          <reference field="17" count="2">
            <x v="74"/>
            <x v="75"/>
          </reference>
          <reference field="18" count="1" selected="0">
            <x v="0"/>
          </reference>
          <reference field="21" count="1" selected="0">
            <x v="6"/>
          </reference>
        </references>
      </pivotArea>
    </format>
    <format dxfId="2290">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6"/>
          </reference>
        </references>
      </pivotArea>
    </format>
    <format dxfId="2289">
      <pivotArea dataOnly="0" labelOnly="1" outline="0" fieldPosition="0">
        <references count="7">
          <reference field="5" count="1" selected="0">
            <x v="6"/>
          </reference>
          <reference field="11" count="1" selected="0">
            <x v="1"/>
          </reference>
          <reference field="14" count="1" selected="0">
            <x v="329"/>
          </reference>
          <reference field="15" count="1" selected="0">
            <x v="2"/>
          </reference>
          <reference field="17" count="3">
            <x v="1"/>
            <x v="74"/>
            <x v="75"/>
          </reference>
          <reference field="18" count="1" selected="0">
            <x v="0"/>
          </reference>
          <reference field="21" count="1" selected="0">
            <x v="6"/>
          </reference>
        </references>
      </pivotArea>
    </format>
    <format dxfId="2288">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6"/>
          </reference>
        </references>
      </pivotArea>
    </format>
    <format dxfId="2287">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3">
            <x v="1"/>
            <x v="74"/>
            <x v="75"/>
          </reference>
          <reference field="18" count="1" selected="0">
            <x v="0"/>
          </reference>
          <reference field="21" count="1" selected="0">
            <x v="6"/>
          </reference>
        </references>
      </pivotArea>
    </format>
    <format dxfId="2286">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6"/>
          </reference>
        </references>
      </pivotArea>
    </format>
    <format dxfId="2285">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6"/>
          </reference>
        </references>
      </pivotArea>
    </format>
    <format dxfId="2284">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1">
            <x v="69"/>
          </reference>
          <reference field="18" count="1" selected="0">
            <x v="20"/>
          </reference>
          <reference field="21" count="1" selected="0">
            <x v="6"/>
          </reference>
        </references>
      </pivotArea>
    </format>
    <format dxfId="2283">
      <pivotArea dataOnly="0" labelOnly="1" outline="0" fieldPosition="0">
        <references count="7">
          <reference field="5" count="1" selected="0">
            <x v="6"/>
          </reference>
          <reference field="11" count="1" selected="0">
            <x v="1"/>
          </reference>
          <reference field="14" count="1" selected="0">
            <x v="315"/>
          </reference>
          <reference field="15" count="1" selected="0">
            <x v="0"/>
          </reference>
          <reference field="17" count="3">
            <x v="1"/>
            <x v="74"/>
            <x v="75"/>
          </reference>
          <reference field="18" count="1" selected="0">
            <x v="0"/>
          </reference>
          <reference field="21" count="1" selected="0">
            <x v="6"/>
          </reference>
        </references>
      </pivotArea>
    </format>
    <format dxfId="2282">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6"/>
          </reference>
        </references>
      </pivotArea>
    </format>
    <format dxfId="2281">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1">
            <x v="69"/>
          </reference>
          <reference field="18" count="1" selected="0">
            <x v="20"/>
          </reference>
          <reference field="21" count="1" selected="0">
            <x v="6"/>
          </reference>
        </references>
      </pivotArea>
    </format>
    <format dxfId="2280">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6"/>
          </reference>
        </references>
      </pivotArea>
    </format>
    <format dxfId="2279">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6"/>
          </reference>
        </references>
      </pivotArea>
    </format>
    <format dxfId="2278">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6"/>
          </reference>
        </references>
      </pivotArea>
    </format>
    <format dxfId="2277">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6"/>
          </reference>
        </references>
      </pivotArea>
    </format>
    <format dxfId="2276">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6"/>
          </reference>
        </references>
      </pivotArea>
    </format>
    <format dxfId="2275">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1">
            <x v="69"/>
          </reference>
          <reference field="18" count="1" selected="0">
            <x v="20"/>
          </reference>
          <reference field="21" count="1" selected="0">
            <x v="6"/>
          </reference>
        </references>
      </pivotArea>
    </format>
    <format dxfId="2274">
      <pivotArea dataOnly="0" labelOnly="1" outline="0" fieldPosition="0">
        <references count="7">
          <reference field="5" count="1" selected="0">
            <x v="6"/>
          </reference>
          <reference field="11" count="1" selected="0">
            <x v="1"/>
          </reference>
          <reference field="14" count="1" selected="0">
            <x v="293"/>
          </reference>
          <reference field="15" count="1" selected="0">
            <x v="1"/>
          </reference>
          <reference field="17" count="1">
            <x v="75"/>
          </reference>
          <reference field="18" count="1" selected="0">
            <x v="0"/>
          </reference>
          <reference field="21" count="1" selected="0">
            <x v="6"/>
          </reference>
        </references>
      </pivotArea>
    </format>
    <format dxfId="2273">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6"/>
          </reference>
        </references>
      </pivotArea>
    </format>
    <format dxfId="2272">
      <pivotArea dataOnly="0" labelOnly="1" outline="0" fieldPosition="0">
        <references count="7">
          <reference field="5" count="1" selected="0">
            <x v="6"/>
          </reference>
          <reference field="11" count="1" selected="0">
            <x v="1"/>
          </reference>
          <reference field="14" count="1" selected="0">
            <x v="316"/>
          </reference>
          <reference field="15" count="1" selected="0">
            <x v="1"/>
          </reference>
          <reference field="17" count="3">
            <x v="1"/>
            <x v="74"/>
            <x v="75"/>
          </reference>
          <reference field="18" count="1" selected="0">
            <x v="0"/>
          </reference>
          <reference field="21" count="1" selected="0">
            <x v="6"/>
          </reference>
        </references>
      </pivotArea>
    </format>
    <format dxfId="2271">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6"/>
          </reference>
        </references>
      </pivotArea>
    </format>
    <format dxfId="2270">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1">
            <x v="69"/>
          </reference>
          <reference field="18" count="1" selected="0">
            <x v="20"/>
          </reference>
          <reference field="21" count="1" selected="0">
            <x v="6"/>
          </reference>
        </references>
      </pivotArea>
    </format>
    <format dxfId="2269">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6"/>
          </reference>
        </references>
      </pivotArea>
    </format>
    <format dxfId="2268">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4">
            <x v="1"/>
            <x v="74"/>
            <x v="75"/>
            <x v="89"/>
          </reference>
          <reference field="18" count="1" selected="0">
            <x v="0"/>
          </reference>
          <reference field="21" count="1" selected="0">
            <x v="6"/>
          </reference>
        </references>
      </pivotArea>
    </format>
    <format dxfId="2267">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1">
            <x v="69"/>
          </reference>
          <reference field="18" count="1" selected="0">
            <x v="20"/>
          </reference>
          <reference field="21" count="1" selected="0">
            <x v="6"/>
          </reference>
        </references>
      </pivotArea>
    </format>
    <format dxfId="2266">
      <pivotArea dataOnly="0" labelOnly="1" outline="0" fieldPosition="0">
        <references count="7">
          <reference field="5" count="1" selected="0">
            <x v="6"/>
          </reference>
          <reference field="11" count="1" selected="0">
            <x v="1"/>
          </reference>
          <reference field="14" count="1" selected="0">
            <x v="206"/>
          </reference>
          <reference field="15" count="1" selected="0">
            <x v="2"/>
          </reference>
          <reference field="17" count="1">
            <x v="74"/>
          </reference>
          <reference field="18" count="1" selected="0">
            <x v="0"/>
          </reference>
          <reference field="21" count="1" selected="0">
            <x v="6"/>
          </reference>
        </references>
      </pivotArea>
    </format>
    <format dxfId="2265">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6"/>
          </reference>
        </references>
      </pivotArea>
    </format>
    <format dxfId="2264">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2">
            <x v="69"/>
            <x v="71"/>
          </reference>
          <reference field="18" count="1" selected="0">
            <x v="20"/>
          </reference>
          <reference field="21" count="1" selected="0">
            <x v="6"/>
          </reference>
        </references>
      </pivotArea>
    </format>
    <format dxfId="2263">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6"/>
          </reference>
        </references>
      </pivotArea>
    </format>
    <format dxfId="226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6"/>
          </reference>
        </references>
      </pivotArea>
    </format>
    <format dxfId="2261">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6"/>
          </reference>
        </references>
      </pivotArea>
    </format>
    <format dxfId="2260">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6"/>
          </reference>
        </references>
      </pivotArea>
    </format>
    <format dxfId="2259">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6"/>
          </reference>
        </references>
      </pivotArea>
    </format>
    <format dxfId="2258">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6"/>
          </reference>
        </references>
      </pivotArea>
    </format>
    <format dxfId="2257">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6"/>
          </reference>
        </references>
      </pivotArea>
    </format>
    <format dxfId="2256">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6"/>
          </reference>
        </references>
      </pivotArea>
    </format>
    <format dxfId="2255">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6"/>
          </reference>
        </references>
      </pivotArea>
    </format>
    <format dxfId="2254">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6"/>
          </reference>
        </references>
      </pivotArea>
    </format>
    <format dxfId="2253">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6"/>
          </reference>
        </references>
      </pivotArea>
    </format>
    <format dxfId="2252">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6"/>
          </reference>
        </references>
      </pivotArea>
    </format>
    <format dxfId="2251">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6"/>
          </reference>
        </references>
      </pivotArea>
    </format>
    <format dxfId="2250">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6"/>
          </reference>
        </references>
      </pivotArea>
    </format>
    <format dxfId="2249">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6"/>
          </reference>
        </references>
      </pivotArea>
    </format>
    <format dxfId="2248">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6"/>
          </reference>
        </references>
      </pivotArea>
    </format>
    <format dxfId="2247">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6"/>
          </reference>
        </references>
      </pivotArea>
    </format>
    <format dxfId="2246">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6"/>
          </reference>
        </references>
      </pivotArea>
    </format>
    <format dxfId="2245">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07"/>
          </reference>
          <reference field="18" count="1" selected="0">
            <x v="32"/>
          </reference>
          <reference field="21" count="1" selected="0">
            <x v="6"/>
          </reference>
        </references>
      </pivotArea>
    </format>
    <format dxfId="2244">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6"/>
          </reference>
        </references>
      </pivotArea>
    </format>
    <format dxfId="2243">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6"/>
          </reference>
        </references>
      </pivotArea>
    </format>
    <format dxfId="2242">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6"/>
          </reference>
        </references>
      </pivotArea>
    </format>
    <format dxfId="2241">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6"/>
          </reference>
        </references>
      </pivotArea>
    </format>
    <format dxfId="2240">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6"/>
          </reference>
        </references>
      </pivotArea>
    </format>
    <format dxfId="2239">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6"/>
          </reference>
        </references>
      </pivotArea>
    </format>
    <format dxfId="2238">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6"/>
          </reference>
        </references>
      </pivotArea>
    </format>
    <format dxfId="2237">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6"/>
          </reference>
        </references>
      </pivotArea>
    </format>
    <format dxfId="2236">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6"/>
          </reference>
        </references>
      </pivotArea>
    </format>
    <format dxfId="2235">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6"/>
          </reference>
        </references>
      </pivotArea>
    </format>
    <format dxfId="2234">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6"/>
          </reference>
        </references>
      </pivotArea>
    </format>
    <format dxfId="2233">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6"/>
          </reference>
        </references>
      </pivotArea>
    </format>
    <format dxfId="2232">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6"/>
          </reference>
        </references>
      </pivotArea>
    </format>
    <format dxfId="2231">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6"/>
          </reference>
        </references>
      </pivotArea>
    </format>
    <format dxfId="2230">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6"/>
          </reference>
        </references>
      </pivotArea>
    </format>
    <format dxfId="2229">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82"/>
          </reference>
          <reference field="18" count="1" selected="0">
            <x v="28"/>
          </reference>
          <reference field="21" count="1" selected="0">
            <x v="6"/>
          </reference>
        </references>
      </pivotArea>
    </format>
    <format dxfId="2228">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6"/>
          </reference>
        </references>
      </pivotArea>
    </format>
    <format dxfId="2227">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6"/>
          </reference>
        </references>
      </pivotArea>
    </format>
    <format dxfId="2226">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6"/>
          </reference>
        </references>
      </pivotArea>
    </format>
    <format dxfId="2225">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6"/>
          </reference>
        </references>
      </pivotArea>
    </format>
    <format dxfId="2224">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
          </reference>
          <reference field="18" count="1" selected="0">
            <x v="9"/>
          </reference>
          <reference field="21" count="1" selected="0">
            <x v="6"/>
          </reference>
        </references>
      </pivotArea>
    </format>
    <format dxfId="2223">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91"/>
          </reference>
          <reference field="18" count="1" selected="0">
            <x v="33"/>
          </reference>
          <reference field="21" count="1" selected="0">
            <x v="6"/>
          </reference>
        </references>
      </pivotArea>
    </format>
    <format dxfId="2222">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6"/>
          </reference>
        </references>
      </pivotArea>
    </format>
    <format dxfId="2221">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6"/>
          </reference>
        </references>
      </pivotArea>
    </format>
    <format dxfId="2220">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6"/>
          </reference>
        </references>
      </pivotArea>
    </format>
    <format dxfId="2219">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
          </reference>
          <reference field="18" count="1" selected="0">
            <x v="7"/>
          </reference>
          <reference field="21" count="1" selected="0">
            <x v="6"/>
          </reference>
        </references>
      </pivotArea>
    </format>
    <format dxfId="2218">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2">
            <x v="18"/>
            <x v="19"/>
          </reference>
          <reference field="18" count="1" selected="0">
            <x v="6"/>
          </reference>
          <reference field="21" count="1" selected="0">
            <x v="6"/>
          </reference>
        </references>
      </pivotArea>
    </format>
    <format dxfId="2217">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1">
            <x v="1"/>
          </reference>
          <reference field="18" count="1" selected="0">
            <x v="7"/>
          </reference>
          <reference field="21" count="1" selected="0">
            <x v="6"/>
          </reference>
        </references>
      </pivotArea>
    </format>
    <format dxfId="2216">
      <pivotArea dataOnly="0" labelOnly="1" outline="0" fieldPosition="0">
        <references count="7">
          <reference field="5" count="1" selected="0">
            <x v="1"/>
          </reference>
          <reference field="11" count="1" selected="0">
            <x v="1"/>
          </reference>
          <reference field="14" count="1" selected="0">
            <x v="260"/>
          </reference>
          <reference field="15" count="1" selected="0">
            <x v="1"/>
          </reference>
          <reference field="17" count="2">
            <x v="18"/>
            <x v="19"/>
          </reference>
          <reference field="18" count="1" selected="0">
            <x v="6"/>
          </reference>
          <reference field="21" count="1" selected="0">
            <x v="6"/>
          </reference>
        </references>
      </pivotArea>
    </format>
    <format dxfId="2215">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1">
            <x v="18"/>
          </reference>
          <reference field="18" count="1" selected="0">
            <x v="16"/>
          </reference>
          <reference field="21" count="1" selected="0">
            <x v="7"/>
          </reference>
        </references>
      </pivotArea>
    </format>
    <format dxfId="2214">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2">
            <x v="18"/>
            <x v="19"/>
          </reference>
          <reference field="18" count="1" selected="0">
            <x v="16"/>
          </reference>
          <reference field="21" count="1" selected="0">
            <x v="7"/>
          </reference>
        </references>
      </pivotArea>
    </format>
    <format dxfId="2213">
      <pivotArea dataOnly="0" labelOnly="1" outline="0" fieldPosition="0">
        <references count="7">
          <reference field="5" count="1" selected="0">
            <x v="2"/>
          </reference>
          <reference field="11" count="1" selected="0">
            <x v="27"/>
          </reference>
          <reference field="14" count="1" selected="0">
            <x v="330"/>
          </reference>
          <reference field="15" count="1" selected="0">
            <x v="1"/>
          </reference>
          <reference field="17" count="1">
            <x v="19"/>
          </reference>
          <reference field="18" count="1" selected="0">
            <x v="16"/>
          </reference>
          <reference field="21" count="1" selected="0">
            <x v="7"/>
          </reference>
        </references>
      </pivotArea>
    </format>
    <format dxfId="2212">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7"/>
          </reference>
        </references>
      </pivotArea>
    </format>
    <format dxfId="2211">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2">
            <x v="18"/>
            <x v="19"/>
          </reference>
          <reference field="18" count="1" selected="0">
            <x v="16"/>
          </reference>
          <reference field="21" count="1" selected="0">
            <x v="7"/>
          </reference>
        </references>
      </pivotArea>
    </format>
    <format dxfId="2210">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7"/>
          </reference>
        </references>
      </pivotArea>
    </format>
    <format dxfId="2209">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7"/>
          </reference>
        </references>
      </pivotArea>
    </format>
    <format dxfId="2208">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1">
            <x v="31"/>
          </reference>
          <reference field="18" count="1" selected="0">
            <x v="17"/>
          </reference>
          <reference field="21" count="1" selected="0">
            <x v="7"/>
          </reference>
        </references>
      </pivotArea>
    </format>
    <format dxfId="2207">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2">
            <x v="18"/>
            <x v="19"/>
          </reference>
          <reference field="18" count="1" selected="0">
            <x v="16"/>
          </reference>
          <reference field="21" count="1" selected="0">
            <x v="7"/>
          </reference>
        </references>
      </pivotArea>
    </format>
    <format dxfId="2206">
      <pivotArea dataOnly="0" labelOnly="1" outline="0" fieldPosition="0">
        <references count="7">
          <reference field="5" count="1" selected="0">
            <x v="2"/>
          </reference>
          <reference field="11" count="1" selected="0">
            <x v="4"/>
          </reference>
          <reference field="14" count="1" selected="0">
            <x v="68"/>
          </reference>
          <reference field="15" count="1" selected="0">
            <x v="1"/>
          </reference>
          <reference field="17" count="1">
            <x v="18"/>
          </reference>
          <reference field="18" count="1" selected="0">
            <x v="16"/>
          </reference>
          <reference field="21" count="1" selected="0">
            <x v="7"/>
          </reference>
        </references>
      </pivotArea>
    </format>
    <format dxfId="2205">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2">
            <x v="18"/>
            <x v="19"/>
          </reference>
          <reference field="18" count="1" selected="0">
            <x v="16"/>
          </reference>
          <reference field="21" count="1" selected="0">
            <x v="7"/>
          </reference>
        </references>
      </pivotArea>
    </format>
    <format dxfId="2204">
      <pivotArea dataOnly="0" labelOnly="1" outline="0" fieldPosition="0">
        <references count="7">
          <reference field="5" count="1" selected="0">
            <x v="2"/>
          </reference>
          <reference field="11" count="1" selected="0">
            <x v="27"/>
          </reference>
          <reference field="14" count="1" selected="0">
            <x v="331"/>
          </reference>
          <reference field="15" count="1" selected="0">
            <x v="1"/>
          </reference>
          <reference field="17" count="1">
            <x v="19"/>
          </reference>
          <reference field="18" count="1" selected="0">
            <x v="16"/>
          </reference>
          <reference field="21" count="1" selected="0">
            <x v="7"/>
          </reference>
        </references>
      </pivotArea>
    </format>
    <format dxfId="2203">
      <pivotArea dataOnly="0" labelOnly="1" outline="0" fieldPosition="0">
        <references count="7">
          <reference field="5" count="1" selected="0">
            <x v="2"/>
          </reference>
          <reference field="11" count="1" selected="0">
            <x v="31"/>
          </reference>
          <reference field="14" count="1" selected="0">
            <x v="331"/>
          </reference>
          <reference field="15" count="1" selected="0">
            <x v="1"/>
          </reference>
          <reference field="17" count="1">
            <x v="19"/>
          </reference>
          <reference field="18" count="1" selected="0">
            <x v="16"/>
          </reference>
          <reference field="21" count="1" selected="0">
            <x v="7"/>
          </reference>
        </references>
      </pivotArea>
    </format>
    <format dxfId="2202">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7"/>
          </reference>
        </references>
      </pivotArea>
    </format>
    <format dxfId="2201">
      <pivotArea dataOnly="0" labelOnly="1" outline="0" fieldPosition="0">
        <references count="7">
          <reference field="5" count="1" selected="0">
            <x v="2"/>
          </reference>
          <reference field="11" count="1" selected="0">
            <x v="14"/>
          </reference>
          <reference field="14" count="1" selected="0">
            <x v="320"/>
          </reference>
          <reference field="15" count="1" selected="0">
            <x v="1"/>
          </reference>
          <reference field="17" count="2">
            <x v="18"/>
            <x v="19"/>
          </reference>
          <reference field="18" count="1" selected="0">
            <x v="16"/>
          </reference>
          <reference field="21" count="1" selected="0">
            <x v="7"/>
          </reference>
        </references>
      </pivotArea>
    </format>
    <format dxfId="2200">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7"/>
          </reference>
        </references>
      </pivotArea>
    </format>
    <format dxfId="2199">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9"/>
          </reference>
          <reference field="18" count="1" selected="0">
            <x v="16"/>
          </reference>
          <reference field="21" count="1" selected="0">
            <x v="7"/>
          </reference>
        </references>
      </pivotArea>
    </format>
    <format dxfId="2198">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9"/>
          </reference>
          <reference field="18" count="1" selected="0">
            <x v="16"/>
          </reference>
          <reference field="21" count="1" selected="0">
            <x v="7"/>
          </reference>
        </references>
      </pivotArea>
    </format>
    <format dxfId="2197">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7"/>
          </reference>
        </references>
      </pivotArea>
    </format>
    <format dxfId="2196">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1">
            <x v="31"/>
          </reference>
          <reference field="18" count="1" selected="0">
            <x v="17"/>
          </reference>
          <reference field="21" count="1" selected="0">
            <x v="7"/>
          </reference>
        </references>
      </pivotArea>
    </format>
    <format dxfId="2195">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2">
            <x v="18"/>
            <x v="19"/>
          </reference>
          <reference field="18" count="1" selected="0">
            <x v="16"/>
          </reference>
          <reference field="21" count="1" selected="0">
            <x v="7"/>
          </reference>
        </references>
      </pivotArea>
    </format>
    <format dxfId="2194">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2">
            <x v="18"/>
            <x v="19"/>
          </reference>
          <reference field="18" count="1" selected="0">
            <x v="16"/>
          </reference>
          <reference field="21" count="1" selected="0">
            <x v="7"/>
          </reference>
        </references>
      </pivotArea>
    </format>
    <format dxfId="2193">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1">
            <x v="19"/>
          </reference>
          <reference field="18" count="1" selected="0">
            <x v="16"/>
          </reference>
          <reference field="21" count="1" selected="0">
            <x v="7"/>
          </reference>
        </references>
      </pivotArea>
    </format>
    <format dxfId="2192">
      <pivotArea dataOnly="0" labelOnly="1" outline="0" fieldPosition="0">
        <references count="7">
          <reference field="5" count="1" selected="0">
            <x v="2"/>
          </reference>
          <reference field="11" count="1" selected="0">
            <x v="27"/>
          </reference>
          <reference field="14" count="1" selected="0">
            <x v="317"/>
          </reference>
          <reference field="15" count="1" selected="0">
            <x v="1"/>
          </reference>
          <reference field="17" count="1">
            <x v="19"/>
          </reference>
          <reference field="18" count="1" selected="0">
            <x v="16"/>
          </reference>
          <reference field="21" count="1" selected="0">
            <x v="7"/>
          </reference>
        </references>
      </pivotArea>
    </format>
    <format dxfId="2191">
      <pivotArea dataOnly="0" labelOnly="1" outline="0" fieldPosition="0">
        <references count="7">
          <reference field="5" count="1" selected="0">
            <x v="2"/>
          </reference>
          <reference field="11" count="1" selected="0">
            <x v="14"/>
          </reference>
          <reference field="14" count="1" selected="0">
            <x v="322"/>
          </reference>
          <reference field="15" count="1" selected="0">
            <x v="1"/>
          </reference>
          <reference field="17" count="2">
            <x v="18"/>
            <x v="19"/>
          </reference>
          <reference field="18" count="1" selected="0">
            <x v="16"/>
          </reference>
          <reference field="21" count="1" selected="0">
            <x v="7"/>
          </reference>
        </references>
      </pivotArea>
    </format>
    <format dxfId="2190">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7"/>
          </reference>
        </references>
      </pivotArea>
    </format>
    <format dxfId="2189">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7"/>
          </reference>
        </references>
      </pivotArea>
    </format>
    <format dxfId="2188">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20"/>
          </reference>
          <reference field="18" count="1" selected="0">
            <x v="8"/>
          </reference>
          <reference field="21" count="1" selected="0">
            <x v="7"/>
          </reference>
        </references>
      </pivotArea>
    </format>
    <format dxfId="2187">
      <pivotArea dataOnly="0" labelOnly="1" outline="0" fieldPosition="0">
        <references count="7">
          <reference field="5" count="1" selected="0">
            <x v="2"/>
          </reference>
          <reference field="11" count="1" selected="0">
            <x v="28"/>
          </reference>
          <reference field="14" count="1" selected="0">
            <x v="332"/>
          </reference>
          <reference field="15" count="1" selected="0">
            <x v="1"/>
          </reference>
          <reference field="17" count="1">
            <x v="19"/>
          </reference>
          <reference field="18" count="1" selected="0">
            <x v="16"/>
          </reference>
          <reference field="21" count="1" selected="0">
            <x v="7"/>
          </reference>
        </references>
      </pivotArea>
    </format>
    <format dxfId="2186">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1">
            <x v="18"/>
          </reference>
          <reference field="18" count="1" selected="0">
            <x v="16"/>
          </reference>
          <reference field="21" count="1" selected="0">
            <x v="7"/>
          </reference>
        </references>
      </pivotArea>
    </format>
    <format dxfId="2185">
      <pivotArea dataOnly="0" labelOnly="1" outline="0" fieldPosition="0">
        <references count="7">
          <reference field="5" count="1" selected="0">
            <x v="2"/>
          </reference>
          <reference field="11" count="1" selected="0">
            <x v="28"/>
          </reference>
          <reference field="14" count="1" selected="0">
            <x v="239"/>
          </reference>
          <reference field="15" count="1" selected="0">
            <x v="1"/>
          </reference>
          <reference field="17" count="2">
            <x v="18"/>
            <x v="19"/>
          </reference>
          <reference field="18" count="1" selected="0">
            <x v="16"/>
          </reference>
          <reference field="21" count="1" selected="0">
            <x v="7"/>
          </reference>
        </references>
      </pivotArea>
    </format>
    <format dxfId="2184">
      <pivotArea dataOnly="0" labelOnly="1" outline="0" fieldPosition="0">
        <references count="7">
          <reference field="5" count="1" selected="0">
            <x v="3"/>
          </reference>
          <reference field="11" count="1" selected="0">
            <x v="26"/>
          </reference>
          <reference field="14" count="1" selected="0">
            <x v="308"/>
          </reference>
          <reference field="15" count="1" selected="0">
            <x v="2"/>
          </reference>
          <reference field="17" count="1">
            <x v="18"/>
          </reference>
          <reference field="18" count="1" selected="0">
            <x v="18"/>
          </reference>
          <reference field="21" count="1" selected="0">
            <x v="7"/>
          </reference>
        </references>
      </pivotArea>
    </format>
    <format dxfId="2183">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18"/>
          </reference>
          <reference field="18" count="1" selected="0">
            <x v="18"/>
          </reference>
          <reference field="21" count="1" selected="0">
            <x v="7"/>
          </reference>
        </references>
      </pivotArea>
    </format>
    <format dxfId="2182">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7"/>
          </reference>
        </references>
      </pivotArea>
    </format>
    <format dxfId="2181">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77"/>
          </reference>
          <reference field="18" count="1" selected="0">
            <x v="22"/>
          </reference>
          <reference field="21" count="1" selected="0">
            <x v="7"/>
          </reference>
        </references>
      </pivotArea>
    </format>
    <format dxfId="2180">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18"/>
          </reference>
          <reference field="18" count="1" selected="0">
            <x v="18"/>
          </reference>
          <reference field="21" count="1" selected="0">
            <x v="7"/>
          </reference>
        </references>
      </pivotArea>
    </format>
    <format dxfId="2179">
      <pivotArea dataOnly="0" labelOnly="1" outline="0" fieldPosition="0">
        <references count="7">
          <reference field="5" count="1" selected="0">
            <x v="3"/>
          </reference>
          <reference field="11" count="1" selected="0">
            <x v="11"/>
          </reference>
          <reference field="14" count="1" selected="0">
            <x v="323"/>
          </reference>
          <reference field="15" count="1" selected="0">
            <x v="5"/>
          </reference>
          <reference field="17" count="1">
            <x v="18"/>
          </reference>
          <reference field="18" count="1" selected="0">
            <x v="18"/>
          </reference>
          <reference field="21" count="1" selected="0">
            <x v="7"/>
          </reference>
        </references>
      </pivotArea>
    </format>
    <format dxfId="2178">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7"/>
          </reference>
        </references>
      </pivotArea>
    </format>
    <format dxfId="2177">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7"/>
          </reference>
        </references>
      </pivotArea>
    </format>
    <format dxfId="2176">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7"/>
          </reference>
        </references>
      </pivotArea>
    </format>
    <format dxfId="2175">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7"/>
          </reference>
        </references>
      </pivotArea>
    </format>
    <format dxfId="2174">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7"/>
          </reference>
        </references>
      </pivotArea>
    </format>
    <format dxfId="2173">
      <pivotArea dataOnly="0" labelOnly="1" outline="0" fieldPosition="0">
        <references count="7">
          <reference field="5" count="1" selected="0">
            <x v="3"/>
          </reference>
          <reference field="11" count="1" selected="0">
            <x v="12"/>
          </reference>
          <reference field="14" count="1" selected="0">
            <x v="245"/>
          </reference>
          <reference field="15" count="1" selected="0">
            <x v="1"/>
          </reference>
          <reference field="17" count="1">
            <x v="18"/>
          </reference>
          <reference field="18" count="1" selected="0">
            <x v="18"/>
          </reference>
          <reference field="21" count="1" selected="0">
            <x v="7"/>
          </reference>
        </references>
      </pivotArea>
    </format>
    <format dxfId="2172">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7"/>
          </reference>
        </references>
      </pivotArea>
    </format>
    <format dxfId="2171">
      <pivotArea dataOnly="0" labelOnly="1" outline="0" fieldPosition="0">
        <references count="7">
          <reference field="5" count="1" selected="0">
            <x v="3"/>
          </reference>
          <reference field="11" count="1" selected="0">
            <x v="1"/>
          </reference>
          <reference field="14" count="1" selected="0">
            <x v="310"/>
          </reference>
          <reference field="15" count="1" selected="0">
            <x v="1"/>
          </reference>
          <reference field="17" count="1">
            <x v="18"/>
          </reference>
          <reference field="18" count="1" selected="0">
            <x v="18"/>
          </reference>
          <reference field="21" count="1" selected="0">
            <x v="7"/>
          </reference>
        </references>
      </pivotArea>
    </format>
    <format dxfId="2170">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7"/>
          </reference>
        </references>
      </pivotArea>
    </format>
    <format dxfId="2169">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7"/>
          </reference>
        </references>
      </pivotArea>
    </format>
    <format dxfId="2168">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77"/>
          </reference>
          <reference field="18" count="1" selected="0">
            <x v="22"/>
          </reference>
          <reference field="21" count="1" selected="0">
            <x v="7"/>
          </reference>
        </references>
      </pivotArea>
    </format>
    <format dxfId="2167">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7"/>
          </reference>
        </references>
      </pivotArea>
    </format>
    <format dxfId="2166">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7"/>
          </reference>
        </references>
      </pivotArea>
    </format>
    <format dxfId="2165">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7"/>
          </reference>
        </references>
      </pivotArea>
    </format>
    <format dxfId="2164">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7"/>
          </reference>
        </references>
      </pivotArea>
    </format>
    <format dxfId="2163">
      <pivotArea dataOnly="0" labelOnly="1" outline="0" fieldPosition="0">
        <references count="7">
          <reference field="5" count="1" selected="0">
            <x v="3"/>
          </reference>
          <reference field="11" count="1" selected="0">
            <x v="1"/>
          </reference>
          <reference field="14" count="1" selected="0">
            <x v="293"/>
          </reference>
          <reference field="15" count="1" selected="0">
            <x v="1"/>
          </reference>
          <reference field="17" count="1">
            <x v="18"/>
          </reference>
          <reference field="18" count="1" selected="0">
            <x v="18"/>
          </reference>
          <reference field="21" count="1" selected="0">
            <x v="7"/>
          </reference>
        </references>
      </pivotArea>
    </format>
    <format dxfId="2162">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7"/>
          </reference>
        </references>
      </pivotArea>
    </format>
    <format dxfId="2161">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7"/>
          </reference>
        </references>
      </pivotArea>
    </format>
    <format dxfId="2160">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7"/>
          </reference>
        </references>
      </pivotArea>
    </format>
    <format dxfId="2159">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7"/>
          </reference>
        </references>
      </pivotArea>
    </format>
    <format dxfId="2158">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7"/>
          </reference>
        </references>
      </pivotArea>
    </format>
    <format dxfId="2157">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7"/>
          </reference>
        </references>
      </pivotArea>
    </format>
    <format dxfId="2156">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7"/>
          </reference>
        </references>
      </pivotArea>
    </format>
    <format dxfId="2155">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7"/>
          </reference>
        </references>
      </pivotArea>
    </format>
    <format dxfId="2154">
      <pivotArea dataOnly="0" labelOnly="1" outline="0" fieldPosition="0">
        <references count="7">
          <reference field="5" count="1" selected="0">
            <x v="0"/>
          </reference>
          <reference field="11" count="1" selected="0">
            <x v="8"/>
          </reference>
          <reference field="14" count="1" selected="0">
            <x v="334"/>
          </reference>
          <reference field="15" count="1" selected="0">
            <x v="1"/>
          </reference>
          <reference field="17" count="1">
            <x v="1"/>
          </reference>
          <reference field="18" count="1" selected="0">
            <x v="0"/>
          </reference>
          <reference field="21" count="1" selected="0">
            <x v="7"/>
          </reference>
        </references>
      </pivotArea>
    </format>
    <format dxfId="2153">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7"/>
          </reference>
        </references>
      </pivotArea>
    </format>
    <format dxfId="2152">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1">
            <x v="1"/>
          </reference>
          <reference field="18" count="1" selected="0">
            <x v="0"/>
          </reference>
          <reference field="21" count="1" selected="0">
            <x v="7"/>
          </reference>
        </references>
      </pivotArea>
    </format>
    <format dxfId="2151">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7"/>
          </reference>
        </references>
      </pivotArea>
    </format>
    <format dxfId="2150">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7"/>
          </reference>
        </references>
      </pivotArea>
    </format>
    <format dxfId="2149">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7"/>
          </reference>
        </references>
      </pivotArea>
    </format>
    <format dxfId="2148">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7"/>
          </reference>
        </references>
      </pivotArea>
    </format>
    <format dxfId="2147">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2">
            <x v="1"/>
            <x v="61"/>
          </reference>
          <reference field="18" count="1" selected="0">
            <x v="0"/>
          </reference>
          <reference field="21" count="1" selected="0">
            <x v="7"/>
          </reference>
        </references>
      </pivotArea>
    </format>
    <format dxfId="2146">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1">
            <x v="2"/>
          </reference>
          <reference field="18" count="1" selected="0">
            <x v="1"/>
          </reference>
          <reference field="21" count="1" selected="0">
            <x v="7"/>
          </reference>
        </references>
      </pivotArea>
    </format>
    <format dxfId="2145">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1">
            <x v="1"/>
          </reference>
          <reference field="18" count="1" selected="0">
            <x v="0"/>
          </reference>
          <reference field="21" count="1" selected="0">
            <x v="7"/>
          </reference>
        </references>
      </pivotArea>
    </format>
    <format dxfId="2144">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7"/>
          </reference>
        </references>
      </pivotArea>
    </format>
    <format dxfId="2143">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7"/>
          </reference>
        </references>
      </pivotArea>
    </format>
    <format dxfId="2142">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7"/>
          </reference>
        </references>
      </pivotArea>
    </format>
    <format dxfId="2141">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7"/>
          </reference>
        </references>
      </pivotArea>
    </format>
    <format dxfId="2140">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9"/>
          </reference>
          <reference field="18" count="1" selected="0">
            <x v="0"/>
          </reference>
          <reference field="21" count="1" selected="0">
            <x v="7"/>
          </reference>
        </references>
      </pivotArea>
    </format>
    <format dxfId="2139">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1">
            <x v="4"/>
          </reference>
          <reference field="18" count="1" selected="0">
            <x v="0"/>
          </reference>
          <reference field="21" count="1" selected="0">
            <x v="7"/>
          </reference>
        </references>
      </pivotArea>
    </format>
    <format dxfId="2138">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1">
            <x v="1"/>
          </reference>
          <reference field="18" count="1" selected="0">
            <x v="0"/>
          </reference>
          <reference field="21" count="1" selected="0">
            <x v="7"/>
          </reference>
        </references>
      </pivotArea>
    </format>
    <format dxfId="2137">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7"/>
          </reference>
        </references>
      </pivotArea>
    </format>
    <format dxfId="2136">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7"/>
          </reference>
        </references>
      </pivotArea>
    </format>
    <format dxfId="2135">
      <pivotArea dataOnly="0" labelOnly="1" outline="0" fieldPosition="0">
        <references count="7">
          <reference field="5" count="1" selected="0">
            <x v="0"/>
          </reference>
          <reference field="11" count="1" selected="0">
            <x v="8"/>
          </reference>
          <reference field="14" count="1" selected="0">
            <x v="254"/>
          </reference>
          <reference field="15" count="1" selected="0">
            <x v="1"/>
          </reference>
          <reference field="17" count="1">
            <x v="12"/>
          </reference>
          <reference field="18" count="1" selected="0">
            <x v="0"/>
          </reference>
          <reference field="21" count="1" selected="0">
            <x v="7"/>
          </reference>
        </references>
      </pivotArea>
    </format>
    <format dxfId="2134">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7"/>
          </reference>
        </references>
      </pivotArea>
    </format>
    <format dxfId="2133">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7"/>
          </reference>
        </references>
      </pivotArea>
    </format>
    <format dxfId="2132">
      <pivotArea dataOnly="0" labelOnly="1" outline="0" fieldPosition="0">
        <references count="7">
          <reference field="5" count="1" selected="0">
            <x v="0"/>
          </reference>
          <reference field="11" count="1" selected="0">
            <x v="1"/>
          </reference>
          <reference field="14" count="1" selected="0">
            <x v="257"/>
          </reference>
          <reference field="15" count="1" selected="0">
            <x v="1"/>
          </reference>
          <reference field="17" count="2">
            <x v="1"/>
            <x v="3"/>
          </reference>
          <reference field="18" count="1" selected="0">
            <x v="0"/>
          </reference>
          <reference field="21" count="1" selected="0">
            <x v="7"/>
          </reference>
        </references>
      </pivotArea>
    </format>
    <format dxfId="2131">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7"/>
          </reference>
        </references>
      </pivotArea>
    </format>
    <format dxfId="2130">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2"/>
          </reference>
          <reference field="18" count="1" selected="0">
            <x v="1"/>
          </reference>
          <reference field="21" count="1" selected="0">
            <x v="7"/>
          </reference>
        </references>
      </pivotArea>
    </format>
    <format dxfId="2129">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7"/>
          </reference>
        </references>
      </pivotArea>
    </format>
    <format dxfId="2128">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7"/>
          </reference>
        </references>
      </pivotArea>
    </format>
    <format dxfId="2127">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7"/>
          </reference>
        </references>
      </pivotArea>
    </format>
    <format dxfId="2126">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1"/>
          </reference>
          <reference field="18" count="1" selected="0">
            <x v="0"/>
          </reference>
          <reference field="21" count="1" selected="0">
            <x v="7"/>
          </reference>
        </references>
      </pivotArea>
    </format>
    <format dxfId="2125">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7"/>
          </reference>
        </references>
      </pivotArea>
    </format>
    <format dxfId="2124">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7"/>
          </reference>
        </references>
      </pivotArea>
    </format>
    <format dxfId="2123">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7"/>
          </reference>
          <reference field="18" count="1" selected="0">
            <x v="34"/>
          </reference>
          <reference field="21" count="1" selected="0">
            <x v="7"/>
          </reference>
        </references>
      </pivotArea>
    </format>
    <format dxfId="2122">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7"/>
          </reference>
        </references>
      </pivotArea>
    </format>
    <format dxfId="2121">
      <pivotArea dataOnly="0" labelOnly="1" outline="0" fieldPosition="0">
        <references count="7">
          <reference field="5" count="1" selected="0">
            <x v="0"/>
          </reference>
          <reference field="11" count="1" selected="0">
            <x v="1"/>
          </reference>
          <reference field="14" count="1" selected="0">
            <x v="335"/>
          </reference>
          <reference field="15" count="1" selected="0">
            <x v="1"/>
          </reference>
          <reference field="17" count="2">
            <x v="1"/>
            <x v="3"/>
          </reference>
          <reference field="18" count="1" selected="0">
            <x v="0"/>
          </reference>
          <reference field="21" count="1" selected="0">
            <x v="7"/>
          </reference>
        </references>
      </pivotArea>
    </format>
    <format dxfId="2120">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3">
            <x v="1"/>
            <x v="5"/>
            <x v="16"/>
          </reference>
          <reference field="18" count="1" selected="0">
            <x v="0"/>
          </reference>
          <reference field="21" count="1" selected="0">
            <x v="7"/>
          </reference>
        </references>
      </pivotArea>
    </format>
    <format dxfId="2119">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7"/>
          </reference>
        </references>
      </pivotArea>
    </format>
    <format dxfId="2118">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7"/>
          </reference>
        </references>
      </pivotArea>
    </format>
    <format dxfId="2117">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2">
            <x v="1"/>
            <x v="3"/>
          </reference>
          <reference field="18" count="1" selected="0">
            <x v="0"/>
          </reference>
          <reference field="21" count="1" selected="0">
            <x v="7"/>
          </reference>
        </references>
      </pivotArea>
    </format>
    <format dxfId="2116">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1">
            <x v="2"/>
          </reference>
          <reference field="18" count="1" selected="0">
            <x v="1"/>
          </reference>
          <reference field="21" count="1" selected="0">
            <x v="7"/>
          </reference>
        </references>
      </pivotArea>
    </format>
    <format dxfId="2115">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2">
            <x v="1"/>
            <x v="9"/>
          </reference>
          <reference field="18" count="1" selected="0">
            <x v="0"/>
          </reference>
          <reference field="21" count="1" selected="0">
            <x v="7"/>
          </reference>
        </references>
      </pivotArea>
    </format>
    <format dxfId="2114">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2"/>
          </reference>
          <reference field="18" count="1" selected="0">
            <x v="1"/>
          </reference>
          <reference field="21" count="1" selected="0">
            <x v="7"/>
          </reference>
        </references>
      </pivotArea>
    </format>
    <format dxfId="2113">
      <pivotArea dataOnly="0" labelOnly="1" outline="0" fieldPosition="0">
        <references count="7">
          <reference field="5" count="1" selected="0">
            <x v="0"/>
          </reference>
          <reference field="11" count="1" selected="0">
            <x v="1"/>
          </reference>
          <reference field="14" count="1" selected="0">
            <x v="53"/>
          </reference>
          <reference field="15" count="1" selected="0">
            <x v="1"/>
          </reference>
          <reference field="17" count="2">
            <x v="1"/>
            <x v="3"/>
          </reference>
          <reference field="18" count="1" selected="0">
            <x v="0"/>
          </reference>
          <reference field="21" count="1" selected="0">
            <x v="7"/>
          </reference>
        </references>
      </pivotArea>
    </format>
    <format dxfId="2112">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7"/>
          </reference>
        </references>
      </pivotArea>
    </format>
    <format dxfId="2111">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7"/>
          </reference>
        </references>
      </pivotArea>
    </format>
    <format dxfId="2110">
      <pivotArea dataOnly="0" labelOnly="1" outline="0" fieldPosition="0">
        <references count="7">
          <reference field="5" count="1" selected="0">
            <x v="0"/>
          </reference>
          <reference field="11" count="1" selected="0">
            <x v="40"/>
          </reference>
          <reference field="14" count="1" selected="0">
            <x v="261"/>
          </reference>
          <reference field="15" count="1" selected="0">
            <x v="1"/>
          </reference>
          <reference field="17" count="1">
            <x v="1"/>
          </reference>
          <reference field="18" count="1" selected="0">
            <x v="0"/>
          </reference>
          <reference field="21" count="1" selected="0">
            <x v="7"/>
          </reference>
        </references>
      </pivotArea>
    </format>
    <format dxfId="2109">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2">
            <x v="1"/>
            <x v="16"/>
          </reference>
          <reference field="18" count="1" selected="0">
            <x v="0"/>
          </reference>
          <reference field="21" count="1" selected="0">
            <x v="7"/>
          </reference>
        </references>
      </pivotArea>
    </format>
    <format dxfId="2108">
      <pivotArea dataOnly="0" labelOnly="1" outline="0" fieldPosition="0">
        <references count="7">
          <reference field="5" count="1" selected="0">
            <x v="4"/>
          </reference>
          <reference field="11" count="1" selected="0">
            <x v="10"/>
          </reference>
          <reference field="14" count="1" selected="0">
            <x v="262"/>
          </reference>
          <reference field="15" count="1" selected="0">
            <x v="1"/>
          </reference>
          <reference field="17" count="1">
            <x v="38"/>
          </reference>
          <reference field="18" count="1" selected="0">
            <x v="19"/>
          </reference>
          <reference field="21" count="1" selected="0">
            <x v="7"/>
          </reference>
        </references>
      </pivotArea>
    </format>
    <format dxfId="2107">
      <pivotArea dataOnly="0" labelOnly="1" outline="0" fieldPosition="0">
        <references count="7">
          <reference field="5" count="1" selected="0">
            <x v="4"/>
          </reference>
          <reference field="11" count="1" selected="0">
            <x v="43"/>
          </reference>
          <reference field="14" count="1" selected="0">
            <x v="314"/>
          </reference>
          <reference field="15" count="1" selected="0">
            <x v="2"/>
          </reference>
          <reference field="17" count="1">
            <x v="23"/>
          </reference>
          <reference field="18" count="1" selected="0">
            <x v="2"/>
          </reference>
          <reference field="21" count="1" selected="0">
            <x v="7"/>
          </reference>
        </references>
      </pivotArea>
    </format>
    <format dxfId="2106">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7"/>
          </reference>
        </references>
      </pivotArea>
    </format>
    <format dxfId="2105">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7"/>
          </reference>
        </references>
      </pivotArea>
    </format>
    <format dxfId="2104">
      <pivotArea dataOnly="0" labelOnly="1" outline="0" fieldPosition="0">
        <references count="7">
          <reference field="5" count="1" selected="0">
            <x v="4"/>
          </reference>
          <reference field="11" count="1" selected="0">
            <x v="25"/>
          </reference>
          <reference field="14" count="1" selected="0">
            <x v="336"/>
          </reference>
          <reference field="15" count="1" selected="0">
            <x v="2"/>
          </reference>
          <reference field="17" count="2">
            <x v="1"/>
            <x v="34"/>
          </reference>
          <reference field="18" count="1" selected="0">
            <x v="0"/>
          </reference>
          <reference field="21" count="1" selected="0">
            <x v="7"/>
          </reference>
        </references>
      </pivotArea>
    </format>
    <format dxfId="2103">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7"/>
          </reference>
        </references>
      </pivotArea>
    </format>
    <format dxfId="2102">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7"/>
          </reference>
        </references>
      </pivotArea>
    </format>
    <format dxfId="2101">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1">
            <x v="38"/>
          </reference>
          <reference field="18" count="1" selected="0">
            <x v="19"/>
          </reference>
          <reference field="21" count="1" selected="0">
            <x v="7"/>
          </reference>
        </references>
      </pivotArea>
    </format>
    <format dxfId="2100">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7"/>
          </reference>
        </references>
      </pivotArea>
    </format>
    <format dxfId="2099">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7"/>
          </reference>
        </references>
      </pivotArea>
    </format>
    <format dxfId="2098">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7"/>
          </reference>
        </references>
      </pivotArea>
    </format>
    <format dxfId="2097">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7"/>
          </reference>
        </references>
      </pivotArea>
    </format>
    <format dxfId="2096">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38"/>
          </reference>
          <reference field="18" count="1" selected="0">
            <x v="19"/>
          </reference>
          <reference field="21" count="1" selected="0">
            <x v="7"/>
          </reference>
        </references>
      </pivotArea>
    </format>
    <format dxfId="2095">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7"/>
          </reference>
        </references>
      </pivotArea>
    </format>
    <format dxfId="2094">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7"/>
          </reference>
        </references>
      </pivotArea>
    </format>
    <format dxfId="2093">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7"/>
          </reference>
        </references>
      </pivotArea>
    </format>
    <format dxfId="2092">
      <pivotArea dataOnly="0" labelOnly="1" outline="0" fieldPosition="0">
        <references count="7">
          <reference field="5" count="1" selected="0">
            <x v="4"/>
          </reference>
          <reference field="11" count="1" selected="0">
            <x v="0"/>
          </reference>
          <reference field="14" count="1" selected="0">
            <x v="113"/>
          </reference>
          <reference field="15" count="1" selected="0">
            <x v="1"/>
          </reference>
          <reference field="17" count="1">
            <x v="33"/>
          </reference>
          <reference field="18" count="1" selected="0">
            <x v="0"/>
          </reference>
          <reference field="21" count="1" selected="0">
            <x v="7"/>
          </reference>
        </references>
      </pivotArea>
    </format>
    <format dxfId="2091">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7"/>
          </reference>
        </references>
      </pivotArea>
    </format>
    <format dxfId="2090">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7"/>
          </reference>
        </references>
      </pivotArea>
    </format>
    <format dxfId="2089">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7"/>
          </reference>
        </references>
      </pivotArea>
    </format>
    <format dxfId="2088">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7"/>
          </reference>
        </references>
      </pivotArea>
    </format>
    <format dxfId="2087">
      <pivotArea dataOnly="0" labelOnly="1" outline="0" fieldPosition="0">
        <references count="7">
          <reference field="5" count="1" selected="0">
            <x v="4"/>
          </reference>
          <reference field="11" count="1" selected="0">
            <x v="1"/>
          </reference>
          <reference field="14" count="1" selected="0">
            <x v="265"/>
          </reference>
          <reference field="15" count="1" selected="0">
            <x v="1"/>
          </reference>
          <reference field="17" count="2">
            <x v="3"/>
            <x v="40"/>
          </reference>
          <reference field="18" count="1" selected="0">
            <x v="0"/>
          </reference>
          <reference field="21" count="1" selected="0">
            <x v="7"/>
          </reference>
        </references>
      </pivotArea>
    </format>
    <format dxfId="2086">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7"/>
          </reference>
        </references>
      </pivotArea>
    </format>
    <format dxfId="2085">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7"/>
          </reference>
        </references>
      </pivotArea>
    </format>
    <format dxfId="2084">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7"/>
          </reference>
        </references>
      </pivotArea>
    </format>
    <format dxfId="2083">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7"/>
          </reference>
        </references>
      </pivotArea>
    </format>
    <format dxfId="2082">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38"/>
            <x v="39"/>
          </reference>
          <reference field="18" count="1" selected="0">
            <x v="19"/>
          </reference>
          <reference field="21" count="1" selected="0">
            <x v="7"/>
          </reference>
        </references>
      </pivotArea>
    </format>
    <format dxfId="2081">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2">
            <x v="1"/>
            <x v="16"/>
          </reference>
          <reference field="18" count="1" selected="0">
            <x v="0"/>
          </reference>
          <reference field="21" count="1" selected="0">
            <x v="7"/>
          </reference>
        </references>
      </pivotArea>
    </format>
    <format dxfId="2080">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1">
            <x v="23"/>
          </reference>
          <reference field="18" count="1" selected="0">
            <x v="2"/>
          </reference>
          <reference field="21" count="1" selected="0">
            <x v="7"/>
          </reference>
        </references>
      </pivotArea>
    </format>
    <format dxfId="2079">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1">
            <x v="38"/>
          </reference>
          <reference field="18" count="1" selected="0">
            <x v="19"/>
          </reference>
          <reference field="21" count="1" selected="0">
            <x v="7"/>
          </reference>
        </references>
      </pivotArea>
    </format>
    <format dxfId="2078">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7"/>
          </reference>
        </references>
      </pivotArea>
    </format>
    <format dxfId="2077">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7"/>
          </reference>
        </references>
      </pivotArea>
    </format>
    <format dxfId="2076">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7"/>
          </reference>
        </references>
      </pivotArea>
    </format>
    <format dxfId="2075">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7"/>
          </reference>
        </references>
      </pivotArea>
    </format>
    <format dxfId="2074">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84"/>
          </reference>
          <reference field="18" count="1" selected="0">
            <x v="24"/>
          </reference>
          <reference field="21" count="1" selected="0">
            <x v="7"/>
          </reference>
        </references>
      </pivotArea>
    </format>
    <format dxfId="2073">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7"/>
          </reference>
        </references>
      </pivotArea>
    </format>
    <format dxfId="2072">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7"/>
          </reference>
        </references>
      </pivotArea>
    </format>
    <format dxfId="2071">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7"/>
          </reference>
        </references>
      </pivotArea>
    </format>
    <format dxfId="2070">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7"/>
          </reference>
        </references>
      </pivotArea>
    </format>
    <format dxfId="2069">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38"/>
          </reference>
          <reference field="18" count="1" selected="0">
            <x v="19"/>
          </reference>
          <reference field="21" count="1" selected="0">
            <x v="7"/>
          </reference>
        </references>
      </pivotArea>
    </format>
    <format dxfId="2068">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1">
            <x v="34"/>
          </reference>
          <reference field="18" count="1" selected="0">
            <x v="0"/>
          </reference>
          <reference field="21" count="1" selected="0">
            <x v="7"/>
          </reference>
        </references>
      </pivotArea>
    </format>
    <format dxfId="2067">
      <pivotArea dataOnly="0" labelOnly="1" outline="0" fieldPosition="0">
        <references count="7">
          <reference field="5" count="1" selected="0">
            <x v="4"/>
          </reference>
          <reference field="11" count="1" selected="0">
            <x v="6"/>
          </reference>
          <reference field="14" count="1" selected="0">
            <x v="269"/>
          </reference>
          <reference field="15" count="1" selected="0">
            <x v="1"/>
          </reference>
          <reference field="17" count="2">
            <x v="1"/>
            <x v="9"/>
          </reference>
          <reference field="18" count="1" selected="0">
            <x v="0"/>
          </reference>
          <reference field="21" count="1" selected="0">
            <x v="7"/>
          </reference>
        </references>
      </pivotArea>
    </format>
    <format dxfId="2066">
      <pivotArea dataOnly="0" labelOnly="1" outline="0" fieldPosition="0">
        <references count="7">
          <reference field="5" count="1" selected="0">
            <x v="4"/>
          </reference>
          <reference field="11" count="1" selected="0">
            <x v="1"/>
          </reference>
          <reference field="14" count="1" selected="0">
            <x v="271"/>
          </reference>
          <reference field="15" count="1" selected="0">
            <x v="1"/>
          </reference>
          <reference field="17" count="1">
            <x v="40"/>
          </reference>
          <reference field="18" count="1" selected="0">
            <x v="0"/>
          </reference>
          <reference field="21" count="1" selected="0">
            <x v="7"/>
          </reference>
        </references>
      </pivotArea>
    </format>
    <format dxfId="2065">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7"/>
          </reference>
        </references>
      </pivotArea>
    </format>
    <format dxfId="2064">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7"/>
          </reference>
        </references>
      </pivotArea>
    </format>
    <format dxfId="2063">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7"/>
          </reference>
        </references>
      </pivotArea>
    </format>
    <format dxfId="2062">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7"/>
          </reference>
        </references>
      </pivotArea>
    </format>
    <format dxfId="2061">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7"/>
          </reference>
        </references>
      </pivotArea>
    </format>
    <format dxfId="2060">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7"/>
          </reference>
        </references>
      </pivotArea>
    </format>
    <format dxfId="2059">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2">
            <x v="1"/>
            <x v="34"/>
          </reference>
          <reference field="18" count="1" selected="0">
            <x v="0"/>
          </reference>
          <reference field="21" count="1" selected="0">
            <x v="7"/>
          </reference>
        </references>
      </pivotArea>
    </format>
    <format dxfId="2058">
      <pivotArea dataOnly="0" labelOnly="1" outline="0" fieldPosition="0">
        <references count="7">
          <reference field="5" count="1" selected="0">
            <x v="4"/>
          </reference>
          <reference field="11" count="1" selected="0">
            <x v="10"/>
          </reference>
          <reference field="14" count="1" selected="0">
            <x v="138"/>
          </reference>
          <reference field="15" count="1" selected="0">
            <x v="2"/>
          </reference>
          <reference field="17" count="1">
            <x v="38"/>
          </reference>
          <reference field="18" count="1" selected="0">
            <x v="19"/>
          </reference>
          <reference field="21" count="1" selected="0">
            <x v="7"/>
          </reference>
        </references>
      </pivotArea>
    </format>
    <format dxfId="2057">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7"/>
          </reference>
        </references>
      </pivotArea>
    </format>
    <format dxfId="2056">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7"/>
          </reference>
        </references>
      </pivotArea>
    </format>
    <format dxfId="2055">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7"/>
          </reference>
        </references>
      </pivotArea>
    </format>
    <format dxfId="2054">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1">
            <x v="23"/>
          </reference>
          <reference field="18" count="1" selected="0">
            <x v="2"/>
          </reference>
          <reference field="21" count="1" selected="0">
            <x v="7"/>
          </reference>
        </references>
      </pivotArea>
    </format>
    <format dxfId="2053">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7"/>
          </reference>
        </references>
      </pivotArea>
    </format>
    <format dxfId="2052">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1">
            <x v="38"/>
          </reference>
          <reference field="18" count="1" selected="0">
            <x v="19"/>
          </reference>
          <reference field="21" count="1" selected="0">
            <x v="7"/>
          </reference>
        </references>
      </pivotArea>
    </format>
    <format dxfId="2051">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7"/>
          </reference>
        </references>
      </pivotArea>
    </format>
    <format dxfId="2050">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7"/>
          </reference>
        </references>
      </pivotArea>
    </format>
    <format dxfId="2049">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7"/>
          </reference>
        </references>
      </pivotArea>
    </format>
    <format dxfId="2048">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7"/>
          </reference>
        </references>
      </pivotArea>
    </format>
    <format dxfId="2047">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7"/>
          </reference>
        </references>
      </pivotArea>
    </format>
    <format dxfId="2046">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2">
            <x v="1"/>
            <x v="54"/>
          </reference>
          <reference field="18" count="1" selected="0">
            <x v="0"/>
          </reference>
          <reference field="21" count="1" selected="0">
            <x v="7"/>
          </reference>
        </references>
      </pivotArea>
    </format>
    <format dxfId="2045">
      <pivotArea dataOnly="0" labelOnly="1" outline="0" fieldPosition="0">
        <references count="7">
          <reference field="5" count="1" selected="0">
            <x v="4"/>
          </reference>
          <reference field="11" count="1" selected="0">
            <x v="7"/>
          </reference>
          <reference field="14" count="1" selected="0">
            <x v="55"/>
          </reference>
          <reference field="15" count="1" selected="0">
            <x v="1"/>
          </reference>
          <reference field="17" count="1">
            <x v="10"/>
          </reference>
          <reference field="18" count="1" selected="0">
            <x v="0"/>
          </reference>
          <reference field="21" count="1" selected="0">
            <x v="7"/>
          </reference>
        </references>
      </pivotArea>
    </format>
    <format dxfId="2044">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7"/>
          </reference>
        </references>
      </pivotArea>
    </format>
    <format dxfId="2043">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7"/>
          </reference>
        </references>
      </pivotArea>
    </format>
    <format dxfId="2042">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7"/>
          </reference>
        </references>
      </pivotArea>
    </format>
    <format dxfId="2041">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7"/>
          </reference>
        </references>
      </pivotArea>
    </format>
    <format dxfId="2040">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1">
            <x v="47"/>
          </reference>
          <reference field="18" count="1" selected="0">
            <x v="19"/>
          </reference>
          <reference field="21" count="1" selected="0">
            <x v="7"/>
          </reference>
        </references>
      </pivotArea>
    </format>
    <format dxfId="2039">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2">
            <x v="1"/>
            <x v="36"/>
          </reference>
          <reference field="18" count="1" selected="0">
            <x v="0"/>
          </reference>
          <reference field="21" count="1" selected="0">
            <x v="7"/>
          </reference>
        </references>
      </pivotArea>
    </format>
    <format dxfId="2038">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7"/>
          </reference>
        </references>
      </pivotArea>
    </format>
    <format dxfId="2037">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7"/>
          </reference>
        </references>
      </pivotArea>
    </format>
    <format dxfId="2036">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7"/>
          </reference>
        </references>
      </pivotArea>
    </format>
    <format dxfId="2035">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38"/>
          </reference>
          <reference field="18" count="1" selected="0">
            <x v="19"/>
          </reference>
          <reference field="21" count="1" selected="0">
            <x v="7"/>
          </reference>
        </references>
      </pivotArea>
    </format>
    <format dxfId="2034">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7"/>
          </reference>
        </references>
      </pivotArea>
    </format>
    <format dxfId="2033">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99"/>
          </reference>
          <reference field="18" count="1" selected="0">
            <x v="2"/>
          </reference>
          <reference field="21" count="1" selected="0">
            <x v="7"/>
          </reference>
        </references>
      </pivotArea>
    </format>
    <format dxfId="2032">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8"/>
          </reference>
          <reference field="18" count="1" selected="0">
            <x v="19"/>
          </reference>
          <reference field="21" count="1" selected="0">
            <x v="7"/>
          </reference>
        </references>
      </pivotArea>
    </format>
    <format dxfId="2031">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7"/>
          </reference>
        </references>
      </pivotArea>
    </format>
    <format dxfId="2030">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7"/>
          </reference>
        </references>
      </pivotArea>
    </format>
    <format dxfId="2029">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7"/>
          </reference>
        </references>
      </pivotArea>
    </format>
    <format dxfId="2028">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1"/>
          </reference>
          <reference field="18" count="1" selected="0">
            <x v="0"/>
          </reference>
          <reference field="21" count="1" selected="0">
            <x v="7"/>
          </reference>
        </references>
      </pivotArea>
    </format>
    <format dxfId="2027">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7"/>
          </reference>
        </references>
      </pivotArea>
    </format>
    <format dxfId="2026">
      <pivotArea dataOnly="0" labelOnly="1" outline="0" fieldPosition="0">
        <references count="7">
          <reference field="5" count="1" selected="0">
            <x v="4"/>
          </reference>
          <reference field="11" count="1" selected="0">
            <x v="1"/>
          </reference>
          <reference field="14" count="1" selected="0">
            <x v="164"/>
          </reference>
          <reference field="15" count="1" selected="0">
            <x v="1"/>
          </reference>
          <reference field="17" count="2">
            <x v="3"/>
            <x v="40"/>
          </reference>
          <reference field="18" count="1" selected="0">
            <x v="0"/>
          </reference>
          <reference field="21" count="1" selected="0">
            <x v="7"/>
          </reference>
        </references>
      </pivotArea>
    </format>
    <format dxfId="2025">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7"/>
          </reference>
        </references>
      </pivotArea>
    </format>
    <format dxfId="2024">
      <pivotArea dataOnly="0" labelOnly="1" outline="0" fieldPosition="0">
        <references count="7">
          <reference field="5" count="1" selected="0">
            <x v="4"/>
          </reference>
          <reference field="11" count="1" selected="0">
            <x v="10"/>
          </reference>
          <reference field="14" count="1" selected="0">
            <x v="20"/>
          </reference>
          <reference field="15" count="1" selected="0">
            <x v="2"/>
          </reference>
          <reference field="17" count="1">
            <x v="16"/>
          </reference>
          <reference field="18" count="1" selected="0">
            <x v="0"/>
          </reference>
          <reference field="21" count="1" selected="0">
            <x v="7"/>
          </reference>
        </references>
      </pivotArea>
    </format>
    <format dxfId="2023">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7"/>
          </reference>
        </references>
      </pivotArea>
    </format>
    <format dxfId="2022">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7"/>
          </reference>
        </references>
      </pivotArea>
    </format>
    <format dxfId="2021">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1">
            <x v="62"/>
          </reference>
          <reference field="18" count="1" selected="0">
            <x v="2"/>
          </reference>
          <reference field="21" count="1" selected="0">
            <x v="7"/>
          </reference>
        </references>
      </pivotArea>
    </format>
    <format dxfId="2020">
      <pivotArea dataOnly="0" labelOnly="1" outline="0" fieldPosition="0">
        <references count="7">
          <reference field="5" count="1" selected="0">
            <x v="4"/>
          </reference>
          <reference field="11" count="1" selected="0">
            <x v="1"/>
          </reference>
          <reference field="14" count="1" selected="0">
            <x v="168"/>
          </reference>
          <reference field="15" count="1" selected="0">
            <x v="1"/>
          </reference>
          <reference field="17" count="1">
            <x v="40"/>
          </reference>
          <reference field="18" count="1" selected="0">
            <x v="0"/>
          </reference>
          <reference field="21" count="1" selected="0">
            <x v="7"/>
          </reference>
        </references>
      </pivotArea>
    </format>
    <format dxfId="2019">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7"/>
          </reference>
        </references>
      </pivotArea>
    </format>
    <format dxfId="2018">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7"/>
          </reference>
        </references>
      </pivotArea>
    </format>
    <format dxfId="2017">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7"/>
          </reference>
        </references>
      </pivotArea>
    </format>
    <format dxfId="2016">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1">
            <x v="51"/>
          </reference>
          <reference field="18" count="1" selected="0">
            <x v="4"/>
          </reference>
          <reference field="21" count="1" selected="0">
            <x v="7"/>
          </reference>
        </references>
      </pivotArea>
    </format>
    <format dxfId="2015">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7"/>
          </reference>
        </references>
      </pivotArea>
    </format>
    <format dxfId="2014">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7"/>
          </reference>
        </references>
      </pivotArea>
    </format>
    <format dxfId="2013">
      <pivotArea dataOnly="0" labelOnly="1" outline="0" fieldPosition="0">
        <references count="7">
          <reference field="5" count="1" selected="0">
            <x v="4"/>
          </reference>
          <reference field="11" count="1" selected="0">
            <x v="32"/>
          </reference>
          <reference field="14" count="1" selected="0">
            <x v="280"/>
          </reference>
          <reference field="15" count="1" selected="0">
            <x v="1"/>
          </reference>
          <reference field="17" count="2">
            <x v="1"/>
            <x v="54"/>
          </reference>
          <reference field="18" count="1" selected="0">
            <x v="0"/>
          </reference>
          <reference field="21" count="1" selected="0">
            <x v="7"/>
          </reference>
        </references>
      </pivotArea>
    </format>
    <format dxfId="2012">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13"/>
          </reference>
          <reference field="18" count="1" selected="0">
            <x v="0"/>
          </reference>
          <reference field="21" count="1" selected="0">
            <x v="7"/>
          </reference>
        </references>
      </pivotArea>
    </format>
    <format dxfId="2011">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7"/>
          </reference>
        </references>
      </pivotArea>
    </format>
    <format dxfId="2010">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7"/>
          </reference>
        </references>
      </pivotArea>
    </format>
    <format dxfId="2009">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23"/>
          </reference>
          <reference field="18" count="1" selected="0">
            <x v="2"/>
          </reference>
          <reference field="21" count="1" selected="0">
            <x v="7"/>
          </reference>
        </references>
      </pivotArea>
    </format>
    <format dxfId="2008">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7"/>
          </reference>
        </references>
      </pivotArea>
    </format>
    <format dxfId="2007">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2"/>
          </reference>
          <reference field="18" count="1" selected="0">
            <x v="3"/>
          </reference>
          <reference field="21" count="1" selected="0">
            <x v="7"/>
          </reference>
        </references>
      </pivotArea>
    </format>
    <format dxfId="2006">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3"/>
          </reference>
          <reference field="18" count="1" selected="0">
            <x v="21"/>
          </reference>
          <reference field="21" count="1" selected="0">
            <x v="7"/>
          </reference>
        </references>
      </pivotArea>
    </format>
    <format dxfId="2005">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7"/>
          </reference>
        </references>
      </pivotArea>
    </format>
    <format dxfId="2004">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1">
            <x v="47"/>
          </reference>
          <reference field="18" count="1" selected="0">
            <x v="19"/>
          </reference>
          <reference field="21" count="1" selected="0">
            <x v="7"/>
          </reference>
        </references>
      </pivotArea>
    </format>
    <format dxfId="2003">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7"/>
          </reference>
        </references>
      </pivotArea>
    </format>
    <format dxfId="2002">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7"/>
          </reference>
        </references>
      </pivotArea>
    </format>
    <format dxfId="2001">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7"/>
          </reference>
        </references>
      </pivotArea>
    </format>
    <format dxfId="2000">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1">
            <x v="1"/>
          </reference>
          <reference field="18" count="1" selected="0">
            <x v="0"/>
          </reference>
          <reference field="21" count="1" selected="0">
            <x v="7"/>
          </reference>
        </references>
      </pivotArea>
    </format>
    <format dxfId="1999">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7"/>
          </reference>
        </references>
      </pivotArea>
    </format>
    <format dxfId="1998">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2">
            <x v="1"/>
            <x v="9"/>
          </reference>
          <reference field="18" count="1" selected="0">
            <x v="0"/>
          </reference>
          <reference field="21" count="1" selected="0">
            <x v="7"/>
          </reference>
        </references>
      </pivotArea>
    </format>
    <format dxfId="1997">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7"/>
          </reference>
        </references>
      </pivotArea>
    </format>
    <format dxfId="1996">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2">
            <x v="66"/>
            <x v="67"/>
          </reference>
          <reference field="18" count="1" selected="0">
            <x v="0"/>
          </reference>
          <reference field="21" count="1" selected="0">
            <x v="7"/>
          </reference>
        </references>
      </pivotArea>
    </format>
    <format dxfId="1995">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1">
            <x v="67"/>
          </reference>
          <reference field="18" count="1" selected="0">
            <x v="0"/>
          </reference>
          <reference field="21" count="1" selected="0">
            <x v="7"/>
          </reference>
        </references>
      </pivotArea>
    </format>
    <format dxfId="1994">
      <pivotArea dataOnly="0" labelOnly="1" outline="0" fieldPosition="0">
        <references count="7">
          <reference field="5" count="1" selected="0">
            <x v="5"/>
          </reference>
          <reference field="11" count="1" selected="0">
            <x v="1"/>
          </reference>
          <reference field="14" count="1" selected="0">
            <x v="282"/>
          </reference>
          <reference field="15" count="1" selected="0">
            <x v="2"/>
          </reference>
          <reference field="17" count="1">
            <x v="67"/>
          </reference>
          <reference field="18" count="1" selected="0">
            <x v="0"/>
          </reference>
          <reference field="21" count="1" selected="0">
            <x v="7"/>
          </reference>
        </references>
      </pivotArea>
    </format>
    <format dxfId="1993">
      <pivotArea dataOnly="0" labelOnly="1" outline="0" fieldPosition="0">
        <references count="7">
          <reference field="5" count="1" selected="0">
            <x v="5"/>
          </reference>
          <reference field="11" count="1" selected="0">
            <x v="1"/>
          </reference>
          <reference field="14" count="1" selected="0">
            <x v="312"/>
          </reference>
          <reference field="15" count="1" selected="0">
            <x v="1"/>
          </reference>
          <reference field="17" count="2">
            <x v="66"/>
            <x v="67"/>
          </reference>
          <reference field="18" count="1" selected="0">
            <x v="0"/>
          </reference>
          <reference field="21" count="1" selected="0">
            <x v="7"/>
          </reference>
        </references>
      </pivotArea>
    </format>
    <format dxfId="1992">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67"/>
          </reference>
          <reference field="18" count="1" selected="0">
            <x v="0"/>
          </reference>
          <reference field="21" count="1" selected="0">
            <x v="7"/>
          </reference>
        </references>
      </pivotArea>
    </format>
    <format dxfId="1991">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3">
            <x v="66"/>
            <x v="67"/>
            <x v="70"/>
          </reference>
          <reference field="18" count="1" selected="0">
            <x v="0"/>
          </reference>
          <reference field="21" count="1" selected="0">
            <x v="7"/>
          </reference>
        </references>
      </pivotArea>
    </format>
    <format dxfId="1990">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7"/>
          </reference>
        </references>
      </pivotArea>
    </format>
    <format dxfId="1989">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7"/>
          </reference>
        </references>
      </pivotArea>
    </format>
    <format dxfId="1988">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4">
            <x v="66"/>
            <x v="67"/>
            <x v="70"/>
            <x v="88"/>
          </reference>
          <reference field="18" count="1" selected="0">
            <x v="0"/>
          </reference>
          <reference field="21" count="1" selected="0">
            <x v="7"/>
          </reference>
        </references>
      </pivotArea>
    </format>
    <format dxfId="1987">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3">
            <x v="66"/>
            <x v="67"/>
            <x v="88"/>
          </reference>
          <reference field="18" count="1" selected="0">
            <x v="0"/>
          </reference>
          <reference field="21" count="1" selected="0">
            <x v="7"/>
          </reference>
        </references>
      </pivotArea>
    </format>
    <format dxfId="1986">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1">
            <x v="66"/>
          </reference>
          <reference field="18" count="1" selected="0">
            <x v="0"/>
          </reference>
          <reference field="21" count="1" selected="0">
            <x v="7"/>
          </reference>
        </references>
      </pivotArea>
    </format>
    <format dxfId="1985">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2">
            <x v="66"/>
            <x v="67"/>
          </reference>
          <reference field="18" count="1" selected="0">
            <x v="0"/>
          </reference>
          <reference field="21" count="1" selected="0">
            <x v="7"/>
          </reference>
        </references>
      </pivotArea>
    </format>
    <format dxfId="1984">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3">
            <x v="66"/>
            <x v="67"/>
            <x v="70"/>
          </reference>
          <reference field="18" count="1" selected="0">
            <x v="0"/>
          </reference>
          <reference field="21" count="1" selected="0">
            <x v="7"/>
          </reference>
        </references>
      </pivotArea>
    </format>
    <format dxfId="1983">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2">
            <x v="66"/>
            <x v="67"/>
          </reference>
          <reference field="18" count="1" selected="0">
            <x v="0"/>
          </reference>
          <reference field="21" count="1" selected="0">
            <x v="7"/>
          </reference>
        </references>
      </pivotArea>
    </format>
    <format dxfId="1982">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7"/>
          </reference>
        </references>
      </pivotArea>
    </format>
    <format dxfId="1981">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7"/>
          </reference>
        </references>
      </pivotArea>
    </format>
    <format dxfId="1980">
      <pivotArea dataOnly="0" labelOnly="1" outline="0" fieldPosition="0">
        <references count="7">
          <reference field="5" count="1" selected="0">
            <x v="5"/>
          </reference>
          <reference field="11" count="1" selected="0">
            <x v="1"/>
          </reference>
          <reference field="14" count="1" selected="0">
            <x v="327"/>
          </reference>
          <reference field="15" count="1" selected="0">
            <x v="2"/>
          </reference>
          <reference field="17" count="2">
            <x v="66"/>
            <x v="67"/>
          </reference>
          <reference field="18" count="1" selected="0">
            <x v="0"/>
          </reference>
          <reference field="21" count="1" selected="0">
            <x v="7"/>
          </reference>
        </references>
      </pivotArea>
    </format>
    <format dxfId="1979">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7"/>
          </reference>
        </references>
      </pivotArea>
    </format>
    <format dxfId="1978">
      <pivotArea dataOnly="0" labelOnly="1" outline="0" fieldPosition="0">
        <references count="7">
          <reference field="5" count="1" selected="0">
            <x v="6"/>
          </reference>
          <reference field="11" count="1" selected="0">
            <x v="1"/>
          </reference>
          <reference field="14" count="1" selected="0">
            <x v="337"/>
          </reference>
          <reference field="15" count="1" selected="0">
            <x v="1"/>
          </reference>
          <reference field="17" count="3">
            <x v="1"/>
            <x v="74"/>
            <x v="75"/>
          </reference>
          <reference field="18" count="1" selected="0">
            <x v="0"/>
          </reference>
          <reference field="21" count="1" selected="0">
            <x v="7"/>
          </reference>
        </references>
      </pivotArea>
    </format>
    <format dxfId="1977">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7"/>
          </reference>
        </references>
      </pivotArea>
    </format>
    <format dxfId="1976">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7"/>
          </reference>
        </references>
      </pivotArea>
    </format>
    <format dxfId="1975">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7"/>
          </reference>
        </references>
      </pivotArea>
    </format>
    <format dxfId="1974">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3">
            <x v="1"/>
            <x v="74"/>
            <x v="75"/>
          </reference>
          <reference field="18" count="1" selected="0">
            <x v="0"/>
          </reference>
          <reference field="21" count="1" selected="0">
            <x v="7"/>
          </reference>
        </references>
      </pivotArea>
    </format>
    <format dxfId="1973">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1">
            <x v="69"/>
          </reference>
          <reference field="18" count="1" selected="0">
            <x v="20"/>
          </reference>
          <reference field="21" count="1" selected="0">
            <x v="7"/>
          </reference>
        </references>
      </pivotArea>
    </format>
    <format dxfId="1972">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1">
            <x v="74"/>
          </reference>
          <reference field="18" count="1" selected="0">
            <x v="0"/>
          </reference>
          <reference field="21" count="1" selected="0">
            <x v="7"/>
          </reference>
        </references>
      </pivotArea>
    </format>
    <format dxfId="1971">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3">
            <x v="1"/>
            <x v="74"/>
            <x v="75"/>
          </reference>
          <reference field="18" count="1" selected="0">
            <x v="0"/>
          </reference>
          <reference field="21" count="1" selected="0">
            <x v="7"/>
          </reference>
        </references>
      </pivotArea>
    </format>
    <format dxfId="1970">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1">
            <x v="69"/>
          </reference>
          <reference field="18" count="1" selected="0">
            <x v="20"/>
          </reference>
          <reference field="21" count="1" selected="0">
            <x v="7"/>
          </reference>
        </references>
      </pivotArea>
    </format>
    <format dxfId="1969">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2">
            <x v="1"/>
            <x v="75"/>
          </reference>
          <reference field="18" count="1" selected="0">
            <x v="0"/>
          </reference>
          <reference field="21" count="1" selected="0">
            <x v="7"/>
          </reference>
        </references>
      </pivotArea>
    </format>
    <format dxfId="1968">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7"/>
          </reference>
        </references>
      </pivotArea>
    </format>
    <format dxfId="1967">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7"/>
          </reference>
        </references>
      </pivotArea>
    </format>
    <format dxfId="1966">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1">
            <x v="69"/>
          </reference>
          <reference field="18" count="1" selected="0">
            <x v="20"/>
          </reference>
          <reference field="21" count="1" selected="0">
            <x v="7"/>
          </reference>
        </references>
      </pivotArea>
    </format>
    <format dxfId="1965">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3">
            <x v="1"/>
            <x v="74"/>
            <x v="75"/>
          </reference>
          <reference field="18" count="1" selected="0">
            <x v="0"/>
          </reference>
          <reference field="21" count="1" selected="0">
            <x v="7"/>
          </reference>
        </references>
      </pivotArea>
    </format>
    <format dxfId="1964">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1">
            <x v="69"/>
          </reference>
          <reference field="18" count="1" selected="0">
            <x v="20"/>
          </reference>
          <reference field="21" count="1" selected="0">
            <x v="7"/>
          </reference>
        </references>
      </pivotArea>
    </format>
    <format dxfId="1963">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7"/>
          </reference>
        </references>
      </pivotArea>
    </format>
    <format dxfId="1962">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3">
            <x v="1"/>
            <x v="74"/>
            <x v="75"/>
          </reference>
          <reference field="18" count="1" selected="0">
            <x v="0"/>
          </reference>
          <reference field="21" count="1" selected="0">
            <x v="7"/>
          </reference>
        </references>
      </pivotArea>
    </format>
    <format dxfId="1961">
      <pivotArea dataOnly="0" labelOnly="1" outline="0" fieldPosition="0">
        <references count="7">
          <reference field="5" count="1" selected="0">
            <x v="6"/>
          </reference>
          <reference field="11" count="1" selected="0">
            <x v="1"/>
          </reference>
          <reference field="14" count="1" selected="0">
            <x v="283"/>
          </reference>
          <reference field="15" count="1" selected="0">
            <x v="1"/>
          </reference>
          <reference field="17" count="3">
            <x v="1"/>
            <x v="74"/>
            <x v="75"/>
          </reference>
          <reference field="18" count="1" selected="0">
            <x v="0"/>
          </reference>
          <reference field="21" count="1" selected="0">
            <x v="7"/>
          </reference>
        </references>
      </pivotArea>
    </format>
    <format dxfId="1960">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7"/>
          </reference>
        </references>
      </pivotArea>
    </format>
    <format dxfId="1959">
      <pivotArea dataOnly="0" labelOnly="1" outline="0" fieldPosition="0">
        <references count="7">
          <reference field="5" count="1" selected="0">
            <x v="6"/>
          </reference>
          <reference field="11" count="1" selected="0">
            <x v="1"/>
          </reference>
          <reference field="14" count="1" selected="0">
            <x v="329"/>
          </reference>
          <reference field="15" count="1" selected="0">
            <x v="2"/>
          </reference>
          <reference field="17" count="2">
            <x v="74"/>
            <x v="75"/>
          </reference>
          <reference field="18" count="1" selected="0">
            <x v="0"/>
          </reference>
          <reference field="21" count="1" selected="0">
            <x v="7"/>
          </reference>
        </references>
      </pivotArea>
    </format>
    <format dxfId="1958">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7"/>
          </reference>
        </references>
      </pivotArea>
    </format>
    <format dxfId="1957">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2">
            <x v="74"/>
            <x v="75"/>
          </reference>
          <reference field="18" count="1" selected="0">
            <x v="0"/>
          </reference>
          <reference field="21" count="1" selected="0">
            <x v="7"/>
          </reference>
        </references>
      </pivotArea>
    </format>
    <format dxfId="1956">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7"/>
          </reference>
        </references>
      </pivotArea>
    </format>
    <format dxfId="1955">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1">
            <x v="69"/>
          </reference>
          <reference field="18" count="1" selected="0">
            <x v="20"/>
          </reference>
          <reference field="21" count="1" selected="0">
            <x v="7"/>
          </reference>
        </references>
      </pivotArea>
    </format>
    <format dxfId="1954">
      <pivotArea dataOnly="0" labelOnly="1" outline="0" fieldPosition="0">
        <references count="7">
          <reference field="5" count="1" selected="0">
            <x v="6"/>
          </reference>
          <reference field="11" count="1" selected="0">
            <x v="1"/>
          </reference>
          <reference field="14" count="1" selected="0">
            <x v="315"/>
          </reference>
          <reference field="15" count="1" selected="0">
            <x v="0"/>
          </reference>
          <reference field="17" count="2">
            <x v="74"/>
            <x v="75"/>
          </reference>
          <reference field="18" count="1" selected="0">
            <x v="0"/>
          </reference>
          <reference field="21" count="1" selected="0">
            <x v="7"/>
          </reference>
        </references>
      </pivotArea>
    </format>
    <format dxfId="1953">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2">
            <x v="74"/>
            <x v="75"/>
          </reference>
          <reference field="18" count="1" selected="0">
            <x v="0"/>
          </reference>
          <reference field="21" count="1" selected="0">
            <x v="7"/>
          </reference>
        </references>
      </pivotArea>
    </format>
    <format dxfId="1952">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7"/>
          </reference>
        </references>
      </pivotArea>
    </format>
    <format dxfId="1951">
      <pivotArea dataOnly="0" labelOnly="1" outline="0" fieldPosition="0">
        <references count="7">
          <reference field="5" count="1" selected="0">
            <x v="6"/>
          </reference>
          <reference field="11" count="1" selected="0">
            <x v="1"/>
          </reference>
          <reference field="14" count="1" selected="0">
            <x v="338"/>
          </reference>
          <reference field="15" count="1" selected="0">
            <x v="2"/>
          </reference>
          <reference field="17" count="2">
            <x v="1"/>
            <x v="75"/>
          </reference>
          <reference field="18" count="1" selected="0">
            <x v="0"/>
          </reference>
          <reference field="21" count="1" selected="0">
            <x v="7"/>
          </reference>
        </references>
      </pivotArea>
    </format>
    <format dxfId="1950">
      <pivotArea dataOnly="0" labelOnly="1" outline="0" fieldPosition="0">
        <references count="7">
          <reference field="5" count="1" selected="0">
            <x v="6"/>
          </reference>
          <reference field="11" count="1" selected="0">
            <x v="1"/>
          </reference>
          <reference field="14" count="1" selected="0">
            <x v="219"/>
          </reference>
          <reference field="15" count="1" selected="0">
            <x v="2"/>
          </reference>
          <reference field="17" count="3">
            <x v="1"/>
            <x v="74"/>
            <x v="75"/>
          </reference>
          <reference field="18" count="1" selected="0">
            <x v="0"/>
          </reference>
          <reference field="21" count="1" selected="0">
            <x v="7"/>
          </reference>
        </references>
      </pivotArea>
    </format>
    <format dxfId="1949">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7"/>
          </reference>
        </references>
      </pivotArea>
    </format>
    <format dxfId="1948">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7"/>
          </reference>
        </references>
      </pivotArea>
    </format>
    <format dxfId="1947">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7"/>
          </reference>
        </references>
      </pivotArea>
    </format>
    <format dxfId="1946">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1">
            <x v="69"/>
          </reference>
          <reference field="18" count="1" selected="0">
            <x v="20"/>
          </reference>
          <reference field="21" count="1" selected="0">
            <x v="7"/>
          </reference>
        </references>
      </pivotArea>
    </format>
    <format dxfId="1945">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2">
            <x v="74"/>
            <x v="75"/>
          </reference>
          <reference field="18" count="1" selected="0">
            <x v="0"/>
          </reference>
          <reference field="21" count="1" selected="0">
            <x v="7"/>
          </reference>
        </references>
      </pivotArea>
    </format>
    <format dxfId="1944">
      <pivotArea dataOnly="0" labelOnly="1" outline="0" fieldPosition="0">
        <references count="7">
          <reference field="5" count="1" selected="0">
            <x v="6"/>
          </reference>
          <reference field="11" count="1" selected="0">
            <x v="1"/>
          </reference>
          <reference field="14" count="1" selected="0">
            <x v="164"/>
          </reference>
          <reference field="15" count="1" selected="0">
            <x v="1"/>
          </reference>
          <reference field="17" count="3">
            <x v="1"/>
            <x v="74"/>
            <x v="75"/>
          </reference>
          <reference field="18" count="1" selected="0">
            <x v="0"/>
          </reference>
          <reference field="21" count="1" selected="0">
            <x v="7"/>
          </reference>
        </references>
      </pivotArea>
    </format>
    <format dxfId="1943">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7"/>
          </reference>
        </references>
      </pivotArea>
    </format>
    <format dxfId="1942">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1">
            <x v="69"/>
          </reference>
          <reference field="18" count="1" selected="0">
            <x v="20"/>
          </reference>
          <reference field="21" count="1" selected="0">
            <x v="7"/>
          </reference>
        </references>
      </pivotArea>
    </format>
    <format dxfId="1941">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7"/>
          </reference>
        </references>
      </pivotArea>
    </format>
    <format dxfId="1940">
      <pivotArea dataOnly="0" labelOnly="1" outline="0" fieldPosition="0">
        <references count="7">
          <reference field="5" count="1" selected="0">
            <x v="6"/>
          </reference>
          <reference field="11" count="1" selected="0">
            <x v="1"/>
          </reference>
          <reference field="14" count="1" selected="0">
            <x v="204"/>
          </reference>
          <reference field="15" count="1" selected="0">
            <x v="2"/>
          </reference>
          <reference field="17" count="1">
            <x v="75"/>
          </reference>
          <reference field="18" count="1" selected="0">
            <x v="0"/>
          </reference>
          <reference field="21" count="1" selected="0">
            <x v="7"/>
          </reference>
        </references>
      </pivotArea>
    </format>
    <format dxfId="1939">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7"/>
          </reference>
        </references>
      </pivotArea>
    </format>
    <format dxfId="1938">
      <pivotArea dataOnly="0" labelOnly="1" outline="0" fieldPosition="0">
        <references count="7">
          <reference field="5" count="1" selected="0">
            <x v="6"/>
          </reference>
          <reference field="11" count="1" selected="0">
            <x v="1"/>
          </reference>
          <reference field="14" count="1" selected="0">
            <x v="339"/>
          </reference>
          <reference field="15" count="1" selected="0">
            <x v="2"/>
          </reference>
          <reference field="17" count="3">
            <x v="1"/>
            <x v="74"/>
            <x v="75"/>
          </reference>
          <reference field="18" count="1" selected="0">
            <x v="0"/>
          </reference>
          <reference field="21" count="1" selected="0">
            <x v="7"/>
          </reference>
        </references>
      </pivotArea>
    </format>
    <format dxfId="1937">
      <pivotArea dataOnly="0" labelOnly="1" outline="0" fieldPosition="0">
        <references count="7">
          <reference field="5" count="1" selected="0">
            <x v="6"/>
          </reference>
          <reference field="11" count="1" selected="0">
            <x v="1"/>
          </reference>
          <reference field="14" count="1" selected="0">
            <x v="339"/>
          </reference>
          <reference field="15" count="1" selected="0">
            <x v="2"/>
          </reference>
          <reference field="17" count="1">
            <x v="69"/>
          </reference>
          <reference field="18" count="1" selected="0">
            <x v="20"/>
          </reference>
          <reference field="21" count="1" selected="0">
            <x v="7"/>
          </reference>
        </references>
      </pivotArea>
    </format>
    <format dxfId="1936">
      <pivotArea dataOnly="0" labelOnly="1" outline="0" fieldPosition="0">
        <references count="7">
          <reference field="5" count="1" selected="0">
            <x v="6"/>
          </reference>
          <reference field="11" count="1" selected="0">
            <x v="1"/>
          </reference>
          <reference field="14" count="1" selected="0">
            <x v="340"/>
          </reference>
          <reference field="15" count="1" selected="0">
            <x v="1"/>
          </reference>
          <reference field="17" count="2">
            <x v="1"/>
            <x v="74"/>
          </reference>
          <reference field="18" count="1" selected="0">
            <x v="0"/>
          </reference>
          <reference field="21" count="1" selected="0">
            <x v="7"/>
          </reference>
        </references>
      </pivotArea>
    </format>
    <format dxfId="1935">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7"/>
          </reference>
        </references>
      </pivotArea>
    </format>
    <format dxfId="1934">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7"/>
          </reference>
        </references>
      </pivotArea>
    </format>
    <format dxfId="1933">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1"/>
          </reference>
          <reference field="18" count="1" selected="0">
            <x v="7"/>
          </reference>
          <reference field="21" count="1" selected="0">
            <x v="7"/>
          </reference>
        </references>
      </pivotArea>
    </format>
    <format dxfId="1932">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24"/>
          </reference>
          <reference field="18" count="1" selected="0">
            <x v="11"/>
          </reference>
          <reference field="21" count="1" selected="0">
            <x v="7"/>
          </reference>
        </references>
      </pivotArea>
    </format>
    <format dxfId="1931">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2">
            <x v="18"/>
            <x v="19"/>
          </reference>
          <reference field="18" count="1" selected="0">
            <x v="6"/>
          </reference>
          <reference field="21" count="1" selected="0">
            <x v="7"/>
          </reference>
        </references>
      </pivotArea>
    </format>
    <format dxfId="193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7"/>
          </reference>
        </references>
      </pivotArea>
    </format>
    <format dxfId="1929">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7"/>
          </reference>
        </references>
      </pivotArea>
    </format>
    <format dxfId="1928">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7"/>
          </reference>
        </references>
      </pivotArea>
    </format>
    <format dxfId="192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7"/>
          </reference>
        </references>
      </pivotArea>
    </format>
    <format dxfId="1926">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7"/>
          </reference>
        </references>
      </pivotArea>
    </format>
    <format dxfId="1925">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7"/>
          </reference>
        </references>
      </pivotArea>
    </format>
    <format dxfId="1924">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7"/>
          </reference>
        </references>
      </pivotArea>
    </format>
    <format dxfId="1923">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7"/>
          </reference>
        </references>
      </pivotArea>
    </format>
    <format dxfId="1922">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7"/>
          </reference>
        </references>
      </pivotArea>
    </format>
    <format dxfId="1921">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7"/>
          </reference>
        </references>
      </pivotArea>
    </format>
    <format dxfId="1920">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7"/>
          </reference>
        </references>
      </pivotArea>
    </format>
    <format dxfId="1919">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7"/>
          </reference>
        </references>
      </pivotArea>
    </format>
    <format dxfId="1918">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7"/>
          </reference>
        </references>
      </pivotArea>
    </format>
    <format dxfId="1917">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7"/>
          </reference>
        </references>
      </pivotArea>
    </format>
    <format dxfId="1916">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7"/>
          </reference>
        </references>
      </pivotArea>
    </format>
    <format dxfId="1915">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2">
            <x v="18"/>
            <x v="19"/>
          </reference>
          <reference field="18" count="1" selected="0">
            <x v="6"/>
          </reference>
          <reference field="21" count="1" selected="0">
            <x v="7"/>
          </reference>
        </references>
      </pivotArea>
    </format>
    <format dxfId="1914">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7"/>
          </reference>
        </references>
      </pivotArea>
    </format>
    <format dxfId="1913">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
          </reference>
          <reference field="18" count="1" selected="0">
            <x v="9"/>
          </reference>
          <reference field="21" count="1" selected="0">
            <x v="7"/>
          </reference>
        </references>
      </pivotArea>
    </format>
    <format dxfId="1912">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7"/>
          </reference>
        </references>
      </pivotArea>
    </format>
    <format dxfId="1911">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7"/>
          </reference>
        </references>
      </pivotArea>
    </format>
    <format dxfId="1910">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7"/>
          </reference>
        </references>
      </pivotArea>
    </format>
    <format dxfId="1909">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7"/>
          </reference>
        </references>
      </pivotArea>
    </format>
    <format dxfId="1908">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7"/>
          </reference>
        </references>
      </pivotArea>
    </format>
    <format dxfId="1907">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7"/>
          </reference>
        </references>
      </pivotArea>
    </format>
    <format dxfId="1906">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7"/>
          </reference>
        </references>
      </pivotArea>
    </format>
    <format dxfId="1905">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7"/>
          </reference>
        </references>
      </pivotArea>
    </format>
    <format dxfId="1904">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7"/>
          </reference>
        </references>
      </pivotArea>
    </format>
    <format dxfId="1903">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7"/>
          </reference>
        </references>
      </pivotArea>
    </format>
    <format dxfId="1902">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1"/>
          </reference>
          <reference field="18" count="1" selected="0">
            <x v="7"/>
          </reference>
          <reference field="21" count="1" selected="0">
            <x v="7"/>
          </reference>
        </references>
      </pivotArea>
    </format>
    <format dxfId="1901">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1">
            <x v="2"/>
          </reference>
          <reference field="18" count="1" selected="0">
            <x v="9"/>
          </reference>
          <reference field="21" count="1" selected="0">
            <x v="7"/>
          </reference>
        </references>
      </pivotArea>
    </format>
    <format dxfId="1900">
      <pivotArea dataOnly="0" labelOnly="1" outline="0" fieldPosition="0">
        <references count="7">
          <reference field="5" count="1" selected="0">
            <x v="1"/>
          </reference>
          <reference field="11" count="1" selected="0">
            <x v="8"/>
          </reference>
          <reference field="14" count="1" selected="0">
            <x v="254"/>
          </reference>
          <reference field="15" count="1" selected="0">
            <x v="1"/>
          </reference>
          <reference field="17" count="2">
            <x v="18"/>
            <x v="19"/>
          </reference>
          <reference field="18" count="1" selected="0">
            <x v="6"/>
          </reference>
          <reference field="21" count="1" selected="0">
            <x v="7"/>
          </reference>
        </references>
      </pivotArea>
    </format>
    <format dxfId="1899">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5"/>
          </reference>
          <reference field="18" count="1" selected="0">
            <x v="27"/>
          </reference>
          <reference field="21" count="1" selected="0">
            <x v="7"/>
          </reference>
        </references>
      </pivotArea>
    </format>
    <format dxfId="1898">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7"/>
          </reference>
        </references>
      </pivotArea>
    </format>
    <format dxfId="1897">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1">
            <x v="1"/>
          </reference>
          <reference field="18" count="1" selected="0">
            <x v="7"/>
          </reference>
          <reference field="21" count="1" selected="0">
            <x v="7"/>
          </reference>
        </references>
      </pivotArea>
    </format>
    <format dxfId="1896">
      <pivotArea dataOnly="0" labelOnly="1" outline="0" fieldPosition="0">
        <references count="7">
          <reference field="5" count="1" selected="0">
            <x v="1"/>
          </reference>
          <reference field="11" count="1" selected="0">
            <x v="1"/>
          </reference>
          <reference field="14" count="1" selected="0">
            <x v="257"/>
          </reference>
          <reference field="15" count="1" selected="0">
            <x v="1"/>
          </reference>
          <reference field="17" count="2">
            <x v="18"/>
            <x v="19"/>
          </reference>
          <reference field="18" count="1" selected="0">
            <x v="6"/>
          </reference>
          <reference field="21" count="1" selected="0">
            <x v="7"/>
          </reference>
        </references>
      </pivotArea>
    </format>
    <format dxfId="1895">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7"/>
          </reference>
        </references>
      </pivotArea>
    </format>
    <format dxfId="1894">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2"/>
          </reference>
          <reference field="18" count="1" selected="0">
            <x v="9"/>
          </reference>
          <reference field="21" count="1" selected="0">
            <x v="7"/>
          </reference>
        </references>
      </pivotArea>
    </format>
    <format dxfId="1893">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7"/>
          </reference>
        </references>
      </pivotArea>
    </format>
    <format dxfId="1892">
      <pivotArea dataOnly="0" labelOnly="1" outline="0" fieldPosition="0">
        <references count="7">
          <reference field="5" count="1" selected="0">
            <x v="1"/>
          </reference>
          <reference field="11" count="1" selected="0">
            <x v="1"/>
          </reference>
          <reference field="14" count="1" selected="0">
            <x v="335"/>
          </reference>
          <reference field="15" count="1" selected="0">
            <x v="1"/>
          </reference>
          <reference field="17" count="1">
            <x v="1"/>
          </reference>
          <reference field="18" count="1" selected="0">
            <x v="7"/>
          </reference>
          <reference field="21" count="1" selected="0">
            <x v="7"/>
          </reference>
        </references>
      </pivotArea>
    </format>
    <format dxfId="1891">
      <pivotArea dataOnly="0" labelOnly="1" outline="0" fieldPosition="0">
        <references count="7">
          <reference field="5" count="1" selected="0">
            <x v="1"/>
          </reference>
          <reference field="11" count="1" selected="0">
            <x v="1"/>
          </reference>
          <reference field="14" count="1" selected="0">
            <x v="335"/>
          </reference>
          <reference field="15" count="1" selected="0">
            <x v="1"/>
          </reference>
          <reference field="17" count="1">
            <x v="2"/>
          </reference>
          <reference field="18" count="1" selected="0">
            <x v="9"/>
          </reference>
          <reference field="21" count="1" selected="0">
            <x v="7"/>
          </reference>
        </references>
      </pivotArea>
    </format>
    <format dxfId="1890">
      <pivotArea dataOnly="0" labelOnly="1" outline="0" fieldPosition="0">
        <references count="7">
          <reference field="5" count="1" selected="0">
            <x v="1"/>
          </reference>
          <reference field="11" count="1" selected="0">
            <x v="1"/>
          </reference>
          <reference field="14" count="1" selected="0">
            <x v="335"/>
          </reference>
          <reference field="15" count="1" selected="0">
            <x v="1"/>
          </reference>
          <reference field="17" count="2">
            <x v="18"/>
            <x v="19"/>
          </reference>
          <reference field="18" count="1" selected="0">
            <x v="6"/>
          </reference>
          <reference field="21" count="1" selected="0">
            <x v="7"/>
          </reference>
        </references>
      </pivotArea>
    </format>
    <format dxfId="1889">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
          </reference>
          <reference field="18" count="1" selected="0">
            <x v="9"/>
          </reference>
          <reference field="21" count="1" selected="0">
            <x v="7"/>
          </reference>
        </references>
      </pivotArea>
    </format>
    <format dxfId="1888">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15"/>
          </reference>
          <reference field="18" count="1" selected="0">
            <x v="14"/>
          </reference>
          <reference field="21" count="1" selected="0">
            <x v="7"/>
          </reference>
        </references>
      </pivotArea>
    </format>
    <format dxfId="1887">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7"/>
          </reference>
        </references>
      </pivotArea>
    </format>
    <format dxfId="1886">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7"/>
          </reference>
        </references>
      </pivotArea>
    </format>
    <format dxfId="1885">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7"/>
          </reference>
        </references>
      </pivotArea>
    </format>
    <format dxfId="1884">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
          </reference>
          <reference field="18" count="1" selected="0">
            <x v="7"/>
          </reference>
          <reference field="21" count="1" selected="0">
            <x v="7"/>
          </reference>
        </references>
      </pivotArea>
    </format>
    <format dxfId="1883">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2">
            <x v="18"/>
            <x v="19"/>
          </reference>
          <reference field="18" count="1" selected="0">
            <x v="6"/>
          </reference>
          <reference field="21" count="1" selected="0">
            <x v="7"/>
          </reference>
        </references>
      </pivotArea>
    </format>
    <format dxfId="1882">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1">
            <x v="1"/>
          </reference>
          <reference field="18" count="1" selected="0">
            <x v="7"/>
          </reference>
          <reference field="21" count="1" selected="0">
            <x v="7"/>
          </reference>
        </references>
      </pivotArea>
    </format>
    <format dxfId="1881">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2">
            <x v="18"/>
            <x v="19"/>
          </reference>
          <reference field="18" count="1" selected="0">
            <x v="6"/>
          </reference>
          <reference field="21" count="1" selected="0">
            <x v="7"/>
          </reference>
        </references>
      </pivotArea>
    </format>
    <format dxfId="1880">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1">
            <x v="18"/>
          </reference>
          <reference field="18" count="1" selected="0">
            <x v="16"/>
          </reference>
          <reference field="21" count="1" selected="0">
            <x v="8"/>
          </reference>
        </references>
      </pivotArea>
    </format>
    <format dxfId="1879">
      <pivotArea dataOnly="0" labelOnly="1" outline="0" fieldPosition="0">
        <references count="7">
          <reference field="5" count="1" selected="0">
            <x v="2"/>
          </reference>
          <reference field="11" count="1" selected="0">
            <x v="20"/>
          </reference>
          <reference field="14" count="1" selected="0">
            <x v="228"/>
          </reference>
          <reference field="15" count="1" selected="0">
            <x v="1"/>
          </reference>
          <reference field="17" count="2">
            <x v="18"/>
            <x v="19"/>
          </reference>
          <reference field="18" count="1" selected="0">
            <x v="16"/>
          </reference>
          <reference field="21" count="1" selected="0">
            <x v="8"/>
          </reference>
        </references>
      </pivotArea>
    </format>
    <format dxfId="1878">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1">
            <x v="18"/>
          </reference>
          <reference field="18" count="1" selected="0">
            <x v="16"/>
          </reference>
          <reference field="21" count="1" selected="0">
            <x v="8"/>
          </reference>
        </references>
      </pivotArea>
    </format>
    <format dxfId="1877">
      <pivotArea dataOnly="0" labelOnly="1" outline="0" fieldPosition="0">
        <references count="7">
          <reference field="5" count="1" selected="0">
            <x v="2"/>
          </reference>
          <reference field="11" count="1" selected="0">
            <x v="27"/>
          </reference>
          <reference field="14" count="1" selected="0">
            <x v="330"/>
          </reference>
          <reference field="15" count="1" selected="0">
            <x v="1"/>
          </reference>
          <reference field="17" count="1">
            <x v="19"/>
          </reference>
          <reference field="18" count="1" selected="0">
            <x v="16"/>
          </reference>
          <reference field="21" count="1" selected="0">
            <x v="8"/>
          </reference>
        </references>
      </pivotArea>
    </format>
    <format dxfId="1876">
      <pivotArea dataOnly="0" labelOnly="1" outline="0" fieldPosition="0">
        <references count="7">
          <reference field="5" count="1" selected="0">
            <x v="2"/>
          </reference>
          <reference field="11" count="1" selected="0">
            <x v="27"/>
          </reference>
          <reference field="14" count="1" selected="0">
            <x v="229"/>
          </reference>
          <reference field="15" count="1" selected="0">
            <x v="1"/>
          </reference>
          <reference field="17" count="1">
            <x v="18"/>
          </reference>
          <reference field="18" count="1" selected="0">
            <x v="16"/>
          </reference>
          <reference field="21" count="1" selected="0">
            <x v="8"/>
          </reference>
        </references>
      </pivotArea>
    </format>
    <format dxfId="1875">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2">
            <x v="18"/>
            <x v="19"/>
          </reference>
          <reference field="18" count="1" selected="0">
            <x v="16"/>
          </reference>
          <reference field="21" count="1" selected="0">
            <x v="8"/>
          </reference>
        </references>
      </pivotArea>
    </format>
    <format dxfId="1874">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8"/>
          </reference>
        </references>
      </pivotArea>
    </format>
    <format dxfId="1873">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8"/>
          </reference>
        </references>
      </pivotArea>
    </format>
    <format dxfId="1872">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1">
            <x v="31"/>
          </reference>
          <reference field="18" count="1" selected="0">
            <x v="17"/>
          </reference>
          <reference field="21" count="1" selected="0">
            <x v="8"/>
          </reference>
        </references>
      </pivotArea>
    </format>
    <format dxfId="1871">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2">
            <x v="18"/>
            <x v="19"/>
          </reference>
          <reference field="18" count="1" selected="0">
            <x v="16"/>
          </reference>
          <reference field="21" count="1" selected="0">
            <x v="8"/>
          </reference>
        </references>
      </pivotArea>
    </format>
    <format dxfId="1870">
      <pivotArea dataOnly="0" labelOnly="1" outline="0" fieldPosition="0">
        <references count="7">
          <reference field="5" count="1" selected="0">
            <x v="2"/>
          </reference>
          <reference field="11" count="1" selected="0">
            <x v="4"/>
          </reference>
          <reference field="14" count="1" selected="0">
            <x v="68"/>
          </reference>
          <reference field="15" count="1" selected="0">
            <x v="1"/>
          </reference>
          <reference field="17" count="2">
            <x v="18"/>
            <x v="19"/>
          </reference>
          <reference field="18" count="1" selected="0">
            <x v="16"/>
          </reference>
          <reference field="21" count="1" selected="0">
            <x v="8"/>
          </reference>
        </references>
      </pivotArea>
    </format>
    <format dxfId="1869">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2">
            <x v="18"/>
            <x v="19"/>
          </reference>
          <reference field="18" count="1" selected="0">
            <x v="16"/>
          </reference>
          <reference field="21" count="1" selected="0">
            <x v="8"/>
          </reference>
        </references>
      </pivotArea>
    </format>
    <format dxfId="1868">
      <pivotArea dataOnly="0" labelOnly="1" outline="0" fieldPosition="0">
        <references count="7">
          <reference field="5" count="1" selected="0">
            <x v="2"/>
          </reference>
          <reference field="11" count="1" selected="0">
            <x v="27"/>
          </reference>
          <reference field="14" count="1" selected="0">
            <x v="331"/>
          </reference>
          <reference field="15" count="1" selected="0">
            <x v="1"/>
          </reference>
          <reference field="17" count="1">
            <x v="19"/>
          </reference>
          <reference field="18" count="1" selected="0">
            <x v="16"/>
          </reference>
          <reference field="21" count="1" selected="0">
            <x v="8"/>
          </reference>
        </references>
      </pivotArea>
    </format>
    <format dxfId="1867">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8"/>
          </reference>
        </references>
      </pivotArea>
    </format>
    <format dxfId="1866">
      <pivotArea dataOnly="0" labelOnly="1" outline="0" fieldPosition="0">
        <references count="7">
          <reference field="5" count="1" selected="0">
            <x v="2"/>
          </reference>
          <reference field="11" count="1" selected="0">
            <x v="22"/>
          </reference>
          <reference field="14" count="1" selected="0">
            <x v="341"/>
          </reference>
          <reference field="15" count="1" selected="0">
            <x v="1"/>
          </reference>
          <reference field="17" count="1">
            <x v="18"/>
          </reference>
          <reference field="18" count="1" selected="0">
            <x v="16"/>
          </reference>
          <reference field="21" count="1" selected="0">
            <x v="8"/>
          </reference>
        </references>
      </pivotArea>
    </format>
    <format dxfId="1865">
      <pivotArea dataOnly="0" labelOnly="1" outline="0" fieldPosition="0">
        <references count="7">
          <reference field="5" count="1" selected="0">
            <x v="2"/>
          </reference>
          <reference field="11" count="1" selected="0">
            <x v="14"/>
          </reference>
          <reference field="14" count="1" selected="0">
            <x v="320"/>
          </reference>
          <reference field="15" count="1" selected="0">
            <x v="1"/>
          </reference>
          <reference field="17" count="2">
            <x v="18"/>
            <x v="19"/>
          </reference>
          <reference field="18" count="1" selected="0">
            <x v="16"/>
          </reference>
          <reference field="21" count="1" selected="0">
            <x v="8"/>
          </reference>
        </references>
      </pivotArea>
    </format>
    <format dxfId="1864">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8"/>
          </reference>
        </references>
      </pivotArea>
    </format>
    <format dxfId="1863">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8"/>
          </reference>
          <reference field="18" count="1" selected="0">
            <x v="16"/>
          </reference>
          <reference field="21" count="1" selected="0">
            <x v="8"/>
          </reference>
        </references>
      </pivotArea>
    </format>
    <format dxfId="1862">
      <pivotArea dataOnly="0" labelOnly="1" outline="0" fieldPosition="0">
        <references count="7">
          <reference field="5" count="1" selected="0">
            <x v="2"/>
          </reference>
          <reference field="11" count="1" selected="0">
            <x v="20"/>
          </reference>
          <reference field="14" count="1" selected="0">
            <x v="333"/>
          </reference>
          <reference field="15" count="1" selected="0">
            <x v="1"/>
          </reference>
          <reference field="17" count="1">
            <x v="18"/>
          </reference>
          <reference field="18" count="1" selected="0">
            <x v="16"/>
          </reference>
          <reference field="21" count="1" selected="0">
            <x v="8"/>
          </reference>
        </references>
      </pivotArea>
    </format>
    <format dxfId="1861">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2">
            <x v="18"/>
            <x v="19"/>
          </reference>
          <reference field="18" count="1" selected="0">
            <x v="16"/>
          </reference>
          <reference field="21" count="1" selected="0">
            <x v="8"/>
          </reference>
        </references>
      </pivotArea>
    </format>
    <format dxfId="1860">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8"/>
          </reference>
        </references>
      </pivotArea>
    </format>
    <format dxfId="1859">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1">
            <x v="31"/>
          </reference>
          <reference field="18" count="1" selected="0">
            <x v="17"/>
          </reference>
          <reference field="21" count="1" selected="0">
            <x v="8"/>
          </reference>
        </references>
      </pivotArea>
    </format>
    <format dxfId="1858">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2">
            <x v="18"/>
            <x v="19"/>
          </reference>
          <reference field="18" count="1" selected="0">
            <x v="16"/>
          </reference>
          <reference field="21" count="1" selected="0">
            <x v="8"/>
          </reference>
        </references>
      </pivotArea>
    </format>
    <format dxfId="1857">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2">
            <x v="18"/>
            <x v="19"/>
          </reference>
          <reference field="18" count="1" selected="0">
            <x v="16"/>
          </reference>
          <reference field="21" count="1" selected="0">
            <x v="8"/>
          </reference>
        </references>
      </pivotArea>
    </format>
    <format dxfId="1856">
      <pivotArea dataOnly="0" labelOnly="1" outline="0" fieldPosition="0">
        <references count="7">
          <reference field="5" count="1" selected="0">
            <x v="2"/>
          </reference>
          <reference field="11" count="1" selected="0">
            <x v="14"/>
          </reference>
          <reference field="14" count="1" selected="0">
            <x v="322"/>
          </reference>
          <reference field="15" count="1" selected="0">
            <x v="1"/>
          </reference>
          <reference field="17" count="2">
            <x v="18"/>
            <x v="19"/>
          </reference>
          <reference field="18" count="1" selected="0">
            <x v="16"/>
          </reference>
          <reference field="21" count="1" selected="0">
            <x v="8"/>
          </reference>
        </references>
      </pivotArea>
    </format>
    <format dxfId="1855">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8"/>
          </reference>
        </references>
      </pivotArea>
    </format>
    <format dxfId="1854">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8"/>
          </reference>
        </references>
      </pivotArea>
    </format>
    <format dxfId="1853">
      <pivotArea dataOnly="0" labelOnly="1" outline="0" fieldPosition="0">
        <references count="7">
          <reference field="5" count="1" selected="0">
            <x v="2"/>
          </reference>
          <reference field="11" count="1" selected="0">
            <x v="28"/>
          </reference>
          <reference field="14" count="1" selected="0">
            <x v="332"/>
          </reference>
          <reference field="15" count="1" selected="0">
            <x v="1"/>
          </reference>
          <reference field="17" count="2">
            <x v="18"/>
            <x v="19"/>
          </reference>
          <reference field="18" count="1" selected="0">
            <x v="16"/>
          </reference>
          <reference field="21" count="1" selected="0">
            <x v="8"/>
          </reference>
        </references>
      </pivotArea>
    </format>
    <format dxfId="1852">
      <pivotArea dataOnly="0" labelOnly="1" outline="0" fieldPosition="0">
        <references count="7">
          <reference field="5" count="1" selected="0">
            <x v="2"/>
          </reference>
          <reference field="11" count="1" selected="0">
            <x v="29"/>
          </reference>
          <reference field="14" count="1" selected="0">
            <x v="81"/>
          </reference>
          <reference field="15" count="1" selected="0">
            <x v="1"/>
          </reference>
          <reference field="17" count="1">
            <x v="18"/>
          </reference>
          <reference field="18" count="1" selected="0">
            <x v="16"/>
          </reference>
          <reference field="21" count="1" selected="0">
            <x v="8"/>
          </reference>
        </references>
      </pivotArea>
    </format>
    <format dxfId="1851">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1">
            <x v="18"/>
          </reference>
          <reference field="18" count="1" selected="0">
            <x v="16"/>
          </reference>
          <reference field="21" count="1" selected="0">
            <x v="8"/>
          </reference>
        </references>
      </pivotArea>
    </format>
    <format dxfId="1850">
      <pivotArea dataOnly="0" labelOnly="1" outline="0" fieldPosition="0">
        <references count="7">
          <reference field="5" count="1" selected="0">
            <x v="2"/>
          </reference>
          <reference field="11" count="1" selected="0">
            <x v="28"/>
          </reference>
          <reference field="14" count="1" selected="0">
            <x v="239"/>
          </reference>
          <reference field="15" count="1" selected="0">
            <x v="1"/>
          </reference>
          <reference field="17" count="2">
            <x v="18"/>
            <x v="19"/>
          </reference>
          <reference field="18" count="1" selected="0">
            <x v="16"/>
          </reference>
          <reference field="21" count="1" selected="0">
            <x v="8"/>
          </reference>
        </references>
      </pivotArea>
    </format>
    <format dxfId="1849">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18"/>
          </reference>
          <reference field="18" count="1" selected="0">
            <x v="18"/>
          </reference>
          <reference field="21" count="1" selected="0">
            <x v="8"/>
          </reference>
        </references>
      </pivotArea>
    </format>
    <format dxfId="1848">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8"/>
          </reference>
        </references>
      </pivotArea>
    </format>
    <format dxfId="1847">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77"/>
          </reference>
          <reference field="18" count="1" selected="0">
            <x v="22"/>
          </reference>
          <reference field="21" count="1" selected="0">
            <x v="8"/>
          </reference>
        </references>
      </pivotArea>
    </format>
    <format dxfId="1846">
      <pivotArea dataOnly="0" labelOnly="1" outline="0" fieldPosition="0">
        <references count="7">
          <reference field="5" count="1" selected="0">
            <x v="3"/>
          </reference>
          <reference field="11" count="1" selected="0">
            <x v="13"/>
          </reference>
          <reference field="14" count="1" selected="0">
            <x v="304"/>
          </reference>
          <reference field="15" count="1" selected="0">
            <x v="1"/>
          </reference>
          <reference field="17" count="1">
            <x v="18"/>
          </reference>
          <reference field="18" count="1" selected="0">
            <x v="18"/>
          </reference>
          <reference field="21" count="1" selected="0">
            <x v="8"/>
          </reference>
        </references>
      </pivotArea>
    </format>
    <format dxfId="1845">
      <pivotArea dataOnly="0" labelOnly="1" outline="0" fieldPosition="0">
        <references count="7">
          <reference field="5" count="1" selected="0">
            <x v="3"/>
          </reference>
          <reference field="11" count="1" selected="0">
            <x v="11"/>
          </reference>
          <reference field="14" count="1" selected="0">
            <x v="323"/>
          </reference>
          <reference field="15" count="1" selected="0">
            <x v="5"/>
          </reference>
          <reference field="17" count="1">
            <x v="18"/>
          </reference>
          <reference field="18" count="1" selected="0">
            <x v="18"/>
          </reference>
          <reference field="21" count="1" selected="0">
            <x v="8"/>
          </reference>
        </references>
      </pivotArea>
    </format>
    <format dxfId="1844">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8"/>
          </reference>
        </references>
      </pivotArea>
    </format>
    <format dxfId="1843">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77"/>
          </reference>
          <reference field="18" count="1" selected="0">
            <x v="22"/>
          </reference>
          <reference field="21" count="1" selected="0">
            <x v="8"/>
          </reference>
        </references>
      </pivotArea>
    </format>
    <format dxfId="1842">
      <pivotArea dataOnly="0" labelOnly="1" outline="0" fieldPosition="0">
        <references count="7">
          <reference field="5" count="1" selected="0">
            <x v="3"/>
          </reference>
          <reference field="11" count="1" selected="0">
            <x v="13"/>
          </reference>
          <reference field="14" count="1" selected="0">
            <x v="244"/>
          </reference>
          <reference field="15" count="1" selected="0">
            <x v="1"/>
          </reference>
          <reference field="17" count="1">
            <x v="18"/>
          </reference>
          <reference field="18" count="1" selected="0">
            <x v="18"/>
          </reference>
          <reference field="21" count="1" selected="0">
            <x v="8"/>
          </reference>
        </references>
      </pivotArea>
    </format>
    <format dxfId="1841">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8"/>
          </reference>
        </references>
      </pivotArea>
    </format>
    <format dxfId="1840">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8"/>
          </reference>
        </references>
      </pivotArea>
    </format>
    <format dxfId="1839">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8"/>
          </reference>
        </references>
      </pivotArea>
    </format>
    <format dxfId="1838">
      <pivotArea dataOnly="0" labelOnly="1" outline="0" fieldPosition="0">
        <references count="7">
          <reference field="5" count="1" selected="0">
            <x v="3"/>
          </reference>
          <reference field="11" count="1" selected="0">
            <x v="12"/>
          </reference>
          <reference field="14" count="1" selected="0">
            <x v="245"/>
          </reference>
          <reference field="15" count="1" selected="0">
            <x v="1"/>
          </reference>
          <reference field="17" count="1">
            <x v="18"/>
          </reference>
          <reference field="18" count="1" selected="0">
            <x v="18"/>
          </reference>
          <reference field="21" count="1" selected="0">
            <x v="8"/>
          </reference>
        </references>
      </pivotArea>
    </format>
    <format dxfId="1837">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77"/>
          </reference>
          <reference field="18" count="1" selected="0">
            <x v="22"/>
          </reference>
          <reference field="21" count="1" selected="0">
            <x v="8"/>
          </reference>
        </references>
      </pivotArea>
    </format>
    <format dxfId="1836">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8"/>
          </reference>
        </references>
      </pivotArea>
    </format>
    <format dxfId="1835">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8"/>
          </reference>
        </references>
      </pivotArea>
    </format>
    <format dxfId="1834">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8"/>
          </reference>
        </references>
      </pivotArea>
    </format>
    <format dxfId="1833">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77"/>
          </reference>
          <reference field="18" count="1" selected="0">
            <x v="22"/>
          </reference>
          <reference field="21" count="1" selected="0">
            <x v="8"/>
          </reference>
        </references>
      </pivotArea>
    </format>
    <format dxfId="1832">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18"/>
          </reference>
          <reference field="18" count="1" selected="0">
            <x v="18"/>
          </reference>
          <reference field="21" count="1" selected="0">
            <x v="8"/>
          </reference>
        </references>
      </pivotArea>
    </format>
    <format dxfId="1831">
      <pivotArea dataOnly="0" labelOnly="1" outline="0" fieldPosition="0">
        <references count="7">
          <reference field="5" count="1" selected="0">
            <x v="3"/>
          </reference>
          <reference field="11" count="1" selected="0">
            <x v="13"/>
          </reference>
          <reference field="14" count="1" selected="0">
            <x v="342"/>
          </reference>
          <reference field="15" count="1" selected="0">
            <x v="6"/>
          </reference>
          <reference field="17" count="1">
            <x v="77"/>
          </reference>
          <reference field="18" count="1" selected="0">
            <x v="22"/>
          </reference>
          <reference field="21" count="1" selected="0">
            <x v="8"/>
          </reference>
        </references>
      </pivotArea>
    </format>
    <format dxfId="1830">
      <pivotArea dataOnly="0" labelOnly="1" outline="0" fieldPosition="0">
        <references count="7">
          <reference field="5" count="1" selected="0">
            <x v="3"/>
          </reference>
          <reference field="11" count="1" selected="0">
            <x v="13"/>
          </reference>
          <reference field="14" count="1" selected="0">
            <x v="342"/>
          </reference>
          <reference field="15" count="1" selected="0">
            <x v="6"/>
          </reference>
          <reference field="17" count="1">
            <x v="18"/>
          </reference>
          <reference field="18" count="1" selected="0">
            <x v="18"/>
          </reference>
          <reference field="21" count="1" selected="0">
            <x v="8"/>
          </reference>
        </references>
      </pivotArea>
    </format>
    <format dxfId="1829">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8"/>
          </reference>
        </references>
      </pivotArea>
    </format>
    <format dxfId="1828">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8"/>
          </reference>
        </references>
      </pivotArea>
    </format>
    <format dxfId="1827">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8"/>
          </reference>
        </references>
      </pivotArea>
    </format>
    <format dxfId="1826">
      <pivotArea dataOnly="0" labelOnly="1" outline="0" fieldPosition="0">
        <references count="7">
          <reference field="5" count="1" selected="0">
            <x v="3"/>
          </reference>
          <reference field="11" count="1" selected="0">
            <x v="1"/>
          </reference>
          <reference field="14" count="1" selected="0">
            <x v="343"/>
          </reference>
          <reference field="15" count="1" selected="0">
            <x v="1"/>
          </reference>
          <reference field="17" count="1">
            <x v="18"/>
          </reference>
          <reference field="18" count="1" selected="0">
            <x v="18"/>
          </reference>
          <reference field="21" count="1" selected="0">
            <x v="8"/>
          </reference>
        </references>
      </pivotArea>
    </format>
    <format dxfId="1825">
      <pivotArea dataOnly="0" labelOnly="1" outline="0" fieldPosition="0">
        <references count="7">
          <reference field="5" count="1" selected="0">
            <x v="3"/>
          </reference>
          <reference field="11" count="1" selected="0">
            <x v="1"/>
          </reference>
          <reference field="14" count="1" selected="0">
            <x v="293"/>
          </reference>
          <reference field="15" count="1" selected="0">
            <x v="1"/>
          </reference>
          <reference field="17" count="1">
            <x v="18"/>
          </reference>
          <reference field="18" count="1" selected="0">
            <x v="18"/>
          </reference>
          <reference field="21" count="1" selected="0">
            <x v="8"/>
          </reference>
        </references>
      </pivotArea>
    </format>
    <format dxfId="1824">
      <pivotArea dataOnly="0" labelOnly="1" outline="0" fieldPosition="0">
        <references count="7">
          <reference field="5" count="1" selected="0">
            <x v="3"/>
          </reference>
          <reference field="11" count="1" selected="0">
            <x v="45"/>
          </reference>
          <reference field="14" count="1" selected="0">
            <x v="344"/>
          </reference>
          <reference field="15" count="1" selected="0">
            <x v="1"/>
          </reference>
          <reference field="17" count="1">
            <x v="18"/>
          </reference>
          <reference field="18" count="1" selected="0">
            <x v="18"/>
          </reference>
          <reference field="21" count="1" selected="0">
            <x v="8"/>
          </reference>
        </references>
      </pivotArea>
    </format>
    <format dxfId="1823">
      <pivotArea dataOnly="0" labelOnly="1" outline="0" fieldPosition="0">
        <references count="7">
          <reference field="5" count="1" selected="0">
            <x v="3"/>
          </reference>
          <reference field="11" count="1" selected="0">
            <x v="29"/>
          </reference>
          <reference field="14" count="1" selected="0">
            <x v="318"/>
          </reference>
          <reference field="15" count="1" selected="0">
            <x v="1"/>
          </reference>
          <reference field="17" count="1">
            <x v="18"/>
          </reference>
          <reference field="18" count="1" selected="0">
            <x v="18"/>
          </reference>
          <reference field="21" count="1" selected="0">
            <x v="8"/>
          </reference>
        </references>
      </pivotArea>
    </format>
    <format dxfId="1822">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8"/>
          </reference>
        </references>
      </pivotArea>
    </format>
    <format dxfId="1821">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8"/>
          </reference>
        </references>
      </pivotArea>
    </format>
    <format dxfId="1820">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77"/>
          </reference>
          <reference field="18" count="1" selected="0">
            <x v="22"/>
          </reference>
          <reference field="21" count="1" selected="0">
            <x v="8"/>
          </reference>
        </references>
      </pivotArea>
    </format>
    <format dxfId="1819">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8"/>
          </reference>
        </references>
      </pivotArea>
    </format>
    <format dxfId="1818">
      <pivotArea dataOnly="0" labelOnly="1" outline="0" fieldPosition="0">
        <references count="7">
          <reference field="5" count="1" selected="0">
            <x v="3"/>
          </reference>
          <reference field="11" count="1" selected="0">
            <x v="1"/>
          </reference>
          <reference field="14" count="1" selected="0">
            <x v="345"/>
          </reference>
          <reference field="15" count="1" selected="0">
            <x v="1"/>
          </reference>
          <reference field="17" count="1">
            <x v="18"/>
          </reference>
          <reference field="18" count="1" selected="0">
            <x v="18"/>
          </reference>
          <reference field="21" count="1" selected="0">
            <x v="8"/>
          </reference>
        </references>
      </pivotArea>
    </format>
    <format dxfId="1817">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8"/>
          </reference>
        </references>
      </pivotArea>
    </format>
    <format dxfId="1816">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8"/>
          </reference>
        </references>
      </pivotArea>
    </format>
    <format dxfId="1815">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8"/>
          </reference>
        </references>
      </pivotArea>
    </format>
    <format dxfId="1814">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8"/>
          </reference>
        </references>
      </pivotArea>
    </format>
    <format dxfId="1813">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8"/>
          </reference>
        </references>
      </pivotArea>
    </format>
    <format dxfId="1812">
      <pivotArea dataOnly="0" labelOnly="1" outline="0" fieldPosition="0">
        <references count="7">
          <reference field="5" count="1" selected="0">
            <x v="0"/>
          </reference>
          <reference field="11" count="1" selected="0">
            <x v="8"/>
          </reference>
          <reference field="14" count="1" selected="0">
            <x v="334"/>
          </reference>
          <reference field="15" count="1" selected="0">
            <x v="1"/>
          </reference>
          <reference field="17" count="1">
            <x v="1"/>
          </reference>
          <reference field="18" count="1" selected="0">
            <x v="0"/>
          </reference>
          <reference field="21" count="1" selected="0">
            <x v="8"/>
          </reference>
        </references>
      </pivotArea>
    </format>
    <format dxfId="1811">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8"/>
          </reference>
        </references>
      </pivotArea>
    </format>
    <format dxfId="1810">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8"/>
          </reference>
        </references>
      </pivotArea>
    </format>
    <format dxfId="1809">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8"/>
          </reference>
        </references>
      </pivotArea>
    </format>
    <format dxfId="1808">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8"/>
          </reference>
        </references>
      </pivotArea>
    </format>
    <format dxfId="1807">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8"/>
          </reference>
        </references>
      </pivotArea>
    </format>
    <format dxfId="1806">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8"/>
          </reference>
        </references>
      </pivotArea>
    </format>
    <format dxfId="1805">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8"/>
          </reference>
        </references>
      </pivotArea>
    </format>
    <format dxfId="1804">
      <pivotArea dataOnly="0" labelOnly="1" outline="0" fieldPosition="0">
        <references count="7">
          <reference field="5" count="1" selected="0">
            <x v="0"/>
          </reference>
          <reference field="11" count="1" selected="0">
            <x v="6"/>
          </reference>
          <reference field="14" count="1" selected="0">
            <x v="251"/>
          </reference>
          <reference field="15" count="1" selected="0">
            <x v="2"/>
          </reference>
          <reference field="17" count="1">
            <x v="61"/>
          </reference>
          <reference field="18" count="1" selected="0">
            <x v="0"/>
          </reference>
          <reference field="21" count="1" selected="0">
            <x v="8"/>
          </reference>
        </references>
      </pivotArea>
    </format>
    <format dxfId="1803">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1">
            <x v="92"/>
          </reference>
          <reference field="18" count="1" selected="0">
            <x v="0"/>
          </reference>
          <reference field="21" count="1" selected="0">
            <x v="8"/>
          </reference>
        </references>
      </pivotArea>
    </format>
    <format dxfId="1802">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8"/>
          </reference>
        </references>
      </pivotArea>
    </format>
    <format dxfId="1801">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8"/>
          </reference>
        </references>
      </pivotArea>
    </format>
    <format dxfId="1800">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8"/>
          </reference>
        </references>
      </pivotArea>
    </format>
    <format dxfId="1799">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8"/>
          </reference>
        </references>
      </pivotArea>
    </format>
    <format dxfId="1798">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8"/>
          </reference>
        </references>
      </pivotArea>
    </format>
    <format dxfId="1797">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8"/>
          </reference>
        </references>
      </pivotArea>
    </format>
    <format dxfId="1796">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2">
            <x v="1"/>
            <x v="4"/>
          </reference>
          <reference field="18" count="1" selected="0">
            <x v="0"/>
          </reference>
          <reference field="21" count="1" selected="0">
            <x v="8"/>
          </reference>
        </references>
      </pivotArea>
    </format>
    <format dxfId="1795">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8"/>
          </reference>
        </references>
      </pivotArea>
    </format>
    <format dxfId="1794">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1">
            <x v="2"/>
          </reference>
          <reference field="18" count="1" selected="0">
            <x v="1"/>
          </reference>
          <reference field="21" count="1" selected="0">
            <x v="8"/>
          </reference>
        </references>
      </pivotArea>
    </format>
    <format dxfId="1793">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8"/>
          </reference>
        </references>
      </pivotArea>
    </format>
    <format dxfId="1792">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8"/>
          </reference>
        </references>
      </pivotArea>
    </format>
    <format dxfId="1791">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8"/>
          </reference>
        </references>
      </pivotArea>
    </format>
    <format dxfId="1790">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15"/>
          </reference>
          <reference field="18" count="1" selected="0">
            <x v="4"/>
          </reference>
          <reference field="21" count="1" selected="0">
            <x v="8"/>
          </reference>
        </references>
      </pivotArea>
    </format>
    <format dxfId="1789">
      <pivotArea dataOnly="0" labelOnly="1" outline="0" fieldPosition="0">
        <references count="7">
          <reference field="5" count="1" selected="0">
            <x v="0"/>
          </reference>
          <reference field="11" count="1" selected="0">
            <x v="5"/>
          </reference>
          <reference field="14" count="1" selected="0">
            <x v="346"/>
          </reference>
          <reference field="15" count="1" selected="0">
            <x v="2"/>
          </reference>
          <reference field="17" count="1">
            <x v="1"/>
          </reference>
          <reference field="18" count="1" selected="0">
            <x v="0"/>
          </reference>
          <reference field="21" count="1" selected="0">
            <x v="8"/>
          </reference>
        </references>
      </pivotArea>
    </format>
    <format dxfId="1788">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8"/>
          </reference>
        </references>
      </pivotArea>
    </format>
    <format dxfId="1787">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8"/>
          </reference>
        </references>
      </pivotArea>
    </format>
    <format dxfId="1786">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8"/>
          </reference>
        </references>
      </pivotArea>
    </format>
    <format dxfId="1785">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8"/>
          </reference>
        </references>
      </pivotArea>
    </format>
    <format dxfId="1784">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8"/>
          </reference>
        </references>
      </pivotArea>
    </format>
    <format dxfId="1783">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8"/>
          </reference>
        </references>
      </pivotArea>
    </format>
    <format dxfId="1782">
      <pivotArea dataOnly="0" labelOnly="1" outline="0" fieldPosition="0">
        <references count="7">
          <reference field="5" count="1" selected="0">
            <x v="0"/>
          </reference>
          <reference field="11" count="1" selected="0">
            <x v="1"/>
          </reference>
          <reference field="14" count="1" selected="0">
            <x v="335"/>
          </reference>
          <reference field="15" count="1" selected="0">
            <x v="1"/>
          </reference>
          <reference field="17" count="1">
            <x v="3"/>
          </reference>
          <reference field="18" count="1" selected="0">
            <x v="0"/>
          </reference>
          <reference field="21" count="1" selected="0">
            <x v="8"/>
          </reference>
        </references>
      </pivotArea>
    </format>
    <format dxfId="1781">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8"/>
          </reference>
        </references>
      </pivotArea>
    </format>
    <format dxfId="1780">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
          </reference>
          <reference field="18" count="1" selected="0">
            <x v="1"/>
          </reference>
          <reference field="21" count="1" selected="0">
            <x v="8"/>
          </reference>
        </references>
      </pivotArea>
    </format>
    <format dxfId="1779">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3"/>
          </reference>
          <reference field="18" count="1" selected="0">
            <x v="2"/>
          </reference>
          <reference field="21" count="1" selected="0">
            <x v="8"/>
          </reference>
        </references>
      </pivotArea>
    </format>
    <format dxfId="1778">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8"/>
          </reference>
        </references>
      </pivotArea>
    </format>
    <format dxfId="1777">
      <pivotArea dataOnly="0" labelOnly="1" outline="0" fieldPosition="0">
        <references count="7">
          <reference field="5" count="1" selected="0">
            <x v="0"/>
          </reference>
          <reference field="11" count="1" selected="0">
            <x v="1"/>
          </reference>
          <reference field="14" count="1" selected="0">
            <x v="347"/>
          </reference>
          <reference field="15" count="1" selected="0">
            <x v="1"/>
          </reference>
          <reference field="17" count="2">
            <x v="1"/>
            <x v="3"/>
          </reference>
          <reference field="18" count="1" selected="0">
            <x v="0"/>
          </reference>
          <reference field="21" count="1" selected="0">
            <x v="8"/>
          </reference>
        </references>
      </pivotArea>
    </format>
    <format dxfId="1776">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8"/>
          </reference>
        </references>
      </pivotArea>
    </format>
    <format dxfId="1775">
      <pivotArea dataOnly="0" labelOnly="1" outline="0" fieldPosition="0">
        <references count="7">
          <reference field="5" count="1" selected="0">
            <x v="0"/>
          </reference>
          <reference field="11" count="1" selected="0">
            <x v="1"/>
          </reference>
          <reference field="14" count="1" selected="0">
            <x v="299"/>
          </reference>
          <reference field="15" count="1" selected="0">
            <x v="1"/>
          </reference>
          <reference field="17" count="2">
            <x v="1"/>
            <x v="3"/>
          </reference>
          <reference field="18" count="1" selected="0">
            <x v="0"/>
          </reference>
          <reference field="21" count="1" selected="0">
            <x v="8"/>
          </reference>
        </references>
      </pivotArea>
    </format>
    <format dxfId="1774">
      <pivotArea dataOnly="0" labelOnly="1" outline="0" fieldPosition="0">
        <references count="7">
          <reference field="5" count="1" selected="0">
            <x v="0"/>
          </reference>
          <reference field="11" count="1" selected="0">
            <x v="1"/>
          </reference>
          <reference field="14" count="1" selected="0">
            <x v="300"/>
          </reference>
          <reference field="15" count="1" selected="0">
            <x v="1"/>
          </reference>
          <reference field="17" count="2">
            <x v="1"/>
            <x v="3"/>
          </reference>
          <reference field="18" count="1" selected="0">
            <x v="0"/>
          </reference>
          <reference field="21" count="1" selected="0">
            <x v="8"/>
          </reference>
        </references>
      </pivotArea>
    </format>
    <format dxfId="1773">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2">
            <x v="1"/>
            <x v="9"/>
          </reference>
          <reference field="18" count="1" selected="0">
            <x v="0"/>
          </reference>
          <reference field="21" count="1" selected="0">
            <x v="8"/>
          </reference>
        </references>
      </pivotArea>
    </format>
    <format dxfId="1772">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2"/>
          </reference>
          <reference field="18" count="1" selected="0">
            <x v="1"/>
          </reference>
          <reference field="21" count="1" selected="0">
            <x v="8"/>
          </reference>
        </references>
      </pivotArea>
    </format>
    <format dxfId="1771">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8"/>
          </reference>
          <reference field="18" count="1" selected="0">
            <x v="2"/>
          </reference>
          <reference field="21" count="1" selected="0">
            <x v="8"/>
          </reference>
        </references>
      </pivotArea>
    </format>
    <format dxfId="1770">
      <pivotArea dataOnly="0" labelOnly="1" outline="0" fieldPosition="0">
        <references count="7">
          <reference field="5" count="1" selected="0">
            <x v="0"/>
          </reference>
          <reference field="11" count="1" selected="0">
            <x v="1"/>
          </reference>
          <reference field="14" count="1" selected="0">
            <x v="53"/>
          </reference>
          <reference field="15" count="1" selected="0">
            <x v="1"/>
          </reference>
          <reference field="17" count="2">
            <x v="1"/>
            <x v="3"/>
          </reference>
          <reference field="18" count="1" selected="0">
            <x v="0"/>
          </reference>
          <reference field="21" count="1" selected="0">
            <x v="8"/>
          </reference>
        </references>
      </pivotArea>
    </format>
    <format dxfId="1769">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8"/>
          </reference>
        </references>
      </pivotArea>
    </format>
    <format dxfId="1768">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8"/>
          </reference>
        </references>
      </pivotArea>
    </format>
    <format dxfId="1767">
      <pivotArea dataOnly="0" labelOnly="1" outline="0" fieldPosition="0">
        <references count="7">
          <reference field="5" count="1" selected="0">
            <x v="0"/>
          </reference>
          <reference field="11" count="1" selected="0">
            <x v="5"/>
          </reference>
          <reference field="14" count="1" selected="0">
            <x v="348"/>
          </reference>
          <reference field="15" count="1" selected="0">
            <x v="1"/>
          </reference>
          <reference field="17" count="1">
            <x v="7"/>
          </reference>
          <reference field="18" count="1" selected="0">
            <x v="0"/>
          </reference>
          <reference field="21" count="1" selected="0">
            <x v="8"/>
          </reference>
        </references>
      </pivotArea>
    </format>
    <format dxfId="1766">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8"/>
          </reference>
        </references>
      </pivotArea>
    </format>
    <format dxfId="1765">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8"/>
          </reference>
        </references>
      </pivotArea>
    </format>
    <format dxfId="1764">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8"/>
          </reference>
        </references>
      </pivotArea>
    </format>
    <format dxfId="1763">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8"/>
          </reference>
        </references>
      </pivotArea>
    </format>
    <format dxfId="1762">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1">
            <x v="38"/>
          </reference>
          <reference field="18" count="1" selected="0">
            <x v="19"/>
          </reference>
          <reference field="21" count="1" selected="0">
            <x v="8"/>
          </reference>
        </references>
      </pivotArea>
    </format>
    <format dxfId="1761">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8"/>
          </reference>
        </references>
      </pivotArea>
    </format>
    <format dxfId="1760">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8"/>
          </reference>
        </references>
      </pivotArea>
    </format>
    <format dxfId="1759">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8"/>
          </reference>
        </references>
      </pivotArea>
    </format>
    <format dxfId="1758">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8"/>
          </reference>
        </references>
      </pivotArea>
    </format>
    <format dxfId="1757">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38"/>
          </reference>
          <reference field="18" count="1" selected="0">
            <x v="19"/>
          </reference>
          <reference field="21" count="1" selected="0">
            <x v="8"/>
          </reference>
        </references>
      </pivotArea>
    </format>
    <format dxfId="1756">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8"/>
          </reference>
        </references>
      </pivotArea>
    </format>
    <format dxfId="1755">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3">
            <x v="42"/>
            <x v="106"/>
            <x v="108"/>
          </reference>
          <reference field="18" count="1" selected="0">
            <x v="2"/>
          </reference>
          <reference field="21" count="1" selected="0">
            <x v="8"/>
          </reference>
        </references>
      </pivotArea>
    </format>
    <format dxfId="1754">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8"/>
          </reference>
        </references>
      </pivotArea>
    </format>
    <format dxfId="1753">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8"/>
          </reference>
        </references>
      </pivotArea>
    </format>
    <format dxfId="1752">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8"/>
          </reference>
        </references>
      </pivotArea>
    </format>
    <format dxfId="1751">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8"/>
          </reference>
        </references>
      </pivotArea>
    </format>
    <format dxfId="1750">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8"/>
          </reference>
        </references>
      </pivotArea>
    </format>
    <format dxfId="1749">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2">
            <x v="1"/>
            <x v="13"/>
          </reference>
          <reference field="18" count="1" selected="0">
            <x v="0"/>
          </reference>
          <reference field="21" count="1" selected="0">
            <x v="8"/>
          </reference>
        </references>
      </pivotArea>
    </format>
    <format dxfId="1748">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8"/>
          </reference>
        </references>
      </pivotArea>
    </format>
    <format dxfId="1747">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8"/>
          </reference>
        </references>
      </pivotArea>
    </format>
    <format dxfId="1746">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8"/>
          </reference>
        </references>
      </pivotArea>
    </format>
    <format dxfId="1745">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38"/>
            <x v="39"/>
          </reference>
          <reference field="18" count="1" selected="0">
            <x v="19"/>
          </reference>
          <reference field="21" count="1" selected="0">
            <x v="8"/>
          </reference>
        </references>
      </pivotArea>
    </format>
    <format dxfId="1744">
      <pivotArea dataOnly="0" labelOnly="1" outline="0" fieldPosition="0">
        <references count="7">
          <reference field="5" count="1" selected="0">
            <x v="4"/>
          </reference>
          <reference field="11" count="1" selected="0">
            <x v="10"/>
          </reference>
          <reference field="14" count="1" selected="0">
            <x v="267"/>
          </reference>
          <reference field="15" count="1" selected="0">
            <x v="1"/>
          </reference>
          <reference field="17" count="1">
            <x v="16"/>
          </reference>
          <reference field="18" count="1" selected="0">
            <x v="0"/>
          </reference>
          <reference field="21" count="1" selected="0">
            <x v="8"/>
          </reference>
        </references>
      </pivotArea>
    </format>
    <format dxfId="1743">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8"/>
          </reference>
        </references>
      </pivotArea>
    </format>
    <format dxfId="1742">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1">
            <x v="107"/>
          </reference>
          <reference field="18" count="1" selected="0">
            <x v="25"/>
          </reference>
          <reference field="21" count="1" selected="0">
            <x v="8"/>
          </reference>
        </references>
      </pivotArea>
    </format>
    <format dxfId="1741">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8"/>
          </reference>
        </references>
      </pivotArea>
    </format>
    <format dxfId="1740">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1">
            <x v="1"/>
          </reference>
          <reference field="18" count="1" selected="0">
            <x v="0"/>
          </reference>
          <reference field="21" count="1" selected="0">
            <x v="8"/>
          </reference>
        </references>
      </pivotArea>
    </format>
    <format dxfId="1739">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8"/>
          </reference>
        </references>
      </pivotArea>
    </format>
    <format dxfId="1738">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8"/>
          </reference>
        </references>
      </pivotArea>
    </format>
    <format dxfId="1737">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8"/>
          </reference>
        </references>
      </pivotArea>
    </format>
    <format dxfId="1736">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8"/>
          </reference>
        </references>
      </pivotArea>
    </format>
    <format dxfId="1735">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8"/>
          </reference>
        </references>
      </pivotArea>
    </format>
    <format dxfId="1734">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8"/>
          </reference>
        </references>
      </pivotArea>
    </format>
    <format dxfId="1733">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8"/>
          </reference>
        </references>
      </pivotArea>
    </format>
    <format dxfId="1732">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8"/>
          </reference>
        </references>
      </pivotArea>
    </format>
    <format dxfId="1731">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8"/>
          </reference>
        </references>
      </pivotArea>
    </format>
    <format dxfId="1730">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8"/>
          </reference>
        </references>
      </pivotArea>
    </format>
    <format dxfId="1729">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8"/>
          </reference>
        </references>
      </pivotArea>
    </format>
    <format dxfId="1728">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8"/>
          </reference>
        </references>
      </pivotArea>
    </format>
    <format dxfId="1727">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2">
            <x v="1"/>
            <x v="34"/>
          </reference>
          <reference field="18" count="1" selected="0">
            <x v="0"/>
          </reference>
          <reference field="21" count="1" selected="0">
            <x v="8"/>
          </reference>
        </references>
      </pivotArea>
    </format>
    <format dxfId="1726">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8"/>
          </reference>
        </references>
      </pivotArea>
    </format>
    <format dxfId="1725">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8"/>
          </reference>
        </references>
      </pivotArea>
    </format>
    <format dxfId="1724">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1">
            <x v="47"/>
          </reference>
          <reference field="18" count="1" selected="0">
            <x v="19"/>
          </reference>
          <reference field="21" count="1" selected="0">
            <x v="8"/>
          </reference>
        </references>
      </pivotArea>
    </format>
    <format dxfId="1723">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2">
            <x v="23"/>
            <x v="59"/>
          </reference>
          <reference field="18" count="1" selected="0">
            <x v="2"/>
          </reference>
          <reference field="21" count="1" selected="0">
            <x v="8"/>
          </reference>
        </references>
      </pivotArea>
    </format>
    <format dxfId="1722">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8"/>
          </reference>
        </references>
      </pivotArea>
    </format>
    <format dxfId="1721">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38"/>
            <x v="47"/>
          </reference>
          <reference field="18" count="1" selected="0">
            <x v="19"/>
          </reference>
          <reference field="21" count="1" selected="0">
            <x v="8"/>
          </reference>
        </references>
      </pivotArea>
    </format>
    <format dxfId="1720">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8"/>
          </reference>
        </references>
      </pivotArea>
    </format>
    <format dxfId="1719">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8"/>
          </reference>
        </references>
      </pivotArea>
    </format>
    <format dxfId="1718">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8"/>
          </reference>
        </references>
      </pivotArea>
    </format>
    <format dxfId="1717">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8"/>
          </reference>
        </references>
      </pivotArea>
    </format>
    <format dxfId="1716">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8"/>
          </reference>
        </references>
      </pivotArea>
    </format>
    <format dxfId="1715">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2">
            <x v="1"/>
            <x v="54"/>
          </reference>
          <reference field="18" count="1" selected="0">
            <x v="0"/>
          </reference>
          <reference field="21" count="1" selected="0">
            <x v="8"/>
          </reference>
        </references>
      </pivotArea>
    </format>
    <format dxfId="1714">
      <pivotArea dataOnly="0" labelOnly="1" outline="0" fieldPosition="0">
        <references count="7">
          <reference field="5" count="1" selected="0">
            <x v="4"/>
          </reference>
          <reference field="11" count="1" selected="0">
            <x v="7"/>
          </reference>
          <reference field="14" count="1" selected="0">
            <x v="55"/>
          </reference>
          <reference field="15" count="1" selected="0">
            <x v="1"/>
          </reference>
          <reference field="17" count="1">
            <x v="10"/>
          </reference>
          <reference field="18" count="1" selected="0">
            <x v="0"/>
          </reference>
          <reference field="21" count="1" selected="0">
            <x v="8"/>
          </reference>
        </references>
      </pivotArea>
    </format>
    <format dxfId="1713">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8"/>
          </reference>
        </references>
      </pivotArea>
    </format>
    <format dxfId="1712">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8"/>
          </reference>
        </references>
      </pivotArea>
    </format>
    <format dxfId="1711">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8"/>
          </reference>
        </references>
      </pivotArea>
    </format>
    <format dxfId="1710">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8"/>
          </reference>
        </references>
      </pivotArea>
    </format>
    <format dxfId="1709">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2">
            <x v="1"/>
            <x v="36"/>
          </reference>
          <reference field="18" count="1" selected="0">
            <x v="0"/>
          </reference>
          <reference field="21" count="1" selected="0">
            <x v="8"/>
          </reference>
        </references>
      </pivotArea>
    </format>
    <format dxfId="1708">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8"/>
          </reference>
        </references>
      </pivotArea>
    </format>
    <format dxfId="1707">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8"/>
          </reference>
        </references>
      </pivotArea>
    </format>
    <format dxfId="1706">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8"/>
          </reference>
        </references>
      </pivotArea>
    </format>
    <format dxfId="1705">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38"/>
          </reference>
          <reference field="18" count="1" selected="0">
            <x v="19"/>
          </reference>
          <reference field="21" count="1" selected="0">
            <x v="8"/>
          </reference>
        </references>
      </pivotArea>
    </format>
    <format dxfId="1704">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8"/>
          </reference>
        </references>
      </pivotArea>
    </format>
    <format dxfId="1703">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8"/>
          </reference>
        </references>
      </pivotArea>
    </format>
    <format dxfId="1702">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8"/>
          </reference>
          <reference field="18" count="1" selected="0">
            <x v="19"/>
          </reference>
          <reference field="21" count="1" selected="0">
            <x v="8"/>
          </reference>
        </references>
      </pivotArea>
    </format>
    <format dxfId="1701">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8"/>
          </reference>
        </references>
      </pivotArea>
    </format>
    <format dxfId="1700">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8"/>
          </reference>
        </references>
      </pivotArea>
    </format>
    <format dxfId="1699">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8"/>
          </reference>
        </references>
      </pivotArea>
    </format>
    <format dxfId="1698">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61"/>
          </reference>
          <reference field="18" count="1" selected="0">
            <x v="0"/>
          </reference>
          <reference field="21" count="1" selected="0">
            <x v="8"/>
          </reference>
        </references>
      </pivotArea>
    </format>
    <format dxfId="1697">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8"/>
          </reference>
        </references>
      </pivotArea>
    </format>
    <format dxfId="1696">
      <pivotArea dataOnly="0" labelOnly="1" outline="0" fieldPosition="0">
        <references count="7">
          <reference field="5" count="1" selected="0">
            <x v="4"/>
          </reference>
          <reference field="11" count="1" selected="0">
            <x v="1"/>
          </reference>
          <reference field="14" count="1" selected="0">
            <x v="164"/>
          </reference>
          <reference field="15" count="1" selected="0">
            <x v="1"/>
          </reference>
          <reference field="17" count="2">
            <x v="3"/>
            <x v="40"/>
          </reference>
          <reference field="18" count="1" selected="0">
            <x v="0"/>
          </reference>
          <reference field="21" count="1" selected="0">
            <x v="8"/>
          </reference>
        </references>
      </pivotArea>
    </format>
    <format dxfId="1695">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8"/>
          </reference>
        </references>
      </pivotArea>
    </format>
    <format dxfId="1694">
      <pivotArea dataOnly="0" labelOnly="1" outline="0" fieldPosition="0">
        <references count="7">
          <reference field="5" count="1" selected="0">
            <x v="4"/>
          </reference>
          <reference field="11" count="1" selected="0">
            <x v="10"/>
          </reference>
          <reference field="14" count="1" selected="0">
            <x v="20"/>
          </reference>
          <reference field="15" count="1" selected="0">
            <x v="2"/>
          </reference>
          <reference field="17" count="1">
            <x v="1"/>
          </reference>
          <reference field="18" count="1" selected="0">
            <x v="0"/>
          </reference>
          <reference field="21" count="1" selected="0">
            <x v="8"/>
          </reference>
        </references>
      </pivotArea>
    </format>
    <format dxfId="1693">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8"/>
          </reference>
        </references>
      </pivotArea>
    </format>
    <format dxfId="1692">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8"/>
          </reference>
        </references>
      </pivotArea>
    </format>
    <format dxfId="1691">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1">
            <x v="62"/>
          </reference>
          <reference field="18" count="1" selected="0">
            <x v="2"/>
          </reference>
          <reference field="21" count="1" selected="0">
            <x v="8"/>
          </reference>
        </references>
      </pivotArea>
    </format>
    <format dxfId="1690">
      <pivotArea dataOnly="0" labelOnly="1" outline="0" fieldPosition="0">
        <references count="7">
          <reference field="5" count="1" selected="0">
            <x v="4"/>
          </reference>
          <reference field="11" count="1" selected="0">
            <x v="1"/>
          </reference>
          <reference field="14" count="1" selected="0">
            <x v="168"/>
          </reference>
          <reference field="15" count="1" selected="0">
            <x v="1"/>
          </reference>
          <reference field="17" count="1">
            <x v="40"/>
          </reference>
          <reference field="18" count="1" selected="0">
            <x v="0"/>
          </reference>
          <reference field="21" count="1" selected="0">
            <x v="8"/>
          </reference>
        </references>
      </pivotArea>
    </format>
    <format dxfId="1689">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8"/>
          </reference>
        </references>
      </pivotArea>
    </format>
    <format dxfId="1688">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8"/>
          </reference>
        </references>
      </pivotArea>
    </format>
    <format dxfId="1687">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8"/>
          </reference>
        </references>
      </pivotArea>
    </format>
    <format dxfId="1686">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8"/>
          </reference>
        </references>
      </pivotArea>
    </format>
    <format dxfId="1685">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8"/>
          </reference>
        </references>
      </pivotArea>
    </format>
    <format dxfId="1684">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1">
            <x v="38"/>
          </reference>
          <reference field="18" count="1" selected="0">
            <x v="19"/>
          </reference>
          <reference field="21" count="1" selected="0">
            <x v="8"/>
          </reference>
        </references>
      </pivotArea>
    </format>
    <format dxfId="1683">
      <pivotArea dataOnly="0" labelOnly="1" outline="0" fieldPosition="0">
        <references count="7">
          <reference field="5" count="1" selected="0">
            <x v="4"/>
          </reference>
          <reference field="11" count="1" selected="0">
            <x v="32"/>
          </reference>
          <reference field="14" count="1" selected="0">
            <x v="280"/>
          </reference>
          <reference field="15" count="1" selected="0">
            <x v="1"/>
          </reference>
          <reference field="17" count="1">
            <x v="1"/>
          </reference>
          <reference field="18" count="1" selected="0">
            <x v="0"/>
          </reference>
          <reference field="21" count="1" selected="0">
            <x v="8"/>
          </reference>
        </references>
      </pivotArea>
    </format>
    <format dxfId="1682">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2">
            <x v="1"/>
            <x v="13"/>
          </reference>
          <reference field="18" count="1" selected="0">
            <x v="0"/>
          </reference>
          <reference field="21" count="1" selected="0">
            <x v="8"/>
          </reference>
        </references>
      </pivotArea>
    </format>
    <format dxfId="1681">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8"/>
          </reference>
        </references>
      </pivotArea>
    </format>
    <format dxfId="1680">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8"/>
          </reference>
        </references>
      </pivotArea>
    </format>
    <format dxfId="1679">
      <pivotArea dataOnly="0" labelOnly="1" outline="0" fieldPosition="0">
        <references count="7">
          <reference field="5" count="1" selected="0">
            <x v="4"/>
          </reference>
          <reference field="11" count="1" selected="0">
            <x v="1"/>
          </reference>
          <reference field="14" count="1" selected="0">
            <x v="179"/>
          </reference>
          <reference field="15" count="1" selected="0">
            <x v="1"/>
          </reference>
          <reference field="17" count="1">
            <x v="40"/>
          </reference>
          <reference field="18" count="1" selected="0">
            <x v="0"/>
          </reference>
          <reference field="21" count="1" selected="0">
            <x v="8"/>
          </reference>
        </references>
      </pivotArea>
    </format>
    <format dxfId="1678">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8"/>
          </reference>
        </references>
      </pivotArea>
    </format>
    <format dxfId="1677">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8"/>
          </reference>
        </references>
      </pivotArea>
    </format>
    <format dxfId="1676">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8"/>
          </reference>
        </references>
      </pivotArea>
    </format>
    <format dxfId="1675">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8"/>
          </reference>
        </references>
      </pivotArea>
    </format>
    <format dxfId="1674">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8"/>
          </reference>
        </references>
      </pivotArea>
    </format>
    <format dxfId="1673">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2">
            <x v="1"/>
            <x v="9"/>
          </reference>
          <reference field="18" count="1" selected="0">
            <x v="0"/>
          </reference>
          <reference field="21" count="1" selected="0">
            <x v="8"/>
          </reference>
        </references>
      </pivotArea>
    </format>
    <format dxfId="1672">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8"/>
          </reference>
        </references>
      </pivotArea>
    </format>
    <format dxfId="1671">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2">
            <x v="66"/>
            <x v="67"/>
          </reference>
          <reference field="18" count="1" selected="0">
            <x v="0"/>
          </reference>
          <reference field="21" count="1" selected="0">
            <x v="8"/>
          </reference>
        </references>
      </pivotArea>
    </format>
    <format dxfId="1670">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3">
            <x v="66"/>
            <x v="67"/>
            <x v="70"/>
          </reference>
          <reference field="18" count="1" selected="0">
            <x v="0"/>
          </reference>
          <reference field="21" count="1" selected="0">
            <x v="8"/>
          </reference>
        </references>
      </pivotArea>
    </format>
    <format dxfId="1669">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3">
            <x v="66"/>
            <x v="67"/>
            <x v="70"/>
          </reference>
          <reference field="18" count="1" selected="0">
            <x v="0"/>
          </reference>
          <reference field="21" count="1" selected="0">
            <x v="8"/>
          </reference>
        </references>
      </pivotArea>
    </format>
    <format dxfId="1668">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1">
            <x v="67"/>
          </reference>
          <reference field="18" count="1" selected="0">
            <x v="0"/>
          </reference>
          <reference field="21" count="1" selected="0">
            <x v="8"/>
          </reference>
        </references>
      </pivotArea>
    </format>
    <format dxfId="1667">
      <pivotArea dataOnly="0" labelOnly="1" outline="0" fieldPosition="0">
        <references count="7">
          <reference field="5" count="1" selected="0">
            <x v="5"/>
          </reference>
          <reference field="11" count="1" selected="0">
            <x v="1"/>
          </reference>
          <reference field="14" count="1" selected="0">
            <x v="329"/>
          </reference>
          <reference field="15" count="1" selected="0">
            <x v="2"/>
          </reference>
          <reference field="17" count="2">
            <x v="66"/>
            <x v="67"/>
          </reference>
          <reference field="18" count="1" selected="0">
            <x v="0"/>
          </reference>
          <reference field="21" count="1" selected="0">
            <x v="8"/>
          </reference>
        </references>
      </pivotArea>
    </format>
    <format dxfId="1666">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6"/>
            <x v="67"/>
          </reference>
          <reference field="18" count="1" selected="0">
            <x v="0"/>
          </reference>
          <reference field="21" count="1" selected="0">
            <x v="8"/>
          </reference>
        </references>
      </pivotArea>
    </format>
    <format dxfId="1665">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8"/>
          </reference>
        </references>
      </pivotArea>
    </format>
    <format dxfId="1664">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8"/>
          </reference>
        </references>
      </pivotArea>
    </format>
    <format dxfId="1663">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3">
            <x v="66"/>
            <x v="67"/>
            <x v="70"/>
          </reference>
          <reference field="18" count="1" selected="0">
            <x v="0"/>
          </reference>
          <reference field="21" count="1" selected="0">
            <x v="8"/>
          </reference>
        </references>
      </pivotArea>
    </format>
    <format dxfId="1662">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2">
            <x v="66"/>
            <x v="67"/>
          </reference>
          <reference field="18" count="1" selected="0">
            <x v="0"/>
          </reference>
          <reference field="21" count="1" selected="0">
            <x v="8"/>
          </reference>
        </references>
      </pivotArea>
    </format>
    <format dxfId="1661">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2">
            <x v="66"/>
            <x v="67"/>
          </reference>
          <reference field="18" count="1" selected="0">
            <x v="0"/>
          </reference>
          <reference field="21" count="1" selected="0">
            <x v="8"/>
          </reference>
        </references>
      </pivotArea>
    </format>
    <format dxfId="1660">
      <pivotArea dataOnly="0" labelOnly="1" outline="0" fieldPosition="0">
        <references count="7">
          <reference field="5" count="1" selected="0">
            <x v="5"/>
          </reference>
          <reference field="11" count="1" selected="0">
            <x v="1"/>
          </reference>
          <reference field="14" count="1" selected="0">
            <x v="284"/>
          </reference>
          <reference field="15" count="1" selected="0">
            <x v="2"/>
          </reference>
          <reference field="17" count="2">
            <x v="66"/>
            <x v="67"/>
          </reference>
          <reference field="18" count="1" selected="0">
            <x v="0"/>
          </reference>
          <reference field="21" count="1" selected="0">
            <x v="8"/>
          </reference>
        </references>
      </pivotArea>
    </format>
    <format dxfId="1659">
      <pivotArea dataOnly="0" labelOnly="1" outline="0" fieldPosition="0">
        <references count="7">
          <reference field="5" count="1" selected="0">
            <x v="5"/>
          </reference>
          <reference field="11" count="1" selected="0">
            <x v="1"/>
          </reference>
          <reference field="14" count="1" selected="0">
            <x v="349"/>
          </reference>
          <reference field="15" count="1" selected="0">
            <x v="2"/>
          </reference>
          <reference field="17" count="2">
            <x v="66"/>
            <x v="67"/>
          </reference>
          <reference field="18" count="1" selected="0">
            <x v="0"/>
          </reference>
          <reference field="21" count="1" selected="0">
            <x v="8"/>
          </reference>
        </references>
      </pivotArea>
    </format>
    <format dxfId="1658">
      <pivotArea dataOnly="0" labelOnly="1" outline="0" fieldPosition="0">
        <references count="7">
          <reference field="5" count="1" selected="0">
            <x v="5"/>
          </reference>
          <reference field="11" count="1" selected="0">
            <x v="1"/>
          </reference>
          <reference field="14" count="1" selected="0">
            <x v="350"/>
          </reference>
          <reference field="15" count="1" selected="0">
            <x v="2"/>
          </reference>
          <reference field="17" count="2">
            <x v="66"/>
            <x v="67"/>
          </reference>
          <reference field="18" count="1" selected="0">
            <x v="0"/>
          </reference>
          <reference field="21" count="1" selected="0">
            <x v="8"/>
          </reference>
        </references>
      </pivotArea>
    </format>
    <format dxfId="1657">
      <pivotArea dataOnly="0" labelOnly="1" outline="0" fieldPosition="0">
        <references count="7">
          <reference field="5" count="1" selected="0">
            <x v="5"/>
          </reference>
          <reference field="11" count="1" selected="0">
            <x v="1"/>
          </reference>
          <reference field="14" count="1" selected="0">
            <x v="350"/>
          </reference>
          <reference field="15" count="1" selected="0">
            <x v="2"/>
          </reference>
          <reference field="17" count="1">
            <x v="69"/>
          </reference>
          <reference field="18" count="1" selected="0">
            <x v="20"/>
          </reference>
          <reference field="21" count="1" selected="0">
            <x v="8"/>
          </reference>
        </references>
      </pivotArea>
    </format>
    <format dxfId="1656">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2">
            <x v="66"/>
            <x v="67"/>
          </reference>
          <reference field="18" count="1" selected="0">
            <x v="0"/>
          </reference>
          <reference field="21" count="1" selected="0">
            <x v="8"/>
          </reference>
        </references>
      </pivotArea>
    </format>
    <format dxfId="1655">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3">
            <x v="66"/>
            <x v="67"/>
            <x v="70"/>
          </reference>
          <reference field="18" count="1" selected="0">
            <x v="0"/>
          </reference>
          <reference field="21" count="1" selected="0">
            <x v="8"/>
          </reference>
        </references>
      </pivotArea>
    </format>
    <format dxfId="1654">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67"/>
          </reference>
          <reference field="18" count="1" selected="0">
            <x v="0"/>
          </reference>
          <reference field="21" count="1" selected="0">
            <x v="8"/>
          </reference>
        </references>
      </pivotArea>
    </format>
    <format dxfId="1653">
      <pivotArea dataOnly="0" labelOnly="1" outline="0" fieldPosition="0">
        <references count="7">
          <reference field="5" count="1" selected="0">
            <x v="5"/>
          </reference>
          <reference field="11" count="1" selected="0">
            <x v="1"/>
          </reference>
          <reference field="14" count="1" selected="0">
            <x v="339"/>
          </reference>
          <reference field="15" count="1" selected="0">
            <x v="2"/>
          </reference>
          <reference field="17" count="1">
            <x v="67"/>
          </reference>
          <reference field="18" count="1" selected="0">
            <x v="0"/>
          </reference>
          <reference field="21" count="1" selected="0">
            <x v="8"/>
          </reference>
        </references>
      </pivotArea>
    </format>
    <format dxfId="1652">
      <pivotArea dataOnly="0" labelOnly="1" outline="0" fieldPosition="0">
        <references count="7">
          <reference field="5" count="1" selected="0">
            <x v="5"/>
          </reference>
          <reference field="11" count="1" selected="0">
            <x v="1"/>
          </reference>
          <reference field="14" count="1" selected="0">
            <x v="339"/>
          </reference>
          <reference field="15" count="1" selected="0">
            <x v="2"/>
          </reference>
          <reference field="17" count="1">
            <x v="69"/>
          </reference>
          <reference field="18" count="1" selected="0">
            <x v="20"/>
          </reference>
          <reference field="21" count="1" selected="0">
            <x v="8"/>
          </reference>
        </references>
      </pivotArea>
    </format>
    <format dxfId="1651">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8"/>
          </reference>
        </references>
      </pivotArea>
    </format>
    <format dxfId="1650">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8"/>
          </reference>
        </references>
      </pivotArea>
    </format>
    <format dxfId="1649">
      <pivotArea dataOnly="0" labelOnly="1" outline="0" fieldPosition="0">
        <references count="7">
          <reference field="5" count="1" selected="0">
            <x v="5"/>
          </reference>
          <reference field="11" count="1" selected="0">
            <x v="1"/>
          </reference>
          <reference field="14" count="1" selected="0">
            <x v="327"/>
          </reference>
          <reference field="15" count="1" selected="0">
            <x v="2"/>
          </reference>
          <reference field="17" count="2">
            <x v="66"/>
            <x v="67"/>
          </reference>
          <reference field="18" count="1" selected="0">
            <x v="0"/>
          </reference>
          <reference field="21" count="1" selected="0">
            <x v="8"/>
          </reference>
        </references>
      </pivotArea>
    </format>
    <format dxfId="1648">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2">
            <x v="74"/>
            <x v="75"/>
          </reference>
          <reference field="18" count="1" selected="0">
            <x v="0"/>
          </reference>
          <reference field="21" count="1" selected="0">
            <x v="8"/>
          </reference>
        </references>
      </pivotArea>
    </format>
    <format dxfId="1647">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8"/>
          </reference>
        </references>
      </pivotArea>
    </format>
    <format dxfId="1646">
      <pivotArea dataOnly="0" labelOnly="1" outline="0" fieldPosition="0">
        <references count="7">
          <reference field="5" count="1" selected="0">
            <x v="6"/>
          </reference>
          <reference field="11" count="1" selected="0">
            <x v="1"/>
          </reference>
          <reference field="14" count="1" selected="0">
            <x v="337"/>
          </reference>
          <reference field="15" count="1" selected="0">
            <x v="1"/>
          </reference>
          <reference field="17" count="2">
            <x v="74"/>
            <x v="75"/>
          </reference>
          <reference field="18" count="1" selected="0">
            <x v="0"/>
          </reference>
          <reference field="21" count="1" selected="0">
            <x v="8"/>
          </reference>
        </references>
      </pivotArea>
    </format>
    <format dxfId="1645">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8"/>
          </reference>
        </references>
      </pivotArea>
    </format>
    <format dxfId="1644">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8"/>
          </reference>
        </references>
      </pivotArea>
    </format>
    <format dxfId="1643">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2">
            <x v="74"/>
            <x v="75"/>
          </reference>
          <reference field="18" count="1" selected="0">
            <x v="0"/>
          </reference>
          <reference field="21" count="1" selected="0">
            <x v="8"/>
          </reference>
        </references>
      </pivotArea>
    </format>
    <format dxfId="1642">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3">
            <x v="1"/>
            <x v="74"/>
            <x v="75"/>
          </reference>
          <reference field="18" count="1" selected="0">
            <x v="0"/>
          </reference>
          <reference field="21" count="1" selected="0">
            <x v="8"/>
          </reference>
        </references>
      </pivotArea>
    </format>
    <format dxfId="1641">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1">
            <x v="69"/>
          </reference>
          <reference field="18" count="1" selected="0">
            <x v="20"/>
          </reference>
          <reference field="21" count="1" selected="0">
            <x v="8"/>
          </reference>
        </references>
      </pivotArea>
    </format>
    <format dxfId="1640">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3">
            <x v="1"/>
            <x v="74"/>
            <x v="75"/>
          </reference>
          <reference field="18" count="1" selected="0">
            <x v="0"/>
          </reference>
          <reference field="21" count="1" selected="0">
            <x v="8"/>
          </reference>
        </references>
      </pivotArea>
    </format>
    <format dxfId="1639">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3">
            <x v="1"/>
            <x v="74"/>
            <x v="75"/>
          </reference>
          <reference field="18" count="1" selected="0">
            <x v="0"/>
          </reference>
          <reference field="21" count="1" selected="0">
            <x v="8"/>
          </reference>
        </references>
      </pivotArea>
    </format>
    <format dxfId="1638">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3">
            <x v="1"/>
            <x v="74"/>
            <x v="75"/>
          </reference>
          <reference field="18" count="1" selected="0">
            <x v="0"/>
          </reference>
          <reference field="21" count="1" selected="0">
            <x v="8"/>
          </reference>
        </references>
      </pivotArea>
    </format>
    <format dxfId="1637">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8"/>
          </reference>
        </references>
      </pivotArea>
    </format>
    <format dxfId="1636">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8"/>
          </reference>
        </references>
      </pivotArea>
    </format>
    <format dxfId="1635">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3">
            <x v="1"/>
            <x v="74"/>
            <x v="75"/>
          </reference>
          <reference field="18" count="1" selected="0">
            <x v="0"/>
          </reference>
          <reference field="21" count="1" selected="0">
            <x v="8"/>
          </reference>
        </references>
      </pivotArea>
    </format>
    <format dxfId="1634">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2">
            <x v="69"/>
            <x v="109"/>
          </reference>
          <reference field="18" count="1" selected="0">
            <x v="20"/>
          </reference>
          <reference field="21" count="1" selected="0">
            <x v="8"/>
          </reference>
        </references>
      </pivotArea>
    </format>
    <format dxfId="1633">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8"/>
          </reference>
        </references>
      </pivotArea>
    </format>
    <format dxfId="1632">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2">
            <x v="74"/>
            <x v="75"/>
          </reference>
          <reference field="18" count="1" selected="0">
            <x v="0"/>
          </reference>
          <reference field="21" count="1" selected="0">
            <x v="8"/>
          </reference>
        </references>
      </pivotArea>
    </format>
    <format dxfId="1631">
      <pivotArea dataOnly="0" labelOnly="1" outline="0" fieldPosition="0">
        <references count="7">
          <reference field="5" count="1" selected="0">
            <x v="6"/>
          </reference>
          <reference field="11" count="1" selected="0">
            <x v="1"/>
          </reference>
          <reference field="14" count="1" selected="0">
            <x v="283"/>
          </reference>
          <reference field="15" count="1" selected="0">
            <x v="1"/>
          </reference>
          <reference field="17" count="2">
            <x v="74"/>
            <x v="75"/>
          </reference>
          <reference field="18" count="1" selected="0">
            <x v="0"/>
          </reference>
          <reference field="21" count="1" selected="0">
            <x v="8"/>
          </reference>
        </references>
      </pivotArea>
    </format>
    <format dxfId="1630">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8"/>
          </reference>
        </references>
      </pivotArea>
    </format>
    <format dxfId="1629">
      <pivotArea dataOnly="0" labelOnly="1" outline="0" fieldPosition="0">
        <references count="7">
          <reference field="5" count="1" selected="0">
            <x v="6"/>
          </reference>
          <reference field="11" count="1" selected="0">
            <x v="1"/>
          </reference>
          <reference field="14" count="1" selected="0">
            <x v="329"/>
          </reference>
          <reference field="15" count="1" selected="0">
            <x v="2"/>
          </reference>
          <reference field="17" count="2">
            <x v="74"/>
            <x v="75"/>
          </reference>
          <reference field="18" count="1" selected="0">
            <x v="0"/>
          </reference>
          <reference field="21" count="1" selected="0">
            <x v="8"/>
          </reference>
        </references>
      </pivotArea>
    </format>
    <format dxfId="1628">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2">
            <x v="74"/>
            <x v="75"/>
          </reference>
          <reference field="18" count="1" selected="0">
            <x v="0"/>
          </reference>
          <reference field="21" count="1" selected="0">
            <x v="8"/>
          </reference>
        </references>
      </pivotArea>
    </format>
    <format dxfId="1627">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8"/>
          </reference>
        </references>
      </pivotArea>
    </format>
    <format dxfId="1626">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1">
            <x v="69"/>
          </reference>
          <reference field="18" count="1" selected="0">
            <x v="20"/>
          </reference>
          <reference field="21" count="1" selected="0">
            <x v="8"/>
          </reference>
        </references>
      </pivotArea>
    </format>
    <format dxfId="1625">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8"/>
          </reference>
        </references>
      </pivotArea>
    </format>
    <format dxfId="1624">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8"/>
          </reference>
        </references>
      </pivotArea>
    </format>
    <format dxfId="1623">
      <pivotArea dataOnly="0" labelOnly="1" outline="0" fieldPosition="0">
        <references count="7">
          <reference field="5" count="1" selected="0">
            <x v="6"/>
          </reference>
          <reference field="11" count="1" selected="0">
            <x v="1"/>
          </reference>
          <reference field="14" count="1" selected="0">
            <x v="219"/>
          </reference>
          <reference field="15" count="1" selected="0">
            <x v="2"/>
          </reference>
          <reference field="17" count="3">
            <x v="1"/>
            <x v="74"/>
            <x v="75"/>
          </reference>
          <reference field="18" count="1" selected="0">
            <x v="0"/>
          </reference>
          <reference field="21" count="1" selected="0">
            <x v="8"/>
          </reference>
        </references>
      </pivotArea>
    </format>
    <format dxfId="1622">
      <pivotArea dataOnly="0" labelOnly="1" outline="0" fieldPosition="0">
        <references count="7">
          <reference field="5" count="1" selected="0">
            <x v="6"/>
          </reference>
          <reference field="11" count="1" selected="0">
            <x v="1"/>
          </reference>
          <reference field="14" count="1" selected="0">
            <x v="220"/>
          </reference>
          <reference field="15" count="1" selected="0">
            <x v="1"/>
          </reference>
          <reference field="17" count="3">
            <x v="1"/>
            <x v="74"/>
            <x v="75"/>
          </reference>
          <reference field="18" count="1" selected="0">
            <x v="0"/>
          </reference>
          <reference field="21" count="1" selected="0">
            <x v="8"/>
          </reference>
        </references>
      </pivotArea>
    </format>
    <format dxfId="1621">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8"/>
          </reference>
        </references>
      </pivotArea>
    </format>
    <format dxfId="1620">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8"/>
          </reference>
        </references>
      </pivotArea>
    </format>
    <format dxfId="1619">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8"/>
          </reference>
        </references>
      </pivotArea>
    </format>
    <format dxfId="1618">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8"/>
          </reference>
        </references>
      </pivotArea>
    </format>
    <format dxfId="1617">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2">
            <x v="74"/>
            <x v="75"/>
          </reference>
          <reference field="18" count="1" selected="0">
            <x v="0"/>
          </reference>
          <reference field="21" count="1" selected="0">
            <x v="8"/>
          </reference>
        </references>
      </pivotArea>
    </format>
    <format dxfId="1616">
      <pivotArea dataOnly="0" labelOnly="1" outline="0" fieldPosition="0">
        <references count="7">
          <reference field="5" count="1" selected="0">
            <x v="6"/>
          </reference>
          <reference field="11" count="1" selected="0">
            <x v="1"/>
          </reference>
          <reference field="14" count="1" selected="0">
            <x v="351"/>
          </reference>
          <reference field="15" count="1" selected="0">
            <x v="1"/>
          </reference>
          <reference field="17" count="3">
            <x v="1"/>
            <x v="74"/>
            <x v="75"/>
          </reference>
          <reference field="18" count="1" selected="0">
            <x v="0"/>
          </reference>
          <reference field="21" count="1" selected="0">
            <x v="8"/>
          </reference>
        </references>
      </pivotArea>
    </format>
    <format dxfId="1615">
      <pivotArea dataOnly="0" labelOnly="1" outline="0" fieldPosition="0">
        <references count="7">
          <reference field="5" count="1" selected="0">
            <x v="6"/>
          </reference>
          <reference field="11" count="1" selected="0">
            <x v="1"/>
          </reference>
          <reference field="14" count="1" selected="0">
            <x v="352"/>
          </reference>
          <reference field="15" count="1" selected="0">
            <x v="1"/>
          </reference>
          <reference field="17" count="1">
            <x v="75"/>
          </reference>
          <reference field="18" count="1" selected="0">
            <x v="0"/>
          </reference>
          <reference field="21" count="1" selected="0">
            <x v="8"/>
          </reference>
        </references>
      </pivotArea>
    </format>
    <format dxfId="1614">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2">
            <x v="74"/>
            <x v="75"/>
          </reference>
          <reference field="18" count="1" selected="0">
            <x v="0"/>
          </reference>
          <reference field="21" count="1" selected="0">
            <x v="8"/>
          </reference>
        </references>
      </pivotArea>
    </format>
    <format dxfId="1613">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8"/>
          </reference>
        </references>
      </pivotArea>
    </format>
    <format dxfId="1612">
      <pivotArea dataOnly="0" labelOnly="1" outline="0" fieldPosition="0">
        <references count="7">
          <reference field="5" count="1" selected="0">
            <x v="6"/>
          </reference>
          <reference field="11" count="1" selected="0">
            <x v="1"/>
          </reference>
          <reference field="14" count="1" selected="0">
            <x v="205"/>
          </reference>
          <reference field="15" count="1" selected="0">
            <x v="1"/>
          </reference>
          <reference field="17" count="1">
            <x v="75"/>
          </reference>
          <reference field="18" count="1" selected="0">
            <x v="0"/>
          </reference>
          <reference field="21" count="1" selected="0">
            <x v="8"/>
          </reference>
        </references>
      </pivotArea>
    </format>
    <format dxfId="1611">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8"/>
          </reference>
        </references>
      </pivotArea>
    </format>
    <format dxfId="1610">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1">
            <x v="69"/>
          </reference>
          <reference field="18" count="1" selected="0">
            <x v="20"/>
          </reference>
          <reference field="21" count="1" selected="0">
            <x v="8"/>
          </reference>
        </references>
      </pivotArea>
    </format>
    <format dxfId="1609">
      <pivotArea dataOnly="0" labelOnly="1" outline="0" fieldPosition="0">
        <references count="7">
          <reference field="5" count="1" selected="0">
            <x v="6"/>
          </reference>
          <reference field="11" count="1" selected="0">
            <x v="1"/>
          </reference>
          <reference field="14" count="1" selected="0">
            <x v="339"/>
          </reference>
          <reference field="15" count="1" selected="0">
            <x v="2"/>
          </reference>
          <reference field="17" count="2">
            <x v="1"/>
            <x v="74"/>
          </reference>
          <reference field="18" count="1" selected="0">
            <x v="0"/>
          </reference>
          <reference field="21" count="1" selected="0">
            <x v="8"/>
          </reference>
        </references>
      </pivotArea>
    </format>
    <format dxfId="1608">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8"/>
          </reference>
        </references>
      </pivotArea>
    </format>
    <format dxfId="1607">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8"/>
          </reference>
        </references>
      </pivotArea>
    </format>
    <format dxfId="1606">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1"/>
          </reference>
          <reference field="18" count="1" selected="0">
            <x v="7"/>
          </reference>
          <reference field="21" count="1" selected="0">
            <x v="8"/>
          </reference>
        </references>
      </pivotArea>
    </format>
    <format dxfId="1605">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2"/>
          </reference>
          <reference field="18" count="1" selected="0">
            <x v="9"/>
          </reference>
          <reference field="21" count="1" selected="0">
            <x v="8"/>
          </reference>
        </references>
      </pivotArea>
    </format>
    <format dxfId="1604">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24"/>
          </reference>
          <reference field="18" count="1" selected="0">
            <x v="11"/>
          </reference>
          <reference field="21" count="1" selected="0">
            <x v="8"/>
          </reference>
        </references>
      </pivotArea>
    </format>
    <format dxfId="1603">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2">
            <x v="18"/>
            <x v="19"/>
          </reference>
          <reference field="18" count="1" selected="0">
            <x v="6"/>
          </reference>
          <reference field="21" count="1" selected="0">
            <x v="8"/>
          </reference>
        </references>
      </pivotArea>
    </format>
    <format dxfId="160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8"/>
          </reference>
        </references>
      </pivotArea>
    </format>
    <format dxfId="1601">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23"/>
          </reference>
          <reference field="18" count="1" selected="0">
            <x v="10"/>
          </reference>
          <reference field="21" count="1" selected="0">
            <x v="8"/>
          </reference>
        </references>
      </pivotArea>
    </format>
    <format dxfId="160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8"/>
          </reference>
        </references>
      </pivotArea>
    </format>
    <format dxfId="1599">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8"/>
          </reference>
        </references>
      </pivotArea>
    </format>
    <format dxfId="1598">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8"/>
          </reference>
        </references>
      </pivotArea>
    </format>
    <format dxfId="159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8"/>
          </reference>
        </references>
      </pivotArea>
    </format>
    <format dxfId="1596">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8"/>
          </reference>
        </references>
      </pivotArea>
    </format>
    <format dxfId="1595">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8"/>
          </reference>
        </references>
      </pivotArea>
    </format>
    <format dxfId="1594">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8"/>
          </reference>
        </references>
      </pivotArea>
    </format>
    <format dxfId="1593">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8"/>
          </reference>
        </references>
      </pivotArea>
    </format>
    <format dxfId="1592">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8"/>
          </reference>
        </references>
      </pivotArea>
    </format>
    <format dxfId="1591">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8"/>
          </reference>
        </references>
      </pivotArea>
    </format>
    <format dxfId="1590">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8"/>
          </reference>
        </references>
      </pivotArea>
    </format>
    <format dxfId="1589">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23"/>
          </reference>
          <reference field="18" count="1" selected="0">
            <x v="10"/>
          </reference>
          <reference field="21" count="1" selected="0">
            <x v="8"/>
          </reference>
        </references>
      </pivotArea>
    </format>
    <format dxfId="1588">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8"/>
          </reference>
        </references>
      </pivotArea>
    </format>
    <format dxfId="1587">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8"/>
          </reference>
        </references>
      </pivotArea>
    </format>
    <format dxfId="1586">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8"/>
          </reference>
        </references>
      </pivotArea>
    </format>
    <format dxfId="1585">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8"/>
          </reference>
        </references>
      </pivotArea>
    </format>
    <format dxfId="1584">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8"/>
          </reference>
        </references>
      </pivotArea>
    </format>
    <format dxfId="1583">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8"/>
          </reference>
        </references>
      </pivotArea>
    </format>
    <format dxfId="1582">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8"/>
          </reference>
        </references>
      </pivotArea>
    </format>
    <format dxfId="1581">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8"/>
          </reference>
        </references>
      </pivotArea>
    </format>
    <format dxfId="1580">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1"/>
          </reference>
          <reference field="18" count="1" selected="0">
            <x v="7"/>
          </reference>
          <reference field="21" count="1" selected="0">
            <x v="8"/>
          </reference>
        </references>
      </pivotArea>
    </format>
    <format dxfId="1579">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1">
            <x v="2"/>
          </reference>
          <reference field="18" count="1" selected="0">
            <x v="9"/>
          </reference>
          <reference field="21" count="1" selected="0">
            <x v="8"/>
          </reference>
        </references>
      </pivotArea>
    </format>
    <format dxfId="1578">
      <pivotArea dataOnly="0" labelOnly="1" outline="0" fieldPosition="0">
        <references count="7">
          <reference field="5" count="1" selected="0">
            <x v="1"/>
          </reference>
          <reference field="11" count="1" selected="0">
            <x v="6"/>
          </reference>
          <reference field="14" count="1" selected="0">
            <x v="251"/>
          </reference>
          <reference field="15" count="1" selected="0">
            <x v="2"/>
          </reference>
          <reference field="17" count="2">
            <x v="18"/>
            <x v="19"/>
          </reference>
          <reference field="18" count="1" selected="0">
            <x v="6"/>
          </reference>
          <reference field="21" count="1" selected="0">
            <x v="8"/>
          </reference>
        </references>
      </pivotArea>
    </format>
    <format dxfId="1577">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8"/>
          </reference>
        </references>
      </pivotArea>
    </format>
    <format dxfId="1576">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8"/>
          </reference>
        </references>
      </pivotArea>
    </format>
    <format dxfId="1575">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8"/>
          </reference>
        </references>
      </pivotArea>
    </format>
    <format dxfId="1574">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8"/>
          </reference>
        </references>
      </pivotArea>
    </format>
    <format dxfId="1573">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8"/>
          </reference>
        </references>
      </pivotArea>
    </format>
    <format dxfId="1572">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8"/>
          </reference>
        </references>
      </pivotArea>
    </format>
    <format dxfId="1571">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8"/>
          </reference>
        </references>
      </pivotArea>
    </format>
    <format dxfId="1570">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8"/>
          </reference>
        </references>
      </pivotArea>
    </format>
    <format dxfId="1569">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1"/>
          </reference>
          <reference field="18" count="1" selected="0">
            <x v="7"/>
          </reference>
          <reference field="21" count="1" selected="0">
            <x v="8"/>
          </reference>
        </references>
      </pivotArea>
    </format>
    <format dxfId="1568">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1">
            <x v="2"/>
          </reference>
          <reference field="18" count="1" selected="0">
            <x v="9"/>
          </reference>
          <reference field="21" count="1" selected="0">
            <x v="8"/>
          </reference>
        </references>
      </pivotArea>
    </format>
    <format dxfId="1567">
      <pivotArea dataOnly="0" labelOnly="1" outline="0" fieldPosition="0">
        <references count="7">
          <reference field="5" count="1" selected="0">
            <x v="1"/>
          </reference>
          <reference field="11" count="1" selected="0">
            <x v="7"/>
          </reference>
          <reference field="14" count="1" selected="0">
            <x v="16"/>
          </reference>
          <reference field="15" count="1" selected="0">
            <x v="1"/>
          </reference>
          <reference field="17" count="2">
            <x v="18"/>
            <x v="19"/>
          </reference>
          <reference field="18" count="1" selected="0">
            <x v="6"/>
          </reference>
          <reference field="21" count="1" selected="0">
            <x v="8"/>
          </reference>
        </references>
      </pivotArea>
    </format>
    <format dxfId="1566">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9"/>
          </reference>
          <reference field="18" count="1" selected="0">
            <x v="13"/>
          </reference>
          <reference field="21" count="1" selected="0">
            <x v="8"/>
          </reference>
        </references>
      </pivotArea>
    </format>
    <format dxfId="1565">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8"/>
          </reference>
        </references>
      </pivotArea>
    </format>
    <format dxfId="1564">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8"/>
          </reference>
        </references>
      </pivotArea>
    </format>
    <format dxfId="1563">
      <pivotArea dataOnly="0" labelOnly="1" outline="0" fieldPosition="0">
        <references count="7">
          <reference field="5" count="1" selected="0">
            <x v="1"/>
          </reference>
          <reference field="11" count="1" selected="0">
            <x v="1"/>
          </reference>
          <reference field="14" count="1" selected="0">
            <x v="347"/>
          </reference>
          <reference field="15" count="1" selected="0">
            <x v="1"/>
          </reference>
          <reference field="17" count="1">
            <x v="1"/>
          </reference>
          <reference field="18" count="1" selected="0">
            <x v="7"/>
          </reference>
          <reference field="21" count="1" selected="0">
            <x v="8"/>
          </reference>
        </references>
      </pivotArea>
    </format>
    <format dxfId="1562">
      <pivotArea dataOnly="0" labelOnly="1" outline="0" fieldPosition="0">
        <references count="7">
          <reference field="5" count="1" selected="0">
            <x v="1"/>
          </reference>
          <reference field="11" count="1" selected="0">
            <x v="1"/>
          </reference>
          <reference field="14" count="1" selected="0">
            <x v="347"/>
          </reference>
          <reference field="15" count="1" selected="0">
            <x v="1"/>
          </reference>
          <reference field="17" count="1">
            <x v="18"/>
          </reference>
          <reference field="18" count="1" selected="0">
            <x v="6"/>
          </reference>
          <reference field="21" count="1" selected="0">
            <x v="8"/>
          </reference>
        </references>
      </pivotArea>
    </format>
    <format dxfId="1561">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8"/>
          </reference>
        </references>
      </pivotArea>
    </format>
    <format dxfId="1560">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8"/>
          </reference>
        </references>
      </pivotArea>
    </format>
    <format dxfId="1559">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
          </reference>
          <reference field="18" count="1" selected="0">
            <x v="7"/>
          </reference>
          <reference field="21" count="1" selected="0">
            <x v="8"/>
          </reference>
        </references>
      </pivotArea>
    </format>
    <format dxfId="1558">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2">
            <x v="18"/>
            <x v="19"/>
          </reference>
          <reference field="18" count="1" selected="0">
            <x v="6"/>
          </reference>
          <reference field="21" count="1" selected="0">
            <x v="8"/>
          </reference>
        </references>
      </pivotArea>
    </format>
    <format dxfId="1557">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1"/>
          </reference>
          <reference field="18" count="1" selected="0">
            <x v="7"/>
          </reference>
          <reference field="21" count="1" selected="0">
            <x v="8"/>
          </reference>
        </references>
      </pivotArea>
    </format>
    <format dxfId="1556">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2"/>
          </reference>
          <reference field="18" count="1" selected="0">
            <x v="9"/>
          </reference>
          <reference field="21" count="1" selected="0">
            <x v="8"/>
          </reference>
        </references>
      </pivotArea>
    </format>
    <format dxfId="1555">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5"/>
          </reference>
          <reference field="18" count="1" selected="0">
            <x v="27"/>
          </reference>
          <reference field="21" count="1" selected="0">
            <x v="8"/>
          </reference>
        </references>
      </pivotArea>
    </format>
    <format dxfId="1554">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2">
            <x v="18"/>
            <x v="19"/>
          </reference>
          <reference field="18" count="1" selected="0">
            <x v="6"/>
          </reference>
          <reference field="21" count="1" selected="0">
            <x v="8"/>
          </reference>
        </references>
      </pivotArea>
    </format>
    <format dxfId="1553">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1">
            <x v="1"/>
          </reference>
          <reference field="18" count="1" selected="0">
            <x v="7"/>
          </reference>
          <reference field="21" count="1" selected="0">
            <x v="8"/>
          </reference>
        </references>
      </pivotArea>
    </format>
    <format dxfId="1552">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2">
            <x v="18"/>
            <x v="19"/>
          </reference>
          <reference field="18" count="1" selected="0">
            <x v="6"/>
          </reference>
          <reference field="21" count="1" selected="0">
            <x v="8"/>
          </reference>
        </references>
      </pivotArea>
    </format>
    <format dxfId="1551">
      <pivotArea dataOnly="0" labelOnly="1" outline="0" fieldPosition="0">
        <references count="7">
          <reference field="5" count="1" selected="0">
            <x v="1"/>
          </reference>
          <reference field="11" count="1" selected="0">
            <x v="5"/>
          </reference>
          <reference field="14" count="1" selected="0">
            <x v="348"/>
          </reference>
          <reference field="15" count="1" selected="0">
            <x v="1"/>
          </reference>
          <reference field="17" count="1">
            <x v="1"/>
          </reference>
          <reference field="18" count="1" selected="0">
            <x v="7"/>
          </reference>
          <reference field="21" count="1" selected="0">
            <x v="8"/>
          </reference>
        </references>
      </pivotArea>
    </format>
    <format dxfId="1550">
      <pivotArea dataOnly="0" labelOnly="1" outline="0" fieldPosition="0">
        <references count="7">
          <reference field="5" count="1" selected="0">
            <x v="1"/>
          </reference>
          <reference field="11" count="1" selected="0">
            <x v="5"/>
          </reference>
          <reference field="14" count="1" selected="0">
            <x v="348"/>
          </reference>
          <reference field="15" count="1" selected="0">
            <x v="1"/>
          </reference>
          <reference field="17" count="1">
            <x v="5"/>
          </reference>
          <reference field="18" count="1" selected="0">
            <x v="27"/>
          </reference>
          <reference field="21" count="1" selected="0">
            <x v="8"/>
          </reference>
        </references>
      </pivotArea>
    </format>
    <format dxfId="1549">
      <pivotArea dataOnly="0" labelOnly="1" outline="0" fieldPosition="0">
        <references count="7">
          <reference field="5" count="1" selected="0">
            <x v="1"/>
          </reference>
          <reference field="11" count="1" selected="0">
            <x v="5"/>
          </reference>
          <reference field="14" count="1" selected="0">
            <x v="348"/>
          </reference>
          <reference field="15" count="1" selected="0">
            <x v="1"/>
          </reference>
          <reference field="17" count="2">
            <x v="18"/>
            <x v="19"/>
          </reference>
          <reference field="18" count="1" selected="0">
            <x v="6"/>
          </reference>
          <reference field="21" count="1" selected="0">
            <x v="8"/>
          </reference>
        </references>
      </pivotArea>
    </format>
    <format dxfId="1548">
      <pivotArea dataOnly="0" labelOnly="1" outline="0" fieldPosition="0">
        <references count="7">
          <reference field="5" count="1" selected="0">
            <x v="2"/>
          </reference>
          <reference field="11" count="1" selected="0">
            <x v="27"/>
          </reference>
          <reference field="14" count="1" selected="0">
            <x v="353"/>
          </reference>
          <reference field="15" count="1" selected="0">
            <x v="1"/>
          </reference>
          <reference field="17" count="1">
            <x v="19"/>
          </reference>
          <reference field="18" count="1" selected="0">
            <x v="16"/>
          </reference>
          <reference field="21" count="1" selected="0">
            <x v="9"/>
          </reference>
        </references>
      </pivotArea>
    </format>
    <format dxfId="1547">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2">
            <x v="18"/>
            <x v="19"/>
          </reference>
          <reference field="18" count="1" selected="0">
            <x v="16"/>
          </reference>
          <reference field="21" count="1" selected="0">
            <x v="9"/>
          </reference>
        </references>
      </pivotArea>
    </format>
    <format dxfId="1546">
      <pivotArea dataOnly="0" labelOnly="1" outline="0" fieldPosition="0">
        <references count="7">
          <reference field="5" count="1" selected="0">
            <x v="2"/>
          </reference>
          <reference field="11" count="1" selected="0">
            <x v="27"/>
          </reference>
          <reference field="14" count="1" selected="0">
            <x v="330"/>
          </reference>
          <reference field="15" count="1" selected="0">
            <x v="1"/>
          </reference>
          <reference field="17" count="1">
            <x v="19"/>
          </reference>
          <reference field="18" count="1" selected="0">
            <x v="16"/>
          </reference>
          <reference field="21" count="1" selected="0">
            <x v="9"/>
          </reference>
        </references>
      </pivotArea>
    </format>
    <format dxfId="1545">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1">
            <x v="18"/>
          </reference>
          <reference field="18" count="1" selected="0">
            <x v="16"/>
          </reference>
          <reference field="21" count="1" selected="0">
            <x v="9"/>
          </reference>
        </references>
      </pivotArea>
    </format>
    <format dxfId="1544">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9"/>
          </reference>
        </references>
      </pivotArea>
    </format>
    <format dxfId="1543">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9"/>
          </reference>
        </references>
      </pivotArea>
    </format>
    <format dxfId="1542">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1">
            <x v="31"/>
          </reference>
          <reference field="18" count="1" selected="0">
            <x v="17"/>
          </reference>
          <reference field="21" count="1" selected="0">
            <x v="9"/>
          </reference>
        </references>
      </pivotArea>
    </format>
    <format dxfId="1541">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2">
            <x v="18"/>
            <x v="19"/>
          </reference>
          <reference field="18" count="1" selected="0">
            <x v="16"/>
          </reference>
          <reference field="21" count="1" selected="0">
            <x v="9"/>
          </reference>
        </references>
      </pivotArea>
    </format>
    <format dxfId="1540">
      <pivotArea dataOnly="0" labelOnly="1" outline="0" fieldPosition="0">
        <references count="7">
          <reference field="5" count="1" selected="0">
            <x v="2"/>
          </reference>
          <reference field="11" count="1" selected="0">
            <x v="4"/>
          </reference>
          <reference field="14" count="1" selected="0">
            <x v="68"/>
          </reference>
          <reference field="15" count="1" selected="0">
            <x v="1"/>
          </reference>
          <reference field="17" count="2">
            <x v="18"/>
            <x v="19"/>
          </reference>
          <reference field="18" count="1" selected="0">
            <x v="16"/>
          </reference>
          <reference field="21" count="1" selected="0">
            <x v="9"/>
          </reference>
        </references>
      </pivotArea>
    </format>
    <format dxfId="1539">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2">
            <x v="18"/>
            <x v="19"/>
          </reference>
          <reference field="18" count="1" selected="0">
            <x v="16"/>
          </reference>
          <reference field="21" count="1" selected="0">
            <x v="9"/>
          </reference>
        </references>
      </pivotArea>
    </format>
    <format dxfId="1538">
      <pivotArea dataOnly="0" labelOnly="1" outline="0" fieldPosition="0">
        <references count="7">
          <reference field="5" count="1" selected="0">
            <x v="2"/>
          </reference>
          <reference field="11" count="1" selected="0">
            <x v="24"/>
          </reference>
          <reference field="14" count="1" selected="0">
            <x v="70"/>
          </reference>
          <reference field="15" count="1" selected="0">
            <x v="1"/>
          </reference>
          <reference field="17" count="1">
            <x v="19"/>
          </reference>
          <reference field="18" count="1" selected="0">
            <x v="16"/>
          </reference>
          <reference field="21" count="1" selected="0">
            <x v="9"/>
          </reference>
        </references>
      </pivotArea>
    </format>
    <format dxfId="1537">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9"/>
          </reference>
        </references>
      </pivotArea>
    </format>
    <format dxfId="1536">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9"/>
          </reference>
        </references>
      </pivotArea>
    </format>
    <format dxfId="1535">
      <pivotArea dataOnly="0" labelOnly="1" outline="0" fieldPosition="0">
        <references count="7">
          <reference field="5" count="1" selected="0">
            <x v="2"/>
          </reference>
          <reference field="11" count="1" selected="0">
            <x v="13"/>
          </reference>
          <reference field="14" count="1" selected="0">
            <x v="74"/>
          </reference>
          <reference field="15" count="1" selected="0">
            <x v="1"/>
          </reference>
          <reference field="17" count="1">
            <x v="18"/>
          </reference>
          <reference field="18" count="1" selected="0">
            <x v="16"/>
          </reference>
          <reference field="21" count="1" selected="0">
            <x v="9"/>
          </reference>
        </references>
      </pivotArea>
    </format>
    <format dxfId="1534">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8"/>
          </reference>
          <reference field="18" count="1" selected="0">
            <x v="16"/>
          </reference>
          <reference field="21" count="1" selected="0">
            <x v="9"/>
          </reference>
        </references>
      </pivotArea>
    </format>
    <format dxfId="1533">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2">
            <x v="18"/>
            <x v="19"/>
          </reference>
          <reference field="18" count="1" selected="0">
            <x v="16"/>
          </reference>
          <reference field="21" count="1" selected="0">
            <x v="9"/>
          </reference>
        </references>
      </pivotArea>
    </format>
    <format dxfId="1532">
      <pivotArea dataOnly="0" labelOnly="1" outline="0" fieldPosition="0">
        <references count="7">
          <reference field="5" count="1" selected="0">
            <x v="2"/>
          </reference>
          <reference field="11" count="1" selected="0">
            <x v="1"/>
          </reference>
          <reference field="14" count="1" selected="0">
            <x v="236"/>
          </reference>
          <reference field="15" count="1" selected="0">
            <x v="1"/>
          </reference>
          <reference field="17" count="2">
            <x v="18"/>
            <x v="19"/>
          </reference>
          <reference field="18" count="1" selected="0">
            <x v="16"/>
          </reference>
          <reference field="21" count="1" selected="0">
            <x v="9"/>
          </reference>
        </references>
      </pivotArea>
    </format>
    <format dxfId="1531">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9"/>
          </reference>
        </references>
      </pivotArea>
    </format>
    <format dxfId="1530">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1">
            <x v="18"/>
          </reference>
          <reference field="18" count="1" selected="0">
            <x v="16"/>
          </reference>
          <reference field="21" count="1" selected="0">
            <x v="9"/>
          </reference>
        </references>
      </pivotArea>
    </format>
    <format dxfId="1529">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1">
            <x v="18"/>
          </reference>
          <reference field="18" count="1" selected="0">
            <x v="16"/>
          </reference>
          <reference field="21" count="1" selected="0">
            <x v="9"/>
          </reference>
        </references>
      </pivotArea>
    </format>
    <format dxfId="1528">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1">
            <x v="31"/>
          </reference>
          <reference field="18" count="1" selected="0">
            <x v="17"/>
          </reference>
          <reference field="21" count="1" selected="0">
            <x v="9"/>
          </reference>
        </references>
      </pivotArea>
    </format>
    <format dxfId="1527">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2">
            <x v="18"/>
            <x v="19"/>
          </reference>
          <reference field="18" count="1" selected="0">
            <x v="16"/>
          </reference>
          <reference field="21" count="1" selected="0">
            <x v="9"/>
          </reference>
        </references>
      </pivotArea>
    </format>
    <format dxfId="1526">
      <pivotArea dataOnly="0" labelOnly="1" outline="0" fieldPosition="0">
        <references count="7">
          <reference field="5" count="1" selected="0">
            <x v="2"/>
          </reference>
          <reference field="11" count="1" selected="0">
            <x v="20"/>
          </reference>
          <reference field="14" count="1" selected="0">
            <x v="354"/>
          </reference>
          <reference field="15" count="1" selected="0">
            <x v="1"/>
          </reference>
          <reference field="17" count="2">
            <x v="18"/>
            <x v="19"/>
          </reference>
          <reference field="18" count="1" selected="0">
            <x v="16"/>
          </reference>
          <reference field="21" count="1" selected="0">
            <x v="9"/>
          </reference>
        </references>
      </pivotArea>
    </format>
    <format dxfId="1525">
      <pivotArea dataOnly="0" labelOnly="1" outline="0" fieldPosition="0">
        <references count="7">
          <reference field="5" count="1" selected="0">
            <x v="2"/>
          </reference>
          <reference field="11" count="1" selected="0">
            <x v="14"/>
          </reference>
          <reference field="14" count="1" selected="0">
            <x v="322"/>
          </reference>
          <reference field="15" count="1" selected="0">
            <x v="1"/>
          </reference>
          <reference field="17" count="2">
            <x v="18"/>
            <x v="19"/>
          </reference>
          <reference field="18" count="1" selected="0">
            <x v="16"/>
          </reference>
          <reference field="21" count="1" selected="0">
            <x v="9"/>
          </reference>
        </references>
      </pivotArea>
    </format>
    <format dxfId="1524">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9"/>
          </reference>
        </references>
      </pivotArea>
    </format>
    <format dxfId="1523">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1">
            <x v="31"/>
          </reference>
          <reference field="18" count="1" selected="0">
            <x v="17"/>
          </reference>
          <reference field="21" count="1" selected="0">
            <x v="9"/>
          </reference>
        </references>
      </pivotArea>
    </format>
    <format dxfId="1522">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9"/>
          </reference>
        </references>
      </pivotArea>
    </format>
    <format dxfId="1521">
      <pivotArea dataOnly="0" labelOnly="1" outline="0" fieldPosition="0">
        <references count="7">
          <reference field="5" count="1" selected="0">
            <x v="2"/>
          </reference>
          <reference field="11" count="1" selected="0">
            <x v="28"/>
          </reference>
          <reference field="14" count="1" selected="0">
            <x v="332"/>
          </reference>
          <reference field="15" count="1" selected="0">
            <x v="1"/>
          </reference>
          <reference field="17" count="2">
            <x v="18"/>
            <x v="19"/>
          </reference>
          <reference field="18" count="1" selected="0">
            <x v="16"/>
          </reference>
          <reference field="21" count="1" selected="0">
            <x v="9"/>
          </reference>
        </references>
      </pivotArea>
    </format>
    <format dxfId="1520">
      <pivotArea dataOnly="0" labelOnly="1" outline="0" fieldPosition="0">
        <references count="7">
          <reference field="5" count="1" selected="0">
            <x v="2"/>
          </reference>
          <reference field="11" count="1" selected="0">
            <x v="29"/>
          </reference>
          <reference field="14" count="1" selected="0">
            <x v="81"/>
          </reference>
          <reference field="15" count="1" selected="0">
            <x v="1"/>
          </reference>
          <reference field="17" count="2">
            <x v="18"/>
            <x v="19"/>
          </reference>
          <reference field="18" count="1" selected="0">
            <x v="16"/>
          </reference>
          <reference field="21" count="1" selected="0">
            <x v="9"/>
          </reference>
        </references>
      </pivotArea>
    </format>
    <format dxfId="1519">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1">
            <x v="18"/>
          </reference>
          <reference field="18" count="1" selected="0">
            <x v="16"/>
          </reference>
          <reference field="21" count="1" selected="0">
            <x v="9"/>
          </reference>
        </references>
      </pivotArea>
    </format>
    <format dxfId="1518">
      <pivotArea dataOnly="0" labelOnly="1" outline="0" fieldPosition="0">
        <references count="7">
          <reference field="5" count="1" selected="0">
            <x v="2"/>
          </reference>
          <reference field="11" count="1" selected="0">
            <x v="28"/>
          </reference>
          <reference field="14" count="1" selected="0">
            <x v="239"/>
          </reference>
          <reference field="15" count="1" selected="0">
            <x v="1"/>
          </reference>
          <reference field="17" count="2">
            <x v="18"/>
            <x v="19"/>
          </reference>
          <reference field="18" count="1" selected="0">
            <x v="16"/>
          </reference>
          <reference field="21" count="1" selected="0">
            <x v="9"/>
          </reference>
        </references>
      </pivotArea>
    </format>
    <format dxfId="1517">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77"/>
          </reference>
          <reference field="18" count="1" selected="0">
            <x v="22"/>
          </reference>
          <reference field="21" count="1" selected="0">
            <x v="9"/>
          </reference>
        </references>
      </pivotArea>
    </format>
    <format dxfId="1516">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18"/>
          </reference>
          <reference field="18" count="1" selected="0">
            <x v="18"/>
          </reference>
          <reference field="21" count="1" selected="0">
            <x v="9"/>
          </reference>
        </references>
      </pivotArea>
    </format>
    <format dxfId="1515">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9"/>
          </reference>
        </references>
      </pivotArea>
    </format>
    <format dxfId="1514">
      <pivotArea dataOnly="0" labelOnly="1" outline="0" fieldPosition="0">
        <references count="7">
          <reference field="5" count="1" selected="0">
            <x v="3"/>
          </reference>
          <reference field="11" count="1" selected="0">
            <x v="13"/>
          </reference>
          <reference field="14" count="1" selected="0">
            <x v="84"/>
          </reference>
          <reference field="15" count="1" selected="0">
            <x v="1"/>
          </reference>
          <reference field="17" count="1">
            <x v="77"/>
          </reference>
          <reference field="18" count="1" selected="0">
            <x v="22"/>
          </reference>
          <reference field="21" count="1" selected="0">
            <x v="9"/>
          </reference>
        </references>
      </pivotArea>
    </format>
    <format dxfId="1513">
      <pivotArea dataOnly="0" labelOnly="1" outline="0" fieldPosition="0">
        <references count="7">
          <reference field="5" count="1" selected="0">
            <x v="3"/>
          </reference>
          <reference field="11" count="1" selected="0">
            <x v="13"/>
          </reference>
          <reference field="14" count="1" selected="0">
            <x v="84"/>
          </reference>
          <reference field="15" count="1" selected="0">
            <x v="1"/>
          </reference>
          <reference field="17" count="1">
            <x v="18"/>
          </reference>
          <reference field="18" count="1" selected="0">
            <x v="18"/>
          </reference>
          <reference field="21" count="1" selected="0">
            <x v="9"/>
          </reference>
        </references>
      </pivotArea>
    </format>
    <format dxfId="1512">
      <pivotArea dataOnly="0" labelOnly="1" outline="0" fieldPosition="0">
        <references count="7">
          <reference field="5" count="1" selected="0">
            <x v="3"/>
          </reference>
          <reference field="11" count="1" selected="0">
            <x v="12"/>
          </reference>
          <reference field="14" count="1" selected="0">
            <x v="85"/>
          </reference>
          <reference field="15" count="1" selected="0">
            <x v="5"/>
          </reference>
          <reference field="17" count="1">
            <x v="18"/>
          </reference>
          <reference field="18" count="1" selected="0">
            <x v="18"/>
          </reference>
          <reference field="21" count="1" selected="0">
            <x v="9"/>
          </reference>
        </references>
      </pivotArea>
    </format>
    <format dxfId="1511">
      <pivotArea dataOnly="0" labelOnly="1" outline="0" fieldPosition="0">
        <references count="7">
          <reference field="5" count="1" selected="0">
            <x v="3"/>
          </reference>
          <reference field="11" count="1" selected="0">
            <x v="13"/>
          </reference>
          <reference field="14" count="1" selected="0">
            <x v="355"/>
          </reference>
          <reference field="15" count="1" selected="0">
            <x v="5"/>
          </reference>
          <reference field="17" count="1">
            <x v="18"/>
          </reference>
          <reference field="18" count="1" selected="0">
            <x v="18"/>
          </reference>
          <reference field="21" count="1" selected="0">
            <x v="9"/>
          </reference>
        </references>
      </pivotArea>
    </format>
    <format dxfId="1510">
      <pivotArea dataOnly="0" labelOnly="1" outline="0" fieldPosition="0">
        <references count="7">
          <reference field="5" count="1" selected="0">
            <x v="3"/>
          </reference>
          <reference field="11" count="1" selected="0">
            <x v="12"/>
          </reference>
          <reference field="14" count="1" selected="0">
            <x v="356"/>
          </reference>
          <reference field="15" count="1" selected="0">
            <x v="5"/>
          </reference>
          <reference field="17" count="1">
            <x v="18"/>
          </reference>
          <reference field="18" count="1" selected="0">
            <x v="18"/>
          </reference>
          <reference field="21" count="1" selected="0">
            <x v="9"/>
          </reference>
        </references>
      </pivotArea>
    </format>
    <format dxfId="1509">
      <pivotArea dataOnly="0" labelOnly="1" outline="0" fieldPosition="0">
        <references count="7">
          <reference field="5" count="1" selected="0">
            <x v="3"/>
          </reference>
          <reference field="11" count="1" selected="0">
            <x v="13"/>
          </reference>
          <reference field="14" count="1" selected="0">
            <x v="86"/>
          </reference>
          <reference field="15" count="1" selected="0">
            <x v="5"/>
          </reference>
          <reference field="17" count="1">
            <x v="18"/>
          </reference>
          <reference field="18" count="1" selected="0">
            <x v="18"/>
          </reference>
          <reference field="21" count="1" selected="0">
            <x v="9"/>
          </reference>
        </references>
      </pivotArea>
    </format>
    <format dxfId="1508">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9"/>
          </reference>
        </references>
      </pivotArea>
    </format>
    <format dxfId="1507">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9"/>
          </reference>
        </references>
      </pivotArea>
    </format>
    <format dxfId="1506">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9"/>
          </reference>
        </references>
      </pivotArea>
    </format>
    <format dxfId="1505">
      <pivotArea dataOnly="0" labelOnly="1" outline="0" fieldPosition="0">
        <references count="7">
          <reference field="5" count="1" selected="0">
            <x v="3"/>
          </reference>
          <reference field="11" count="1" selected="0">
            <x v="1"/>
          </reference>
          <reference field="14" count="1" selected="0">
            <x v="309"/>
          </reference>
          <reference field="15" count="1" selected="0">
            <x v="1"/>
          </reference>
          <reference field="17" count="1">
            <x v="18"/>
          </reference>
          <reference field="18" count="1" selected="0">
            <x v="18"/>
          </reference>
          <reference field="21" count="1" selected="0">
            <x v="9"/>
          </reference>
        </references>
      </pivotArea>
    </format>
    <format dxfId="1504">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9"/>
          </reference>
        </references>
      </pivotArea>
    </format>
    <format dxfId="1503">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9"/>
          </reference>
        </references>
      </pivotArea>
    </format>
    <format dxfId="1502">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9"/>
          </reference>
        </references>
      </pivotArea>
    </format>
    <format dxfId="1501">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77"/>
          </reference>
          <reference field="18" count="1" selected="0">
            <x v="22"/>
          </reference>
          <reference field="21" count="1" selected="0">
            <x v="9"/>
          </reference>
        </references>
      </pivotArea>
    </format>
    <format dxfId="1500">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18"/>
          </reference>
          <reference field="18" count="1" selected="0">
            <x v="18"/>
          </reference>
          <reference field="21" count="1" selected="0">
            <x v="9"/>
          </reference>
        </references>
      </pivotArea>
    </format>
    <format dxfId="1499">
      <pivotArea dataOnly="0" labelOnly="1" outline="0" fieldPosition="0">
        <references count="7">
          <reference field="5" count="1" selected="0">
            <x v="3"/>
          </reference>
          <reference field="11" count="1" selected="0">
            <x v="13"/>
          </reference>
          <reference field="14" count="1" selected="0">
            <x v="90"/>
          </reference>
          <reference field="15" count="1" selected="0">
            <x v="1"/>
          </reference>
          <reference field="17" count="1">
            <x v="77"/>
          </reference>
          <reference field="18" count="1" selected="0">
            <x v="22"/>
          </reference>
          <reference field="21" count="1" selected="0">
            <x v="9"/>
          </reference>
        </references>
      </pivotArea>
    </format>
    <format dxfId="1498">
      <pivotArea dataOnly="0" labelOnly="1" outline="0" fieldPosition="0">
        <references count="7">
          <reference field="5" count="1" selected="0">
            <x v="3"/>
          </reference>
          <reference field="11" count="1" selected="0">
            <x v="13"/>
          </reference>
          <reference field="14" count="1" selected="0">
            <x v="90"/>
          </reference>
          <reference field="15" count="1" selected="0">
            <x v="1"/>
          </reference>
          <reference field="17" count="1">
            <x v="18"/>
          </reference>
          <reference field="18" count="1" selected="0">
            <x v="18"/>
          </reference>
          <reference field="21" count="1" selected="0">
            <x v="9"/>
          </reference>
        </references>
      </pivotArea>
    </format>
    <format dxfId="1497">
      <pivotArea dataOnly="0" labelOnly="1" outline="0" fieldPosition="0">
        <references count="7">
          <reference field="5" count="1" selected="0">
            <x v="3"/>
          </reference>
          <reference field="11" count="1" selected="0">
            <x v="13"/>
          </reference>
          <reference field="14" count="1" selected="0">
            <x v="357"/>
          </reference>
          <reference field="15" count="1" selected="0">
            <x v="6"/>
          </reference>
          <reference field="17" count="1">
            <x v="77"/>
          </reference>
          <reference field="18" count="1" selected="0">
            <x v="22"/>
          </reference>
          <reference field="21" count="1" selected="0">
            <x v="9"/>
          </reference>
        </references>
      </pivotArea>
    </format>
    <format dxfId="1496">
      <pivotArea dataOnly="0" labelOnly="1" outline="0" fieldPosition="0">
        <references count="7">
          <reference field="5" count="1" selected="0">
            <x v="3"/>
          </reference>
          <reference field="11" count="1" selected="0">
            <x v="13"/>
          </reference>
          <reference field="14" count="1" selected="0">
            <x v="357"/>
          </reference>
          <reference field="15" count="1" selected="0">
            <x v="6"/>
          </reference>
          <reference field="17" count="1">
            <x v="18"/>
          </reference>
          <reference field="18" count="1" selected="0">
            <x v="18"/>
          </reference>
          <reference field="21" count="1" selected="0">
            <x v="9"/>
          </reference>
        </references>
      </pivotArea>
    </format>
    <format dxfId="1495">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9"/>
          </reference>
        </references>
      </pivotArea>
    </format>
    <format dxfId="1494">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9"/>
          </reference>
        </references>
      </pivotArea>
    </format>
    <format dxfId="1493">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9"/>
          </reference>
        </references>
      </pivotArea>
    </format>
    <format dxfId="1492">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9"/>
          </reference>
        </references>
      </pivotArea>
    </format>
    <format dxfId="1491">
      <pivotArea dataOnly="0" labelOnly="1" outline="0" fieldPosition="0">
        <references count="7">
          <reference field="5" count="1" selected="0">
            <x v="3"/>
          </reference>
          <reference field="11" count="1" selected="0">
            <x v="29"/>
          </reference>
          <reference field="14" count="1" selected="0">
            <x v="318"/>
          </reference>
          <reference field="15" count="1" selected="0">
            <x v="1"/>
          </reference>
          <reference field="17" count="1">
            <x v="18"/>
          </reference>
          <reference field="18" count="1" selected="0">
            <x v="18"/>
          </reference>
          <reference field="21" count="1" selected="0">
            <x v="9"/>
          </reference>
        </references>
      </pivotArea>
    </format>
    <format dxfId="1490">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9"/>
          </reference>
        </references>
      </pivotArea>
    </format>
    <format dxfId="1489">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9"/>
          </reference>
        </references>
      </pivotArea>
    </format>
    <format dxfId="1488">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03"/>
          </reference>
          <reference field="18" count="1" selected="0">
            <x v="20"/>
          </reference>
          <reference field="21" count="1" selected="0">
            <x v="9"/>
          </reference>
        </references>
      </pivotArea>
    </format>
    <format dxfId="1487">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9"/>
          </reference>
        </references>
      </pivotArea>
    </format>
    <format dxfId="1486">
      <pivotArea dataOnly="0" labelOnly="1" outline="0" fieldPosition="0">
        <references count="7">
          <reference field="5" count="1" selected="0">
            <x v="3"/>
          </reference>
          <reference field="11" count="1" selected="0">
            <x v="12"/>
          </reference>
          <reference field="14" count="1" selected="0">
            <x v="358"/>
          </reference>
          <reference field="15" count="1" selected="0">
            <x v="5"/>
          </reference>
          <reference field="17" count="1">
            <x v="18"/>
          </reference>
          <reference field="18" count="1" selected="0">
            <x v="18"/>
          </reference>
          <reference field="21" count="1" selected="0">
            <x v="9"/>
          </reference>
        </references>
      </pivotArea>
    </format>
    <format dxfId="1485">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9"/>
          </reference>
        </references>
      </pivotArea>
    </format>
    <format dxfId="1484">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9"/>
          </reference>
        </references>
      </pivotArea>
    </format>
    <format dxfId="1483">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9"/>
          </reference>
        </references>
      </pivotArea>
    </format>
    <format dxfId="1482">
      <pivotArea dataOnly="0" labelOnly="1" outline="0" fieldPosition="0">
        <references count="7">
          <reference field="5" count="1" selected="0">
            <x v="3"/>
          </reference>
          <reference field="11" count="1" selected="0">
            <x v="29"/>
          </reference>
          <reference field="14" count="1" selected="0">
            <x v="359"/>
          </reference>
          <reference field="15" count="1" selected="0">
            <x v="1"/>
          </reference>
          <reference field="17" count="1">
            <x v="18"/>
          </reference>
          <reference field="18" count="1" selected="0">
            <x v="18"/>
          </reference>
          <reference field="21" count="1" selected="0">
            <x v="9"/>
          </reference>
        </references>
      </pivotArea>
    </format>
    <format dxfId="1481">
      <pivotArea dataOnly="0" labelOnly="1" outline="0" fieldPosition="0">
        <references count="7">
          <reference field="5" count="1" selected="0">
            <x v="3"/>
          </reference>
          <reference field="11" count="1" selected="0">
            <x v="29"/>
          </reference>
          <reference field="14" count="1" selected="0">
            <x v="360"/>
          </reference>
          <reference field="15" count="1" selected="0">
            <x v="1"/>
          </reference>
          <reference field="17" count="1">
            <x v="18"/>
          </reference>
          <reference field="18" count="1" selected="0">
            <x v="18"/>
          </reference>
          <reference field="21" count="1" selected="0">
            <x v="9"/>
          </reference>
        </references>
      </pivotArea>
    </format>
    <format dxfId="1480">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9"/>
          </reference>
        </references>
      </pivotArea>
    </format>
    <format dxfId="1479">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9"/>
          </reference>
        </references>
      </pivotArea>
    </format>
    <format dxfId="1478">
      <pivotArea dataOnly="0" labelOnly="1" outline="0" fieldPosition="0">
        <references count="7">
          <reference field="5" count="1" selected="0">
            <x v="0"/>
          </reference>
          <reference field="11" count="1" selected="0">
            <x v="8"/>
          </reference>
          <reference field="14" count="1" selected="0">
            <x v="334"/>
          </reference>
          <reference field="15" count="1" selected="0">
            <x v="1"/>
          </reference>
          <reference field="17" count="1">
            <x v="1"/>
          </reference>
          <reference field="18" count="1" selected="0">
            <x v="0"/>
          </reference>
          <reference field="21" count="1" selected="0">
            <x v="9"/>
          </reference>
        </references>
      </pivotArea>
    </format>
    <format dxfId="1477">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9"/>
          </reference>
        </references>
      </pivotArea>
    </format>
    <format dxfId="1476">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9"/>
          </reference>
        </references>
      </pivotArea>
    </format>
    <format dxfId="1475">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9"/>
          </reference>
        </references>
      </pivotArea>
    </format>
    <format dxfId="1474">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9"/>
          </reference>
        </references>
      </pivotArea>
    </format>
    <format dxfId="1473">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9"/>
          </reference>
        </references>
      </pivotArea>
    </format>
    <format dxfId="1472">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9"/>
          </reference>
        </references>
      </pivotArea>
    </format>
    <format dxfId="1471">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2">
            <x v="1"/>
            <x v="48"/>
          </reference>
          <reference field="18" count="1" selected="0">
            <x v="0"/>
          </reference>
          <reference field="21" count="1" selected="0">
            <x v="9"/>
          </reference>
        </references>
      </pivotArea>
    </format>
    <format dxfId="1470">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2">
            <x v="1"/>
            <x v="92"/>
          </reference>
          <reference field="18" count="1" selected="0">
            <x v="0"/>
          </reference>
          <reference field="21" count="1" selected="0">
            <x v="9"/>
          </reference>
        </references>
      </pivotArea>
    </format>
    <format dxfId="1469">
      <pivotArea dataOnly="0" labelOnly="1" outline="0" fieldPosition="0">
        <references count="7">
          <reference field="5" count="1" selected="0">
            <x v="0"/>
          </reference>
          <reference field="11" count="1" selected="0">
            <x v="0"/>
          </reference>
          <reference field="14" count="1" selected="0">
            <x v="9"/>
          </reference>
          <reference field="15" count="1" selected="0">
            <x v="1"/>
          </reference>
          <reference field="17" count="1">
            <x v="1"/>
          </reference>
          <reference field="18" count="1" selected="0">
            <x v="0"/>
          </reference>
          <reference field="21" count="1" selected="0">
            <x v="9"/>
          </reference>
        </references>
      </pivotArea>
    </format>
    <format dxfId="1468">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9"/>
          </reference>
        </references>
      </pivotArea>
    </format>
    <format dxfId="1467">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9"/>
          </reference>
        </references>
      </pivotArea>
    </format>
    <format dxfId="1466">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9"/>
          </reference>
        </references>
      </pivotArea>
    </format>
    <format dxfId="1465">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9"/>
          </reference>
        </references>
      </pivotArea>
    </format>
    <format dxfId="1464">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9"/>
          </reference>
        </references>
      </pivotArea>
    </format>
    <format dxfId="1463">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2">
            <x v="1"/>
            <x v="4"/>
          </reference>
          <reference field="18" count="1" selected="0">
            <x v="0"/>
          </reference>
          <reference field="21" count="1" selected="0">
            <x v="9"/>
          </reference>
        </references>
      </pivotArea>
    </format>
    <format dxfId="1462">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9"/>
          </reference>
        </references>
      </pivotArea>
    </format>
    <format dxfId="1461">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9"/>
          </reference>
        </references>
      </pivotArea>
    </format>
    <format dxfId="1460">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9"/>
          </reference>
        </references>
      </pivotArea>
    </format>
    <format dxfId="1459">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9"/>
          </reference>
        </references>
      </pivotArea>
    </format>
    <format dxfId="1458">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3">
            <x v="1"/>
            <x v="5"/>
            <x v="10"/>
          </reference>
          <reference field="18" count="1" selected="0">
            <x v="0"/>
          </reference>
          <reference field="21" count="1" selected="0">
            <x v="9"/>
          </reference>
        </references>
      </pivotArea>
    </format>
    <format dxfId="1457">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9"/>
          </reference>
        </references>
      </pivotArea>
    </format>
    <format dxfId="1456">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9"/>
          </reference>
        </references>
      </pivotArea>
    </format>
    <format dxfId="1455">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9"/>
          </reference>
        </references>
      </pivotArea>
    </format>
    <format dxfId="1454">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9"/>
          </reference>
        </references>
      </pivotArea>
    </format>
    <format dxfId="1453">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9"/>
          </reference>
        </references>
      </pivotArea>
    </format>
    <format dxfId="1452">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4"/>
          </reference>
          <reference field="18" count="1" selected="0">
            <x v="2"/>
          </reference>
          <reference field="21" count="1" selected="0">
            <x v="9"/>
          </reference>
        </references>
      </pivotArea>
    </format>
    <format dxfId="1451">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9"/>
          </reference>
        </references>
      </pivotArea>
    </format>
    <format dxfId="1450">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3">
            <x v="1"/>
            <x v="5"/>
            <x v="16"/>
          </reference>
          <reference field="18" count="1" selected="0">
            <x v="0"/>
          </reference>
          <reference field="21" count="1" selected="0">
            <x v="9"/>
          </reference>
        </references>
      </pivotArea>
    </format>
    <format dxfId="1449">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
          </reference>
          <reference field="18" count="1" selected="0">
            <x v="1"/>
          </reference>
          <reference field="21" count="1" selected="0">
            <x v="9"/>
          </reference>
        </references>
      </pivotArea>
    </format>
    <format dxfId="1448">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2">
            <x v="1"/>
            <x v="3"/>
          </reference>
          <reference field="18" count="1" selected="0">
            <x v="0"/>
          </reference>
          <reference field="21" count="1" selected="0">
            <x v="9"/>
          </reference>
        </references>
      </pivotArea>
    </format>
    <format dxfId="1447">
      <pivotArea dataOnly="0" labelOnly="1" outline="0" fieldPosition="0">
        <references count="7">
          <reference field="5" count="1" selected="0">
            <x v="0"/>
          </reference>
          <reference field="11" count="1" selected="0">
            <x v="1"/>
          </reference>
          <reference field="14" count="1" selected="0">
            <x v="347"/>
          </reference>
          <reference field="15" count="1" selected="0">
            <x v="1"/>
          </reference>
          <reference field="17" count="2">
            <x v="1"/>
            <x v="3"/>
          </reference>
          <reference field="18" count="1" selected="0">
            <x v="0"/>
          </reference>
          <reference field="21" count="1" selected="0">
            <x v="9"/>
          </reference>
        </references>
      </pivotArea>
    </format>
    <format dxfId="1446">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9"/>
          </reference>
        </references>
      </pivotArea>
    </format>
    <format dxfId="1445">
      <pivotArea dataOnly="0" labelOnly="1" outline="0" fieldPosition="0">
        <references count="7">
          <reference field="5" count="1" selected="0">
            <x v="0"/>
          </reference>
          <reference field="11" count="1" selected="0">
            <x v="1"/>
          </reference>
          <reference field="14" count="1" selected="0">
            <x v="299"/>
          </reference>
          <reference field="15" count="1" selected="0">
            <x v="1"/>
          </reference>
          <reference field="17" count="1">
            <x v="3"/>
          </reference>
          <reference field="18" count="1" selected="0">
            <x v="0"/>
          </reference>
          <reference field="21" count="1" selected="0">
            <x v="9"/>
          </reference>
        </references>
      </pivotArea>
    </format>
    <format dxfId="1444">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2">
            <x v="1"/>
            <x v="9"/>
          </reference>
          <reference field="18" count="1" selected="0">
            <x v="0"/>
          </reference>
          <reference field="21" count="1" selected="0">
            <x v="9"/>
          </reference>
        </references>
      </pivotArea>
    </format>
    <format dxfId="1443">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2"/>
          </reference>
          <reference field="18" count="1" selected="0">
            <x v="1"/>
          </reference>
          <reference field="21" count="1" selected="0">
            <x v="9"/>
          </reference>
        </references>
      </pivotArea>
    </format>
    <format dxfId="1442">
      <pivotArea dataOnly="0" labelOnly="1" outline="0" fieldPosition="0">
        <references count="7">
          <reference field="5" count="1" selected="0">
            <x v="0"/>
          </reference>
          <reference field="11" count="1" selected="0">
            <x v="1"/>
          </reference>
          <reference field="14" count="1" selected="0">
            <x v="53"/>
          </reference>
          <reference field="15" count="1" selected="0">
            <x v="1"/>
          </reference>
          <reference field="17" count="2">
            <x v="1"/>
            <x v="3"/>
          </reference>
          <reference field="18" count="1" selected="0">
            <x v="0"/>
          </reference>
          <reference field="21" count="1" selected="0">
            <x v="9"/>
          </reference>
        </references>
      </pivotArea>
    </format>
    <format dxfId="1441">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9"/>
          </reference>
        </references>
      </pivotArea>
    </format>
    <format dxfId="1440">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9"/>
          </reference>
        </references>
      </pivotArea>
    </format>
    <format dxfId="1439">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9"/>
          </reference>
        </references>
      </pivotArea>
    </format>
    <format dxfId="1438">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9"/>
          </reference>
        </references>
      </pivotArea>
    </format>
    <format dxfId="1437">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9"/>
          </reference>
        </references>
      </pivotArea>
    </format>
    <format dxfId="1436">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9"/>
          </reference>
        </references>
      </pivotArea>
    </format>
    <format dxfId="1435">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9"/>
          </reference>
        </references>
      </pivotArea>
    </format>
    <format dxfId="1434">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9"/>
          </reference>
        </references>
      </pivotArea>
    </format>
    <format dxfId="1433">
      <pivotArea dataOnly="0" labelOnly="1" outline="0" fieldPosition="0">
        <references count="7">
          <reference field="5" count="1" selected="0">
            <x v="4"/>
          </reference>
          <reference field="11" count="1" selected="0">
            <x v="5"/>
          </reference>
          <reference field="14" count="1" selected="0">
            <x v="361"/>
          </reference>
          <reference field="15" count="1" selected="0">
            <x v="1"/>
          </reference>
          <reference field="17" count="1">
            <x v="1"/>
          </reference>
          <reference field="18" count="1" selected="0">
            <x v="0"/>
          </reference>
          <reference field="21" count="1" selected="0">
            <x v="9"/>
          </reference>
        </references>
      </pivotArea>
    </format>
    <format dxfId="1432">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9"/>
          </reference>
        </references>
      </pivotArea>
    </format>
    <format dxfId="1431">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9"/>
          </reference>
        </references>
      </pivotArea>
    </format>
    <format dxfId="1430">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9"/>
          </reference>
        </references>
      </pivotArea>
    </format>
    <format dxfId="1429">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9"/>
          </reference>
        </references>
      </pivotArea>
    </format>
    <format dxfId="1428">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1">
            <x v="3"/>
          </reference>
          <reference field="18" count="1" selected="0">
            <x v="0"/>
          </reference>
          <reference field="21" count="1" selected="0">
            <x v="9"/>
          </reference>
        </references>
      </pivotArea>
    </format>
    <format dxfId="1427">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9"/>
          </reference>
        </references>
      </pivotArea>
    </format>
    <format dxfId="1426">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9"/>
          </reference>
        </references>
      </pivotArea>
    </format>
    <format dxfId="1425">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9"/>
          </reference>
        </references>
      </pivotArea>
    </format>
    <format dxfId="1424">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9"/>
          </reference>
        </references>
      </pivotArea>
    </format>
    <format dxfId="1423">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9"/>
          </reference>
        </references>
      </pivotArea>
    </format>
    <format dxfId="1422">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9"/>
          </reference>
        </references>
      </pivotArea>
    </format>
    <format dxfId="1421">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9"/>
          </reference>
        </references>
      </pivotArea>
    </format>
    <format dxfId="1420">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9"/>
          </reference>
        </references>
      </pivotArea>
    </format>
    <format dxfId="1419">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38"/>
            <x v="47"/>
          </reference>
          <reference field="18" count="1" selected="0">
            <x v="19"/>
          </reference>
          <reference field="21" count="1" selected="0">
            <x v="9"/>
          </reference>
        </references>
      </pivotArea>
    </format>
    <format dxfId="1418">
      <pivotArea dataOnly="0" labelOnly="1" outline="0" fieldPosition="0">
        <references count="7">
          <reference field="5" count="1" selected="0">
            <x v="4"/>
          </reference>
          <reference field="11" count="1" selected="0">
            <x v="5"/>
          </reference>
          <reference field="14" count="1" selected="0">
            <x v="362"/>
          </reference>
          <reference field="15" count="1" selected="0">
            <x v="1"/>
          </reference>
          <reference field="17" count="1">
            <x v="33"/>
          </reference>
          <reference field="18" count="1" selected="0">
            <x v="0"/>
          </reference>
          <reference field="21" count="1" selected="0">
            <x v="9"/>
          </reference>
        </references>
      </pivotArea>
    </format>
    <format dxfId="1417">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9"/>
          </reference>
        </references>
      </pivotArea>
    </format>
    <format dxfId="1416">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1">
            <x v="107"/>
          </reference>
          <reference field="18" count="1" selected="0">
            <x v="25"/>
          </reference>
          <reference field="21" count="1" selected="0">
            <x v="9"/>
          </reference>
        </references>
      </pivotArea>
    </format>
    <format dxfId="1415">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9"/>
          </reference>
        </references>
      </pivotArea>
    </format>
    <format dxfId="1414">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1">
            <x v="1"/>
          </reference>
          <reference field="18" count="1" selected="0">
            <x v="0"/>
          </reference>
          <reference field="21" count="1" selected="0">
            <x v="9"/>
          </reference>
        </references>
      </pivotArea>
    </format>
    <format dxfId="1413">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9"/>
          </reference>
        </references>
      </pivotArea>
    </format>
    <format dxfId="1412">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84"/>
            <x v="85"/>
          </reference>
          <reference field="18" count="1" selected="0">
            <x v="24"/>
          </reference>
          <reference field="21" count="1" selected="0">
            <x v="9"/>
          </reference>
        </references>
      </pivotArea>
    </format>
    <format dxfId="1411">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9"/>
          </reference>
        </references>
      </pivotArea>
    </format>
    <format dxfId="1410">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9"/>
          </reference>
        </references>
      </pivotArea>
    </format>
    <format dxfId="1409">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9"/>
          </reference>
        </references>
      </pivotArea>
    </format>
    <format dxfId="1408">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9"/>
          </reference>
        </references>
      </pivotArea>
    </format>
    <format dxfId="1407">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9"/>
          </reference>
        </references>
      </pivotArea>
    </format>
    <format dxfId="1406">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9"/>
          </reference>
        </references>
      </pivotArea>
    </format>
    <format dxfId="1405">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9"/>
          </reference>
        </references>
      </pivotArea>
    </format>
    <format dxfId="1404">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9"/>
          </reference>
        </references>
      </pivotArea>
    </format>
    <format dxfId="1403">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1">
            <x v="42"/>
          </reference>
          <reference field="18" count="1" selected="0">
            <x v="2"/>
          </reference>
          <reference field="21" count="1" selected="0">
            <x v="9"/>
          </reference>
        </references>
      </pivotArea>
    </format>
    <format dxfId="1402">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9"/>
          </reference>
        </references>
      </pivotArea>
    </format>
    <format dxfId="1401">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9"/>
          </reference>
        </references>
      </pivotArea>
    </format>
    <format dxfId="1400">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9"/>
          </reference>
        </references>
      </pivotArea>
    </format>
    <format dxfId="1399">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9"/>
          </reference>
        </references>
      </pivotArea>
    </format>
    <format dxfId="1398">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2">
            <x v="1"/>
            <x v="34"/>
          </reference>
          <reference field="18" count="1" selected="0">
            <x v="0"/>
          </reference>
          <reference field="21" count="1" selected="0">
            <x v="9"/>
          </reference>
        </references>
      </pivotArea>
    </format>
    <format dxfId="1397">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1">
            <x v="110"/>
          </reference>
          <reference field="18" count="1" selected="0">
            <x v="2"/>
          </reference>
          <reference field="21" count="1" selected="0">
            <x v="9"/>
          </reference>
        </references>
      </pivotArea>
    </format>
    <format dxfId="1396">
      <pivotArea dataOnly="0" labelOnly="1" outline="0" fieldPosition="0">
        <references count="7">
          <reference field="5" count="1" selected="0">
            <x v="4"/>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9"/>
          </reference>
        </references>
      </pivotArea>
    </format>
    <format dxfId="1395">
      <pivotArea dataOnly="0" labelOnly="1" outline="0" fieldPosition="0">
        <references count="7">
          <reference field="5" count="1" selected="0">
            <x v="4"/>
          </reference>
          <reference field="11" count="1" selected="0">
            <x v="5"/>
          </reference>
          <reference field="14" count="1" selected="0">
            <x v="12"/>
          </reference>
          <reference field="15" count="1" selected="0">
            <x v="1"/>
          </reference>
          <reference field="17" count="1">
            <x v="83"/>
          </reference>
          <reference field="18" count="1" selected="0">
            <x v="3"/>
          </reference>
          <reference field="21" count="1" selected="0">
            <x v="9"/>
          </reference>
        </references>
      </pivotArea>
    </format>
    <format dxfId="1394">
      <pivotArea dataOnly="0" labelOnly="1" outline="0" fieldPosition="0">
        <references count="7">
          <reference field="5" count="1" selected="0">
            <x v="4"/>
          </reference>
          <reference field="11" count="1" selected="0">
            <x v="10"/>
          </reference>
          <reference field="14" count="1" selected="0">
            <x v="138"/>
          </reference>
          <reference field="15" count="1" selected="0">
            <x v="2"/>
          </reference>
          <reference field="17" count="1">
            <x v="38"/>
          </reference>
          <reference field="18" count="1" selected="0">
            <x v="19"/>
          </reference>
          <reference field="21" count="1" selected="0">
            <x v="9"/>
          </reference>
        </references>
      </pivotArea>
    </format>
    <format dxfId="1393">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9"/>
          </reference>
        </references>
      </pivotArea>
    </format>
    <format dxfId="1392">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9"/>
          </reference>
        </references>
      </pivotArea>
    </format>
    <format dxfId="1391">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1">
            <x v="39"/>
          </reference>
          <reference field="18" count="1" selected="0">
            <x v="19"/>
          </reference>
          <reference field="21" count="1" selected="0">
            <x v="9"/>
          </reference>
        </references>
      </pivotArea>
    </format>
    <format dxfId="1390">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1">
            <x v="59"/>
          </reference>
          <reference field="18" count="1" selected="0">
            <x v="2"/>
          </reference>
          <reference field="21" count="1" selected="0">
            <x v="9"/>
          </reference>
        </references>
      </pivotArea>
    </format>
    <format dxfId="1389">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9"/>
          </reference>
        </references>
      </pivotArea>
    </format>
    <format dxfId="1388">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1">
            <x v="47"/>
          </reference>
          <reference field="18" count="1" selected="0">
            <x v="19"/>
          </reference>
          <reference field="21" count="1" selected="0">
            <x v="9"/>
          </reference>
        </references>
      </pivotArea>
    </format>
    <format dxfId="1387">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9"/>
          </reference>
        </references>
      </pivotArea>
    </format>
    <format dxfId="1386">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9"/>
          </reference>
        </references>
      </pivotArea>
    </format>
    <format dxfId="1385">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9"/>
          </reference>
        </references>
      </pivotArea>
    </format>
    <format dxfId="1384">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9"/>
          </reference>
        </references>
      </pivotArea>
    </format>
    <format dxfId="1383">
      <pivotArea dataOnly="0" labelOnly="1" outline="0" fieldPosition="0">
        <references count="7">
          <reference field="5" count="1" selected="0">
            <x v="4"/>
          </reference>
          <reference field="11" count="1" selected="0">
            <x v="44"/>
          </reference>
          <reference field="14" count="1" selected="0">
            <x v="325"/>
          </reference>
          <reference field="15" count="1" selected="0">
            <x v="2"/>
          </reference>
          <reference field="17" count="1">
            <x v="1"/>
          </reference>
          <reference field="18" count="1" selected="0">
            <x v="0"/>
          </reference>
          <reference field="21" count="1" selected="0">
            <x v="9"/>
          </reference>
        </references>
      </pivotArea>
    </format>
    <format dxfId="1382">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9"/>
          </reference>
        </references>
      </pivotArea>
    </format>
    <format dxfId="1381">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1">
            <x v="38"/>
          </reference>
          <reference field="18" count="1" selected="0">
            <x v="19"/>
          </reference>
          <reference field="21" count="1" selected="0">
            <x v="9"/>
          </reference>
        </references>
      </pivotArea>
    </format>
    <format dxfId="1380">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2">
            <x v="1"/>
            <x v="54"/>
          </reference>
          <reference field="18" count="1" selected="0">
            <x v="0"/>
          </reference>
          <reference field="21" count="1" selected="0">
            <x v="9"/>
          </reference>
        </references>
      </pivotArea>
    </format>
    <format dxfId="1379">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9"/>
          </reference>
        </references>
      </pivotArea>
    </format>
    <format dxfId="1378">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1">
            <x v="9"/>
          </reference>
          <reference field="18" count="1" selected="0">
            <x v="0"/>
          </reference>
          <reference field="21" count="1" selected="0">
            <x v="9"/>
          </reference>
        </references>
      </pivotArea>
    </format>
    <format dxfId="1377">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9"/>
          </reference>
        </references>
      </pivotArea>
    </format>
    <format dxfId="1376">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9"/>
          </reference>
        </references>
      </pivotArea>
    </format>
    <format dxfId="1375">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2">
            <x v="1"/>
            <x v="36"/>
          </reference>
          <reference field="18" count="1" selected="0">
            <x v="0"/>
          </reference>
          <reference field="21" count="1" selected="0">
            <x v="9"/>
          </reference>
        </references>
      </pivotArea>
    </format>
    <format dxfId="1374">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1">
            <x v="38"/>
          </reference>
          <reference field="18" count="1" selected="0">
            <x v="19"/>
          </reference>
          <reference field="21" count="1" selected="0">
            <x v="9"/>
          </reference>
        </references>
      </pivotArea>
    </format>
    <format dxfId="1373">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9"/>
          </reference>
        </references>
      </pivotArea>
    </format>
    <format dxfId="1372">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9"/>
          </reference>
        </references>
      </pivotArea>
    </format>
    <format dxfId="1371">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9"/>
          </reference>
        </references>
      </pivotArea>
    </format>
    <format dxfId="1370">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23"/>
          </reference>
          <reference field="18" count="1" selected="0">
            <x v="2"/>
          </reference>
          <reference field="21" count="1" selected="0">
            <x v="9"/>
          </reference>
        </references>
      </pivotArea>
    </format>
    <format dxfId="1369">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8"/>
          </reference>
          <reference field="18" count="1" selected="0">
            <x v="19"/>
          </reference>
          <reference field="21" count="1" selected="0">
            <x v="9"/>
          </reference>
        </references>
      </pivotArea>
    </format>
    <format dxfId="1368">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9"/>
          </reference>
        </references>
      </pivotArea>
    </format>
    <format dxfId="1367">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9"/>
          </reference>
        </references>
      </pivotArea>
    </format>
    <format dxfId="1366">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9"/>
          </reference>
        </references>
      </pivotArea>
    </format>
    <format dxfId="1365">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61"/>
          </reference>
          <reference field="18" count="1" selected="0">
            <x v="0"/>
          </reference>
          <reference field="21" count="1" selected="0">
            <x v="9"/>
          </reference>
        </references>
      </pivotArea>
    </format>
    <format dxfId="1364">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9"/>
          </reference>
        </references>
      </pivotArea>
    </format>
    <format dxfId="1363">
      <pivotArea dataOnly="0" labelOnly="1" outline="0" fieldPosition="0">
        <references count="7">
          <reference field="5" count="1" selected="0">
            <x v="4"/>
          </reference>
          <reference field="11" count="1" selected="0">
            <x v="1"/>
          </reference>
          <reference field="14" count="1" selected="0">
            <x v="164"/>
          </reference>
          <reference field="15" count="1" selected="0">
            <x v="1"/>
          </reference>
          <reference field="17" count="1">
            <x v="3"/>
          </reference>
          <reference field="18" count="1" selected="0">
            <x v="0"/>
          </reference>
          <reference field="21" count="1" selected="0">
            <x v="9"/>
          </reference>
        </references>
      </pivotArea>
    </format>
    <format dxfId="1362">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9"/>
          </reference>
        </references>
      </pivotArea>
    </format>
    <format dxfId="1361">
      <pivotArea dataOnly="0" labelOnly="1" outline="0" fieldPosition="0">
        <references count="7">
          <reference field="5" count="1" selected="0">
            <x v="4"/>
          </reference>
          <reference field="11" count="1" selected="0">
            <x v="10"/>
          </reference>
          <reference field="14" count="1" selected="0">
            <x v="20"/>
          </reference>
          <reference field="15" count="1" selected="0">
            <x v="2"/>
          </reference>
          <reference field="17" count="1">
            <x v="1"/>
          </reference>
          <reference field="18" count="1" selected="0">
            <x v="0"/>
          </reference>
          <reference field="21" count="1" selected="0">
            <x v="9"/>
          </reference>
        </references>
      </pivotArea>
    </format>
    <format dxfId="1360">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9"/>
          </reference>
        </references>
      </pivotArea>
    </format>
    <format dxfId="1359">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11"/>
          </reference>
          <reference field="18" count="1" selected="0">
            <x v="3"/>
          </reference>
          <reference field="21" count="1" selected="0">
            <x v="9"/>
          </reference>
        </references>
      </pivotArea>
    </format>
    <format dxfId="1358">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9"/>
          </reference>
        </references>
      </pivotArea>
    </format>
    <format dxfId="1357">
      <pivotArea dataOnly="0" labelOnly="1" outline="0" fieldPosition="0">
        <references count="7">
          <reference field="5" count="1" selected="0">
            <x v="4"/>
          </reference>
          <reference field="11" count="1" selected="0">
            <x v="1"/>
          </reference>
          <reference field="14" count="1" selected="0">
            <x v="168"/>
          </reference>
          <reference field="15" count="1" selected="0">
            <x v="1"/>
          </reference>
          <reference field="17" count="1">
            <x v="40"/>
          </reference>
          <reference field="18" count="1" selected="0">
            <x v="0"/>
          </reference>
          <reference field="21" count="1" selected="0">
            <x v="9"/>
          </reference>
        </references>
      </pivotArea>
    </format>
    <format dxfId="1356">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9"/>
          </reference>
        </references>
      </pivotArea>
    </format>
    <format dxfId="1355">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9"/>
          </reference>
        </references>
      </pivotArea>
    </format>
    <format dxfId="1354">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9"/>
          </reference>
        </references>
      </pivotArea>
    </format>
    <format dxfId="1353">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9"/>
          </reference>
        </references>
      </pivotArea>
    </format>
    <format dxfId="1352">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1">
            <x v="38"/>
          </reference>
          <reference field="18" count="1" selected="0">
            <x v="19"/>
          </reference>
          <reference field="21" count="1" selected="0">
            <x v="9"/>
          </reference>
        </references>
      </pivotArea>
    </format>
    <format dxfId="1351">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9"/>
          </reference>
        </references>
      </pivotArea>
    </format>
    <format dxfId="1350">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1">
            <x v="13"/>
          </reference>
          <reference field="18" count="1" selected="0">
            <x v="0"/>
          </reference>
          <reference field="21" count="1" selected="0">
            <x v="9"/>
          </reference>
        </references>
      </pivotArea>
    </format>
    <format dxfId="1349">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9"/>
          </reference>
        </references>
      </pivotArea>
    </format>
    <format dxfId="1348">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9"/>
          </reference>
        </references>
      </pivotArea>
    </format>
    <format dxfId="1347">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23"/>
          </reference>
          <reference field="18" count="1" selected="0">
            <x v="2"/>
          </reference>
          <reference field="21" count="1" selected="0">
            <x v="9"/>
          </reference>
        </references>
      </pivotArea>
    </format>
    <format dxfId="1346">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9"/>
          </reference>
        </references>
      </pivotArea>
    </format>
    <format dxfId="1345">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9"/>
          </reference>
        </references>
      </pivotArea>
    </format>
    <format dxfId="1344">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9"/>
          </reference>
        </references>
      </pivotArea>
    </format>
    <format dxfId="1343">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1">
            <x v="51"/>
          </reference>
          <reference field="18" count="1" selected="0">
            <x v="4"/>
          </reference>
          <reference field="21" count="1" selected="0">
            <x v="9"/>
          </reference>
        </references>
      </pivotArea>
    </format>
    <format dxfId="1342">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9"/>
          </reference>
        </references>
      </pivotArea>
    </format>
    <format dxfId="1341">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9"/>
          </reference>
        </references>
      </pivotArea>
    </format>
    <format dxfId="1340">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9"/>
          </reference>
        </references>
      </pivotArea>
    </format>
    <format dxfId="1339">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34"/>
          </reference>
          <reference field="18" count="1" selected="0">
            <x v="0"/>
          </reference>
          <reference field="21" count="1" selected="0">
            <x v="9"/>
          </reference>
        </references>
      </pivotArea>
    </format>
    <format dxfId="1338">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2">
            <x v="1"/>
            <x v="9"/>
          </reference>
          <reference field="18" count="1" selected="0">
            <x v="0"/>
          </reference>
          <reference field="21" count="1" selected="0">
            <x v="9"/>
          </reference>
        </references>
      </pivotArea>
    </format>
    <format dxfId="1337">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9"/>
          </reference>
        </references>
      </pivotArea>
    </format>
    <format dxfId="1336">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2">
            <x v="66"/>
            <x v="67"/>
          </reference>
          <reference field="18" count="1" selected="0">
            <x v="0"/>
          </reference>
          <reference field="21" count="1" selected="0">
            <x v="9"/>
          </reference>
        </references>
      </pivotArea>
    </format>
    <format dxfId="1335">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3">
            <x v="66"/>
            <x v="68"/>
            <x v="88"/>
          </reference>
          <reference field="18" count="1" selected="0">
            <x v="0"/>
          </reference>
          <reference field="21" count="1" selected="0">
            <x v="9"/>
          </reference>
        </references>
      </pivotArea>
    </format>
    <format dxfId="1334">
      <pivotArea dataOnly="0" labelOnly="1" outline="0" fieldPosition="0">
        <references count="7">
          <reference field="5" count="1" selected="0">
            <x v="5"/>
          </reference>
          <reference field="11" count="1" selected="0">
            <x v="1"/>
          </reference>
          <reference field="14" count="1" selected="0">
            <x v="194"/>
          </reference>
          <reference field="15" count="1" selected="0">
            <x v="2"/>
          </reference>
          <reference field="17" count="1">
            <x v="66"/>
          </reference>
          <reference field="18" count="1" selected="0">
            <x v="0"/>
          </reference>
          <reference field="21" count="1" selected="0">
            <x v="9"/>
          </reference>
        </references>
      </pivotArea>
    </format>
    <format dxfId="1333">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3">
            <x v="66"/>
            <x v="67"/>
            <x v="88"/>
          </reference>
          <reference field="18" count="1" selected="0">
            <x v="0"/>
          </reference>
          <reference field="21" count="1" selected="0">
            <x v="9"/>
          </reference>
        </references>
      </pivotArea>
    </format>
    <format dxfId="1332">
      <pivotArea dataOnly="0" labelOnly="1" outline="0" fieldPosition="0">
        <references count="7">
          <reference field="5" count="1" selected="0">
            <x v="5"/>
          </reference>
          <reference field="11" count="1" selected="0">
            <x v="1"/>
          </reference>
          <reference field="14" count="1" selected="0">
            <x v="283"/>
          </reference>
          <reference field="15" count="1" selected="0">
            <x v="2"/>
          </reference>
          <reference field="17" count="2">
            <x v="66"/>
            <x v="88"/>
          </reference>
          <reference field="18" count="1" selected="0">
            <x v="0"/>
          </reference>
          <reference field="21" count="1" selected="0">
            <x v="9"/>
          </reference>
        </references>
      </pivotArea>
    </format>
    <format dxfId="1331">
      <pivotArea dataOnly="0" labelOnly="1" outline="0" fieldPosition="0">
        <references count="7">
          <reference field="5" count="1" selected="0">
            <x v="5"/>
          </reference>
          <reference field="11" count="1" selected="0">
            <x v="1"/>
          </reference>
          <reference field="14" count="1" selected="0">
            <x v="329"/>
          </reference>
          <reference field="15" count="1" selected="0">
            <x v="2"/>
          </reference>
          <reference field="17" count="1">
            <x v="66"/>
          </reference>
          <reference field="18" count="1" selected="0">
            <x v="0"/>
          </reference>
          <reference field="21" count="1" selected="0">
            <x v="9"/>
          </reference>
        </references>
      </pivotArea>
    </format>
    <format dxfId="1330">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3">
            <x v="66"/>
            <x v="67"/>
            <x v="70"/>
          </reference>
          <reference field="18" count="1" selected="0">
            <x v="0"/>
          </reference>
          <reference field="21" count="1" selected="0">
            <x v="9"/>
          </reference>
        </references>
      </pivotArea>
    </format>
    <format dxfId="1329">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9"/>
          </reference>
        </references>
      </pivotArea>
    </format>
    <format dxfId="1328">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3">
            <x v="66"/>
            <x v="68"/>
            <x v="88"/>
          </reference>
          <reference field="18" count="1" selected="0">
            <x v="0"/>
          </reference>
          <reference field="21" count="1" selected="0">
            <x v="9"/>
          </reference>
        </references>
      </pivotArea>
    </format>
    <format dxfId="1327">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4">
            <x v="66"/>
            <x v="68"/>
            <x v="70"/>
            <x v="88"/>
          </reference>
          <reference field="18" count="1" selected="0">
            <x v="0"/>
          </reference>
          <reference field="21" count="1" selected="0">
            <x v="9"/>
          </reference>
        </references>
      </pivotArea>
    </format>
    <format dxfId="1326">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3">
            <x v="66"/>
            <x v="67"/>
            <x v="68"/>
          </reference>
          <reference field="18" count="1" selected="0">
            <x v="0"/>
          </reference>
          <reference field="21" count="1" selected="0">
            <x v="9"/>
          </reference>
        </references>
      </pivotArea>
    </format>
    <format dxfId="1325">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2">
            <x v="66"/>
            <x v="70"/>
          </reference>
          <reference field="18" count="1" selected="0">
            <x v="0"/>
          </reference>
          <reference field="21" count="1" selected="0">
            <x v="9"/>
          </reference>
        </references>
      </pivotArea>
    </format>
    <format dxfId="1324">
      <pivotArea dataOnly="0" labelOnly="1" outline="0" fieldPosition="0">
        <references count="7">
          <reference field="5" count="1" selected="0">
            <x v="5"/>
          </reference>
          <reference field="11" count="1" selected="0">
            <x v="1"/>
          </reference>
          <reference field="14" count="1" selected="0">
            <x v="349"/>
          </reference>
          <reference field="15" count="1" selected="0">
            <x v="2"/>
          </reference>
          <reference field="17" count="1">
            <x v="66"/>
          </reference>
          <reference field="18" count="1" selected="0">
            <x v="0"/>
          </reference>
          <reference field="21" count="1" selected="0">
            <x v="9"/>
          </reference>
        </references>
      </pivotArea>
    </format>
    <format dxfId="1323">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2">
            <x v="66"/>
            <x v="67"/>
          </reference>
          <reference field="18" count="1" selected="0">
            <x v="0"/>
          </reference>
          <reference field="21" count="1" selected="0">
            <x v="9"/>
          </reference>
        </references>
      </pivotArea>
    </format>
    <format dxfId="1322">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1">
            <x v="69"/>
          </reference>
          <reference field="18" count="1" selected="0">
            <x v="20"/>
          </reference>
          <reference field="21" count="1" selected="0">
            <x v="9"/>
          </reference>
        </references>
      </pivotArea>
    </format>
    <format dxfId="1321">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2">
            <x v="66"/>
            <x v="70"/>
          </reference>
          <reference field="18" count="1" selected="0">
            <x v="0"/>
          </reference>
          <reference field="21" count="1" selected="0">
            <x v="9"/>
          </reference>
        </references>
      </pivotArea>
    </format>
    <format dxfId="1320">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2">
            <x v="66"/>
            <x v="67"/>
          </reference>
          <reference field="18" count="1" selected="0">
            <x v="0"/>
          </reference>
          <reference field="21" count="1" selected="0">
            <x v="9"/>
          </reference>
        </references>
      </pivotArea>
    </format>
    <format dxfId="1319">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3">
            <x v="66"/>
            <x v="67"/>
            <x v="68"/>
          </reference>
          <reference field="18" count="1" selected="0">
            <x v="0"/>
          </reference>
          <reference field="21" count="1" selected="0">
            <x v="9"/>
          </reference>
        </references>
      </pivotArea>
    </format>
    <format dxfId="1318">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6"/>
            <x v="67"/>
          </reference>
          <reference field="18" count="1" selected="0">
            <x v="0"/>
          </reference>
          <reference field="21" count="1" selected="0">
            <x v="9"/>
          </reference>
        </references>
      </pivotArea>
    </format>
    <format dxfId="1317">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9"/>
          </reference>
        </references>
      </pivotArea>
    </format>
    <format dxfId="1316">
      <pivotArea dataOnly="0" labelOnly="1" outline="0" fieldPosition="0">
        <references count="7">
          <reference field="5" count="1" selected="0">
            <x v="5"/>
          </reference>
          <reference field="11" count="1" selected="0">
            <x v="1"/>
          </reference>
          <reference field="14" count="1" selected="0">
            <x v="327"/>
          </reference>
          <reference field="15" count="1" selected="0">
            <x v="2"/>
          </reference>
          <reference field="17" count="1">
            <x v="66"/>
          </reference>
          <reference field="18" count="1" selected="0">
            <x v="0"/>
          </reference>
          <reference field="21" count="1" selected="0">
            <x v="9"/>
          </reference>
        </references>
      </pivotArea>
    </format>
    <format dxfId="1315">
      <pivotArea dataOnly="0" labelOnly="1" outline="0" fieldPosition="0">
        <references count="7">
          <reference field="5" count="1" selected="0">
            <x v="6"/>
          </reference>
          <reference field="11" count="1" selected="0">
            <x v="1"/>
          </reference>
          <reference field="14" count="1" selected="0">
            <x v="190"/>
          </reference>
          <reference field="15" count="1" selected="0">
            <x v="2"/>
          </reference>
          <reference field="17" count="1">
            <x v="74"/>
          </reference>
          <reference field="18" count="1" selected="0">
            <x v="0"/>
          </reference>
          <reference field="21" count="1" selected="0">
            <x v="9"/>
          </reference>
        </references>
      </pivotArea>
    </format>
    <format dxfId="1314">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9"/>
          </reference>
        </references>
      </pivotArea>
    </format>
    <format dxfId="1313">
      <pivotArea dataOnly="0" labelOnly="1" outline="0" fieldPosition="0">
        <references count="7">
          <reference field="5" count="1" selected="0">
            <x v="6"/>
          </reference>
          <reference field="11" count="1" selected="0">
            <x v="1"/>
          </reference>
          <reference field="14" count="1" selected="0">
            <x v="337"/>
          </reference>
          <reference field="15" count="1" selected="0">
            <x v="1"/>
          </reference>
          <reference field="17" count="1">
            <x v="75"/>
          </reference>
          <reference field="18" count="1" selected="0">
            <x v="0"/>
          </reference>
          <reference field="21" count="1" selected="0">
            <x v="9"/>
          </reference>
        </references>
      </pivotArea>
    </format>
    <format dxfId="1312">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4">
            <x v="1"/>
            <x v="74"/>
            <x v="75"/>
            <x v="111"/>
          </reference>
          <reference field="18" count="1" selected="0">
            <x v="0"/>
          </reference>
          <reference field="21" count="1" selected="0">
            <x v="9"/>
          </reference>
        </references>
      </pivotArea>
    </format>
    <format dxfId="1311">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2">
            <x v="74"/>
            <x v="75"/>
          </reference>
          <reference field="18" count="1" selected="0">
            <x v="0"/>
          </reference>
          <reference field="21" count="1" selected="0">
            <x v="9"/>
          </reference>
        </references>
      </pivotArea>
    </format>
    <format dxfId="1310">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9"/>
          </reference>
        </references>
      </pivotArea>
    </format>
    <format dxfId="1309">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3">
            <x v="1"/>
            <x v="74"/>
            <x v="75"/>
          </reference>
          <reference field="18" count="1" selected="0">
            <x v="0"/>
          </reference>
          <reference field="21" count="1" selected="0">
            <x v="9"/>
          </reference>
        </references>
      </pivotArea>
    </format>
    <format dxfId="1308">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1">
            <x v="69"/>
          </reference>
          <reference field="18" count="1" selected="0">
            <x v="20"/>
          </reference>
          <reference field="21" count="1" selected="0">
            <x v="9"/>
          </reference>
        </references>
      </pivotArea>
    </format>
    <format dxfId="1307">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2">
            <x v="74"/>
            <x v="75"/>
          </reference>
          <reference field="18" count="1" selected="0">
            <x v="0"/>
          </reference>
          <reference field="21" count="1" selected="0">
            <x v="9"/>
          </reference>
        </references>
      </pivotArea>
    </format>
    <format dxfId="1306">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2">
            <x v="74"/>
            <x v="75"/>
          </reference>
          <reference field="18" count="1" selected="0">
            <x v="0"/>
          </reference>
          <reference field="21" count="1" selected="0">
            <x v="9"/>
          </reference>
        </references>
      </pivotArea>
    </format>
    <format dxfId="1305">
      <pivotArea dataOnly="0" labelOnly="1" outline="0" fieldPosition="0">
        <references count="7">
          <reference field="5" count="1" selected="0">
            <x v="6"/>
          </reference>
          <reference field="11" count="1" selected="0">
            <x v="1"/>
          </reference>
          <reference field="14" count="1" selected="0">
            <x v="312"/>
          </reference>
          <reference field="15" count="1" selected="0">
            <x v="1"/>
          </reference>
          <reference field="17" count="2">
            <x v="74"/>
            <x v="75"/>
          </reference>
          <reference field="18" count="1" selected="0">
            <x v="0"/>
          </reference>
          <reference field="21" count="1" selected="0">
            <x v="9"/>
          </reference>
        </references>
      </pivotArea>
    </format>
    <format dxfId="1304">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2">
            <x v="74"/>
            <x v="75"/>
          </reference>
          <reference field="18" count="1" selected="0">
            <x v="0"/>
          </reference>
          <reference field="21" count="1" selected="0">
            <x v="9"/>
          </reference>
        </references>
      </pivotArea>
    </format>
    <format dxfId="1303">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9"/>
          </reference>
        </references>
      </pivotArea>
    </format>
    <format dxfId="1302">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3">
            <x v="1"/>
            <x v="74"/>
            <x v="75"/>
          </reference>
          <reference field="18" count="1" selected="0">
            <x v="0"/>
          </reference>
          <reference field="21" count="1" selected="0">
            <x v="9"/>
          </reference>
        </references>
      </pivotArea>
    </format>
    <format dxfId="1301">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1">
            <x v="69"/>
          </reference>
          <reference field="18" count="1" selected="0">
            <x v="20"/>
          </reference>
          <reference field="21" count="1" selected="0">
            <x v="9"/>
          </reference>
        </references>
      </pivotArea>
    </format>
    <format dxfId="1300">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4">
            <x v="1"/>
            <x v="74"/>
            <x v="75"/>
            <x v="111"/>
          </reference>
          <reference field="18" count="1" selected="0">
            <x v="0"/>
          </reference>
          <reference field="21" count="1" selected="0">
            <x v="9"/>
          </reference>
        </references>
      </pivotArea>
    </format>
    <format dxfId="1299">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2">
            <x v="74"/>
            <x v="75"/>
          </reference>
          <reference field="18" count="1" selected="0">
            <x v="0"/>
          </reference>
          <reference field="21" count="1" selected="0">
            <x v="9"/>
          </reference>
        </references>
      </pivotArea>
    </format>
    <format dxfId="1298">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9"/>
          </reference>
        </references>
      </pivotArea>
    </format>
    <format dxfId="1297">
      <pivotArea dataOnly="0" labelOnly="1" outline="0" fieldPosition="0">
        <references count="7">
          <reference field="5" count="1" selected="0">
            <x v="6"/>
          </reference>
          <reference field="11" count="1" selected="0">
            <x v="1"/>
          </reference>
          <reference field="14" count="1" selected="0">
            <x v="329"/>
          </reference>
          <reference field="15" count="1" selected="0">
            <x v="2"/>
          </reference>
          <reference field="17" count="3">
            <x v="1"/>
            <x v="74"/>
            <x v="75"/>
          </reference>
          <reference field="18" count="1" selected="0">
            <x v="0"/>
          </reference>
          <reference field="21" count="1" selected="0">
            <x v="9"/>
          </reference>
        </references>
      </pivotArea>
    </format>
    <format dxfId="1296">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2">
            <x v="74"/>
            <x v="75"/>
          </reference>
          <reference field="18" count="1" selected="0">
            <x v="0"/>
          </reference>
          <reference field="21" count="1" selected="0">
            <x v="9"/>
          </reference>
        </references>
      </pivotArea>
    </format>
    <format dxfId="1295">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1">
            <x v="75"/>
          </reference>
          <reference field="18" count="1" selected="0">
            <x v="0"/>
          </reference>
          <reference field="21" count="1" selected="0">
            <x v="9"/>
          </reference>
        </references>
      </pivotArea>
    </format>
    <format dxfId="1294">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9"/>
          </reference>
        </references>
      </pivotArea>
    </format>
    <format dxfId="1293">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9"/>
          </reference>
        </references>
      </pivotArea>
    </format>
    <format dxfId="1292">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1">
            <x v="69"/>
          </reference>
          <reference field="18" count="1" selected="0">
            <x v="20"/>
          </reference>
          <reference field="21" count="1" selected="0">
            <x v="9"/>
          </reference>
        </references>
      </pivotArea>
    </format>
    <format dxfId="1291">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9"/>
          </reference>
        </references>
      </pivotArea>
    </format>
    <format dxfId="1290">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1">
            <x v="69"/>
          </reference>
          <reference field="18" count="1" selected="0">
            <x v="20"/>
          </reference>
          <reference field="21" count="1" selected="0">
            <x v="9"/>
          </reference>
        </references>
      </pivotArea>
    </format>
    <format dxfId="1289">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9"/>
          </reference>
        </references>
      </pivotArea>
    </format>
    <format dxfId="1288">
      <pivotArea dataOnly="0" labelOnly="1" outline="0" fieldPosition="0">
        <references count="7">
          <reference field="5" count="1" selected="0">
            <x v="6"/>
          </reference>
          <reference field="11" count="1" selected="0">
            <x v="1"/>
          </reference>
          <reference field="14" count="1" selected="0">
            <x v="338"/>
          </reference>
          <reference field="15" count="1" selected="0">
            <x v="2"/>
          </reference>
          <reference field="17" count="2">
            <x v="74"/>
            <x v="75"/>
          </reference>
          <reference field="18" count="1" selected="0">
            <x v="0"/>
          </reference>
          <reference field="21" count="1" selected="0">
            <x v="9"/>
          </reference>
        </references>
      </pivotArea>
    </format>
    <format dxfId="1287">
      <pivotArea dataOnly="0" labelOnly="1" outline="0" fieldPosition="0">
        <references count="7">
          <reference field="5" count="1" selected="0">
            <x v="6"/>
          </reference>
          <reference field="11" count="1" selected="0">
            <x v="1"/>
          </reference>
          <reference field="14" count="1" selected="0">
            <x v="219"/>
          </reference>
          <reference field="15" count="1" selected="0">
            <x v="2"/>
          </reference>
          <reference field="17" count="3">
            <x v="1"/>
            <x v="74"/>
            <x v="75"/>
          </reference>
          <reference field="18" count="1" selected="0">
            <x v="0"/>
          </reference>
          <reference field="21" count="1" selected="0">
            <x v="9"/>
          </reference>
        </references>
      </pivotArea>
    </format>
    <format dxfId="1286">
      <pivotArea dataOnly="0" labelOnly="1" outline="0" fieldPosition="0">
        <references count="7">
          <reference field="5" count="1" selected="0">
            <x v="6"/>
          </reference>
          <reference field="11" count="1" selected="0">
            <x v="1"/>
          </reference>
          <reference field="14" count="1" selected="0">
            <x v="220"/>
          </reference>
          <reference field="15" count="1" selected="0">
            <x v="1"/>
          </reference>
          <reference field="17" count="2">
            <x v="74"/>
            <x v="75"/>
          </reference>
          <reference field="18" count="1" selected="0">
            <x v="0"/>
          </reference>
          <reference field="21" count="1" selected="0">
            <x v="9"/>
          </reference>
        </references>
      </pivotArea>
    </format>
    <format dxfId="1285">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9"/>
          </reference>
        </references>
      </pivotArea>
    </format>
    <format dxfId="1284">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9"/>
          </reference>
        </references>
      </pivotArea>
    </format>
    <format dxfId="1283">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9"/>
          </reference>
        </references>
      </pivotArea>
    </format>
    <format dxfId="1282">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9"/>
          </reference>
        </references>
      </pivotArea>
    </format>
    <format dxfId="1281">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2">
            <x v="69"/>
            <x v="71"/>
          </reference>
          <reference field="18" count="1" selected="0">
            <x v="20"/>
          </reference>
          <reference field="21" count="1" selected="0">
            <x v="9"/>
          </reference>
        </references>
      </pivotArea>
    </format>
    <format dxfId="1280">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9"/>
          </reference>
        </references>
      </pivotArea>
    </format>
    <format dxfId="1279">
      <pivotArea dataOnly="0" labelOnly="1" outline="0" fieldPosition="0">
        <references count="7">
          <reference field="5" count="1" selected="0">
            <x v="6"/>
          </reference>
          <reference field="11" count="1" selected="0">
            <x v="1"/>
          </reference>
          <reference field="14" count="1" selected="0">
            <x v="351"/>
          </reference>
          <reference field="15" count="1" selected="0">
            <x v="1"/>
          </reference>
          <reference field="17" count="3">
            <x v="1"/>
            <x v="74"/>
            <x v="75"/>
          </reference>
          <reference field="18" count="1" selected="0">
            <x v="0"/>
          </reference>
          <reference field="21" count="1" selected="0">
            <x v="9"/>
          </reference>
        </references>
      </pivotArea>
    </format>
    <format dxfId="1278">
      <pivotArea dataOnly="0" labelOnly="1" outline="0" fieldPosition="0">
        <references count="7">
          <reference field="5" count="1" selected="0">
            <x v="6"/>
          </reference>
          <reference field="11" count="1" selected="0">
            <x v="1"/>
          </reference>
          <reference field="14" count="1" selected="0">
            <x v="164"/>
          </reference>
          <reference field="15" count="1" selected="0">
            <x v="1"/>
          </reference>
          <reference field="17" count="3">
            <x v="1"/>
            <x v="74"/>
            <x v="75"/>
          </reference>
          <reference field="18" count="1" selected="0">
            <x v="0"/>
          </reference>
          <reference field="21" count="1" selected="0">
            <x v="9"/>
          </reference>
        </references>
      </pivotArea>
    </format>
    <format dxfId="1277">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9"/>
          </reference>
        </references>
      </pivotArea>
    </format>
    <format dxfId="1276">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9"/>
          </reference>
        </references>
      </pivotArea>
    </format>
    <format dxfId="1275">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9"/>
          </reference>
        </references>
      </pivotArea>
    </format>
    <format dxfId="1274">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1">
            <x v="69"/>
          </reference>
          <reference field="18" count="1" selected="0">
            <x v="20"/>
          </reference>
          <reference field="21" count="1" selected="0">
            <x v="9"/>
          </reference>
        </references>
      </pivotArea>
    </format>
    <format dxfId="1273">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9"/>
          </reference>
        </references>
      </pivotArea>
    </format>
    <format dxfId="1272">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1"/>
          </reference>
          <reference field="18" count="1" selected="0">
            <x v="7"/>
          </reference>
          <reference field="21" count="1" selected="0">
            <x v="9"/>
          </reference>
        </references>
      </pivotArea>
    </format>
    <format dxfId="1271">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2"/>
          </reference>
          <reference field="18" count="1" selected="0">
            <x v="9"/>
          </reference>
          <reference field="21" count="1" selected="0">
            <x v="9"/>
          </reference>
        </references>
      </pivotArea>
    </format>
    <format dxfId="1270">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1">
            <x v="24"/>
          </reference>
          <reference field="18" count="1" selected="0">
            <x v="11"/>
          </reference>
          <reference field="21" count="1" selected="0">
            <x v="9"/>
          </reference>
        </references>
      </pivotArea>
    </format>
    <format dxfId="1269">
      <pivotArea dataOnly="0" labelOnly="1" outline="0" fieldPosition="0">
        <references count="7">
          <reference field="5" count="1" selected="0">
            <x v="1"/>
          </reference>
          <reference field="11" count="1" selected="0">
            <x v="8"/>
          </reference>
          <reference field="14" count="1" selected="0">
            <x v="334"/>
          </reference>
          <reference field="15" count="1" selected="0">
            <x v="1"/>
          </reference>
          <reference field="17" count="2">
            <x v="18"/>
            <x v="19"/>
          </reference>
          <reference field="18" count="1" selected="0">
            <x v="6"/>
          </reference>
          <reference field="21" count="1" selected="0">
            <x v="9"/>
          </reference>
        </references>
      </pivotArea>
    </format>
    <format dxfId="1268">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9"/>
          </reference>
        </references>
      </pivotArea>
    </format>
    <format dxfId="1267">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2"/>
          </reference>
          <reference field="18" count="1" selected="0">
            <x v="9"/>
          </reference>
          <reference field="21" count="1" selected="0">
            <x v="9"/>
          </reference>
        </references>
      </pivotArea>
    </format>
    <format dxfId="1266">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9"/>
          </reference>
        </references>
      </pivotArea>
    </format>
    <format dxfId="1265">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9"/>
          </reference>
        </references>
      </pivotArea>
    </format>
    <format dxfId="1264">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9"/>
          </reference>
        </references>
      </pivotArea>
    </format>
    <format dxfId="1263">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9"/>
          </reference>
        </references>
      </pivotArea>
    </format>
    <format dxfId="1262">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9"/>
          </reference>
        </references>
      </pivotArea>
    </format>
    <format dxfId="1261">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9"/>
          </reference>
        </references>
      </pivotArea>
    </format>
    <format dxfId="1260">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9"/>
          </reference>
        </references>
      </pivotArea>
    </format>
    <format dxfId="1259">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9"/>
          </reference>
        </references>
      </pivotArea>
    </format>
    <format dxfId="1258">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9"/>
          </reference>
        </references>
      </pivotArea>
    </format>
    <format dxfId="1257">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2">
            <x v="18"/>
            <x v="19"/>
          </reference>
          <reference field="18" count="1" selected="0">
            <x v="6"/>
          </reference>
          <reference field="21" count="1" selected="0">
            <x v="9"/>
          </reference>
        </references>
      </pivotArea>
    </format>
    <format dxfId="1256">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9"/>
          </reference>
        </references>
      </pivotArea>
    </format>
    <format dxfId="1255">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9"/>
          </reference>
        </references>
      </pivotArea>
    </format>
    <format dxfId="1254">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9"/>
          </reference>
        </references>
      </pivotArea>
    </format>
    <format dxfId="1253">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9"/>
          </reference>
        </references>
      </pivotArea>
    </format>
    <format dxfId="1252">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2">
            <x v="18"/>
            <x v="19"/>
          </reference>
          <reference field="18" count="1" selected="0">
            <x v="6"/>
          </reference>
          <reference field="21" count="1" selected="0">
            <x v="9"/>
          </reference>
        </references>
      </pivotArea>
    </format>
    <format dxfId="1251">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9"/>
          </reference>
        </references>
      </pivotArea>
    </format>
    <format dxfId="1250">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2">
            <x v="18"/>
            <x v="19"/>
          </reference>
          <reference field="18" count="1" selected="0">
            <x v="6"/>
          </reference>
          <reference field="21" count="1" selected="0">
            <x v="9"/>
          </reference>
        </references>
      </pivotArea>
    </format>
    <format dxfId="1249">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9"/>
          </reference>
        </references>
      </pivotArea>
    </format>
    <format dxfId="1248">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9"/>
          </reference>
        </references>
      </pivotArea>
    </format>
    <format dxfId="1247">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07"/>
          </reference>
          <reference field="18" count="1" selected="0">
            <x v="32"/>
          </reference>
          <reference field="21" count="1" selected="0">
            <x v="9"/>
          </reference>
        </references>
      </pivotArea>
    </format>
    <format dxfId="1246">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9"/>
          </reference>
        </references>
      </pivotArea>
    </format>
    <format dxfId="1245">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87"/>
          </reference>
          <reference field="18" count="1" selected="0">
            <x v="30"/>
          </reference>
          <reference field="21" count="1" selected="0">
            <x v="9"/>
          </reference>
        </references>
      </pivotArea>
    </format>
    <format dxfId="1244">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9"/>
          </reference>
        </references>
      </pivotArea>
    </format>
    <format dxfId="1243">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9"/>
          </reference>
        </references>
      </pivotArea>
    </format>
    <format dxfId="1242">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9"/>
          </reference>
        </references>
      </pivotArea>
    </format>
    <format dxfId="1241">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9"/>
          </reference>
        </references>
      </pivotArea>
    </format>
    <format dxfId="1240">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9"/>
          </reference>
        </references>
      </pivotArea>
    </format>
    <format dxfId="1239">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9"/>
          </reference>
        </references>
      </pivotArea>
    </format>
    <format dxfId="1238">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9"/>
          </reference>
        </references>
      </pivotArea>
    </format>
    <format dxfId="1237">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9"/>
          </reference>
        </references>
      </pivotArea>
    </format>
    <format dxfId="1236">
      <pivotArea dataOnly="0" labelOnly="1" outline="0" fieldPosition="0">
        <references count="7">
          <reference field="5" count="1" selected="0">
            <x v="1"/>
          </reference>
          <reference field="11" count="1" selected="0">
            <x v="5"/>
          </reference>
          <reference field="14" count="1" selected="0">
            <x v="18"/>
          </reference>
          <reference field="15" count="1" selected="0">
            <x v="1"/>
          </reference>
          <reference field="17" count="2">
            <x v="18"/>
            <x v="19"/>
          </reference>
          <reference field="18" count="1" selected="0">
            <x v="6"/>
          </reference>
          <reference field="21" count="1" selected="0">
            <x v="9"/>
          </reference>
        </references>
      </pivotArea>
    </format>
    <format dxfId="1235">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
          </reference>
          <reference field="18" count="1" selected="0">
            <x v="9"/>
          </reference>
          <reference field="21" count="1" selected="0">
            <x v="9"/>
          </reference>
        </references>
      </pivotArea>
    </format>
    <format dxfId="1234">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9"/>
          </reference>
        </references>
      </pivotArea>
    </format>
    <format dxfId="1233">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9"/>
          </reference>
        </references>
      </pivotArea>
    </format>
    <format dxfId="1232">
      <pivotArea dataOnly="0" labelOnly="1" outline="0" fieldPosition="0">
        <references count="7">
          <reference field="5" count="1" selected="0">
            <x v="1"/>
          </reference>
          <reference field="11" count="1" selected="0">
            <x v="1"/>
          </reference>
          <reference field="14" count="1" selected="0">
            <x v="347"/>
          </reference>
          <reference field="15" count="1" selected="0">
            <x v="1"/>
          </reference>
          <reference field="17" count="2">
            <x v="18"/>
            <x v="19"/>
          </reference>
          <reference field="18" count="1" selected="0">
            <x v="6"/>
          </reference>
          <reference field="21" count="1" selected="0">
            <x v="9"/>
          </reference>
        </references>
      </pivotArea>
    </format>
    <format dxfId="1231">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9"/>
          </reference>
        </references>
      </pivotArea>
    </format>
    <format dxfId="1230">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9"/>
          </reference>
        </references>
      </pivotArea>
    </format>
    <format dxfId="1229">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1">
            <x v="1"/>
          </reference>
          <reference field="18" count="1" selected="0">
            <x v="7"/>
          </reference>
          <reference field="21" count="1" selected="0">
            <x v="9"/>
          </reference>
        </references>
      </pivotArea>
    </format>
    <format dxfId="1228">
      <pivotArea dataOnly="0" labelOnly="1" outline="0" fieldPosition="0">
        <references count="7">
          <reference field="5" count="1" selected="0">
            <x v="1"/>
          </reference>
          <reference field="11" count="1" selected="0">
            <x v="1"/>
          </reference>
          <reference field="14" count="1" selected="0">
            <x v="299"/>
          </reference>
          <reference field="15" count="1" selected="0">
            <x v="1"/>
          </reference>
          <reference field="17" count="2">
            <x v="18"/>
            <x v="19"/>
          </reference>
          <reference field="18" count="1" selected="0">
            <x v="6"/>
          </reference>
          <reference field="21" count="1" selected="0">
            <x v="9"/>
          </reference>
        </references>
      </pivotArea>
    </format>
    <format dxfId="1227">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1"/>
          </reference>
          <reference field="18" count="1" selected="0">
            <x v="7"/>
          </reference>
          <reference field="21" count="1" selected="0">
            <x v="9"/>
          </reference>
        </references>
      </pivotArea>
    </format>
    <format dxfId="1226">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2"/>
          </reference>
          <reference field="18" count="1" selected="0">
            <x v="9"/>
          </reference>
          <reference field="21" count="1" selected="0">
            <x v="9"/>
          </reference>
        </references>
      </pivotArea>
    </format>
    <format dxfId="1225">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2">
            <x v="18"/>
            <x v="19"/>
          </reference>
          <reference field="18" count="1" selected="0">
            <x v="6"/>
          </reference>
          <reference field="21" count="1" selected="0">
            <x v="9"/>
          </reference>
        </references>
      </pivotArea>
    </format>
    <format dxfId="1224">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1">
            <x v="1"/>
          </reference>
          <reference field="18" count="1" selected="0">
            <x v="7"/>
          </reference>
          <reference field="21" count="1" selected="0">
            <x v="9"/>
          </reference>
        </references>
      </pivotArea>
    </format>
    <format dxfId="1223">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1">
            <x v="28"/>
          </reference>
          <reference field="18" count="1" selected="0">
            <x v="12"/>
          </reference>
          <reference field="21" count="1" selected="0">
            <x v="9"/>
          </reference>
        </references>
      </pivotArea>
    </format>
    <format dxfId="1222">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2">
            <x v="18"/>
            <x v="19"/>
          </reference>
          <reference field="18" count="1" selected="0">
            <x v="6"/>
          </reference>
          <reference field="21" count="1" selected="0">
            <x v="9"/>
          </reference>
        </references>
      </pivotArea>
    </format>
    <format dxfId="1221">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1">
            <x v="1"/>
          </reference>
          <reference field="18" count="1" selected="0">
            <x v="7"/>
          </reference>
          <reference field="21" count="1" selected="0">
            <x v="9"/>
          </reference>
        </references>
      </pivotArea>
    </format>
    <format dxfId="1220">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2">
            <x v="18"/>
            <x v="19"/>
          </reference>
          <reference field="18" count="1" selected="0">
            <x v="6"/>
          </reference>
          <reference field="21" count="1" selected="0">
            <x v="9"/>
          </reference>
        </references>
      </pivotArea>
    </format>
    <format dxfId="1219">
      <pivotArea dataOnly="0" labelOnly="1" outline="0" fieldPosition="0">
        <references count="7">
          <reference field="5" count="1" selected="0">
            <x v="2"/>
          </reference>
          <reference field="11" count="1" selected="0">
            <x v="1"/>
          </reference>
          <reference field="14" count="1" selected="0">
            <x v="61"/>
          </reference>
          <reference field="15" count="1" selected="0">
            <x v="1"/>
          </reference>
          <reference field="17" count="2">
            <x v="18"/>
            <x v="19"/>
          </reference>
          <reference field="18" count="1" selected="0">
            <x v="16"/>
          </reference>
          <reference field="21" count="1" selected="0">
            <x v="10"/>
          </reference>
        </references>
      </pivotArea>
    </format>
    <format dxfId="1218">
      <pivotArea dataOnly="0" labelOnly="1" outline="0" fieldPosition="0">
        <references count="7">
          <reference field="5" count="1" selected="0">
            <x v="2"/>
          </reference>
          <reference field="11" count="1" selected="0">
            <x v="1"/>
          </reference>
          <reference field="14" count="1" selected="0">
            <x v="61"/>
          </reference>
          <reference field="15" count="1" selected="0">
            <x v="1"/>
          </reference>
          <reference field="17" count="1">
            <x v="31"/>
          </reference>
          <reference field="18" count="1" selected="0">
            <x v="17"/>
          </reference>
          <reference field="21" count="1" selected="0">
            <x v="10"/>
          </reference>
        </references>
      </pivotArea>
    </format>
    <format dxfId="1217">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2">
            <x v="18"/>
            <x v="19"/>
          </reference>
          <reference field="18" count="1" selected="0">
            <x v="16"/>
          </reference>
          <reference field="21" count="1" selected="0">
            <x v="10"/>
          </reference>
        </references>
      </pivotArea>
    </format>
    <format dxfId="1216">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2">
            <x v="18"/>
            <x v="19"/>
          </reference>
          <reference field="18" count="1" selected="0">
            <x v="16"/>
          </reference>
          <reference field="21" count="1" selected="0">
            <x v="10"/>
          </reference>
        </references>
      </pivotArea>
    </format>
    <format dxfId="1215">
      <pivotArea dataOnly="0" labelOnly="1" outline="0" fieldPosition="0">
        <references count="7">
          <reference field="5" count="1" selected="0">
            <x v="2"/>
          </reference>
          <reference field="11" count="1" selected="0">
            <x v="27"/>
          </reference>
          <reference field="14" count="1" selected="0">
            <x v="330"/>
          </reference>
          <reference field="15" count="1" selected="0">
            <x v="1"/>
          </reference>
          <reference field="17" count="1">
            <x v="18"/>
          </reference>
          <reference field="18" count="1" selected="0">
            <x v="16"/>
          </reference>
          <reference field="21" count="1" selected="0">
            <x v="10"/>
          </reference>
        </references>
      </pivotArea>
    </format>
    <format dxfId="1214">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2">
            <x v="18"/>
            <x v="19"/>
          </reference>
          <reference field="18" count="1" selected="0">
            <x v="16"/>
          </reference>
          <reference field="21" count="1" selected="0">
            <x v="10"/>
          </reference>
        </references>
      </pivotArea>
    </format>
    <format dxfId="1213">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1">
            <x v="30"/>
          </reference>
          <reference field="18" count="1" selected="0">
            <x v="15"/>
          </reference>
          <reference field="21" count="1" selected="0">
            <x v="10"/>
          </reference>
        </references>
      </pivotArea>
    </format>
    <format dxfId="1212">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10"/>
          </reference>
        </references>
      </pivotArea>
    </format>
    <format dxfId="1211">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10"/>
          </reference>
        </references>
      </pivotArea>
    </format>
    <format dxfId="1210">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1">
            <x v="31"/>
          </reference>
          <reference field="18" count="1" selected="0">
            <x v="17"/>
          </reference>
          <reference field="21" count="1" selected="0">
            <x v="10"/>
          </reference>
        </references>
      </pivotArea>
    </format>
    <format dxfId="1209">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10"/>
          </reference>
        </references>
      </pivotArea>
    </format>
    <format dxfId="1208">
      <pivotArea dataOnly="0" labelOnly="1" outline="0" fieldPosition="0">
        <references count="7">
          <reference field="5" count="1" selected="0">
            <x v="2"/>
          </reference>
          <reference field="11" count="1" selected="0">
            <x v="4"/>
          </reference>
          <reference field="14" count="1" selected="0">
            <x v="68"/>
          </reference>
          <reference field="15" count="1" selected="0">
            <x v="1"/>
          </reference>
          <reference field="17" count="1">
            <x v="18"/>
          </reference>
          <reference field="18" count="1" selected="0">
            <x v="16"/>
          </reference>
          <reference field="21" count="1" selected="0">
            <x v="10"/>
          </reference>
        </references>
      </pivotArea>
    </format>
    <format dxfId="1207">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10"/>
          </reference>
        </references>
      </pivotArea>
    </format>
    <format dxfId="1206">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30"/>
          </reference>
          <reference field="18" count="1" selected="0">
            <x v="15"/>
          </reference>
          <reference field="21" count="1" selected="0">
            <x v="10"/>
          </reference>
        </references>
      </pivotArea>
    </format>
    <format dxfId="1205">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10"/>
          </reference>
        </references>
      </pivotArea>
    </format>
    <format dxfId="1204">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1">
            <x v="30"/>
          </reference>
          <reference field="18" count="1" selected="0">
            <x v="15"/>
          </reference>
          <reference field="21" count="1" selected="0">
            <x v="10"/>
          </reference>
        </references>
      </pivotArea>
    </format>
    <format dxfId="1203">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10"/>
          </reference>
        </references>
      </pivotArea>
    </format>
    <format dxfId="1202">
      <pivotArea dataOnly="0" labelOnly="1" outline="0" fieldPosition="0">
        <references count="7">
          <reference field="5" count="1" selected="0">
            <x v="2"/>
          </reference>
          <reference field="11" count="1" selected="0">
            <x v="13"/>
          </reference>
          <reference field="14" count="1" selected="0">
            <x v="74"/>
          </reference>
          <reference field="15" count="1" selected="0">
            <x v="1"/>
          </reference>
          <reference field="17" count="1">
            <x v="30"/>
          </reference>
          <reference field="18" count="1" selected="0">
            <x v="15"/>
          </reference>
          <reference field="21" count="1" selected="0">
            <x v="10"/>
          </reference>
        </references>
      </pivotArea>
    </format>
    <format dxfId="1201">
      <pivotArea dataOnly="0" labelOnly="1" outline="0" fieldPosition="0">
        <references count="7">
          <reference field="5" count="1" selected="0">
            <x v="2"/>
          </reference>
          <reference field="11" count="1" selected="0">
            <x v="13"/>
          </reference>
          <reference field="14" count="1" selected="0">
            <x v="74"/>
          </reference>
          <reference field="15" count="1" selected="0">
            <x v="1"/>
          </reference>
          <reference field="17" count="2">
            <x v="18"/>
            <x v="19"/>
          </reference>
          <reference field="18" count="1" selected="0">
            <x v="16"/>
          </reference>
          <reference field="21" count="1" selected="0">
            <x v="10"/>
          </reference>
        </references>
      </pivotArea>
    </format>
    <format dxfId="1200">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30"/>
          </reference>
          <reference field="18" count="1" selected="0">
            <x v="15"/>
          </reference>
          <reference field="21" count="1" selected="0">
            <x v="10"/>
          </reference>
        </references>
      </pivotArea>
    </format>
    <format dxfId="1199">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8"/>
          </reference>
          <reference field="18" count="1" selected="0">
            <x v="16"/>
          </reference>
          <reference field="21" count="1" selected="0">
            <x v="10"/>
          </reference>
        </references>
      </pivotArea>
    </format>
    <format dxfId="1198">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8"/>
          </reference>
          <reference field="18" count="1" selected="0">
            <x v="16"/>
          </reference>
          <reference field="21" count="1" selected="0">
            <x v="10"/>
          </reference>
        </references>
      </pivotArea>
    </format>
    <format dxfId="1197">
      <pivotArea dataOnly="0" labelOnly="1" outline="0" fieldPosition="0">
        <references count="7">
          <reference field="5" count="1" selected="0">
            <x v="2"/>
          </reference>
          <reference field="11" count="1" selected="0">
            <x v="1"/>
          </reference>
          <reference field="14" count="1" selected="0">
            <x v="365"/>
          </reference>
          <reference field="15" count="1" selected="0">
            <x v="1"/>
          </reference>
          <reference field="17" count="2">
            <x v="18"/>
            <x v="19"/>
          </reference>
          <reference field="18" count="1" selected="0">
            <x v="16"/>
          </reference>
          <reference field="21" count="1" selected="0">
            <x v="10"/>
          </reference>
        </references>
      </pivotArea>
    </format>
    <format dxfId="1196">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2">
            <x v="18"/>
            <x v="19"/>
          </reference>
          <reference field="18" count="1" selected="0">
            <x v="16"/>
          </reference>
          <reference field="21" count="1" selected="0">
            <x v="10"/>
          </reference>
        </references>
      </pivotArea>
    </format>
    <format dxfId="1195">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1">
            <x v="18"/>
          </reference>
          <reference field="18" count="1" selected="0">
            <x v="16"/>
          </reference>
          <reference field="21" count="1" selected="0">
            <x v="10"/>
          </reference>
        </references>
      </pivotArea>
    </format>
    <format dxfId="1194">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2">
            <x v="18"/>
            <x v="19"/>
          </reference>
          <reference field="18" count="1" selected="0">
            <x v="16"/>
          </reference>
          <reference field="21" count="1" selected="0">
            <x v="10"/>
          </reference>
        </references>
      </pivotArea>
    </format>
    <format dxfId="1193">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1">
            <x v="18"/>
          </reference>
          <reference field="18" count="1" selected="0">
            <x v="16"/>
          </reference>
          <reference field="21" count="1" selected="0">
            <x v="10"/>
          </reference>
        </references>
      </pivotArea>
    </format>
    <format dxfId="1192">
      <pivotArea dataOnly="0" labelOnly="1" outline="0" fieldPosition="0">
        <references count="7">
          <reference field="5" count="1" selected="0">
            <x v="2"/>
          </reference>
          <reference field="11" count="1" selected="0">
            <x v="20"/>
          </reference>
          <reference field="14" count="1" selected="0">
            <x v="354"/>
          </reference>
          <reference field="15" count="1" selected="0">
            <x v="1"/>
          </reference>
          <reference field="17" count="2">
            <x v="18"/>
            <x v="19"/>
          </reference>
          <reference field="18" count="1" selected="0">
            <x v="16"/>
          </reference>
          <reference field="21" count="1" selected="0">
            <x v="10"/>
          </reference>
        </references>
      </pivotArea>
    </format>
    <format dxfId="1191">
      <pivotArea dataOnly="0" labelOnly="1" outline="0" fieldPosition="0">
        <references count="7">
          <reference field="5" count="1" selected="0">
            <x v="2"/>
          </reference>
          <reference field="11" count="1" selected="0">
            <x v="14"/>
          </reference>
          <reference field="14" count="1" selected="0">
            <x v="322"/>
          </reference>
          <reference field="15" count="1" selected="0">
            <x v="1"/>
          </reference>
          <reference field="17" count="2">
            <x v="18"/>
            <x v="19"/>
          </reference>
          <reference field="18" count="1" selected="0">
            <x v="16"/>
          </reference>
          <reference field="21" count="1" selected="0">
            <x v="10"/>
          </reference>
        </references>
      </pivotArea>
    </format>
    <format dxfId="1190">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10"/>
          </reference>
        </references>
      </pivotArea>
    </format>
    <format dxfId="1189">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1">
            <x v="31"/>
          </reference>
          <reference field="18" count="1" selected="0">
            <x v="17"/>
          </reference>
          <reference field="21" count="1" selected="0">
            <x v="10"/>
          </reference>
        </references>
      </pivotArea>
    </format>
    <format dxfId="1188">
      <pivotArea dataOnly="0" labelOnly="1" outline="0" fieldPosition="0">
        <references count="7">
          <reference field="5" count="1" selected="0">
            <x v="2"/>
          </reference>
          <reference field="11" count="1" selected="0">
            <x v="28"/>
          </reference>
          <reference field="14" count="1" selected="0">
            <x v="80"/>
          </reference>
          <reference field="15" count="1" selected="0">
            <x v="1"/>
          </reference>
          <reference field="17" count="1">
            <x v="18"/>
          </reference>
          <reference field="18" count="1" selected="0">
            <x v="16"/>
          </reference>
          <reference field="21" count="1" selected="0">
            <x v="10"/>
          </reference>
        </references>
      </pivotArea>
    </format>
    <format dxfId="1187">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10"/>
          </reference>
        </references>
      </pivotArea>
    </format>
    <format dxfId="1186">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2">
            <x v="18"/>
            <x v="19"/>
          </reference>
          <reference field="18" count="1" selected="0">
            <x v="16"/>
          </reference>
          <reference field="21" count="1" selected="0">
            <x v="10"/>
          </reference>
        </references>
      </pivotArea>
    </format>
    <format dxfId="1185">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77"/>
          </reference>
          <reference field="18" count="1" selected="0">
            <x v="22"/>
          </reference>
          <reference field="21" count="1" selected="0">
            <x v="10"/>
          </reference>
        </references>
      </pivotArea>
    </format>
    <format dxfId="1184">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18"/>
          </reference>
          <reference field="18" count="1" selected="0">
            <x v="18"/>
          </reference>
          <reference field="21" count="1" selected="0">
            <x v="10"/>
          </reference>
        </references>
      </pivotArea>
    </format>
    <format dxfId="1183">
      <pivotArea dataOnly="0" labelOnly="1" outline="0" fieldPosition="0">
        <references count="7">
          <reference field="5" count="1" selected="0">
            <x v="3"/>
          </reference>
          <reference field="11" count="1" selected="0">
            <x v="1"/>
          </reference>
          <reference field="14" count="1" selected="0">
            <x v="240"/>
          </reference>
          <reference field="15" count="1" selected="0">
            <x v="1"/>
          </reference>
          <reference field="17" count="1">
            <x v="18"/>
          </reference>
          <reference field="18" count="1" selected="0">
            <x v="18"/>
          </reference>
          <reference field="21" count="1" selected="0">
            <x v="10"/>
          </reference>
        </references>
      </pivotArea>
    </format>
    <format dxfId="1182">
      <pivotArea dataOnly="0" labelOnly="1" outline="0" fieldPosition="0">
        <references count="7">
          <reference field="5" count="1" selected="0">
            <x v="3"/>
          </reference>
          <reference field="11" count="1" selected="0">
            <x v="13"/>
          </reference>
          <reference field="14" count="1" selected="0">
            <x v="84"/>
          </reference>
          <reference field="15" count="1" selected="0">
            <x v="1"/>
          </reference>
          <reference field="17" count="2">
            <x v="1"/>
            <x v="18"/>
          </reference>
          <reference field="18" count="1" selected="0">
            <x v="18"/>
          </reference>
          <reference field="21" count="1" selected="0">
            <x v="10"/>
          </reference>
        </references>
      </pivotArea>
    </format>
    <format dxfId="1181">
      <pivotArea dataOnly="0" labelOnly="1" outline="0" fieldPosition="0">
        <references count="7">
          <reference field="5" count="1" selected="0">
            <x v="3"/>
          </reference>
          <reference field="11" count="1" selected="0">
            <x v="12"/>
          </reference>
          <reference field="14" count="1" selected="0">
            <x v="356"/>
          </reference>
          <reference field="15" count="1" selected="0">
            <x v="5"/>
          </reference>
          <reference field="17" count="1">
            <x v="18"/>
          </reference>
          <reference field="18" count="1" selected="0">
            <x v="18"/>
          </reference>
          <reference field="21" count="1" selected="0">
            <x v="10"/>
          </reference>
        </references>
      </pivotArea>
    </format>
    <format dxfId="1180">
      <pivotArea dataOnly="0" labelOnly="1" outline="0" fieldPosition="0">
        <references count="7">
          <reference field="5" count="1" selected="0">
            <x v="3"/>
          </reference>
          <reference field="11" count="1" selected="0">
            <x v="13"/>
          </reference>
          <reference field="14" count="1" selected="0">
            <x v="86"/>
          </reference>
          <reference field="15" count="1" selected="0">
            <x v="5"/>
          </reference>
          <reference field="17" count="2">
            <x v="1"/>
            <x v="18"/>
          </reference>
          <reference field="18" count="1" selected="0">
            <x v="18"/>
          </reference>
          <reference field="21" count="1" selected="0">
            <x v="10"/>
          </reference>
        </references>
      </pivotArea>
    </format>
    <format dxfId="1179">
      <pivotArea dataOnly="0" labelOnly="1" outline="0" fieldPosition="0">
        <references count="7">
          <reference field="5" count="1" selected="0">
            <x v="3"/>
          </reference>
          <reference field="11" count="1" selected="0">
            <x v="29"/>
          </reference>
          <reference field="14" count="1" selected="0">
            <x v="366"/>
          </reference>
          <reference field="15" count="1" selected="0">
            <x v="1"/>
          </reference>
          <reference field="17" count="1">
            <x v="18"/>
          </reference>
          <reference field="18" count="1" selected="0">
            <x v="18"/>
          </reference>
          <reference field="21" count="1" selected="0">
            <x v="10"/>
          </reference>
        </references>
      </pivotArea>
    </format>
    <format dxfId="1178">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77"/>
          </reference>
          <reference field="18" count="1" selected="0">
            <x v="22"/>
          </reference>
          <reference field="21" count="1" selected="0">
            <x v="10"/>
          </reference>
        </references>
      </pivotArea>
    </format>
    <format dxfId="1177">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10"/>
          </reference>
        </references>
      </pivotArea>
    </format>
    <format dxfId="1176">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10"/>
          </reference>
        </references>
      </pivotArea>
    </format>
    <format dxfId="1175">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10"/>
          </reference>
        </references>
      </pivotArea>
    </format>
    <format dxfId="1174">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77"/>
          </reference>
          <reference field="18" count="1" selected="0">
            <x v="22"/>
          </reference>
          <reference field="21" count="1" selected="0">
            <x v="10"/>
          </reference>
        </references>
      </pivotArea>
    </format>
    <format dxfId="1173">
      <pivotArea dataOnly="0" labelOnly="1" outline="0" fieldPosition="0">
        <references count="7">
          <reference field="5" count="1" selected="0">
            <x v="3"/>
          </reference>
          <reference field="11" count="1" selected="0">
            <x v="31"/>
          </reference>
          <reference field="14" count="1" selected="0">
            <x v="333"/>
          </reference>
          <reference field="15" count="1" selected="0">
            <x v="1"/>
          </reference>
          <reference field="17" count="1">
            <x v="18"/>
          </reference>
          <reference field="18" count="1" selected="0">
            <x v="18"/>
          </reference>
          <reference field="21" count="1" selected="0">
            <x v="10"/>
          </reference>
        </references>
      </pivotArea>
    </format>
    <format dxfId="1172">
      <pivotArea dataOnly="0" labelOnly="1" outline="0" fieldPosition="0">
        <references count="7">
          <reference field="5" count="1" selected="0">
            <x v="3"/>
          </reference>
          <reference field="11" count="1" selected="0">
            <x v="13"/>
          </reference>
          <reference field="14" count="1" selected="0">
            <x v="90"/>
          </reference>
          <reference field="15" count="1" selected="0">
            <x v="1"/>
          </reference>
          <reference field="17" count="2">
            <x v="1"/>
            <x v="18"/>
          </reference>
          <reference field="18" count="1" selected="0">
            <x v="18"/>
          </reference>
          <reference field="21" count="1" selected="0">
            <x v="10"/>
          </reference>
        </references>
      </pivotArea>
    </format>
    <format dxfId="1171">
      <pivotArea dataOnly="0" labelOnly="1" outline="0" fieldPosition="0">
        <references count="7">
          <reference field="5" count="1" selected="0">
            <x v="3"/>
          </reference>
          <reference field="11" count="1" selected="0">
            <x v="13"/>
          </reference>
          <reference field="14" count="1" selected="0">
            <x v="357"/>
          </reference>
          <reference field="15" count="1" selected="0">
            <x v="6"/>
          </reference>
          <reference field="17" count="1">
            <x v="77"/>
          </reference>
          <reference field="18" count="1" selected="0">
            <x v="22"/>
          </reference>
          <reference field="21" count="1" selected="0">
            <x v="10"/>
          </reference>
        </references>
      </pivotArea>
    </format>
    <format dxfId="1170">
      <pivotArea dataOnly="0" labelOnly="1" outline="0" fieldPosition="0">
        <references count="7">
          <reference field="5" count="1" selected="0">
            <x v="3"/>
          </reference>
          <reference field="11" count="1" selected="0">
            <x v="13"/>
          </reference>
          <reference field="14" count="1" selected="0">
            <x v="357"/>
          </reference>
          <reference field="15" count="1" selected="0">
            <x v="6"/>
          </reference>
          <reference field="17" count="2">
            <x v="1"/>
            <x v="18"/>
          </reference>
          <reference field="18" count="1" selected="0">
            <x v="18"/>
          </reference>
          <reference field="21" count="1" selected="0">
            <x v="10"/>
          </reference>
        </references>
      </pivotArea>
    </format>
    <format dxfId="1169">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10"/>
          </reference>
        </references>
      </pivotArea>
    </format>
    <format dxfId="1168">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10"/>
          </reference>
        </references>
      </pivotArea>
    </format>
    <format dxfId="1167">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10"/>
          </reference>
        </references>
      </pivotArea>
    </format>
    <format dxfId="1166">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10"/>
          </reference>
        </references>
      </pivotArea>
    </format>
    <format dxfId="1165">
      <pivotArea dataOnly="0" labelOnly="1" outline="0" fieldPosition="0">
        <references count="7">
          <reference field="5" count="1" selected="0">
            <x v="3"/>
          </reference>
          <reference field="11" count="1" selected="0">
            <x v="29"/>
          </reference>
          <reference field="14" count="1" selected="0">
            <x v="318"/>
          </reference>
          <reference field="15" count="1" selected="0">
            <x v="1"/>
          </reference>
          <reference field="17" count="1">
            <x v="18"/>
          </reference>
          <reference field="18" count="1" selected="0">
            <x v="18"/>
          </reference>
          <reference field="21" count="1" selected="0">
            <x v="10"/>
          </reference>
        </references>
      </pivotArea>
    </format>
    <format dxfId="1164">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10"/>
          </reference>
        </references>
      </pivotArea>
    </format>
    <format dxfId="1163">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10"/>
          </reference>
        </references>
      </pivotArea>
    </format>
    <format dxfId="1162">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10"/>
          </reference>
        </references>
      </pivotArea>
    </format>
    <format dxfId="1161">
      <pivotArea dataOnly="0" labelOnly="1" outline="0" fieldPosition="0">
        <references count="7">
          <reference field="5" count="1" selected="0">
            <x v="3"/>
          </reference>
          <reference field="11" count="1" selected="0">
            <x v="13"/>
          </reference>
          <reference field="14" count="1" selected="0">
            <x v="367"/>
          </reference>
          <reference field="15" count="1" selected="0">
            <x v="5"/>
          </reference>
          <reference field="17" count="1">
            <x v="18"/>
          </reference>
          <reference field="18" count="1" selected="0">
            <x v="18"/>
          </reference>
          <reference field="21" count="1" selected="0">
            <x v="10"/>
          </reference>
        </references>
      </pivotArea>
    </format>
    <format dxfId="1160">
      <pivotArea dataOnly="0" labelOnly="1" outline="0" fieldPosition="0">
        <references count="7">
          <reference field="5" count="1" selected="0">
            <x v="3"/>
          </reference>
          <reference field="11" count="1" selected="0">
            <x v="11"/>
          </reference>
          <reference field="14" count="1" selected="0">
            <x v="99"/>
          </reference>
          <reference field="15" count="1" selected="0">
            <x v="1"/>
          </reference>
          <reference field="17" count="1">
            <x v="18"/>
          </reference>
          <reference field="18" count="1" selected="0">
            <x v="18"/>
          </reference>
          <reference field="21" count="1" selected="0">
            <x v="10"/>
          </reference>
        </references>
      </pivotArea>
    </format>
    <format dxfId="1159">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10"/>
          </reference>
        </references>
      </pivotArea>
    </format>
    <format dxfId="1158">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2">
            <x v="1"/>
            <x v="18"/>
          </reference>
          <reference field="18" count="1" selected="0">
            <x v="18"/>
          </reference>
          <reference field="21" count="1" selected="0">
            <x v="10"/>
          </reference>
        </references>
      </pivotArea>
    </format>
    <format dxfId="1157">
      <pivotArea dataOnly="0" labelOnly="1" outline="0" fieldPosition="0">
        <references count="7">
          <reference field="5" count="1" selected="0">
            <x v="3"/>
          </reference>
          <reference field="11" count="1" selected="0">
            <x v="29"/>
          </reference>
          <reference field="14" count="1" selected="0">
            <x v="360"/>
          </reference>
          <reference field="15" count="1" selected="0">
            <x v="1"/>
          </reference>
          <reference field="17" count="1">
            <x v="18"/>
          </reference>
          <reference field="18" count="1" selected="0">
            <x v="18"/>
          </reference>
          <reference field="21" count="1" selected="0">
            <x v="10"/>
          </reference>
        </references>
      </pivotArea>
    </format>
    <format dxfId="1156">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10"/>
          </reference>
        </references>
      </pivotArea>
    </format>
    <format dxfId="1155">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10"/>
          </reference>
        </references>
      </pivotArea>
    </format>
    <format dxfId="1154">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10"/>
          </reference>
        </references>
      </pivotArea>
    </format>
    <format dxfId="1153">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10"/>
          </reference>
        </references>
      </pivotArea>
    </format>
    <format dxfId="1152">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1">
            <x v="2"/>
          </reference>
          <reference field="18" count="1" selected="0">
            <x v="1"/>
          </reference>
          <reference field="21" count="1" selected="0">
            <x v="10"/>
          </reference>
        </references>
      </pivotArea>
    </format>
    <format dxfId="1151">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10"/>
          </reference>
        </references>
      </pivotArea>
    </format>
    <format dxfId="1150">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10"/>
          </reference>
        </references>
      </pivotArea>
    </format>
    <format dxfId="1149">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10"/>
          </reference>
        </references>
      </pivotArea>
    </format>
    <format dxfId="1148">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10"/>
          </reference>
        </references>
      </pivotArea>
    </format>
    <format dxfId="1147">
      <pivotArea dataOnly="0" labelOnly="1" outline="0" fieldPosition="0">
        <references count="7">
          <reference field="5" count="1" selected="0">
            <x v="0"/>
          </reference>
          <reference field="11" count="1" selected="0">
            <x v="17"/>
          </reference>
          <reference field="14" count="1" selected="0">
            <x v="368"/>
          </reference>
          <reference field="15" count="1" selected="0">
            <x v="0"/>
          </reference>
          <reference field="17" count="1">
            <x v="1"/>
          </reference>
          <reference field="18" count="1" selected="0">
            <x v="0"/>
          </reference>
          <reference field="21" count="1" selected="0">
            <x v="10"/>
          </reference>
        </references>
      </pivotArea>
    </format>
    <format dxfId="1146">
      <pivotArea dataOnly="0" labelOnly="1" outline="0" fieldPosition="0">
        <references count="7">
          <reference field="5" count="1" selected="0">
            <x v="0"/>
          </reference>
          <reference field="11" count="1" selected="0">
            <x v="17"/>
          </reference>
          <reference field="14" count="1" selected="0">
            <x v="368"/>
          </reference>
          <reference field="15" count="1" selected="0">
            <x v="0"/>
          </reference>
          <reference field="17" count="1">
            <x v="27"/>
          </reference>
          <reference field="18" count="1" selected="0">
            <x v="3"/>
          </reference>
          <reference field="21" count="1" selected="0">
            <x v="10"/>
          </reference>
        </references>
      </pivotArea>
    </format>
    <format dxfId="1145">
      <pivotArea dataOnly="0" labelOnly="1" outline="0" fieldPosition="0">
        <references count="7">
          <reference field="5" count="1" selected="0">
            <x v="0"/>
          </reference>
          <reference field="11" count="1" selected="0">
            <x v="1"/>
          </reference>
          <reference field="14" count="1" selected="0">
            <x v="38"/>
          </reference>
          <reference field="15" count="1" selected="0">
            <x v="1"/>
          </reference>
          <reference field="17" count="1">
            <x v="3"/>
          </reference>
          <reference field="18" count="1" selected="0">
            <x v="0"/>
          </reference>
          <reference field="21" count="1" selected="0">
            <x v="10"/>
          </reference>
        </references>
      </pivotArea>
    </format>
    <format dxfId="1144">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10"/>
          </reference>
        </references>
      </pivotArea>
    </format>
    <format dxfId="1143">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2">
            <x v="1"/>
            <x v="92"/>
          </reference>
          <reference field="18" count="1" selected="0">
            <x v="0"/>
          </reference>
          <reference field="21" count="1" selected="0">
            <x v="10"/>
          </reference>
        </references>
      </pivotArea>
    </format>
    <format dxfId="1142">
      <pivotArea dataOnly="0" labelOnly="1" outline="0" fieldPosition="0">
        <references count="7">
          <reference field="5" count="1" selected="0">
            <x v="0"/>
          </reference>
          <reference field="11" count="1" selected="0">
            <x v="0"/>
          </reference>
          <reference field="14" count="1" selected="0">
            <x v="9"/>
          </reference>
          <reference field="15" count="1" selected="0">
            <x v="1"/>
          </reference>
          <reference field="17" count="1">
            <x v="1"/>
          </reference>
          <reference field="18" count="1" selected="0">
            <x v="0"/>
          </reference>
          <reference field="21" count="1" selected="0">
            <x v="10"/>
          </reference>
        </references>
      </pivotArea>
    </format>
    <format dxfId="1141">
      <pivotArea dataOnly="0" labelOnly="1" outline="0" fieldPosition="0">
        <references count="7">
          <reference field="5" count="1" selected="0">
            <x v="0"/>
          </reference>
          <reference field="11" count="1" selected="0">
            <x v="4"/>
          </reference>
          <reference field="14" count="1" selected="0">
            <x v="10"/>
          </reference>
          <reference field="15" count="1" selected="0">
            <x v="1"/>
          </reference>
          <reference field="17" count="1">
            <x v="1"/>
          </reference>
          <reference field="18" count="1" selected="0">
            <x v="0"/>
          </reference>
          <reference field="21" count="1" selected="0">
            <x v="10"/>
          </reference>
        </references>
      </pivotArea>
    </format>
    <format dxfId="1140">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10"/>
          </reference>
        </references>
      </pivotArea>
    </format>
    <format dxfId="1139">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10"/>
          </reference>
        </references>
      </pivotArea>
    </format>
    <format dxfId="1138">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10"/>
          </reference>
        </references>
      </pivotArea>
    </format>
    <format dxfId="1137">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8"/>
            <x v="23"/>
          </reference>
          <reference field="18" count="1" selected="0">
            <x v="2"/>
          </reference>
          <reference field="21" count="1" selected="0">
            <x v="10"/>
          </reference>
        </references>
      </pivotArea>
    </format>
    <format dxfId="1136">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10"/>
          </reference>
        </references>
      </pivotArea>
    </format>
    <format dxfId="1135">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10"/>
          </reference>
        </references>
      </pivotArea>
    </format>
    <format dxfId="1134">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2">
            <x v="1"/>
            <x v="4"/>
          </reference>
          <reference field="18" count="1" selected="0">
            <x v="0"/>
          </reference>
          <reference field="21" count="1" selected="0">
            <x v="10"/>
          </reference>
        </references>
      </pivotArea>
    </format>
    <format dxfId="1133">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2">
            <x v="1"/>
            <x v="13"/>
          </reference>
          <reference field="18" count="1" selected="0">
            <x v="0"/>
          </reference>
          <reference field="21" count="1" selected="0">
            <x v="10"/>
          </reference>
        </references>
      </pivotArea>
    </format>
    <format dxfId="1132">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10"/>
          </reference>
        </references>
      </pivotArea>
    </format>
    <format dxfId="1131">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1">
            <x v="3"/>
          </reference>
          <reference field="18" count="1" selected="0">
            <x v="0"/>
          </reference>
          <reference field="21" count="1" selected="0">
            <x v="10"/>
          </reference>
        </references>
      </pivotArea>
    </format>
    <format dxfId="1130">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2">
            <x v="1"/>
            <x v="81"/>
          </reference>
          <reference field="18" count="1" selected="0">
            <x v="0"/>
          </reference>
          <reference field="21" count="1" selected="0">
            <x v="10"/>
          </reference>
        </references>
      </pivotArea>
    </format>
    <format dxfId="1129">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10"/>
          </reference>
        </references>
      </pivotArea>
    </format>
    <format dxfId="1128">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10"/>
          </reference>
        </references>
      </pivotArea>
    </format>
    <format dxfId="1127">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10"/>
          </reference>
        </references>
      </pivotArea>
    </format>
    <format dxfId="1126">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10"/>
          </reference>
        </references>
      </pivotArea>
    </format>
    <format dxfId="1125">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10"/>
          </reference>
        </references>
      </pivotArea>
    </format>
    <format dxfId="1124">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2">
            <x v="1"/>
            <x v="7"/>
          </reference>
          <reference field="18" count="1" selected="0">
            <x v="0"/>
          </reference>
          <reference field="21" count="1" selected="0">
            <x v="10"/>
          </reference>
        </references>
      </pivotArea>
    </format>
    <format dxfId="1123">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
          </reference>
          <reference field="18" count="1" selected="0">
            <x v="1"/>
          </reference>
          <reference field="21" count="1" selected="0">
            <x v="10"/>
          </reference>
        </references>
      </pivotArea>
    </format>
    <format dxfId="1122">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3">
            <x v="1"/>
            <x v="13"/>
            <x v="22"/>
          </reference>
          <reference field="18" count="1" selected="0">
            <x v="0"/>
          </reference>
          <reference field="21" count="1" selected="0">
            <x v="10"/>
          </reference>
        </references>
      </pivotArea>
    </format>
    <format dxfId="1121">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4"/>
            <x v="99"/>
          </reference>
          <reference field="18" count="1" selected="0">
            <x v="2"/>
          </reference>
          <reference field="21" count="1" selected="0">
            <x v="10"/>
          </reference>
        </references>
      </pivotArea>
    </format>
    <format dxfId="1120">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10"/>
          </reference>
        </references>
      </pivotArea>
    </format>
    <format dxfId="1119">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10"/>
          </reference>
        </references>
      </pivotArea>
    </format>
    <format dxfId="1118">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
          </reference>
          <reference field="18" count="1" selected="0">
            <x v="1"/>
          </reference>
          <reference field="21" count="1" selected="0">
            <x v="10"/>
          </reference>
        </references>
      </pivotArea>
    </format>
    <format dxfId="1117">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99"/>
          </reference>
          <reference field="18" count="1" selected="0">
            <x v="2"/>
          </reference>
          <reference field="21" count="1" selected="0">
            <x v="10"/>
          </reference>
        </references>
      </pivotArea>
    </format>
    <format dxfId="1116">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1">
            <x v="3"/>
          </reference>
          <reference field="18" count="1" selected="0">
            <x v="0"/>
          </reference>
          <reference field="21" count="1" selected="0">
            <x v="10"/>
          </reference>
        </references>
      </pivotArea>
    </format>
    <format dxfId="1115">
      <pivotArea dataOnly="0" labelOnly="1" outline="0" fieldPosition="0">
        <references count="7">
          <reference field="5" count="1" selected="0">
            <x v="0"/>
          </reference>
          <reference field="11" count="1" selected="0">
            <x v="1"/>
          </reference>
          <reference field="14" count="1" selected="0">
            <x v="347"/>
          </reference>
          <reference field="15" count="1" selected="0">
            <x v="1"/>
          </reference>
          <reference field="17" count="2">
            <x v="1"/>
            <x v="3"/>
          </reference>
          <reference field="18" count="1" selected="0">
            <x v="0"/>
          </reference>
          <reference field="21" count="1" selected="0">
            <x v="10"/>
          </reference>
        </references>
      </pivotArea>
    </format>
    <format dxfId="1114">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10"/>
          </reference>
        </references>
      </pivotArea>
    </format>
    <format dxfId="1113">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9"/>
          </reference>
          <reference field="18" count="1" selected="0">
            <x v="0"/>
          </reference>
          <reference field="21" count="1" selected="0">
            <x v="10"/>
          </reference>
        </references>
      </pivotArea>
    </format>
    <format dxfId="1112">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2"/>
          </reference>
          <reference field="18" count="1" selected="0">
            <x v="1"/>
          </reference>
          <reference field="21" count="1" selected="0">
            <x v="10"/>
          </reference>
        </references>
      </pivotArea>
    </format>
    <format dxfId="1111">
      <pivotArea dataOnly="0" labelOnly="1" outline="0" fieldPosition="0">
        <references count="7">
          <reference field="5" count="1" selected="0">
            <x v="0"/>
          </reference>
          <reference field="11" count="1" selected="0">
            <x v="1"/>
          </reference>
          <reference field="14" count="1" selected="0">
            <x v="53"/>
          </reference>
          <reference field="15" count="1" selected="0">
            <x v="1"/>
          </reference>
          <reference field="17" count="2">
            <x v="1"/>
            <x v="3"/>
          </reference>
          <reference field="18" count="1" selected="0">
            <x v="0"/>
          </reference>
          <reference field="21" count="1" selected="0">
            <x v="10"/>
          </reference>
        </references>
      </pivotArea>
    </format>
    <format dxfId="1110">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10"/>
          </reference>
        </references>
      </pivotArea>
    </format>
    <format dxfId="1109">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10"/>
          </reference>
        </references>
      </pivotArea>
    </format>
    <format dxfId="1108">
      <pivotArea dataOnly="0" labelOnly="1" outline="0" fieldPosition="0">
        <references count="7">
          <reference field="5" count="1" selected="0">
            <x v="0"/>
          </reference>
          <reference field="11" count="1" selected="0">
            <x v="5"/>
          </reference>
          <reference field="14" count="1" selected="0">
            <x v="348"/>
          </reference>
          <reference field="15" count="1" selected="0">
            <x v="1"/>
          </reference>
          <reference field="17" count="1">
            <x v="1"/>
          </reference>
          <reference field="18" count="1" selected="0">
            <x v="0"/>
          </reference>
          <reference field="21" count="1" selected="0">
            <x v="10"/>
          </reference>
        </references>
      </pivotArea>
    </format>
    <format dxfId="1107">
      <pivotArea dataOnly="0" labelOnly="1" outline="0" fieldPosition="0">
        <references count="7">
          <reference field="5" count="1" selected="0">
            <x v="0"/>
          </reference>
          <reference field="11" count="1" selected="0">
            <x v="40"/>
          </reference>
          <reference field="14" count="1" selected="0">
            <x v="261"/>
          </reference>
          <reference field="15" count="1" selected="0">
            <x v="1"/>
          </reference>
          <reference field="17" count="1">
            <x v="1"/>
          </reference>
          <reference field="18" count="1" selected="0">
            <x v="0"/>
          </reference>
          <reference field="21" count="1" selected="0">
            <x v="10"/>
          </reference>
        </references>
      </pivotArea>
    </format>
    <format dxfId="1106">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10"/>
          </reference>
        </references>
      </pivotArea>
    </format>
    <format dxfId="1105">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10"/>
          </reference>
        </references>
      </pivotArea>
    </format>
    <format dxfId="1104">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10"/>
          </reference>
        </references>
      </pivotArea>
    </format>
    <format dxfId="1103">
      <pivotArea dataOnly="0" labelOnly="1" outline="0" fieldPosition="0">
        <references count="7">
          <reference field="5" count="1" selected="0">
            <x v="4"/>
          </reference>
          <reference field="11" count="1" selected="0">
            <x v="5"/>
          </reference>
          <reference field="14" count="1" selected="0">
            <x v="103"/>
          </reference>
          <reference field="15" count="1" selected="0">
            <x v="1"/>
          </reference>
          <reference field="17" count="1">
            <x v="1"/>
          </reference>
          <reference field="18" count="1" selected="0">
            <x v="0"/>
          </reference>
          <reference field="21" count="1" selected="0">
            <x v="10"/>
          </reference>
        </references>
      </pivotArea>
    </format>
    <format dxfId="1102">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10"/>
          </reference>
        </references>
      </pivotArea>
    </format>
    <format dxfId="1101">
      <pivotArea dataOnly="0" labelOnly="1" outline="0" fieldPosition="0">
        <references count="7">
          <reference field="5" count="1" selected="0">
            <x v="4"/>
          </reference>
          <reference field="11" count="1" selected="0">
            <x v="2"/>
          </reference>
          <reference field="14" count="1" selected="0">
            <x v="106"/>
          </reference>
          <reference field="15" count="1" selected="0">
            <x v="1"/>
          </reference>
          <reference field="17" count="2">
            <x v="1"/>
            <x v="37"/>
          </reference>
          <reference field="18" count="1" selected="0">
            <x v="0"/>
          </reference>
          <reference field="21" count="1" selected="0">
            <x v="10"/>
          </reference>
        </references>
      </pivotArea>
    </format>
    <format dxfId="1100">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10"/>
          </reference>
        </references>
      </pivotArea>
    </format>
    <format dxfId="1099">
      <pivotArea dataOnly="0" labelOnly="1" outline="0" fieldPosition="0">
        <references count="7">
          <reference field="5" count="1" selected="0">
            <x v="4"/>
          </reference>
          <reference field="11" count="1" selected="0">
            <x v="0"/>
          </reference>
          <reference field="14" count="1" selected="0">
            <x v="311"/>
          </reference>
          <reference field="15" count="1" selected="0">
            <x v="1"/>
          </reference>
          <reference field="17" count="1">
            <x v="33"/>
          </reference>
          <reference field="18" count="1" selected="0">
            <x v="0"/>
          </reference>
          <reference field="21" count="1" selected="0">
            <x v="10"/>
          </reference>
        </references>
      </pivotArea>
    </format>
    <format dxfId="1098">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10"/>
          </reference>
        </references>
      </pivotArea>
    </format>
    <format dxfId="1097">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10"/>
          </reference>
        </references>
      </pivotArea>
    </format>
    <format dxfId="1096">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10"/>
          </reference>
        </references>
      </pivotArea>
    </format>
    <format dxfId="1095">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1">
            <x v="83"/>
          </reference>
          <reference field="18" count="1" selected="0">
            <x v="3"/>
          </reference>
          <reference field="21" count="1" selected="0">
            <x v="10"/>
          </reference>
        </references>
      </pivotArea>
    </format>
    <format dxfId="1094">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10"/>
          </reference>
        </references>
      </pivotArea>
    </format>
    <format dxfId="1093">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10"/>
          </reference>
        </references>
      </pivotArea>
    </format>
    <format dxfId="1092">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10"/>
          </reference>
        </references>
      </pivotArea>
    </format>
    <format dxfId="1091">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10"/>
          </reference>
        </references>
      </pivotArea>
    </format>
    <format dxfId="1090">
      <pivotArea dataOnly="0" labelOnly="1" outline="0" fieldPosition="0">
        <references count="7">
          <reference field="5" count="1" selected="0">
            <x v="4"/>
          </reference>
          <reference field="11" count="1" selected="0">
            <x v="5"/>
          </reference>
          <reference field="14" count="1" selected="0">
            <x v="369"/>
          </reference>
          <reference field="15" count="1" selected="0">
            <x v="1"/>
          </reference>
          <reference field="17" count="1">
            <x v="1"/>
          </reference>
          <reference field="18" count="1" selected="0">
            <x v="0"/>
          </reference>
          <reference field="21" count="1" selected="0">
            <x v="10"/>
          </reference>
        </references>
      </pivotArea>
    </format>
    <format dxfId="1089">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10"/>
          </reference>
        </references>
      </pivotArea>
    </format>
    <format dxfId="1088">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10"/>
          </reference>
        </references>
      </pivotArea>
    </format>
    <format dxfId="1087">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10"/>
          </reference>
        </references>
      </pivotArea>
    </format>
    <format dxfId="1086">
      <pivotArea dataOnly="0" labelOnly="1" outline="0" fieldPosition="0">
        <references count="7">
          <reference field="5" count="1" selected="0">
            <x v="4"/>
          </reference>
          <reference field="11" count="1" selected="0">
            <x v="2"/>
          </reference>
          <reference field="14" count="1" selected="0">
            <x v="370"/>
          </reference>
          <reference field="15" count="1" selected="0">
            <x v="1"/>
          </reference>
          <reference field="17" count="1">
            <x v="37"/>
          </reference>
          <reference field="18" count="1" selected="0">
            <x v="0"/>
          </reference>
          <reference field="21" count="1" selected="0">
            <x v="10"/>
          </reference>
        </references>
      </pivotArea>
    </format>
    <format dxfId="1085">
      <pivotArea dataOnly="0" labelOnly="1" outline="0" fieldPosition="0">
        <references count="7">
          <reference field="5" count="1" selected="0">
            <x v="4"/>
          </reference>
          <reference field="11" count="1" selected="0">
            <x v="1"/>
          </reference>
          <reference field="14" count="1" selected="0">
            <x v="371"/>
          </reference>
          <reference field="15" count="1" selected="0">
            <x v="2"/>
          </reference>
          <reference field="17" count="1">
            <x v="40"/>
          </reference>
          <reference field="18" count="1" selected="0">
            <x v="0"/>
          </reference>
          <reference field="21" count="1" selected="0">
            <x v="10"/>
          </reference>
        </references>
      </pivotArea>
    </format>
    <format dxfId="1084">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10"/>
          </reference>
        </references>
      </pivotArea>
    </format>
    <format dxfId="1083">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51"/>
          </reference>
          <reference field="18" count="1" selected="0">
            <x v="4"/>
          </reference>
          <reference field="21" count="1" selected="0">
            <x v="10"/>
          </reference>
        </references>
      </pivotArea>
    </format>
    <format dxfId="1082">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10"/>
          </reference>
        </references>
      </pivotArea>
    </format>
    <format dxfId="1081">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10"/>
          </reference>
        </references>
      </pivotArea>
    </format>
    <format dxfId="1080">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10"/>
          </reference>
        </references>
      </pivotArea>
    </format>
    <format dxfId="1079">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38"/>
            <x v="47"/>
          </reference>
          <reference field="18" count="1" selected="0">
            <x v="19"/>
          </reference>
          <reference field="21" count="1" selected="0">
            <x v="10"/>
          </reference>
        </references>
      </pivotArea>
    </format>
    <format dxfId="1078">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10"/>
          </reference>
        </references>
      </pivotArea>
    </format>
    <format dxfId="1077">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1">
            <x v="38"/>
          </reference>
          <reference field="18" count="1" selected="0">
            <x v="19"/>
          </reference>
          <reference field="21" count="1" selected="0">
            <x v="10"/>
          </reference>
        </references>
      </pivotArea>
    </format>
    <format dxfId="1076">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10"/>
          </reference>
        </references>
      </pivotArea>
    </format>
    <format dxfId="1075">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2">
            <x v="1"/>
            <x v="94"/>
          </reference>
          <reference field="18" count="1" selected="0">
            <x v="0"/>
          </reference>
          <reference field="21" count="1" selected="0">
            <x v="10"/>
          </reference>
        </references>
      </pivotArea>
    </format>
    <format dxfId="1074">
      <pivotArea dataOnly="0" labelOnly="1" outline="0" fieldPosition="0">
        <references count="7">
          <reference field="5" count="1" selected="0">
            <x v="4"/>
          </reference>
          <reference field="11" count="1" selected="0">
            <x v="4"/>
          </reference>
          <reference field="14" count="1" selected="0">
            <x v="372"/>
          </reference>
          <reference field="15" count="1" selected="0">
            <x v="1"/>
          </reference>
          <reference field="17" count="1">
            <x v="11"/>
          </reference>
          <reference field="18" count="1" selected="0">
            <x v="3"/>
          </reference>
          <reference field="21" count="1" selected="0">
            <x v="10"/>
          </reference>
        </references>
      </pivotArea>
    </format>
    <format dxfId="1073">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10"/>
          </reference>
        </references>
      </pivotArea>
    </format>
    <format dxfId="1072">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10"/>
          </reference>
        </references>
      </pivotArea>
    </format>
    <format dxfId="1071">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10"/>
          </reference>
        </references>
      </pivotArea>
    </format>
    <format dxfId="1070">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10"/>
          </reference>
        </references>
      </pivotArea>
    </format>
    <format dxfId="1069">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38"/>
          </reference>
          <reference field="18" count="1" selected="0">
            <x v="19"/>
          </reference>
          <reference field="21" count="1" selected="0">
            <x v="10"/>
          </reference>
        </references>
      </pivotArea>
    </format>
    <format dxfId="1068">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10"/>
          </reference>
        </references>
      </pivotArea>
    </format>
    <format dxfId="1067">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10"/>
          </reference>
        </references>
      </pivotArea>
    </format>
    <format dxfId="1066">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1">
            <x v="53"/>
          </reference>
          <reference field="18" count="1" selected="0">
            <x v="21"/>
          </reference>
          <reference field="21" count="1" selected="0">
            <x v="10"/>
          </reference>
        </references>
      </pivotArea>
    </format>
    <format dxfId="1065">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10"/>
          </reference>
        </references>
      </pivotArea>
    </format>
    <format dxfId="1064">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1">
            <x v="11"/>
          </reference>
          <reference field="18" count="1" selected="0">
            <x v="3"/>
          </reference>
          <reference field="21" count="1" selected="0">
            <x v="10"/>
          </reference>
        </references>
      </pivotArea>
    </format>
    <format dxfId="1063">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10"/>
          </reference>
        </references>
      </pivotArea>
    </format>
    <format dxfId="1062">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10"/>
          </reference>
        </references>
      </pivotArea>
    </format>
    <format dxfId="1061">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10"/>
          </reference>
        </references>
      </pivotArea>
    </format>
    <format dxfId="1060">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10"/>
          </reference>
        </references>
      </pivotArea>
    </format>
    <format dxfId="1059">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3">
            <x v="1"/>
            <x v="34"/>
            <x v="112"/>
          </reference>
          <reference field="18" count="1" selected="0">
            <x v="0"/>
          </reference>
          <reference field="21" count="1" selected="0">
            <x v="10"/>
          </reference>
        </references>
      </pivotArea>
    </format>
    <format dxfId="1058">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1">
            <x v="110"/>
          </reference>
          <reference field="18" count="1" selected="0">
            <x v="2"/>
          </reference>
          <reference field="21" count="1" selected="0">
            <x v="10"/>
          </reference>
        </references>
      </pivotArea>
    </format>
    <format dxfId="1057">
      <pivotArea dataOnly="0" labelOnly="1" outline="0" fieldPosition="0">
        <references count="7">
          <reference field="5" count="1" selected="0">
            <x v="4"/>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10"/>
          </reference>
        </references>
      </pivotArea>
    </format>
    <format dxfId="1056">
      <pivotArea dataOnly="0" labelOnly="1" outline="0" fieldPosition="0">
        <references count="7">
          <reference field="5" count="1" selected="0">
            <x v="4"/>
          </reference>
          <reference field="11" count="1" selected="0">
            <x v="0"/>
          </reference>
          <reference field="14" count="1" selected="0">
            <x v="373"/>
          </reference>
          <reference field="15" count="1" selected="0">
            <x v="1"/>
          </reference>
          <reference field="17" count="1">
            <x v="1"/>
          </reference>
          <reference field="18" count="1" selected="0">
            <x v="0"/>
          </reference>
          <reference field="21" count="1" selected="0">
            <x v="10"/>
          </reference>
        </references>
      </pivotArea>
    </format>
    <format dxfId="1055">
      <pivotArea dataOnly="0" labelOnly="1" outline="0" fieldPosition="0">
        <references count="7">
          <reference field="5" count="1" selected="0">
            <x v="4"/>
          </reference>
          <reference field="11" count="1" selected="0">
            <x v="5"/>
          </reference>
          <reference field="14" count="1" selected="0">
            <x v="374"/>
          </reference>
          <reference field="15" count="1" selected="0">
            <x v="1"/>
          </reference>
          <reference field="17" count="1">
            <x v="1"/>
          </reference>
          <reference field="18" count="1" selected="0">
            <x v="0"/>
          </reference>
          <reference field="21" count="1" selected="0">
            <x v="10"/>
          </reference>
        </references>
      </pivotArea>
    </format>
    <format dxfId="1054">
      <pivotArea dataOnly="0" labelOnly="1" outline="0" fieldPosition="0">
        <references count="7">
          <reference field="5" count="1" selected="0">
            <x v="4"/>
          </reference>
          <reference field="11" count="1" selected="0">
            <x v="10"/>
          </reference>
          <reference field="14" count="1" selected="0">
            <x v="138"/>
          </reference>
          <reference field="15" count="1" selected="0">
            <x v="2"/>
          </reference>
          <reference field="17" count="1">
            <x v="38"/>
          </reference>
          <reference field="18" count="1" selected="0">
            <x v="19"/>
          </reference>
          <reference field="21" count="1" selected="0">
            <x v="10"/>
          </reference>
        </references>
      </pivotArea>
    </format>
    <format dxfId="1053">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10"/>
          </reference>
        </references>
      </pivotArea>
    </format>
    <format dxfId="1052">
      <pivotArea dataOnly="0" labelOnly="1" outline="0" fieldPosition="0">
        <references count="7">
          <reference field="5" count="1" selected="0">
            <x v="4"/>
          </reference>
          <reference field="11" count="1" selected="0">
            <x v="2"/>
          </reference>
          <reference field="14" count="1" selected="0">
            <x v="42"/>
          </reference>
          <reference field="15" count="1" selected="0">
            <x v="1"/>
          </reference>
          <reference field="17" count="1">
            <x v="1"/>
          </reference>
          <reference field="18" count="1" selected="0">
            <x v="0"/>
          </reference>
          <reference field="21" count="1" selected="0">
            <x v="10"/>
          </reference>
        </references>
      </pivotArea>
    </format>
    <format dxfId="1051">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10"/>
          </reference>
        </references>
      </pivotArea>
    </format>
    <format dxfId="1050">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10"/>
          </reference>
        </references>
      </pivotArea>
    </format>
    <format dxfId="1049">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2">
            <x v="23"/>
            <x v="99"/>
          </reference>
          <reference field="18" count="1" selected="0">
            <x v="2"/>
          </reference>
          <reference field="21" count="1" selected="0">
            <x v="10"/>
          </reference>
        </references>
      </pivotArea>
    </format>
    <format dxfId="1048">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10"/>
          </reference>
        </references>
      </pivotArea>
    </format>
    <format dxfId="1047">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1">
            <x v="38"/>
          </reference>
          <reference field="18" count="1" selected="0">
            <x v="19"/>
          </reference>
          <reference field="21" count="1" selected="0">
            <x v="10"/>
          </reference>
        </references>
      </pivotArea>
    </format>
    <format dxfId="1046">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10"/>
          </reference>
        </references>
      </pivotArea>
    </format>
    <format dxfId="1045">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10"/>
          </reference>
        </references>
      </pivotArea>
    </format>
    <format dxfId="1044">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10"/>
          </reference>
        </references>
      </pivotArea>
    </format>
    <format dxfId="1043">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10"/>
          </reference>
        </references>
      </pivotArea>
    </format>
    <format dxfId="1042">
      <pivotArea dataOnly="0" labelOnly="1" outline="0" fieldPosition="0">
        <references count="7">
          <reference field="5" count="1" selected="0">
            <x v="4"/>
          </reference>
          <reference field="11" count="1" selected="0">
            <x v="1"/>
          </reference>
          <reference field="14" count="1" selected="0">
            <x v="148"/>
          </reference>
          <reference field="15" count="1" selected="0">
            <x v="1"/>
          </reference>
          <reference field="17" count="2">
            <x v="3"/>
            <x v="40"/>
          </reference>
          <reference field="18" count="1" selected="0">
            <x v="0"/>
          </reference>
          <reference field="21" count="1" selected="0">
            <x v="10"/>
          </reference>
        </references>
      </pivotArea>
    </format>
    <format dxfId="1041">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10"/>
          </reference>
        </references>
      </pivotArea>
    </format>
    <format dxfId="1040">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2">
            <x v="1"/>
            <x v="54"/>
          </reference>
          <reference field="18" count="1" selected="0">
            <x v="0"/>
          </reference>
          <reference field="21" count="1" selected="0">
            <x v="10"/>
          </reference>
        </references>
      </pivotArea>
    </format>
    <format dxfId="1039">
      <pivotArea dataOnly="0" labelOnly="1" outline="0" fieldPosition="0">
        <references count="7">
          <reference field="5" count="1" selected="0">
            <x v="4"/>
          </reference>
          <reference field="11" count="1" selected="0">
            <x v="7"/>
          </reference>
          <reference field="14" count="1" selected="0">
            <x v="55"/>
          </reference>
          <reference field="15" count="1" selected="0">
            <x v="1"/>
          </reference>
          <reference field="17" count="1">
            <x v="10"/>
          </reference>
          <reference field="18" count="1" selected="0">
            <x v="0"/>
          </reference>
          <reference field="21" count="1" selected="0">
            <x v="10"/>
          </reference>
        </references>
      </pivotArea>
    </format>
    <format dxfId="1038">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10"/>
          </reference>
        </references>
      </pivotArea>
    </format>
    <format dxfId="1037">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2">
            <x v="1"/>
            <x v="9"/>
          </reference>
          <reference field="18" count="1" selected="0">
            <x v="0"/>
          </reference>
          <reference field="21" count="1" selected="0">
            <x v="10"/>
          </reference>
        </references>
      </pivotArea>
    </format>
    <format dxfId="1036">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10"/>
          </reference>
        </references>
      </pivotArea>
    </format>
    <format dxfId="1035">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1">
            <x v="1"/>
          </reference>
          <reference field="18" count="1" selected="0">
            <x v="0"/>
          </reference>
          <reference field="21" count="1" selected="0">
            <x v="10"/>
          </reference>
        </references>
      </pivotArea>
    </format>
    <format dxfId="1034">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2">
            <x v="1"/>
            <x v="36"/>
          </reference>
          <reference field="18" count="1" selected="0">
            <x v="0"/>
          </reference>
          <reference field="21" count="1" selected="0">
            <x v="10"/>
          </reference>
        </references>
      </pivotArea>
    </format>
    <format dxfId="1033">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1">
            <x v="38"/>
          </reference>
          <reference field="18" count="1" selected="0">
            <x v="19"/>
          </reference>
          <reference field="21" count="1" selected="0">
            <x v="10"/>
          </reference>
        </references>
      </pivotArea>
    </format>
    <format dxfId="1032">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10"/>
          </reference>
        </references>
      </pivotArea>
    </format>
    <format dxfId="1031">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10"/>
          </reference>
        </references>
      </pivotArea>
    </format>
    <format dxfId="1030">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10"/>
          </reference>
        </references>
      </pivotArea>
    </format>
    <format dxfId="1029">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38"/>
          </reference>
          <reference field="18" count="1" selected="0">
            <x v="19"/>
          </reference>
          <reference field="21" count="1" selected="0">
            <x v="10"/>
          </reference>
        </references>
      </pivotArea>
    </format>
    <format dxfId="1028">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10"/>
          </reference>
        </references>
      </pivotArea>
    </format>
    <format dxfId="1027">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8"/>
          </reference>
          <reference field="18" count="1" selected="0">
            <x v="19"/>
          </reference>
          <reference field="21" count="1" selected="0">
            <x v="10"/>
          </reference>
        </references>
      </pivotArea>
    </format>
    <format dxfId="1026">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10"/>
          </reference>
        </references>
      </pivotArea>
    </format>
    <format dxfId="1025">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10"/>
          </reference>
        </references>
      </pivotArea>
    </format>
    <format dxfId="1024">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2">
            <x v="1"/>
            <x v="61"/>
          </reference>
          <reference field="18" count="1" selected="0">
            <x v="0"/>
          </reference>
          <reference field="21" count="1" selected="0">
            <x v="10"/>
          </reference>
        </references>
      </pivotArea>
    </format>
    <format dxfId="1023">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10"/>
          </reference>
        </references>
      </pivotArea>
    </format>
    <format dxfId="1022">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10"/>
          </reference>
        </references>
      </pivotArea>
    </format>
    <format dxfId="1021">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10"/>
          </reference>
        </references>
      </pivotArea>
    </format>
    <format dxfId="1020">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11"/>
          </reference>
          <reference field="18" count="1" selected="0">
            <x v="3"/>
          </reference>
          <reference field="21" count="1" selected="0">
            <x v="10"/>
          </reference>
        </references>
      </pivotArea>
    </format>
    <format dxfId="1019">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53"/>
          </reference>
          <reference field="18" count="1" selected="0">
            <x v="21"/>
          </reference>
          <reference field="21" count="1" selected="0">
            <x v="10"/>
          </reference>
        </references>
      </pivotArea>
    </format>
    <format dxfId="1018">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10"/>
          </reference>
        </references>
      </pivotArea>
    </format>
    <format dxfId="1017">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1">
            <x v="62"/>
          </reference>
          <reference field="18" count="1" selected="0">
            <x v="2"/>
          </reference>
          <reference field="21" count="1" selected="0">
            <x v="10"/>
          </reference>
        </references>
      </pivotArea>
    </format>
    <format dxfId="1016">
      <pivotArea dataOnly="0" labelOnly="1" outline="0" fieldPosition="0">
        <references count="7">
          <reference field="5" count="1" selected="0">
            <x v="4"/>
          </reference>
          <reference field="11" count="1" selected="0">
            <x v="1"/>
          </reference>
          <reference field="14" count="1" selected="0">
            <x v="168"/>
          </reference>
          <reference field="15" count="1" selected="0">
            <x v="1"/>
          </reference>
          <reference field="17" count="1">
            <x v="40"/>
          </reference>
          <reference field="18" count="1" selected="0">
            <x v="0"/>
          </reference>
          <reference field="21" count="1" selected="0">
            <x v="10"/>
          </reference>
        </references>
      </pivotArea>
    </format>
    <format dxfId="1015">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10"/>
          </reference>
        </references>
      </pivotArea>
    </format>
    <format dxfId="1014">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10"/>
          </reference>
        </references>
      </pivotArea>
    </format>
    <format dxfId="1013">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10"/>
          </reference>
        </references>
      </pivotArea>
    </format>
    <format dxfId="1012">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10"/>
          </reference>
        </references>
      </pivotArea>
    </format>
    <format dxfId="1011">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10"/>
          </reference>
        </references>
      </pivotArea>
    </format>
    <format dxfId="1010">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1">
            <x v="38"/>
          </reference>
          <reference field="18" count="1" selected="0">
            <x v="19"/>
          </reference>
          <reference field="21" count="1" selected="0">
            <x v="10"/>
          </reference>
        </references>
      </pivotArea>
    </format>
    <format dxfId="1009">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10"/>
          </reference>
        </references>
      </pivotArea>
    </format>
    <format dxfId="1008">
      <pivotArea dataOnly="0" labelOnly="1" outline="0" fieldPosition="0">
        <references count="7">
          <reference field="5" count="1" selected="0">
            <x v="4"/>
          </reference>
          <reference field="11" count="1" selected="0">
            <x v="5"/>
          </reference>
          <reference field="14" count="1" selected="0">
            <x v="375"/>
          </reference>
          <reference field="15" count="1" selected="0">
            <x v="1"/>
          </reference>
          <reference field="17" count="1">
            <x v="1"/>
          </reference>
          <reference field="18" count="1" selected="0">
            <x v="0"/>
          </reference>
          <reference field="21" count="1" selected="0">
            <x v="10"/>
          </reference>
        </references>
      </pivotArea>
    </format>
    <format dxfId="1007">
      <pivotArea dataOnly="0" labelOnly="1" outline="0" fieldPosition="0">
        <references count="7">
          <reference field="5" count="1" selected="0">
            <x v="4"/>
          </reference>
          <reference field="11" count="1" selected="0">
            <x v="32"/>
          </reference>
          <reference field="14" count="1" selected="0">
            <x v="280"/>
          </reference>
          <reference field="15" count="1" selected="0">
            <x v="1"/>
          </reference>
          <reference field="17" count="1">
            <x v="1"/>
          </reference>
          <reference field="18" count="1" selected="0">
            <x v="0"/>
          </reference>
          <reference field="21" count="1" selected="0">
            <x v="10"/>
          </reference>
        </references>
      </pivotArea>
    </format>
    <format dxfId="1006">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2">
            <x v="1"/>
            <x v="13"/>
          </reference>
          <reference field="18" count="1" selected="0">
            <x v="0"/>
          </reference>
          <reference field="21" count="1" selected="0">
            <x v="10"/>
          </reference>
        </references>
      </pivotArea>
    </format>
    <format dxfId="1005">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2">
            <x v="1"/>
            <x v="13"/>
          </reference>
          <reference field="18" count="1" selected="0">
            <x v="0"/>
          </reference>
          <reference field="21" count="1" selected="0">
            <x v="10"/>
          </reference>
        </references>
      </pivotArea>
    </format>
    <format dxfId="1004">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10"/>
          </reference>
        </references>
      </pivotArea>
    </format>
    <format dxfId="1003">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23"/>
          </reference>
          <reference field="18" count="1" selected="0">
            <x v="2"/>
          </reference>
          <reference field="21" count="1" selected="0">
            <x v="10"/>
          </reference>
        </references>
      </pivotArea>
    </format>
    <format dxfId="1002">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10"/>
          </reference>
        </references>
      </pivotArea>
    </format>
    <format dxfId="1001">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3"/>
          </reference>
          <reference field="18" count="1" selected="0">
            <x v="21"/>
          </reference>
          <reference field="21" count="1" selected="0">
            <x v="10"/>
          </reference>
        </references>
      </pivotArea>
    </format>
    <format dxfId="1000">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10"/>
          </reference>
        </references>
      </pivotArea>
    </format>
    <format dxfId="999">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10"/>
          </reference>
        </references>
      </pivotArea>
    </format>
    <format dxfId="998">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10"/>
          </reference>
        </references>
      </pivotArea>
    </format>
    <format dxfId="997">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1">
            <x v="99"/>
          </reference>
          <reference field="18" count="1" selected="0">
            <x v="2"/>
          </reference>
          <reference field="21" count="1" selected="0">
            <x v="10"/>
          </reference>
        </references>
      </pivotArea>
    </format>
    <format dxfId="996">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10"/>
          </reference>
        </references>
      </pivotArea>
    </format>
    <format dxfId="995">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10"/>
          </reference>
        </references>
      </pivotArea>
    </format>
    <format dxfId="994">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10"/>
          </reference>
        </references>
      </pivotArea>
    </format>
    <format dxfId="993">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2"/>
          </reference>
          <reference field="18" count="1" selected="0">
            <x v="3"/>
          </reference>
          <reference field="21" count="1" selected="0">
            <x v="10"/>
          </reference>
        </references>
      </pivotArea>
    </format>
    <format dxfId="992">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3">
            <x v="53"/>
            <x v="113"/>
            <x v="114"/>
          </reference>
          <reference field="18" count="1" selected="0">
            <x v="21"/>
          </reference>
          <reference field="21" count="1" selected="0">
            <x v="10"/>
          </reference>
        </references>
      </pivotArea>
    </format>
    <format dxfId="991">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2">
            <x v="1"/>
            <x v="9"/>
          </reference>
          <reference field="18" count="1" selected="0">
            <x v="0"/>
          </reference>
          <reference field="21" count="1" selected="0">
            <x v="10"/>
          </reference>
        </references>
      </pivotArea>
    </format>
    <format dxfId="990">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10"/>
          </reference>
        </references>
      </pivotArea>
    </format>
    <format dxfId="989">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1">
            <x v="66"/>
          </reference>
          <reference field="18" count="1" selected="0">
            <x v="0"/>
          </reference>
          <reference field="21" count="1" selected="0">
            <x v="10"/>
          </reference>
        </references>
      </pivotArea>
    </format>
    <format dxfId="988">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3">
            <x v="66"/>
            <x v="67"/>
            <x v="68"/>
          </reference>
          <reference field="18" count="1" selected="0">
            <x v="0"/>
          </reference>
          <reference field="21" count="1" selected="0">
            <x v="10"/>
          </reference>
        </references>
      </pivotArea>
    </format>
    <format dxfId="987">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1">
            <x v="69"/>
          </reference>
          <reference field="18" count="1" selected="0">
            <x v="20"/>
          </reference>
          <reference field="21" count="1" selected="0">
            <x v="10"/>
          </reference>
        </references>
      </pivotArea>
    </format>
    <format dxfId="986">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2">
            <x v="66"/>
            <x v="70"/>
          </reference>
          <reference field="18" count="1" selected="0">
            <x v="0"/>
          </reference>
          <reference field="21" count="1" selected="0">
            <x v="10"/>
          </reference>
        </references>
      </pivotArea>
    </format>
    <format dxfId="985">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1">
            <x v="66"/>
          </reference>
          <reference field="18" count="1" selected="0">
            <x v="0"/>
          </reference>
          <reference field="21" count="1" selected="0">
            <x v="10"/>
          </reference>
        </references>
      </pivotArea>
    </format>
    <format dxfId="984">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3">
            <x v="66"/>
            <x v="67"/>
            <x v="70"/>
          </reference>
          <reference field="18" count="1" selected="0">
            <x v="0"/>
          </reference>
          <reference field="21" count="1" selected="0">
            <x v="10"/>
          </reference>
        </references>
      </pivotArea>
    </format>
    <format dxfId="983">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10"/>
          </reference>
        </references>
      </pivotArea>
    </format>
    <format dxfId="982">
      <pivotArea dataOnly="0" labelOnly="1" outline="0" fieldPosition="0">
        <references count="7">
          <reference field="5" count="1" selected="0">
            <x v="5"/>
          </reference>
          <reference field="11" count="1" selected="0">
            <x v="1"/>
          </reference>
          <reference field="14" count="1" selected="0">
            <x v="199"/>
          </reference>
          <reference field="15" count="1" selected="0">
            <x v="2"/>
          </reference>
          <reference field="17" count="2">
            <x v="66"/>
            <x v="67"/>
          </reference>
          <reference field="18" count="1" selected="0">
            <x v="0"/>
          </reference>
          <reference field="21" count="1" selected="0">
            <x v="10"/>
          </reference>
        </references>
      </pivotArea>
    </format>
    <format dxfId="981">
      <pivotArea dataOnly="0" labelOnly="1" outline="0" fieldPosition="0">
        <references count="7">
          <reference field="5" count="1" selected="0">
            <x v="5"/>
          </reference>
          <reference field="11" count="1" selected="0">
            <x v="1"/>
          </reference>
          <reference field="14" count="1" selected="0">
            <x v="338"/>
          </reference>
          <reference field="15" count="1" selected="0">
            <x v="2"/>
          </reference>
          <reference field="17" count="2">
            <x v="66"/>
            <x v="67"/>
          </reference>
          <reference field="18" count="1" selected="0">
            <x v="0"/>
          </reference>
          <reference field="21" count="1" selected="0">
            <x v="10"/>
          </reference>
        </references>
      </pivotArea>
    </format>
    <format dxfId="980">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1">
            <x v="66"/>
          </reference>
          <reference field="18" count="1" selected="0">
            <x v="0"/>
          </reference>
          <reference field="21" count="1" selected="0">
            <x v="10"/>
          </reference>
        </references>
      </pivotArea>
    </format>
    <format dxfId="979">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3">
            <x v="66"/>
            <x v="67"/>
            <x v="68"/>
          </reference>
          <reference field="18" count="1" selected="0">
            <x v="0"/>
          </reference>
          <reference field="21" count="1" selected="0">
            <x v="10"/>
          </reference>
        </references>
      </pivotArea>
    </format>
    <format dxfId="978">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1">
            <x v="66"/>
          </reference>
          <reference field="18" count="1" selected="0">
            <x v="0"/>
          </reference>
          <reference field="21" count="1" selected="0">
            <x v="10"/>
          </reference>
        </references>
      </pivotArea>
    </format>
    <format dxfId="977">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2">
            <x v="66"/>
            <x v="70"/>
          </reference>
          <reference field="18" count="1" selected="0">
            <x v="0"/>
          </reference>
          <reference field="21" count="1" selected="0">
            <x v="10"/>
          </reference>
        </references>
      </pivotArea>
    </format>
    <format dxfId="976">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3">
            <x v="66"/>
            <x v="67"/>
            <x v="70"/>
          </reference>
          <reference field="18" count="1" selected="0">
            <x v="0"/>
          </reference>
          <reference field="21" count="1" selected="0">
            <x v="10"/>
          </reference>
        </references>
      </pivotArea>
    </format>
    <format dxfId="975">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2">
            <x v="69"/>
            <x v="71"/>
          </reference>
          <reference field="18" count="1" selected="0">
            <x v="20"/>
          </reference>
          <reference field="21" count="1" selected="0">
            <x v="10"/>
          </reference>
        </references>
      </pivotArea>
    </format>
    <format dxfId="974">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2">
            <x v="66"/>
            <x v="70"/>
          </reference>
          <reference field="18" count="1" selected="0">
            <x v="0"/>
          </reference>
          <reference field="21" count="1" selected="0">
            <x v="10"/>
          </reference>
        </references>
      </pivotArea>
    </format>
    <format dxfId="973">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2">
            <x v="66"/>
            <x v="67"/>
          </reference>
          <reference field="18" count="1" selected="0">
            <x v="0"/>
          </reference>
          <reference field="21" count="1" selected="0">
            <x v="10"/>
          </reference>
        </references>
      </pivotArea>
    </format>
    <format dxfId="972">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3">
            <x v="66"/>
            <x v="67"/>
            <x v="68"/>
          </reference>
          <reference field="18" count="1" selected="0">
            <x v="0"/>
          </reference>
          <reference field="21" count="1" selected="0">
            <x v="10"/>
          </reference>
        </references>
      </pivotArea>
    </format>
    <format dxfId="971">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3">
            <x v="66"/>
            <x v="67"/>
            <x v="70"/>
          </reference>
          <reference field="18" count="1" selected="0">
            <x v="0"/>
          </reference>
          <reference field="21" count="1" selected="0">
            <x v="10"/>
          </reference>
        </references>
      </pivotArea>
    </format>
    <format dxfId="970">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10"/>
          </reference>
        </references>
      </pivotArea>
    </format>
    <format dxfId="969">
      <pivotArea dataOnly="0" labelOnly="1" outline="0" fieldPosition="0">
        <references count="7">
          <reference field="5" count="1" selected="0">
            <x v="5"/>
          </reference>
          <reference field="11" count="1" selected="0">
            <x v="1"/>
          </reference>
          <reference field="14" count="1" selected="0">
            <x v="327"/>
          </reference>
          <reference field="15" count="1" selected="0">
            <x v="2"/>
          </reference>
          <reference field="17" count="2">
            <x v="66"/>
            <x v="70"/>
          </reference>
          <reference field="18" count="1" selected="0">
            <x v="0"/>
          </reference>
          <reference field="21" count="1" selected="0">
            <x v="10"/>
          </reference>
        </references>
      </pivotArea>
    </format>
    <format dxfId="968">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10"/>
          </reference>
        </references>
      </pivotArea>
    </format>
    <format dxfId="967">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10"/>
          </reference>
        </references>
      </pivotArea>
    </format>
    <format dxfId="966">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2">
            <x v="74"/>
            <x v="75"/>
          </reference>
          <reference field="18" count="1" selected="0">
            <x v="0"/>
          </reference>
          <reference field="21" count="1" selected="0">
            <x v="10"/>
          </reference>
        </references>
      </pivotArea>
    </format>
    <format dxfId="965">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10"/>
          </reference>
        </references>
      </pivotArea>
    </format>
    <format dxfId="964">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3">
            <x v="1"/>
            <x v="74"/>
            <x v="75"/>
          </reference>
          <reference field="18" count="1" selected="0">
            <x v="0"/>
          </reference>
          <reference field="21" count="1" selected="0">
            <x v="10"/>
          </reference>
        </references>
      </pivotArea>
    </format>
    <format dxfId="963">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1">
            <x v="69"/>
          </reference>
          <reference field="18" count="1" selected="0">
            <x v="20"/>
          </reference>
          <reference field="21" count="1" selected="0">
            <x v="10"/>
          </reference>
        </references>
      </pivotArea>
    </format>
    <format dxfId="962">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2">
            <x v="74"/>
            <x v="75"/>
          </reference>
          <reference field="18" count="1" selected="0">
            <x v="0"/>
          </reference>
          <reference field="21" count="1" selected="0">
            <x v="10"/>
          </reference>
        </references>
      </pivotArea>
    </format>
    <format dxfId="961">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3">
            <x v="1"/>
            <x v="74"/>
            <x v="75"/>
          </reference>
          <reference field="18" count="1" selected="0">
            <x v="0"/>
          </reference>
          <reference field="21" count="1" selected="0">
            <x v="10"/>
          </reference>
        </references>
      </pivotArea>
    </format>
    <format dxfId="960">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10"/>
          </reference>
        </references>
      </pivotArea>
    </format>
    <format dxfId="959">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10"/>
          </reference>
        </references>
      </pivotArea>
    </format>
    <format dxfId="958">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3">
            <x v="1"/>
            <x v="74"/>
            <x v="75"/>
          </reference>
          <reference field="18" count="1" selected="0">
            <x v="0"/>
          </reference>
          <reference field="21" count="1" selected="0">
            <x v="10"/>
          </reference>
        </references>
      </pivotArea>
    </format>
    <format dxfId="957">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1">
            <x v="69"/>
          </reference>
          <reference field="18" count="1" selected="0">
            <x v="20"/>
          </reference>
          <reference field="21" count="1" selected="0">
            <x v="10"/>
          </reference>
        </references>
      </pivotArea>
    </format>
    <format dxfId="956">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4">
            <x v="1"/>
            <x v="74"/>
            <x v="75"/>
            <x v="111"/>
          </reference>
          <reference field="18" count="1" selected="0">
            <x v="0"/>
          </reference>
          <reference field="21" count="1" selected="0">
            <x v="10"/>
          </reference>
        </references>
      </pivotArea>
    </format>
    <format dxfId="955">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4">
            <x v="1"/>
            <x v="74"/>
            <x v="75"/>
            <x v="111"/>
          </reference>
          <reference field="18" count="1" selected="0">
            <x v="0"/>
          </reference>
          <reference field="21" count="1" selected="0">
            <x v="10"/>
          </reference>
        </references>
      </pivotArea>
    </format>
    <format dxfId="954">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10"/>
          </reference>
        </references>
      </pivotArea>
    </format>
    <format dxfId="953">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2">
            <x v="74"/>
            <x v="75"/>
          </reference>
          <reference field="18" count="1" selected="0">
            <x v="0"/>
          </reference>
          <reference field="21" count="1" selected="0">
            <x v="10"/>
          </reference>
        </references>
      </pivotArea>
    </format>
    <format dxfId="952">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3">
            <x v="1"/>
            <x v="74"/>
            <x v="75"/>
          </reference>
          <reference field="18" count="1" selected="0">
            <x v="0"/>
          </reference>
          <reference field="21" count="1" selected="0">
            <x v="10"/>
          </reference>
        </references>
      </pivotArea>
    </format>
    <format dxfId="951">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10"/>
          </reference>
        </references>
      </pivotArea>
    </format>
    <format dxfId="950">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3">
            <x v="1"/>
            <x v="74"/>
            <x v="75"/>
          </reference>
          <reference field="18" count="1" selected="0">
            <x v="0"/>
          </reference>
          <reference field="21" count="1" selected="0">
            <x v="10"/>
          </reference>
        </references>
      </pivotArea>
    </format>
    <format dxfId="949">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1">
            <x v="69"/>
          </reference>
          <reference field="18" count="1" selected="0">
            <x v="20"/>
          </reference>
          <reference field="21" count="1" selected="0">
            <x v="10"/>
          </reference>
        </references>
      </pivotArea>
    </format>
    <format dxfId="948">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10"/>
          </reference>
        </references>
      </pivotArea>
    </format>
    <format dxfId="947">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10"/>
          </reference>
        </references>
      </pivotArea>
    </format>
    <format dxfId="946">
      <pivotArea dataOnly="0" labelOnly="1" outline="0" fieldPosition="0">
        <references count="7">
          <reference field="5" count="1" selected="0">
            <x v="6"/>
          </reference>
          <reference field="11" count="1" selected="0">
            <x v="1"/>
          </reference>
          <reference field="14" count="1" selected="0">
            <x v="338"/>
          </reference>
          <reference field="15" count="1" selected="0">
            <x v="2"/>
          </reference>
          <reference field="17" count="1">
            <x v="75"/>
          </reference>
          <reference field="18" count="1" selected="0">
            <x v="0"/>
          </reference>
          <reference field="21" count="1" selected="0">
            <x v="10"/>
          </reference>
        </references>
      </pivotArea>
    </format>
    <format dxfId="945">
      <pivotArea dataOnly="0" labelOnly="1" outline="0" fieldPosition="0">
        <references count="7">
          <reference field="5" count="1" selected="0">
            <x v="6"/>
          </reference>
          <reference field="11" count="1" selected="0">
            <x v="1"/>
          </reference>
          <reference field="14" count="1" selected="0">
            <x v="220"/>
          </reference>
          <reference field="15" count="1" selected="0">
            <x v="1"/>
          </reference>
          <reference field="17" count="3">
            <x v="1"/>
            <x v="74"/>
            <x v="75"/>
          </reference>
          <reference field="18" count="1" selected="0">
            <x v="0"/>
          </reference>
          <reference field="21" count="1" selected="0">
            <x v="10"/>
          </reference>
        </references>
      </pivotArea>
    </format>
    <format dxfId="944">
      <pivotArea dataOnly="0" labelOnly="1" outline="0" fieldPosition="0">
        <references count="7">
          <reference field="5" count="1" selected="0">
            <x v="6"/>
          </reference>
          <reference field="11" count="1" selected="0">
            <x v="1"/>
          </reference>
          <reference field="14" count="1" selected="0">
            <x v="200"/>
          </reference>
          <reference field="15" count="1" selected="0">
            <x v="2"/>
          </reference>
          <reference field="17" count="1">
            <x v="75"/>
          </reference>
          <reference field="18" count="1" selected="0">
            <x v="0"/>
          </reference>
          <reference field="21" count="1" selected="0">
            <x v="10"/>
          </reference>
        </references>
      </pivotArea>
    </format>
    <format dxfId="943">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10"/>
          </reference>
        </references>
      </pivotArea>
    </format>
    <format dxfId="942">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10"/>
          </reference>
        </references>
      </pivotArea>
    </format>
    <format dxfId="941">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10"/>
          </reference>
        </references>
      </pivotArea>
    </format>
    <format dxfId="940">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10"/>
          </reference>
        </references>
      </pivotArea>
    </format>
    <format dxfId="939">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1">
            <x v="69"/>
          </reference>
          <reference field="18" count="1" selected="0">
            <x v="20"/>
          </reference>
          <reference field="21" count="1" selected="0">
            <x v="10"/>
          </reference>
        </references>
      </pivotArea>
    </format>
    <format dxfId="938">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10"/>
          </reference>
        </references>
      </pivotArea>
    </format>
    <format dxfId="937">
      <pivotArea dataOnly="0" labelOnly="1" outline="0" fieldPosition="0">
        <references count="7">
          <reference field="5" count="1" selected="0">
            <x v="6"/>
          </reference>
          <reference field="11" count="1" selected="0">
            <x v="1"/>
          </reference>
          <reference field="14" count="1" selected="0">
            <x v="351"/>
          </reference>
          <reference field="15" count="1" selected="0">
            <x v="1"/>
          </reference>
          <reference field="17" count="3">
            <x v="1"/>
            <x v="74"/>
            <x v="75"/>
          </reference>
          <reference field="18" count="1" selected="0">
            <x v="0"/>
          </reference>
          <reference field="21" count="1" selected="0">
            <x v="10"/>
          </reference>
        </references>
      </pivotArea>
    </format>
    <format dxfId="936">
      <pivotArea dataOnly="0" labelOnly="1" outline="0" fieldPosition="0">
        <references count="7">
          <reference field="5" count="1" selected="0">
            <x v="6"/>
          </reference>
          <reference field="11" count="1" selected="0">
            <x v="1"/>
          </reference>
          <reference field="14" count="1" selected="0">
            <x v="203"/>
          </reference>
          <reference field="15" count="1" selected="0">
            <x v="0"/>
          </reference>
          <reference field="17" count="1">
            <x v="75"/>
          </reference>
          <reference field="18" count="1" selected="0">
            <x v="0"/>
          </reference>
          <reference field="21" count="1" selected="0">
            <x v="10"/>
          </reference>
        </references>
      </pivotArea>
    </format>
    <format dxfId="935">
      <pivotArea dataOnly="0" labelOnly="1" outline="0" fieldPosition="0">
        <references count="7">
          <reference field="5" count="1" selected="0">
            <x v="6"/>
          </reference>
          <reference field="11" count="1" selected="0">
            <x v="1"/>
          </reference>
          <reference field="14" count="1" selected="0">
            <x v="164"/>
          </reference>
          <reference field="15" count="1" selected="0">
            <x v="1"/>
          </reference>
          <reference field="17" count="1">
            <x v="75"/>
          </reference>
          <reference field="18" count="1" selected="0">
            <x v="0"/>
          </reference>
          <reference field="21" count="1" selected="0">
            <x v="10"/>
          </reference>
        </references>
      </pivotArea>
    </format>
    <format dxfId="934">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10"/>
          </reference>
        </references>
      </pivotArea>
    </format>
    <format dxfId="933">
      <pivotArea dataOnly="0" labelOnly="1" outline="0" fieldPosition="0">
        <references count="7">
          <reference field="5" count="1" selected="0">
            <x v="6"/>
          </reference>
          <reference field="11" count="1" selected="0">
            <x v="1"/>
          </reference>
          <reference field="14" count="1" selected="0">
            <x v="205"/>
          </reference>
          <reference field="15" count="1" selected="0">
            <x v="1"/>
          </reference>
          <reference field="17" count="1">
            <x v="75"/>
          </reference>
          <reference field="18" count="1" selected="0">
            <x v="0"/>
          </reference>
          <reference field="21" count="1" selected="0">
            <x v="10"/>
          </reference>
        </references>
      </pivotArea>
    </format>
    <format dxfId="932">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4">
            <x v="1"/>
            <x v="74"/>
            <x v="75"/>
            <x v="89"/>
          </reference>
          <reference field="18" count="1" selected="0">
            <x v="0"/>
          </reference>
          <reference field="21" count="1" selected="0">
            <x v="10"/>
          </reference>
        </references>
      </pivotArea>
    </format>
    <format dxfId="931">
      <pivotArea dataOnly="0" labelOnly="1" outline="0" fieldPosition="0">
        <references count="7">
          <reference field="5" count="1" selected="0">
            <x v="6"/>
          </reference>
          <reference field="11" count="1" selected="0">
            <x v="1"/>
          </reference>
          <reference field="14" count="1" selected="0">
            <x v="339"/>
          </reference>
          <reference field="15" count="1" selected="0">
            <x v="2"/>
          </reference>
          <reference field="17" count="1">
            <x v="74"/>
          </reference>
          <reference field="18" count="1" selected="0">
            <x v="0"/>
          </reference>
          <reference field="21" count="1" selected="0">
            <x v="10"/>
          </reference>
        </references>
      </pivotArea>
    </format>
    <format dxfId="930">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10"/>
          </reference>
        </references>
      </pivotArea>
    </format>
    <format dxfId="929">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10"/>
          </reference>
        </references>
      </pivotArea>
    </format>
    <format dxfId="928">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10"/>
          </reference>
        </references>
      </pivotArea>
    </format>
    <format dxfId="927">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10"/>
          </reference>
        </references>
      </pivotArea>
    </format>
    <format dxfId="926">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10"/>
          </reference>
        </references>
      </pivotArea>
    </format>
    <format dxfId="925">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10"/>
          </reference>
        </references>
      </pivotArea>
    </format>
    <format dxfId="924">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10"/>
          </reference>
        </references>
      </pivotArea>
    </format>
    <format dxfId="923">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10"/>
          </reference>
        </references>
      </pivotArea>
    </format>
    <format dxfId="922">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10"/>
          </reference>
        </references>
      </pivotArea>
    </format>
    <format dxfId="921">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10"/>
          </reference>
        </references>
      </pivotArea>
    </format>
    <format dxfId="920">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10"/>
          </reference>
        </references>
      </pivotArea>
    </format>
    <format dxfId="919">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10"/>
          </reference>
        </references>
      </pivotArea>
    </format>
    <format dxfId="918">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10"/>
          </reference>
        </references>
      </pivotArea>
    </format>
    <format dxfId="917">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10"/>
          </reference>
        </references>
      </pivotArea>
    </format>
    <format dxfId="916">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23"/>
          </reference>
          <reference field="18" count="1" selected="0">
            <x v="10"/>
          </reference>
          <reference field="21" count="1" selected="0">
            <x v="10"/>
          </reference>
        </references>
      </pivotArea>
    </format>
    <format dxfId="915">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10"/>
          </reference>
        </references>
      </pivotArea>
    </format>
    <format dxfId="914">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10"/>
          </reference>
        </references>
      </pivotArea>
    </format>
    <format dxfId="913">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10"/>
          </reference>
        </references>
      </pivotArea>
    </format>
    <format dxfId="912">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1">
            <x v="1"/>
          </reference>
          <reference field="18" count="1" selected="0">
            <x v="7"/>
          </reference>
          <reference field="21" count="1" selected="0">
            <x v="10"/>
          </reference>
        </references>
      </pivotArea>
    </format>
    <format dxfId="911">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1">
            <x v="2"/>
          </reference>
          <reference field="18" count="1" selected="0">
            <x v="9"/>
          </reference>
          <reference field="21" count="1" selected="0">
            <x v="10"/>
          </reference>
        </references>
      </pivotArea>
    </format>
    <format dxfId="910">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2">
            <x v="18"/>
            <x v="19"/>
          </reference>
          <reference field="18" count="1" selected="0">
            <x v="6"/>
          </reference>
          <reference field="21" count="1" selected="0">
            <x v="10"/>
          </reference>
        </references>
      </pivotArea>
    </format>
    <format dxfId="909">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10"/>
          </reference>
        </references>
      </pivotArea>
    </format>
    <format dxfId="908">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10"/>
          </reference>
        </references>
      </pivotArea>
    </format>
    <format dxfId="907">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10"/>
          </reference>
        </references>
      </pivotArea>
    </format>
    <format dxfId="906">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10"/>
          </reference>
        </references>
      </pivotArea>
    </format>
    <format dxfId="905">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
          </reference>
          <reference field="18" count="1" selected="0">
            <x v="9"/>
          </reference>
          <reference field="21" count="1" selected="0">
            <x v="10"/>
          </reference>
        </references>
      </pivotArea>
    </format>
    <format dxfId="904">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10"/>
          </reference>
        </references>
      </pivotArea>
    </format>
    <format dxfId="903">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10"/>
          </reference>
        </references>
      </pivotArea>
    </format>
    <format dxfId="902">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10"/>
          </reference>
        </references>
      </pivotArea>
    </format>
    <format dxfId="901">
      <pivotArea dataOnly="0" labelOnly="1" outline="0" fieldPosition="0">
        <references count="7">
          <reference field="5" count="1" selected="0">
            <x v="1"/>
          </reference>
          <reference field="11" count="1" selected="0">
            <x v="19"/>
          </reference>
          <reference field="14" count="1" selected="0">
            <x v="58"/>
          </reference>
          <reference field="15" count="1" selected="0">
            <x v="1"/>
          </reference>
          <reference field="17" count="1">
            <x v="1"/>
          </reference>
          <reference field="18" count="1" selected="0">
            <x v="7"/>
          </reference>
          <reference field="21" count="1" selected="0">
            <x v="10"/>
          </reference>
        </references>
      </pivotArea>
    </format>
    <format dxfId="900">
      <pivotArea dataOnly="0" labelOnly="1" outline="0" fieldPosition="0">
        <references count="7">
          <reference field="5" count="1" selected="0">
            <x v="1"/>
          </reference>
          <reference field="11" count="1" selected="0">
            <x v="19"/>
          </reference>
          <reference field="14" count="1" selected="0">
            <x v="58"/>
          </reference>
          <reference field="15" count="1" selected="0">
            <x v="1"/>
          </reference>
          <reference field="17" count="1">
            <x v="19"/>
          </reference>
          <reference field="18" count="1" selected="0">
            <x v="6"/>
          </reference>
          <reference field="21" count="1" selected="0">
            <x v="10"/>
          </reference>
        </references>
      </pivotArea>
    </format>
    <format dxfId="899">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10"/>
          </reference>
        </references>
      </pivotArea>
    </format>
    <format dxfId="898">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10"/>
          </reference>
        </references>
      </pivotArea>
    </format>
    <format dxfId="897">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10"/>
          </reference>
        </references>
      </pivotArea>
    </format>
    <format dxfId="896">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10"/>
          </reference>
        </references>
      </pivotArea>
    </format>
    <format dxfId="895">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10"/>
          </reference>
        </references>
      </pivotArea>
    </format>
    <format dxfId="894">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10"/>
          </reference>
        </references>
      </pivotArea>
    </format>
    <format dxfId="893">
      <pivotArea dataOnly="0" labelOnly="1" outline="0" fieldPosition="0">
        <references count="7">
          <reference field="5" count="1" selected="0">
            <x v="1"/>
          </reference>
          <reference field="11" count="1" selected="0">
            <x v="16"/>
          </reference>
          <reference field="14" count="1" selected="0">
            <x v="47"/>
          </reference>
          <reference field="15" count="1" selected="0">
            <x v="3"/>
          </reference>
          <reference field="17" count="1">
            <x v="2"/>
          </reference>
          <reference field="18" count="1" selected="0">
            <x v="9"/>
          </reference>
          <reference field="21" count="1" selected="0">
            <x v="10"/>
          </reference>
        </references>
      </pivotArea>
    </format>
    <format dxfId="892">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10"/>
          </reference>
        </references>
      </pivotArea>
    </format>
    <format dxfId="891">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2"/>
          </reference>
          <reference field="18" count="1" selected="0">
            <x v="9"/>
          </reference>
          <reference field="21" count="1" selected="0">
            <x v="10"/>
          </reference>
        </references>
      </pivotArea>
    </format>
    <format dxfId="890">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10"/>
          </reference>
        </references>
      </pivotArea>
    </format>
    <format dxfId="889">
      <pivotArea dataOnly="0" labelOnly="1" outline="0" fieldPosition="0">
        <references count="7">
          <reference field="5" count="1" selected="0">
            <x v="1"/>
          </reference>
          <reference field="11" count="1" selected="0">
            <x v="1"/>
          </reference>
          <reference field="14" count="1" selected="0">
            <x v="347"/>
          </reference>
          <reference field="15" count="1" selected="0">
            <x v="1"/>
          </reference>
          <reference field="17" count="2">
            <x v="18"/>
            <x v="19"/>
          </reference>
          <reference field="18" count="1" selected="0">
            <x v="6"/>
          </reference>
          <reference field="21" count="1" selected="0">
            <x v="10"/>
          </reference>
        </references>
      </pivotArea>
    </format>
    <format dxfId="888">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10"/>
          </reference>
        </references>
      </pivotArea>
    </format>
    <format dxfId="887">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10"/>
          </reference>
        </references>
      </pivotArea>
    </format>
    <format dxfId="886">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1"/>
          </reference>
          <reference field="18" count="1" selected="0">
            <x v="7"/>
          </reference>
          <reference field="21" count="1" selected="0">
            <x v="10"/>
          </reference>
        </references>
      </pivotArea>
    </format>
    <format dxfId="885">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2">
            <x v="18"/>
            <x v="19"/>
          </reference>
          <reference field="18" count="1" selected="0">
            <x v="6"/>
          </reference>
          <reference field="21" count="1" selected="0">
            <x v="10"/>
          </reference>
        </references>
      </pivotArea>
    </format>
    <format dxfId="884">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1">
            <x v="1"/>
          </reference>
          <reference field="18" count="1" selected="0">
            <x v="7"/>
          </reference>
          <reference field="21" count="1" selected="0">
            <x v="10"/>
          </reference>
        </references>
      </pivotArea>
    </format>
    <format dxfId="883">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1">
            <x v="28"/>
          </reference>
          <reference field="18" count="1" selected="0">
            <x v="12"/>
          </reference>
          <reference field="21" count="1" selected="0">
            <x v="10"/>
          </reference>
        </references>
      </pivotArea>
    </format>
    <format dxfId="882">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2">
            <x v="18"/>
            <x v="19"/>
          </reference>
          <reference field="18" count="1" selected="0">
            <x v="6"/>
          </reference>
          <reference field="21" count="1" selected="0">
            <x v="10"/>
          </reference>
        </references>
      </pivotArea>
    </format>
    <format dxfId="881">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1">
            <x v="1"/>
          </reference>
          <reference field="18" count="1" selected="0">
            <x v="7"/>
          </reference>
          <reference field="21" count="1" selected="0">
            <x v="10"/>
          </reference>
        </references>
      </pivotArea>
    </format>
    <format dxfId="880">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2">
            <x v="18"/>
            <x v="19"/>
          </reference>
          <reference field="18" count="1" selected="0">
            <x v="6"/>
          </reference>
          <reference field="21" count="1" selected="0">
            <x v="10"/>
          </reference>
        </references>
      </pivotArea>
    </format>
    <format dxfId="879">
      <pivotArea dataOnly="0" labelOnly="1" outline="0" fieldPosition="0">
        <references count="7">
          <reference field="5" count="1" selected="0">
            <x v="2"/>
          </reference>
          <reference field="11" count="1" selected="0">
            <x v="1"/>
          </reference>
          <reference field="14" count="1" selected="0">
            <x v="61"/>
          </reference>
          <reference field="15" count="1" selected="0">
            <x v="1"/>
          </reference>
          <reference field="17" count="2">
            <x v="18"/>
            <x v="19"/>
          </reference>
          <reference field="18" count="1" selected="0">
            <x v="16"/>
          </reference>
          <reference field="21" count="1" selected="0">
            <x v="11"/>
          </reference>
        </references>
      </pivotArea>
    </format>
    <format dxfId="878">
      <pivotArea dataOnly="0" labelOnly="1" outline="0" fieldPosition="0">
        <references count="7">
          <reference field="5" count="1" selected="0">
            <x v="2"/>
          </reference>
          <reference field="11" count="1" selected="0">
            <x v="1"/>
          </reference>
          <reference field="14" count="1" selected="0">
            <x v="61"/>
          </reference>
          <reference field="15" count="1" selected="0">
            <x v="1"/>
          </reference>
          <reference field="17" count="1">
            <x v="31"/>
          </reference>
          <reference field="18" count="1" selected="0">
            <x v="17"/>
          </reference>
          <reference field="21" count="1" selected="0">
            <x v="11"/>
          </reference>
        </references>
      </pivotArea>
    </format>
    <format dxfId="877">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2">
            <x v="18"/>
            <x v="19"/>
          </reference>
          <reference field="18" count="1" selected="0">
            <x v="16"/>
          </reference>
          <reference field="21" count="1" selected="0">
            <x v="11"/>
          </reference>
        </references>
      </pivotArea>
    </format>
    <format dxfId="876">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2">
            <x v="18"/>
            <x v="19"/>
          </reference>
          <reference field="18" count="1" selected="0">
            <x v="16"/>
          </reference>
          <reference field="21" count="1" selected="0">
            <x v="11"/>
          </reference>
        </references>
      </pivotArea>
    </format>
    <format dxfId="875">
      <pivotArea dataOnly="0" labelOnly="1" outline="0" fieldPosition="0">
        <references count="7">
          <reference field="5" count="1" selected="0">
            <x v="2"/>
          </reference>
          <reference field="11" count="1" selected="0">
            <x v="27"/>
          </reference>
          <reference field="14" count="1" selected="0">
            <x v="330"/>
          </reference>
          <reference field="15" count="1" selected="0">
            <x v="1"/>
          </reference>
          <reference field="17" count="1">
            <x v="18"/>
          </reference>
          <reference field="18" count="1" selected="0">
            <x v="16"/>
          </reference>
          <reference field="21" count="1" selected="0">
            <x v="11"/>
          </reference>
        </references>
      </pivotArea>
    </format>
    <format dxfId="874">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2">
            <x v="18"/>
            <x v="19"/>
          </reference>
          <reference field="18" count="1" selected="0">
            <x v="16"/>
          </reference>
          <reference field="21" count="1" selected="0">
            <x v="11"/>
          </reference>
        </references>
      </pivotArea>
    </format>
    <format dxfId="873">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1">
            <x v="30"/>
          </reference>
          <reference field="18" count="1" selected="0">
            <x v="15"/>
          </reference>
          <reference field="21" count="1" selected="0">
            <x v="11"/>
          </reference>
        </references>
      </pivotArea>
    </format>
    <format dxfId="872">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11"/>
          </reference>
        </references>
      </pivotArea>
    </format>
    <format dxfId="871">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11"/>
          </reference>
        </references>
      </pivotArea>
    </format>
    <format dxfId="870">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1">
            <x v="31"/>
          </reference>
          <reference field="18" count="1" selected="0">
            <x v="17"/>
          </reference>
          <reference field="21" count="1" selected="0">
            <x v="11"/>
          </reference>
        </references>
      </pivotArea>
    </format>
    <format dxfId="869">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1">
            <x v="18"/>
          </reference>
          <reference field="18" count="1" selected="0">
            <x v="16"/>
          </reference>
          <reference field="21" count="1" selected="0">
            <x v="11"/>
          </reference>
        </references>
      </pivotArea>
    </format>
    <format dxfId="868">
      <pivotArea dataOnly="0" labelOnly="1" outline="0" fieldPosition="0">
        <references count="7">
          <reference field="5" count="1" selected="0">
            <x v="2"/>
          </reference>
          <reference field="11" count="1" selected="0">
            <x v="4"/>
          </reference>
          <reference field="14" count="1" selected="0">
            <x v="68"/>
          </reference>
          <reference field="15" count="1" selected="0">
            <x v="1"/>
          </reference>
          <reference field="17" count="1">
            <x v="18"/>
          </reference>
          <reference field="18" count="1" selected="0">
            <x v="16"/>
          </reference>
          <reference field="21" count="1" selected="0">
            <x v="11"/>
          </reference>
        </references>
      </pivotArea>
    </format>
    <format dxfId="867">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11"/>
          </reference>
        </references>
      </pivotArea>
    </format>
    <format dxfId="866">
      <pivotArea dataOnly="0" labelOnly="1" outline="0" fieldPosition="0">
        <references count="7">
          <reference field="5" count="1" selected="0">
            <x v="2"/>
          </reference>
          <reference field="11" count="1" selected="0">
            <x v="14"/>
          </reference>
          <reference field="14" count="1" selected="0">
            <x v="71"/>
          </reference>
          <reference field="15" count="1" selected="0">
            <x v="1"/>
          </reference>
          <reference field="17" count="2">
            <x v="18"/>
            <x v="19"/>
          </reference>
          <reference field="18" count="1" selected="0">
            <x v="16"/>
          </reference>
          <reference field="21" count="1" selected="0">
            <x v="11"/>
          </reference>
        </references>
      </pivotArea>
    </format>
    <format dxfId="865">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30"/>
          </reference>
          <reference field="18" count="1" selected="0">
            <x v="15"/>
          </reference>
          <reference field="21" count="1" selected="0">
            <x v="11"/>
          </reference>
        </references>
      </pivotArea>
    </format>
    <format dxfId="864">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11"/>
          </reference>
        </references>
      </pivotArea>
    </format>
    <format dxfId="863">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1">
            <x v="30"/>
          </reference>
          <reference field="18" count="1" selected="0">
            <x v="15"/>
          </reference>
          <reference field="21" count="1" selected="0">
            <x v="11"/>
          </reference>
        </references>
      </pivotArea>
    </format>
    <format dxfId="862">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11"/>
          </reference>
        </references>
      </pivotArea>
    </format>
    <format dxfId="861">
      <pivotArea dataOnly="0" labelOnly="1" outline="0" fieldPosition="0">
        <references count="7">
          <reference field="5" count="1" selected="0">
            <x v="2"/>
          </reference>
          <reference field="11" count="1" selected="0">
            <x v="13"/>
          </reference>
          <reference field="14" count="1" selected="0">
            <x v="74"/>
          </reference>
          <reference field="15" count="1" selected="0">
            <x v="1"/>
          </reference>
          <reference field="17" count="2">
            <x v="18"/>
            <x v="19"/>
          </reference>
          <reference field="18" count="1" selected="0">
            <x v="16"/>
          </reference>
          <reference field="21" count="1" selected="0">
            <x v="11"/>
          </reference>
        </references>
      </pivotArea>
    </format>
    <format dxfId="860">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30"/>
          </reference>
          <reference field="18" count="1" selected="0">
            <x v="15"/>
          </reference>
          <reference field="21" count="1" selected="0">
            <x v="11"/>
          </reference>
        </references>
      </pivotArea>
    </format>
    <format dxfId="859">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8"/>
          </reference>
          <reference field="18" count="1" selected="0">
            <x v="16"/>
          </reference>
          <reference field="21" count="1" selected="0">
            <x v="11"/>
          </reference>
        </references>
      </pivotArea>
    </format>
    <format dxfId="858">
      <pivotArea dataOnly="0" labelOnly="1" outline="0" fieldPosition="0">
        <references count="7">
          <reference field="5" count="1" selected="0">
            <x v="2"/>
          </reference>
          <reference field="11" count="1" selected="0">
            <x v="14"/>
          </reference>
          <reference field="14" count="1" selected="0">
            <x v="235"/>
          </reference>
          <reference field="15" count="1" selected="0">
            <x v="1"/>
          </reference>
          <reference field="17" count="1">
            <x v="18"/>
          </reference>
          <reference field="18" count="1" selected="0">
            <x v="16"/>
          </reference>
          <reference field="21" count="1" selected="0">
            <x v="11"/>
          </reference>
        </references>
      </pivotArea>
    </format>
    <format dxfId="857">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8"/>
          </reference>
          <reference field="18" count="1" selected="0">
            <x v="16"/>
          </reference>
          <reference field="21" count="1" selected="0">
            <x v="11"/>
          </reference>
        </references>
      </pivotArea>
    </format>
    <format dxfId="856">
      <pivotArea dataOnly="0" labelOnly="1" outline="0" fieldPosition="0">
        <references count="7">
          <reference field="5" count="1" selected="0">
            <x v="2"/>
          </reference>
          <reference field="11" count="1" selected="0">
            <x v="1"/>
          </reference>
          <reference field="14" count="1" selected="0">
            <x v="365"/>
          </reference>
          <reference field="15" count="1" selected="0">
            <x v="1"/>
          </reference>
          <reference field="17" count="2">
            <x v="18"/>
            <x v="19"/>
          </reference>
          <reference field="18" count="1" selected="0">
            <x v="16"/>
          </reference>
          <reference field="21" count="1" selected="0">
            <x v="11"/>
          </reference>
        </references>
      </pivotArea>
    </format>
    <format dxfId="855">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30"/>
          </reference>
          <reference field="18" count="1" selected="0">
            <x v="15"/>
          </reference>
          <reference field="21" count="1" selected="0">
            <x v="11"/>
          </reference>
        </references>
      </pivotArea>
    </format>
    <format dxfId="854">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1">
            <x v="18"/>
          </reference>
          <reference field="18" count="1" selected="0">
            <x v="16"/>
          </reference>
          <reference field="21" count="1" selected="0">
            <x v="11"/>
          </reference>
        </references>
      </pivotArea>
    </format>
    <format dxfId="853">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2">
            <x v="18"/>
            <x v="19"/>
          </reference>
          <reference field="18" count="1" selected="0">
            <x v="16"/>
          </reference>
          <reference field="21" count="1" selected="0">
            <x v="11"/>
          </reference>
        </references>
      </pivotArea>
    </format>
    <format dxfId="852">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2">
            <x v="18"/>
            <x v="19"/>
          </reference>
          <reference field="18" count="1" selected="0">
            <x v="16"/>
          </reference>
          <reference field="21" count="1" selected="0">
            <x v="11"/>
          </reference>
        </references>
      </pivotArea>
    </format>
    <format dxfId="851">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1">
            <x v="31"/>
          </reference>
          <reference field="18" count="1" selected="0">
            <x v="17"/>
          </reference>
          <reference field="21" count="1" selected="0">
            <x v="11"/>
          </reference>
        </references>
      </pivotArea>
    </format>
    <format dxfId="850">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2">
            <x v="18"/>
            <x v="19"/>
          </reference>
          <reference field="18" count="1" selected="0">
            <x v="16"/>
          </reference>
          <reference field="21" count="1" selected="0">
            <x v="11"/>
          </reference>
        </references>
      </pivotArea>
    </format>
    <format dxfId="849">
      <pivotArea dataOnly="0" labelOnly="1" outline="0" fieldPosition="0">
        <references count="7">
          <reference field="5" count="1" selected="0">
            <x v="2"/>
          </reference>
          <reference field="11" count="1" selected="0">
            <x v="20"/>
          </reference>
          <reference field="14" count="1" selected="0">
            <x v="354"/>
          </reference>
          <reference field="15" count="1" selected="0">
            <x v="1"/>
          </reference>
          <reference field="17" count="2">
            <x v="18"/>
            <x v="19"/>
          </reference>
          <reference field="18" count="1" selected="0">
            <x v="16"/>
          </reference>
          <reference field="21" count="1" selected="0">
            <x v="11"/>
          </reference>
        </references>
      </pivotArea>
    </format>
    <format dxfId="848">
      <pivotArea dataOnly="0" labelOnly="1" outline="0" fieldPosition="0">
        <references count="7">
          <reference field="5" count="1" selected="0">
            <x v="2"/>
          </reference>
          <reference field="11" count="1" selected="0">
            <x v="14"/>
          </reference>
          <reference field="14" count="1" selected="0">
            <x v="322"/>
          </reference>
          <reference field="15" count="1" selected="0">
            <x v="1"/>
          </reference>
          <reference field="17" count="1">
            <x v="18"/>
          </reference>
          <reference field="18" count="1" selected="0">
            <x v="16"/>
          </reference>
          <reference field="21" count="1" selected="0">
            <x v="11"/>
          </reference>
        </references>
      </pivotArea>
    </format>
    <format dxfId="847">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11"/>
          </reference>
        </references>
      </pivotArea>
    </format>
    <format dxfId="846">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1">
            <x v="31"/>
          </reference>
          <reference field="18" count="1" selected="0">
            <x v="17"/>
          </reference>
          <reference field="21" count="1" selected="0">
            <x v="11"/>
          </reference>
        </references>
      </pivotArea>
    </format>
    <format dxfId="845">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11"/>
          </reference>
        </references>
      </pivotArea>
    </format>
    <format dxfId="844">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2">
            <x v="18"/>
            <x v="19"/>
          </reference>
          <reference field="18" count="1" selected="0">
            <x v="16"/>
          </reference>
          <reference field="21" count="1" selected="0">
            <x v="11"/>
          </reference>
        </references>
      </pivotArea>
    </format>
    <format dxfId="843">
      <pivotArea dataOnly="0" labelOnly="1" outline="0" fieldPosition="0">
        <references count="7">
          <reference field="5" count="1" selected="0">
            <x v="3"/>
          </reference>
          <reference field="11" count="1" selected="0">
            <x v="13"/>
          </reference>
          <reference field="14" count="1" selected="0">
            <x v="83"/>
          </reference>
          <reference field="15" count="1" selected="0">
            <x v="1"/>
          </reference>
          <reference field="17" count="1">
            <x v="18"/>
          </reference>
          <reference field="18" count="1" selected="0">
            <x v="18"/>
          </reference>
          <reference field="21" count="1" selected="0">
            <x v="11"/>
          </reference>
        </references>
      </pivotArea>
    </format>
    <format dxfId="842">
      <pivotArea dataOnly="0" labelOnly="1" outline="0" fieldPosition="0">
        <references count="7">
          <reference field="5" count="1" selected="0">
            <x v="3"/>
          </reference>
          <reference field="11" count="1" selected="0">
            <x v="1"/>
          </reference>
          <reference field="14" count="1" selected="0">
            <x v="376"/>
          </reference>
          <reference field="15" count="1" selected="0">
            <x v="1"/>
          </reference>
          <reference field="17" count="1">
            <x v="18"/>
          </reference>
          <reference field="18" count="1" selected="0">
            <x v="18"/>
          </reference>
          <reference field="21" count="1" selected="0">
            <x v="11"/>
          </reference>
        </references>
      </pivotArea>
    </format>
    <format dxfId="841">
      <pivotArea dataOnly="0" labelOnly="1" outline="0" fieldPosition="0">
        <references count="7">
          <reference field="5" count="1" selected="0">
            <x v="3"/>
          </reference>
          <reference field="11" count="1" selected="0">
            <x v="13"/>
          </reference>
          <reference field="14" count="1" selected="0">
            <x v="84"/>
          </reference>
          <reference field="15" count="1" selected="0">
            <x v="1"/>
          </reference>
          <reference field="17" count="1">
            <x v="18"/>
          </reference>
          <reference field="18" count="1" selected="0">
            <x v="18"/>
          </reference>
          <reference field="21" count="1" selected="0">
            <x v="11"/>
          </reference>
        </references>
      </pivotArea>
    </format>
    <format dxfId="840">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11"/>
          </reference>
        </references>
      </pivotArea>
    </format>
    <format dxfId="839">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11"/>
          </reference>
        </references>
      </pivotArea>
    </format>
    <format dxfId="838">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1">
            <x v="18"/>
          </reference>
          <reference field="18" count="1" selected="0">
            <x v="18"/>
          </reference>
          <reference field="21" count="1" selected="0">
            <x v="11"/>
          </reference>
        </references>
      </pivotArea>
    </format>
    <format dxfId="837">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77"/>
          </reference>
          <reference field="18" count="1" selected="0">
            <x v="22"/>
          </reference>
          <reference field="21" count="1" selected="0">
            <x v="11"/>
          </reference>
        </references>
      </pivotArea>
    </format>
    <format dxfId="836">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11"/>
          </reference>
        </references>
      </pivotArea>
    </format>
    <format dxfId="835">
      <pivotArea dataOnly="0" labelOnly="1" outline="0" fieldPosition="0">
        <references count="7">
          <reference field="5" count="1" selected="0">
            <x v="3"/>
          </reference>
          <reference field="11" count="1" selected="0">
            <x v="13"/>
          </reference>
          <reference field="14" count="1" selected="0">
            <x v="90"/>
          </reference>
          <reference field="15" count="1" selected="0">
            <x v="1"/>
          </reference>
          <reference field="17" count="1">
            <x v="18"/>
          </reference>
          <reference field="18" count="1" selected="0">
            <x v="18"/>
          </reference>
          <reference field="21" count="1" selected="0">
            <x v="11"/>
          </reference>
        </references>
      </pivotArea>
    </format>
    <format dxfId="834">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11"/>
          </reference>
        </references>
      </pivotArea>
    </format>
    <format dxfId="833">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11"/>
          </reference>
        </references>
      </pivotArea>
    </format>
    <format dxfId="832">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11"/>
          </reference>
        </references>
      </pivotArea>
    </format>
    <format dxfId="831">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11"/>
          </reference>
        </references>
      </pivotArea>
    </format>
    <format dxfId="830">
      <pivotArea dataOnly="0" labelOnly="1" outline="0" fieldPosition="0">
        <references count="7">
          <reference field="5" count="1" selected="0">
            <x v="3"/>
          </reference>
          <reference field="11" count="1" selected="0">
            <x v="29"/>
          </reference>
          <reference field="14" count="1" selected="0">
            <x v="93"/>
          </reference>
          <reference field="15" count="1" selected="0">
            <x v="1"/>
          </reference>
          <reference field="17" count="1">
            <x v="18"/>
          </reference>
          <reference field="18" count="1" selected="0">
            <x v="18"/>
          </reference>
          <reference field="21" count="1" selected="0">
            <x v="11"/>
          </reference>
        </references>
      </pivotArea>
    </format>
    <format dxfId="829">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11"/>
          </reference>
        </references>
      </pivotArea>
    </format>
    <format dxfId="828">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11"/>
          </reference>
        </references>
      </pivotArea>
    </format>
    <format dxfId="827">
      <pivotArea dataOnly="0" labelOnly="1" outline="0" fieldPosition="0">
        <references count="7">
          <reference field="5" count="1" selected="0">
            <x v="3"/>
          </reference>
          <reference field="11" count="1" selected="0">
            <x v="13"/>
          </reference>
          <reference field="14" count="1" selected="0">
            <x v="95"/>
          </reference>
          <reference field="15" count="1" selected="0">
            <x v="1"/>
          </reference>
          <reference field="17" count="2">
            <x v="1"/>
            <x v="18"/>
          </reference>
          <reference field="18" count="1" selected="0">
            <x v="18"/>
          </reference>
          <reference field="21" count="1" selected="0">
            <x v="11"/>
          </reference>
        </references>
      </pivotArea>
    </format>
    <format dxfId="826">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1">
            <x v="18"/>
          </reference>
          <reference field="18" count="1" selected="0">
            <x v="18"/>
          </reference>
          <reference field="21" count="1" selected="0">
            <x v="11"/>
          </reference>
        </references>
      </pivotArea>
    </format>
    <format dxfId="825">
      <pivotArea dataOnly="0" labelOnly="1" outline="0" fieldPosition="0">
        <references count="7">
          <reference field="5" count="1" selected="0">
            <x v="3"/>
          </reference>
          <reference field="11" count="1" selected="0">
            <x v="29"/>
          </reference>
          <reference field="14" count="1" selected="0">
            <x v="97"/>
          </reference>
          <reference field="15" count="1" selected="0">
            <x v="1"/>
          </reference>
          <reference field="17" count="1">
            <x v="18"/>
          </reference>
          <reference field="18" count="1" selected="0">
            <x v="18"/>
          </reference>
          <reference field="21" count="1" selected="0">
            <x v="11"/>
          </reference>
        </references>
      </pivotArea>
    </format>
    <format dxfId="824">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11"/>
          </reference>
        </references>
      </pivotArea>
    </format>
    <format dxfId="823">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11"/>
          </reference>
        </references>
      </pivotArea>
    </format>
    <format dxfId="822">
      <pivotArea dataOnly="0" labelOnly="1" outline="0" fieldPosition="0">
        <references count="7">
          <reference field="5" count="1" selected="0">
            <x v="3"/>
          </reference>
          <reference field="11" count="1" selected="0">
            <x v="29"/>
          </reference>
          <reference field="14" count="1" selected="0">
            <x v="360"/>
          </reference>
          <reference field="15" count="1" selected="0">
            <x v="1"/>
          </reference>
          <reference field="17" count="1">
            <x v="18"/>
          </reference>
          <reference field="18" count="1" selected="0">
            <x v="18"/>
          </reference>
          <reference field="21" count="1" selected="0">
            <x v="11"/>
          </reference>
        </references>
      </pivotArea>
    </format>
    <format dxfId="821">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11"/>
          </reference>
        </references>
      </pivotArea>
    </format>
    <format dxfId="820">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2"/>
            <x v="91"/>
          </reference>
          <reference field="18" count="1" selected="0">
            <x v="1"/>
          </reference>
          <reference field="21" count="1" selected="0">
            <x v="11"/>
          </reference>
        </references>
      </pivotArea>
    </format>
    <format dxfId="819">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1">
            <x v="115"/>
          </reference>
          <reference field="18" count="1" selected="0">
            <x v="35"/>
          </reference>
          <reference field="21" count="1" selected="0">
            <x v="11"/>
          </reference>
        </references>
      </pivotArea>
    </format>
    <format dxfId="818">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11"/>
          </reference>
        </references>
      </pivotArea>
    </format>
    <format dxfId="817">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11"/>
          </reference>
        </references>
      </pivotArea>
    </format>
    <format dxfId="816">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11"/>
          </reference>
        </references>
      </pivotArea>
    </format>
    <format dxfId="815">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2">
            <x v="1"/>
            <x v="80"/>
          </reference>
          <reference field="18" count="1" selected="0">
            <x v="0"/>
          </reference>
          <reference field="21" count="1" selected="0">
            <x v="11"/>
          </reference>
        </references>
      </pivotArea>
    </format>
    <format dxfId="814">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11"/>
          </reference>
        </references>
      </pivotArea>
    </format>
    <format dxfId="813">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1">
            <x v="115"/>
          </reference>
          <reference field="18" count="1" selected="0">
            <x v="35"/>
          </reference>
          <reference field="21" count="1" selected="0">
            <x v="11"/>
          </reference>
        </references>
      </pivotArea>
    </format>
    <format dxfId="812">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11"/>
          </reference>
        </references>
      </pivotArea>
    </format>
    <format dxfId="811">
      <pivotArea dataOnly="0" labelOnly="1" outline="0" fieldPosition="0">
        <references count="7">
          <reference field="5" count="1" selected="0">
            <x v="0"/>
          </reference>
          <reference field="11" count="1" selected="0">
            <x v="17"/>
          </reference>
          <reference field="14" count="1" selected="0">
            <x v="368"/>
          </reference>
          <reference field="15" count="1" selected="0">
            <x v="0"/>
          </reference>
          <reference field="17" count="2">
            <x v="1"/>
            <x v="5"/>
          </reference>
          <reference field="18" count="1" selected="0">
            <x v="0"/>
          </reference>
          <reference field="21" count="1" selected="0">
            <x v="11"/>
          </reference>
        </references>
      </pivotArea>
    </format>
    <format dxfId="810">
      <pivotArea dataOnly="0" labelOnly="1" outline="0" fieldPosition="0">
        <references count="7">
          <reference field="5" count="1" selected="0">
            <x v="0"/>
          </reference>
          <reference field="11" count="1" selected="0">
            <x v="17"/>
          </reference>
          <reference field="14" count="1" selected="0">
            <x v="368"/>
          </reference>
          <reference field="15" count="1" selected="0">
            <x v="0"/>
          </reference>
          <reference field="17" count="1">
            <x v="2"/>
          </reference>
          <reference field="18" count="1" selected="0">
            <x v="1"/>
          </reference>
          <reference field="21" count="1" selected="0">
            <x v="11"/>
          </reference>
        </references>
      </pivotArea>
    </format>
    <format dxfId="809">
      <pivotArea dataOnly="0" labelOnly="1" outline="0" fieldPosition="0">
        <references count="7">
          <reference field="5" count="1" selected="0">
            <x v="0"/>
          </reference>
          <reference field="11" count="1" selected="0">
            <x v="17"/>
          </reference>
          <reference field="14" count="1" selected="0">
            <x v="368"/>
          </reference>
          <reference field="15" count="1" selected="0">
            <x v="0"/>
          </reference>
          <reference field="17" count="1">
            <x v="27"/>
          </reference>
          <reference field="18" count="1" selected="0">
            <x v="3"/>
          </reference>
          <reference field="21" count="1" selected="0">
            <x v="11"/>
          </reference>
        </references>
      </pivotArea>
    </format>
    <format dxfId="808">
      <pivotArea dataOnly="0" labelOnly="1" outline="0" fieldPosition="0">
        <references count="7">
          <reference field="5" count="1" selected="0">
            <x v="0"/>
          </reference>
          <reference field="11" count="1" selected="0">
            <x v="1"/>
          </reference>
          <reference field="14" count="1" selected="0">
            <x v="38"/>
          </reference>
          <reference field="15" count="1" selected="0">
            <x v="1"/>
          </reference>
          <reference field="17" count="1">
            <x v="3"/>
          </reference>
          <reference field="18" count="1" selected="0">
            <x v="0"/>
          </reference>
          <reference field="21" count="1" selected="0">
            <x v="11"/>
          </reference>
        </references>
      </pivotArea>
    </format>
    <format dxfId="807">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1">
            <x v="48"/>
          </reference>
          <reference field="18" count="1" selected="0">
            <x v="0"/>
          </reference>
          <reference field="21" count="1" selected="0">
            <x v="11"/>
          </reference>
        </references>
      </pivotArea>
    </format>
    <format dxfId="806">
      <pivotArea dataOnly="0" labelOnly="1" outline="0" fieldPosition="0">
        <references count="7">
          <reference field="5" count="1" selected="0">
            <x v="0"/>
          </reference>
          <reference field="11" count="1" selected="0">
            <x v="14"/>
          </reference>
          <reference field="14" count="1" selected="0">
            <x v="41"/>
          </reference>
          <reference field="15" count="1" selected="0">
            <x v="1"/>
          </reference>
          <reference field="17" count="2">
            <x v="1"/>
            <x v="92"/>
          </reference>
          <reference field="18" count="1" selected="0">
            <x v="0"/>
          </reference>
          <reference field="21" count="1" selected="0">
            <x v="11"/>
          </reference>
        </references>
      </pivotArea>
    </format>
    <format dxfId="805">
      <pivotArea dataOnly="0" labelOnly="1" outline="0" fieldPosition="0">
        <references count="7">
          <reference field="5" count="1" selected="0">
            <x v="0"/>
          </reference>
          <reference field="11" count="1" selected="0">
            <x v="0"/>
          </reference>
          <reference field="14" count="1" selected="0">
            <x v="9"/>
          </reference>
          <reference field="15" count="1" selected="0">
            <x v="1"/>
          </reference>
          <reference field="17" count="1">
            <x v="1"/>
          </reference>
          <reference field="18" count="1" selected="0">
            <x v="0"/>
          </reference>
          <reference field="21" count="1" selected="0">
            <x v="11"/>
          </reference>
        </references>
      </pivotArea>
    </format>
    <format dxfId="804">
      <pivotArea dataOnly="0" labelOnly="1" outline="0" fieldPosition="0">
        <references count="7">
          <reference field="5" count="1" selected="0">
            <x v="0"/>
          </reference>
          <reference field="11" count="1" selected="0">
            <x v="4"/>
          </reference>
          <reference field="14" count="1" selected="0">
            <x v="10"/>
          </reference>
          <reference field="15" count="1" selected="0">
            <x v="1"/>
          </reference>
          <reference field="17" count="1">
            <x v="1"/>
          </reference>
          <reference field="18" count="1" selected="0">
            <x v="0"/>
          </reference>
          <reference field="21" count="1" selected="0">
            <x v="11"/>
          </reference>
        </references>
      </pivotArea>
    </format>
    <format dxfId="803">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11"/>
          </reference>
        </references>
      </pivotArea>
    </format>
    <format dxfId="802">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11"/>
          </reference>
        </references>
      </pivotArea>
    </format>
    <format dxfId="801">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11"/>
          </reference>
        </references>
      </pivotArea>
    </format>
    <format dxfId="800">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11"/>
          </reference>
        </references>
      </pivotArea>
    </format>
    <format dxfId="799">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11"/>
          </reference>
        </references>
      </pivotArea>
    </format>
    <format dxfId="798">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11"/>
          </reference>
        </references>
      </pivotArea>
    </format>
    <format dxfId="797">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2">
            <x v="1"/>
            <x v="4"/>
          </reference>
          <reference field="18" count="1" selected="0">
            <x v="0"/>
          </reference>
          <reference field="21" count="1" selected="0">
            <x v="11"/>
          </reference>
        </references>
      </pivotArea>
    </format>
    <format dxfId="796">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2">
            <x v="1"/>
            <x v="13"/>
          </reference>
          <reference field="18" count="1" selected="0">
            <x v="0"/>
          </reference>
          <reference field="21" count="1" selected="0">
            <x v="11"/>
          </reference>
        </references>
      </pivotArea>
    </format>
    <format dxfId="795">
      <pivotArea dataOnly="0" labelOnly="1" outline="0" fieldPosition="0">
        <references count="7">
          <reference field="5" count="1" selected="0">
            <x v="0"/>
          </reference>
          <reference field="11" count="1" selected="0">
            <x v="9"/>
          </reference>
          <reference field="14" count="1" selected="0">
            <x v="253"/>
          </reference>
          <reference field="15" count="1" selected="0">
            <x v="1"/>
          </reference>
          <reference field="17" count="1">
            <x v="2"/>
          </reference>
          <reference field="18" count="1" selected="0">
            <x v="1"/>
          </reference>
          <reference field="21" count="1" selected="0">
            <x v="11"/>
          </reference>
        </references>
      </pivotArea>
    </format>
    <format dxfId="794">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11"/>
          </reference>
        </references>
      </pivotArea>
    </format>
    <format dxfId="793">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11"/>
          </reference>
        </references>
      </pivotArea>
    </format>
    <format dxfId="792">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11"/>
          </reference>
        </references>
      </pivotArea>
    </format>
    <format dxfId="791">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11"/>
          </reference>
        </references>
      </pivotArea>
    </format>
    <format dxfId="790">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2">
            <x v="1"/>
            <x v="10"/>
          </reference>
          <reference field="18" count="1" selected="0">
            <x v="0"/>
          </reference>
          <reference field="21" count="1" selected="0">
            <x v="11"/>
          </reference>
        </references>
      </pivotArea>
    </format>
    <format dxfId="789">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11"/>
          </reference>
        </references>
      </pivotArea>
    </format>
    <format dxfId="788">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11"/>
          </reference>
        </references>
      </pivotArea>
    </format>
    <format dxfId="787">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4"/>
          </reference>
          <reference field="18" count="1" selected="0">
            <x v="2"/>
          </reference>
          <reference field="21" count="1" selected="0">
            <x v="11"/>
          </reference>
        </references>
      </pivotArea>
    </format>
    <format dxfId="786">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3">
            <x v="1"/>
            <x v="7"/>
            <x v="80"/>
          </reference>
          <reference field="18" count="1" selected="0">
            <x v="0"/>
          </reference>
          <reference field="21" count="1" selected="0">
            <x v="11"/>
          </reference>
        </references>
      </pivotArea>
    </format>
    <format dxfId="785">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
          </reference>
          <reference field="18" count="1" selected="0">
            <x v="1"/>
          </reference>
          <reference field="21" count="1" selected="0">
            <x v="11"/>
          </reference>
        </references>
      </pivotArea>
    </format>
    <format dxfId="784">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8"/>
          </reference>
          <reference field="18" count="1" selected="0">
            <x v="2"/>
          </reference>
          <reference field="21" count="1" selected="0">
            <x v="11"/>
          </reference>
        </references>
      </pivotArea>
    </format>
    <format dxfId="783">
      <pivotArea dataOnly="0" labelOnly="1" outline="0" fieldPosition="0">
        <references count="7">
          <reference field="5" count="1" selected="0">
            <x v="0"/>
          </reference>
          <reference field="11" count="1" selected="0">
            <x v="1"/>
          </reference>
          <reference field="14" count="1" selected="0">
            <x v="48"/>
          </reference>
          <reference field="15" count="1" selected="0">
            <x v="1"/>
          </reference>
          <reference field="17" count="1">
            <x v="1"/>
          </reference>
          <reference field="18" count="1" selected="0">
            <x v="0"/>
          </reference>
          <reference field="21" count="1" selected="0">
            <x v="11"/>
          </reference>
        </references>
      </pivotArea>
    </format>
    <format dxfId="782">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11"/>
          </reference>
        </references>
      </pivotArea>
    </format>
    <format dxfId="781">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1">
            <x v="3"/>
          </reference>
          <reference field="18" count="1" selected="0">
            <x v="0"/>
          </reference>
          <reference field="21" count="1" selected="0">
            <x v="11"/>
          </reference>
        </references>
      </pivotArea>
    </format>
    <format dxfId="780">
      <pivotArea dataOnly="0" labelOnly="1" outline="0" fieldPosition="0">
        <references count="7">
          <reference field="5" count="1" selected="0">
            <x v="0"/>
          </reference>
          <reference field="11" count="1" selected="0">
            <x v="1"/>
          </reference>
          <reference field="14" count="1" selected="0">
            <x v="377"/>
          </reference>
          <reference field="15" count="1" selected="0">
            <x v="1"/>
          </reference>
          <reference field="17" count="1">
            <x v="1"/>
          </reference>
          <reference field="18" count="1" selected="0">
            <x v="0"/>
          </reference>
          <reference field="21" count="1" selected="0">
            <x v="11"/>
          </reference>
        </references>
      </pivotArea>
    </format>
    <format dxfId="779">
      <pivotArea dataOnly="0" labelOnly="1" outline="0" fieldPosition="0">
        <references count="7">
          <reference field="5" count="1" selected="0">
            <x v="0"/>
          </reference>
          <reference field="11" count="1" selected="0">
            <x v="1"/>
          </reference>
          <reference field="14" count="1" selected="0">
            <x v="347"/>
          </reference>
          <reference field="15" count="1" selected="0">
            <x v="1"/>
          </reference>
          <reference field="17" count="1">
            <x v="3"/>
          </reference>
          <reference field="18" count="1" selected="0">
            <x v="0"/>
          </reference>
          <reference field="21" count="1" selected="0">
            <x v="11"/>
          </reference>
        </references>
      </pivotArea>
    </format>
    <format dxfId="778">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11"/>
          </reference>
        </references>
      </pivotArea>
    </format>
    <format dxfId="777">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2">
            <x v="1"/>
            <x v="9"/>
          </reference>
          <reference field="18" count="1" selected="0">
            <x v="0"/>
          </reference>
          <reference field="21" count="1" selected="0">
            <x v="11"/>
          </reference>
        </references>
      </pivotArea>
    </format>
    <format dxfId="776">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1">
            <x v="2"/>
          </reference>
          <reference field="18" count="1" selected="0">
            <x v="1"/>
          </reference>
          <reference field="21" count="1" selected="0">
            <x v="11"/>
          </reference>
        </references>
      </pivotArea>
    </format>
    <format dxfId="775">
      <pivotArea dataOnly="0" labelOnly="1" outline="0" fieldPosition="0">
        <references count="7">
          <reference field="5" count="1" selected="0">
            <x v="0"/>
          </reference>
          <reference field="11" count="1" selected="0">
            <x v="1"/>
          </reference>
          <reference field="14" count="1" selected="0">
            <x v="53"/>
          </reference>
          <reference field="15" count="1" selected="0">
            <x v="1"/>
          </reference>
          <reference field="17" count="2">
            <x v="1"/>
            <x v="3"/>
          </reference>
          <reference field="18" count="1" selected="0">
            <x v="0"/>
          </reference>
          <reference field="21" count="1" selected="0">
            <x v="11"/>
          </reference>
        </references>
      </pivotArea>
    </format>
    <format dxfId="774">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11"/>
          </reference>
        </references>
      </pivotArea>
    </format>
    <format dxfId="773">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11"/>
          </reference>
        </references>
      </pivotArea>
    </format>
    <format dxfId="772">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11"/>
          </reference>
        </references>
      </pivotArea>
    </format>
    <format dxfId="771">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11"/>
          </reference>
        </references>
      </pivotArea>
    </format>
    <format dxfId="770">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11"/>
          </reference>
        </references>
      </pivotArea>
    </format>
    <format dxfId="769">
      <pivotArea dataOnly="0" labelOnly="1" outline="0" fieldPosition="0">
        <references count="7">
          <reference field="5" count="1" selected="0">
            <x v="4"/>
          </reference>
          <reference field="11" count="1" selected="0">
            <x v="5"/>
          </reference>
          <reference field="14" count="1" selected="0">
            <x v="103"/>
          </reference>
          <reference field="15" count="1" selected="0">
            <x v="1"/>
          </reference>
          <reference field="17" count="1">
            <x v="1"/>
          </reference>
          <reference field="18" count="1" selected="0">
            <x v="0"/>
          </reference>
          <reference field="21" count="1" selected="0">
            <x v="11"/>
          </reference>
        </references>
      </pivotArea>
    </format>
    <format dxfId="768">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11"/>
          </reference>
        </references>
      </pivotArea>
    </format>
    <format dxfId="767">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1">
            <x v="38"/>
          </reference>
          <reference field="18" count="1" selected="0">
            <x v="19"/>
          </reference>
          <reference field="21" count="1" selected="0">
            <x v="11"/>
          </reference>
        </references>
      </pivotArea>
    </format>
    <format dxfId="766">
      <pivotArea dataOnly="0" labelOnly="1" outline="0" fieldPosition="0">
        <references count="7">
          <reference field="5" count="1" selected="0">
            <x v="4"/>
          </reference>
          <reference field="11" count="1" selected="0">
            <x v="10"/>
          </reference>
          <reference field="14" count="1" selected="0">
            <x v="105"/>
          </reference>
          <reference field="15" count="1" selected="0">
            <x v="1"/>
          </reference>
          <reference field="17" count="2">
            <x v="1"/>
            <x v="16"/>
          </reference>
          <reference field="18" count="1" selected="0">
            <x v="0"/>
          </reference>
          <reference field="21" count="1" selected="0">
            <x v="11"/>
          </reference>
        </references>
      </pivotArea>
    </format>
    <format dxfId="765">
      <pivotArea dataOnly="0" labelOnly="1" outline="0" fieldPosition="0">
        <references count="7">
          <reference field="5" count="1" selected="0">
            <x v="4"/>
          </reference>
          <reference field="11" count="1" selected="0">
            <x v="10"/>
          </reference>
          <reference field="14" count="1" selected="0">
            <x v="105"/>
          </reference>
          <reference field="15" count="1" selected="0">
            <x v="1"/>
          </reference>
          <reference field="17" count="1">
            <x v="38"/>
          </reference>
          <reference field="18" count="1" selected="0">
            <x v="19"/>
          </reference>
          <reference field="21" count="1" selected="0">
            <x v="11"/>
          </reference>
        </references>
      </pivotArea>
    </format>
    <format dxfId="764">
      <pivotArea dataOnly="0" labelOnly="1" outline="0" fieldPosition="0">
        <references count="7">
          <reference field="5" count="1" selected="0">
            <x v="4"/>
          </reference>
          <reference field="11" count="1" selected="0">
            <x v="2"/>
          </reference>
          <reference field="14" count="1" selected="0">
            <x v="106"/>
          </reference>
          <reference field="15" count="1" selected="0">
            <x v="1"/>
          </reference>
          <reference field="17" count="2">
            <x v="1"/>
            <x v="37"/>
          </reference>
          <reference field="18" count="1" selected="0">
            <x v="0"/>
          </reference>
          <reference field="21" count="1" selected="0">
            <x v="11"/>
          </reference>
        </references>
      </pivotArea>
    </format>
    <format dxfId="763">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11"/>
          </reference>
        </references>
      </pivotArea>
    </format>
    <format dxfId="762">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1">
            <x v="99"/>
          </reference>
          <reference field="18" count="1" selected="0">
            <x v="2"/>
          </reference>
          <reference field="21" count="1" selected="0">
            <x v="11"/>
          </reference>
        </references>
      </pivotArea>
    </format>
    <format dxfId="761">
      <pivotArea dataOnly="0" labelOnly="1" outline="0" fieldPosition="0">
        <references count="7">
          <reference field="5" count="1" selected="0">
            <x v="4"/>
          </reference>
          <reference field="11" count="1" selected="0">
            <x v="0"/>
          </reference>
          <reference field="14" count="1" selected="0">
            <x v="311"/>
          </reference>
          <reference field="15" count="1" selected="0">
            <x v="1"/>
          </reference>
          <reference field="17" count="1">
            <x v="33"/>
          </reference>
          <reference field="18" count="1" selected="0">
            <x v="0"/>
          </reference>
          <reference field="21" count="1" selected="0">
            <x v="11"/>
          </reference>
        </references>
      </pivotArea>
    </format>
    <format dxfId="760">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11"/>
          </reference>
        </references>
      </pivotArea>
    </format>
    <format dxfId="759">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11"/>
          </reference>
        </references>
      </pivotArea>
    </format>
    <format dxfId="758">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11"/>
          </reference>
        </references>
      </pivotArea>
    </format>
    <format dxfId="757">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11"/>
          </reference>
        </references>
      </pivotArea>
    </format>
    <format dxfId="756">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11"/>
          </reference>
        </references>
      </pivotArea>
    </format>
    <format dxfId="755">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11"/>
          </reference>
        </references>
      </pivotArea>
    </format>
    <format dxfId="754">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11"/>
          </reference>
        </references>
      </pivotArea>
    </format>
    <format dxfId="753">
      <pivotArea dataOnly="0" labelOnly="1" outline="0" fieldPosition="0">
        <references count="7">
          <reference field="5" count="1" selected="0">
            <x v="4"/>
          </reference>
          <reference field="11" count="1" selected="0">
            <x v="5"/>
          </reference>
          <reference field="14" count="1" selected="0">
            <x v="369"/>
          </reference>
          <reference field="15" count="1" selected="0">
            <x v="1"/>
          </reference>
          <reference field="17" count="1">
            <x v="1"/>
          </reference>
          <reference field="18" count="1" selected="0">
            <x v="0"/>
          </reference>
          <reference field="21" count="1" selected="0">
            <x v="11"/>
          </reference>
        </references>
      </pivotArea>
    </format>
    <format dxfId="752">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11"/>
          </reference>
        </references>
      </pivotArea>
    </format>
    <format dxfId="751">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11"/>
          </reference>
        </references>
      </pivotArea>
    </format>
    <format dxfId="750">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1">
            <x v="27"/>
          </reference>
          <reference field="18" count="1" selected="0">
            <x v="3"/>
          </reference>
          <reference field="21" count="1" selected="0">
            <x v="11"/>
          </reference>
        </references>
      </pivotArea>
    </format>
    <format dxfId="749">
      <pivotArea dataOnly="0" labelOnly="1" outline="0" fieldPosition="0">
        <references count="7">
          <reference field="5" count="1" selected="0">
            <x v="4"/>
          </reference>
          <reference field="11" count="1" selected="0">
            <x v="2"/>
          </reference>
          <reference field="14" count="1" selected="0">
            <x v="370"/>
          </reference>
          <reference field="15" count="1" selected="0">
            <x v="1"/>
          </reference>
          <reference field="17" count="2">
            <x v="1"/>
            <x v="37"/>
          </reference>
          <reference field="18" count="1" selected="0">
            <x v="0"/>
          </reference>
          <reference field="21" count="1" selected="0">
            <x v="11"/>
          </reference>
        </references>
      </pivotArea>
    </format>
    <format dxfId="748">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2">
            <x v="1"/>
            <x v="13"/>
          </reference>
          <reference field="18" count="1" selected="0">
            <x v="0"/>
          </reference>
          <reference field="21" count="1" selected="0">
            <x v="11"/>
          </reference>
        </references>
      </pivotArea>
    </format>
    <format dxfId="747">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11"/>
          </reference>
        </references>
      </pivotArea>
    </format>
    <format dxfId="746">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11"/>
          </reference>
        </references>
      </pivotArea>
    </format>
    <format dxfId="745">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11"/>
          </reference>
        </references>
      </pivotArea>
    </format>
    <format dxfId="744">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3">
            <x v="38"/>
            <x v="39"/>
            <x v="47"/>
          </reference>
          <reference field="18" count="1" selected="0">
            <x v="19"/>
          </reference>
          <reference field="21" count="1" selected="0">
            <x v="11"/>
          </reference>
        </references>
      </pivotArea>
    </format>
    <format dxfId="743">
      <pivotArea dataOnly="0" labelOnly="1" outline="0" fieldPosition="0">
        <references count="7">
          <reference field="5" count="1" selected="0">
            <x v="4"/>
          </reference>
          <reference field="11" count="1" selected="0">
            <x v="5"/>
          </reference>
          <reference field="14" count="1" selected="0">
            <x v="362"/>
          </reference>
          <reference field="15" count="1" selected="0">
            <x v="1"/>
          </reference>
          <reference field="17" count="1">
            <x v="33"/>
          </reference>
          <reference field="18" count="1" selected="0">
            <x v="0"/>
          </reference>
          <reference field="21" count="1" selected="0">
            <x v="11"/>
          </reference>
        </references>
      </pivotArea>
    </format>
    <format dxfId="742">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11"/>
          </reference>
        </references>
      </pivotArea>
    </format>
    <format dxfId="741">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11"/>
          </reference>
        </references>
      </pivotArea>
    </format>
    <format dxfId="740">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1">
            <x v="1"/>
          </reference>
          <reference field="18" count="1" selected="0">
            <x v="0"/>
          </reference>
          <reference field="21" count="1" selected="0">
            <x v="11"/>
          </reference>
        </references>
      </pivotArea>
    </format>
    <format dxfId="739">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11"/>
          </reference>
        </references>
      </pivotArea>
    </format>
    <format dxfId="738">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84"/>
          </reference>
          <reference field="18" count="1" selected="0">
            <x v="24"/>
          </reference>
          <reference field="21" count="1" selected="0">
            <x v="11"/>
          </reference>
        </references>
      </pivotArea>
    </format>
    <format dxfId="737">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11"/>
          </reference>
        </references>
      </pivotArea>
    </format>
    <format dxfId="736">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11"/>
          </reference>
        </references>
      </pivotArea>
    </format>
    <format dxfId="735">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11"/>
          </reference>
        </references>
      </pivotArea>
    </format>
    <format dxfId="734">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23"/>
          </reference>
          <reference field="18" count="1" selected="0">
            <x v="2"/>
          </reference>
          <reference field="21" count="1" selected="0">
            <x v="11"/>
          </reference>
        </references>
      </pivotArea>
    </format>
    <format dxfId="733">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38"/>
            <x v="47"/>
          </reference>
          <reference field="18" count="1" selected="0">
            <x v="19"/>
          </reference>
          <reference field="21" count="1" selected="0">
            <x v="11"/>
          </reference>
        </references>
      </pivotArea>
    </format>
    <format dxfId="732">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11"/>
          </reference>
        </references>
      </pivotArea>
    </format>
    <format dxfId="731">
      <pivotArea dataOnly="0" labelOnly="1" outline="0" fieldPosition="0">
        <references count="7">
          <reference field="5" count="1" selected="0">
            <x v="4"/>
          </reference>
          <reference field="11" count="1" selected="0">
            <x v="0"/>
          </reference>
          <reference field="14" count="1" selected="0">
            <x v="130"/>
          </reference>
          <reference field="15" count="1" selected="0">
            <x v="1"/>
          </reference>
          <reference field="17" count="1">
            <x v="33"/>
          </reference>
          <reference field="18" count="1" selected="0">
            <x v="0"/>
          </reference>
          <reference field="21" count="1" selected="0">
            <x v="11"/>
          </reference>
        </references>
      </pivotArea>
    </format>
    <format dxfId="730">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2">
            <x v="1"/>
            <x v="10"/>
          </reference>
          <reference field="18" count="1" selected="0">
            <x v="0"/>
          </reference>
          <reference field="21" count="1" selected="0">
            <x v="11"/>
          </reference>
        </references>
      </pivotArea>
    </format>
    <format dxfId="729">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11"/>
          </reference>
        </references>
      </pivotArea>
    </format>
    <format dxfId="728">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11"/>
          </reference>
        </references>
      </pivotArea>
    </format>
    <format dxfId="727">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11"/>
          </reference>
        </references>
      </pivotArea>
    </format>
    <format dxfId="726">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11"/>
          </reference>
        </references>
      </pivotArea>
    </format>
    <format dxfId="725">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11"/>
          </reference>
        </references>
      </pivotArea>
    </format>
    <format dxfId="724">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2">
            <x v="1"/>
            <x v="34"/>
          </reference>
          <reference field="18" count="1" selected="0">
            <x v="0"/>
          </reference>
          <reference field="21" count="1" selected="0">
            <x v="11"/>
          </reference>
        </references>
      </pivotArea>
    </format>
    <format dxfId="723">
      <pivotArea dataOnly="0" labelOnly="1" outline="0" fieldPosition="0">
        <references count="7">
          <reference field="5" count="1" selected="0">
            <x v="4"/>
          </reference>
          <reference field="11" count="1" selected="0">
            <x v="5"/>
          </reference>
          <reference field="14" count="1" selected="0">
            <x v="12"/>
          </reference>
          <reference field="15" count="1" selected="0">
            <x v="1"/>
          </reference>
          <reference field="17" count="1">
            <x v="7"/>
          </reference>
          <reference field="18" count="1" selected="0">
            <x v="0"/>
          </reference>
          <reference field="21" count="1" selected="0">
            <x v="11"/>
          </reference>
        </references>
      </pivotArea>
    </format>
    <format dxfId="722">
      <pivotArea dataOnly="0" labelOnly="1" outline="0" fieldPosition="0">
        <references count="7">
          <reference field="5" count="1" selected="0">
            <x v="4"/>
          </reference>
          <reference field="11" count="1" selected="0">
            <x v="0"/>
          </reference>
          <reference field="14" count="1" selected="0">
            <x v="373"/>
          </reference>
          <reference field="15" count="1" selected="0">
            <x v="1"/>
          </reference>
          <reference field="17" count="1">
            <x v="1"/>
          </reference>
          <reference field="18" count="1" selected="0">
            <x v="0"/>
          </reference>
          <reference field="21" count="1" selected="0">
            <x v="11"/>
          </reference>
        </references>
      </pivotArea>
    </format>
    <format dxfId="721">
      <pivotArea dataOnly="0" labelOnly="1" outline="0" fieldPosition="0">
        <references count="7">
          <reference field="5" count="1" selected="0">
            <x v="4"/>
          </reference>
          <reference field="11" count="1" selected="0">
            <x v="5"/>
          </reference>
          <reference field="14" count="1" selected="0">
            <x v="374"/>
          </reference>
          <reference field="15" count="1" selected="0">
            <x v="1"/>
          </reference>
          <reference field="17" count="1">
            <x v="1"/>
          </reference>
          <reference field="18" count="1" selected="0">
            <x v="0"/>
          </reference>
          <reference field="21" count="1" selected="0">
            <x v="11"/>
          </reference>
        </references>
      </pivotArea>
    </format>
    <format dxfId="720">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11"/>
          </reference>
        </references>
      </pivotArea>
    </format>
    <format dxfId="719">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11"/>
          </reference>
        </references>
      </pivotArea>
    </format>
    <format dxfId="718">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1">
            <x v="47"/>
          </reference>
          <reference field="18" count="1" selected="0">
            <x v="19"/>
          </reference>
          <reference field="21" count="1" selected="0">
            <x v="11"/>
          </reference>
        </references>
      </pivotArea>
    </format>
    <format dxfId="717">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4">
            <x v="21"/>
            <x v="23"/>
            <x v="59"/>
            <x v="62"/>
          </reference>
          <reference field="18" count="1" selected="0">
            <x v="2"/>
          </reference>
          <reference field="21" count="1" selected="0">
            <x v="11"/>
          </reference>
        </references>
      </pivotArea>
    </format>
    <format dxfId="716">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11"/>
          </reference>
        </references>
      </pivotArea>
    </format>
    <format dxfId="715">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38"/>
            <x v="47"/>
          </reference>
          <reference field="18" count="1" selected="0">
            <x v="19"/>
          </reference>
          <reference field="21" count="1" selected="0">
            <x v="11"/>
          </reference>
        </references>
      </pivotArea>
    </format>
    <format dxfId="714">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11"/>
          </reference>
        </references>
      </pivotArea>
    </format>
    <format dxfId="713">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46"/>
          </reference>
          <reference field="18" count="1" selected="0">
            <x v="2"/>
          </reference>
          <reference field="21" count="1" selected="0">
            <x v="11"/>
          </reference>
        </references>
      </pivotArea>
    </format>
    <format dxfId="712">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2">
            <x v="1"/>
            <x v="9"/>
          </reference>
          <reference field="18" count="1" selected="0">
            <x v="0"/>
          </reference>
          <reference field="21" count="1" selected="0">
            <x v="11"/>
          </reference>
        </references>
      </pivotArea>
    </format>
    <format dxfId="711">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11"/>
          </reference>
        </references>
      </pivotArea>
    </format>
    <format dxfId="710">
      <pivotArea dataOnly="0" labelOnly="1" outline="0" fieldPosition="0">
        <references count="7">
          <reference field="5" count="1" selected="0">
            <x v="4"/>
          </reference>
          <reference field="11" count="1" selected="0">
            <x v="1"/>
          </reference>
          <reference field="14" count="1" selected="0">
            <x v="148"/>
          </reference>
          <reference field="15" count="1" selected="0">
            <x v="1"/>
          </reference>
          <reference field="17" count="2">
            <x v="3"/>
            <x v="40"/>
          </reference>
          <reference field="18" count="1" selected="0">
            <x v="0"/>
          </reference>
          <reference field="21" count="1" selected="0">
            <x v="11"/>
          </reference>
        </references>
      </pivotArea>
    </format>
    <format dxfId="709">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11"/>
          </reference>
        </references>
      </pivotArea>
    </format>
    <format dxfId="708">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1">
            <x v="54"/>
          </reference>
          <reference field="18" count="1" selected="0">
            <x v="0"/>
          </reference>
          <reference field="21" count="1" selected="0">
            <x v="11"/>
          </reference>
        </references>
      </pivotArea>
    </format>
    <format dxfId="707">
      <pivotArea dataOnly="0" labelOnly="1" outline="0" fieldPosition="0">
        <references count="7">
          <reference field="5" count="1" selected="0">
            <x v="4"/>
          </reference>
          <reference field="11" count="1" selected="0">
            <x v="7"/>
          </reference>
          <reference field="14" count="1" selected="0">
            <x v="55"/>
          </reference>
          <reference field="15" count="1" selected="0">
            <x v="1"/>
          </reference>
          <reference field="17" count="1">
            <x v="1"/>
          </reference>
          <reference field="18" count="1" selected="0">
            <x v="0"/>
          </reference>
          <reference field="21" count="1" selected="0">
            <x v="11"/>
          </reference>
        </references>
      </pivotArea>
    </format>
    <format dxfId="706">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11"/>
          </reference>
        </references>
      </pivotArea>
    </format>
    <format dxfId="705">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2">
            <x v="1"/>
            <x v="9"/>
          </reference>
          <reference field="18" count="1" selected="0">
            <x v="0"/>
          </reference>
          <reference field="21" count="1" selected="0">
            <x v="11"/>
          </reference>
        </references>
      </pivotArea>
    </format>
    <format dxfId="704">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11"/>
          </reference>
        </references>
      </pivotArea>
    </format>
    <format dxfId="703">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1">
            <x v="23"/>
          </reference>
          <reference field="18" count="1" selected="0">
            <x v="2"/>
          </reference>
          <reference field="21" count="1" selected="0">
            <x v="11"/>
          </reference>
        </references>
      </pivotArea>
    </format>
    <format dxfId="702">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11"/>
          </reference>
        </references>
      </pivotArea>
    </format>
    <format dxfId="701">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2">
            <x v="1"/>
            <x v="36"/>
          </reference>
          <reference field="18" count="1" selected="0">
            <x v="0"/>
          </reference>
          <reference field="21" count="1" selected="0">
            <x v="11"/>
          </reference>
        </references>
      </pivotArea>
    </format>
    <format dxfId="700">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1">
            <x v="47"/>
          </reference>
          <reference field="18" count="1" selected="0">
            <x v="19"/>
          </reference>
          <reference field="21" count="1" selected="0">
            <x v="11"/>
          </reference>
        </references>
      </pivotArea>
    </format>
    <format dxfId="699">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11"/>
          </reference>
        </references>
      </pivotArea>
    </format>
    <format dxfId="698">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11"/>
          </reference>
        </references>
      </pivotArea>
    </format>
    <format dxfId="697">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2">
            <x v="1"/>
            <x v="16"/>
          </reference>
          <reference field="18" count="1" selected="0">
            <x v="0"/>
          </reference>
          <reference field="21" count="1" selected="0">
            <x v="11"/>
          </reference>
        </references>
      </pivotArea>
    </format>
    <format dxfId="696">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38"/>
          </reference>
          <reference field="18" count="1" selected="0">
            <x v="19"/>
          </reference>
          <reference field="21" count="1" selected="0">
            <x v="11"/>
          </reference>
        </references>
      </pivotArea>
    </format>
    <format dxfId="695">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11"/>
          </reference>
        </references>
      </pivotArea>
    </format>
    <format dxfId="694">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23"/>
            <x v="99"/>
          </reference>
          <reference field="18" count="1" selected="0">
            <x v="2"/>
          </reference>
          <reference field="21" count="1" selected="0">
            <x v="11"/>
          </reference>
        </references>
      </pivotArea>
    </format>
    <format dxfId="693">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1">
            <x v="38"/>
          </reference>
          <reference field="18" count="1" selected="0">
            <x v="19"/>
          </reference>
          <reference field="21" count="1" selected="0">
            <x v="11"/>
          </reference>
        </references>
      </pivotArea>
    </format>
    <format dxfId="692">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2">
            <x v="1"/>
            <x v="34"/>
          </reference>
          <reference field="18" count="1" selected="0">
            <x v="0"/>
          </reference>
          <reference field="21" count="1" selected="0">
            <x v="11"/>
          </reference>
        </references>
      </pivotArea>
    </format>
    <format dxfId="691">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11"/>
          </reference>
        </references>
      </pivotArea>
    </format>
    <format dxfId="690">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38"/>
          </reference>
          <reference field="18" count="1" selected="0">
            <x v="19"/>
          </reference>
          <reference field="21" count="1" selected="0">
            <x v="11"/>
          </reference>
        </references>
      </pivotArea>
    </format>
    <format dxfId="689">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100"/>
          </reference>
          <reference field="18" count="1" selected="0">
            <x v="26"/>
          </reference>
          <reference field="21" count="1" selected="0">
            <x v="11"/>
          </reference>
        </references>
      </pivotArea>
    </format>
    <format dxfId="688">
      <pivotArea dataOnly="0" labelOnly="1" outline="0" fieldPosition="0">
        <references count="7">
          <reference field="5" count="1" selected="0">
            <x v="4"/>
          </reference>
          <reference field="11" count="1" selected="0">
            <x v="37"/>
          </reference>
          <reference field="14" count="1" selected="0">
            <x v="161"/>
          </reference>
          <reference field="15" count="1" selected="0">
            <x v="2"/>
          </reference>
          <reference field="17" count="2">
            <x v="1"/>
            <x v="34"/>
          </reference>
          <reference field="18" count="1" selected="0">
            <x v="0"/>
          </reference>
          <reference field="21" count="1" selected="0">
            <x v="11"/>
          </reference>
        </references>
      </pivotArea>
    </format>
    <format dxfId="687">
      <pivotArea dataOnly="0" labelOnly="1" outline="0" fieldPosition="0">
        <references count="7">
          <reference field="5" count="1" selected="0">
            <x v="4"/>
          </reference>
          <reference field="11" count="1" selected="0">
            <x v="37"/>
          </reference>
          <reference field="14" count="1" selected="0">
            <x v="161"/>
          </reference>
          <reference field="15" count="1" selected="0">
            <x v="2"/>
          </reference>
          <reference field="17" count="1">
            <x v="11"/>
          </reference>
          <reference field="18" count="1" selected="0">
            <x v="3"/>
          </reference>
          <reference field="21" count="1" selected="0">
            <x v="11"/>
          </reference>
        </references>
      </pivotArea>
    </format>
    <format dxfId="686">
      <pivotArea dataOnly="0" labelOnly="1" outline="0" fieldPosition="0">
        <references count="7">
          <reference field="5" count="1" selected="0">
            <x v="4"/>
          </reference>
          <reference field="11" count="1" selected="0">
            <x v="37"/>
          </reference>
          <reference field="14" count="1" selected="0">
            <x v="161"/>
          </reference>
          <reference field="15" count="1" selected="0">
            <x v="2"/>
          </reference>
          <reference field="17" count="4">
            <x v="56"/>
            <x v="57"/>
            <x v="58"/>
            <x v="59"/>
          </reference>
          <reference field="18" count="1" selected="0">
            <x v="2"/>
          </reference>
          <reference field="21" count="1" selected="0">
            <x v="11"/>
          </reference>
        </references>
      </pivotArea>
    </format>
    <format dxfId="685">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2">
            <x v="1"/>
            <x v="61"/>
          </reference>
          <reference field="18" count="1" selected="0">
            <x v="0"/>
          </reference>
          <reference field="21" count="1" selected="0">
            <x v="11"/>
          </reference>
        </references>
      </pivotArea>
    </format>
    <format dxfId="684">
      <pivotArea dataOnly="0" labelOnly="1" outline="0" fieldPosition="0">
        <references count="7">
          <reference field="5" count="1" selected="0">
            <x v="4"/>
          </reference>
          <reference field="11" count="1" selected="0">
            <x v="41"/>
          </reference>
          <reference field="14" count="1" selected="0">
            <x v="278"/>
          </reference>
          <reference field="15" count="1" selected="0">
            <x v="0"/>
          </reference>
          <reference field="17" count="1">
            <x v="116"/>
          </reference>
          <reference field="18" count="1" selected="0">
            <x v="36"/>
          </reference>
          <reference field="21" count="1" selected="0">
            <x v="11"/>
          </reference>
        </references>
      </pivotArea>
    </format>
    <format dxfId="683">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11"/>
          </reference>
        </references>
      </pivotArea>
    </format>
    <format dxfId="682">
      <pivotArea dataOnly="0" labelOnly="1" outline="0" fieldPosition="0">
        <references count="7">
          <reference field="5" count="1" selected="0">
            <x v="4"/>
          </reference>
          <reference field="11" count="1" selected="0">
            <x v="1"/>
          </reference>
          <reference field="14" count="1" selected="0">
            <x v="164"/>
          </reference>
          <reference field="15" count="1" selected="0">
            <x v="1"/>
          </reference>
          <reference field="17" count="1">
            <x v="40"/>
          </reference>
          <reference field="18" count="1" selected="0">
            <x v="0"/>
          </reference>
          <reference field="21" count="1" selected="0">
            <x v="11"/>
          </reference>
        </references>
      </pivotArea>
    </format>
    <format dxfId="681">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2">
            <x v="1"/>
            <x v="34"/>
          </reference>
          <reference field="18" count="1" selected="0">
            <x v="0"/>
          </reference>
          <reference field="21" count="1" selected="0">
            <x v="11"/>
          </reference>
        </references>
      </pivotArea>
    </format>
    <format dxfId="680">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11"/>
          </reference>
        </references>
      </pivotArea>
    </format>
    <format dxfId="679">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11"/>
          </reference>
          <reference field="18" count="1" selected="0">
            <x v="3"/>
          </reference>
          <reference field="21" count="1" selected="0">
            <x v="11"/>
          </reference>
        </references>
      </pivotArea>
    </format>
    <format dxfId="678">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53"/>
          </reference>
          <reference field="18" count="1" selected="0">
            <x v="21"/>
          </reference>
          <reference field="21" count="1" selected="0">
            <x v="11"/>
          </reference>
        </references>
      </pivotArea>
    </format>
    <format dxfId="677">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11"/>
          </reference>
        </references>
      </pivotArea>
    </format>
    <format dxfId="676">
      <pivotArea dataOnly="0" labelOnly="1" outline="0" fieldPosition="0">
        <references count="7">
          <reference field="5" count="1" selected="0">
            <x v="4"/>
          </reference>
          <reference field="11" count="1" selected="0">
            <x v="1"/>
          </reference>
          <reference field="14" count="1" selected="0">
            <x v="168"/>
          </reference>
          <reference field="15" count="1" selected="0">
            <x v="1"/>
          </reference>
          <reference field="17" count="1">
            <x v="40"/>
          </reference>
          <reference field="18" count="1" selected="0">
            <x v="0"/>
          </reference>
          <reference field="21" count="1" selected="0">
            <x v="11"/>
          </reference>
        </references>
      </pivotArea>
    </format>
    <format dxfId="675">
      <pivotArea dataOnly="0" labelOnly="1" outline="0" fieldPosition="0">
        <references count="7">
          <reference field="5" count="1" selected="0">
            <x v="4"/>
          </reference>
          <reference field="11" count="1" selected="0">
            <x v="13"/>
          </reference>
          <reference field="14" count="1" selected="0">
            <x v="169"/>
          </reference>
          <reference field="15" count="1" selected="0">
            <x v="1"/>
          </reference>
          <reference field="17" count="2">
            <x v="1"/>
            <x v="48"/>
          </reference>
          <reference field="18" count="1" selected="0">
            <x v="0"/>
          </reference>
          <reference field="21" count="1" selected="0">
            <x v="11"/>
          </reference>
        </references>
      </pivotArea>
    </format>
    <format dxfId="674">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11"/>
          </reference>
        </references>
      </pivotArea>
    </format>
    <format dxfId="673">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11"/>
          </reference>
        </references>
      </pivotArea>
    </format>
    <format dxfId="672">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11"/>
          </reference>
        </references>
      </pivotArea>
    </format>
    <format dxfId="671">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1">
            <x v="51"/>
          </reference>
          <reference field="18" count="1" selected="0">
            <x v="4"/>
          </reference>
          <reference field="21" count="1" selected="0">
            <x v="11"/>
          </reference>
        </references>
      </pivotArea>
    </format>
    <format dxfId="670">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11"/>
          </reference>
        </references>
      </pivotArea>
    </format>
    <format dxfId="669">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11"/>
          </reference>
        </references>
      </pivotArea>
    </format>
    <format dxfId="668">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11"/>
          </reference>
        </references>
      </pivotArea>
    </format>
    <format dxfId="667">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
          </reference>
          <reference field="18" count="1" selected="0">
            <x v="0"/>
          </reference>
          <reference field="21" count="1" selected="0">
            <x v="11"/>
          </reference>
        </references>
      </pivotArea>
    </format>
    <format dxfId="666">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11"/>
          </reference>
        </references>
      </pivotArea>
    </format>
    <format dxfId="665">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11"/>
          </reference>
        </references>
      </pivotArea>
    </format>
    <format dxfId="664">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2"/>
          </reference>
          <reference field="18" count="1" selected="0">
            <x v="3"/>
          </reference>
          <reference field="21" count="1" selected="0">
            <x v="11"/>
          </reference>
        </references>
      </pivotArea>
    </format>
    <format dxfId="663">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3"/>
          </reference>
          <reference field="18" count="1" selected="0">
            <x v="21"/>
          </reference>
          <reference field="21" count="1" selected="0">
            <x v="11"/>
          </reference>
        </references>
      </pivotArea>
    </format>
    <format dxfId="662">
      <pivotArea dataOnly="0" labelOnly="1" outline="0" fieldPosition="0">
        <references count="7">
          <reference field="5" count="1" selected="0">
            <x v="4"/>
          </reference>
          <reference field="11" count="1" selected="0">
            <x v="6"/>
          </reference>
          <reference field="14" count="1" selected="0">
            <x v="180"/>
          </reference>
          <reference field="15" count="1" selected="0">
            <x v="1"/>
          </reference>
          <reference field="17" count="1">
            <x v="60"/>
          </reference>
          <reference field="18" count="1" selected="0">
            <x v="0"/>
          </reference>
          <reference field="21" count="1" selected="0">
            <x v="11"/>
          </reference>
        </references>
      </pivotArea>
    </format>
    <format dxfId="661">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11"/>
          </reference>
        </references>
      </pivotArea>
    </format>
    <format dxfId="660">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1">
            <x v="47"/>
          </reference>
          <reference field="18" count="1" selected="0">
            <x v="19"/>
          </reference>
          <reference field="21" count="1" selected="0">
            <x v="11"/>
          </reference>
        </references>
      </pivotArea>
    </format>
    <format dxfId="659">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11"/>
          </reference>
        </references>
      </pivotArea>
    </format>
    <format dxfId="658">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1">
            <x v="51"/>
          </reference>
          <reference field="18" count="1" selected="0">
            <x v="4"/>
          </reference>
          <reference field="21" count="1" selected="0">
            <x v="11"/>
          </reference>
        </references>
      </pivotArea>
    </format>
    <format dxfId="657">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11"/>
          </reference>
        </references>
      </pivotArea>
    </format>
    <format dxfId="656">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11"/>
          </reference>
        </references>
      </pivotArea>
    </format>
    <format dxfId="655">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11"/>
          </reference>
        </references>
      </pivotArea>
    </format>
    <format dxfId="654">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11"/>
          </reference>
        </references>
      </pivotArea>
    </format>
    <format dxfId="653">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2"/>
          </reference>
          <reference field="18" count="1" selected="0">
            <x v="3"/>
          </reference>
          <reference field="21" count="1" selected="0">
            <x v="11"/>
          </reference>
        </references>
      </pivotArea>
    </format>
    <format dxfId="652">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3">
            <x v="53"/>
            <x v="113"/>
            <x v="114"/>
          </reference>
          <reference field="18" count="1" selected="0">
            <x v="21"/>
          </reference>
          <reference field="21" count="1" selected="0">
            <x v="11"/>
          </reference>
        </references>
      </pivotArea>
    </format>
    <format dxfId="651">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1">
            <x v="9"/>
          </reference>
          <reference field="18" count="1" selected="0">
            <x v="0"/>
          </reference>
          <reference field="21" count="1" selected="0">
            <x v="11"/>
          </reference>
        </references>
      </pivotArea>
    </format>
    <format dxfId="650">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11"/>
          </reference>
        </references>
      </pivotArea>
    </format>
    <format dxfId="649">
      <pivotArea dataOnly="0" labelOnly="1" outline="0" fieldPosition="0">
        <references count="7">
          <reference field="5" count="1" selected="0">
            <x v="4"/>
          </reference>
          <reference field="11" count="1" selected="0">
            <x v="10"/>
          </reference>
          <reference field="14" count="1" selected="0">
            <x v="189"/>
          </reference>
          <reference field="15" count="1" selected="0">
            <x v="1"/>
          </reference>
          <reference field="17" count="1">
            <x v="16"/>
          </reference>
          <reference field="18" count="1" selected="0">
            <x v="0"/>
          </reference>
          <reference field="21" count="1" selected="0">
            <x v="11"/>
          </reference>
        </references>
      </pivotArea>
    </format>
    <format dxfId="648">
      <pivotArea dataOnly="0" labelOnly="1" outline="0" fieldPosition="0">
        <references count="7">
          <reference field="5" count="1" selected="0">
            <x v="4"/>
          </reference>
          <reference field="11" count="1" selected="0">
            <x v="10"/>
          </reference>
          <reference field="14" count="1" selected="0">
            <x v="189"/>
          </reference>
          <reference field="15" count="1" selected="0">
            <x v="1"/>
          </reference>
          <reference field="17" count="1">
            <x v="23"/>
          </reference>
          <reference field="18" count="1" selected="0">
            <x v="2"/>
          </reference>
          <reference field="21" count="1" selected="0">
            <x v="11"/>
          </reference>
        </references>
      </pivotArea>
    </format>
    <format dxfId="647">
      <pivotArea dataOnly="0" labelOnly="1" outline="0" fieldPosition="0">
        <references count="7">
          <reference field="5" count="1" selected="0">
            <x v="4"/>
          </reference>
          <reference field="11" count="1" selected="0">
            <x v="10"/>
          </reference>
          <reference field="14" count="1" selected="0">
            <x v="189"/>
          </reference>
          <reference field="15" count="1" selected="0">
            <x v="1"/>
          </reference>
          <reference field="17" count="1">
            <x v="38"/>
          </reference>
          <reference field="18" count="1" selected="0">
            <x v="19"/>
          </reference>
          <reference field="21" count="1" selected="0">
            <x v="11"/>
          </reference>
        </references>
      </pivotArea>
    </format>
    <format dxfId="646">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1">
            <x v="66"/>
          </reference>
          <reference field="18" count="1" selected="0">
            <x v="0"/>
          </reference>
          <reference field="21" count="1" selected="0">
            <x v="11"/>
          </reference>
        </references>
      </pivotArea>
    </format>
    <format dxfId="645">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2">
            <x v="66"/>
            <x v="68"/>
          </reference>
          <reference field="18" count="1" selected="0">
            <x v="0"/>
          </reference>
          <reference field="21" count="1" selected="0">
            <x v="11"/>
          </reference>
        </references>
      </pivotArea>
    </format>
    <format dxfId="644">
      <pivotArea dataOnly="0" labelOnly="1" outline="0" fieldPosition="0">
        <references count="7">
          <reference field="5" count="1" selected="0">
            <x v="5"/>
          </reference>
          <reference field="11" count="1" selected="0">
            <x v="1"/>
          </reference>
          <reference field="14" count="1" selected="0">
            <x v="193"/>
          </reference>
          <reference field="15" count="1" selected="0">
            <x v="2"/>
          </reference>
          <reference field="17" count="1">
            <x v="67"/>
          </reference>
          <reference field="18" count="1" selected="0">
            <x v="0"/>
          </reference>
          <reference field="21" count="1" selected="0">
            <x v="11"/>
          </reference>
        </references>
      </pivotArea>
    </format>
    <format dxfId="643">
      <pivotArea dataOnly="0" labelOnly="1" outline="0" fieldPosition="0">
        <references count="7">
          <reference field="5" count="1" selected="0">
            <x v="5"/>
          </reference>
          <reference field="11" count="1" selected="0">
            <x v="1"/>
          </reference>
          <reference field="14" count="1" selected="0">
            <x v="194"/>
          </reference>
          <reference field="15" count="1" selected="0">
            <x v="2"/>
          </reference>
          <reference field="17" count="1">
            <x v="66"/>
          </reference>
          <reference field="18" count="1" selected="0">
            <x v="0"/>
          </reference>
          <reference field="21" count="1" selected="0">
            <x v="11"/>
          </reference>
        </references>
      </pivotArea>
    </format>
    <format dxfId="642">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3">
            <x v="66"/>
            <x v="67"/>
            <x v="117"/>
          </reference>
          <reference field="18" count="1" selected="0">
            <x v="0"/>
          </reference>
          <reference field="21" count="1" selected="0">
            <x v="11"/>
          </reference>
        </references>
      </pivotArea>
    </format>
    <format dxfId="641">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2">
            <x v="66"/>
            <x v="68"/>
          </reference>
          <reference field="18" count="1" selected="0">
            <x v="0"/>
          </reference>
          <reference field="21" count="1" selected="0">
            <x v="11"/>
          </reference>
        </references>
      </pivotArea>
    </format>
    <format dxfId="640">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3">
            <x v="66"/>
            <x v="67"/>
            <x v="70"/>
          </reference>
          <reference field="18" count="1" selected="0">
            <x v="0"/>
          </reference>
          <reference field="21" count="1" selected="0">
            <x v="11"/>
          </reference>
        </references>
      </pivotArea>
    </format>
    <format dxfId="639">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9"/>
            <x v="71"/>
          </reference>
          <reference field="18" count="1" selected="0">
            <x v="20"/>
          </reference>
          <reference field="21" count="1" selected="0">
            <x v="11"/>
          </reference>
        </references>
      </pivotArea>
    </format>
    <format dxfId="638">
      <pivotArea dataOnly="0" labelOnly="1" outline="0" fieldPosition="0">
        <references count="7">
          <reference field="5" count="1" selected="0">
            <x v="5"/>
          </reference>
          <reference field="11" count="1" selected="0">
            <x v="1"/>
          </reference>
          <reference field="14" count="1" selected="0">
            <x v="199"/>
          </reference>
          <reference field="15" count="1" selected="0">
            <x v="2"/>
          </reference>
          <reference field="17" count="2">
            <x v="66"/>
            <x v="68"/>
          </reference>
          <reference field="18" count="1" selected="0">
            <x v="0"/>
          </reference>
          <reference field="21" count="1" selected="0">
            <x v="11"/>
          </reference>
        </references>
      </pivotArea>
    </format>
    <format dxfId="637">
      <pivotArea dataOnly="0" labelOnly="1" outline="0" fieldPosition="0">
        <references count="7">
          <reference field="5" count="1" selected="0">
            <x v="5"/>
          </reference>
          <reference field="11" count="1" selected="0">
            <x v="1"/>
          </reference>
          <reference field="14" count="1" selected="0">
            <x v="199"/>
          </reference>
          <reference field="15" count="1" selected="0">
            <x v="2"/>
          </reference>
          <reference field="17" count="1">
            <x v="118"/>
          </reference>
          <reference field="18" count="1" selected="0">
            <x v="20"/>
          </reference>
          <reference field="21" count="1" selected="0">
            <x v="11"/>
          </reference>
        </references>
      </pivotArea>
    </format>
    <format dxfId="636">
      <pivotArea dataOnly="0" labelOnly="1" outline="0" fieldPosition="0">
        <references count="7">
          <reference field="5" count="1" selected="0">
            <x v="5"/>
          </reference>
          <reference field="11" count="1" selected="0">
            <x v="1"/>
          </reference>
          <reference field="14" count="1" selected="0">
            <x v="338"/>
          </reference>
          <reference field="15" count="1" selected="0">
            <x v="2"/>
          </reference>
          <reference field="17" count="1">
            <x v="66"/>
          </reference>
          <reference field="18" count="1" selected="0">
            <x v="0"/>
          </reference>
          <reference field="21" count="1" selected="0">
            <x v="11"/>
          </reference>
        </references>
      </pivotArea>
    </format>
    <format dxfId="635">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3">
            <x v="66"/>
            <x v="67"/>
            <x v="68"/>
          </reference>
          <reference field="18" count="1" selected="0">
            <x v="0"/>
          </reference>
          <reference field="21" count="1" selected="0">
            <x v="11"/>
          </reference>
        </references>
      </pivotArea>
    </format>
    <format dxfId="634">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4">
            <x v="66"/>
            <x v="67"/>
            <x v="68"/>
            <x v="70"/>
          </reference>
          <reference field="18" count="1" selected="0">
            <x v="0"/>
          </reference>
          <reference field="21" count="1" selected="0">
            <x v="11"/>
          </reference>
        </references>
      </pivotArea>
    </format>
    <format dxfId="633">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2">
            <x v="66"/>
            <x v="67"/>
          </reference>
          <reference field="18" count="1" selected="0">
            <x v="0"/>
          </reference>
          <reference field="21" count="1" selected="0">
            <x v="11"/>
          </reference>
        </references>
      </pivotArea>
    </format>
    <format dxfId="632">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2">
            <x v="66"/>
            <x v="70"/>
          </reference>
          <reference field="18" count="1" selected="0">
            <x v="0"/>
          </reference>
          <reference field="21" count="1" selected="0">
            <x v="11"/>
          </reference>
        </references>
      </pivotArea>
    </format>
    <format dxfId="631">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2">
            <x v="66"/>
            <x v="67"/>
          </reference>
          <reference field="18" count="1" selected="0">
            <x v="0"/>
          </reference>
          <reference field="21" count="1" selected="0">
            <x v="11"/>
          </reference>
        </references>
      </pivotArea>
    </format>
    <format dxfId="630">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2">
            <x v="69"/>
            <x v="71"/>
          </reference>
          <reference field="18" count="1" selected="0">
            <x v="20"/>
          </reference>
          <reference field="21" count="1" selected="0">
            <x v="11"/>
          </reference>
        </references>
      </pivotArea>
    </format>
    <format dxfId="629">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3">
            <x v="66"/>
            <x v="67"/>
            <x v="70"/>
          </reference>
          <reference field="18" count="1" selected="0">
            <x v="0"/>
          </reference>
          <reference field="21" count="1" selected="0">
            <x v="11"/>
          </reference>
        </references>
      </pivotArea>
    </format>
    <format dxfId="628">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1">
            <x v="66"/>
          </reference>
          <reference field="18" count="1" selected="0">
            <x v="0"/>
          </reference>
          <reference field="21" count="1" selected="0">
            <x v="11"/>
          </reference>
        </references>
      </pivotArea>
    </format>
    <format dxfId="627">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67"/>
          </reference>
          <reference field="18" count="1" selected="0">
            <x v="0"/>
          </reference>
          <reference field="21" count="1" selected="0">
            <x v="11"/>
          </reference>
        </references>
      </pivotArea>
    </format>
    <format dxfId="626">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3">
            <x v="66"/>
            <x v="67"/>
            <x v="70"/>
          </reference>
          <reference field="18" count="1" selected="0">
            <x v="0"/>
          </reference>
          <reference field="21" count="1" selected="0">
            <x v="11"/>
          </reference>
        </references>
      </pivotArea>
    </format>
    <format dxfId="625">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11"/>
          </reference>
        </references>
      </pivotArea>
    </format>
    <format dxfId="624">
      <pivotArea dataOnly="0" labelOnly="1" outline="0" fieldPosition="0">
        <references count="7">
          <reference field="5" count="1" selected="0">
            <x v="5"/>
          </reference>
          <reference field="11" count="1" selected="0">
            <x v="1"/>
          </reference>
          <reference field="14" count="1" selected="0">
            <x v="327"/>
          </reference>
          <reference field="15" count="1" selected="0">
            <x v="2"/>
          </reference>
          <reference field="17" count="1">
            <x v="66"/>
          </reference>
          <reference field="18" count="1" selected="0">
            <x v="0"/>
          </reference>
          <reference field="21" count="1" selected="0">
            <x v="11"/>
          </reference>
        </references>
      </pivotArea>
    </format>
    <format dxfId="623">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11"/>
          </reference>
        </references>
      </pivotArea>
    </format>
    <format dxfId="622">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11"/>
          </reference>
        </references>
      </pivotArea>
    </format>
    <format dxfId="621">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3">
            <x v="1"/>
            <x v="74"/>
            <x v="75"/>
          </reference>
          <reference field="18" count="1" selected="0">
            <x v="0"/>
          </reference>
          <reference field="21" count="1" selected="0">
            <x v="11"/>
          </reference>
        </references>
      </pivotArea>
    </format>
    <format dxfId="620">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11"/>
          </reference>
        </references>
      </pivotArea>
    </format>
    <format dxfId="619">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3">
            <x v="1"/>
            <x v="74"/>
            <x v="75"/>
          </reference>
          <reference field="18" count="1" selected="0">
            <x v="0"/>
          </reference>
          <reference field="21" count="1" selected="0">
            <x v="11"/>
          </reference>
        </references>
      </pivotArea>
    </format>
    <format dxfId="618">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1">
            <x v="69"/>
          </reference>
          <reference field="18" count="1" selected="0">
            <x v="20"/>
          </reference>
          <reference field="21" count="1" selected="0">
            <x v="11"/>
          </reference>
        </references>
      </pivotArea>
    </format>
    <format dxfId="617">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2">
            <x v="74"/>
            <x v="75"/>
          </reference>
          <reference field="18" count="1" selected="0">
            <x v="0"/>
          </reference>
          <reference field="21" count="1" selected="0">
            <x v="11"/>
          </reference>
        </references>
      </pivotArea>
    </format>
    <format dxfId="616">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2">
            <x v="74"/>
            <x v="75"/>
          </reference>
          <reference field="18" count="1" selected="0">
            <x v="0"/>
          </reference>
          <reference field="21" count="1" selected="0">
            <x v="11"/>
          </reference>
        </references>
      </pivotArea>
    </format>
    <format dxfId="615">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11"/>
          </reference>
        </references>
      </pivotArea>
    </format>
    <format dxfId="614">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2">
            <x v="74"/>
            <x v="75"/>
          </reference>
          <reference field="18" count="1" selected="0">
            <x v="0"/>
          </reference>
          <reference field="21" count="1" selected="0">
            <x v="11"/>
          </reference>
        </references>
      </pivotArea>
    </format>
    <format dxfId="613">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3">
            <x v="1"/>
            <x v="74"/>
            <x v="75"/>
          </reference>
          <reference field="18" count="1" selected="0">
            <x v="0"/>
          </reference>
          <reference field="21" count="1" selected="0">
            <x v="11"/>
          </reference>
        </references>
      </pivotArea>
    </format>
    <format dxfId="612">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1">
            <x v="69"/>
          </reference>
          <reference field="18" count="1" selected="0">
            <x v="20"/>
          </reference>
          <reference field="21" count="1" selected="0">
            <x v="11"/>
          </reference>
        </references>
      </pivotArea>
    </format>
    <format dxfId="611">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11"/>
          </reference>
        </references>
      </pivotArea>
    </format>
    <format dxfId="610">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2">
            <x v="74"/>
            <x v="75"/>
          </reference>
          <reference field="18" count="1" selected="0">
            <x v="0"/>
          </reference>
          <reference field="21" count="1" selected="0">
            <x v="11"/>
          </reference>
        </references>
      </pivotArea>
    </format>
    <format dxfId="609">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11"/>
          </reference>
        </references>
      </pivotArea>
    </format>
    <format dxfId="608">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11"/>
          </reference>
        </references>
      </pivotArea>
    </format>
    <format dxfId="607">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2">
            <x v="74"/>
            <x v="75"/>
          </reference>
          <reference field="18" count="1" selected="0">
            <x v="0"/>
          </reference>
          <reference field="21" count="1" selected="0">
            <x v="11"/>
          </reference>
        </references>
      </pivotArea>
    </format>
    <format dxfId="606">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11"/>
          </reference>
        </references>
      </pivotArea>
    </format>
    <format dxfId="605">
      <pivotArea dataOnly="0" labelOnly="1" outline="0" fieldPosition="0">
        <references count="7">
          <reference field="5" count="1" selected="0">
            <x v="6"/>
          </reference>
          <reference field="11" count="1" selected="0">
            <x v="1"/>
          </reference>
          <reference field="14" count="1" selected="0">
            <x v="291"/>
          </reference>
          <reference field="15" count="1" selected="0">
            <x v="1"/>
          </reference>
          <reference field="17" count="2">
            <x v="1"/>
            <x v="74"/>
          </reference>
          <reference field="18" count="1" selected="0">
            <x v="0"/>
          </reference>
          <reference field="21" count="1" selected="0">
            <x v="11"/>
          </reference>
        </references>
      </pivotArea>
    </format>
    <format dxfId="604">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11"/>
          </reference>
        </references>
      </pivotArea>
    </format>
    <format dxfId="603">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11"/>
          </reference>
        </references>
      </pivotArea>
    </format>
    <format dxfId="602">
      <pivotArea dataOnly="0" labelOnly="1" outline="0" fieldPosition="0">
        <references count="7">
          <reference field="5" count="1" selected="0">
            <x v="6"/>
          </reference>
          <reference field="11" count="1" selected="0">
            <x v="1"/>
          </reference>
          <reference field="14" count="1" selected="0">
            <x v="338"/>
          </reference>
          <reference field="15" count="1" selected="0">
            <x v="2"/>
          </reference>
          <reference field="17" count="3">
            <x v="1"/>
            <x v="74"/>
            <x v="75"/>
          </reference>
          <reference field="18" count="1" selected="0">
            <x v="0"/>
          </reference>
          <reference field="21" count="1" selected="0">
            <x v="11"/>
          </reference>
        </references>
      </pivotArea>
    </format>
    <format dxfId="601">
      <pivotArea dataOnly="0" labelOnly="1" outline="0" fieldPosition="0">
        <references count="7">
          <reference field="5" count="1" selected="0">
            <x v="6"/>
          </reference>
          <reference field="11" count="1" selected="0">
            <x v="1"/>
          </reference>
          <reference field="14" count="1" selected="0">
            <x v="219"/>
          </reference>
          <reference field="15" count="1" selected="0">
            <x v="2"/>
          </reference>
          <reference field="17" count="3">
            <x v="1"/>
            <x v="74"/>
            <x v="75"/>
          </reference>
          <reference field="18" count="1" selected="0">
            <x v="0"/>
          </reference>
          <reference field="21" count="1" selected="0">
            <x v="11"/>
          </reference>
        </references>
      </pivotArea>
    </format>
    <format dxfId="600">
      <pivotArea dataOnly="0" labelOnly="1" outline="0" fieldPosition="0">
        <references count="7">
          <reference field="5" count="1" selected="0">
            <x v="6"/>
          </reference>
          <reference field="11" count="1" selected="0">
            <x v="1"/>
          </reference>
          <reference field="14" count="1" selected="0">
            <x v="220"/>
          </reference>
          <reference field="15" count="1" selected="0">
            <x v="1"/>
          </reference>
          <reference field="17" count="3">
            <x v="1"/>
            <x v="74"/>
            <x v="75"/>
          </reference>
          <reference field="18" count="1" selected="0">
            <x v="0"/>
          </reference>
          <reference field="21" count="1" selected="0">
            <x v="11"/>
          </reference>
        </references>
      </pivotArea>
    </format>
    <format dxfId="599">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11"/>
          </reference>
        </references>
      </pivotArea>
    </format>
    <format dxfId="598">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1">
            <x v="73"/>
          </reference>
          <reference field="18" count="1" selected="0">
            <x v="20"/>
          </reference>
          <reference field="21" count="1" selected="0">
            <x v="11"/>
          </reference>
        </references>
      </pivotArea>
    </format>
    <format dxfId="597">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11"/>
          </reference>
        </references>
      </pivotArea>
    </format>
    <format dxfId="596">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11"/>
          </reference>
        </references>
      </pivotArea>
    </format>
    <format dxfId="595">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11"/>
          </reference>
        </references>
      </pivotArea>
    </format>
    <format dxfId="594">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1">
            <x v="69"/>
          </reference>
          <reference field="18" count="1" selected="0">
            <x v="20"/>
          </reference>
          <reference field="21" count="1" selected="0">
            <x v="11"/>
          </reference>
        </references>
      </pivotArea>
    </format>
    <format dxfId="593">
      <pivotArea dataOnly="0" labelOnly="1" outline="0" fieldPosition="0">
        <references count="7">
          <reference field="5" count="1" selected="0">
            <x v="6"/>
          </reference>
          <reference field="11" count="1" selected="0">
            <x v="1"/>
          </reference>
          <reference field="14" count="1" selected="0">
            <x v="294"/>
          </reference>
          <reference field="15" count="1" selected="0">
            <x v="1"/>
          </reference>
          <reference field="17" count="3">
            <x v="1"/>
            <x v="74"/>
            <x v="75"/>
          </reference>
          <reference field="18" count="1" selected="0">
            <x v="0"/>
          </reference>
          <reference field="21" count="1" selected="0">
            <x v="11"/>
          </reference>
        </references>
      </pivotArea>
    </format>
    <format dxfId="592">
      <pivotArea dataOnly="0" labelOnly="1" outline="0" fieldPosition="0">
        <references count="7">
          <reference field="5" count="1" selected="0">
            <x v="6"/>
          </reference>
          <reference field="11" count="1" selected="0">
            <x v="1"/>
          </reference>
          <reference field="14" count="1" selected="0">
            <x v="351"/>
          </reference>
          <reference field="15" count="1" selected="0">
            <x v="1"/>
          </reference>
          <reference field="17" count="2">
            <x v="74"/>
            <x v="75"/>
          </reference>
          <reference field="18" count="1" selected="0">
            <x v="0"/>
          </reference>
          <reference field="21" count="1" selected="0">
            <x v="11"/>
          </reference>
        </references>
      </pivotArea>
    </format>
    <format dxfId="591">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11"/>
          </reference>
        </references>
      </pivotArea>
    </format>
    <format dxfId="590">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1">
            <x v="73"/>
          </reference>
          <reference field="18" count="1" selected="0">
            <x v="20"/>
          </reference>
          <reference field="21" count="1" selected="0">
            <x v="11"/>
          </reference>
        </references>
      </pivotArea>
    </format>
    <format dxfId="589">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3">
            <x v="1"/>
            <x v="74"/>
            <x v="75"/>
          </reference>
          <reference field="18" count="1" selected="0">
            <x v="0"/>
          </reference>
          <reference field="21" count="1" selected="0">
            <x v="11"/>
          </reference>
        </references>
      </pivotArea>
    </format>
    <format dxfId="588">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2">
            <x v="73"/>
            <x v="118"/>
          </reference>
          <reference field="18" count="1" selected="0">
            <x v="20"/>
          </reference>
          <reference field="21" count="1" selected="0">
            <x v="11"/>
          </reference>
        </references>
      </pivotArea>
    </format>
    <format dxfId="587">
      <pivotArea dataOnly="0" labelOnly="1" outline="0" fieldPosition="0">
        <references count="7">
          <reference field="5" count="1" selected="0">
            <x v="6"/>
          </reference>
          <reference field="11" count="1" selected="0">
            <x v="1"/>
          </reference>
          <reference field="14" count="1" selected="0">
            <x v="204"/>
          </reference>
          <reference field="15" count="1" selected="0">
            <x v="2"/>
          </reference>
          <reference field="17" count="1">
            <x v="75"/>
          </reference>
          <reference field="18" count="1" selected="0">
            <x v="0"/>
          </reference>
          <reference field="21" count="1" selected="0">
            <x v="11"/>
          </reference>
        </references>
      </pivotArea>
    </format>
    <format dxfId="586">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11"/>
          </reference>
        </references>
      </pivotArea>
    </format>
    <format dxfId="585">
      <pivotArea dataOnly="0" labelOnly="1" outline="0" fieldPosition="0">
        <references count="7">
          <reference field="5" count="1" selected="0">
            <x v="6"/>
          </reference>
          <reference field="11" count="1" selected="0">
            <x v="1"/>
          </reference>
          <reference field="14" count="1" selected="0">
            <x v="339"/>
          </reference>
          <reference field="15" count="1" selected="0">
            <x v="2"/>
          </reference>
          <reference field="17" count="2">
            <x v="1"/>
            <x v="74"/>
          </reference>
          <reference field="18" count="1" selected="0">
            <x v="0"/>
          </reference>
          <reference field="21" count="1" selected="0">
            <x v="11"/>
          </reference>
        </references>
      </pivotArea>
    </format>
    <format dxfId="584">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11"/>
          </reference>
        </references>
      </pivotArea>
    </format>
    <format dxfId="583">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11"/>
          </reference>
        </references>
      </pivotArea>
    </format>
    <format dxfId="582">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11"/>
          </reference>
        </references>
      </pivotArea>
    </format>
    <format dxfId="581">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2"/>
          </reference>
          <reference field="18" count="1" selected="0">
            <x v="9"/>
          </reference>
          <reference field="21" count="1" selected="0">
            <x v="11"/>
          </reference>
        </references>
      </pivotArea>
    </format>
    <format dxfId="58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11"/>
          </reference>
        </references>
      </pivotArea>
    </format>
    <format dxfId="579">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11"/>
          </reference>
        </references>
      </pivotArea>
    </format>
    <format dxfId="578">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11"/>
          </reference>
        </references>
      </pivotArea>
    </format>
    <format dxfId="57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11"/>
          </reference>
        </references>
      </pivotArea>
    </format>
    <format dxfId="576">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11"/>
          </reference>
        </references>
      </pivotArea>
    </format>
    <format dxfId="575">
      <pivotArea dataOnly="0" labelOnly="1" outline="0" fieldPosition="0">
        <references count="7">
          <reference field="5" count="1" selected="0">
            <x v="1"/>
          </reference>
          <reference field="11" count="1" selected="0">
            <x v="8"/>
          </reference>
          <reference field="14" count="1" selected="0">
            <x v="378"/>
          </reference>
          <reference field="15" count="1" selected="0">
            <x v="2"/>
          </reference>
          <reference field="17" count="1">
            <x v="18"/>
          </reference>
          <reference field="18" count="1" selected="0">
            <x v="6"/>
          </reference>
          <reference field="21" count="1" selected="0">
            <x v="11"/>
          </reference>
        </references>
      </pivotArea>
    </format>
    <format dxfId="574">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11"/>
          </reference>
        </references>
      </pivotArea>
    </format>
    <format dxfId="573">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11"/>
          </reference>
        </references>
      </pivotArea>
    </format>
    <format dxfId="572">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11"/>
          </reference>
        </references>
      </pivotArea>
    </format>
    <format dxfId="571">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11"/>
          </reference>
        </references>
      </pivotArea>
    </format>
    <format dxfId="570">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9"/>
          </reference>
          <reference field="18" count="1" selected="0">
            <x v="6"/>
          </reference>
          <reference field="21" count="1" selected="0">
            <x v="11"/>
          </reference>
        </references>
      </pivotArea>
    </format>
    <format dxfId="569">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11"/>
          </reference>
        </references>
      </pivotArea>
    </format>
    <format dxfId="568">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2"/>
          </reference>
          <reference field="18" count="1" selected="0">
            <x v="9"/>
          </reference>
          <reference field="21" count="1" selected="0">
            <x v="11"/>
          </reference>
        </references>
      </pivotArea>
    </format>
    <format dxfId="567">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11"/>
          </reference>
        </references>
      </pivotArea>
    </format>
    <format dxfId="566">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11"/>
          </reference>
        </references>
      </pivotArea>
    </format>
    <format dxfId="565">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11"/>
          </reference>
        </references>
      </pivotArea>
    </format>
    <format dxfId="564">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1">
            <x v="1"/>
          </reference>
          <reference field="18" count="1" selected="0">
            <x v="7"/>
          </reference>
          <reference field="21" count="1" selected="0">
            <x v="11"/>
          </reference>
        </references>
      </pivotArea>
    </format>
    <format dxfId="563">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2">
            <x v="18"/>
            <x v="19"/>
          </reference>
          <reference field="18" count="1" selected="0">
            <x v="6"/>
          </reference>
          <reference field="21" count="1" selected="0">
            <x v="11"/>
          </reference>
        </references>
      </pivotArea>
    </format>
    <format dxfId="562">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11"/>
          </reference>
        </references>
      </pivotArea>
    </format>
    <format dxfId="561">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11"/>
          </reference>
        </references>
      </pivotArea>
    </format>
    <format dxfId="560">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11"/>
          </reference>
        </references>
      </pivotArea>
    </format>
    <format dxfId="559">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11"/>
          </reference>
        </references>
      </pivotArea>
    </format>
    <format dxfId="558">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11"/>
          </reference>
        </references>
      </pivotArea>
    </format>
    <format dxfId="557">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11"/>
          </reference>
        </references>
      </pivotArea>
    </format>
    <format dxfId="556">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2">
            <x v="18"/>
            <x v="19"/>
          </reference>
          <reference field="18" count="1" selected="0">
            <x v="6"/>
          </reference>
          <reference field="21" count="1" selected="0">
            <x v="11"/>
          </reference>
        </references>
      </pivotArea>
    </format>
    <format dxfId="555">
      <pivotArea dataOnly="0" labelOnly="1" outline="0" fieldPosition="0">
        <references count="7">
          <reference field="5" count="1" selected="0">
            <x v="1"/>
          </reference>
          <reference field="11" count="1" selected="0">
            <x v="19"/>
          </reference>
          <reference field="14" count="1" selected="0">
            <x v="58"/>
          </reference>
          <reference field="15" count="1" selected="0">
            <x v="1"/>
          </reference>
          <reference field="17" count="1">
            <x v="1"/>
          </reference>
          <reference field="18" count="1" selected="0">
            <x v="7"/>
          </reference>
          <reference field="21" count="1" selected="0">
            <x v="11"/>
          </reference>
        </references>
      </pivotArea>
    </format>
    <format dxfId="554">
      <pivotArea dataOnly="0" labelOnly="1" outline="0" fieldPosition="0">
        <references count="7">
          <reference field="5" count="1" selected="0">
            <x v="1"/>
          </reference>
          <reference field="11" count="1" selected="0">
            <x v="19"/>
          </reference>
          <reference field="14" count="1" selected="0">
            <x v="58"/>
          </reference>
          <reference field="15" count="1" selected="0">
            <x v="1"/>
          </reference>
          <reference field="17" count="1">
            <x v="19"/>
          </reference>
          <reference field="18" count="1" selected="0">
            <x v="6"/>
          </reference>
          <reference field="21" count="1" selected="0">
            <x v="11"/>
          </reference>
        </references>
      </pivotArea>
    </format>
    <format dxfId="553">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11"/>
          </reference>
        </references>
      </pivotArea>
    </format>
    <format dxfId="552">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11"/>
          </reference>
        </references>
      </pivotArea>
    </format>
    <format dxfId="551">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11"/>
          </reference>
        </references>
      </pivotArea>
    </format>
    <format dxfId="550">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11"/>
          </reference>
        </references>
      </pivotArea>
    </format>
    <format dxfId="549">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11"/>
          </reference>
        </references>
      </pivotArea>
    </format>
    <format dxfId="548">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11"/>
          </reference>
        </references>
      </pivotArea>
    </format>
    <format dxfId="547">
      <pivotArea dataOnly="0" labelOnly="1" outline="0" fieldPosition="0">
        <references count="7">
          <reference field="5" count="1" selected="0">
            <x v="1"/>
          </reference>
          <reference field="11" count="1" selected="0">
            <x v="1"/>
          </reference>
          <reference field="14" count="1" selected="0">
            <x v="48"/>
          </reference>
          <reference field="15" count="1" selected="0">
            <x v="1"/>
          </reference>
          <reference field="17" count="2">
            <x v="18"/>
            <x v="19"/>
          </reference>
          <reference field="18" count="1" selected="0">
            <x v="6"/>
          </reference>
          <reference field="21" count="1" selected="0">
            <x v="11"/>
          </reference>
        </references>
      </pivotArea>
    </format>
    <format dxfId="546">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11"/>
          </reference>
        </references>
      </pivotArea>
    </format>
    <format dxfId="545">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11"/>
          </reference>
        </references>
      </pivotArea>
    </format>
    <format dxfId="544">
      <pivotArea dataOnly="0" labelOnly="1" outline="0" fieldPosition="0">
        <references count="7">
          <reference field="5" count="1" selected="0">
            <x v="1"/>
          </reference>
          <reference field="11" count="1" selected="0">
            <x v="1"/>
          </reference>
          <reference field="14" count="1" selected="0">
            <x v="377"/>
          </reference>
          <reference field="15" count="1" selected="0">
            <x v="5"/>
          </reference>
          <reference field="17" count="2">
            <x v="18"/>
            <x v="19"/>
          </reference>
          <reference field="18" count="1" selected="0">
            <x v="6"/>
          </reference>
          <reference field="21" count="1" selected="0">
            <x v="11"/>
          </reference>
        </references>
      </pivotArea>
    </format>
    <format dxfId="543">
      <pivotArea dataOnly="0" labelOnly="1" outline="0" fieldPosition="0">
        <references count="7">
          <reference field="5" count="1" selected="0">
            <x v="1"/>
          </reference>
          <reference field="11" count="1" selected="0">
            <x v="1"/>
          </reference>
          <reference field="14" count="1" selected="0">
            <x v="347"/>
          </reference>
          <reference field="15" count="1" selected="0">
            <x v="1"/>
          </reference>
          <reference field="17" count="2">
            <x v="18"/>
            <x v="19"/>
          </reference>
          <reference field="18" count="1" selected="0">
            <x v="6"/>
          </reference>
          <reference field="21" count="1" selected="0">
            <x v="11"/>
          </reference>
        </references>
      </pivotArea>
    </format>
    <format dxfId="542">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11"/>
          </reference>
        </references>
      </pivotArea>
    </format>
    <format dxfId="541">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11"/>
          </reference>
        </references>
      </pivotArea>
    </format>
    <format dxfId="540">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1"/>
          </reference>
          <reference field="18" count="1" selected="0">
            <x v="7"/>
          </reference>
          <reference field="21" count="1" selected="0">
            <x v="11"/>
          </reference>
        </references>
      </pivotArea>
    </format>
    <format dxfId="539">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2">
            <x v="18"/>
            <x v="19"/>
          </reference>
          <reference field="18" count="1" selected="0">
            <x v="6"/>
          </reference>
          <reference field="21" count="1" selected="0">
            <x v="11"/>
          </reference>
        </references>
      </pivotArea>
    </format>
    <format dxfId="538">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1">
            <x v="1"/>
          </reference>
          <reference field="18" count="1" selected="0">
            <x v="7"/>
          </reference>
          <reference field="21" count="1" selected="0">
            <x v="11"/>
          </reference>
        </references>
      </pivotArea>
    </format>
    <format dxfId="537">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2">
            <x v="18"/>
            <x v="19"/>
          </reference>
          <reference field="18" count="1" selected="0">
            <x v="6"/>
          </reference>
          <reference field="21" count="1" selected="0">
            <x v="11"/>
          </reference>
        </references>
      </pivotArea>
    </format>
    <format dxfId="536">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1">
            <x v="1"/>
          </reference>
          <reference field="18" count="1" selected="0">
            <x v="7"/>
          </reference>
          <reference field="21" count="1" selected="0">
            <x v="11"/>
          </reference>
        </references>
      </pivotArea>
    </format>
    <format dxfId="535">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2">
            <x v="18"/>
            <x v="19"/>
          </reference>
          <reference field="18" count="1" selected="0">
            <x v="6"/>
          </reference>
          <reference field="21" count="1" selected="0">
            <x v="11"/>
          </reference>
        </references>
      </pivotArea>
    </format>
    <format dxfId="534">
      <pivotArea dataOnly="0" labelOnly="1" outline="0" fieldPosition="0">
        <references count="7">
          <reference field="5" count="1" selected="0">
            <x v="2"/>
          </reference>
          <reference field="11" count="1" selected="0">
            <x v="20"/>
          </reference>
          <reference field="14" count="1" selected="0">
            <x v="60"/>
          </reference>
          <reference field="15" count="1" selected="0">
            <x v="1"/>
          </reference>
          <reference field="17" count="1">
            <x v="30"/>
          </reference>
          <reference field="18" count="1" selected="0">
            <x v="15"/>
          </reference>
          <reference field="21" count="1" selected="0">
            <x v="12"/>
          </reference>
        </references>
      </pivotArea>
    </format>
    <format dxfId="533">
      <pivotArea dataOnly="0" labelOnly="1" outline="0" fieldPosition="0">
        <references count="7">
          <reference field="5" count="1" selected="0">
            <x v="2"/>
          </reference>
          <reference field="11" count="1" selected="0">
            <x v="20"/>
          </reference>
          <reference field="14" count="1" selected="0">
            <x v="60"/>
          </reference>
          <reference field="15" count="1" selected="0">
            <x v="1"/>
          </reference>
          <reference field="17" count="1">
            <x v="18"/>
          </reference>
          <reference field="18" count="1" selected="0">
            <x v="16"/>
          </reference>
          <reference field="21" count="1" selected="0">
            <x v="12"/>
          </reference>
        </references>
      </pivotArea>
    </format>
    <format dxfId="532">
      <pivotArea dataOnly="0" labelOnly="1" outline="0" fieldPosition="0">
        <references count="7">
          <reference field="5" count="1" selected="0">
            <x v="2"/>
          </reference>
          <reference field="11" count="1" selected="0">
            <x v="1"/>
          </reference>
          <reference field="14" count="1" selected="0">
            <x v="61"/>
          </reference>
          <reference field="15" count="1" selected="0">
            <x v="1"/>
          </reference>
          <reference field="17" count="2">
            <x v="18"/>
            <x v="19"/>
          </reference>
          <reference field="18" count="1" selected="0">
            <x v="16"/>
          </reference>
          <reference field="21" count="1" selected="0">
            <x v="12"/>
          </reference>
        </references>
      </pivotArea>
    </format>
    <format dxfId="531">
      <pivotArea dataOnly="0" labelOnly="1" outline="0" fieldPosition="0">
        <references count="7">
          <reference field="5" count="1" selected="0">
            <x v="2"/>
          </reference>
          <reference field="11" count="1" selected="0">
            <x v="1"/>
          </reference>
          <reference field="14" count="1" selected="0">
            <x v="61"/>
          </reference>
          <reference field="15" count="1" selected="0">
            <x v="1"/>
          </reference>
          <reference field="17" count="1">
            <x v="31"/>
          </reference>
          <reference field="18" count="1" selected="0">
            <x v="17"/>
          </reference>
          <reference field="21" count="1" selected="0">
            <x v="12"/>
          </reference>
        </references>
      </pivotArea>
    </format>
    <format dxfId="530">
      <pivotArea dataOnly="0" labelOnly="1" outline="0" fieldPosition="0">
        <references count="7">
          <reference field="5" count="1" selected="0">
            <x v="2"/>
          </reference>
          <reference field="11" count="1" selected="0">
            <x v="11"/>
          </reference>
          <reference field="14" count="1" selected="0">
            <x v="62"/>
          </reference>
          <reference field="15" count="1" selected="0">
            <x v="1"/>
          </reference>
          <reference field="17" count="2">
            <x v="18"/>
            <x v="19"/>
          </reference>
          <reference field="18" count="1" selected="0">
            <x v="16"/>
          </reference>
          <reference field="21" count="1" selected="0">
            <x v="12"/>
          </reference>
        </references>
      </pivotArea>
    </format>
    <format dxfId="529">
      <pivotArea dataOnly="0" labelOnly="1" outline="0" fieldPosition="0">
        <references count="7">
          <reference field="5" count="1" selected="0">
            <x v="2"/>
          </reference>
          <reference field="11" count="1" selected="0">
            <x v="21"/>
          </reference>
          <reference field="14" count="1" selected="0">
            <x v="63"/>
          </reference>
          <reference field="15" count="1" selected="0">
            <x v="1"/>
          </reference>
          <reference field="17" count="2">
            <x v="18"/>
            <x v="19"/>
          </reference>
          <reference field="18" count="1" selected="0">
            <x v="16"/>
          </reference>
          <reference field="21" count="1" selected="0">
            <x v="12"/>
          </reference>
        </references>
      </pivotArea>
    </format>
    <format dxfId="528">
      <pivotArea dataOnly="0" labelOnly="1" outline="0" fieldPosition="0">
        <references count="7">
          <reference field="5" count="1" selected="0">
            <x v="2"/>
          </reference>
          <reference field="11" count="1" selected="0">
            <x v="11"/>
          </reference>
          <reference field="14" count="1" selected="0">
            <x v="302"/>
          </reference>
          <reference field="15" count="1" selected="0">
            <x v="1"/>
          </reference>
          <reference field="17" count="2">
            <x v="18"/>
            <x v="19"/>
          </reference>
          <reference field="18" count="1" selected="0">
            <x v="16"/>
          </reference>
          <reference field="21" count="1" selected="0">
            <x v="12"/>
          </reference>
        </references>
      </pivotArea>
    </format>
    <format dxfId="527">
      <pivotArea dataOnly="0" labelOnly="1" outline="0" fieldPosition="0">
        <references count="7">
          <reference field="5" count="1" selected="0">
            <x v="2"/>
          </reference>
          <reference field="11" count="1" selected="0">
            <x v="22"/>
          </reference>
          <reference field="14" count="1" selected="0">
            <x v="64"/>
          </reference>
          <reference field="15" count="1" selected="0">
            <x v="1"/>
          </reference>
          <reference field="17" count="1">
            <x v="18"/>
          </reference>
          <reference field="18" count="1" selected="0">
            <x v="16"/>
          </reference>
          <reference field="21" count="1" selected="0">
            <x v="12"/>
          </reference>
        </references>
      </pivotArea>
    </format>
    <format dxfId="526">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1">
            <x v="30"/>
          </reference>
          <reference field="18" count="1" selected="0">
            <x v="15"/>
          </reference>
          <reference field="21" count="1" selected="0">
            <x v="12"/>
          </reference>
        </references>
      </pivotArea>
    </format>
    <format dxfId="525">
      <pivotArea dataOnly="0" labelOnly="1" outline="0" fieldPosition="0">
        <references count="7">
          <reference field="5" count="1" selected="0">
            <x v="2"/>
          </reference>
          <reference field="11" count="1" selected="0">
            <x v="23"/>
          </reference>
          <reference field="14" count="1" selected="0">
            <x v="65"/>
          </reference>
          <reference field="15" count="1" selected="0">
            <x v="2"/>
          </reference>
          <reference field="17" count="2">
            <x v="18"/>
            <x v="19"/>
          </reference>
          <reference field="18" count="1" selected="0">
            <x v="16"/>
          </reference>
          <reference field="21" count="1" selected="0">
            <x v="12"/>
          </reference>
        </references>
      </pivotArea>
    </format>
    <format dxfId="524">
      <pivotArea dataOnly="0" labelOnly="1" outline="0" fieldPosition="0">
        <references count="7">
          <reference field="5" count="1" selected="0">
            <x v="2"/>
          </reference>
          <reference field="11" count="1" selected="0">
            <x v="1"/>
          </reference>
          <reference field="14" count="1" selected="0">
            <x v="66"/>
          </reference>
          <reference field="15" count="1" selected="0">
            <x v="1"/>
          </reference>
          <reference field="17" count="2">
            <x v="18"/>
            <x v="19"/>
          </reference>
          <reference field="18" count="1" selected="0">
            <x v="16"/>
          </reference>
          <reference field="21" count="1" selected="0">
            <x v="12"/>
          </reference>
        </references>
      </pivotArea>
    </format>
    <format dxfId="523">
      <pivotArea dataOnly="0" labelOnly="1" outline="0" fieldPosition="0">
        <references count="7">
          <reference field="5" count="1" selected="0">
            <x v="2"/>
          </reference>
          <reference field="11" count="1" selected="0">
            <x v="14"/>
          </reference>
          <reference field="14" count="1" selected="0">
            <x v="67"/>
          </reference>
          <reference field="15" count="1" selected="0">
            <x v="1"/>
          </reference>
          <reference field="17" count="2">
            <x v="18"/>
            <x v="19"/>
          </reference>
          <reference field="18" count="1" selected="0">
            <x v="16"/>
          </reference>
          <reference field="21" count="1" selected="0">
            <x v="12"/>
          </reference>
        </references>
      </pivotArea>
    </format>
    <format dxfId="522">
      <pivotArea dataOnly="0" labelOnly="1" outline="0" fieldPosition="0">
        <references count="7">
          <reference field="5" count="1" selected="0">
            <x v="2"/>
          </reference>
          <reference field="11" count="1" selected="0">
            <x v="4"/>
          </reference>
          <reference field="14" count="1" selected="0">
            <x v="68"/>
          </reference>
          <reference field="15" count="1" selected="0">
            <x v="1"/>
          </reference>
          <reference field="17" count="1">
            <x v="18"/>
          </reference>
          <reference field="18" count="1" selected="0">
            <x v="16"/>
          </reference>
          <reference field="21" count="1" selected="0">
            <x v="12"/>
          </reference>
        </references>
      </pivotArea>
    </format>
    <format dxfId="521">
      <pivotArea dataOnly="0" labelOnly="1" outline="0" fieldPosition="0">
        <references count="7">
          <reference field="5" count="1" selected="0">
            <x v="2"/>
          </reference>
          <reference field="11" count="1" selected="0">
            <x v="14"/>
          </reference>
          <reference field="14" count="1" selected="0">
            <x v="69"/>
          </reference>
          <reference field="15" count="1" selected="0">
            <x v="1"/>
          </reference>
          <reference field="17" count="1">
            <x v="18"/>
          </reference>
          <reference field="18" count="1" selected="0">
            <x v="16"/>
          </reference>
          <reference field="21" count="1" selected="0">
            <x v="12"/>
          </reference>
        </references>
      </pivotArea>
    </format>
    <format dxfId="520">
      <pivotArea dataOnly="0" labelOnly="1" outline="0" fieldPosition="0">
        <references count="7">
          <reference field="5" count="1" selected="0">
            <x v="2"/>
          </reference>
          <reference field="11" count="1" selected="0">
            <x v="14"/>
          </reference>
          <reference field="14" count="1" selected="0">
            <x v="71"/>
          </reference>
          <reference field="15" count="1" selected="0">
            <x v="1"/>
          </reference>
          <reference field="17" count="2">
            <x v="18"/>
            <x v="19"/>
          </reference>
          <reference field="18" count="1" selected="0">
            <x v="16"/>
          </reference>
          <reference field="21" count="1" selected="0">
            <x v="12"/>
          </reference>
        </references>
      </pivotArea>
    </format>
    <format dxfId="519">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119"/>
          </reference>
          <reference field="18" count="1" selected="0">
            <x v="0"/>
          </reference>
          <reference field="21" count="1" selected="0">
            <x v="12"/>
          </reference>
        </references>
      </pivotArea>
    </format>
    <format dxfId="518">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1">
            <x v="30"/>
          </reference>
          <reference field="18" count="1" selected="0">
            <x v="15"/>
          </reference>
          <reference field="21" count="1" selected="0">
            <x v="12"/>
          </reference>
        </references>
      </pivotArea>
    </format>
    <format dxfId="517">
      <pivotArea dataOnly="0" labelOnly="1" outline="0" fieldPosition="0">
        <references count="7">
          <reference field="5" count="1" selected="0">
            <x v="2"/>
          </reference>
          <reference field="11" count="1" selected="0">
            <x v="25"/>
          </reference>
          <reference field="14" count="1" selected="0">
            <x v="72"/>
          </reference>
          <reference field="15" count="1" selected="0">
            <x v="2"/>
          </reference>
          <reference field="17" count="2">
            <x v="18"/>
            <x v="19"/>
          </reference>
          <reference field="18" count="1" selected="0">
            <x v="16"/>
          </reference>
          <reference field="21" count="1" selected="0">
            <x v="12"/>
          </reference>
        </references>
      </pivotArea>
    </format>
    <format dxfId="516">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1">
            <x v="30"/>
          </reference>
          <reference field="18" count="1" selected="0">
            <x v="15"/>
          </reference>
          <reference field="21" count="1" selected="0">
            <x v="12"/>
          </reference>
        </references>
      </pivotArea>
    </format>
    <format dxfId="515">
      <pivotArea dataOnly="0" labelOnly="1" outline="0" fieldPosition="0">
        <references count="7">
          <reference field="5" count="1" selected="0">
            <x v="2"/>
          </reference>
          <reference field="11" count="1" selected="0">
            <x v="26"/>
          </reference>
          <reference field="14" count="1" selected="0">
            <x v="73"/>
          </reference>
          <reference field="15" count="1" selected="0">
            <x v="2"/>
          </reference>
          <reference field="17" count="2">
            <x v="18"/>
            <x v="19"/>
          </reference>
          <reference field="18" count="1" selected="0">
            <x v="16"/>
          </reference>
          <reference field="21" count="1" selected="0">
            <x v="12"/>
          </reference>
        </references>
      </pivotArea>
    </format>
    <format dxfId="514">
      <pivotArea dataOnly="0" labelOnly="1" outline="0" fieldPosition="0">
        <references count="7">
          <reference field="5" count="1" selected="0">
            <x v="2"/>
          </reference>
          <reference field="11" count="1" selected="0">
            <x v="13"/>
          </reference>
          <reference field="14" count="1" selected="0">
            <x v="74"/>
          </reference>
          <reference field="15" count="1" selected="0">
            <x v="1"/>
          </reference>
          <reference field="17" count="1">
            <x v="18"/>
          </reference>
          <reference field="18" count="1" selected="0">
            <x v="16"/>
          </reference>
          <reference field="21" count="1" selected="0">
            <x v="12"/>
          </reference>
        </references>
      </pivotArea>
    </format>
    <format dxfId="513">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30"/>
          </reference>
          <reference field="18" count="1" selected="0">
            <x v="15"/>
          </reference>
          <reference field="21" count="1" selected="0">
            <x v="12"/>
          </reference>
        </references>
      </pivotArea>
    </format>
    <format dxfId="512">
      <pivotArea dataOnly="0" labelOnly="1" outline="0" fieldPosition="0">
        <references count="7">
          <reference field="5" count="1" selected="0">
            <x v="2"/>
          </reference>
          <reference field="11" count="1" selected="0">
            <x v="27"/>
          </reference>
          <reference field="14" count="1" selected="0">
            <x v="75"/>
          </reference>
          <reference field="15" count="1" selected="0">
            <x v="1"/>
          </reference>
          <reference field="17" count="1">
            <x v="18"/>
          </reference>
          <reference field="18" count="1" selected="0">
            <x v="16"/>
          </reference>
          <reference field="21" count="1" selected="0">
            <x v="12"/>
          </reference>
        </references>
      </pivotArea>
    </format>
    <format dxfId="511">
      <pivotArea dataOnly="0" labelOnly="1" outline="0" fieldPosition="0">
        <references count="7">
          <reference field="5" count="1" selected="0">
            <x v="2"/>
          </reference>
          <reference field="11" count="1" selected="0">
            <x v="4"/>
          </reference>
          <reference field="14" count="1" selected="0">
            <x v="76"/>
          </reference>
          <reference field="15" count="1" selected="0">
            <x v="1"/>
          </reference>
          <reference field="17" count="1">
            <x v="18"/>
          </reference>
          <reference field="18" count="1" selected="0">
            <x v="16"/>
          </reference>
          <reference field="21" count="1" selected="0">
            <x v="12"/>
          </reference>
        </references>
      </pivotArea>
    </format>
    <format dxfId="510">
      <pivotArea dataOnly="0" labelOnly="1" outline="0" fieldPosition="0">
        <references count="7">
          <reference field="5" count="1" selected="0">
            <x v="2"/>
          </reference>
          <reference field="11" count="1" selected="0">
            <x v="1"/>
          </reference>
          <reference field="14" count="1" selected="0">
            <x v="365"/>
          </reference>
          <reference field="15" count="1" selected="0">
            <x v="1"/>
          </reference>
          <reference field="17" count="1">
            <x v="19"/>
          </reference>
          <reference field="18" count="1" selected="0">
            <x v="16"/>
          </reference>
          <reference field="21" count="1" selected="0">
            <x v="12"/>
          </reference>
        </references>
      </pivotArea>
    </format>
    <format dxfId="509">
      <pivotArea dataOnly="0" labelOnly="1" outline="0" fieldPosition="0">
        <references count="7">
          <reference field="5" count="1" selected="0">
            <x v="2"/>
          </reference>
          <reference field="11" count="1" selected="0">
            <x v="14"/>
          </reference>
          <reference field="14" count="1" selected="0">
            <x v="303"/>
          </reference>
          <reference field="15" count="1" selected="0">
            <x v="1"/>
          </reference>
          <reference field="17" count="2">
            <x v="18"/>
            <x v="19"/>
          </reference>
          <reference field="18" count="1" selected="0">
            <x v="16"/>
          </reference>
          <reference field="21" count="1" selected="0">
            <x v="12"/>
          </reference>
        </references>
      </pivotArea>
    </format>
    <format dxfId="508">
      <pivotArea dataOnly="0" labelOnly="1" outline="0" fieldPosition="0">
        <references count="7">
          <reference field="5" count="1" selected="0">
            <x v="2"/>
          </reference>
          <reference field="11" count="1" selected="0">
            <x v="14"/>
          </reference>
          <reference field="14" count="1" selected="0">
            <x v="321"/>
          </reference>
          <reference field="15" count="1" selected="0">
            <x v="1"/>
          </reference>
          <reference field="17" count="1">
            <x v="18"/>
          </reference>
          <reference field="18" count="1" selected="0">
            <x v="16"/>
          </reference>
          <reference field="21" count="1" selected="0">
            <x v="12"/>
          </reference>
        </references>
      </pivotArea>
    </format>
    <format dxfId="507">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2">
            <x v="18"/>
            <x v="19"/>
          </reference>
          <reference field="18" count="1" selected="0">
            <x v="16"/>
          </reference>
          <reference field="21" count="1" selected="0">
            <x v="12"/>
          </reference>
        </references>
      </pivotArea>
    </format>
    <format dxfId="506">
      <pivotArea dataOnly="0" labelOnly="1" outline="0" fieldPosition="0">
        <references count="7">
          <reference field="5" count="1" selected="0">
            <x v="2"/>
          </reference>
          <reference field="11" count="1" selected="0">
            <x v="1"/>
          </reference>
          <reference field="14" count="1" selected="0">
            <x v="77"/>
          </reference>
          <reference field="15" count="1" selected="0">
            <x v="1"/>
          </reference>
          <reference field="17" count="1">
            <x v="31"/>
          </reference>
          <reference field="18" count="1" selected="0">
            <x v="17"/>
          </reference>
          <reference field="21" count="1" selected="0">
            <x v="12"/>
          </reference>
        </references>
      </pivotArea>
    </format>
    <format dxfId="505">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1">
            <x v="120"/>
          </reference>
          <reference field="18" count="1" selected="0">
            <x v="0"/>
          </reference>
          <reference field="21" count="1" selected="0">
            <x v="12"/>
          </reference>
        </references>
      </pivotArea>
    </format>
    <format dxfId="504">
      <pivotArea dataOnly="0" labelOnly="1" outline="0" fieldPosition="0">
        <references count="7">
          <reference field="5" count="1" selected="0">
            <x v="2"/>
          </reference>
          <reference field="11" count="1" selected="0">
            <x v="27"/>
          </reference>
          <reference field="14" count="1" selected="0">
            <x v="78"/>
          </reference>
          <reference field="15" count="1" selected="0">
            <x v="1"/>
          </reference>
          <reference field="17" count="2">
            <x v="18"/>
            <x v="19"/>
          </reference>
          <reference field="18" count="1" selected="0">
            <x v="16"/>
          </reference>
          <reference field="21" count="1" selected="0">
            <x v="12"/>
          </reference>
        </references>
      </pivotArea>
    </format>
    <format dxfId="503">
      <pivotArea dataOnly="0" labelOnly="1" outline="0" fieldPosition="0">
        <references count="7">
          <reference field="5" count="1" selected="0">
            <x v="2"/>
          </reference>
          <reference field="11" count="1" selected="0">
            <x v="1"/>
          </reference>
          <reference field="14" count="1" selected="0">
            <x v="79"/>
          </reference>
          <reference field="15" count="1" selected="0">
            <x v="1"/>
          </reference>
          <reference field="17" count="2">
            <x v="18"/>
            <x v="19"/>
          </reference>
          <reference field="18" count="1" selected="0">
            <x v="16"/>
          </reference>
          <reference field="21" count="1" selected="0">
            <x v="12"/>
          </reference>
        </references>
      </pivotArea>
    </format>
    <format dxfId="502">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1">
            <x v="30"/>
          </reference>
          <reference field="18" count="1" selected="0">
            <x v="15"/>
          </reference>
          <reference field="21" count="1" selected="0">
            <x v="12"/>
          </reference>
        </references>
      </pivotArea>
    </format>
    <format dxfId="501">
      <pivotArea dataOnly="0" labelOnly="1" outline="0" fieldPosition="0">
        <references count="7">
          <reference field="5" count="1" selected="0">
            <x v="2"/>
          </reference>
          <reference field="11" count="1" selected="0">
            <x v="15"/>
          </reference>
          <reference field="14" count="1" selected="0">
            <x v="52"/>
          </reference>
          <reference field="15" count="1" selected="0">
            <x v="2"/>
          </reference>
          <reference field="17" count="2">
            <x v="18"/>
            <x v="19"/>
          </reference>
          <reference field="18" count="1" selected="0">
            <x v="16"/>
          </reference>
          <reference field="21" count="1" selected="0">
            <x v="12"/>
          </reference>
        </references>
      </pivotArea>
    </format>
    <format dxfId="500">
      <pivotArea dataOnly="0" labelOnly="1" outline="0" fieldPosition="0">
        <references count="7">
          <reference field="5" count="1" selected="0">
            <x v="2"/>
          </reference>
          <reference field="11" count="1" selected="0">
            <x v="23"/>
          </reference>
          <reference field="14" count="1" selected="0">
            <x v="82"/>
          </reference>
          <reference field="15" count="1" selected="0">
            <x v="1"/>
          </reference>
          <reference field="17" count="1">
            <x v="18"/>
          </reference>
          <reference field="18" count="1" selected="0">
            <x v="16"/>
          </reference>
          <reference field="21" count="1" selected="0">
            <x v="12"/>
          </reference>
        </references>
      </pivotArea>
    </format>
    <format dxfId="499">
      <pivotArea dataOnly="0" labelOnly="1" outline="0" fieldPosition="0">
        <references count="7">
          <reference field="5" count="1" selected="0">
            <x v="3"/>
          </reference>
          <reference field="11" count="1" selected="0">
            <x v="13"/>
          </reference>
          <reference field="14" count="1" selected="0">
            <x v="83"/>
          </reference>
          <reference field="15" count="1" selected="0">
            <x v="1"/>
          </reference>
          <reference field="17" count="2">
            <x v="1"/>
            <x v="18"/>
          </reference>
          <reference field="18" count="1" selected="0">
            <x v="18"/>
          </reference>
          <reference field="21" count="1" selected="0">
            <x v="12"/>
          </reference>
        </references>
      </pivotArea>
    </format>
    <format dxfId="498">
      <pivotArea dataOnly="0" labelOnly="1" outline="0" fieldPosition="0">
        <references count="7">
          <reference field="5" count="1" selected="0">
            <x v="3"/>
          </reference>
          <reference field="11" count="1" selected="0">
            <x v="1"/>
          </reference>
          <reference field="14" count="1" selected="0">
            <x v="376"/>
          </reference>
          <reference field="15" count="1" selected="0">
            <x v="1"/>
          </reference>
          <reference field="17" count="1">
            <x v="18"/>
          </reference>
          <reference field="18" count="1" selected="0">
            <x v="18"/>
          </reference>
          <reference field="21" count="1" selected="0">
            <x v="12"/>
          </reference>
        </references>
      </pivotArea>
    </format>
    <format dxfId="497">
      <pivotArea dataOnly="0" labelOnly="1" outline="0" fieldPosition="0">
        <references count="7">
          <reference field="5" count="1" selected="0">
            <x v="3"/>
          </reference>
          <reference field="11" count="1" selected="0">
            <x v="1"/>
          </reference>
          <reference field="14" count="1" selected="0">
            <x v="2"/>
          </reference>
          <reference field="15" count="1" selected="0">
            <x v="1"/>
          </reference>
          <reference field="17" count="1">
            <x v="77"/>
          </reference>
          <reference field="18" count="1" selected="0">
            <x v="22"/>
          </reference>
          <reference field="21" count="1" selected="0">
            <x v="12"/>
          </reference>
        </references>
      </pivotArea>
    </format>
    <format dxfId="496">
      <pivotArea dataOnly="0" labelOnly="1" outline="0" fieldPosition="0">
        <references count="7">
          <reference field="5" count="1" selected="0">
            <x v="3"/>
          </reference>
          <reference field="11" count="1" selected="0">
            <x v="13"/>
          </reference>
          <reference field="14" count="1" selected="0">
            <x v="84"/>
          </reference>
          <reference field="15" count="1" selected="0">
            <x v="1"/>
          </reference>
          <reference field="17" count="1">
            <x v="18"/>
          </reference>
          <reference field="18" count="1" selected="0">
            <x v="18"/>
          </reference>
          <reference field="21" count="1" selected="0">
            <x v="12"/>
          </reference>
        </references>
      </pivotArea>
    </format>
    <format dxfId="495">
      <pivotArea dataOnly="0" labelOnly="1" outline="0" fieldPosition="0">
        <references count="7">
          <reference field="5" count="1" selected="0">
            <x v="3"/>
          </reference>
          <reference field="11" count="1" selected="0">
            <x v="12"/>
          </reference>
          <reference field="14" count="1" selected="0">
            <x v="356"/>
          </reference>
          <reference field="15" count="1" selected="0">
            <x v="5"/>
          </reference>
          <reference field="17" count="1">
            <x v="18"/>
          </reference>
          <reference field="18" count="1" selected="0">
            <x v="18"/>
          </reference>
          <reference field="21" count="1" selected="0">
            <x v="12"/>
          </reference>
        </references>
      </pivotArea>
    </format>
    <format dxfId="494">
      <pivotArea dataOnly="0" labelOnly="1" outline="0" fieldPosition="0">
        <references count="7">
          <reference field="5" count="1" selected="0">
            <x v="3"/>
          </reference>
          <reference field="11" count="1" selected="0">
            <x v="29"/>
          </reference>
          <reference field="14" count="1" selected="0">
            <x v="243"/>
          </reference>
          <reference field="15" count="1" selected="0">
            <x v="5"/>
          </reference>
          <reference field="17" count="1">
            <x v="18"/>
          </reference>
          <reference field="18" count="1" selected="0">
            <x v="18"/>
          </reference>
          <reference field="21" count="1" selected="0">
            <x v="12"/>
          </reference>
        </references>
      </pivotArea>
    </format>
    <format dxfId="493">
      <pivotArea dataOnly="0" labelOnly="1" outline="0" fieldPosition="0">
        <references count="7">
          <reference field="5" count="1" selected="0">
            <x v="3"/>
          </reference>
          <reference field="11" count="1" selected="0">
            <x v="29"/>
          </reference>
          <reference field="14" count="1" selected="0">
            <x v="366"/>
          </reference>
          <reference field="15" count="1" selected="0">
            <x v="1"/>
          </reference>
          <reference field="17" count="2">
            <x v="1"/>
            <x v="18"/>
          </reference>
          <reference field="18" count="1" selected="0">
            <x v="18"/>
          </reference>
          <reference field="21" count="1" selected="0">
            <x v="12"/>
          </reference>
        </references>
      </pivotArea>
    </format>
    <format dxfId="492">
      <pivotArea dataOnly="0" labelOnly="1" outline="0" fieldPosition="0">
        <references count="7">
          <reference field="5" count="1" selected="0">
            <x v="3"/>
          </reference>
          <reference field="11" count="1" selected="0">
            <x v="13"/>
          </reference>
          <reference field="14" count="1" selected="0">
            <x v="87"/>
          </reference>
          <reference field="15" count="1" selected="0">
            <x v="1"/>
          </reference>
          <reference field="17" count="1">
            <x v="18"/>
          </reference>
          <reference field="18" count="1" selected="0">
            <x v="18"/>
          </reference>
          <reference field="21" count="1" selected="0">
            <x v="12"/>
          </reference>
        </references>
      </pivotArea>
    </format>
    <format dxfId="491">
      <pivotArea dataOnly="0" labelOnly="1" outline="0" fieldPosition="0">
        <references count="7">
          <reference field="5" count="1" selected="0">
            <x v="3"/>
          </reference>
          <reference field="11" count="1" selected="0">
            <x v="29"/>
          </reference>
          <reference field="14" count="1" selected="0">
            <x v="88"/>
          </reference>
          <reference field="15" count="1" selected="0">
            <x v="1"/>
          </reference>
          <reference field="17" count="2">
            <x v="1"/>
            <x v="18"/>
          </reference>
          <reference field="18" count="1" selected="0">
            <x v="18"/>
          </reference>
          <reference field="21" count="1" selected="0">
            <x v="12"/>
          </reference>
        </references>
      </pivotArea>
    </format>
    <format dxfId="490">
      <pivotArea dataOnly="0" labelOnly="1" outline="0" fieldPosition="0">
        <references count="7">
          <reference field="5" count="1" selected="0">
            <x v="3"/>
          </reference>
          <reference field="11" count="1" selected="0">
            <x v="30"/>
          </reference>
          <reference field="14" count="1" selected="0">
            <x v="89"/>
          </reference>
          <reference field="15" count="1" selected="0">
            <x v="2"/>
          </reference>
          <reference field="17" count="1">
            <x v="18"/>
          </reference>
          <reference field="18" count="1" selected="0">
            <x v="18"/>
          </reference>
          <reference field="21" count="1" selected="0">
            <x v="12"/>
          </reference>
        </references>
      </pivotArea>
    </format>
    <format dxfId="489">
      <pivotArea dataOnly="0" labelOnly="1" outline="0" fieldPosition="0">
        <references count="7">
          <reference field="5" count="1" selected="0">
            <x v="3"/>
          </reference>
          <reference field="11" count="1" selected="0">
            <x v="13"/>
          </reference>
          <reference field="14" count="1" selected="0">
            <x v="90"/>
          </reference>
          <reference field="15" count="1" selected="0">
            <x v="1"/>
          </reference>
          <reference field="17" count="2">
            <x v="1"/>
            <x v="18"/>
          </reference>
          <reference field="18" count="1" selected="0">
            <x v="18"/>
          </reference>
          <reference field="21" count="1" selected="0">
            <x v="12"/>
          </reference>
        </references>
      </pivotArea>
    </format>
    <format dxfId="488">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77"/>
          </reference>
          <reference field="18" count="1" selected="0">
            <x v="22"/>
          </reference>
          <reference field="21" count="1" selected="0">
            <x v="12"/>
          </reference>
        </references>
      </pivotArea>
    </format>
    <format dxfId="487">
      <pivotArea dataOnly="0" labelOnly="1" outline="0" fieldPosition="0">
        <references count="7">
          <reference field="5" count="1" selected="0">
            <x v="3"/>
          </reference>
          <reference field="11" count="1" selected="0">
            <x v="31"/>
          </reference>
          <reference field="14" count="1" selected="0">
            <x v="91"/>
          </reference>
          <reference field="15" count="1" selected="0">
            <x v="1"/>
          </reference>
          <reference field="17" count="1">
            <x v="18"/>
          </reference>
          <reference field="18" count="1" selected="0">
            <x v="18"/>
          </reference>
          <reference field="21" count="1" selected="0">
            <x v="12"/>
          </reference>
        </references>
      </pivotArea>
    </format>
    <format dxfId="486">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77"/>
          </reference>
          <reference field="18" count="1" selected="0">
            <x v="22"/>
          </reference>
          <reference field="21" count="1" selected="0">
            <x v="12"/>
          </reference>
        </references>
      </pivotArea>
    </format>
    <format dxfId="485">
      <pivotArea dataOnly="0" labelOnly="1" outline="0" fieldPosition="0">
        <references count="7">
          <reference field="5" count="1" selected="0">
            <x v="3"/>
          </reference>
          <reference field="11" count="1" selected="0">
            <x v="4"/>
          </reference>
          <reference field="14" count="1" selected="0">
            <x v="92"/>
          </reference>
          <reference field="15" count="1" selected="0">
            <x v="1"/>
          </reference>
          <reference field="17" count="1">
            <x v="18"/>
          </reference>
          <reference field="18" count="1" selected="0">
            <x v="18"/>
          </reference>
          <reference field="21" count="1" selected="0">
            <x v="12"/>
          </reference>
        </references>
      </pivotArea>
    </format>
    <format dxfId="484">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77"/>
          </reference>
          <reference field="18" count="1" selected="0">
            <x v="22"/>
          </reference>
          <reference field="21" count="1" selected="0">
            <x v="12"/>
          </reference>
        </references>
      </pivotArea>
    </format>
    <format dxfId="483">
      <pivotArea dataOnly="0" labelOnly="1" outline="0" fieldPosition="0">
        <references count="7">
          <reference field="5" count="1" selected="0">
            <x v="3"/>
          </reference>
          <reference field="11" count="1" selected="0">
            <x v="31"/>
          </reference>
          <reference field="14" count="1" selected="0">
            <x v="94"/>
          </reference>
          <reference field="15" count="1" selected="0">
            <x v="1"/>
          </reference>
          <reference field="17" count="1">
            <x v="18"/>
          </reference>
          <reference field="18" count="1" selected="0">
            <x v="18"/>
          </reference>
          <reference field="21" count="1" selected="0">
            <x v="12"/>
          </reference>
        </references>
      </pivotArea>
    </format>
    <format dxfId="482">
      <pivotArea dataOnly="0" labelOnly="1" outline="0" fieldPosition="0">
        <references count="7">
          <reference field="5" count="1" selected="0">
            <x v="3"/>
          </reference>
          <reference field="11" count="1" selected="0">
            <x v="13"/>
          </reference>
          <reference field="14" count="1" selected="0">
            <x v="95"/>
          </reference>
          <reference field="15" count="1" selected="0">
            <x v="1"/>
          </reference>
          <reference field="17" count="2">
            <x v="1"/>
            <x v="18"/>
          </reference>
          <reference field="18" count="1" selected="0">
            <x v="18"/>
          </reference>
          <reference field="21" count="1" selected="0">
            <x v="12"/>
          </reference>
        </references>
      </pivotArea>
    </format>
    <format dxfId="481">
      <pivotArea dataOnly="0" labelOnly="1" outline="0" fieldPosition="0">
        <references count="7">
          <reference field="5" count="1" selected="0">
            <x v="3"/>
          </reference>
          <reference field="11" count="1" selected="0">
            <x v="1"/>
          </reference>
          <reference field="14" count="1" selected="0">
            <x v="96"/>
          </reference>
          <reference field="15" count="1" selected="0">
            <x v="2"/>
          </reference>
          <reference field="17" count="2">
            <x v="1"/>
            <x v="18"/>
          </reference>
          <reference field="18" count="1" selected="0">
            <x v="18"/>
          </reference>
          <reference field="21" count="1" selected="0">
            <x v="12"/>
          </reference>
        </references>
      </pivotArea>
    </format>
    <format dxfId="480">
      <pivotArea dataOnly="0" labelOnly="1" outline="0" fieldPosition="0">
        <references count="7">
          <reference field="5" count="1" selected="0">
            <x v="3"/>
          </reference>
          <reference field="11" count="1" selected="0">
            <x v="29"/>
          </reference>
          <reference field="14" count="1" selected="0">
            <x v="97"/>
          </reference>
          <reference field="15" count="1" selected="0">
            <x v="1"/>
          </reference>
          <reference field="17" count="1">
            <x v="18"/>
          </reference>
          <reference field="18" count="1" selected="0">
            <x v="18"/>
          </reference>
          <reference field="21" count="1" selected="0">
            <x v="12"/>
          </reference>
        </references>
      </pivotArea>
    </format>
    <format dxfId="479">
      <pivotArea dataOnly="0" labelOnly="1" outline="0" fieldPosition="0">
        <references count="7">
          <reference field="5" count="1" selected="0">
            <x v="3"/>
          </reference>
          <reference field="11" count="1" selected="0">
            <x v="31"/>
          </reference>
          <reference field="14" count="1" selected="0">
            <x v="98"/>
          </reference>
          <reference field="15" count="1" selected="0">
            <x v="1"/>
          </reference>
          <reference field="17" count="1">
            <x v="77"/>
          </reference>
          <reference field="18" count="1" selected="0">
            <x v="22"/>
          </reference>
          <reference field="21" count="1" selected="0">
            <x v="12"/>
          </reference>
        </references>
      </pivotArea>
    </format>
    <format dxfId="478">
      <pivotArea dataOnly="0" labelOnly="1" outline="0" fieldPosition="0">
        <references count="7">
          <reference field="5" count="1" selected="0">
            <x v="3"/>
          </reference>
          <reference field="11" count="1" selected="0">
            <x v="31"/>
          </reference>
          <reference field="14" count="1" selected="0">
            <x v="98"/>
          </reference>
          <reference field="15" count="1" selected="0">
            <x v="1"/>
          </reference>
          <reference field="17" count="1">
            <x v="18"/>
          </reference>
          <reference field="18" count="1" selected="0">
            <x v="18"/>
          </reference>
          <reference field="21" count="1" selected="0">
            <x v="12"/>
          </reference>
        </references>
      </pivotArea>
    </format>
    <format dxfId="477">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77"/>
          </reference>
          <reference field="18" count="1" selected="0">
            <x v="22"/>
          </reference>
          <reference field="21" count="1" selected="0">
            <x v="12"/>
          </reference>
        </references>
      </pivotArea>
    </format>
    <format dxfId="476">
      <pivotArea dataOnly="0" labelOnly="1" outline="0" fieldPosition="0">
        <references count="7">
          <reference field="5" count="1" selected="0">
            <x v="3"/>
          </reference>
          <reference field="11" count="1" selected="0">
            <x v="11"/>
          </reference>
          <reference field="14" count="1" selected="0">
            <x v="100"/>
          </reference>
          <reference field="15" count="1" selected="0">
            <x v="1"/>
          </reference>
          <reference field="17" count="1">
            <x v="18"/>
          </reference>
          <reference field="18" count="1" selected="0">
            <x v="18"/>
          </reference>
          <reference field="21" count="1" selected="0">
            <x v="12"/>
          </reference>
        </references>
      </pivotArea>
    </format>
    <format dxfId="475">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2">
            <x v="1"/>
            <x v="3"/>
          </reference>
          <reference field="18" count="1" selected="0">
            <x v="0"/>
          </reference>
          <reference field="21" count="1" selected="0">
            <x v="12"/>
          </reference>
        </references>
      </pivotArea>
    </format>
    <format dxfId="474">
      <pivotArea dataOnly="0" labelOnly="1" outline="0" fieldPosition="0">
        <references count="7">
          <reference field="5" count="1" selected="0">
            <x v="0"/>
          </reference>
          <reference field="11" count="1" selected="0">
            <x v="1"/>
          </reference>
          <reference field="14" count="1" selected="0">
            <x v="1"/>
          </reference>
          <reference field="15" count="1" selected="0">
            <x v="0"/>
          </reference>
          <reference field="17" count="1">
            <x v="2"/>
          </reference>
          <reference field="18" count="1" selected="0">
            <x v="1"/>
          </reference>
          <reference field="21" count="1" selected="0">
            <x v="12"/>
          </reference>
        </references>
      </pivotArea>
    </format>
    <format dxfId="473">
      <pivotArea dataOnly="0" labelOnly="1" outline="0" fieldPosition="0">
        <references count="7">
          <reference field="5" count="1" selected="0">
            <x v="0"/>
          </reference>
          <reference field="11" count="1" selected="0">
            <x v="1"/>
          </reference>
          <reference field="14" count="1" selected="0">
            <x v="2"/>
          </reference>
          <reference field="15" count="1" selected="0">
            <x v="1"/>
          </reference>
          <reference field="17" count="2">
            <x v="1"/>
            <x v="3"/>
          </reference>
          <reference field="18" count="1" selected="0">
            <x v="0"/>
          </reference>
          <reference field="21" count="1" selected="0">
            <x v="12"/>
          </reference>
        </references>
      </pivotArea>
    </format>
    <format dxfId="472">
      <pivotArea dataOnly="0" labelOnly="1" outline="0" fieldPosition="0">
        <references count="7">
          <reference field="5" count="1" selected="0">
            <x v="0"/>
          </reference>
          <reference field="11" count="1" selected="0">
            <x v="1"/>
          </reference>
          <reference field="14" count="1" selected="0">
            <x v="3"/>
          </reference>
          <reference field="15" count="1" selected="0">
            <x v="1"/>
          </reference>
          <reference field="17" count="2">
            <x v="1"/>
            <x v="3"/>
          </reference>
          <reference field="18" count="1" selected="0">
            <x v="0"/>
          </reference>
          <reference field="21" count="1" selected="0">
            <x v="12"/>
          </reference>
        </references>
      </pivotArea>
    </format>
    <format dxfId="471">
      <pivotArea dataOnly="0" labelOnly="1" outline="0" fieldPosition="0">
        <references count="7">
          <reference field="5" count="1" selected="0">
            <x v="0"/>
          </reference>
          <reference field="11" count="1" selected="0">
            <x v="9"/>
          </reference>
          <reference field="14" count="1" selected="0">
            <x v="28"/>
          </reference>
          <reference field="15" count="1" selected="0">
            <x v="1"/>
          </reference>
          <reference field="17" count="2">
            <x v="1"/>
            <x v="13"/>
          </reference>
          <reference field="18" count="1" selected="0">
            <x v="0"/>
          </reference>
          <reference field="21" count="1" selected="0">
            <x v="12"/>
          </reference>
        </references>
      </pivotArea>
    </format>
    <format dxfId="470">
      <pivotArea dataOnly="0" labelOnly="1" outline="0" fieldPosition="0">
        <references count="7">
          <reference field="5" count="1" selected="0">
            <x v="0"/>
          </reference>
          <reference field="11" count="1" selected="0">
            <x v="5"/>
          </reference>
          <reference field="14" count="1" selected="0">
            <x v="31"/>
          </reference>
          <reference field="15" count="1" selected="0">
            <x v="2"/>
          </reference>
          <reference field="17" count="1">
            <x v="80"/>
          </reference>
          <reference field="18" count="1" selected="0">
            <x v="0"/>
          </reference>
          <reference field="21" count="1" selected="0">
            <x v="12"/>
          </reference>
        </references>
      </pivotArea>
    </format>
    <format dxfId="469">
      <pivotArea dataOnly="0" labelOnly="1" outline="0" fieldPosition="0">
        <references count="7">
          <reference field="5" count="1" selected="0">
            <x v="0"/>
          </reference>
          <reference field="11" count="1" selected="0">
            <x v="2"/>
          </reference>
          <reference field="14" count="1" selected="0">
            <x v="5"/>
          </reference>
          <reference field="15" count="1" selected="0">
            <x v="1"/>
          </reference>
          <reference field="17" count="2">
            <x v="1"/>
            <x v="4"/>
          </reference>
          <reference field="18" count="1" selected="0">
            <x v="0"/>
          </reference>
          <reference field="21" count="1" selected="0">
            <x v="12"/>
          </reference>
        </references>
      </pivotArea>
    </format>
    <format dxfId="468">
      <pivotArea dataOnly="0" labelOnly="1" outline="0" fieldPosition="0">
        <references count="7">
          <reference field="5" count="1" selected="0">
            <x v="0"/>
          </reference>
          <reference field="11" count="1" selected="0">
            <x v="1"/>
          </reference>
          <reference field="14" count="1" selected="0">
            <x v="36"/>
          </reference>
          <reference field="15" count="1" selected="0">
            <x v="1"/>
          </reference>
          <reference field="17" count="2">
            <x v="1"/>
            <x v="3"/>
          </reference>
          <reference field="18" count="1" selected="0">
            <x v="0"/>
          </reference>
          <reference field="21" count="1" selected="0">
            <x v="12"/>
          </reference>
        </references>
      </pivotArea>
    </format>
    <format dxfId="467">
      <pivotArea dataOnly="0" labelOnly="1" outline="0" fieldPosition="0">
        <references count="7">
          <reference field="5" count="1" selected="0">
            <x v="0"/>
          </reference>
          <reference field="11" count="1" selected="0">
            <x v="17"/>
          </reference>
          <reference field="14" count="1" selected="0">
            <x v="368"/>
          </reference>
          <reference field="15" count="1" selected="0">
            <x v="0"/>
          </reference>
          <reference field="17" count="1">
            <x v="1"/>
          </reference>
          <reference field="18" count="1" selected="0">
            <x v="0"/>
          </reference>
          <reference field="21" count="1" selected="0">
            <x v="12"/>
          </reference>
        </references>
      </pivotArea>
    </format>
    <format dxfId="466">
      <pivotArea dataOnly="0" labelOnly="1" outline="0" fieldPosition="0">
        <references count="7">
          <reference field="5" count="1" selected="0">
            <x v="0"/>
          </reference>
          <reference field="11" count="1" selected="0">
            <x v="1"/>
          </reference>
          <reference field="14" count="1" selected="0">
            <x v="38"/>
          </reference>
          <reference field="15" count="1" selected="0">
            <x v="1"/>
          </reference>
          <reference field="17" count="1">
            <x v="3"/>
          </reference>
          <reference field="18" count="1" selected="0">
            <x v="0"/>
          </reference>
          <reference field="21" count="1" selected="0">
            <x v="12"/>
          </reference>
        </references>
      </pivotArea>
    </format>
    <format dxfId="465">
      <pivotArea dataOnly="0" labelOnly="1" outline="0" fieldPosition="0">
        <references count="7">
          <reference field="5" count="1" selected="0">
            <x v="0"/>
          </reference>
          <reference field="11" count="1" selected="0">
            <x v="13"/>
          </reference>
          <reference field="14" count="1" selected="0">
            <x v="40"/>
          </reference>
          <reference field="15" count="1" selected="0">
            <x v="1"/>
          </reference>
          <reference field="17" count="2">
            <x v="1"/>
            <x v="48"/>
          </reference>
          <reference field="18" count="1" selected="0">
            <x v="0"/>
          </reference>
          <reference field="21" count="1" selected="0">
            <x v="12"/>
          </reference>
        </references>
      </pivotArea>
    </format>
    <format dxfId="464">
      <pivotArea dataOnly="0" labelOnly="1" outline="0" fieldPosition="0">
        <references count="7">
          <reference field="5" count="1" selected="0">
            <x v="0"/>
          </reference>
          <reference field="11" count="1" selected="0">
            <x v="0"/>
          </reference>
          <reference field="14" count="1" selected="0">
            <x v="9"/>
          </reference>
          <reference field="15" count="1" selected="0">
            <x v="1"/>
          </reference>
          <reference field="17" count="1">
            <x v="1"/>
          </reference>
          <reference field="18" count="1" selected="0">
            <x v="0"/>
          </reference>
          <reference field="21" count="1" selected="0">
            <x v="12"/>
          </reference>
        </references>
      </pivotArea>
    </format>
    <format dxfId="463">
      <pivotArea dataOnly="0" labelOnly="1" outline="0" fieldPosition="0">
        <references count="7">
          <reference field="5" count="1" selected="0">
            <x v="0"/>
          </reference>
          <reference field="11" count="1" selected="0">
            <x v="4"/>
          </reference>
          <reference field="14" count="1" selected="0">
            <x v="10"/>
          </reference>
          <reference field="15" count="1" selected="0">
            <x v="1"/>
          </reference>
          <reference field="17" count="1">
            <x v="1"/>
          </reference>
          <reference field="18" count="1" selected="0">
            <x v="0"/>
          </reference>
          <reference field="21" count="1" selected="0">
            <x v="12"/>
          </reference>
        </references>
      </pivotArea>
    </format>
    <format dxfId="462">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2">
            <x v="1"/>
            <x v="3"/>
          </reference>
          <reference field="18" count="1" selected="0">
            <x v="0"/>
          </reference>
          <reference field="21" count="1" selected="0">
            <x v="12"/>
          </reference>
        </references>
      </pivotArea>
    </format>
    <format dxfId="461">
      <pivotArea dataOnly="0" labelOnly="1" outline="0" fieldPosition="0">
        <references count="7">
          <reference field="5" count="1" selected="0">
            <x v="0"/>
          </reference>
          <reference field="11" count="1" selected="0">
            <x v="1"/>
          </reference>
          <reference field="14" count="1" selected="0">
            <x v="11"/>
          </reference>
          <reference field="15" count="1" selected="0">
            <x v="0"/>
          </reference>
          <reference field="17" count="1">
            <x v="2"/>
          </reference>
          <reference field="18" count="1" selected="0">
            <x v="1"/>
          </reference>
          <reference field="21" count="1" selected="0">
            <x v="12"/>
          </reference>
        </references>
      </pivotArea>
    </format>
    <format dxfId="460">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2">
            <x v="1"/>
            <x v="7"/>
          </reference>
          <reference field="18" count="1" selected="0">
            <x v="0"/>
          </reference>
          <reference field="21" count="1" selected="0">
            <x v="12"/>
          </reference>
        </references>
      </pivotArea>
    </format>
    <format dxfId="459">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2"/>
          </reference>
          <reference field="18" count="1" selected="0">
            <x v="1"/>
          </reference>
          <reference field="21" count="1" selected="0">
            <x v="12"/>
          </reference>
        </references>
      </pivotArea>
    </format>
    <format dxfId="458">
      <pivotArea dataOnly="0" labelOnly="1" outline="0" fieldPosition="0">
        <references count="7">
          <reference field="5" count="1" selected="0">
            <x v="0"/>
          </reference>
          <reference field="11" count="1" selected="0">
            <x v="5"/>
          </reference>
          <reference field="14" count="1" selected="0">
            <x v="12"/>
          </reference>
          <reference field="15" count="1" selected="0">
            <x v="1"/>
          </reference>
          <reference field="17" count="1">
            <x v="8"/>
          </reference>
          <reference field="18" count="1" selected="0">
            <x v="2"/>
          </reference>
          <reference field="21" count="1" selected="0">
            <x v="12"/>
          </reference>
        </references>
      </pivotArea>
    </format>
    <format dxfId="457">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2">
            <x v="1"/>
            <x v="9"/>
          </reference>
          <reference field="18" count="1" selected="0">
            <x v="0"/>
          </reference>
          <reference field="21" count="1" selected="0">
            <x v="12"/>
          </reference>
        </references>
      </pivotArea>
    </format>
    <format dxfId="456">
      <pivotArea dataOnly="0" labelOnly="1" outline="0" fieldPosition="0">
        <references count="7">
          <reference field="5" count="1" selected="0">
            <x v="0"/>
          </reference>
          <reference field="11" count="1" selected="0">
            <x v="6"/>
          </reference>
          <reference field="14" count="1" selected="0">
            <x v="13"/>
          </reference>
          <reference field="15" count="1" selected="0">
            <x v="1"/>
          </reference>
          <reference field="17" count="1">
            <x v="2"/>
          </reference>
          <reference field="18" count="1" selected="0">
            <x v="1"/>
          </reference>
          <reference field="21" count="1" selected="0">
            <x v="12"/>
          </reference>
        </references>
      </pivotArea>
    </format>
    <format dxfId="455">
      <pivotArea dataOnly="0" labelOnly="1" outline="0" fieldPosition="0">
        <references count="7">
          <reference field="5" count="1" selected="0">
            <x v="0"/>
          </reference>
          <reference field="11" count="1" selected="0">
            <x v="2"/>
          </reference>
          <reference field="14" count="1" selected="0">
            <x v="42"/>
          </reference>
          <reference field="15" count="1" selected="0">
            <x v="1"/>
          </reference>
          <reference field="17" count="1">
            <x v="4"/>
          </reference>
          <reference field="18" count="1" selected="0">
            <x v="0"/>
          </reference>
          <reference field="21" count="1" selected="0">
            <x v="12"/>
          </reference>
        </references>
      </pivotArea>
    </format>
    <format dxfId="454">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2">
            <x v="1"/>
            <x v="3"/>
          </reference>
          <reference field="18" count="1" selected="0">
            <x v="0"/>
          </reference>
          <reference field="21" count="1" selected="0">
            <x v="12"/>
          </reference>
        </references>
      </pivotArea>
    </format>
    <format dxfId="453">
      <pivotArea dataOnly="0" labelOnly="1" outline="0" fieldPosition="0">
        <references count="7">
          <reference field="5" count="1" selected="0">
            <x v="0"/>
          </reference>
          <reference field="11" count="1" selected="0">
            <x v="1"/>
          </reference>
          <reference field="14" count="1" selected="0">
            <x v="14"/>
          </reference>
          <reference field="15" count="1" selected="0">
            <x v="1"/>
          </reference>
          <reference field="17" count="1">
            <x v="2"/>
          </reference>
          <reference field="18" count="1" selected="0">
            <x v="1"/>
          </reference>
          <reference field="21" count="1" selected="0">
            <x v="12"/>
          </reference>
        </references>
      </pivotArea>
    </format>
    <format dxfId="452">
      <pivotArea dataOnly="0" labelOnly="1" outline="0" fieldPosition="0">
        <references count="7">
          <reference field="5" count="1" selected="0">
            <x v="0"/>
          </reference>
          <reference field="11" count="1" selected="0">
            <x v="1"/>
          </reference>
          <reference field="14" count="1" selected="0">
            <x v="43"/>
          </reference>
          <reference field="15" count="1" selected="0">
            <x v="0"/>
          </reference>
          <reference field="17" count="2">
            <x v="1"/>
            <x v="3"/>
          </reference>
          <reference field="18" count="1" selected="0">
            <x v="0"/>
          </reference>
          <reference field="21" count="1" selected="0">
            <x v="12"/>
          </reference>
        </references>
      </pivotArea>
    </format>
    <format dxfId="451">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1"/>
          </reference>
          <reference field="18" count="1" selected="0">
            <x v="0"/>
          </reference>
          <reference field="21" count="1" selected="0">
            <x v="12"/>
          </reference>
        </references>
      </pivotArea>
    </format>
    <format dxfId="450">
      <pivotArea dataOnly="0" labelOnly="1" outline="0" fieldPosition="0">
        <references count="7">
          <reference field="5" count="1" selected="0">
            <x v="0"/>
          </reference>
          <reference field="11" count="1" selected="0">
            <x v="15"/>
          </reference>
          <reference field="14" count="1" selected="0">
            <x v="256"/>
          </reference>
          <reference field="15" count="1" selected="0">
            <x v="1"/>
          </reference>
          <reference field="17" count="1">
            <x v="82"/>
          </reference>
          <reference field="18" count="1" selected="0">
            <x v="23"/>
          </reference>
          <reference field="21" count="1" selected="0">
            <x v="12"/>
          </reference>
        </references>
      </pivotArea>
    </format>
    <format dxfId="449">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3">
            <x v="1"/>
            <x v="5"/>
            <x v="10"/>
          </reference>
          <reference field="18" count="1" selected="0">
            <x v="0"/>
          </reference>
          <reference field="21" count="1" selected="0">
            <x v="12"/>
          </reference>
        </references>
      </pivotArea>
    </format>
    <format dxfId="448">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2"/>
          </reference>
          <reference field="18" count="1" selected="0">
            <x v="1"/>
          </reference>
          <reference field="21" count="1" selected="0">
            <x v="12"/>
          </reference>
        </references>
      </pivotArea>
    </format>
    <format dxfId="447">
      <pivotArea dataOnly="0" labelOnly="1" outline="0" fieldPosition="0">
        <references count="7">
          <reference field="5" count="1" selected="0">
            <x v="0"/>
          </reference>
          <reference field="11" count="1" selected="0">
            <x v="7"/>
          </reference>
          <reference field="14" count="1" selected="0">
            <x v="16"/>
          </reference>
          <reference field="15" count="1" selected="0">
            <x v="1"/>
          </reference>
          <reference field="17" count="1">
            <x v="8"/>
          </reference>
          <reference field="18" count="1" selected="0">
            <x v="2"/>
          </reference>
          <reference field="21" count="1" selected="0">
            <x v="12"/>
          </reference>
        </references>
      </pivotArea>
    </format>
    <format dxfId="446">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1"/>
            <x v="12"/>
          </reference>
          <reference field="18" count="1" selected="0">
            <x v="0"/>
          </reference>
          <reference field="21" count="1" selected="0">
            <x v="12"/>
          </reference>
        </references>
      </pivotArea>
    </format>
    <format dxfId="445">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1">
            <x v="2"/>
          </reference>
          <reference field="18" count="1" selected="0">
            <x v="1"/>
          </reference>
          <reference field="21" count="1" selected="0">
            <x v="12"/>
          </reference>
        </references>
      </pivotArea>
    </format>
    <format dxfId="444">
      <pivotArea dataOnly="0" labelOnly="1" outline="0" fieldPosition="0">
        <references count="7">
          <reference field="5" count="1" selected="0">
            <x v="0"/>
          </reference>
          <reference field="11" count="1" selected="0">
            <x v="8"/>
          </reference>
          <reference field="14" count="1" selected="0">
            <x v="17"/>
          </reference>
          <reference field="15" count="1" selected="0">
            <x v="1"/>
          </reference>
          <reference field="17" count="2">
            <x v="21"/>
            <x v="24"/>
          </reference>
          <reference field="18" count="1" selected="0">
            <x v="2"/>
          </reference>
          <reference field="21" count="1" selected="0">
            <x v="12"/>
          </reference>
        </references>
      </pivotArea>
    </format>
    <format dxfId="443">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3">
            <x v="1"/>
            <x v="7"/>
            <x v="80"/>
          </reference>
          <reference field="18" count="1" selected="0">
            <x v="0"/>
          </reference>
          <reference field="21" count="1" selected="0">
            <x v="12"/>
          </reference>
        </references>
      </pivotArea>
    </format>
    <format dxfId="442">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
          </reference>
          <reference field="18" count="1" selected="0">
            <x v="1"/>
          </reference>
          <reference field="21" count="1" selected="0">
            <x v="12"/>
          </reference>
        </references>
      </pivotArea>
    </format>
    <format dxfId="441">
      <pivotArea dataOnly="0" labelOnly="1" outline="0" fieldPosition="0">
        <references count="7">
          <reference field="5" count="1" selected="0">
            <x v="0"/>
          </reference>
          <reference field="11" count="1" selected="0">
            <x v="5"/>
          </reference>
          <reference field="14" count="1" selected="0">
            <x v="18"/>
          </reference>
          <reference field="15" count="1" selected="0">
            <x v="1"/>
          </reference>
          <reference field="17" count="1">
            <x v="26"/>
          </reference>
          <reference field="18" count="1" selected="0">
            <x v="2"/>
          </reference>
          <reference field="21" count="1" selected="0">
            <x v="12"/>
          </reference>
        </references>
      </pivotArea>
    </format>
    <format dxfId="440">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
            <x v="13"/>
          </reference>
          <reference field="18" count="1" selected="0">
            <x v="0"/>
          </reference>
          <reference field="21" count="1" selected="0">
            <x v="12"/>
          </reference>
        </references>
      </pivotArea>
    </format>
    <format dxfId="439">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2">
            <x v="14"/>
            <x v="23"/>
          </reference>
          <reference field="18" count="1" selected="0">
            <x v="2"/>
          </reference>
          <reference field="21" count="1" selected="0">
            <x v="12"/>
          </reference>
        </references>
      </pivotArea>
    </format>
    <format dxfId="438">
      <pivotArea dataOnly="0" labelOnly="1" outline="0" fieldPosition="0">
        <references count="7">
          <reference field="5" count="1" selected="0">
            <x v="0"/>
          </reference>
          <reference field="11" count="1" selected="0">
            <x v="9"/>
          </reference>
          <reference field="14" count="1" selected="0">
            <x v="19"/>
          </reference>
          <reference field="15" count="1" selected="0">
            <x v="1"/>
          </reference>
          <reference field="17" count="1">
            <x v="15"/>
          </reference>
          <reference field="18" count="1" selected="0">
            <x v="4"/>
          </reference>
          <reference field="21" count="1" selected="0">
            <x v="12"/>
          </reference>
        </references>
      </pivotArea>
    </format>
    <format dxfId="437">
      <pivotArea dataOnly="0" labelOnly="1" outline="0" fieldPosition="0">
        <references count="7">
          <reference field="5" count="1" selected="0">
            <x v="0"/>
          </reference>
          <reference field="11" count="1" selected="0">
            <x v="1"/>
          </reference>
          <reference field="14" count="1" selected="0">
            <x v="59"/>
          </reference>
          <reference field="15" count="1" selected="0">
            <x v="1"/>
          </reference>
          <reference field="17" count="2">
            <x v="1"/>
            <x v="3"/>
          </reference>
          <reference field="18" count="1" selected="0">
            <x v="0"/>
          </reference>
          <reference field="21" count="1" selected="0">
            <x v="12"/>
          </reference>
        </references>
      </pivotArea>
    </format>
    <format dxfId="436">
      <pivotArea dataOnly="0" labelOnly="1" outline="0" fieldPosition="0">
        <references count="7">
          <reference field="5" count="1" selected="0">
            <x v="0"/>
          </reference>
          <reference field="11" count="1" selected="0">
            <x v="1"/>
          </reference>
          <reference field="14" count="1" selected="0">
            <x v="48"/>
          </reference>
          <reference field="15" count="1" selected="0">
            <x v="1"/>
          </reference>
          <reference field="17" count="1">
            <x v="1"/>
          </reference>
          <reference field="18" count="1" selected="0">
            <x v="0"/>
          </reference>
          <reference field="21" count="1" selected="0">
            <x v="12"/>
          </reference>
        </references>
      </pivotArea>
    </format>
    <format dxfId="435">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2">
            <x v="1"/>
            <x v="16"/>
          </reference>
          <reference field="18" count="1" selected="0">
            <x v="0"/>
          </reference>
          <reference field="21" count="1" selected="0">
            <x v="12"/>
          </reference>
        </references>
      </pivotArea>
    </format>
    <format dxfId="434">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
          </reference>
          <reference field="18" count="1" selected="0">
            <x v="1"/>
          </reference>
          <reference field="21" count="1" selected="0">
            <x v="12"/>
          </reference>
        </references>
      </pivotArea>
    </format>
    <format dxfId="433">
      <pivotArea dataOnly="0" labelOnly="1" outline="0" fieldPosition="0">
        <references count="7">
          <reference field="5" count="1" selected="0">
            <x v="0"/>
          </reference>
          <reference field="11" count="1" selected="0">
            <x v="10"/>
          </reference>
          <reference field="14" count="1" selected="0">
            <x v="20"/>
          </reference>
          <reference field="15" count="1" selected="0">
            <x v="1"/>
          </reference>
          <reference field="17" count="1">
            <x v="23"/>
          </reference>
          <reference field="18" count="1" selected="0">
            <x v="2"/>
          </reference>
          <reference field="21" count="1" selected="0">
            <x v="12"/>
          </reference>
        </references>
      </pivotArea>
    </format>
    <format dxfId="432">
      <pivotArea dataOnly="0" labelOnly="1" outline="0" fieldPosition="0">
        <references count="7">
          <reference field="5" count="1" selected="0">
            <x v="0"/>
          </reference>
          <reference field="11" count="1" selected="0">
            <x v="1"/>
          </reference>
          <reference field="14" count="1" selected="0">
            <x v="49"/>
          </reference>
          <reference field="15" count="1" selected="0">
            <x v="1"/>
          </reference>
          <reference field="17" count="1">
            <x v="3"/>
          </reference>
          <reference field="18" count="1" selected="0">
            <x v="0"/>
          </reference>
          <reference field="21" count="1" selected="0">
            <x v="12"/>
          </reference>
        </references>
      </pivotArea>
    </format>
    <format dxfId="431">
      <pivotArea dataOnly="0" labelOnly="1" outline="0" fieldPosition="0">
        <references count="7">
          <reference field="5" count="1" selected="0">
            <x v="0"/>
          </reference>
          <reference field="11" count="1" selected="0">
            <x v="1"/>
          </reference>
          <reference field="14" count="1" selected="0">
            <x v="377"/>
          </reference>
          <reference field="15" count="1" selected="0">
            <x v="1"/>
          </reference>
          <reference field="17" count="1">
            <x v="1"/>
          </reference>
          <reference field="18" count="1" selected="0">
            <x v="0"/>
          </reference>
          <reference field="21" count="1" selected="0">
            <x v="12"/>
          </reference>
        </references>
      </pivotArea>
    </format>
    <format dxfId="430">
      <pivotArea dataOnly="0" labelOnly="1" outline="0" fieldPosition="0">
        <references count="7">
          <reference field="5" count="1" selected="0">
            <x v="0"/>
          </reference>
          <reference field="11" count="1" selected="0">
            <x v="1"/>
          </reference>
          <reference field="14" count="1" selected="0">
            <x v="50"/>
          </reference>
          <reference field="15" count="1" selected="0">
            <x v="1"/>
          </reference>
          <reference field="17" count="2">
            <x v="1"/>
            <x v="3"/>
          </reference>
          <reference field="18" count="1" selected="0">
            <x v="0"/>
          </reference>
          <reference field="21" count="1" selected="0">
            <x v="12"/>
          </reference>
        </references>
      </pivotArea>
    </format>
    <format dxfId="429">
      <pivotArea dataOnly="0" labelOnly="1" outline="0" fieldPosition="0">
        <references count="7">
          <reference field="5" count="1" selected="0">
            <x v="0"/>
          </reference>
          <reference field="11" count="1" selected="0">
            <x v="6"/>
          </reference>
          <reference field="14" count="1" selected="0">
            <x v="51"/>
          </reference>
          <reference field="15" count="1" selected="0">
            <x v="1"/>
          </reference>
          <reference field="17" count="2">
            <x v="1"/>
            <x v="9"/>
          </reference>
          <reference field="18" count="1" selected="0">
            <x v="0"/>
          </reference>
          <reference field="21" count="1" selected="0">
            <x v="12"/>
          </reference>
        </references>
      </pivotArea>
    </format>
    <format dxfId="428">
      <pivotArea dataOnly="0" labelOnly="1" outline="0" fieldPosition="0">
        <references count="7">
          <reference field="5" count="1" selected="0">
            <x v="0"/>
          </reference>
          <reference field="11" count="1" selected="0">
            <x v="1"/>
          </reference>
          <reference field="14" count="1" selected="0">
            <x v="22"/>
          </reference>
          <reference field="15" count="1" selected="0">
            <x v="1"/>
          </reference>
          <reference field="17" count="2">
            <x v="1"/>
            <x v="3"/>
          </reference>
          <reference field="18" count="1" selected="0">
            <x v="0"/>
          </reference>
          <reference field="21" count="1" selected="0">
            <x v="12"/>
          </reference>
        </references>
      </pivotArea>
    </format>
    <format dxfId="427">
      <pivotArea dataOnly="0" labelOnly="1" outline="0" fieldPosition="0">
        <references count="7">
          <reference field="5" count="1" selected="0">
            <x v="0"/>
          </reference>
          <reference field="11" count="1" selected="0">
            <x v="1"/>
          </reference>
          <reference field="14" count="1" selected="0">
            <x v="53"/>
          </reference>
          <reference field="15" count="1" selected="0">
            <x v="1"/>
          </reference>
          <reference field="17" count="2">
            <x v="1"/>
            <x v="3"/>
          </reference>
          <reference field="18" count="1" selected="0">
            <x v="0"/>
          </reference>
          <reference field="21" count="1" selected="0">
            <x v="12"/>
          </reference>
        </references>
      </pivotArea>
    </format>
    <format dxfId="426">
      <pivotArea dataOnly="0" labelOnly="1" outline="0" fieldPosition="0">
        <references count="7">
          <reference field="5" count="1" selected="0">
            <x v="0"/>
          </reference>
          <reference field="11" count="1" selected="0">
            <x v="1"/>
          </reference>
          <reference field="14" count="1" selected="0">
            <x v="24"/>
          </reference>
          <reference field="15" count="1" selected="0">
            <x v="1"/>
          </reference>
          <reference field="17" count="2">
            <x v="1"/>
            <x v="3"/>
          </reference>
          <reference field="18" count="1" selected="0">
            <x v="0"/>
          </reference>
          <reference field="21" count="1" selected="0">
            <x v="12"/>
          </reference>
        </references>
      </pivotArea>
    </format>
    <format dxfId="425">
      <pivotArea dataOnly="0" labelOnly="1" outline="0" fieldPosition="0">
        <references count="7">
          <reference field="5" count="1" selected="0">
            <x v="0"/>
          </reference>
          <reference field="11" count="1" selected="0">
            <x v="1"/>
          </reference>
          <reference field="14" count="1" selected="0">
            <x v="27"/>
          </reference>
          <reference field="15" count="1" selected="0">
            <x v="1"/>
          </reference>
          <reference field="17" count="2">
            <x v="1"/>
            <x v="3"/>
          </reference>
          <reference field="18" count="1" selected="0">
            <x v="0"/>
          </reference>
          <reference field="21" count="1" selected="0">
            <x v="12"/>
          </reference>
        </references>
      </pivotArea>
    </format>
    <format dxfId="424">
      <pivotArea dataOnly="0" labelOnly="1" outline="0" fieldPosition="0">
        <references count="7">
          <reference field="5" count="1" selected="0">
            <x v="0"/>
          </reference>
          <reference field="11" count="1" selected="0">
            <x v="46"/>
          </reference>
          <reference field="14" count="1" selected="0">
            <x v="379"/>
          </reference>
          <reference field="15" count="1" selected="0">
            <x v="1"/>
          </reference>
          <reference field="17" count="2">
            <x v="1"/>
            <x v="92"/>
          </reference>
          <reference field="18" count="1" selected="0">
            <x v="0"/>
          </reference>
          <reference field="21" count="1" selected="0">
            <x v="12"/>
          </reference>
        </references>
      </pivotArea>
    </format>
    <format dxfId="423">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2">
            <x v="1"/>
            <x v="34"/>
          </reference>
          <reference field="18" count="1" selected="0">
            <x v="0"/>
          </reference>
          <reference field="21" count="1" selected="0">
            <x v="12"/>
          </reference>
        </references>
      </pivotArea>
    </format>
    <format dxfId="422">
      <pivotArea dataOnly="0" labelOnly="1" outline="0" fieldPosition="0">
        <references count="7">
          <reference field="5" count="1" selected="0">
            <x v="4"/>
          </reference>
          <reference field="11" count="1" selected="0">
            <x v="10"/>
          </reference>
          <reference field="14" count="1" selected="0">
            <x v="101"/>
          </reference>
          <reference field="15" count="1" selected="0">
            <x v="2"/>
          </reference>
          <reference field="17" count="1">
            <x v="38"/>
          </reference>
          <reference field="18" count="1" selected="0">
            <x v="19"/>
          </reference>
          <reference field="21" count="1" selected="0">
            <x v="12"/>
          </reference>
        </references>
      </pivotArea>
    </format>
    <format dxfId="421">
      <pivotArea dataOnly="0" labelOnly="1" outline="0" fieldPosition="0">
        <references count="7">
          <reference field="5" count="1" selected="0">
            <x v="4"/>
          </reference>
          <reference field="11" count="1" selected="0">
            <x v="32"/>
          </reference>
          <reference field="14" count="1" selected="0">
            <x v="102"/>
          </reference>
          <reference field="15" count="1" selected="0">
            <x v="1"/>
          </reference>
          <reference field="17" count="2">
            <x v="1"/>
            <x v="35"/>
          </reference>
          <reference field="18" count="1" selected="0">
            <x v="0"/>
          </reference>
          <reference field="21" count="1" selected="0">
            <x v="12"/>
          </reference>
        </references>
      </pivotArea>
    </format>
    <format dxfId="420">
      <pivotArea dataOnly="0" labelOnly="1" outline="0" fieldPosition="0">
        <references count="7">
          <reference field="5" count="1" selected="0">
            <x v="4"/>
          </reference>
          <reference field="11" count="1" selected="0">
            <x v="5"/>
          </reference>
          <reference field="14" count="1" selected="0">
            <x v="103"/>
          </reference>
          <reference field="15" count="1" selected="0">
            <x v="1"/>
          </reference>
          <reference field="17" count="1">
            <x v="1"/>
          </reference>
          <reference field="18" count="1" selected="0">
            <x v="0"/>
          </reference>
          <reference field="21" count="1" selected="0">
            <x v="12"/>
          </reference>
        </references>
      </pivotArea>
    </format>
    <format dxfId="419">
      <pivotArea dataOnly="0" labelOnly="1" outline="0" fieldPosition="0">
        <references count="7">
          <reference field="5" count="1" selected="0">
            <x v="4"/>
          </reference>
          <reference field="11" count="1" selected="0">
            <x v="2"/>
          </reference>
          <reference field="14" count="1" selected="0">
            <x v="104"/>
          </reference>
          <reference field="15" count="1" selected="0">
            <x v="1"/>
          </reference>
          <reference field="17" count="2">
            <x v="1"/>
            <x v="37"/>
          </reference>
          <reference field="18" count="1" selected="0">
            <x v="0"/>
          </reference>
          <reference field="21" count="1" selected="0">
            <x v="12"/>
          </reference>
        </references>
      </pivotArea>
    </format>
    <format dxfId="418">
      <pivotArea dataOnly="0" labelOnly="1" outline="0" fieldPosition="0">
        <references count="7">
          <reference field="5" count="1" selected="0">
            <x v="4"/>
          </reference>
          <reference field="11" count="1" selected="0">
            <x v="10"/>
          </reference>
          <reference field="14" count="1" selected="0">
            <x v="105"/>
          </reference>
          <reference field="15" count="1" selected="0">
            <x v="1"/>
          </reference>
          <reference field="17" count="2">
            <x v="1"/>
            <x v="16"/>
          </reference>
          <reference field="18" count="1" selected="0">
            <x v="0"/>
          </reference>
          <reference field="21" count="1" selected="0">
            <x v="12"/>
          </reference>
        </references>
      </pivotArea>
    </format>
    <format dxfId="417">
      <pivotArea dataOnly="0" labelOnly="1" outline="0" fieldPosition="0">
        <references count="7">
          <reference field="5" count="1" selected="0">
            <x v="4"/>
          </reference>
          <reference field="11" count="1" selected="0">
            <x v="10"/>
          </reference>
          <reference field="14" count="1" selected="0">
            <x v="105"/>
          </reference>
          <reference field="15" count="1" selected="0">
            <x v="1"/>
          </reference>
          <reference field="17" count="1">
            <x v="38"/>
          </reference>
          <reference field="18" count="1" selected="0">
            <x v="19"/>
          </reference>
          <reference field="21" count="1" selected="0">
            <x v="12"/>
          </reference>
        </references>
      </pivotArea>
    </format>
    <format dxfId="416">
      <pivotArea dataOnly="0" labelOnly="1" outline="0" fieldPosition="0">
        <references count="7">
          <reference field="5" count="1" selected="0">
            <x v="4"/>
          </reference>
          <reference field="11" count="1" selected="0">
            <x v="2"/>
          </reference>
          <reference field="14" count="1" selected="0">
            <x v="106"/>
          </reference>
          <reference field="15" count="1" selected="0">
            <x v="1"/>
          </reference>
          <reference field="17" count="2">
            <x v="1"/>
            <x v="37"/>
          </reference>
          <reference field="18" count="1" selected="0">
            <x v="0"/>
          </reference>
          <reference field="21" count="1" selected="0">
            <x v="12"/>
          </reference>
        </references>
      </pivotArea>
    </format>
    <format dxfId="415">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1"/>
            <x v="34"/>
          </reference>
          <reference field="18" count="1" selected="0">
            <x v="0"/>
          </reference>
          <reference field="21" count="1" selected="0">
            <x v="12"/>
          </reference>
        </references>
      </pivotArea>
    </format>
    <format dxfId="414">
      <pivotArea dataOnly="0" labelOnly="1" outline="0" fieldPosition="0">
        <references count="7">
          <reference field="5" count="1" selected="0">
            <x v="4"/>
          </reference>
          <reference field="11" count="1" selected="0">
            <x v="5"/>
          </reference>
          <reference field="14" count="1" selected="0">
            <x v="107"/>
          </reference>
          <reference field="15" count="1" selected="0">
            <x v="2"/>
          </reference>
          <reference field="17" count="2">
            <x v="23"/>
            <x v="99"/>
          </reference>
          <reference field="18" count="1" selected="0">
            <x v="2"/>
          </reference>
          <reference field="21" count="1" selected="0">
            <x v="12"/>
          </reference>
        </references>
      </pivotArea>
    </format>
    <format dxfId="413">
      <pivotArea dataOnly="0" labelOnly="1" outline="0" fieldPosition="0">
        <references count="7">
          <reference field="5" count="1" selected="0">
            <x v="4"/>
          </reference>
          <reference field="11" count="1" selected="0">
            <x v="1"/>
          </reference>
          <reference field="14" count="1" selected="0">
            <x v="108"/>
          </reference>
          <reference field="15" count="1" selected="0">
            <x v="1"/>
          </reference>
          <reference field="17" count="2">
            <x v="3"/>
            <x v="40"/>
          </reference>
          <reference field="18" count="1" selected="0">
            <x v="0"/>
          </reference>
          <reference field="21" count="1" selected="0">
            <x v="12"/>
          </reference>
        </references>
      </pivotArea>
    </format>
    <format dxfId="412">
      <pivotArea dataOnly="0" labelOnly="1" outline="0" fieldPosition="0">
        <references count="7">
          <reference field="5" count="1" selected="0">
            <x v="4"/>
          </reference>
          <reference field="11" count="1" selected="0">
            <x v="1"/>
          </reference>
          <reference field="14" count="1" selected="0">
            <x v="109"/>
          </reference>
          <reference field="15" count="1" selected="0">
            <x v="1"/>
          </reference>
          <reference field="17" count="2">
            <x v="3"/>
            <x v="40"/>
          </reference>
          <reference field="18" count="1" selected="0">
            <x v="0"/>
          </reference>
          <reference field="21" count="1" selected="0">
            <x v="12"/>
          </reference>
        </references>
      </pivotArea>
    </format>
    <format dxfId="411">
      <pivotArea dataOnly="0" labelOnly="1" outline="0" fieldPosition="0">
        <references count="7">
          <reference field="5" count="1" selected="0">
            <x v="4"/>
          </reference>
          <reference field="11" count="1" selected="0">
            <x v="5"/>
          </reference>
          <reference field="14" count="1" selected="0">
            <x v="110"/>
          </reference>
          <reference field="15" count="1" selected="0">
            <x v="1"/>
          </reference>
          <reference field="17" count="2">
            <x v="1"/>
            <x v="7"/>
          </reference>
          <reference field="18" count="1" selected="0">
            <x v="0"/>
          </reference>
          <reference field="21" count="1" selected="0">
            <x v="12"/>
          </reference>
        </references>
      </pivotArea>
    </format>
    <format dxfId="410">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2">
            <x v="1"/>
            <x v="34"/>
          </reference>
          <reference field="18" count="1" selected="0">
            <x v="0"/>
          </reference>
          <reference field="21" count="1" selected="0">
            <x v="12"/>
          </reference>
        </references>
      </pivotArea>
    </format>
    <format dxfId="409">
      <pivotArea dataOnly="0" labelOnly="1" outline="0" fieldPosition="0">
        <references count="7">
          <reference field="5" count="1" selected="0">
            <x v="4"/>
          </reference>
          <reference field="11" count="1" selected="0">
            <x v="5"/>
          </reference>
          <reference field="14" count="1" selected="0">
            <x v="111"/>
          </reference>
          <reference field="15" count="1" selected="0">
            <x v="2"/>
          </reference>
          <reference field="17" count="1">
            <x v="42"/>
          </reference>
          <reference field="18" count="1" selected="0">
            <x v="2"/>
          </reference>
          <reference field="21" count="1" selected="0">
            <x v="12"/>
          </reference>
        </references>
      </pivotArea>
    </format>
    <format dxfId="408">
      <pivotArea dataOnly="0" labelOnly="1" outline="0" fieldPosition="0">
        <references count="7">
          <reference field="5" count="1" selected="0">
            <x v="4"/>
          </reference>
          <reference field="11" count="1" selected="0">
            <x v="1"/>
          </reference>
          <reference field="14" count="1" selected="0">
            <x v="112"/>
          </reference>
          <reference field="15" count="1" selected="0">
            <x v="1"/>
          </reference>
          <reference field="17" count="2">
            <x v="3"/>
            <x v="40"/>
          </reference>
          <reference field="18" count="1" selected="0">
            <x v="0"/>
          </reference>
          <reference field="21" count="1" selected="0">
            <x v="12"/>
          </reference>
        </references>
      </pivotArea>
    </format>
    <format dxfId="407">
      <pivotArea dataOnly="0" labelOnly="1" outline="0" fieldPosition="0">
        <references count="7">
          <reference field="5" count="1" selected="0">
            <x v="4"/>
          </reference>
          <reference field="11" count="1" selected="0">
            <x v="0"/>
          </reference>
          <reference field="14" count="1" selected="0">
            <x v="113"/>
          </reference>
          <reference field="15" count="1" selected="0">
            <x v="1"/>
          </reference>
          <reference field="17" count="1">
            <x v="33"/>
          </reference>
          <reference field="18" count="1" selected="0">
            <x v="0"/>
          </reference>
          <reference field="21" count="1" selected="0">
            <x v="12"/>
          </reference>
        </references>
      </pivotArea>
    </format>
    <format dxfId="406">
      <pivotArea dataOnly="0" labelOnly="1" outline="0" fieldPosition="0">
        <references count="7">
          <reference field="5" count="1" selected="0">
            <x v="4"/>
          </reference>
          <reference field="11" count="1" selected="0">
            <x v="7"/>
          </reference>
          <reference field="14" count="1" selected="0">
            <x v="114"/>
          </reference>
          <reference field="15" count="1" selected="0">
            <x v="1"/>
          </reference>
          <reference field="17" count="2">
            <x v="1"/>
            <x v="43"/>
          </reference>
          <reference field="18" count="1" selected="0">
            <x v="0"/>
          </reference>
          <reference field="21" count="1" selected="0">
            <x v="12"/>
          </reference>
        </references>
      </pivotArea>
    </format>
    <format dxfId="405">
      <pivotArea dataOnly="0" labelOnly="1" outline="0" fieldPosition="0">
        <references count="7">
          <reference field="5" count="1" selected="0">
            <x v="4"/>
          </reference>
          <reference field="11" count="1" selected="0">
            <x v="5"/>
          </reference>
          <reference field="14" count="1" selected="0">
            <x v="369"/>
          </reference>
          <reference field="15" count="1" selected="0">
            <x v="1"/>
          </reference>
          <reference field="17" count="1">
            <x v="1"/>
          </reference>
          <reference field="18" count="1" selected="0">
            <x v="0"/>
          </reference>
          <reference field="21" count="1" selected="0">
            <x v="12"/>
          </reference>
        </references>
      </pivotArea>
    </format>
    <format dxfId="404">
      <pivotArea dataOnly="0" labelOnly="1" outline="0" fieldPosition="0">
        <references count="7">
          <reference field="5" count="1" selected="0">
            <x v="4"/>
          </reference>
          <reference field="11" count="1" selected="0">
            <x v="2"/>
          </reference>
          <reference field="14" count="1" selected="0">
            <x v="115"/>
          </reference>
          <reference field="15" count="1" selected="0">
            <x v="1"/>
          </reference>
          <reference field="17" count="2">
            <x v="1"/>
            <x v="44"/>
          </reference>
          <reference field="18" count="1" selected="0">
            <x v="0"/>
          </reference>
          <reference field="21" count="1" selected="0">
            <x v="12"/>
          </reference>
        </references>
      </pivotArea>
    </format>
    <format dxfId="403">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2">
            <x v="1"/>
            <x v="34"/>
          </reference>
          <reference field="18" count="1" selected="0">
            <x v="0"/>
          </reference>
          <reference field="21" count="1" selected="0">
            <x v="12"/>
          </reference>
        </references>
      </pivotArea>
    </format>
    <format dxfId="402">
      <pivotArea dataOnly="0" labelOnly="1" outline="0" fieldPosition="0">
        <references count="7">
          <reference field="5" count="1" selected="0">
            <x v="4"/>
          </reference>
          <reference field="11" count="1" selected="0">
            <x v="8"/>
          </reference>
          <reference field="14" count="1" selected="0">
            <x v="116"/>
          </reference>
          <reference field="15" count="1" selected="0">
            <x v="2"/>
          </reference>
          <reference field="17" count="1">
            <x v="11"/>
          </reference>
          <reference field="18" count="1" selected="0">
            <x v="3"/>
          </reference>
          <reference field="21" count="1" selected="0">
            <x v="12"/>
          </reference>
        </references>
      </pivotArea>
    </format>
    <format dxfId="401">
      <pivotArea dataOnly="0" labelOnly="1" outline="0" fieldPosition="0">
        <references count="7">
          <reference field="5" count="1" selected="0">
            <x v="4"/>
          </reference>
          <reference field="11" count="1" selected="0">
            <x v="6"/>
          </reference>
          <reference field="14" count="1" selected="0">
            <x v="118"/>
          </reference>
          <reference field="15" count="1" selected="0">
            <x v="1"/>
          </reference>
          <reference field="17" count="1">
            <x v="9"/>
          </reference>
          <reference field="18" count="1" selected="0">
            <x v="0"/>
          </reference>
          <reference field="21" count="1" selected="0">
            <x v="12"/>
          </reference>
        </references>
      </pivotArea>
    </format>
    <format dxfId="400">
      <pivotArea dataOnly="0" labelOnly="1" outline="0" fieldPosition="0">
        <references count="7">
          <reference field="5" count="1" selected="0">
            <x v="4"/>
          </reference>
          <reference field="11" count="1" selected="0">
            <x v="2"/>
          </reference>
          <reference field="14" count="1" selected="0">
            <x v="370"/>
          </reference>
          <reference field="15" count="1" selected="0">
            <x v="1"/>
          </reference>
          <reference field="17" count="2">
            <x v="1"/>
            <x v="37"/>
          </reference>
          <reference field="18" count="1" selected="0">
            <x v="0"/>
          </reference>
          <reference field="21" count="1" selected="0">
            <x v="12"/>
          </reference>
        </references>
      </pivotArea>
    </format>
    <format dxfId="399">
      <pivotArea dataOnly="0" labelOnly="1" outline="0" fieldPosition="0">
        <references count="7">
          <reference field="5" count="1" selected="0">
            <x v="4"/>
          </reference>
          <reference field="11" count="1" selected="0">
            <x v="1"/>
          </reference>
          <reference field="14" count="1" selected="0">
            <x v="371"/>
          </reference>
          <reference field="15" count="1" selected="0">
            <x v="2"/>
          </reference>
          <reference field="17" count="1">
            <x v="40"/>
          </reference>
          <reference field="18" count="1" selected="0">
            <x v="0"/>
          </reference>
          <reference field="21" count="1" selected="0">
            <x v="12"/>
          </reference>
        </references>
      </pivotArea>
    </format>
    <format dxfId="398">
      <pivotArea dataOnly="0" labelOnly="1" outline="0" fieldPosition="0">
        <references count="7">
          <reference field="5" count="1" selected="0">
            <x v="4"/>
          </reference>
          <reference field="11" count="1" selected="0">
            <x v="9"/>
          </reference>
          <reference field="14" count="1" selected="0">
            <x v="119"/>
          </reference>
          <reference field="15" count="1" selected="0">
            <x v="1"/>
          </reference>
          <reference field="17" count="1">
            <x v="13"/>
          </reference>
          <reference field="18" count="1" selected="0">
            <x v="0"/>
          </reference>
          <reference field="21" count="1" selected="0">
            <x v="12"/>
          </reference>
        </references>
      </pivotArea>
    </format>
    <format dxfId="397">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2">
            <x v="1"/>
            <x v="16"/>
          </reference>
          <reference field="18" count="1" selected="0">
            <x v="0"/>
          </reference>
          <reference field="21" count="1" selected="0">
            <x v="12"/>
          </reference>
        </references>
      </pivotArea>
    </format>
    <format dxfId="396">
      <pivotArea dataOnly="0" labelOnly="1" outline="0" fieldPosition="0">
        <references count="7">
          <reference field="5" count="1" selected="0">
            <x v="4"/>
          </reference>
          <reference field="11" count="1" selected="0">
            <x v="10"/>
          </reference>
          <reference field="14" count="1" selected="0">
            <x v="120"/>
          </reference>
          <reference field="15" count="1" selected="0">
            <x v="1"/>
          </reference>
          <reference field="17" count="1">
            <x v="38"/>
          </reference>
          <reference field="18" count="1" selected="0">
            <x v="19"/>
          </reference>
          <reference field="21" count="1" selected="0">
            <x v="12"/>
          </reference>
        </references>
      </pivotArea>
    </format>
    <format dxfId="395">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2">
            <x v="1"/>
            <x v="34"/>
          </reference>
          <reference field="18" count="1" selected="0">
            <x v="0"/>
          </reference>
          <reference field="21" count="1" selected="0">
            <x v="12"/>
          </reference>
        </references>
      </pivotArea>
    </format>
    <format dxfId="394">
      <pivotArea dataOnly="0" labelOnly="1" outline="0" fieldPosition="0">
        <references count="7">
          <reference field="5" count="1" selected="0">
            <x v="4"/>
          </reference>
          <reference field="11" count="1" selected="0">
            <x v="2"/>
          </reference>
          <reference field="14" count="1" selected="0">
            <x v="121"/>
          </reference>
          <reference field="15" count="1" selected="0">
            <x v="2"/>
          </reference>
          <reference field="17" count="1">
            <x v="38"/>
          </reference>
          <reference field="18" count="1" selected="0">
            <x v="19"/>
          </reference>
          <reference field="21" count="1" selected="0">
            <x v="12"/>
          </reference>
        </references>
      </pivotArea>
    </format>
    <format dxfId="393">
      <pivotArea dataOnly="0" labelOnly="1" outline="0" fieldPosition="0">
        <references count="7">
          <reference field="5" count="1" selected="0">
            <x v="4"/>
          </reference>
          <reference field="11" count="1" selected="0">
            <x v="5"/>
          </reference>
          <reference field="14" count="1" selected="0">
            <x v="362"/>
          </reference>
          <reference field="15" count="1" selected="0">
            <x v="1"/>
          </reference>
          <reference field="17" count="1">
            <x v="33"/>
          </reference>
          <reference field="18" count="1" selected="0">
            <x v="0"/>
          </reference>
          <reference field="21" count="1" selected="0">
            <x v="12"/>
          </reference>
        </references>
      </pivotArea>
    </format>
    <format dxfId="392">
      <pivotArea dataOnly="0" labelOnly="1" outline="0" fieldPosition="0">
        <references count="7">
          <reference field="5" count="1" selected="0">
            <x v="4"/>
          </reference>
          <reference field="11" count="1" selected="0">
            <x v="13"/>
          </reference>
          <reference field="14" count="1" selected="0">
            <x v="122"/>
          </reference>
          <reference field="15" count="1" selected="0">
            <x v="1"/>
          </reference>
          <reference field="17" count="2">
            <x v="1"/>
            <x v="48"/>
          </reference>
          <reference field="18" count="1" selected="0">
            <x v="0"/>
          </reference>
          <reference field="21" count="1" selected="0">
            <x v="12"/>
          </reference>
        </references>
      </pivotArea>
    </format>
    <format dxfId="391">
      <pivotArea dataOnly="0" labelOnly="1" outline="0" fieldPosition="0">
        <references count="7">
          <reference field="5" count="1" selected="0">
            <x v="4"/>
          </reference>
          <reference field="11" count="1" selected="0">
            <x v="3"/>
          </reference>
          <reference field="14" count="1" selected="0">
            <x v="123"/>
          </reference>
          <reference field="15" count="1" selected="0">
            <x v="2"/>
          </reference>
          <reference field="17" count="2">
            <x v="1"/>
            <x v="6"/>
          </reference>
          <reference field="18" count="1" selected="0">
            <x v="0"/>
          </reference>
          <reference field="21" count="1" selected="0">
            <x v="12"/>
          </reference>
        </references>
      </pivotArea>
    </format>
    <format dxfId="390">
      <pivotArea dataOnly="0" labelOnly="1" outline="0" fieldPosition="0">
        <references count="7">
          <reference field="5" count="1" selected="0">
            <x v="4"/>
          </reference>
          <reference field="11" count="1" selected="0">
            <x v="13"/>
          </reference>
          <reference field="14" count="1" selected="0">
            <x v="124"/>
          </reference>
          <reference field="15" count="1" selected="0">
            <x v="1"/>
          </reference>
          <reference field="17" count="2">
            <x v="1"/>
            <x v="48"/>
          </reference>
          <reference field="18" count="1" selected="0">
            <x v="0"/>
          </reference>
          <reference field="21" count="1" selected="0">
            <x v="12"/>
          </reference>
        </references>
      </pivotArea>
    </format>
    <format dxfId="389">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1">
            <x v="1"/>
          </reference>
          <reference field="18" count="1" selected="0">
            <x v="0"/>
          </reference>
          <reference field="21" count="1" selected="0">
            <x v="12"/>
          </reference>
        </references>
      </pivotArea>
    </format>
    <format dxfId="388">
      <pivotArea dataOnly="0" labelOnly="1" outline="0" fieldPosition="0">
        <references count="7">
          <reference field="5" count="1" selected="0">
            <x v="4"/>
          </reference>
          <reference field="11" count="1" selected="0">
            <x v="34"/>
          </reference>
          <reference field="14" count="1" selected="0">
            <x v="125"/>
          </reference>
          <reference field="15" count="1" selected="0">
            <x v="1"/>
          </reference>
          <reference field="17" count="1">
            <x v="98"/>
          </reference>
          <reference field="18" count="1" selected="0">
            <x v="25"/>
          </reference>
          <reference field="21" count="1" selected="0">
            <x v="12"/>
          </reference>
        </references>
      </pivotArea>
    </format>
    <format dxfId="387">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2">
            <x v="1"/>
            <x v="34"/>
          </reference>
          <reference field="18" count="1" selected="0">
            <x v="0"/>
          </reference>
          <reference field="21" count="1" selected="0">
            <x v="12"/>
          </reference>
        </references>
      </pivotArea>
    </format>
    <format dxfId="386">
      <pivotArea dataOnly="0" labelOnly="1" outline="0" fieldPosition="0">
        <references count="7">
          <reference field="5" count="1" selected="0">
            <x v="4"/>
          </reference>
          <reference field="11" count="1" selected="0">
            <x v="5"/>
          </reference>
          <reference field="14" count="1" selected="0">
            <x v="126"/>
          </reference>
          <reference field="15" count="1" selected="0">
            <x v="1"/>
          </reference>
          <reference field="17" count="1">
            <x v="23"/>
          </reference>
          <reference field="18" count="1" selected="0">
            <x v="2"/>
          </reference>
          <reference field="21" count="1" selected="0">
            <x v="12"/>
          </reference>
        </references>
      </pivotArea>
    </format>
    <format dxfId="385">
      <pivotArea dataOnly="0" labelOnly="1" outline="0" fieldPosition="0">
        <references count="7">
          <reference field="5" count="1" selected="0">
            <x v="4"/>
          </reference>
          <reference field="11" count="1" selected="0">
            <x v="1"/>
          </reference>
          <reference field="14" count="1" selected="0">
            <x v="127"/>
          </reference>
          <reference field="15" count="1" selected="0">
            <x v="1"/>
          </reference>
          <reference field="17" count="2">
            <x v="3"/>
            <x v="40"/>
          </reference>
          <reference field="18" count="1" selected="0">
            <x v="0"/>
          </reference>
          <reference field="21" count="1" selected="0">
            <x v="12"/>
          </reference>
        </references>
      </pivotArea>
    </format>
    <format dxfId="384">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2">
            <x v="1"/>
            <x v="34"/>
          </reference>
          <reference field="18" count="1" selected="0">
            <x v="0"/>
          </reference>
          <reference field="21" count="1" selected="0">
            <x v="12"/>
          </reference>
        </references>
      </pivotArea>
    </format>
    <format dxfId="383">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59"/>
          </reference>
          <reference field="18" count="1" selected="0">
            <x v="2"/>
          </reference>
          <reference field="21" count="1" selected="0">
            <x v="12"/>
          </reference>
        </references>
      </pivotArea>
    </format>
    <format dxfId="382">
      <pivotArea dataOnly="0" labelOnly="1" outline="0" fieldPosition="0">
        <references count="7">
          <reference field="5" count="1" selected="0">
            <x v="4"/>
          </reference>
          <reference field="11" count="1" selected="0">
            <x v="10"/>
          </reference>
          <reference field="14" count="1" selected="0">
            <x v="128"/>
          </reference>
          <reference field="15" count="1" selected="0">
            <x v="2"/>
          </reference>
          <reference field="17" count="1">
            <x v="38"/>
          </reference>
          <reference field="18" count="1" selected="0">
            <x v="19"/>
          </reference>
          <reference field="21" count="1" selected="0">
            <x v="12"/>
          </reference>
        </references>
      </pivotArea>
    </format>
    <format dxfId="381">
      <pivotArea dataOnly="0" labelOnly="1" outline="0" fieldPosition="0">
        <references count="7">
          <reference field="5" count="1" selected="0">
            <x v="4"/>
          </reference>
          <reference field="11" count="1" selected="0">
            <x v="1"/>
          </reference>
          <reference field="14" count="1" selected="0">
            <x v="129"/>
          </reference>
          <reference field="15" count="1" selected="0">
            <x v="2"/>
          </reference>
          <reference field="17" count="2">
            <x v="1"/>
            <x v="34"/>
          </reference>
          <reference field="18" count="1" selected="0">
            <x v="0"/>
          </reference>
          <reference field="21" count="1" selected="0">
            <x v="12"/>
          </reference>
        </references>
      </pivotArea>
    </format>
    <format dxfId="380">
      <pivotArea dataOnly="0" labelOnly="1" outline="0" fieldPosition="0">
        <references count="7">
          <reference field="5" count="1" selected="0">
            <x v="4"/>
          </reference>
          <reference field="11" count="1" selected="0">
            <x v="5"/>
          </reference>
          <reference field="14" count="1" selected="0">
            <x v="380"/>
          </reference>
          <reference field="15" count="1" selected="0">
            <x v="1"/>
          </reference>
          <reference field="17" count="1">
            <x v="33"/>
          </reference>
          <reference field="18" count="1" selected="0">
            <x v="0"/>
          </reference>
          <reference field="21" count="1" selected="0">
            <x v="12"/>
          </reference>
        </references>
      </pivotArea>
    </format>
    <format dxfId="379">
      <pivotArea dataOnly="0" labelOnly="1" outline="0" fieldPosition="0">
        <references count="7">
          <reference field="5" count="1" selected="0">
            <x v="4"/>
          </reference>
          <reference field="11" count="1" selected="0">
            <x v="0"/>
          </reference>
          <reference field="14" count="1" selected="0">
            <x v="130"/>
          </reference>
          <reference field="15" count="1" selected="0">
            <x v="1"/>
          </reference>
          <reference field="17" count="1">
            <x v="33"/>
          </reference>
          <reference field="18" count="1" selected="0">
            <x v="0"/>
          </reference>
          <reference field="21" count="1" selected="0">
            <x v="12"/>
          </reference>
        </references>
      </pivotArea>
    </format>
    <format dxfId="378">
      <pivotArea dataOnly="0" labelOnly="1" outline="0" fieldPosition="0">
        <references count="7">
          <reference field="5" count="1" selected="0">
            <x v="4"/>
          </reference>
          <reference field="11" count="1" selected="0">
            <x v="7"/>
          </reference>
          <reference field="14" count="1" selected="0">
            <x v="131"/>
          </reference>
          <reference field="15" count="1" selected="0">
            <x v="1"/>
          </reference>
          <reference field="17" count="3">
            <x v="1"/>
            <x v="10"/>
            <x v="60"/>
          </reference>
          <reference field="18" count="1" selected="0">
            <x v="0"/>
          </reference>
          <reference field="21" count="1" selected="0">
            <x v="12"/>
          </reference>
        </references>
      </pivotArea>
    </format>
    <format dxfId="377">
      <pivotArea dataOnly="0" labelOnly="1" outline="0" fieldPosition="0">
        <references count="7">
          <reference field="5" count="1" selected="0">
            <x v="4"/>
          </reference>
          <reference field="11" count="1" selected="0">
            <x v="5"/>
          </reference>
          <reference field="14" count="1" selected="0">
            <x v="132"/>
          </reference>
          <reference field="15" count="1" selected="0">
            <x v="2"/>
          </reference>
          <reference field="17" count="2">
            <x v="1"/>
            <x v="34"/>
          </reference>
          <reference field="18" count="1" selected="0">
            <x v="0"/>
          </reference>
          <reference field="21" count="1" selected="0">
            <x v="12"/>
          </reference>
        </references>
      </pivotArea>
    </format>
    <format dxfId="376">
      <pivotArea dataOnly="0" labelOnly="1" outline="0" fieldPosition="0">
        <references count="7">
          <reference field="5" count="1" selected="0">
            <x v="4"/>
          </reference>
          <reference field="11" count="1" selected="0">
            <x v="1"/>
          </reference>
          <reference field="14" count="1" selected="0">
            <x v="133"/>
          </reference>
          <reference field="15" count="1" selected="0">
            <x v="1"/>
          </reference>
          <reference field="17" count="3">
            <x v="1"/>
            <x v="3"/>
            <x v="40"/>
          </reference>
          <reference field="18" count="1" selected="0">
            <x v="0"/>
          </reference>
          <reference field="21" count="1" selected="0">
            <x v="12"/>
          </reference>
        </references>
      </pivotArea>
    </format>
    <format dxfId="375">
      <pivotArea dataOnly="0" labelOnly="1" outline="0" fieldPosition="0">
        <references count="7">
          <reference field="5" count="1" selected="0">
            <x v="4"/>
          </reference>
          <reference field="11" count="1" selected="0">
            <x v="32"/>
          </reference>
          <reference field="14" count="1" selected="0">
            <x v="134"/>
          </reference>
          <reference field="15" count="1" selected="0">
            <x v="2"/>
          </reference>
          <reference field="17" count="2">
            <x v="1"/>
            <x v="34"/>
          </reference>
          <reference field="18" count="1" selected="0">
            <x v="0"/>
          </reference>
          <reference field="21" count="1" selected="0">
            <x v="12"/>
          </reference>
        </references>
      </pivotArea>
    </format>
    <format dxfId="374">
      <pivotArea dataOnly="0" labelOnly="1" outline="0" fieldPosition="0">
        <references count="7">
          <reference field="5" count="1" selected="0">
            <x v="4"/>
          </reference>
          <reference field="11" count="1" selected="0">
            <x v="0"/>
          </reference>
          <reference field="14" count="1" selected="0">
            <x v="135"/>
          </reference>
          <reference field="15" count="1" selected="0">
            <x v="1"/>
          </reference>
          <reference field="17" count="2">
            <x v="1"/>
            <x v="50"/>
          </reference>
          <reference field="18" count="1" selected="0">
            <x v="0"/>
          </reference>
          <reference field="21" count="1" selected="0">
            <x v="12"/>
          </reference>
        </references>
      </pivotArea>
    </format>
    <format dxfId="373">
      <pivotArea dataOnly="0" labelOnly="1" outline="0" fieldPosition="0">
        <references count="7">
          <reference field="5" count="1" selected="0">
            <x v="4"/>
          </reference>
          <reference field="11" count="1" selected="0">
            <x v="1"/>
          </reference>
          <reference field="14" count="1" selected="0">
            <x v="136"/>
          </reference>
          <reference field="15" count="1" selected="0">
            <x v="1"/>
          </reference>
          <reference field="17" count="2">
            <x v="3"/>
            <x v="40"/>
          </reference>
          <reference field="18" count="1" selected="0">
            <x v="0"/>
          </reference>
          <reference field="21" count="1" selected="0">
            <x v="12"/>
          </reference>
        </references>
      </pivotArea>
    </format>
    <format dxfId="372">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2">
            <x v="1"/>
            <x v="34"/>
          </reference>
          <reference field="18" count="1" selected="0">
            <x v="0"/>
          </reference>
          <reference field="21" count="1" selected="0">
            <x v="12"/>
          </reference>
        </references>
      </pivotArea>
    </format>
    <format dxfId="371">
      <pivotArea dataOnly="0" labelOnly="1" outline="0" fieldPosition="0">
        <references count="7">
          <reference field="5" count="1" selected="0">
            <x v="4"/>
          </reference>
          <reference field="11" count="1" selected="0">
            <x v="8"/>
          </reference>
          <reference field="14" count="1" selected="0">
            <x v="137"/>
          </reference>
          <reference field="15" count="1" selected="0">
            <x v="2"/>
          </reference>
          <reference field="17" count="1">
            <x v="99"/>
          </reference>
          <reference field="18" count="1" selected="0">
            <x v="2"/>
          </reference>
          <reference field="21" count="1" selected="0">
            <x v="12"/>
          </reference>
        </references>
      </pivotArea>
    </format>
    <format dxfId="370">
      <pivotArea dataOnly="0" labelOnly="1" outline="0" fieldPosition="0">
        <references count="7">
          <reference field="5" count="1" selected="0">
            <x v="4"/>
          </reference>
          <reference field="11" count="1" selected="0">
            <x v="6"/>
          </reference>
          <reference field="14" count="1" selected="0">
            <x v="139"/>
          </reference>
          <reference field="15" count="1" selected="0">
            <x v="1"/>
          </reference>
          <reference field="17" count="2">
            <x v="9"/>
            <x v="60"/>
          </reference>
          <reference field="18" count="1" selected="0">
            <x v="0"/>
          </reference>
          <reference field="21" count="1" selected="0">
            <x v="12"/>
          </reference>
        </references>
      </pivotArea>
    </format>
    <format dxfId="369">
      <pivotArea dataOnly="0" labelOnly="1" outline="0" fieldPosition="0">
        <references count="7">
          <reference field="5" count="1" selected="0">
            <x v="4"/>
          </reference>
          <reference field="11" count="1" selected="0">
            <x v="2"/>
          </reference>
          <reference field="14" count="1" selected="0">
            <x v="140"/>
          </reference>
          <reference field="15" count="1" selected="0">
            <x v="1"/>
          </reference>
          <reference field="17" count="2">
            <x v="1"/>
            <x v="44"/>
          </reference>
          <reference field="18" count="1" selected="0">
            <x v="0"/>
          </reference>
          <reference field="21" count="1" selected="0">
            <x v="12"/>
          </reference>
        </references>
      </pivotArea>
    </format>
    <format dxfId="368">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1"/>
            <x v="34"/>
          </reference>
          <reference field="18" count="1" selected="0">
            <x v="0"/>
          </reference>
          <reference field="21" count="1" selected="0">
            <x v="12"/>
          </reference>
        </references>
      </pivotArea>
    </format>
    <format dxfId="367">
      <pivotArea dataOnly="0" labelOnly="1" outline="0" fieldPosition="0">
        <references count="7">
          <reference field="5" count="1" selected="0">
            <x v="4"/>
          </reference>
          <reference field="11" count="1" selected="0">
            <x v="2"/>
          </reference>
          <reference field="14" count="1" selected="0">
            <x v="141"/>
          </reference>
          <reference field="15" count="1" selected="0">
            <x v="2"/>
          </reference>
          <reference field="17" count="2">
            <x v="38"/>
            <x v="47"/>
          </reference>
          <reference field="18" count="1" selected="0">
            <x v="19"/>
          </reference>
          <reference field="21" count="1" selected="0">
            <x v="12"/>
          </reference>
        </references>
      </pivotArea>
    </format>
    <format dxfId="366">
      <pivotArea dataOnly="0" labelOnly="1" outline="0" fieldPosition="0">
        <references count="7">
          <reference field="5" count="1" selected="0">
            <x v="4"/>
          </reference>
          <reference field="11" count="1" selected="0">
            <x v="35"/>
          </reference>
          <reference field="14" count="1" selected="0">
            <x v="142"/>
          </reference>
          <reference field="15" count="1" selected="0">
            <x v="2"/>
          </reference>
          <reference field="17" count="1">
            <x v="23"/>
          </reference>
          <reference field="18" count="1" selected="0">
            <x v="2"/>
          </reference>
          <reference field="21" count="1" selected="0">
            <x v="12"/>
          </reference>
        </references>
      </pivotArea>
    </format>
    <format dxfId="365">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2">
            <x v="1"/>
            <x v="37"/>
          </reference>
          <reference field="18" count="1" selected="0">
            <x v="0"/>
          </reference>
          <reference field="21" count="1" selected="0">
            <x v="12"/>
          </reference>
        </references>
      </pivotArea>
    </format>
    <format dxfId="364">
      <pivotArea dataOnly="0" labelOnly="1" outline="0" fieldPosition="0">
        <references count="7">
          <reference field="5" count="1" selected="0">
            <x v="4"/>
          </reference>
          <reference field="11" count="1" selected="0">
            <x v="2"/>
          </reference>
          <reference field="14" count="1" selected="0">
            <x v="143"/>
          </reference>
          <reference field="15" count="1" selected="0">
            <x v="1"/>
          </reference>
          <reference field="17" count="1">
            <x v="38"/>
          </reference>
          <reference field="18" count="1" selected="0">
            <x v="19"/>
          </reference>
          <reference field="21" count="1" selected="0">
            <x v="12"/>
          </reference>
        </references>
      </pivotArea>
    </format>
    <format dxfId="363">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2">
            <x v="1"/>
            <x v="13"/>
          </reference>
          <reference field="18" count="1" selected="0">
            <x v="0"/>
          </reference>
          <reference field="21" count="1" selected="0">
            <x v="12"/>
          </reference>
        </references>
      </pivotArea>
    </format>
    <format dxfId="362">
      <pivotArea dataOnly="0" labelOnly="1" outline="0" fieldPosition="0">
        <references count="7">
          <reference field="5" count="1" selected="0">
            <x v="4"/>
          </reference>
          <reference field="11" count="1" selected="0">
            <x v="9"/>
          </reference>
          <reference field="14" count="1" selected="0">
            <x v="144"/>
          </reference>
          <reference field="15" count="1" selected="0">
            <x v="1"/>
          </reference>
          <reference field="17" count="1">
            <x v="51"/>
          </reference>
          <reference field="18" count="1" selected="0">
            <x v="4"/>
          </reference>
          <reference field="21" count="1" selected="0">
            <x v="12"/>
          </reference>
        </references>
      </pivotArea>
    </format>
    <format dxfId="361">
      <pivotArea dataOnly="0" labelOnly="1" outline="0" fieldPosition="0">
        <references count="7">
          <reference field="5" count="1" selected="0">
            <x v="4"/>
          </reference>
          <reference field="11" count="1" selected="0">
            <x v="6"/>
          </reference>
          <reference field="14" count="1" selected="0">
            <x v="145"/>
          </reference>
          <reference field="15" count="1" selected="0">
            <x v="1"/>
          </reference>
          <reference field="17" count="3">
            <x v="1"/>
            <x v="9"/>
            <x v="60"/>
          </reference>
          <reference field="18" count="1" selected="0">
            <x v="0"/>
          </reference>
          <reference field="21" count="1" selected="0">
            <x v="12"/>
          </reference>
        </references>
      </pivotArea>
    </format>
    <format dxfId="360">
      <pivotArea dataOnly="0" labelOnly="1" outline="0" fieldPosition="0">
        <references count="7">
          <reference field="5" count="1" selected="0">
            <x v="4"/>
          </reference>
          <reference field="11" count="1" selected="0">
            <x v="6"/>
          </reference>
          <reference field="14" count="1" selected="0">
            <x v="147"/>
          </reference>
          <reference field="15" count="1" selected="0">
            <x v="1"/>
          </reference>
          <reference field="17" count="2">
            <x v="1"/>
            <x v="9"/>
          </reference>
          <reference field="18" count="1" selected="0">
            <x v="0"/>
          </reference>
          <reference field="21" count="1" selected="0">
            <x v="12"/>
          </reference>
        </references>
      </pivotArea>
    </format>
    <format dxfId="359">
      <pivotArea dataOnly="0" labelOnly="1" outline="0" fieldPosition="0">
        <references count="7">
          <reference field="5" count="1" selected="0">
            <x v="4"/>
          </reference>
          <reference field="11" count="1" selected="0">
            <x v="1"/>
          </reference>
          <reference field="14" count="1" selected="0">
            <x v="148"/>
          </reference>
          <reference field="15" count="1" selected="0">
            <x v="1"/>
          </reference>
          <reference field="17" count="2">
            <x v="3"/>
            <x v="40"/>
          </reference>
          <reference field="18" count="1" selected="0">
            <x v="0"/>
          </reference>
          <reference field="21" count="1" selected="0">
            <x v="12"/>
          </reference>
        </references>
      </pivotArea>
    </format>
    <format dxfId="358">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2">
            <x v="1"/>
            <x v="34"/>
          </reference>
          <reference field="18" count="1" selected="0">
            <x v="0"/>
          </reference>
          <reference field="21" count="1" selected="0">
            <x v="12"/>
          </reference>
        </references>
      </pivotArea>
    </format>
    <format dxfId="357">
      <pivotArea dataOnly="0" labelOnly="1" outline="0" fieldPosition="0">
        <references count="7">
          <reference field="5" count="1" selected="0">
            <x v="4"/>
          </reference>
          <reference field="11" count="1" selected="0">
            <x v="7"/>
          </reference>
          <reference field="14" count="1" selected="0">
            <x v="149"/>
          </reference>
          <reference field="15" count="1" selected="0">
            <x v="2"/>
          </reference>
          <reference field="17" count="1">
            <x v="53"/>
          </reference>
          <reference field="18" count="1" selected="0">
            <x v="21"/>
          </reference>
          <reference field="21" count="1" selected="0">
            <x v="12"/>
          </reference>
        </references>
      </pivotArea>
    </format>
    <format dxfId="356">
      <pivotArea dataOnly="0" labelOnly="1" outline="0" fieldPosition="0">
        <references count="7">
          <reference field="5" count="1" selected="0">
            <x v="4"/>
          </reference>
          <reference field="11" count="1" selected="0">
            <x v="36"/>
          </reference>
          <reference field="14" count="1" selected="0">
            <x v="150"/>
          </reference>
          <reference field="15" count="1" selected="0">
            <x v="1"/>
          </reference>
          <reference field="17" count="2">
            <x v="1"/>
            <x v="54"/>
          </reference>
          <reference field="18" count="1" selected="0">
            <x v="0"/>
          </reference>
          <reference field="21" count="1" selected="0">
            <x v="12"/>
          </reference>
        </references>
      </pivotArea>
    </format>
    <format dxfId="355">
      <pivotArea dataOnly="0" labelOnly="1" outline="0" fieldPosition="0">
        <references count="7">
          <reference field="5" count="1" selected="0">
            <x v="4"/>
          </reference>
          <reference field="11" count="1" selected="0">
            <x v="32"/>
          </reference>
          <reference field="14" count="1" selected="0">
            <x v="151"/>
          </reference>
          <reference field="15" count="1" selected="0">
            <x v="2"/>
          </reference>
          <reference field="17" count="2">
            <x v="1"/>
            <x v="34"/>
          </reference>
          <reference field="18" count="1" selected="0">
            <x v="0"/>
          </reference>
          <reference field="21" count="1" selected="0">
            <x v="12"/>
          </reference>
        </references>
      </pivotArea>
    </format>
    <format dxfId="354">
      <pivotArea dataOnly="0" labelOnly="1" outline="0" fieldPosition="0">
        <references count="7">
          <reference field="5" count="1" selected="0">
            <x v="4"/>
          </reference>
          <reference field="11" count="1" selected="0">
            <x v="6"/>
          </reference>
          <reference field="14" count="1" selected="0">
            <x v="152"/>
          </reference>
          <reference field="15" count="1" selected="0">
            <x v="1"/>
          </reference>
          <reference field="17" count="2">
            <x v="1"/>
            <x v="9"/>
          </reference>
          <reference field="18" count="1" selected="0">
            <x v="0"/>
          </reference>
          <reference field="21" count="1" selected="0">
            <x v="12"/>
          </reference>
        </references>
      </pivotArea>
    </format>
    <format dxfId="353">
      <pivotArea dataOnly="0" labelOnly="1" outline="0" fieldPosition="0">
        <references count="7">
          <reference field="5" count="1" selected="0">
            <x v="4"/>
          </reference>
          <reference field="11" count="1" selected="0">
            <x v="9"/>
          </reference>
          <reference field="14" count="1" selected="0">
            <x v="153"/>
          </reference>
          <reference field="15" count="1" selected="0">
            <x v="2"/>
          </reference>
          <reference field="17" count="2">
            <x v="1"/>
            <x v="34"/>
          </reference>
          <reference field="18" count="1" selected="0">
            <x v="0"/>
          </reference>
          <reference field="21" count="1" selected="0">
            <x v="12"/>
          </reference>
        </references>
      </pivotArea>
    </format>
    <format dxfId="352">
      <pivotArea dataOnly="0" labelOnly="1" outline="0" fieldPosition="0">
        <references count="7">
          <reference field="5" count="1" selected="0">
            <x v="4"/>
          </reference>
          <reference field="11" count="1" selected="0">
            <x v="0"/>
          </reference>
          <reference field="14" count="1" selected="0">
            <x v="154"/>
          </reference>
          <reference field="15" count="1" selected="0">
            <x v="0"/>
          </reference>
          <reference field="17" count="2">
            <x v="1"/>
            <x v="33"/>
          </reference>
          <reference field="18" count="1" selected="0">
            <x v="0"/>
          </reference>
          <reference field="21" count="1" selected="0">
            <x v="12"/>
          </reference>
        </references>
      </pivotArea>
    </format>
    <format dxfId="351">
      <pivotArea dataOnly="0" labelOnly="1" outline="0" fieldPosition="0">
        <references count="7">
          <reference field="5" count="1" selected="0">
            <x v="4"/>
          </reference>
          <reference field="11" count="1" selected="0">
            <x v="33"/>
          </reference>
          <reference field="14" count="1" selected="0">
            <x v="155"/>
          </reference>
          <reference field="15" count="1" selected="0">
            <x v="2"/>
          </reference>
          <reference field="17" count="2">
            <x v="1"/>
            <x v="36"/>
          </reference>
          <reference field="18" count="1" selected="0">
            <x v="0"/>
          </reference>
          <reference field="21" count="1" selected="0">
            <x v="12"/>
          </reference>
        </references>
      </pivotArea>
    </format>
    <format dxfId="350">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2">
            <x v="1"/>
            <x v="34"/>
          </reference>
          <reference field="18" count="1" selected="0">
            <x v="0"/>
          </reference>
          <reference field="21" count="1" selected="0">
            <x v="12"/>
          </reference>
        </references>
      </pivotArea>
    </format>
    <format dxfId="349">
      <pivotArea dataOnly="0" labelOnly="1" outline="0" fieldPosition="0">
        <references count="7">
          <reference field="5" count="1" selected="0">
            <x v="4"/>
          </reference>
          <reference field="11" count="1" selected="0">
            <x v="9"/>
          </reference>
          <reference field="14" count="1" selected="0">
            <x v="156"/>
          </reference>
          <reference field="15" count="1" selected="0">
            <x v="2"/>
          </reference>
          <reference field="17" count="1">
            <x v="51"/>
          </reference>
          <reference field="18" count="1" selected="0">
            <x v="4"/>
          </reference>
          <reference field="21" count="1" selected="0">
            <x v="12"/>
          </reference>
        </references>
      </pivotArea>
    </format>
    <format dxfId="348">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16"/>
          </reference>
          <reference field="18" count="1" selected="0">
            <x v="0"/>
          </reference>
          <reference field="21" count="1" selected="0">
            <x v="12"/>
          </reference>
        </references>
      </pivotArea>
    </format>
    <format dxfId="347">
      <pivotArea dataOnly="0" labelOnly="1" outline="0" fieldPosition="0">
        <references count="7">
          <reference field="5" count="1" selected="0">
            <x v="4"/>
          </reference>
          <reference field="11" count="1" selected="0">
            <x v="10"/>
          </reference>
          <reference field="14" count="1" selected="0">
            <x v="157"/>
          </reference>
          <reference field="15" count="1" selected="0">
            <x v="1"/>
          </reference>
          <reference field="17" count="1">
            <x v="38"/>
          </reference>
          <reference field="18" count="1" selected="0">
            <x v="19"/>
          </reference>
          <reference field="21" count="1" selected="0">
            <x v="12"/>
          </reference>
        </references>
      </pivotArea>
    </format>
    <format dxfId="346">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1"/>
            <x v="55"/>
          </reference>
          <reference field="18" count="1" selected="0">
            <x v="0"/>
          </reference>
          <reference field="21" count="1" selected="0">
            <x v="12"/>
          </reference>
        </references>
      </pivotArea>
    </format>
    <format dxfId="345">
      <pivotArea dataOnly="0" labelOnly="1" outline="0" fieldPosition="0">
        <references count="7">
          <reference field="5" count="1" selected="0">
            <x v="4"/>
          </reference>
          <reference field="11" count="1" selected="0">
            <x v="10"/>
          </reference>
          <reference field="14" count="1" selected="0">
            <x v="158"/>
          </reference>
          <reference field="15" count="1" selected="0">
            <x v="2"/>
          </reference>
          <reference field="17" count="2">
            <x v="38"/>
            <x v="47"/>
          </reference>
          <reference field="18" count="1" selected="0">
            <x v="19"/>
          </reference>
          <reference field="21" count="1" selected="0">
            <x v="12"/>
          </reference>
        </references>
      </pivotArea>
    </format>
    <format dxfId="344">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1"/>
            <x v="34"/>
            <x v="60"/>
          </reference>
          <reference field="18" count="1" selected="0">
            <x v="0"/>
          </reference>
          <reference field="21" count="1" selected="0">
            <x v="12"/>
          </reference>
        </references>
      </pivotArea>
    </format>
    <format dxfId="343">
      <pivotArea dataOnly="0" labelOnly="1" outline="0" fieldPosition="0">
        <references count="7">
          <reference field="5" count="1" selected="0">
            <x v="4"/>
          </reference>
          <reference field="11" count="1" selected="0">
            <x v="37"/>
          </reference>
          <reference field="14" count="1" selected="0">
            <x v="159"/>
          </reference>
          <reference field="15" count="1" selected="0">
            <x v="2"/>
          </reference>
          <reference field="17" count="3">
            <x v="56"/>
            <x v="57"/>
            <x v="58"/>
          </reference>
          <reference field="18" count="1" selected="0">
            <x v="2"/>
          </reference>
          <reference field="21" count="1" selected="0">
            <x v="12"/>
          </reference>
        </references>
      </pivotArea>
    </format>
    <format dxfId="342">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2">
            <x v="1"/>
            <x v="7"/>
          </reference>
          <reference field="18" count="1" selected="0">
            <x v="0"/>
          </reference>
          <reference field="21" count="1" selected="0">
            <x v="12"/>
          </reference>
        </references>
      </pivotArea>
    </format>
    <format dxfId="341">
      <pivotArea dataOnly="0" labelOnly="1" outline="0" fieldPosition="0">
        <references count="7">
          <reference field="5" count="1" selected="0">
            <x v="4"/>
          </reference>
          <reference field="11" count="1" selected="0">
            <x v="5"/>
          </reference>
          <reference field="14" count="1" selected="0">
            <x v="160"/>
          </reference>
          <reference field="15" count="1" selected="0">
            <x v="1"/>
          </reference>
          <reference field="17" count="1">
            <x v="38"/>
          </reference>
          <reference field="18" count="1" selected="0">
            <x v="19"/>
          </reference>
          <reference field="21" count="1" selected="0">
            <x v="12"/>
          </reference>
        </references>
      </pivotArea>
    </format>
    <format dxfId="340">
      <pivotArea dataOnly="0" labelOnly="1" outline="0" fieldPosition="0">
        <references count="7">
          <reference field="5" count="1" selected="0">
            <x v="4"/>
          </reference>
          <reference field="11" count="1" selected="0">
            <x v="9"/>
          </reference>
          <reference field="14" count="1" selected="0">
            <x v="19"/>
          </reference>
          <reference field="15" count="1" selected="0">
            <x v="1"/>
          </reference>
          <reference field="17" count="1">
            <x v="1"/>
          </reference>
          <reference field="18" count="1" selected="0">
            <x v="0"/>
          </reference>
          <reference field="21" count="1" selected="0">
            <x v="12"/>
          </reference>
        </references>
      </pivotArea>
    </format>
    <format dxfId="339">
      <pivotArea dataOnly="0" labelOnly="1" outline="0" fieldPosition="0">
        <references count="7">
          <reference field="5" count="1" selected="0">
            <x v="4"/>
          </reference>
          <reference field="11" count="1" selected="0">
            <x v="37"/>
          </reference>
          <reference field="14" count="1" selected="0">
            <x v="161"/>
          </reference>
          <reference field="15" count="1" selected="0">
            <x v="2"/>
          </reference>
          <reference field="17" count="2">
            <x v="1"/>
            <x v="34"/>
          </reference>
          <reference field="18" count="1" selected="0">
            <x v="0"/>
          </reference>
          <reference field="21" count="1" selected="0">
            <x v="12"/>
          </reference>
        </references>
      </pivotArea>
    </format>
    <format dxfId="338">
      <pivotArea dataOnly="0" labelOnly="1" outline="0" fieldPosition="0">
        <references count="7">
          <reference field="5" count="1" selected="0">
            <x v="4"/>
          </reference>
          <reference field="11" count="1" selected="0">
            <x v="37"/>
          </reference>
          <reference field="14" count="1" selected="0">
            <x v="161"/>
          </reference>
          <reference field="15" count="1" selected="0">
            <x v="2"/>
          </reference>
          <reference field="17" count="1">
            <x v="11"/>
          </reference>
          <reference field="18" count="1" selected="0">
            <x v="3"/>
          </reference>
          <reference field="21" count="1" selected="0">
            <x v="12"/>
          </reference>
        </references>
      </pivotArea>
    </format>
    <format dxfId="337">
      <pivotArea dataOnly="0" labelOnly="1" outline="0" fieldPosition="0">
        <references count="7">
          <reference field="5" count="1" selected="0">
            <x v="4"/>
          </reference>
          <reference field="11" count="1" selected="0">
            <x v="6"/>
          </reference>
          <reference field="14" count="1" selected="0">
            <x v="162"/>
          </reference>
          <reference field="15" count="1" selected="0">
            <x v="1"/>
          </reference>
          <reference field="17" count="1">
            <x v="61"/>
          </reference>
          <reference field="18" count="1" selected="0">
            <x v="0"/>
          </reference>
          <reference field="21" count="1" selected="0">
            <x v="12"/>
          </reference>
        </references>
      </pivotArea>
    </format>
    <format dxfId="336">
      <pivotArea dataOnly="0" labelOnly="1" outline="0" fieldPosition="0">
        <references count="7">
          <reference field="5" count="1" selected="0">
            <x v="4"/>
          </reference>
          <reference field="11" count="1" selected="0">
            <x v="11"/>
          </reference>
          <reference field="14" count="1" selected="0">
            <x v="163"/>
          </reference>
          <reference field="15" count="1" selected="0">
            <x v="1"/>
          </reference>
          <reference field="17" count="2">
            <x v="1"/>
            <x v="7"/>
          </reference>
          <reference field="18" count="1" selected="0">
            <x v="0"/>
          </reference>
          <reference field="21" count="1" selected="0">
            <x v="12"/>
          </reference>
        </references>
      </pivotArea>
    </format>
    <format dxfId="335">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3">
            <x v="1"/>
            <x v="34"/>
            <x v="60"/>
          </reference>
          <reference field="18" count="1" selected="0">
            <x v="0"/>
          </reference>
          <reference field="21" count="1" selected="0">
            <x v="12"/>
          </reference>
        </references>
      </pivotArea>
    </format>
    <format dxfId="334">
      <pivotArea dataOnly="0" labelOnly="1" outline="0" fieldPosition="0">
        <references count="7">
          <reference field="5" count="1" selected="0">
            <x v="4"/>
          </reference>
          <reference field="11" count="1" selected="0">
            <x v="6"/>
          </reference>
          <reference field="14" count="1" selected="0">
            <x v="165"/>
          </reference>
          <reference field="15" count="1" selected="0">
            <x v="2"/>
          </reference>
          <reference field="17" count="1">
            <x v="116"/>
          </reference>
          <reference field="18" count="1" selected="0">
            <x v="36"/>
          </reference>
          <reference field="21" count="1" selected="0">
            <x v="12"/>
          </reference>
        </references>
      </pivotArea>
    </format>
    <format dxfId="333">
      <pivotArea dataOnly="0" labelOnly="1" outline="0" fieldPosition="0">
        <references count="7">
          <reference field="5" count="1" selected="0">
            <x v="4"/>
          </reference>
          <reference field="11" count="1" selected="0">
            <x v="10"/>
          </reference>
          <reference field="14" count="1" selected="0">
            <x v="20"/>
          </reference>
          <reference field="15" count="1" selected="0">
            <x v="2"/>
          </reference>
          <reference field="17" count="1">
            <x v="1"/>
          </reference>
          <reference field="18" count="1" selected="0">
            <x v="0"/>
          </reference>
          <reference field="21" count="1" selected="0">
            <x v="12"/>
          </reference>
        </references>
      </pivotArea>
    </format>
    <format dxfId="332">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2">
            <x v="1"/>
            <x v="34"/>
          </reference>
          <reference field="18" count="1" selected="0">
            <x v="0"/>
          </reference>
          <reference field="21" count="1" selected="0">
            <x v="12"/>
          </reference>
        </references>
      </pivotArea>
    </format>
    <format dxfId="331">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53"/>
          </reference>
          <reference field="18" count="1" selected="0">
            <x v="21"/>
          </reference>
          <reference field="21" count="1" selected="0">
            <x v="12"/>
          </reference>
        </references>
      </pivotArea>
    </format>
    <format dxfId="330">
      <pivotArea dataOnly="0" labelOnly="1" outline="0" fieldPosition="0">
        <references count="7">
          <reference field="5" count="1" selected="0">
            <x v="4"/>
          </reference>
          <reference field="11" count="1" selected="0">
            <x v="25"/>
          </reference>
          <reference field="14" count="1" selected="0">
            <x v="166"/>
          </reference>
          <reference field="15" count="1" selected="0">
            <x v="2"/>
          </reference>
          <reference field="17" count="1">
            <x v="51"/>
          </reference>
          <reference field="18" count="1" selected="0">
            <x v="4"/>
          </reference>
          <reference field="21" count="1" selected="0">
            <x v="12"/>
          </reference>
        </references>
      </pivotArea>
    </format>
    <format dxfId="329">
      <pivotArea dataOnly="0" labelOnly="1" outline="0" fieldPosition="0">
        <references count="7">
          <reference field="5" count="1" selected="0">
            <x v="4"/>
          </reference>
          <reference field="11" count="1" selected="0">
            <x v="6"/>
          </reference>
          <reference field="14" count="1" selected="0">
            <x v="167"/>
          </reference>
          <reference field="15" count="1" selected="0">
            <x v="2"/>
          </reference>
          <reference field="17" count="2">
            <x v="1"/>
            <x v="34"/>
          </reference>
          <reference field="18" count="1" selected="0">
            <x v="0"/>
          </reference>
          <reference field="21" count="1" selected="0">
            <x v="12"/>
          </reference>
        </references>
      </pivotArea>
    </format>
    <format dxfId="328">
      <pivotArea dataOnly="0" labelOnly="1" outline="0" fieldPosition="0">
        <references count="7">
          <reference field="5" count="1" selected="0">
            <x v="4"/>
          </reference>
          <reference field="11" count="1" selected="0">
            <x v="1"/>
          </reference>
          <reference field="14" count="1" selected="0">
            <x v="168"/>
          </reference>
          <reference field="15" count="1" selected="0">
            <x v="1"/>
          </reference>
          <reference field="17" count="1">
            <x v="40"/>
          </reference>
          <reference field="18" count="1" selected="0">
            <x v="0"/>
          </reference>
          <reference field="21" count="1" selected="0">
            <x v="12"/>
          </reference>
        </references>
      </pivotArea>
    </format>
    <format dxfId="327">
      <pivotArea dataOnly="0" labelOnly="1" outline="0" fieldPosition="0">
        <references count="7">
          <reference field="5" count="1" selected="0">
            <x v="4"/>
          </reference>
          <reference field="11" count="1" selected="0">
            <x v="13"/>
          </reference>
          <reference field="14" count="1" selected="0">
            <x v="169"/>
          </reference>
          <reference field="15" count="1" selected="0">
            <x v="1"/>
          </reference>
          <reference field="17" count="2">
            <x v="1"/>
            <x v="48"/>
          </reference>
          <reference field="18" count="1" selected="0">
            <x v="0"/>
          </reference>
          <reference field="21" count="1" selected="0">
            <x v="12"/>
          </reference>
        </references>
      </pivotArea>
    </format>
    <format dxfId="326">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2">
            <x v="1"/>
            <x v="34"/>
          </reference>
          <reference field="18" count="1" selected="0">
            <x v="0"/>
          </reference>
          <reference field="21" count="1" selected="0">
            <x v="12"/>
          </reference>
        </references>
      </pivotArea>
    </format>
    <format dxfId="325">
      <pivotArea dataOnly="0" labelOnly="1" outline="0" fieldPosition="0">
        <references count="7">
          <reference field="5" count="1" selected="0">
            <x v="4"/>
          </reference>
          <reference field="11" count="1" selected="0">
            <x v="31"/>
          </reference>
          <reference field="14" count="1" selected="0">
            <x v="170"/>
          </reference>
          <reference field="15" count="1" selected="0">
            <x v="2"/>
          </reference>
          <reference field="17" count="1">
            <x v="11"/>
          </reference>
          <reference field="18" count="1" selected="0">
            <x v="3"/>
          </reference>
          <reference field="21" count="1" selected="0">
            <x v="12"/>
          </reference>
        </references>
      </pivotArea>
    </format>
    <format dxfId="324">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2">
            <x v="1"/>
            <x v="63"/>
          </reference>
          <reference field="18" count="1" selected="0">
            <x v="0"/>
          </reference>
          <reference field="21" count="1" selected="0">
            <x v="12"/>
          </reference>
        </references>
      </pivotArea>
    </format>
    <format dxfId="323">
      <pivotArea dataOnly="0" labelOnly="1" outline="0" fieldPosition="0">
        <references count="7">
          <reference field="5" count="1" selected="0">
            <x v="4"/>
          </reference>
          <reference field="11" count="1" selected="0">
            <x v="9"/>
          </reference>
          <reference field="14" count="1" selected="0">
            <x v="171"/>
          </reference>
          <reference field="15" count="1" selected="0">
            <x v="2"/>
          </reference>
          <reference field="17" count="1">
            <x v="51"/>
          </reference>
          <reference field="18" count="1" selected="0">
            <x v="4"/>
          </reference>
          <reference field="21" count="1" selected="0">
            <x v="12"/>
          </reference>
        </references>
      </pivotArea>
    </format>
    <format dxfId="322">
      <pivotArea dataOnly="0" labelOnly="1" outline="0" fieldPosition="0">
        <references count="7">
          <reference field="5" count="1" selected="0">
            <x v="4"/>
          </reference>
          <reference field="11" count="1" selected="0">
            <x v="0"/>
          </reference>
          <reference field="14" count="1" selected="0">
            <x v="172"/>
          </reference>
          <reference field="15" count="1" selected="0">
            <x v="1"/>
          </reference>
          <reference field="17" count="1">
            <x v="33"/>
          </reference>
          <reference field="18" count="1" selected="0">
            <x v="0"/>
          </reference>
          <reference field="21" count="1" selected="0">
            <x v="12"/>
          </reference>
        </references>
      </pivotArea>
    </format>
    <format dxfId="321">
      <pivotArea dataOnly="0" labelOnly="1" outline="0" fieldPosition="0">
        <references count="7">
          <reference field="5" count="1" selected="0">
            <x v="4"/>
          </reference>
          <reference field="11" count="1" selected="0">
            <x v="13"/>
          </reference>
          <reference field="14" count="1" selected="0">
            <x v="173"/>
          </reference>
          <reference field="15" count="1" selected="0">
            <x v="1"/>
          </reference>
          <reference field="17" count="2">
            <x v="1"/>
            <x v="48"/>
          </reference>
          <reference field="18" count="1" selected="0">
            <x v="0"/>
          </reference>
          <reference field="21" count="1" selected="0">
            <x v="12"/>
          </reference>
        </references>
      </pivotArea>
    </format>
    <format dxfId="320">
      <pivotArea dataOnly="0" labelOnly="1" outline="0" fieldPosition="0">
        <references count="7">
          <reference field="5" count="1" selected="0">
            <x v="4"/>
          </reference>
          <reference field="11" count="1" selected="0">
            <x v="1"/>
          </reference>
          <reference field="14" count="1" selected="0">
            <x v="381"/>
          </reference>
          <reference field="15" count="1" selected="0">
            <x v="1"/>
          </reference>
          <reference field="17" count="1">
            <x v="40"/>
          </reference>
          <reference field="18" count="1" selected="0">
            <x v="0"/>
          </reference>
          <reference field="21" count="1" selected="0">
            <x v="12"/>
          </reference>
        </references>
      </pivotArea>
    </format>
    <format dxfId="319">
      <pivotArea dataOnly="0" labelOnly="1" outline="0" fieldPosition="0">
        <references count="7">
          <reference field="5" count="1" selected="0">
            <x v="4"/>
          </reference>
          <reference field="11" count="1" selected="0">
            <x v="5"/>
          </reference>
          <reference field="14" count="1" selected="0">
            <x v="174"/>
          </reference>
          <reference field="15" count="1" selected="0">
            <x v="2"/>
          </reference>
          <reference field="17" count="2">
            <x v="1"/>
            <x v="34"/>
          </reference>
          <reference field="18" count="1" selected="0">
            <x v="0"/>
          </reference>
          <reference field="21" count="1" selected="0">
            <x v="12"/>
          </reference>
        </references>
      </pivotArea>
    </format>
    <format dxfId="318">
      <pivotArea dataOnly="0" labelOnly="1" outline="0" fieldPosition="0">
        <references count="7">
          <reference field="5" count="1" selected="0">
            <x v="4"/>
          </reference>
          <reference field="11" count="1" selected="0">
            <x v="32"/>
          </reference>
          <reference field="14" count="1" selected="0">
            <x v="280"/>
          </reference>
          <reference field="15" count="1" selected="0">
            <x v="1"/>
          </reference>
          <reference field="17" count="1">
            <x v="1"/>
          </reference>
          <reference field="18" count="1" selected="0">
            <x v="0"/>
          </reference>
          <reference field="21" count="1" selected="0">
            <x v="12"/>
          </reference>
        </references>
      </pivotArea>
    </format>
    <format dxfId="317">
      <pivotArea dataOnly="0" labelOnly="1" outline="0" fieldPosition="0">
        <references count="7">
          <reference field="5" count="1" selected="0">
            <x v="4"/>
          </reference>
          <reference field="11" count="1" selected="0">
            <x v="9"/>
          </reference>
          <reference field="14" count="1" selected="0">
            <x v="175"/>
          </reference>
          <reference field="15" count="1" selected="0">
            <x v="1"/>
          </reference>
          <reference field="17" count="2">
            <x v="1"/>
            <x v="13"/>
          </reference>
          <reference field="18" count="1" selected="0">
            <x v="0"/>
          </reference>
          <reference field="21" count="1" selected="0">
            <x v="12"/>
          </reference>
        </references>
      </pivotArea>
    </format>
    <format dxfId="316">
      <pivotArea dataOnly="0" labelOnly="1" outline="0" fieldPosition="0">
        <references count="7">
          <reference field="5" count="1" selected="0">
            <x v="4"/>
          </reference>
          <reference field="11" count="1" selected="0">
            <x v="9"/>
          </reference>
          <reference field="14" count="1" selected="0">
            <x v="176"/>
          </reference>
          <reference field="15" count="1" selected="0">
            <x v="1"/>
          </reference>
          <reference field="17" count="1">
            <x v="13"/>
          </reference>
          <reference field="18" count="1" selected="0">
            <x v="0"/>
          </reference>
          <reference field="21" count="1" selected="0">
            <x v="12"/>
          </reference>
        </references>
      </pivotArea>
    </format>
    <format dxfId="315">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2">
            <x v="3"/>
            <x v="40"/>
          </reference>
          <reference field="18" count="1" selected="0">
            <x v="0"/>
          </reference>
          <reference field="21" count="1" selected="0">
            <x v="12"/>
          </reference>
        </references>
      </pivotArea>
    </format>
    <format dxfId="314">
      <pivotArea dataOnly="0" labelOnly="1" outline="0" fieldPosition="0">
        <references count="7">
          <reference field="5" count="1" selected="0">
            <x v="4"/>
          </reference>
          <reference field="11" count="1" selected="0">
            <x v="1"/>
          </reference>
          <reference field="14" count="1" selected="0">
            <x v="177"/>
          </reference>
          <reference field="15" count="1" selected="0">
            <x v="1"/>
          </reference>
          <reference field="17" count="1">
            <x v="23"/>
          </reference>
          <reference field="18" count="1" selected="0">
            <x v="2"/>
          </reference>
          <reference field="21" count="1" selected="0">
            <x v="12"/>
          </reference>
        </references>
      </pivotArea>
    </format>
    <format dxfId="313">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2">
            <x v="1"/>
            <x v="34"/>
          </reference>
          <reference field="18" count="1" selected="0">
            <x v="0"/>
          </reference>
          <reference field="21" count="1" selected="0">
            <x v="12"/>
          </reference>
        </references>
      </pivotArea>
    </format>
    <format dxfId="312">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2"/>
          </reference>
          <reference field="18" count="1" selected="0">
            <x v="3"/>
          </reference>
          <reference field="21" count="1" selected="0">
            <x v="12"/>
          </reference>
        </references>
      </pivotArea>
    </format>
    <format dxfId="311">
      <pivotArea dataOnly="0" labelOnly="1" outline="0" fieldPosition="0">
        <references count="7">
          <reference field="5" count="1" selected="0">
            <x v="4"/>
          </reference>
          <reference field="11" count="1" selected="0">
            <x v="15"/>
          </reference>
          <reference field="14" count="1" selected="0">
            <x v="178"/>
          </reference>
          <reference field="15" count="1" selected="0">
            <x v="2"/>
          </reference>
          <reference field="17" count="1">
            <x v="53"/>
          </reference>
          <reference field="18" count="1" selected="0">
            <x v="21"/>
          </reference>
          <reference field="21" count="1" selected="0">
            <x v="12"/>
          </reference>
        </references>
      </pivotArea>
    </format>
    <format dxfId="310">
      <pivotArea dataOnly="0" labelOnly="1" outline="0" fieldPosition="0">
        <references count="7">
          <reference field="5" count="1" selected="0">
            <x v="4"/>
          </reference>
          <reference field="11" count="1" selected="0">
            <x v="6"/>
          </reference>
          <reference field="14" count="1" selected="0">
            <x v="180"/>
          </reference>
          <reference field="15" count="1" selected="0">
            <x v="1"/>
          </reference>
          <reference field="17" count="2">
            <x v="9"/>
            <x v="60"/>
          </reference>
          <reference field="18" count="1" selected="0">
            <x v="0"/>
          </reference>
          <reference field="21" count="1" selected="0">
            <x v="12"/>
          </reference>
        </references>
      </pivotArea>
    </format>
    <format dxfId="309">
      <pivotArea dataOnly="0" labelOnly="1" outline="0" fieldPosition="0">
        <references count="7">
          <reference field="5" count="1" selected="0">
            <x v="4"/>
          </reference>
          <reference field="11" count="1" selected="0">
            <x v="38"/>
          </reference>
          <reference field="14" count="1" selected="0">
            <x v="181"/>
          </reference>
          <reference field="15" count="1" selected="0">
            <x v="0"/>
          </reference>
          <reference field="17" count="2">
            <x v="1"/>
            <x v="33"/>
          </reference>
          <reference field="18" count="1" selected="0">
            <x v="0"/>
          </reference>
          <reference field="21" count="1" selected="0">
            <x v="12"/>
          </reference>
        </references>
      </pivotArea>
    </format>
    <format dxfId="308">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2">
            <x v="1"/>
            <x v="13"/>
          </reference>
          <reference field="18" count="1" selected="0">
            <x v="0"/>
          </reference>
          <reference field="21" count="1" selected="0">
            <x v="12"/>
          </reference>
        </references>
      </pivotArea>
    </format>
    <format dxfId="307">
      <pivotArea dataOnly="0" labelOnly="1" outline="0" fieldPosition="0">
        <references count="7">
          <reference field="5" count="1" selected="0">
            <x v="4"/>
          </reference>
          <reference field="11" count="1" selected="0">
            <x v="9"/>
          </reference>
          <reference field="14" count="1" selected="0">
            <x v="182"/>
          </reference>
          <reference field="15" count="1" selected="0">
            <x v="1"/>
          </reference>
          <reference field="17" count="1">
            <x v="51"/>
          </reference>
          <reference field="18" count="1" selected="0">
            <x v="4"/>
          </reference>
          <reference field="21" count="1" selected="0">
            <x v="12"/>
          </reference>
        </references>
      </pivotArea>
    </format>
    <format dxfId="306">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3">
            <x v="1"/>
            <x v="3"/>
            <x v="40"/>
          </reference>
          <reference field="18" count="1" selected="0">
            <x v="0"/>
          </reference>
          <reference field="21" count="1" selected="0">
            <x v="12"/>
          </reference>
        </references>
      </pivotArea>
    </format>
    <format dxfId="305">
      <pivotArea dataOnly="0" labelOnly="1" outline="0" fieldPosition="0">
        <references count="7">
          <reference field="5" count="1" selected="0">
            <x v="4"/>
          </reference>
          <reference field="11" count="1" selected="0">
            <x v="1"/>
          </reference>
          <reference field="14" count="1" selected="0">
            <x v="183"/>
          </reference>
          <reference field="15" count="1" selected="0">
            <x v="2"/>
          </reference>
          <reference field="17" count="1">
            <x v="23"/>
          </reference>
          <reference field="18" count="1" selected="0">
            <x v="2"/>
          </reference>
          <reference field="21" count="1" selected="0">
            <x v="12"/>
          </reference>
        </references>
      </pivotArea>
    </format>
    <format dxfId="304">
      <pivotArea dataOnly="0" labelOnly="1" outline="0" fieldPosition="0">
        <references count="7">
          <reference field="5" count="1" selected="0">
            <x v="4"/>
          </reference>
          <reference field="11" count="1" selected="0">
            <x v="36"/>
          </reference>
          <reference field="14" count="1" selected="0">
            <x v="184"/>
          </reference>
          <reference field="15" count="1" selected="0">
            <x v="2"/>
          </reference>
          <reference field="17" count="2">
            <x v="1"/>
            <x v="65"/>
          </reference>
          <reference field="18" count="1" selected="0">
            <x v="0"/>
          </reference>
          <reference field="21" count="1" selected="0">
            <x v="12"/>
          </reference>
        </references>
      </pivotArea>
    </format>
    <format dxfId="303">
      <pivotArea dataOnly="0" labelOnly="1" outline="0" fieldPosition="0">
        <references count="7">
          <reference field="5" count="1" selected="0">
            <x v="4"/>
          </reference>
          <reference field="11" count="1" selected="0">
            <x v="1"/>
          </reference>
          <reference field="14" count="1" selected="0">
            <x v="185"/>
          </reference>
          <reference field="15" count="1" selected="0">
            <x v="1"/>
          </reference>
          <reference field="17" count="2">
            <x v="3"/>
            <x v="40"/>
          </reference>
          <reference field="18" count="1" selected="0">
            <x v="0"/>
          </reference>
          <reference field="21" count="1" selected="0">
            <x v="12"/>
          </reference>
        </references>
      </pivotArea>
    </format>
    <format dxfId="302">
      <pivotArea dataOnly="0" labelOnly="1" outline="0" fieldPosition="0">
        <references count="7">
          <reference field="5" count="1" selected="0">
            <x v="4"/>
          </reference>
          <reference field="11" count="1" selected="0">
            <x v="16"/>
          </reference>
          <reference field="14" count="1" selected="0">
            <x v="281"/>
          </reference>
          <reference field="15" count="1" selected="0">
            <x v="1"/>
          </reference>
          <reference field="17" count="1">
            <x v="1"/>
          </reference>
          <reference field="18" count="1" selected="0">
            <x v="0"/>
          </reference>
          <reference field="21" count="1" selected="0">
            <x v="12"/>
          </reference>
        </references>
      </pivotArea>
    </format>
    <format dxfId="301">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1"/>
            <x v="34"/>
          </reference>
          <reference field="18" count="1" selected="0">
            <x v="0"/>
          </reference>
          <reference field="21" count="1" selected="0">
            <x v="12"/>
          </reference>
        </references>
      </pivotArea>
    </format>
    <format dxfId="300">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1">
            <x v="52"/>
          </reference>
          <reference field="18" count="1" selected="0">
            <x v="3"/>
          </reference>
          <reference field="21" count="1" selected="0">
            <x v="12"/>
          </reference>
        </references>
      </pivotArea>
    </format>
    <format dxfId="299">
      <pivotArea dataOnly="0" labelOnly="1" outline="0" fieldPosition="0">
        <references count="7">
          <reference field="5" count="1" selected="0">
            <x v="4"/>
          </reference>
          <reference field="11" count="1" selected="0">
            <x v="15"/>
          </reference>
          <reference field="14" count="1" selected="0">
            <x v="186"/>
          </reference>
          <reference field="15" count="1" selected="0">
            <x v="2"/>
          </reference>
          <reference field="17" count="2">
            <x v="53"/>
            <x v="113"/>
          </reference>
          <reference field="18" count="1" selected="0">
            <x v="21"/>
          </reference>
          <reference field="21" count="1" selected="0">
            <x v="12"/>
          </reference>
        </references>
      </pivotArea>
    </format>
    <format dxfId="298">
      <pivotArea dataOnly="0" labelOnly="1" outline="0" fieldPosition="0">
        <references count="7">
          <reference field="5" count="1" selected="0">
            <x v="4"/>
          </reference>
          <reference field="11" count="1" selected="0">
            <x v="6"/>
          </reference>
          <reference field="14" count="1" selected="0">
            <x v="187"/>
          </reference>
          <reference field="15" count="1" selected="0">
            <x v="1"/>
          </reference>
          <reference field="17" count="2">
            <x v="1"/>
            <x v="9"/>
          </reference>
          <reference field="18" count="1" selected="0">
            <x v="0"/>
          </reference>
          <reference field="21" count="1" selected="0">
            <x v="12"/>
          </reference>
        </references>
      </pivotArea>
    </format>
    <format dxfId="297">
      <pivotArea dataOnly="0" labelOnly="1" outline="0" fieldPosition="0">
        <references count="7">
          <reference field="5" count="1" selected="0">
            <x v="4"/>
          </reference>
          <reference field="11" count="1" selected="0">
            <x v="6"/>
          </reference>
          <reference field="14" count="1" selected="0">
            <x v="188"/>
          </reference>
          <reference field="15" count="1" selected="0">
            <x v="2"/>
          </reference>
          <reference field="17" count="2">
            <x v="1"/>
            <x v="34"/>
          </reference>
          <reference field="18" count="1" selected="0">
            <x v="0"/>
          </reference>
          <reference field="21" count="1" selected="0">
            <x v="12"/>
          </reference>
        </references>
      </pivotArea>
    </format>
    <format dxfId="296">
      <pivotArea dataOnly="0" labelOnly="1" outline="0" fieldPosition="0">
        <references count="7">
          <reference field="5" count="1" selected="0">
            <x v="4"/>
          </reference>
          <reference field="11" count="1" selected="0">
            <x v="10"/>
          </reference>
          <reference field="14" count="1" selected="0">
            <x v="189"/>
          </reference>
          <reference field="15" count="1" selected="0">
            <x v="1"/>
          </reference>
          <reference field="17" count="2">
            <x v="1"/>
            <x v="16"/>
          </reference>
          <reference field="18" count="1" selected="0">
            <x v="0"/>
          </reference>
          <reference field="21" count="1" selected="0">
            <x v="12"/>
          </reference>
        </references>
      </pivotArea>
    </format>
    <format dxfId="295">
      <pivotArea dataOnly="0" labelOnly="1" outline="0" fieldPosition="0">
        <references count="7">
          <reference field="5" count="1" selected="0">
            <x v="4"/>
          </reference>
          <reference field="11" count="1" selected="0">
            <x v="10"/>
          </reference>
          <reference field="14" count="1" selected="0">
            <x v="189"/>
          </reference>
          <reference field="15" count="1" selected="0">
            <x v="1"/>
          </reference>
          <reference field="17" count="1">
            <x v="38"/>
          </reference>
          <reference field="18" count="1" selected="0">
            <x v="19"/>
          </reference>
          <reference field="21" count="1" selected="0">
            <x v="12"/>
          </reference>
        </references>
      </pivotArea>
    </format>
    <format dxfId="294">
      <pivotArea dataOnly="0" labelOnly="1" outline="0" fieldPosition="0">
        <references count="7">
          <reference field="5" count="1" selected="0">
            <x v="5"/>
          </reference>
          <reference field="11" count="1" selected="0">
            <x v="1"/>
          </reference>
          <reference field="14" count="1" selected="0">
            <x v="190"/>
          </reference>
          <reference field="15" count="1" selected="0">
            <x v="2"/>
          </reference>
          <reference field="17" count="2">
            <x v="66"/>
            <x v="67"/>
          </reference>
          <reference field="18" count="1" selected="0">
            <x v="0"/>
          </reference>
          <reference field="21" count="1" selected="0">
            <x v="12"/>
          </reference>
        </references>
      </pivotArea>
    </format>
    <format dxfId="293">
      <pivotArea dataOnly="0" labelOnly="1" outline="0" fieldPosition="0">
        <references count="7">
          <reference field="5" count="1" selected="0">
            <x v="5"/>
          </reference>
          <reference field="11" count="1" selected="0">
            <x v="1"/>
          </reference>
          <reference field="14" count="1" selected="0">
            <x v="337"/>
          </reference>
          <reference field="15" count="1" selected="0">
            <x v="2"/>
          </reference>
          <reference field="17" count="1">
            <x v="66"/>
          </reference>
          <reference field="18" count="1" selected="0">
            <x v="0"/>
          </reference>
          <reference field="21" count="1" selected="0">
            <x v="12"/>
          </reference>
        </references>
      </pivotArea>
    </format>
    <format dxfId="292">
      <pivotArea dataOnly="0" labelOnly="1" outline="0" fieldPosition="0">
        <references count="7">
          <reference field="5" count="1" selected="0">
            <x v="5"/>
          </reference>
          <reference field="11" count="1" selected="0">
            <x v="1"/>
          </reference>
          <reference field="14" count="1" selected="0">
            <x v="192"/>
          </reference>
          <reference field="15" count="1" selected="0">
            <x v="1"/>
          </reference>
          <reference field="17" count="1">
            <x v="67"/>
          </reference>
          <reference field="18" count="1" selected="0">
            <x v="0"/>
          </reference>
          <reference field="21" count="1" selected="0">
            <x v="12"/>
          </reference>
        </references>
      </pivotArea>
    </format>
    <format dxfId="291">
      <pivotArea dataOnly="0" labelOnly="1" outline="0" fieldPosition="0">
        <references count="7">
          <reference field="5" count="1" selected="0">
            <x v="5"/>
          </reference>
          <reference field="11" count="1" selected="0">
            <x v="1"/>
          </reference>
          <reference field="14" count="1" selected="0">
            <x v="193"/>
          </reference>
          <reference field="15" count="1" selected="0">
            <x v="2"/>
          </reference>
          <reference field="17" count="2">
            <x v="66"/>
            <x v="67"/>
          </reference>
          <reference field="18" count="1" selected="0">
            <x v="0"/>
          </reference>
          <reference field="21" count="1" selected="0">
            <x v="12"/>
          </reference>
        </references>
      </pivotArea>
    </format>
    <format dxfId="290">
      <pivotArea dataOnly="0" labelOnly="1" outline="0" fieldPosition="0">
        <references count="7">
          <reference field="5" count="1" selected="0">
            <x v="5"/>
          </reference>
          <reference field="11" count="1" selected="0">
            <x v="1"/>
          </reference>
          <reference field="14" count="1" selected="0">
            <x v="193"/>
          </reference>
          <reference field="15" count="1" selected="0">
            <x v="2"/>
          </reference>
          <reference field="17" count="2">
            <x v="69"/>
            <x v="71"/>
          </reference>
          <reference field="18" count="1" selected="0">
            <x v="20"/>
          </reference>
          <reference field="21" count="1" selected="0">
            <x v="12"/>
          </reference>
        </references>
      </pivotArea>
    </format>
    <format dxfId="289">
      <pivotArea dataOnly="0" labelOnly="1" outline="0" fieldPosition="0">
        <references count="7">
          <reference field="5" count="1" selected="0">
            <x v="5"/>
          </reference>
          <reference field="11" count="1" selected="0">
            <x v="1"/>
          </reference>
          <reference field="14" count="1" selected="0">
            <x v="195"/>
          </reference>
          <reference field="15" count="1" selected="0">
            <x v="2"/>
          </reference>
          <reference field="17" count="4">
            <x v="66"/>
            <x v="67"/>
            <x v="70"/>
            <x v="117"/>
          </reference>
          <reference field="18" count="1" selected="0">
            <x v="0"/>
          </reference>
          <reference field="21" count="1" selected="0">
            <x v="12"/>
          </reference>
        </references>
      </pivotArea>
    </format>
    <format dxfId="288">
      <pivotArea dataOnly="0" labelOnly="1" outline="0" fieldPosition="0">
        <references count="7">
          <reference field="5" count="1" selected="0">
            <x v="5"/>
          </reference>
          <reference field="11" count="1" selected="0">
            <x v="1"/>
          </reference>
          <reference field="14" count="1" selected="0">
            <x v="196"/>
          </reference>
          <reference field="15" count="1" selected="0">
            <x v="0"/>
          </reference>
          <reference field="17" count="2">
            <x v="66"/>
            <x v="67"/>
          </reference>
          <reference field="18" count="1" selected="0">
            <x v="0"/>
          </reference>
          <reference field="21" count="1" selected="0">
            <x v="12"/>
          </reference>
        </references>
      </pivotArea>
    </format>
    <format dxfId="287">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2">
            <x v="66"/>
            <x v="67"/>
          </reference>
          <reference field="18" count="1" selected="0">
            <x v="0"/>
          </reference>
          <reference field="21" count="1" selected="0">
            <x v="12"/>
          </reference>
        </references>
      </pivotArea>
    </format>
    <format dxfId="286">
      <pivotArea dataOnly="0" labelOnly="1" outline="0" fieldPosition="0">
        <references count="7">
          <reference field="5" count="1" selected="0">
            <x v="5"/>
          </reference>
          <reference field="11" count="1" selected="0">
            <x v="1"/>
          </reference>
          <reference field="14" count="1" selected="0">
            <x v="197"/>
          </reference>
          <reference field="15" count="1" selected="0">
            <x v="2"/>
          </reference>
          <reference field="17" count="1">
            <x v="69"/>
          </reference>
          <reference field="18" count="1" selected="0">
            <x v="20"/>
          </reference>
          <reference field="21" count="1" selected="0">
            <x v="12"/>
          </reference>
        </references>
      </pivotArea>
    </format>
    <format dxfId="285">
      <pivotArea dataOnly="0" labelOnly="1" outline="0" fieldPosition="0">
        <references count="7">
          <reference field="5" count="1" selected="0">
            <x v="5"/>
          </reference>
          <reference field="11" count="1" selected="0">
            <x v="1"/>
          </reference>
          <reference field="14" count="1" selected="0">
            <x v="199"/>
          </reference>
          <reference field="15" count="1" selected="0">
            <x v="2"/>
          </reference>
          <reference field="17" count="2">
            <x v="66"/>
            <x v="67"/>
          </reference>
          <reference field="18" count="1" selected="0">
            <x v="0"/>
          </reference>
          <reference field="21" count="1" selected="0">
            <x v="12"/>
          </reference>
        </references>
      </pivotArea>
    </format>
    <format dxfId="284">
      <pivotArea dataOnly="0" labelOnly="1" outline="0" fieldPosition="0">
        <references count="7">
          <reference field="5" count="1" selected="0">
            <x v="5"/>
          </reference>
          <reference field="11" count="1" selected="0">
            <x v="1"/>
          </reference>
          <reference field="14" count="1" selected="0">
            <x v="199"/>
          </reference>
          <reference field="15" count="1" selected="0">
            <x v="2"/>
          </reference>
          <reference field="17" count="1">
            <x v="118"/>
          </reference>
          <reference field="18" count="1" selected="0">
            <x v="20"/>
          </reference>
          <reference field="21" count="1" selected="0">
            <x v="12"/>
          </reference>
        </references>
      </pivotArea>
    </format>
    <format dxfId="283">
      <pivotArea dataOnly="0" labelOnly="1" outline="0" fieldPosition="0">
        <references count="7">
          <reference field="5" count="1" selected="0">
            <x v="5"/>
          </reference>
          <reference field="11" count="1" selected="0">
            <x v="1"/>
          </reference>
          <reference field="14" count="1" selected="0">
            <x v="200"/>
          </reference>
          <reference field="15" count="1" selected="0">
            <x v="2"/>
          </reference>
          <reference field="17" count="2">
            <x v="66"/>
            <x v="67"/>
          </reference>
          <reference field="18" count="1" selected="0">
            <x v="0"/>
          </reference>
          <reference field="21" count="1" selected="0">
            <x v="12"/>
          </reference>
        </references>
      </pivotArea>
    </format>
    <format dxfId="282">
      <pivotArea dataOnly="0" labelOnly="1" outline="0" fieldPosition="0">
        <references count="7">
          <reference field="5" count="1" selected="0">
            <x v="5"/>
          </reference>
          <reference field="11" count="1" selected="0">
            <x v="1"/>
          </reference>
          <reference field="14" count="1" selected="0">
            <x v="201"/>
          </reference>
          <reference field="15" count="1" selected="0">
            <x v="1"/>
          </reference>
          <reference field="17" count="3">
            <x v="66"/>
            <x v="68"/>
            <x v="88"/>
          </reference>
          <reference field="18" count="1" selected="0">
            <x v="0"/>
          </reference>
          <reference field="21" count="1" selected="0">
            <x v="12"/>
          </reference>
        </references>
      </pivotArea>
    </format>
    <format dxfId="281">
      <pivotArea dataOnly="0" labelOnly="1" outline="0" fieldPosition="0">
        <references count="7">
          <reference field="5" count="1" selected="0">
            <x v="5"/>
          </reference>
          <reference field="11" count="1" selected="0">
            <x v="1"/>
          </reference>
          <reference field="14" count="1" selected="0">
            <x v="221"/>
          </reference>
          <reference field="15" count="1" selected="0">
            <x v="1"/>
          </reference>
          <reference field="17" count="1">
            <x v="67"/>
          </reference>
          <reference field="18" count="1" selected="0">
            <x v="0"/>
          </reference>
          <reference field="21" count="1" selected="0">
            <x v="12"/>
          </reference>
        </references>
      </pivotArea>
    </format>
    <format dxfId="280">
      <pivotArea dataOnly="0" labelOnly="1" outline="0" fieldPosition="0">
        <references count="7">
          <reference field="5" count="1" selected="0">
            <x v="5"/>
          </reference>
          <reference field="11" count="1" selected="0">
            <x v="1"/>
          </reference>
          <reference field="14" count="1" selected="0">
            <x v="202"/>
          </reference>
          <reference field="15" count="1" selected="0">
            <x v="2"/>
          </reference>
          <reference field="17" count="2">
            <x v="66"/>
            <x v="67"/>
          </reference>
          <reference field="18" count="1" selected="0">
            <x v="0"/>
          </reference>
          <reference field="21" count="1" selected="0">
            <x v="12"/>
          </reference>
        </references>
      </pivotArea>
    </format>
    <format dxfId="279">
      <pivotArea dataOnly="0" labelOnly="1" outline="0" fieldPosition="0">
        <references count="7">
          <reference field="5" count="1" selected="0">
            <x v="5"/>
          </reference>
          <reference field="11" count="1" selected="0">
            <x v="1"/>
          </reference>
          <reference field="14" count="1" selected="0">
            <x v="203"/>
          </reference>
          <reference field="15" count="1" selected="0">
            <x v="0"/>
          </reference>
          <reference field="17" count="1">
            <x v="66"/>
          </reference>
          <reference field="18" count="1" selected="0">
            <x v="0"/>
          </reference>
          <reference field="21" count="1" selected="0">
            <x v="12"/>
          </reference>
        </references>
      </pivotArea>
    </format>
    <format dxfId="278">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2">
            <x v="66"/>
            <x v="67"/>
          </reference>
          <reference field="18" count="1" selected="0">
            <x v="0"/>
          </reference>
          <reference field="21" count="1" selected="0">
            <x v="12"/>
          </reference>
        </references>
      </pivotArea>
    </format>
    <format dxfId="277">
      <pivotArea dataOnly="0" labelOnly="1" outline="0" fieldPosition="0">
        <references count="7">
          <reference field="5" count="1" selected="0">
            <x v="5"/>
          </reference>
          <reference field="11" count="1" selected="0">
            <x v="1"/>
          </reference>
          <reference field="14" count="1" selected="0">
            <x v="363"/>
          </reference>
          <reference field="15" count="1" selected="0">
            <x v="0"/>
          </reference>
          <reference field="17" count="1">
            <x v="69"/>
          </reference>
          <reference field="18" count="1" selected="0">
            <x v="20"/>
          </reference>
          <reference field="21" count="1" selected="0">
            <x v="12"/>
          </reference>
        </references>
      </pivotArea>
    </format>
    <format dxfId="276">
      <pivotArea dataOnly="0" labelOnly="1" outline="0" fieldPosition="0">
        <references count="7">
          <reference field="5" count="1" selected="0">
            <x v="5"/>
          </reference>
          <reference field="11" count="1" selected="0">
            <x v="1"/>
          </reference>
          <reference field="14" count="1" selected="0">
            <x v="286"/>
          </reference>
          <reference field="15" count="1" selected="0">
            <x v="2"/>
          </reference>
          <reference field="17" count="1">
            <x v="67"/>
          </reference>
          <reference field="18" count="1" selected="0">
            <x v="0"/>
          </reference>
          <reference field="21" count="1" selected="0">
            <x v="12"/>
          </reference>
        </references>
      </pivotArea>
    </format>
    <format dxfId="275">
      <pivotArea dataOnly="0" labelOnly="1" outline="0" fieldPosition="0">
        <references count="7">
          <reference field="5" count="1" selected="0">
            <x v="5"/>
          </reference>
          <reference field="11" count="1" selected="0">
            <x v="1"/>
          </reference>
          <reference field="14" count="1" selected="0">
            <x v="204"/>
          </reference>
          <reference field="15" count="1" selected="0">
            <x v="2"/>
          </reference>
          <reference field="17" count="2">
            <x v="66"/>
            <x v="67"/>
          </reference>
          <reference field="18" count="1" selected="0">
            <x v="0"/>
          </reference>
          <reference field="21" count="1" selected="0">
            <x v="12"/>
          </reference>
        </references>
      </pivotArea>
    </format>
    <format dxfId="274">
      <pivotArea dataOnly="0" labelOnly="1" outline="0" fieldPosition="0">
        <references count="7">
          <reference field="5" count="1" selected="0">
            <x v="5"/>
          </reference>
          <reference field="11" count="1" selected="0">
            <x v="1"/>
          </reference>
          <reference field="14" count="1" selected="0">
            <x v="205"/>
          </reference>
          <reference field="15" count="1" selected="0">
            <x v="2"/>
          </reference>
          <reference field="17" count="1">
            <x v="66"/>
          </reference>
          <reference field="18" count="1" selected="0">
            <x v="0"/>
          </reference>
          <reference field="21" count="1" selected="0">
            <x v="12"/>
          </reference>
        </references>
      </pivotArea>
    </format>
    <format dxfId="273">
      <pivotArea dataOnly="0" labelOnly="1" outline="0" fieldPosition="0">
        <references count="7">
          <reference field="5" count="1" selected="0">
            <x v="5"/>
          </reference>
          <reference field="11" count="1" selected="0">
            <x v="1"/>
          </reference>
          <reference field="14" count="1" selected="0">
            <x v="288"/>
          </reference>
          <reference field="15" count="1" selected="0">
            <x v="0"/>
          </reference>
          <reference field="17" count="2">
            <x v="66"/>
            <x v="67"/>
          </reference>
          <reference field="18" count="1" selected="0">
            <x v="0"/>
          </reference>
          <reference field="21" count="1" selected="0">
            <x v="12"/>
          </reference>
        </references>
      </pivotArea>
    </format>
    <format dxfId="272">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3">
            <x v="66"/>
            <x v="67"/>
            <x v="70"/>
          </reference>
          <reference field="18" count="1" selected="0">
            <x v="0"/>
          </reference>
          <reference field="21" count="1" selected="0">
            <x v="12"/>
          </reference>
        </references>
      </pivotArea>
    </format>
    <format dxfId="271">
      <pivotArea dataOnly="0" labelOnly="1" outline="0" fieldPosition="0">
        <references count="7">
          <reference field="5" count="1" selected="0">
            <x v="5"/>
          </reference>
          <reference field="11" count="1" selected="0">
            <x v="1"/>
          </reference>
          <reference field="14" count="1" selected="0">
            <x v="206"/>
          </reference>
          <reference field="15" count="1" selected="0">
            <x v="2"/>
          </reference>
          <reference field="17" count="2">
            <x v="69"/>
            <x v="71"/>
          </reference>
          <reference field="18" count="1" selected="0">
            <x v="20"/>
          </reference>
          <reference field="21" count="1" selected="0">
            <x v="12"/>
          </reference>
        </references>
      </pivotArea>
    </format>
    <format dxfId="270">
      <pivotArea dataOnly="0" labelOnly="1" outline="0" fieldPosition="0">
        <references count="7">
          <reference field="5" count="1" selected="0">
            <x v="6"/>
          </reference>
          <reference field="11" count="1" selected="0">
            <x v="1"/>
          </reference>
          <reference field="14" count="1" selected="0">
            <x v="191"/>
          </reference>
          <reference field="15" count="1" selected="0">
            <x v="1"/>
          </reference>
          <reference field="17" count="3">
            <x v="1"/>
            <x v="74"/>
            <x v="75"/>
          </reference>
          <reference field="18" count="1" selected="0">
            <x v="0"/>
          </reference>
          <reference field="21" count="1" selected="0">
            <x v="12"/>
          </reference>
        </references>
      </pivotArea>
    </format>
    <format dxfId="269">
      <pivotArea dataOnly="0" labelOnly="1" outline="0" fieldPosition="0">
        <references count="7">
          <reference field="5" count="1" selected="0">
            <x v="6"/>
          </reference>
          <reference field="11" count="1" selected="0">
            <x v="1"/>
          </reference>
          <reference field="14" count="1" selected="0">
            <x v="192"/>
          </reference>
          <reference field="15" count="1" selected="0">
            <x v="1"/>
          </reference>
          <reference field="17" count="1">
            <x v="1"/>
          </reference>
          <reference field="18" count="1" selected="0">
            <x v="0"/>
          </reference>
          <reference field="21" count="1" selected="0">
            <x v="12"/>
          </reference>
        </references>
      </pivotArea>
    </format>
    <format dxfId="268">
      <pivotArea dataOnly="0" labelOnly="1" outline="0" fieldPosition="0">
        <references count="7">
          <reference field="5" count="1" selected="0">
            <x v="6"/>
          </reference>
          <reference field="11" count="1" selected="0">
            <x v="1"/>
          </reference>
          <reference field="14" count="1" selected="0">
            <x v="207"/>
          </reference>
          <reference field="15" count="1" selected="0">
            <x v="1"/>
          </reference>
          <reference field="17" count="3">
            <x v="1"/>
            <x v="74"/>
            <x v="75"/>
          </reference>
          <reference field="18" count="1" selected="0">
            <x v="0"/>
          </reference>
          <reference field="21" count="1" selected="0">
            <x v="12"/>
          </reference>
        </references>
      </pivotArea>
    </format>
    <format dxfId="267">
      <pivotArea dataOnly="0" labelOnly="1" outline="0" fieldPosition="0">
        <references count="7">
          <reference field="5" count="1" selected="0">
            <x v="6"/>
          </reference>
          <reference field="11" count="1" selected="0">
            <x v="1"/>
          </reference>
          <reference field="14" count="1" selected="0">
            <x v="208"/>
          </reference>
          <reference field="15" count="1" selected="0">
            <x v="1"/>
          </reference>
          <reference field="17" count="2">
            <x v="74"/>
            <x v="75"/>
          </reference>
          <reference field="18" count="1" selected="0">
            <x v="0"/>
          </reference>
          <reference field="21" count="1" selected="0">
            <x v="12"/>
          </reference>
        </references>
      </pivotArea>
    </format>
    <format dxfId="266">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3">
            <x v="1"/>
            <x v="74"/>
            <x v="75"/>
          </reference>
          <reference field="18" count="1" selected="0">
            <x v="0"/>
          </reference>
          <reference field="21" count="1" selected="0">
            <x v="12"/>
          </reference>
        </references>
      </pivotArea>
    </format>
    <format dxfId="265">
      <pivotArea dataOnly="0" labelOnly="1" outline="0" fieldPosition="0">
        <references count="7">
          <reference field="5" count="1" selected="0">
            <x v="6"/>
          </reference>
          <reference field="11" count="1" selected="0">
            <x v="1"/>
          </reference>
          <reference field="14" count="1" selected="0">
            <x v="209"/>
          </reference>
          <reference field="15" count="1" selected="0">
            <x v="2"/>
          </reference>
          <reference field="17" count="1">
            <x v="118"/>
          </reference>
          <reference field="18" count="1" selected="0">
            <x v="20"/>
          </reference>
          <reference field="21" count="1" selected="0">
            <x v="12"/>
          </reference>
        </references>
      </pivotArea>
    </format>
    <format dxfId="264">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3">
            <x v="1"/>
            <x v="74"/>
            <x v="75"/>
          </reference>
          <reference field="18" count="1" selected="0">
            <x v="0"/>
          </reference>
          <reference field="21" count="1" selected="0">
            <x v="12"/>
          </reference>
        </references>
      </pivotArea>
    </format>
    <format dxfId="263">
      <pivotArea dataOnly="0" labelOnly="1" outline="0" fieldPosition="0">
        <references count="7">
          <reference field="5" count="1" selected="0">
            <x v="6"/>
          </reference>
          <reference field="11" count="1" selected="0">
            <x v="1"/>
          </reference>
          <reference field="14" count="1" selected="0">
            <x v="210"/>
          </reference>
          <reference field="15" count="1" selected="0">
            <x v="0"/>
          </reference>
          <reference field="17" count="1">
            <x v="69"/>
          </reference>
          <reference field="18" count="1" selected="0">
            <x v="20"/>
          </reference>
          <reference field="21" count="1" selected="0">
            <x v="12"/>
          </reference>
        </references>
      </pivotArea>
    </format>
    <format dxfId="262">
      <pivotArea dataOnly="0" labelOnly="1" outline="0" fieldPosition="0">
        <references count="7">
          <reference field="5" count="1" selected="0">
            <x v="6"/>
          </reference>
          <reference field="11" count="1" selected="0">
            <x v="1"/>
          </reference>
          <reference field="14" count="1" selected="0">
            <x v="211"/>
          </reference>
          <reference field="15" count="1" selected="0">
            <x v="2"/>
          </reference>
          <reference field="17" count="2">
            <x v="74"/>
            <x v="75"/>
          </reference>
          <reference field="18" count="1" selected="0">
            <x v="0"/>
          </reference>
          <reference field="21" count="1" selected="0">
            <x v="12"/>
          </reference>
        </references>
      </pivotArea>
    </format>
    <format dxfId="261">
      <pivotArea dataOnly="0" labelOnly="1" outline="0" fieldPosition="0">
        <references count="7">
          <reference field="5" count="1" selected="0">
            <x v="6"/>
          </reference>
          <reference field="11" count="1" selected="0">
            <x v="1"/>
          </reference>
          <reference field="14" count="1" selected="0">
            <x v="290"/>
          </reference>
          <reference field="15" count="1" selected="0">
            <x v="2"/>
          </reference>
          <reference field="17" count="2">
            <x v="74"/>
            <x v="75"/>
          </reference>
          <reference field="18" count="1" selected="0">
            <x v="0"/>
          </reference>
          <reference field="21" count="1" selected="0">
            <x v="12"/>
          </reference>
        </references>
      </pivotArea>
    </format>
    <format dxfId="260">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3">
            <x v="1"/>
            <x v="74"/>
            <x v="75"/>
          </reference>
          <reference field="18" count="1" selected="0">
            <x v="0"/>
          </reference>
          <reference field="21" count="1" selected="0">
            <x v="12"/>
          </reference>
        </references>
      </pivotArea>
    </format>
    <format dxfId="259">
      <pivotArea dataOnly="0" labelOnly="1" outline="0" fieldPosition="0">
        <references count="7">
          <reference field="5" count="1" selected="0">
            <x v="6"/>
          </reference>
          <reference field="11" count="1" selected="0">
            <x v="1"/>
          </reference>
          <reference field="14" count="1" selected="0">
            <x v="212"/>
          </reference>
          <reference field="15" count="1" selected="0">
            <x v="1"/>
          </reference>
          <reference field="17" count="1">
            <x v="118"/>
          </reference>
          <reference field="18" count="1" selected="0">
            <x v="20"/>
          </reference>
          <reference field="21" count="1" selected="0">
            <x v="12"/>
          </reference>
        </references>
      </pivotArea>
    </format>
    <format dxfId="258">
      <pivotArea dataOnly="0" labelOnly="1" outline="0" fieldPosition="0">
        <references count="7">
          <reference field="5" count="1" selected="0">
            <x v="6"/>
          </reference>
          <reference field="11" count="1" selected="0">
            <x v="1"/>
          </reference>
          <reference field="14" count="1" selected="0">
            <x v="213"/>
          </reference>
          <reference field="15" count="1" selected="0">
            <x v="0"/>
          </reference>
          <reference field="17" count="3">
            <x v="1"/>
            <x v="74"/>
            <x v="75"/>
          </reference>
          <reference field="18" count="1" selected="0">
            <x v="0"/>
          </reference>
          <reference field="21" count="1" selected="0">
            <x v="12"/>
          </reference>
        </references>
      </pivotArea>
    </format>
    <format dxfId="257">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3">
            <x v="1"/>
            <x v="74"/>
            <x v="75"/>
          </reference>
          <reference field="18" count="1" selected="0">
            <x v="0"/>
          </reference>
          <reference field="21" count="1" selected="0">
            <x v="12"/>
          </reference>
        </references>
      </pivotArea>
    </format>
    <format dxfId="256">
      <pivotArea dataOnly="0" labelOnly="1" outline="0" fieldPosition="0">
        <references count="7">
          <reference field="5" count="1" selected="0">
            <x v="6"/>
          </reference>
          <reference field="11" count="1" selected="0">
            <x v="1"/>
          </reference>
          <reference field="14" count="1" selected="0">
            <x v="214"/>
          </reference>
          <reference field="15" count="1" selected="0">
            <x v="0"/>
          </reference>
          <reference field="17" count="1">
            <x v="69"/>
          </reference>
          <reference field="18" count="1" selected="0">
            <x v="20"/>
          </reference>
          <reference field="21" count="1" selected="0">
            <x v="12"/>
          </reference>
        </references>
      </pivotArea>
    </format>
    <format dxfId="255">
      <pivotArea dataOnly="0" labelOnly="1" outline="0" fieldPosition="0">
        <references count="7">
          <reference field="5" count="1" selected="0">
            <x v="6"/>
          </reference>
          <reference field="11" count="1" selected="0">
            <x v="1"/>
          </reference>
          <reference field="14" count="1" selected="0">
            <x v="215"/>
          </reference>
          <reference field="15" count="1" selected="0">
            <x v="1"/>
          </reference>
          <reference field="17" count="3">
            <x v="1"/>
            <x v="74"/>
            <x v="75"/>
          </reference>
          <reference field="18" count="1" selected="0">
            <x v="0"/>
          </reference>
          <reference field="21" count="1" selected="0">
            <x v="12"/>
          </reference>
        </references>
      </pivotArea>
    </format>
    <format dxfId="254">
      <pivotArea dataOnly="0" labelOnly="1" outline="0" fieldPosition="0">
        <references count="7">
          <reference field="5" count="1" selected="0">
            <x v="6"/>
          </reference>
          <reference field="11" count="1" selected="0">
            <x v="1"/>
          </reference>
          <reference field="14" count="1" selected="0">
            <x v="194"/>
          </reference>
          <reference field="15" count="1" selected="0">
            <x v="1"/>
          </reference>
          <reference field="17" count="3">
            <x v="1"/>
            <x v="74"/>
            <x v="75"/>
          </reference>
          <reference field="18" count="1" selected="0">
            <x v="0"/>
          </reference>
          <reference field="21" count="1" selected="0">
            <x v="12"/>
          </reference>
        </references>
      </pivotArea>
    </format>
    <format dxfId="253">
      <pivotArea dataOnly="0" labelOnly="1" outline="0" fieldPosition="0">
        <references count="7">
          <reference field="5" count="1" selected="0">
            <x v="6"/>
          </reference>
          <reference field="11" count="1" selected="0">
            <x v="1"/>
          </reference>
          <reference field="14" count="1" selected="0">
            <x v="196"/>
          </reference>
          <reference field="15" count="1" selected="0">
            <x v="0"/>
          </reference>
          <reference field="17" count="3">
            <x v="1"/>
            <x v="74"/>
            <x v="75"/>
          </reference>
          <reference field="18" count="1" selected="0">
            <x v="0"/>
          </reference>
          <reference field="21" count="1" selected="0">
            <x v="12"/>
          </reference>
        </references>
      </pivotArea>
    </format>
    <format dxfId="252">
      <pivotArea dataOnly="0" labelOnly="1" outline="0" fieldPosition="0">
        <references count="7">
          <reference field="5" count="1" selected="0">
            <x v="6"/>
          </reference>
          <reference field="11" count="1" selected="0">
            <x v="1"/>
          </reference>
          <reference field="14" count="1" selected="0">
            <x v="216"/>
          </reference>
          <reference field="15" count="1" selected="0">
            <x v="0"/>
          </reference>
          <reference field="17" count="3">
            <x v="1"/>
            <x v="74"/>
            <x v="75"/>
          </reference>
          <reference field="18" count="1" selected="0">
            <x v="0"/>
          </reference>
          <reference field="21" count="1" selected="0">
            <x v="12"/>
          </reference>
        </references>
      </pivotArea>
    </format>
    <format dxfId="251">
      <pivotArea dataOnly="0" labelOnly="1" outline="0" fieldPosition="0">
        <references count="7">
          <reference field="5" count="1" selected="0">
            <x v="6"/>
          </reference>
          <reference field="11" count="1" selected="0">
            <x v="1"/>
          </reference>
          <reference field="14" count="1" selected="0">
            <x v="217"/>
          </reference>
          <reference field="15" count="1" selected="0">
            <x v="0"/>
          </reference>
          <reference field="17" count="3">
            <x v="1"/>
            <x v="74"/>
            <x v="75"/>
          </reference>
          <reference field="18" count="1" selected="0">
            <x v="0"/>
          </reference>
          <reference field="21" count="1" selected="0">
            <x v="12"/>
          </reference>
        </references>
      </pivotArea>
    </format>
    <format dxfId="250">
      <pivotArea dataOnly="0" labelOnly="1" outline="0" fieldPosition="0">
        <references count="7">
          <reference field="5" count="1" selected="0">
            <x v="6"/>
          </reference>
          <reference field="11" count="1" selected="0">
            <x v="1"/>
          </reference>
          <reference field="14" count="1" selected="0">
            <x v="198"/>
          </reference>
          <reference field="15" count="1" selected="0">
            <x v="1"/>
          </reference>
          <reference field="17" count="3">
            <x v="1"/>
            <x v="74"/>
            <x v="75"/>
          </reference>
          <reference field="18" count="1" selected="0">
            <x v="0"/>
          </reference>
          <reference field="21" count="1" selected="0">
            <x v="12"/>
          </reference>
        </references>
      </pivotArea>
    </format>
    <format dxfId="249">
      <pivotArea dataOnly="0" labelOnly="1" outline="0" fieldPosition="0">
        <references count="7">
          <reference field="5" count="1" selected="0">
            <x v="6"/>
          </reference>
          <reference field="11" count="1" selected="0">
            <x v="1"/>
          </reference>
          <reference field="14" count="1" selected="0">
            <x v="292"/>
          </reference>
          <reference field="15" count="1" selected="0">
            <x v="1"/>
          </reference>
          <reference field="17" count="3">
            <x v="1"/>
            <x v="74"/>
            <x v="75"/>
          </reference>
          <reference field="18" count="1" selected="0">
            <x v="0"/>
          </reference>
          <reference field="21" count="1" selected="0">
            <x v="12"/>
          </reference>
        </references>
      </pivotArea>
    </format>
    <format dxfId="248">
      <pivotArea dataOnly="0" labelOnly="1" outline="0" fieldPosition="0">
        <references count="7">
          <reference field="5" count="1" selected="0">
            <x v="6"/>
          </reference>
          <reference field="11" count="1" selected="0">
            <x v="1"/>
          </reference>
          <reference field="14" count="1" selected="0">
            <x v="218"/>
          </reference>
          <reference field="15" count="1" selected="0">
            <x v="1"/>
          </reference>
          <reference field="17" count="3">
            <x v="1"/>
            <x v="74"/>
            <x v="75"/>
          </reference>
          <reference field="18" count="1" selected="0">
            <x v="0"/>
          </reference>
          <reference field="21" count="1" selected="0">
            <x v="12"/>
          </reference>
        </references>
      </pivotArea>
    </format>
    <format dxfId="247">
      <pivotArea dataOnly="0" labelOnly="1" outline="0" fieldPosition="0">
        <references count="7">
          <reference field="5" count="1" selected="0">
            <x v="6"/>
          </reference>
          <reference field="11" count="1" selected="0">
            <x v="1"/>
          </reference>
          <reference field="14" count="1" selected="0">
            <x v="338"/>
          </reference>
          <reference field="15" count="1" selected="0">
            <x v="2"/>
          </reference>
          <reference field="17" count="3">
            <x v="1"/>
            <x v="74"/>
            <x v="75"/>
          </reference>
          <reference field="18" count="1" selected="0">
            <x v="0"/>
          </reference>
          <reference field="21" count="1" selected="0">
            <x v="12"/>
          </reference>
        </references>
      </pivotArea>
    </format>
    <format dxfId="246">
      <pivotArea dataOnly="0" labelOnly="1" outline="0" fieldPosition="0">
        <references count="7">
          <reference field="5" count="1" selected="0">
            <x v="6"/>
          </reference>
          <reference field="11" count="1" selected="0">
            <x v="1"/>
          </reference>
          <reference field="14" count="1" selected="0">
            <x v="220"/>
          </reference>
          <reference field="15" count="1" selected="0">
            <x v="1"/>
          </reference>
          <reference field="17" count="3">
            <x v="1"/>
            <x v="74"/>
            <x v="75"/>
          </reference>
          <reference field="18" count="1" selected="0">
            <x v="0"/>
          </reference>
          <reference field="21" count="1" selected="0">
            <x v="12"/>
          </reference>
        </references>
      </pivotArea>
    </format>
    <format dxfId="245">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3">
            <x v="1"/>
            <x v="74"/>
            <x v="75"/>
          </reference>
          <reference field="18" count="1" selected="0">
            <x v="0"/>
          </reference>
          <reference field="21" count="1" selected="0">
            <x v="12"/>
          </reference>
        </references>
      </pivotArea>
    </format>
    <format dxfId="244">
      <pivotArea dataOnly="0" labelOnly="1" outline="0" fieldPosition="0">
        <references count="7">
          <reference field="5" count="1" selected="0">
            <x v="6"/>
          </reference>
          <reference field="11" count="1" selected="0">
            <x v="1"/>
          </reference>
          <reference field="14" count="1" selected="0">
            <x v="221"/>
          </reference>
          <reference field="15" count="1" selected="0">
            <x v="0"/>
          </reference>
          <reference field="17" count="1">
            <x v="118"/>
          </reference>
          <reference field="18" count="1" selected="0">
            <x v="20"/>
          </reference>
          <reference field="21" count="1" selected="0">
            <x v="12"/>
          </reference>
        </references>
      </pivotArea>
    </format>
    <format dxfId="243">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3">
            <x v="1"/>
            <x v="74"/>
            <x v="75"/>
          </reference>
          <reference field="18" count="1" selected="0">
            <x v="0"/>
          </reference>
          <reference field="21" count="1" selected="0">
            <x v="12"/>
          </reference>
        </references>
      </pivotArea>
    </format>
    <format dxfId="242">
      <pivotArea dataOnly="0" labelOnly="1" outline="0" fieldPosition="0">
        <references count="7">
          <reference field="5" count="1" selected="0">
            <x v="6"/>
          </reference>
          <reference field="11" count="1" selected="0">
            <x v="1"/>
          </reference>
          <reference field="14" count="1" selected="0">
            <x v="222"/>
          </reference>
          <reference field="15" count="1" selected="0">
            <x v="2"/>
          </reference>
          <reference field="17" count="1">
            <x v="69"/>
          </reference>
          <reference field="18" count="1" selected="0">
            <x v="20"/>
          </reference>
          <reference field="21" count="1" selected="0">
            <x v="12"/>
          </reference>
        </references>
      </pivotArea>
    </format>
    <format dxfId="241">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3">
            <x v="1"/>
            <x v="74"/>
            <x v="75"/>
          </reference>
          <reference field="18" count="1" selected="0">
            <x v="0"/>
          </reference>
          <reference field="21" count="1" selected="0">
            <x v="12"/>
          </reference>
        </references>
      </pivotArea>
    </format>
    <format dxfId="240">
      <pivotArea dataOnly="0" labelOnly="1" outline="0" fieldPosition="0">
        <references count="7">
          <reference field="5" count="1" selected="0">
            <x v="6"/>
          </reference>
          <reference field="11" count="1" selected="0">
            <x v="1"/>
          </reference>
          <reference field="14" count="1" selected="0">
            <x v="223"/>
          </reference>
          <reference field="15" count="1" selected="0">
            <x v="0"/>
          </reference>
          <reference field="17" count="1">
            <x v="69"/>
          </reference>
          <reference field="18" count="1" selected="0">
            <x v="20"/>
          </reference>
          <reference field="21" count="1" selected="0">
            <x v="12"/>
          </reference>
        </references>
      </pivotArea>
    </format>
    <format dxfId="239">
      <pivotArea dataOnly="0" labelOnly="1" outline="0" fieldPosition="0">
        <references count="7">
          <reference field="5" count="1" selected="0">
            <x v="6"/>
          </reference>
          <reference field="11" count="1" selected="0">
            <x v="1"/>
          </reference>
          <reference field="14" count="1" selected="0">
            <x v="351"/>
          </reference>
          <reference field="15" count="1" selected="0">
            <x v="1"/>
          </reference>
          <reference field="17" count="2">
            <x v="74"/>
            <x v="75"/>
          </reference>
          <reference field="18" count="1" selected="0">
            <x v="0"/>
          </reference>
          <reference field="21" count="1" selected="0">
            <x v="12"/>
          </reference>
        </references>
      </pivotArea>
    </format>
    <format dxfId="238">
      <pivotArea dataOnly="0" labelOnly="1" outline="0" fieldPosition="0">
        <references count="7">
          <reference field="5" count="1" selected="0">
            <x v="6"/>
          </reference>
          <reference field="11" count="1" selected="0">
            <x v="1"/>
          </reference>
          <reference field="14" count="1" selected="0">
            <x v="224"/>
          </reference>
          <reference field="15" count="1" selected="0">
            <x v="1"/>
          </reference>
          <reference field="17" count="3">
            <x v="1"/>
            <x v="74"/>
            <x v="75"/>
          </reference>
          <reference field="18" count="1" selected="0">
            <x v="0"/>
          </reference>
          <reference field="21" count="1" selected="0">
            <x v="12"/>
          </reference>
        </references>
      </pivotArea>
    </format>
    <format dxfId="237">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4">
            <x v="1"/>
            <x v="74"/>
            <x v="75"/>
            <x v="111"/>
          </reference>
          <reference field="18" count="1" selected="0">
            <x v="0"/>
          </reference>
          <reference field="21" count="1" selected="0">
            <x v="12"/>
          </reference>
        </references>
      </pivotArea>
    </format>
    <format dxfId="236">
      <pivotArea dataOnly="0" labelOnly="1" outline="0" fieldPosition="0">
        <references count="7">
          <reference field="5" count="1" selected="0">
            <x v="6"/>
          </reference>
          <reference field="11" count="1" selected="0">
            <x v="1"/>
          </reference>
          <reference field="14" count="1" selected="0">
            <x v="225"/>
          </reference>
          <reference field="15" count="1" selected="0">
            <x v="2"/>
          </reference>
          <reference field="17" count="1">
            <x v="118"/>
          </reference>
          <reference field="18" count="1" selected="0">
            <x v="20"/>
          </reference>
          <reference field="21" count="1" selected="0">
            <x v="12"/>
          </reference>
        </references>
      </pivotArea>
    </format>
    <format dxfId="235">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3">
            <x v="1"/>
            <x v="74"/>
            <x v="75"/>
          </reference>
          <reference field="18" count="1" selected="0">
            <x v="0"/>
          </reference>
          <reference field="21" count="1" selected="0">
            <x v="12"/>
          </reference>
        </references>
      </pivotArea>
    </format>
    <format dxfId="234">
      <pivotArea dataOnly="0" labelOnly="1" outline="0" fieldPosition="0">
        <references count="7">
          <reference field="5" count="1" selected="0">
            <x v="6"/>
          </reference>
          <reference field="11" count="1" selected="0">
            <x v="1"/>
          </reference>
          <reference field="14" count="1" selected="0">
            <x v="226"/>
          </reference>
          <reference field="15" count="1" selected="0">
            <x v="0"/>
          </reference>
          <reference field="17" count="1">
            <x v="69"/>
          </reference>
          <reference field="18" count="1" selected="0">
            <x v="20"/>
          </reference>
          <reference field="21" count="1" selected="0">
            <x v="12"/>
          </reference>
        </references>
      </pivotArea>
    </format>
    <format dxfId="233">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3">
            <x v="1"/>
            <x v="74"/>
            <x v="75"/>
          </reference>
          <reference field="18" count="1" selected="0">
            <x v="0"/>
          </reference>
          <reference field="21" count="1" selected="0">
            <x v="12"/>
          </reference>
        </references>
      </pivotArea>
    </format>
    <format dxfId="232">
      <pivotArea dataOnly="0" labelOnly="1" outline="0" fieldPosition="0">
        <references count="7">
          <reference field="5" count="1" selected="0">
            <x v="6"/>
          </reference>
          <reference field="11" count="1" selected="0">
            <x v="1"/>
          </reference>
          <reference field="14" count="1" selected="0">
            <x v="227"/>
          </reference>
          <reference field="15" count="1" selected="0">
            <x v="0"/>
          </reference>
          <reference field="17" count="1">
            <x v="69"/>
          </reference>
          <reference field="18" count="1" selected="0">
            <x v="20"/>
          </reference>
          <reference field="21" count="1" selected="0">
            <x v="12"/>
          </reference>
        </references>
      </pivotArea>
    </format>
    <format dxfId="231">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
          </reference>
          <reference field="18" count="1" selected="0">
            <x v="7"/>
          </reference>
          <reference field="21" count="1" selected="0">
            <x v="12"/>
          </reference>
        </references>
      </pivotArea>
    </format>
    <format dxfId="230">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1">
            <x v="17"/>
          </reference>
          <reference field="18" count="1" selected="0">
            <x v="5"/>
          </reference>
          <reference field="21" count="1" selected="0">
            <x v="12"/>
          </reference>
        </references>
      </pivotArea>
    </format>
    <format dxfId="229">
      <pivotArea dataOnly="0" labelOnly="1" outline="0" fieldPosition="0">
        <references count="7">
          <reference field="5" count="1" selected="0">
            <x v="1"/>
          </reference>
          <reference field="11" count="1" selected="0">
            <x v="9"/>
          </reference>
          <reference field="14" count="1" selected="0">
            <x v="28"/>
          </reference>
          <reference field="15" count="1" selected="0">
            <x v="1"/>
          </reference>
          <reference field="17" count="2">
            <x v="18"/>
            <x v="19"/>
          </reference>
          <reference field="18" count="1" selected="0">
            <x v="6"/>
          </reference>
          <reference field="21" count="1" selected="0">
            <x v="12"/>
          </reference>
        </references>
      </pivotArea>
    </format>
    <format dxfId="228">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1"/>
          </reference>
          <reference field="18" count="1" selected="0">
            <x v="7"/>
          </reference>
          <reference field="21" count="1" selected="0">
            <x v="12"/>
          </reference>
        </references>
      </pivotArea>
    </format>
    <format dxfId="227">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1">
            <x v="28"/>
          </reference>
          <reference field="18" count="1" selected="0">
            <x v="12"/>
          </reference>
          <reference field="21" count="1" selected="0">
            <x v="12"/>
          </reference>
        </references>
      </pivotArea>
    </format>
    <format dxfId="226">
      <pivotArea dataOnly="0" labelOnly="1" outline="0" fieldPosition="0">
        <references count="7">
          <reference field="5" count="1" selected="0">
            <x v="1"/>
          </reference>
          <reference field="11" count="1" selected="0">
            <x v="11"/>
          </reference>
          <reference field="14" count="1" selected="0">
            <x v="29"/>
          </reference>
          <reference field="15" count="1" selected="0">
            <x v="1"/>
          </reference>
          <reference field="17" count="2">
            <x v="18"/>
            <x v="19"/>
          </reference>
          <reference field="18" count="1" selected="0">
            <x v="6"/>
          </reference>
          <reference field="21" count="1" selected="0">
            <x v="12"/>
          </reference>
        </references>
      </pivotArea>
    </format>
    <format dxfId="225">
      <pivotArea dataOnly="0" labelOnly="1" outline="0" fieldPosition="0">
        <references count="7">
          <reference field="5" count="1" selected="0">
            <x v="1"/>
          </reference>
          <reference field="11" count="1" selected="0">
            <x v="12"/>
          </reference>
          <reference field="14" count="1" selected="0">
            <x v="57"/>
          </reference>
          <reference field="15" count="1" selected="0">
            <x v="1"/>
          </reference>
          <reference field="17" count="1">
            <x v="1"/>
          </reference>
          <reference field="18" count="1" selected="0">
            <x v="7"/>
          </reference>
          <reference field="21" count="1" selected="0">
            <x v="12"/>
          </reference>
        </references>
      </pivotArea>
    </format>
    <format dxfId="224">
      <pivotArea dataOnly="0" labelOnly="1" outline="0" fieldPosition="0">
        <references count="7">
          <reference field="5" count="1" selected="0">
            <x v="1"/>
          </reference>
          <reference field="11" count="1" selected="0">
            <x v="12"/>
          </reference>
          <reference field="14" count="1" selected="0">
            <x v="57"/>
          </reference>
          <reference field="15" count="1" selected="0">
            <x v="1"/>
          </reference>
          <reference field="17" count="1">
            <x v="19"/>
          </reference>
          <reference field="18" count="1" selected="0">
            <x v="6"/>
          </reference>
          <reference field="21" count="1" selected="0">
            <x v="12"/>
          </reference>
        </references>
      </pivotArea>
    </format>
    <format dxfId="223">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1"/>
          </reference>
          <reference field="18" count="1" selected="0">
            <x v="7"/>
          </reference>
          <reference field="21" count="1" selected="0">
            <x v="12"/>
          </reference>
        </references>
      </pivotArea>
    </format>
    <format dxfId="222">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1">
            <x v="2"/>
          </reference>
          <reference field="18" count="1" selected="0">
            <x v="9"/>
          </reference>
          <reference field="21" count="1" selected="0">
            <x v="12"/>
          </reference>
        </references>
      </pivotArea>
    </format>
    <format dxfId="221">
      <pivotArea dataOnly="0" labelOnly="1" outline="0" fieldPosition="0">
        <references count="7">
          <reference field="5" count="1" selected="0">
            <x v="1"/>
          </reference>
          <reference field="11" count="1" selected="0">
            <x v="5"/>
          </reference>
          <reference field="14" count="1" selected="0">
            <x v="31"/>
          </reference>
          <reference field="15" count="1" selected="0">
            <x v="2"/>
          </reference>
          <reference field="17" count="2">
            <x v="18"/>
            <x v="19"/>
          </reference>
          <reference field="18" count="1" selected="0">
            <x v="6"/>
          </reference>
          <reference field="21" count="1" selected="0">
            <x v="12"/>
          </reference>
        </references>
      </pivotArea>
    </format>
    <format dxfId="220">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1">
            <x v="1"/>
          </reference>
          <reference field="18" count="1" selected="0">
            <x v="7"/>
          </reference>
          <reference field="21" count="1" selected="0">
            <x v="12"/>
          </reference>
        </references>
      </pivotArea>
    </format>
    <format dxfId="219">
      <pivotArea dataOnly="0" labelOnly="1" outline="0" fieldPosition="0">
        <references count="7">
          <reference field="5" count="1" selected="0">
            <x v="1"/>
          </reference>
          <reference field="11" count="1" selected="0">
            <x v="13"/>
          </reference>
          <reference field="14" count="1" selected="0">
            <x v="35"/>
          </reference>
          <reference field="15" count="1" selected="0">
            <x v="1"/>
          </reference>
          <reference field="17" count="2">
            <x v="18"/>
            <x v="19"/>
          </reference>
          <reference field="18" count="1" selected="0">
            <x v="6"/>
          </reference>
          <reference field="21" count="1" selected="0">
            <x v="12"/>
          </reference>
        </references>
      </pivotArea>
    </format>
    <format dxfId="218">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1">
            <x v="1"/>
          </reference>
          <reference field="18" count="1" selected="0">
            <x v="7"/>
          </reference>
          <reference field="21" count="1" selected="0">
            <x v="12"/>
          </reference>
        </references>
      </pivotArea>
    </format>
    <format dxfId="217">
      <pivotArea dataOnly="0" labelOnly="1" outline="0" fieldPosition="0">
        <references count="7">
          <reference field="5" count="1" selected="0">
            <x v="1"/>
          </reference>
          <reference field="11" count="1" selected="0">
            <x v="1"/>
          </reference>
          <reference field="14" count="1" selected="0">
            <x v="36"/>
          </reference>
          <reference field="15" count="1" selected="0">
            <x v="1"/>
          </reference>
          <reference field="17" count="2">
            <x v="18"/>
            <x v="19"/>
          </reference>
          <reference field="18" count="1" selected="0">
            <x v="6"/>
          </reference>
          <reference field="21" count="1" selected="0">
            <x v="12"/>
          </reference>
        </references>
      </pivotArea>
    </format>
    <format dxfId="216">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
          </reference>
          <reference field="18" count="1" selected="0">
            <x v="7"/>
          </reference>
          <reference field="21" count="1" selected="0">
            <x v="12"/>
          </reference>
        </references>
      </pivotArea>
    </format>
    <format dxfId="215">
      <pivotArea dataOnly="0" labelOnly="1" outline="0" fieldPosition="0">
        <references count="7">
          <reference field="5" count="1" selected="0">
            <x v="1"/>
          </reference>
          <reference field="11" count="1" selected="0">
            <x v="11"/>
          </reference>
          <reference field="14" count="1" selected="0">
            <x v="37"/>
          </reference>
          <reference field="15" count="1" selected="0">
            <x v="1"/>
          </reference>
          <reference field="17" count="1">
            <x v="19"/>
          </reference>
          <reference field="18" count="1" selected="0">
            <x v="6"/>
          </reference>
          <reference field="21" count="1" selected="0">
            <x v="12"/>
          </reference>
        </references>
      </pivotArea>
    </format>
    <format dxfId="214">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1">
            <x v="1"/>
          </reference>
          <reference field="18" count="1" selected="0">
            <x v="7"/>
          </reference>
          <reference field="21" count="1" selected="0">
            <x v="12"/>
          </reference>
        </references>
      </pivotArea>
    </format>
    <format dxfId="213">
      <pivotArea dataOnly="0" labelOnly="1" outline="0" fieldPosition="0">
        <references count="7">
          <reference field="5" count="1" selected="0">
            <x v="1"/>
          </reference>
          <reference field="11" count="1" selected="0">
            <x v="1"/>
          </reference>
          <reference field="14" count="1" selected="0">
            <x v="38"/>
          </reference>
          <reference field="15" count="1" selected="0">
            <x v="1"/>
          </reference>
          <reference field="17" count="2">
            <x v="18"/>
            <x v="19"/>
          </reference>
          <reference field="18" count="1" selected="0">
            <x v="6"/>
          </reference>
          <reference field="21" count="1" selected="0">
            <x v="12"/>
          </reference>
        </references>
      </pivotArea>
    </format>
    <format dxfId="212">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
          </reference>
          <reference field="18" count="1" selected="0">
            <x v="7"/>
          </reference>
          <reference field="21" count="1" selected="0">
            <x v="12"/>
          </reference>
        </references>
      </pivotArea>
    </format>
    <format dxfId="211">
      <pivotArea dataOnly="0" labelOnly="1" outline="0" fieldPosition="0">
        <references count="7">
          <reference field="5" count="1" selected="0">
            <x v="1"/>
          </reference>
          <reference field="11" count="1" selected="0">
            <x v="13"/>
          </reference>
          <reference field="14" count="1" selected="0">
            <x v="39"/>
          </reference>
          <reference field="15" count="1" selected="0">
            <x v="1"/>
          </reference>
          <reference field="17" count="1">
            <x v="19"/>
          </reference>
          <reference field="18" count="1" selected="0">
            <x v="6"/>
          </reference>
          <reference field="21" count="1" selected="0">
            <x v="12"/>
          </reference>
        </references>
      </pivotArea>
    </format>
    <format dxfId="210">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1"/>
          </reference>
          <reference field="18" count="1" selected="0">
            <x v="7"/>
          </reference>
          <reference field="21" count="1" selected="0">
            <x v="12"/>
          </reference>
        </references>
      </pivotArea>
    </format>
    <format dxfId="209">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1">
            <x v="29"/>
          </reference>
          <reference field="18" count="1" selected="0">
            <x v="13"/>
          </reference>
          <reference field="21" count="1" selected="0">
            <x v="12"/>
          </reference>
        </references>
      </pivotArea>
    </format>
    <format dxfId="208">
      <pivotArea dataOnly="0" labelOnly="1" outline="0" fieldPosition="0">
        <references count="7">
          <reference field="5" count="1" selected="0">
            <x v="1"/>
          </reference>
          <reference field="11" count="1" selected="0">
            <x v="13"/>
          </reference>
          <reference field="14" count="1" selected="0">
            <x v="40"/>
          </reference>
          <reference field="15" count="1" selected="0">
            <x v="1"/>
          </reference>
          <reference field="17" count="2">
            <x v="18"/>
            <x v="19"/>
          </reference>
          <reference field="18" count="1" selected="0">
            <x v="6"/>
          </reference>
          <reference field="21" count="1" selected="0">
            <x v="12"/>
          </reference>
        </references>
      </pivotArea>
    </format>
    <format dxfId="207">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
          </reference>
          <reference field="18" count="1" selected="0">
            <x v="7"/>
          </reference>
          <reference field="21" count="1" selected="0">
            <x v="12"/>
          </reference>
        </references>
      </pivotArea>
    </format>
    <format dxfId="206">
      <pivotArea dataOnly="0" labelOnly="1" outline="0" fieldPosition="0">
        <references count="7">
          <reference field="5" count="1" selected="0">
            <x v="1"/>
          </reference>
          <reference field="11" count="1" selected="0">
            <x v="14"/>
          </reference>
          <reference field="14" count="1" selected="0">
            <x v="41"/>
          </reference>
          <reference field="15" count="1" selected="0">
            <x v="1"/>
          </reference>
          <reference field="17" count="1">
            <x v="18"/>
          </reference>
          <reference field="18" count="1" selected="0">
            <x v="6"/>
          </reference>
          <reference field="21" count="1" selected="0">
            <x v="12"/>
          </reference>
        </references>
      </pivotArea>
    </format>
    <format dxfId="205">
      <pivotArea dataOnly="0" labelOnly="1" outline="0" fieldPosition="0">
        <references count="7">
          <reference field="5" count="1" selected="0">
            <x v="1"/>
          </reference>
          <reference field="11" count="1" selected="0">
            <x v="19"/>
          </reference>
          <reference field="14" count="1" selected="0">
            <x v="58"/>
          </reference>
          <reference field="15" count="1" selected="0">
            <x v="1"/>
          </reference>
          <reference field="17" count="1">
            <x v="19"/>
          </reference>
          <reference field="18" count="1" selected="0">
            <x v="6"/>
          </reference>
          <reference field="21" count="1" selected="0">
            <x v="12"/>
          </reference>
        </references>
      </pivotArea>
    </format>
    <format dxfId="204">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1">
            <x v="1"/>
          </reference>
          <reference field="18" count="1" selected="0">
            <x v="7"/>
          </reference>
          <reference field="21" count="1" selected="0">
            <x v="12"/>
          </reference>
        </references>
      </pivotArea>
    </format>
    <format dxfId="203">
      <pivotArea dataOnly="0" labelOnly="1" outline="0" fieldPosition="0">
        <references count="7">
          <reference field="5" count="1" selected="0">
            <x v="1"/>
          </reference>
          <reference field="11" count="1" selected="0">
            <x v="2"/>
          </reference>
          <reference field="14" count="1" selected="0">
            <x v="42"/>
          </reference>
          <reference field="15" count="1" selected="0">
            <x v="1"/>
          </reference>
          <reference field="17" count="2">
            <x v="18"/>
            <x v="19"/>
          </reference>
          <reference field="18" count="1" selected="0">
            <x v="6"/>
          </reference>
          <reference field="21" count="1" selected="0">
            <x v="12"/>
          </reference>
        </references>
      </pivotArea>
    </format>
    <format dxfId="202">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1">
            <x v="1"/>
          </reference>
          <reference field="18" count="1" selected="0">
            <x v="7"/>
          </reference>
          <reference field="21" count="1" selected="0">
            <x v="12"/>
          </reference>
        </references>
      </pivotArea>
    </format>
    <format dxfId="201">
      <pivotArea dataOnly="0" labelOnly="1" outline="0" fieldPosition="0">
        <references count="7">
          <reference field="5" count="1" selected="0">
            <x v="1"/>
          </reference>
          <reference field="11" count="1" selected="0">
            <x v="1"/>
          </reference>
          <reference field="14" count="1" selected="0">
            <x v="43"/>
          </reference>
          <reference field="15" count="1" selected="0">
            <x v="0"/>
          </reference>
          <reference field="17" count="2">
            <x v="18"/>
            <x v="19"/>
          </reference>
          <reference field="18" count="1" selected="0">
            <x v="6"/>
          </reference>
          <reference field="21" count="1" selected="0">
            <x v="12"/>
          </reference>
        </references>
      </pivotArea>
    </format>
    <format dxfId="200">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1">
            <x v="1"/>
          </reference>
          <reference field="18" count="1" selected="0">
            <x v="7"/>
          </reference>
          <reference field="21" count="1" selected="0">
            <x v="12"/>
          </reference>
        </references>
      </pivotArea>
    </format>
    <format dxfId="199">
      <pivotArea dataOnly="0" labelOnly="1" outline="0" fieldPosition="0">
        <references count="7">
          <reference field="5" count="1" selected="0">
            <x v="1"/>
          </reference>
          <reference field="11" count="1" selected="0">
            <x v="15"/>
          </reference>
          <reference field="14" count="1" selected="0">
            <x v="256"/>
          </reference>
          <reference field="15" count="1" selected="0">
            <x v="1"/>
          </reference>
          <reference field="17" count="2">
            <x v="18"/>
            <x v="19"/>
          </reference>
          <reference field="18" count="1" selected="0">
            <x v="6"/>
          </reference>
          <reference field="21" count="1" selected="0">
            <x v="12"/>
          </reference>
        </references>
      </pivotArea>
    </format>
    <format dxfId="198">
      <pivotArea dataOnly="0" labelOnly="1" outline="0" fieldPosition="0">
        <references count="7">
          <reference field="5" count="1" selected="0">
            <x v="1"/>
          </reference>
          <reference field="11" count="1" selected="0">
            <x v="1"/>
          </reference>
          <reference field="14" count="1" selected="0">
            <x v="59"/>
          </reference>
          <reference field="15" count="1" selected="0">
            <x v="1"/>
          </reference>
          <reference field="17" count="1">
            <x v="1"/>
          </reference>
          <reference field="18" count="1" selected="0">
            <x v="7"/>
          </reference>
          <reference field="21" count="1" selected="0">
            <x v="12"/>
          </reference>
        </references>
      </pivotArea>
    </format>
    <format dxfId="197">
      <pivotArea dataOnly="0" labelOnly="1" outline="0" fieldPosition="0">
        <references count="7">
          <reference field="5" count="1" selected="0">
            <x v="1"/>
          </reference>
          <reference field="11" count="1" selected="0">
            <x v="1"/>
          </reference>
          <reference field="14" count="1" selected="0">
            <x v="59"/>
          </reference>
          <reference field="15" count="1" selected="0">
            <x v="1"/>
          </reference>
          <reference field="17" count="2">
            <x v="18"/>
            <x v="19"/>
          </reference>
          <reference field="18" count="1" selected="0">
            <x v="6"/>
          </reference>
          <reference field="21" count="1" selected="0">
            <x v="12"/>
          </reference>
        </references>
      </pivotArea>
    </format>
    <format dxfId="196">
      <pivotArea dataOnly="0" labelOnly="1" outline="0" fieldPosition="0">
        <references count="7">
          <reference field="5" count="1" selected="0">
            <x v="1"/>
          </reference>
          <reference field="11" count="1" selected="0">
            <x v="1"/>
          </reference>
          <reference field="14" count="1" selected="0">
            <x v="48"/>
          </reference>
          <reference field="15" count="1" selected="0">
            <x v="1"/>
          </reference>
          <reference field="17" count="1">
            <x v="1"/>
          </reference>
          <reference field="18" count="1" selected="0">
            <x v="7"/>
          </reference>
          <reference field="21" count="1" selected="0">
            <x v="12"/>
          </reference>
        </references>
      </pivotArea>
    </format>
    <format dxfId="195">
      <pivotArea dataOnly="0" labelOnly="1" outline="0" fieldPosition="0">
        <references count="7">
          <reference field="5" count="1" selected="0">
            <x v="1"/>
          </reference>
          <reference field="11" count="1" selected="0">
            <x v="1"/>
          </reference>
          <reference field="14" count="1" selected="0">
            <x v="48"/>
          </reference>
          <reference field="15" count="1" selected="0">
            <x v="1"/>
          </reference>
          <reference field="17" count="2">
            <x v="18"/>
            <x v="19"/>
          </reference>
          <reference field="18" count="1" selected="0">
            <x v="6"/>
          </reference>
          <reference field="21" count="1" selected="0">
            <x v="12"/>
          </reference>
        </references>
      </pivotArea>
    </format>
    <format dxfId="194">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1"/>
          </reference>
          <reference field="18" count="1" selected="0">
            <x v="7"/>
          </reference>
          <reference field="21" count="1" selected="0">
            <x v="12"/>
          </reference>
        </references>
      </pivotArea>
    </format>
    <format dxfId="193">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1">
            <x v="2"/>
          </reference>
          <reference field="18" count="1" selected="0">
            <x v="9"/>
          </reference>
          <reference field="21" count="1" selected="0">
            <x v="12"/>
          </reference>
        </references>
      </pivotArea>
    </format>
    <format dxfId="192">
      <pivotArea dataOnly="0" labelOnly="1" outline="0" fieldPosition="0">
        <references count="7">
          <reference field="5" count="1" selected="0">
            <x v="1"/>
          </reference>
          <reference field="11" count="1" selected="0">
            <x v="1"/>
          </reference>
          <reference field="14" count="1" selected="0">
            <x v="49"/>
          </reference>
          <reference field="15" count="1" selected="0">
            <x v="1"/>
          </reference>
          <reference field="17" count="2">
            <x v="18"/>
            <x v="19"/>
          </reference>
          <reference field="18" count="1" selected="0">
            <x v="6"/>
          </reference>
          <reference field="21" count="1" selected="0">
            <x v="12"/>
          </reference>
        </references>
      </pivotArea>
    </format>
    <format dxfId="191">
      <pivotArea dataOnly="0" labelOnly="1" outline="0" fieldPosition="0">
        <references count="7">
          <reference field="5" count="1" selected="0">
            <x v="1"/>
          </reference>
          <reference field="11" count="1" selected="0">
            <x v="1"/>
          </reference>
          <reference field="14" count="1" selected="0">
            <x v="377"/>
          </reference>
          <reference field="15" count="1" selected="0">
            <x v="5"/>
          </reference>
          <reference field="17" count="1">
            <x v="1"/>
          </reference>
          <reference field="18" count="1" selected="0">
            <x v="7"/>
          </reference>
          <reference field="21" count="1" selected="0">
            <x v="12"/>
          </reference>
        </references>
      </pivotArea>
    </format>
    <format dxfId="190">
      <pivotArea dataOnly="0" labelOnly="1" outline="0" fieldPosition="0">
        <references count="7">
          <reference field="5" count="1" selected="0">
            <x v="1"/>
          </reference>
          <reference field="11" count="1" selected="0">
            <x v="1"/>
          </reference>
          <reference field="14" count="1" selected="0">
            <x v="377"/>
          </reference>
          <reference field="15" count="1" selected="0">
            <x v="5"/>
          </reference>
          <reference field="17" count="2">
            <x v="18"/>
            <x v="19"/>
          </reference>
          <reference field="18" count="1" selected="0">
            <x v="6"/>
          </reference>
          <reference field="21" count="1" selected="0">
            <x v="12"/>
          </reference>
        </references>
      </pivotArea>
    </format>
    <format dxfId="189">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1">
            <x v="1"/>
          </reference>
          <reference field="18" count="1" selected="0">
            <x v="7"/>
          </reference>
          <reference field="21" count="1" selected="0">
            <x v="12"/>
          </reference>
        </references>
      </pivotArea>
    </format>
    <format dxfId="188">
      <pivotArea dataOnly="0" labelOnly="1" outline="0" fieldPosition="0">
        <references count="7">
          <reference field="5" count="1" selected="0">
            <x v="1"/>
          </reference>
          <reference field="11" count="1" selected="0">
            <x v="1"/>
          </reference>
          <reference field="14" count="1" selected="0">
            <x v="50"/>
          </reference>
          <reference field="15" count="1" selected="0">
            <x v="1"/>
          </reference>
          <reference field="17" count="2">
            <x v="18"/>
            <x v="19"/>
          </reference>
          <reference field="18" count="1" selected="0">
            <x v="6"/>
          </reference>
          <reference field="21" count="1" selected="0">
            <x v="12"/>
          </reference>
        </references>
      </pivotArea>
    </format>
    <format dxfId="187">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1">
            <x v="1"/>
          </reference>
          <reference field="18" count="1" selected="0">
            <x v="7"/>
          </reference>
          <reference field="21" count="1" selected="0">
            <x v="12"/>
          </reference>
        </references>
      </pivotArea>
    </format>
    <format dxfId="186">
      <pivotArea dataOnly="0" labelOnly="1" outline="0" fieldPosition="0">
        <references count="7">
          <reference field="5" count="1" selected="0">
            <x v="1"/>
          </reference>
          <reference field="11" count="1" selected="0">
            <x v="6"/>
          </reference>
          <reference field="14" count="1" selected="0">
            <x v="51"/>
          </reference>
          <reference field="15" count="1" selected="0">
            <x v="1"/>
          </reference>
          <reference field="17" count="2">
            <x v="18"/>
            <x v="19"/>
          </reference>
          <reference field="18" count="1" selected="0">
            <x v="6"/>
          </reference>
          <reference field="21" count="1" selected="0">
            <x v="12"/>
          </reference>
        </references>
      </pivotArea>
    </format>
    <format dxfId="185">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1">
            <x v="1"/>
          </reference>
          <reference field="18" count="1" selected="0">
            <x v="7"/>
          </reference>
          <reference field="21" count="1" selected="0">
            <x v="12"/>
          </reference>
        </references>
      </pivotArea>
    </format>
    <format dxfId="184">
      <pivotArea dataOnly="0" labelOnly="1" outline="0" fieldPosition="0">
        <references count="7">
          <reference field="5" count="1" selected="0">
            <x v="1"/>
          </reference>
          <reference field="11" count="1" selected="0">
            <x v="11"/>
          </reference>
          <reference field="14" count="1" selected="0">
            <x v="364"/>
          </reference>
          <reference field="15" count="1" selected="0">
            <x v="1"/>
          </reference>
          <reference field="17" count="2">
            <x v="18"/>
            <x v="19"/>
          </reference>
          <reference field="18" count="1" selected="0">
            <x v="6"/>
          </reference>
          <reference field="21" count="1" selected="0">
            <x v="12"/>
          </reference>
        </references>
      </pivotArea>
    </format>
    <format dxfId="183">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1">
            <x v="1"/>
          </reference>
          <reference field="18" count="1" selected="0">
            <x v="7"/>
          </reference>
          <reference field="21" count="1" selected="0">
            <x v="12"/>
          </reference>
        </references>
      </pivotArea>
    </format>
    <format dxfId="182">
      <pivotArea dataOnly="0" labelOnly="1" outline="0" fieldPosition="0">
        <references count="7">
          <reference field="5" count="1" selected="0">
            <x v="1"/>
          </reference>
          <reference field="11" count="1" selected="0">
            <x v="1"/>
          </reference>
          <reference field="14" count="1" selected="0">
            <x v="53"/>
          </reference>
          <reference field="15" count="1" selected="0">
            <x v="1"/>
          </reference>
          <reference field="17" count="2">
            <x v="18"/>
            <x v="19"/>
          </reference>
          <reference field="18" count="1" selected="0">
            <x v="6"/>
          </reference>
          <reference field="21" count="1" selected="0">
            <x v="12"/>
          </reference>
        </references>
      </pivotArea>
    </format>
    <format dxfId="181">
      <pivotArea dataOnly="0" labelOnly="1" outline="0" fieldPosition="0">
        <references count="7">
          <reference field="5" count="1" selected="0">
            <x v="1"/>
          </reference>
          <reference field="11" count="1" selected="0">
            <x v="14"/>
          </reference>
          <reference field="14" count="1" selected="0">
            <x v="379"/>
          </reference>
          <reference field="15" count="1" selected="0">
            <x v="1"/>
          </reference>
          <reference field="17" count="1">
            <x v="1"/>
          </reference>
          <reference field="18" count="1" selected="0">
            <x v="7"/>
          </reference>
          <reference field="21" count="1" selected="0">
            <x v="12"/>
          </reference>
        </references>
      </pivotArea>
    </format>
    <format dxfId="180">
      <pivotArea dataOnly="0" labelOnly="1" outline="0" fieldPosition="0">
        <references count="7">
          <reference field="5" count="1" selected="0">
            <x v="1"/>
          </reference>
          <reference field="11" count="1" selected="0">
            <x v="14"/>
          </reference>
          <reference field="14" count="1" selected="0">
            <x v="379"/>
          </reference>
          <reference field="15" count="1" selected="0">
            <x v="1"/>
          </reference>
          <reference field="17" count="2">
            <x v="18"/>
            <x v="19"/>
          </reference>
          <reference field="18" count="1" selected="0">
            <x v="6"/>
          </reference>
          <reference field="21" count="1" selected="0">
            <x v="12"/>
          </reference>
        </references>
      </pivotArea>
    </format>
  </formats>
  <pivotHierarchies count="3488">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Dim Business Unit].[Business Unit Hierarchy].[Country Name].&amp;[Kingdom of Saudi Arabia]"/>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4">
        <member name="[Dim Date - Service Date].[DateHierarchy].[Month].&amp;[April 2022]"/>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Dim Medical Department].[Medical Department Hierarchy].[Unified Medical Department Name].&amp;[Outpatient]"/>
      </members>
    </pivotHierarchy>
    <pivotHierarchy/>
    <pivotHierarchy/>
    <pivotHierarchy/>
    <pivotHierarchy multipleItemSelectionAllowed="1">
      <members count="1" level="1">
        <member name="[Dim Medical Department].[Unified Medical Department Name].&amp;[Outpatient]"/>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embers count="1173" level="1">
        <member name=""/>
        <member name=""/>
        <member name=""/>
        <member name="[Dim Services].[Service Name].&amp;[CHEST-CONS]"/>
        <member name="[Dim Services].[Service Name].&amp;[PED - CONS]"/>
        <member name="[Dim Services].[Service Name].&amp;[TEST CONSS]"/>
        <member name="[Dim Services].[Service Name].&amp;[CHEST(CONS)]"/>
        <member name="[Dim Services].[Service Name].&amp;[Consumables]"/>
        <member name=""/>
        <member name=""/>
        <member name="[Dim Services].[Service Name].&amp;[CONSULTATION]"/>
        <member name="[Dim Services].[Service Name].&amp;[Conservative]"/>
        <member name=""/>
        <member name="[Dim Services].[Service Name].&amp;[VIP ( CONS )]"/>
        <member name="[Dim Services].[Service Name].&amp;[E.N.T. - CONS]"/>
        <member name="[Dim Services].[Service Name].&amp;[EXPERT1 CONS.]"/>
        <member name="[Dim Services].[Service Name].&amp;[GIT CONS EX 2]"/>
        <member name="[Dim Services].[Service Name].&amp;[HTN Follow-up]"/>
        <member name="[Dim Services].[Service Name].&amp;[ONCOLOGY CONS]"/>
        <member name="[Dim Services].[Service Name].&amp;[ONCOLOGY-CONS]"/>
        <member name="[Dim Services].[Service Name].&amp;[OPD_FOLLOW UP]"/>
        <member name="[Dim Services].[Service Name].&amp;[PAIN CONS EX1]"/>
        <member name="[Dim Services].[Service Name].&amp;[PLASTIC -CONS]"/>
        <member name="[Dim Services].[Service Name].&amp;[BM EXAMINATION]"/>
        <member name="[Dim Services].[Service Name].&amp;[CHEST (V CONS)]"/>
        <member name=""/>
        <member name="[Dim Services].[Service Name].&amp;[CONS. DEF (CO)]"/>
        <member name="[Dim Services].[Service Name].&amp;[CONSUMABLE USE]"/>
        <member name="[Dim Services].[Service Name].&amp;[E.N.T ( CONS )]"/>
        <member name=""/>
        <member name=""/>
        <member name="[Dim Services].[Service Name].&amp;[FOLLOW UP CARD]"/>
        <member name="[Dim Services].[Service Name].&amp;[RECONSTRUCTION]"/>
        <member name="[Dim Services].[Service Name].&amp;[SA-CONSISTENCY]"/>
        <member name="[Dim Services].[Service Name].&amp;[UROLOGY - CONS]"/>
        <member name="[Dim Services].[Service Name].&amp;[VIP ( V CONS )]"/>
        <member name="[Dim Services].[Service Name].&amp;[ABR CLINIC CONS]"/>
        <member name="[Dim Services].[Service Name].&amp;[CARDIOLOGY-CONS]"/>
        <member name="[Dim Services].[Service Name].&amp;[CHEST CONS EX 2]"/>
        <member name="[Dim Services].[Service Name].&amp;[CONS. DEFF (SP)]"/>
        <member name=""/>
        <member name="[Dim Services].[Service Name].&amp;[CONSULTION FORM]"/>
        <member name="[Dim Services].[Service Name].&amp;[CSF EXAMINATION]"/>
        <member name="[Dim Services].[Service Name].&amp;[DIABETES (CONS)]"/>
        <member name="[Dim Services].[Service Name].&amp;[E.N.T CONS EX 2]"/>
        <member name=""/>
        <member name="[Dim Services].[Service Name].&amp;[ENT CONS.  (CO)]"/>
        <member name=""/>
        <member name="[Dim Services].[Service Name].&amp;[ENT Examination]"/>
        <member name="[Dim Services].[Service Name].&amp;[EXAMINATION BED]"/>
        <member name="[Dim Services].[Service Name].&amp;[EXAMINATION FEE]"/>
        <member name="[Dim Services].[Service Name].&amp;[PSYCHATRY CONS.]"/>
        <member name="[Dim Services].[Service Name].&amp;[URO-SURG (CONS)]"/>
        <member name="[Dim Services].[Service Name].&amp;[ANDROLOGY (CONS)]"/>
        <member name=""/>
        <member name="[Dim Services].[Service Name].&amp;[CONSULTANT VISIT]"/>
        <member name="[Dim Services].[Service Name].&amp;[CONSULTATION FEE]"/>
        <member name="[Dim Services].[Service Name].&amp;[CSF- CONSISTENCY]"/>
        <member name="[Dim Services].[Service Name].&amp;[DENTAL ( CONS. )]"/>
        <member name="[Dim Services].[Service Name].&amp;[E.N.T. ( V CONS)]"/>
        <member name="[Dim Services].[Service Name].&amp;[ENDOCRINE (CONS)]"/>
        <member name="[Dim Services].[Service Name].&amp;[ENT CONS. (S.SP)]"/>
        <member name="[Dim Services].[Service Name].&amp;[EXAMINATION FEES]"/>
        <member name="[Dim Services].[Service Name].&amp;[EXAMINATION FESS]"/>
        <member name="[Dim Services].[Service Name].&amp;[HAIR EXAMINATION]"/>
        <member name="[Dim Services].[Service Name].&amp;[NEUROLOGY (CONS)]"/>
        <member name="[Dim Services].[Service Name].&amp;[NEUROLOGY - CONS]"/>
        <member name="[Dim Services].[Service Name].&amp;[NUTRITION (CONS)]"/>
        <member name="[Dim Services].[Service Name].&amp;[NUTRITION - CONS]"/>
        <member name="[Dim Services].[Service Name].&amp;[ONLINE FOLLOW UP]"/>
        <member name="[Dim Services].[Service Name].&amp;[ORTHO CONS.(DDH)]"/>
        <member name="[Dim Services].[Service Name].&amp;[PAED SURG (CONS)]"/>
        <member name="[Dim Services].[Service Name].&amp;[ADULT FOLLOW UP U]"/>
        <member name="[Dim Services].[Service Name].&amp;[CARDIOLOGY (CONS)]"/>
        <member name="[Dim Services].[Service Name].&amp;[CONS.  CONSULTANT]"/>
        <member name="[Dim Services].[Service Name].&amp;[CONS.  SPECIALIST]"/>
        <member name=""/>
        <member name="[Dim Services].[Service Name].&amp;[DENTAL ( V CONS )]"/>
        <member name="[Dim Services].[Service Name].&amp;[DENTAL CONS. (CO)]"/>
        <member name=""/>
        <member name="[Dim Services].[Service Name].&amp;[DIABETES (V CONS)]"/>
        <member name=""/>
        <member name="[Dim Services].[Service Name].&amp;[EXAMINATION LIGHT]"/>
        <member name=""/>
        <member name="[Dim Services].[Service Name].&amp;[G I T SURG (CONS)]"/>
        <member name="[Dim Services].[Service Name].&amp;[HEPTALOGY ( CONS)]"/>
        <member name="[Dim Services].[Service Name].&amp;[HTN Follow-up - S]"/>
        <member name="[Dim Services].[Service Name].&amp;[OBS&amp;GYN CONS EX 2]"/>
        <member name="[Dim Services].[Service Name].&amp;[ORTHOPEDIC - CONS]"/>
        <member name="[Dim Services].[Service Name].&amp;[SEMEN EXAMINATION]"/>
        <member name=""/>
        <member name="[Dim Services].[Service Name].&amp;[STOOL EXAMINATION]"/>
        <member name="[Dim Services].[Service Name].&amp;[URINE EXAMINATION]"/>
        <member name="[Dim Services].[Service Name].&amp;[URO-SURG (V CONS)]"/>
        <member name="[Dim Services].[Service Name].&amp;[ACL RECONSTRUCTION]"/>
        <member name="[Dim Services].[Service Name].&amp;[ANDROLOGY (V CONS)]"/>
        <member name="[Dim Services].[Service Name].&amp;[CHEST(CONS)  (New)]"/>
        <member name="[Dim Services].[Service Name].&amp;[CONS - GLASSES - S]"/>
        <member name="[Dim Services].[Service Name].&amp;[CONS. DEF. (EXPRT)]"/>
        <member name="[Dim Services].[Service Name].&amp;[CONSULTANT CALLING]"/>
        <member name="[Dim Services].[Service Name].&amp;[CONSULTANT PACKAGE]"/>
        <member name="[Dim Services].[Service Name].&amp;[Consultation EOY20]"/>
        <member name="[Dim Services].[Service Name].&amp;[DENTAL CONS.  (CO)]"/>
        <member name=""/>
        <member name=""/>
        <member name="[Dim Services].[Service Name].&amp;[DERMATOLOGY (CONS)]"/>
        <member name="[Dim Services].[Service Name].&amp;[DERMATOLOGY - CONS]"/>
        <member name="[Dim Services].[Service Name].&amp;[Diabetic Follow up]"/>
        <member name="[Dim Services].[Service Name].&amp;[ENDOCRINE (V CONS)]"/>
        <member name="[Dim Services].[Service Name].&amp;[EXAMINATION GLOVES]"/>
        <member name="[Dim Services].[Service Name].&amp;[EXAMINATION LIGHT.]"/>
        <member name="[Dim Services].[Service Name].&amp;[FUNDAL EXAMINATION]"/>
        <member name=""/>
        <member name="[Dim Services].[Service Name].&amp;[HAEMATOLOGY (CONS)]"/>
        <member name="[Dim Services].[Service Name].&amp;[HAEMATOLOGY - CONS]"/>
        <member name=""/>
        <member name="[Dim Services].[Service Name].&amp;[INT MED CONS. (CO)]"/>
        <member name="[Dim Services].[Service Name].&amp;[NEURO-SURGERY-CONS]"/>
        <member name="[Dim Services].[Service Name].&amp;[NEUROLOGY (V CONS)]"/>
        <member name="[Dim Services].[Service Name].&amp;[NEUROSURG (V CONS)]"/>
        <member name="[Dim Services].[Service Name].&amp;[NUTRILON FOLLOW ON]"/>
        <member name="[Dim Services].[Service Name].&amp;[NUTRITION (V CONS)]"/>
        <member name="[Dim Services].[Service Name].&amp;[ONCOLOGY CONS (CO)]"/>
        <member name="[Dim Services].[Service Name].&amp;[ONCOLOGY CONS (SP)]"/>
        <member name="[Dim Services].[Service Name].&amp;[ONCOLOGY CONS EX 2]"/>
        <member name=""/>
        <member name=""/>
        <member name="[Dim Services].[Service Name].&amp;[OUT OF TIME (CONS)]"/>
        <member name="[Dim Services].[Service Name].&amp;[PAED SURG (V CONS)]"/>
        <member name="[Dim Services].[Service Name].&amp;[PAEDIATRIC ( CONS)]"/>
        <member name="[Dim Services].[Service Name].&amp;[Pedia Consultation]"/>
        <member name="[Dim Services].[Service Name].&amp;[SMEARS EXAMINATION]"/>
        <member name="[Dim Services].[Service Name].&amp;[SPEECHES CONS EX 2]"/>
        <member name="[Dim Services].[Service Name].&amp;[UROLOGY CONS. (CO)]"/>
        <member name="[Dim Services].[Service Name].&amp;[VISITING DR. CONS.]"/>
        <member name="[Dim Services].[Service Name].&amp;[2020-C.S-CONSULTANT]"/>
        <member name="[Dim Services].[Service Name].&amp;[2020-D&amp;C-CONSULTANT]"/>
        <member name="[Dim Services].[Service Name].&amp;[ANDROLOGY CONS (CO)]"/>
        <member name="[Dim Services].[Service Name].&amp;[ANDROLOGY CONS (SP)]"/>
        <member name="[Dim Services].[Service Name].&amp;[ANDROLOGY CONS EX 1]"/>
        <member name="[Dim Services].[Service Name].&amp;[AUDIOLOGY CONS EX 2]"/>
        <member name="[Dim Services].[Service Name].&amp;[CARDIOLOGY (V CONS)]"/>
        <member name="[Dim Services].[Service Name].&amp;[CONSULTATION 150 SR]"/>
        <member name="[Dim Services].[Service Name].&amp;[CONSULTATION REPORT]"/>
        <member name="[Dim Services].[Service Name].&amp;[DENTAL CONS. (S.SP)]"/>
        <member name="[Dim Services].[Service Name].&amp;[DERMA PEN FOLLOW UP]"/>
        <member name=""/>
        <member name="[Dim Services].[Service Name].&amp;[ENT EXAMINATION SET]"/>
        <member name="[Dim Services].[Service Name].&amp;[EXAMINATION TABLE 1]"/>
        <member name=""/>
        <member name="[Dim Services].[Service Name].&amp;[G I T SURG (V CONS)]"/>
        <member name="[Dim Services].[Service Name].&amp;[GENERAL SURG (CONS)]"/>
        <member name=""/>
        <member name=""/>
        <member name="[Dim Services].[Service Name].&amp;[ICU FOLLOW UP SHEET]"/>
        <member name="[Dim Services].[Service Name].&amp;[INT MEDICINE (CONS)]"/>
        <member name="[Dim Services].[Service Name].&amp;[NEUROLOGY CONS EX 2]"/>
        <member name="[Dim Services].[Service Name].&amp;[NEUROSURGERY (CONS)]"/>
        <member name="[Dim Services].[Service Name].&amp;[NUTR. CONS.(4WEEKS)]"/>
        <member name="[Dim Services].[Service Name].&amp;[NUTR. CONS.(6WEEKS)]"/>
        <member name="[Dim Services].[Service Name].&amp;[NUTR. CONS.(8WEEKS)]"/>
        <member name="[Dim Services].[Service Name].&amp;[NUTRITION-FOLLOW UP]"/>
        <member name="[Dim Services].[Service Name].&amp;[Online Consultation]"/>
        <member name="[Dim Services].[Service Name].&amp;[PED CONSULTANT CALL]"/>
        <member name="[Dim Services].[Service Name].&amp;[PHYSIOTHERAPY CONS.]"/>
        <member name="[Dim Services].[Service Name].&amp;[PLASTCI SURG (CONS)]"/>
        <member name="[Dim Services].[Service Name].&amp;[PREGNANCY FOLLOW UP]"/>
        <member name="[Dim Services].[Service Name].&amp;[RHEUMATOLOGY (CONS)]"/>
        <member name="[Dim Services].[Service Name].&amp;[Speech Consultation]"/>
        <member name="[Dim Services].[Service Name].&amp;[Thyroid examination]"/>
        <member name=""/>
        <member name="[Dim Services].[Service Name].&amp;[VASULAR SURG (CONS)]"/>
        <member name="[Dim Services].[Service Name].&amp;[VIP ( CONS )  (New)]"/>
        <member name="[Dim Services].[Service Name].&amp;[BREAST CANCER (CONS)]"/>
        <member name="[Dim Services].[Service Name].&amp;[CONS + GLASSES Offer]"/>
        <member name="[Dim Services].[Service Name].&amp;[CONSULTANT VISIT (G)]"/>
        <member name="[Dim Services].[Service Name].&amp;[CONSULTATION REQUEST]"/>
        <member name="[Dim Services].[Service Name].&amp;[CONSULTATION SESSION]"/>
        <member name="[Dim Services].[Service Name].&amp;[Consultation + B-HCG]"/>
        <member name="[Dim Services].[Service Name].&amp;[DERMATOLOGY (V CONS)]"/>
        <member name="[Dim Services].[Service Name].&amp;[EXAMINATION UNDER GA]"/>
        <member name=""/>
        <member name=""/>
        <member name=""/>
        <member name="[Dim Services].[Service Name].&amp;[GENERAL SURGERY-CONS]"/>
        <member name="[Dim Services].[Service Name].&amp;[GLAUCOMA EXAMINATION]"/>
        <member name="[Dim Services].[Service Name].&amp;[HAEMATOLOGY( V CONS)]"/>
        <member name="[Dim Services].[Service Name].&amp;[HEMATOLOGY CONS EX 2]"/>
        <member name="[Dim Services].[Service Name].&amp;[HEPATOLOGY CONS EX 2]"/>
        <member name="[Dim Services].[Service Name].&amp;[ICU CLINIC FOLLOW UP]"/>
        <member name="[Dim Services].[Service Name].&amp;[INFANT PK DEN. CONS.]"/>
        <member name="[Dim Services].[Service Name].&amp;[INFANT PK PED. CONS.]"/>
        <member name=""/>
        <member name=""/>
        <member name="[Dim Services].[Service Name].&amp;[NEUROLOGY CONS. (SP)]"/>
        <member name="[Dim Services].[Service Name].&amp;[NEW BORN EXAMINATION]"/>
        <member name="[Dim Services].[Service Name].&amp;[OBESITY CONSULTATION]"/>
        <member name="[Dim Services].[Service Name].&amp;[OBST &amp; GYN. ( CONS )]"/>
        <member name="[Dim Services].[Service Name].&amp;[ONCOLOGY CONS (S.SP)]"/>
        <member name="[Dim Services].[Service Name].&amp;[OPHTHALMOLOGY - CONS]"/>
        <member name="[Dim Services].[Service Name].&amp;[PED. CONSULTANT CALL]"/>
        <member name="[Dim Services].[Service Name].&amp;[PEDIATRICS CONS EX 2]"/>
        <member name="[Dim Services].[Service Name].&amp;[PHYSIOTHERAPY (CONS)]"/>
        <member name="[Dim Services].[Service Name].&amp;[PHYSIOTHERAPY - CONS]"/>
        <member name="[Dim Services].[Service Name].&amp;[RECONSTRUCTION PLATE]"/>
        <member name="[Dim Services].[Service Name].&amp;[SPINE SURG ( V CONS)]"/>
        <member name="[Dim Services].[Service Name].&amp;[SPINE SURGERY - CONS]"/>
        <member name="[Dim Services].[Service Name].&amp;[T.F.C Reconstruction]"/>
        <member name=""/>
        <member name="[Dim Services].[Service Name].&amp;[UROSURGERY CONS EX 1]"/>
        <member name="[Dim Services].[Service Name].&amp;[ CONS + GLASSES OFFER]"/>
        <member name=""/>
        <member name="[Dim Services].[Service Name].&amp;[CHEST (V CONS)  (New)]"/>
        <member name=""/>
        <member name=""/>
        <member name=""/>
        <member name="[Dim Services].[Service Name].&amp;[E.N.T ( CONS )  (New)]"/>
        <member name="[Dim Services].[Service Name].&amp;[EXAMINATION TABLE 214]"/>
        <member name="[Dim Services].[Service Name].&amp;[EXAMINATION UNDER G A]"/>
        <member name="[Dim Services].[Service Name].&amp;[Examination Neurology]"/>
        <member name="[Dim Services].[Service Name].&amp;[FOLLOW UP (INPATEINT)]"/>
        <member name="[Dim Services].[Service Name].&amp;[GEN SUR CONS.  (S.SP)]"/>
        <member name="[Dim Services].[Service Name].&amp;[GENERAL SURG (V CONS)]"/>
        <member name="[Dim Services].[Service Name].&amp;[HEPATOLOGY ( V CONS )]"/>
        <member name="[Dim Services].[Service Name].&amp;[INFANT PK OPTH. CONS.]"/>
        <member name="[Dim Services].[Service Name].&amp;[INT MEDICINE (V CONS)]"/>
        <member name="[Dim Services].[Service Name].&amp;[NEUROLOGY CONS.  (CO)]"/>
        <member name=""/>
        <member name="[Dim Services].[Service Name].&amp;[NEUROSURGERY CONS EX2]"/>
        <member name="[Dim Services].[Service Name].&amp;[ONCOSURGERY CONS EX 1]"/>
        <member name="[Dim Services].[Service Name].&amp;[ORTHOPEDICS CONS EX 1]"/>
        <member name="[Dim Services].[Service Name].&amp;[PAEDIATRIC ( V CONS )]"/>
        <member name="[Dim Services].[Service Name].&amp;[PEDIATRIC CONS.  (CO)]"/>
        <member name=""/>
        <member name="[Dim Services].[Service Name].&amp;[PLASTIC SURG (V CONS)]"/>
        <member name=""/>
        <member name="[Dim Services].[Service Name].&amp;[RHEUMATOLOGY (V CONS)]"/>
        <member name="[Dim Services].[Service Name].&amp;[T.F.C. RECONSTRUCTION]"/>
        <member name="[Dim Services].[Service Name].&amp;[UROLOGY CONS.  (S.SP)]"/>
        <member name="[Dim Services].[Service Name].&amp;[VASULAR SURG (V CONS)]"/>
        <member name="[Dim Services].[Service Name].&amp;[VIP ( V CONS )  (New)]"/>
        <member name="[Dim Services].[Service Name].&amp;[Wellness Consultation]"/>
        <member name="[Dim Services].[Service Name].&amp;[ANTINATAL CONSULTATION]"/>
        <member name="[Dim Services].[Service Name].&amp;[CARDIOLOGY CONS.  (CO)]"/>
        <member name=""/>
        <member name="[Dim Services].[Service Name].&amp;[CONSULTANT PACKAGE (G)]"/>
        <member name="[Dim Services].[Service Name].&amp;[Complete examination-S]"/>
        <member name="[Dim Services].[Service Name].&amp;[DERMATOLOGY CONS. (SP)]"/>
        <member name="[Dim Services].[Service Name].&amp;[DIABETES (CONS)  (New)]"/>
        <member name=""/>
        <member name="[Dim Services].[Service Name].&amp;[ENT EXAMINATION MIRROR]"/>
        <member name="[Dim Services].[Service Name].&amp;[EXAMINATION PAPER ROLL]"/>
        <member name="[Dim Services].[Service Name].&amp;[EXAMINATION UNDER G.A.]"/>
        <member name=""/>
        <member name=""/>
        <member name="[Dim Services].[Service Name].&amp;[GASTROENTROLOGY (CONS)]"/>
        <member name="[Dim Services].[Service Name].&amp;[GEN. SUR CONS.  (S.SP)]"/>
        <member name="[Dim Services].[Service Name].&amp;[INFANT PK E.N.T. CONS.]"/>
        <member name=""/>
        <member name="[Dim Services].[Service Name].&amp;[INT MED  CONS.  (S.SP)]"/>
        <member name="[Dim Services].[Service Name].&amp;[NEUROLOGY (CONS) (NEW)]"/>
        <member name="[Dim Services].[Service Name].&amp;[NUTRITION CONSULTATION]"/>
        <member name="[Dim Services].[Service Name].&amp;[Neurology Consultation]"/>
        <member name="[Dim Services].[Service Name].&amp;[OBST &amp; GYN. ( V CONS )]"/>
        <member name="[Dim Services].[Service Name].&amp;[OBST- &amp;GYN CONS.  (CO)]"/>
        <member name="[Dim Services].[Service Name].&amp;[ORTHOPEDIC CONS.  (CO)]"/>
        <member name="[Dim Services].[Service Name].&amp;[ORTHOPEDIC SURG (CONS)]"/>
        <member name="[Dim Services].[Service Name].&amp;[OUT OF TIME (CONS 150)]"/>
        <member name="[Dim Services].[Service Name].&amp;[PAIN MANAGEMENT - CONS]"/>
        <member name=""/>
        <member name="[Dim Services].[Service Name].&amp;[PEDIATRIC CONS. (S.SP)]"/>
        <member name="[Dim Services].[Service Name].&amp;[PHYSIOTHERAPY (V CONS)]"/>
        <member name="[Dim Services].[Service Name].&amp;[PROCEDURE CONSENT FORM]"/>
        <member name=""/>
        <member name="[Dim Services].[Service Name].&amp;[Pediatric consultation]"/>
        <member name="[Dim Services].[Service Name].&amp;[RECONSTRUCTION OF LIPS]"/>
        <member name="[Dim Services].[Service Name].&amp;[RHEUMATOLOGY CONS EX 1]"/>
        <member name="[Dim Services].[Service Name].&amp;[SIDE EXAMINATION LIGHT]"/>
        <member name="[Dim Services].[Service Name].&amp;[URO-SURG (CONS)  (New)]"/>
        <member name="[Dim Services].[Service Name].&amp;[VASCULAR SURGERY- CONS]"/>
        <member name="[Dim Services].[Service Name].&amp;[old Diabetic Follow up]"/>
        <member name="[Dim Services].[Service Name].&amp;[2016 - C.S - CONSULTANT]"/>
        <member name="[Dim Services].[Service Name].&amp;[2016 - D&amp;C - CONSULTANT]"/>
        <member name="[Dim Services].[Service Name].&amp;[ABA online consultation]"/>
        <member name="[Dim Services].[Service Name].&amp;[ANDROLOGY (CONS)  (New)]"/>
        <member name="[Dim Services].[Service Name].&amp;[ARTERIAL RECONSTRUCTION]"/>
        <member name=""/>
        <member name=""/>
        <member name="[Dim Services].[Service Name].&amp;[CONSERVATIVE MASTECTOMY]"/>
        <member name="[Dim Services].[Service Name].&amp;[CONSTIPRIDE 1 MG 28 TAB]"/>
        <member name="[Dim Services].[Service Name].&amp;[CONSTIPRIDE 2 MG 28 TAB]"/>
        <member name="[Dim Services].[Service Name].&amp;[CYTOLOGY (CONSULTATION)]"/>
        <member name="[Dim Services].[Service Name].&amp;[DENTAL ( CONS. )  (New)]"/>
        <member name=""/>
        <member name=""/>
        <member name="[Dim Services].[Service Name].&amp;[DERMATOLOGY  CONS. (CO)]"/>
        <member name="[Dim Services].[Service Name].&amp;[DERMATOLOGY CONS.  (CO)]"/>
        <member name="[Dim Services].[Service Name].&amp;[E.N.T. ( V CONS)  (New)]"/>
        <member name="[Dim Services].[Service Name].&amp;[E.R.C.P CONSUMABLES USE]"/>
        <member name="[Dim Services].[Service Name].&amp;[ENDOCRINE (CONS)  (New)]"/>
        <member name="[Dim Services].[Service Name].&amp;[ENDOVASCULAR SURG  CONS]"/>
        <member name="[Dim Services].[Service Name].&amp;[EXAMINATION CHAIR ROUND]"/>
        <member name="[Dim Services].[Service Name].&amp;[EXAMINATION PAPER ROLL.]"/>
        <member name="[Dim Services].[Service Name].&amp;[FIBROSCAN (CONSULTANT )]"/>
        <member name="[Dim Services].[Service Name].&amp;[GEN SURG CONS.EX.  (CO)]"/>
        <member name="[Dim Services].[Service Name].&amp;[HOME VISIT - CONSULTANT]"/>
        <member name="[Dim Services].[Service Name].&amp;[ICDS FOLLOW UP (DOUBLE)]"/>
        <member name="[Dim Services].[Service Name].&amp;[ICDS FOLLOW UP (SINGLE)]"/>
        <member name="[Dim Services].[Service Name].&amp;[ICDS FOLLOW UP (TRIPLE)]"/>
        <member name="[Dim Services].[Service Name].&amp;[NEURO -SURG CONS.  (SP)]"/>
        <member name="[Dim Services].[Service Name].&amp;[NEUROLOGY CONS.  (S.SP)]"/>
        <member name="[Dim Services].[Service Name].&amp;[NUTRITION (CONS)  (New)]"/>
        <member name=""/>
        <member name=""/>
        <member name="[Dim Services].[Service Name].&amp;[OLD3 Diabetic Follow up]"/>
        <member name="[Dim Services].[Service Name].&amp;[OPHTHALMOLOGY CONS EX 2]"/>
        <member name=""/>
        <member name="[Dim Services].[Service Name].&amp;[PAED SURG (CONS)  (New)]"/>
        <member name="[Dim Services].[Service Name].&amp;[PAEDIATRIC SURGERY-CONS]"/>
        <member name="[Dim Services].[Service Name].&amp;[PAP SMEAR BY CONSULTANT]"/>
        <member name="[Dim Services].[Service Name].&amp;[PHYSIOTHERAPY FOLLOW UP]"/>
        <member name="[Dim Services].[Service Name].&amp;[PL- EXAMINATION FOR AFB]"/>
        <member name="[Dim Services].[Service Name].&amp;[SLIT - LAMP EXAMINATION]"/>
        <member name="[Dim Services].[Service Name].&amp;[Thyroid examination - S]"/>
        <member name="[Dim Services].[Service Name].&amp;[Audiology consultation .]"/>
        <member name="[Dim Services].[Service Name].&amp;[BCBA online consultation]"/>
        <member name="[Dim Services].[Service Name].&amp;[BEBELAC 2 FOLLOW UP MILK]"/>
        <member name="[Dim Services].[Service Name].&amp;[BLOWER TAKIEF 5H CONSILD]"/>
        <member name="[Dim Services].[Service Name].&amp;[BOLA CONSOMEH ABIAD SADA]"/>
        <member name="[Dim Services].[Service Name].&amp;[CARDIAC CLINIC CONS EX 3]"/>
        <member name="[Dim Services].[Service Name].&amp;[CARDIOLOGY (CONS)  (New)]"/>
        <member name=""/>
        <member name="[Dim Services].[Service Name].&amp;[CONS.  SENIOR SPECIALIST]"/>
        <member name="[Dim Services].[Service Name].&amp;[CONSCIOUS SEDATION AT ER]"/>
        <member name="[Dim Services].[Service Name].&amp;[COSMETOLOGY (CONS) (NEW)]"/>
        <member name="[Dim Services].[Service Name].&amp;[DENTAL ( V CONS )  (New)]"/>
        <member name=""/>
        <member name=""/>
        <member name=""/>
        <member name="[Dim Services].[Service Name].&amp;[DIABETES (V CONS)  (New)]"/>
        <member name="[Dim Services].[Service Name].&amp;[EXAMINATION LIGHT (USED)]"/>
        <member name="[Dim Services].[Service Name].&amp;[EXAMINATION LIGHT SLV GB]"/>
        <member name="[Dim Services].[Service Name].&amp;[FLUOROSCOPIC EXAMINATION]"/>
        <member name=""/>
        <member name="[Dim Services].[Service Name].&amp;[G I T SURG (CONS)  (New)]"/>
        <member name="[Dim Services].[Service Name].&amp;[GASTROENTROLOGY (V CONS)]"/>
        <member name=""/>
        <member name="[Dim Services].[Service Name].&amp;[HEPTALOGY ( CONS)  (New)]"/>
        <member name="[Dim Services].[Service Name].&amp;[HIPP FOLLOW MILK FORMULA]"/>
        <member name=""/>
        <member name="[Dim Services].[Service Name].&amp;[INTERNAL MEDICINE - CONS]"/>
        <member name="[Dim Services].[Service Name].&amp;[LATEX EXAMINATION GLOVES]"/>
        <member name="[Dim Services].[Service Name].&amp;[MICROSCOPIC EXAMINATION*]"/>
        <member name=""/>
        <member name="[Dim Services].[Service Name].&amp;[NEUROLOGY (V CONS) (NEW)]"/>
        <member name="[Dim Services].[Service Name].&amp;[NUTRITION FOLLOW-UP CARD]"/>
        <member name=""/>
        <member name="[Dim Services].[Service Name].&amp;[OBST- &amp;GYN  CONS. (S.SP)]"/>
        <member name="[Dim Services].[Service Name].&amp;[OPHTHALMOLOGY CONS. (SP)]"/>
        <member name="[Dim Services].[Service Name].&amp;[OPTICAL EXAMINATION CARD]"/>
        <member name="[Dim Services].[Service Name].&amp;[ORTHOPEDIC SURG (V CONS)]"/>
        <member name="[Dim Services].[Service Name].&amp;[PED CONSULTANT FEES NICU]"/>
        <member name=""/>
        <member name="[Dim Services].[Service Name].&amp;[PLASTIC SURG  CONS. (CO)]"/>
        <member name="[Dim Services].[Service Name].&amp;[PROF. OR CONSULTANT CALL]"/>
        <member name="[Dim Services].[Service Name].&amp;[PULMONOLOGY  CONS.  (CO)]"/>
        <member name="[Dim Services].[Service Name].&amp;[PULMONOLOGY  CONS.  (SP)]"/>
        <member name="[Dim Services].[Service Name].&amp;[RECONSTRUCTION, EAR HOLE]"/>
        <member name="[Dim Services].[Service Name].&amp;[Radiographic Examination]"/>
        <member name=""/>
        <member name="[Dim Services].[Service Name].&amp;[SPINAL SURGERY (CONS)NEW]"/>
        <member name="[Dim Services].[Service Name].&amp;[U/S WITH THE EXAMINATION]"/>
        <member name="[Dim Services].[Service Name].&amp;[UMBILICUS RECONSTRUCTION]"/>
        <member name="[Dim Services].[Service Name].&amp;[UPPER JAW RECONSTRUCTION]"/>
        <member name="[Dim Services].[Service Name].&amp;[URO-SURG (V CONS)  (New)]"/>
        <member name="[Dim Services].[Service Name].&amp;[ CONS + GLASSES OFFER (G)]"/>
        <member name="[Dim Services].[Service Name].&amp;[2020-D&amp;C-consultant-first]"/>
        <member name="[Dim Services].[Service Name].&amp;[ANDROLOGY (V CONS)  (New)]"/>
        <member name=""/>
        <member name="[Dim Services].[Service Name].&amp;[CONSULTANT FEES SLEEP LAB]"/>
        <member name="[Dim Services].[Service Name].&amp;[CONSULTATION FORM (MR017)]"/>
        <member name="[Dim Services].[Service Name].&amp;[Cardiologist Consultation]"/>
        <member name=""/>
        <member name="[Dim Services].[Service Name].&amp;[DERMATOLOGY (CONS)  (New)]"/>
        <member name="[Dim Services].[Service Name].&amp;[DERMATOLOGY CONS.  (S.SP)]"/>
        <member name="[Dim Services].[Service Name].&amp;[ENDOCRINE (V CONS)  (New)]"/>
        <member name="[Dim Services].[Service Name].&amp;[Examination Physiotherapy]"/>
        <member name="[Dim Services].[Service Name].&amp;[FREE SURGERY CONSULTATION]"/>
        <member name="[Dim Services].[Service Name].&amp;[GENERAL SURGERY CONS EX 1]"/>
        <member name="[Dim Services].[Service Name].&amp;[HAEMATOLOGY (CONS)  (New)]"/>
        <member name="[Dim Services].[Service Name].&amp;[LAMP, EXAMINATION, MOBILE]"/>
        <member name="[Dim Services].[Service Name].&amp;[MANDIBULAR RECONSTRUCTION]"/>
        <member name="[Dim Services].[Service Name].&amp;[MAXILLO-FACIAL(CONS)(NEW)]"/>
        <member name="[Dim Services].[Service Name].&amp;[NATIONAL DAY CONSULTATION]"/>
        <member name="[Dim Services].[Service Name].&amp;[NEURO -SURG CONS.  (S.SP)]"/>
        <member name="[Dim Services].[Service Name].&amp;[NEUROSURG (V CONS)  (New)]"/>
        <member name="[Dim Services].[Service Name].&amp;[NUTRITION (V CONS)  (New)]"/>
        <member name="[Dim Services].[Service Name].&amp;[NUTRITION CONS.(4 VISITS)]"/>
        <member name="[Dim Services].[Service Name].&amp;[NUTRITION CONS.(8 VISITS)]"/>
        <member name=""/>
        <member name="[Dim Services].[Service Name].&amp;[OPTHALMOLOGY (cons) (New)]"/>
        <member name=""/>
        <member name="[Dim Services].[Service Name].&amp;[ORTHOPEDIC  CONS.  (S.SP)]"/>
        <member name="[Dim Services].[Service Name].&amp;[Ophthalmology Examination]"/>
        <member name="[Dim Services].[Service Name].&amp;[PACEMAKER FOLLOWUP CLINIC]"/>
        <member name="[Dim Services].[Service Name].&amp;[PAED SURG (V CONS)  (New)]"/>
        <member name="[Dim Services].[Service Name].&amp;[PAEDIATRIC ( CONS)  (New)]"/>
        <member name="[Dim Services].[Service Name].&amp;[PED. CONSULTANT FEES NICU]"/>
        <member name="[Dim Services].[Service Name].&amp;[PEDIATRIC ONCOLOGY - CONS]"/>
        <member name="[Dim Services].[Service Name].&amp;[PEDIATRIC ORTHOPEDIC CONS]"/>
        <member name="[Dim Services].[Service Name].&amp;[PHYSICIAN FEES CONSULTANT]"/>
        <member name=""/>
        <member name="[Dim Services].[Service Name].&amp;[PLASTIC SURG  CONS.  (SP)]"/>
        <member name="[Dim Services].[Service Name].&amp;[PLASTIC SURGERY CONS EX 1]"/>
        <member name="[Dim Services].[Service Name].&amp;[PRIMA T2 CONSOL ADV 300CL]"/>
        <member name="[Dim Services].[Service Name].&amp;[Pedia online consultation]"/>
        <member name="[Dim Services].[Service Name].&amp;[RECONSTRUCT FACIAL MUSCLE]"/>
        <member name="[Dim Services].[Service Name].&amp;[RELEASE CONSTRICTION RING]"/>
        <member name="[Dim Services].[Service Name].&amp;[2020-MYOMECTOMY-CONSULTANT]"/>
        <member name="[Dim Services].[Service Name].&amp;[ACL-RECONSTRUCTION GLOBMED]"/>
        <member name="[Dim Services].[Service Name].&amp;[ANTINATAL CONSULTATION (A)]"/>
        <member name=""/>
        <member name=""/>
        <member name="[Dim Services].[Service Name].&amp;[ASCITIC FLUID  EXAMINATION]"/>
        <member name="[Dim Services].[Service Name].&amp;[BARIUM MEAL FOLLOW THROUGH]"/>
        <member name="[Dim Services].[Service Name].&amp;[BEHAVIORAL MODULATION-CONS]"/>
        <member name=""/>
        <member name="[Dim Services].[Service Name].&amp;[CARDIOLOGY (V CONS)  (New)]"/>
        <member name="[Dim Services].[Service Name].&amp;[CONSENT TO NORMAL DELIVERY]"/>
        <member name="[Dim Services].[Service Name].&amp;[CONSULTATION REPORT M R 10]"/>
        <member name=""/>
        <member name="[Dim Services].[Service Name].&amp;[Consumables Service Charge]"/>
        <member name=""/>
        <member name="[Dim Services].[Service Name].&amp;[DENTAL CONSULTATION (S.SP)]"/>
        <member name="[Dim Services].[Service Name].&amp;[DENTAL EXAMINATION IN HOME]"/>
        <member name="[Dim Services].[Service Name].&amp;[DR.MOHAMED GAMAL FOLLOW UP]"/>
        <member name="[Dim Services].[Service Name].&amp;[DRESING SMALL BY CONSALTET]"/>
        <member name="[Dim Services].[Service Name].&amp;[Dental online consultation]"/>
        <member name="[Dim Services].[Service Name].&amp;[Endocrinology Consultation]"/>
        <member name=""/>
        <member name="[Dim Services].[Service Name].&amp;[FOLLOW-UP (ONCE / 2MONTHS)]"/>
        <member name=""/>
        <member name="[Dim Services].[Service Name].&amp;[FROZEN SECTION EXAMINATION]"/>
        <member name="[Dim Services].[Service Name].&amp;[FUNDUS EXAMINATION ( E.R )]"/>
        <member name="[Dim Services].[Service Name].&amp;[G I T SURG (V CONS)  (New)]"/>
        <member name="[Dim Services].[Service Name].&amp;[GENERAL SURG (CONS)  (New)]"/>
        <member name="[Dim Services].[Service Name].&amp;[INT MEDICINE (CONS)  (New)]"/>
        <member name="[Dim Services].[Service Name].&amp;[INTERNAL MEDICINE CONS EX2]"/>
        <member name="[Dim Services].[Service Name].&amp;[MAXILLOFACIAL SURGREY-CONS]"/>
        <member name="[Dim Services].[Service Name].&amp;[NEUROSURGERY (CONS)  (New)]"/>
        <member name="[Dim Services].[Service Name].&amp;[NEUROSURGERY CONS CASH NEW]"/>
        <member name="[Dim Services].[Service Name].&amp;[NUTRITION CONS.(12 VISITS)]"/>
        <member name="[Dim Services].[Service Name].&amp;[NUTRITION FOLLOW UP (CONS)]"/>
        <member name="[Dim Services].[Service Name].&amp;[NUTRITION FOLLOW UP VISITS]"/>
        <member name="[Dim Services].[Service Name].&amp;[Nutrition GIT Consultation]"/>
        <member name="[Dim Services].[Service Name].&amp;[OBE&amp;GYN - US INCLUDED CONS]"/>
        <member name="[Dim Services].[Service Name].&amp;[OBST- &amp; GYN  CONS.  (S.SP)]"/>
        <member name="[Dim Services].[Service Name].&amp;[OPHTHALMOLOGY  CONS.  (CO)]"/>
        <member name=""/>
        <member name="[Dim Services].[Service Name].&amp;[Ophthalmology consultation]"/>
        <member name=""/>
        <member name="[Dim Services].[Service Name].&amp;[Outpatient Examination Fee]"/>
        <member name="[Dim Services].[Service Name].&amp;[PACEMAKER FOLLOW UP CLINIC]"/>
        <member name="[Dim Services].[Service Name].&amp;[PLASTCI SURG (CONS)  (New)]"/>
        <member name="[Dim Services].[Service Name].&amp;[PRE-ANATHESIA CLINIC -CONS]"/>
        <member name="[Dim Services].[Service Name].&amp;[PULMONOLOGY  CONS.  (S.SP)]"/>
        <member name="[Dim Services].[Service Name].&amp;[Physiotherapy Consultation]"/>
        <member name="[Dim Services].[Service Name].&amp;[RECONSTRUCTION OF EAR HOLE]"/>
        <member name="[Dim Services].[Service Name].&amp;[RECONSTRUCTION OF NAIL BED]"/>
        <member name="[Dim Services].[Service Name].&amp;[RHEUMATOLOGY (CONS)  (New)]"/>
        <member name="[Dim Services].[Service Name].&amp;[RISPERDAL CONSTA 25MG VIAL]"/>
        <member name="[Dim Services].[Service Name].&amp;[Speech online consultation]"/>
        <member name="[Dim Services].[Service Name].&amp;[VASCULAR SURGERY CONS EX 1]"/>
        <member name="[Dim Services].[Service Name].&amp;[VASULAR SURG (CONS)  (New)]"/>
        <member name="[Dim Services].[Service Name].&amp;[WOUND DRESSING - FOLLOW UP]"/>
        <member name="[Dim Services].[Service Name].&amp;[ZOGAG 6 M CONSOUL 40*100CM]"/>
        <member name="[Dim Services].[Service Name].&amp;[2020- D&amp;C-consultant-shared]"/>
        <member name="[Dim Services].[Service Name].&amp;[4  HOME VISITSBY CONSULTANT]"/>
        <member name="[Dim Services].[Service Name].&amp;[ANO-COLO-RECTAL SURG (CONS)]"/>
        <member name="[Dim Services].[Service Name].&amp;[BREAST CONSERVATIVE SURGESY]"/>
        <member name="[Dim Services].[Service Name].&amp;[CONSEAL FISSUR SEALIT PK/10]"/>
        <member name="[Dim Services].[Service Name].&amp;[CONSULTANT/PRE-PAID PACKAGE]"/>
        <member name="[Dim Services].[Service Name].&amp;[CONSUMABLES SERVICE CHARDGE]"/>
        <member name="[Dim Services].[Service Name].&amp;[CONSUMPTION SHEET HJH MR018]"/>
        <member name="[Dim Services].[Service Name].&amp;[COSMO-DERMATOLOGY CONS EX 2]"/>
        <member name="[Dim Services].[Service Name].&amp;[CROSS REFERRAL CONSULTATION]"/>
        <member name="[Dim Services].[Service Name].&amp;[CVP INSERTION BY CONSULTANT]"/>
        <member name="[Dim Services].[Service Name].&amp;[DERMATOLOGY (V CONS)  (New)]"/>
        <member name="[Dim Services].[Service Name].&amp;[DIETICIAN CONSULTATION (CO)]"/>
        <member name="[Dim Services].[Service Name].&amp;[DRIVING LICENSE EXAMINATION]"/>
        <member name="[Dim Services].[Service Name].&amp;[EXAMINATION 1ST TIME (ONCE)]"/>
        <member name="[Dim Services].[Service Name].&amp;[FOOT CONSOIE CABLE TO RJ 45]"/>
        <member name="[Dim Services].[Service Name].&amp;[FREE NUTRITION CONSULTATION]"/>
        <member name="[Dim Services].[Service Name].&amp;[GENERAL MEDICAL EXAMINATION]"/>
        <member name="[Dim Services].[Service Name].&amp;[HAEMATOLOGY( V CONS)  (New)]"/>
        <member name="[Dim Services].[Service Name].&amp;[HJH NEWBORN FOLLOW UP CHART]"/>
        <member name=""/>
        <member name="[Dim Services].[Service Name].&amp;[NEWBORN EXAMINATION M R 8-4]"/>
        <member name="[Dim Services].[Service Name].&amp;[OBESITY&amp;NUTRATION CONS EX 2]"/>
        <member name="[Dim Services].[Service Name].&amp;[ONCOLOGY SURGERY CONSULTANT]"/>
        <member name=""/>
        <member name="[Dim Services].[Service Name].&amp;[PEDIATRIC SURGERY CONS EX 1]"/>
        <member name="[Dim Services].[Service Name].&amp;[PHYSIOTHERAPY (CONS)  (New)]"/>
        <member name="[Dim Services].[Service Name].&amp;[PK-UMBILICUS RECONSTRUCTION]"/>
        <member name="[Dim Services].[Service Name].&amp;[PLASTIC SURG  CONS.  (S.SP)]"/>
        <member name="[Dim Services].[Service Name].&amp;[PROFESSOR CONSULTATION FEES]"/>
        <member name="[Dim Services].[Service Name].&amp;[RECONSTRUC.OF ANTERI.URETH.]"/>
        <member name="[Dim Services].[Service Name].&amp;[RISPERDAL CONSTA 25 MG VIAL]"/>
        <member name="[Dim Services].[Service Name].&amp;[RISPERDAL CONSTA 37.5MG INJ]"/>
        <member name=""/>
        <member name="[Dim Services].[Service Name].&amp;[T2 (additional examination)]"/>
        <member name="[Dim Services].[Service Name].&amp;[VULVAL SWAB EXAMINATION C/S]"/>
        <member name="[Dim Services].[Service Name].&amp;[ CONSEAL FISSUR SEALIT PK/10]"/>
        <member name="[Dim Services].[Service Name].&amp;[2020-HYSTERECTOMY-CONSULTANT]"/>
        <member name="[Dim Services].[Service Name].&amp;[3.5 RECONS TRACTION PLATE 9H]"/>
        <member name=""/>
        <member name="[Dim Services].[Service Name].&amp;[COMFY CREAM (JP CONSUMER HC)]"/>
        <member name="[Dim Services].[Service Name].&amp;[CONSENT FOR DENTAL PROCEDURE]"/>
        <member name="[Dim Services].[Service Name].&amp;[CONSENT FOR ESWL MR282  2019]"/>
        <member name="[Dim Services].[Service Name].&amp;[CONSULTANT CALLING FOLLOW UP]"/>
        <member name="[Dim Services].[Service Name].&amp;[CONSULTANT CALLING-FOLLOW UP]"/>
        <member name="[Dim Services].[Service Name].&amp;[DERMATOLOGY CLINIC CONS EX 3]"/>
        <member name="[Dim Services].[Service Name].&amp;[EXAMINATION CHAIR ROUND LONG]"/>
        <member name="[Dim Services].[Service Name].&amp;[EXAMINATION FOR MICROFILARIA]"/>
        <member name="[Dim Services].[Service Name].&amp;[EXPERT ONCOLOGY CONSULTATION]"/>
        <member name="[Dim Services].[Service Name].&amp;[Examination Speech Therapist]"/>
        <member name="[Dim Services].[Service Name].&amp;[GENERAL SURG (V CONS)  (New)]"/>
        <member name=""/>
        <member name="[Dim Services].[Service Name].&amp;[HEPATOLOGY ( V CONS )  (New)]"/>
        <member name="[Dim Services].[Service Name].&amp;[HOME VISIT (BY A CONSULTANT)]"/>
        <member name="[Dim Services].[Service Name].&amp;[ICU CONSULTANT VISIT AT HOME]"/>
        <member name="[Dim Services].[Service Name].&amp;[INT MEDICINE (V CONS)  (New)]"/>
        <member name=""/>
        <member name="[Dim Services].[Service Name].&amp;[MAMEX 2 FOLLOW-ON MILK 450GM]"/>
        <member name="[Dim Services].[Service Name].&amp;[NOT USED EXAMINATION IN HOME]"/>
        <member name="[Dim Services].[Service Name].&amp;[O---- PREMARITAL EXAMINATION]"/>
        <member name="[Dim Services].[Service Name].&amp;[OPHTHALMOLOGY  CONS.  (S.SP)]"/>
        <member name="[Dim Services].[Service Name].&amp;[PACEMAKER FOLLOW UP (DOUBLE)]"/>
        <member name="[Dim Services].[Service Name].&amp;[PACEMAKER FOLLOW UP (SINGLE)]"/>
        <member name=""/>
        <member name="[Dim Services].[Service Name].&amp;[PAEDIATRIC ( V CONS )  (New)]"/>
        <member name="[Dim Services].[Service Name].&amp;[PLASTIC SURG (V CONS)  (New)]"/>
        <member name=""/>
        <member name="[Dim Services].[Service Name].&amp;[RHEUMATOLOGY (V CONS)  (New)]"/>
        <member name=""/>
        <member name=""/>
        <member name="[Dim Services].[Service Name].&amp;[VASOCONSTRIC APPLICATION SET]"/>
        <member name="[Dim Services].[Service Name].&amp;[VASULAR SURG (V CONS)  (New)]"/>
        <member name="[Dim Services].[Service Name].&amp;[2019-NORMAL LABOUR-CONSULTANT]"/>
        <member name="[Dim Services].[Service Name].&amp;[2020- D&amp;C-consultant-day case]"/>
        <member name="[Dim Services].[Service Name].&amp;[3.5 RECONS TRACTION PLATE 10H]"/>
        <member name="[Dim Services].[Service Name].&amp;[3.5 RECONS TRACTION PLATE 12H]"/>
        <member name="[Dim Services].[Service Name].&amp;[AIRO PLAST CONSUMER PACK 10X5]"/>
        <member name="[Dim Services].[Service Name].&amp;[AIROPLAST CONSUMER PACK 2.5X5]"/>
        <member name="[Dim Services].[Service Name].&amp;[ANO-COLORECTAL SURG ( V CONS)]"/>
        <member name="[Dim Services].[Service Name].&amp;[Audiology online consultation]"/>
        <member name="[Dim Services].[Service Name].&amp;[CONDYLECTOMY + RECONSTRUCTION]"/>
        <member name="[Dim Services].[Service Name].&amp;[CONSENT TO RECEIVE ANESTHESIA]"/>
        <member name="[Dim Services].[Service Name].&amp;[Consultation + loop insertion]"/>
        <member name="[Dim Services].[Service Name].&amp;[DERMATOLOGY FOLLOW UP SESSION]"/>
        <member name=""/>
        <member name="[Dim Services].[Service Name].&amp;[ENDOCRINE&amp; DIABETES CONS EX 2]"/>
        <member name="[Dim Services].[Service Name].&amp;[ENDOVASCULAR SURG  CONS. (CO)]"/>
        <member name="[Dim Services].[Service Name].&amp;[EXAMINATION TABLE MFR SCHMTAZ]"/>
        <member name="[Dim Services].[Service Name].&amp;[EXAMINATION UNDER ANAESTHESIA]"/>
        <member name="[Dim Services].[Service Name].&amp;[FOLLOW UP CARD 19X15CM 4COLOR]"/>
        <member name="[Dim Services].[Service Name].&amp;[GASTROENTROLOGY (CONS)  (New)]"/>
        <member name="[Dim Services].[Service Name].&amp;[GENERAL MULTI USE CONSUMABLES]"/>
        <member name="[Dim Services].[Service Name].&amp;[HTN FOLLOW-UP (SPECIAL OFFER)]"/>
        <member name="[Dim Services].[Service Name].&amp;[LD FLAP BREAST RECONSTRUCTION]"/>
        <member name=""/>
        <member name="[Dim Services].[Service Name].&amp;[NUTRILON FOLLOW-ON 400GM MILK]"/>
        <member name="[Dim Services].[Service Name].&amp;[Neurology online consultation]"/>
        <member name="[Dim Services].[Service Name].&amp;[Nutrition online consultation]"/>
        <member name="[Dim Services].[Service Name].&amp;[OBST &amp; GYN. ( V CONS )  (New)]"/>
        <member name="[Dim Services].[Service Name].&amp;[OPHTHAL EXAMINATION PROMOTION]"/>
        <member name=""/>
        <member name="[Dim Services].[Service Name].&amp;[ORTHOPEDIC SURG (CONS)  (New)]"/>
        <member name="[Dim Services].[Service Name].&amp;[PACEMAKER FOLLOW UP (DOUBLE )]"/>
        <member name="[Dim Services].[Service Name].&amp;[PACEMAKER FOLLOW UP (TRIPLE )]"/>
        <member name=""/>
        <member name="[Dim Services].[Service Name].&amp;[PHYSIOTHERAPY (V CONS)  (New)]"/>
        <member name="[Dim Services].[Service Name].&amp;[RECONSTRUCTION-LIP SCAR LARGE]"/>
        <member name="[Dim Services].[Service Name].&amp;[RECONSTRUCTION-LIP SCAR SMALL]"/>
        <member name="[Dim Services].[Service Name].&amp;[ULTRASONOGRAPHIC EXAMINATION.]"/>
        <member name="[Dim Services].[Service Name].&amp;[غير مستخدمPREGNANCY FOLLOW UP]"/>
        <member name="[Dim Services].[Service Name].&amp;[2016 - MYOMECTOMY - CONSULTANT]"/>
        <member name="[Dim Services].[Service Name].&amp;[2018-A.C.L RECONSTRUCTION AXXA]"/>
        <member name=""/>
        <member name="[Dim Services].[Service Name].&amp;[AIRO PLAST CONSUMER PACK 5X5CM]"/>
        <member name="[Dim Services].[Service Name].&amp;[BARIUM MEAL AND FOLLOW THROUGH]"/>
        <member name=""/>
        <member name="[Dim Services].[Service Name].&amp;[COMPUTERIZED FIELD EXAMINATION]"/>
        <member name="[Dim Services].[Service Name].&amp;[CONS + GLASSES (SPECIAL OFFER)]"/>
        <member name=""/>
        <member name="[Dim Services].[Service Name].&amp;[CONSULTANT EXAMINATION IN HOME]"/>
        <member name="[Dim Services].[Service Name].&amp;[DIABETES FOLLOW UP-NOT FASTING]"/>
        <member name="[Dim Services].[Service Name].&amp;[FREE  CONSULTATION (FOLLOW UP)]"/>
        <member name="[Dim Services].[Service Name].&amp;[FUNDUS EXAMINATION ( DOC.EXM )]"/>
        <member name=""/>
        <member name="[Dim Services].[Service Name].&amp;[HAIR EXAMINATION [ Not used ]]]"/>
        <member name="[Dim Services].[Service Name].&amp;[HEPATOLOGY CENTER - CONSULTANT]"/>
        <member name="[Dim Services].[Service Name].&amp;[MATROUH DELTA FOLLOW UP CLINIC]"/>
        <member name="[Dim Services].[Service Name].&amp;[NUTRITION SPECIALIST FOLLOW UP]"/>
        <member name="[Dim Services].[Service Name].&amp;[O--- FOLLOW UP FOR GERIATRICES]"/>
        <member name="[Dim Services].[Service Name].&amp;[O---- PREOPERATIVE EXAMINATION]"/>
        <member name="[Dim Services].[Service Name].&amp;[PARILAC 2 FOLLOW UP MILK 400GM]"/>
        <member name=""/>
        <member name="[Dim Services].[Service Name].&amp;[PEDIATRIC CONSULTATION (THREE)]"/>
        <member name="[Dim Services].[Service Name].&amp;[PHYSIOTHERAPY CLINIC CONS EX 3]"/>
        <member name="[Dim Services].[Service Name].&amp;[PK-COLPOSCOPIC EXAMINATION/G13]"/>
        <member name="[Dim Services].[Service Name].&amp;[PLASMAPHARESIS-CONSULTANT FEES]"/>
        <member name="[Dim Services].[Service Name].&amp;[PSYCHOTHERAPY FOLLOW UP CLINIC]"/>
        <member name="[Dim Services].[Service Name].&amp;[Psychology online consultation]"/>
        <member name="[Dim Services].[Service Name].&amp;[RECONST. OF EARLOBE T.BOTH(L.A]"/>
        <member name="[Dim Services].[Service Name].&amp;[RECONST. OF EARLOBE TEAR(L.A.)]"/>
        <member name="[Dim Services].[Service Name].&amp;[RECONSTRUCTION LIP SCAR(LARGE)]"/>
        <member name="[Dim Services].[Service Name].&amp;[RECONSTRUCTION PLATE 010130010]"/>
        <member name=""/>
        <member name="[Dim Services].[Service Name].&amp;[VITAMIN D + DERMA CONSULTATION]"/>
        <member name="[Dim Services].[Service Name].&amp;[Wellness  Consultation package]"/>
        <member name="[Dim Services].[Service Name].&amp;[X-SYS.MULTICONSTITUENT CONTROL]"/>
        <member name="[Dim Services].[Service Name].&amp;[4D + GYN CONSULTATION-PROMOTION]"/>
        <member name="[Dim Services].[Service Name].&amp;[AFB SMEAR EXAMINATION (FOR TB )]"/>
        <member name="[Dim Services].[Service Name].&amp;[BARIATRIC&amp;LAPROSCOPIC CONS EX 1]"/>
        <member name=""/>
        <member name="[Dim Services].[Service Name].&amp;[DIABTIC RETINOPATHY EXAMINATION]"/>
        <member name="[Dim Services].[Service Name].&amp;[ER EXAMINATION FEES AFTER 12 AM]"/>
        <member name="[Dim Services].[Service Name].&amp;[EXAMINATION BY CONSULTANT IN ER]"/>
        <member name="[Dim Services].[Service Name].&amp;[EXAMINATION TABLE OF OB. &amp; GYN.]"/>
        <member name="[Dim Services].[Service Name].&amp;[GASTROENTROLOGY (V CONS)  (New)]"/>
        <member name=""/>
        <member name="[Dim Services].[Service Name].&amp;[HJH MR015 CONSENT TO OPERATION.]"/>
        <member name="[Dim Services].[Service Name].&amp;[LASER HAIR REMOVAL CONSULTATION]"/>
        <member name=""/>
        <member name="[Dim Services].[Service Name].&amp;[NOT USED SPECIALIST EXAMINATION]"/>
        <member name="[Dim Services].[Service Name].&amp;[NUTRITION EXAMINATION FEES+ BMI]"/>
        <member name="[Dim Services].[Service Name].&amp;[OPHTHA CON.(FUNDUS EXAMINATION)]"/>
        <member name="[Dim Services].[Service Name].&amp;[ORTHOPEDIC SURG (V CONS)  (New)]"/>
        <member name=""/>
        <member name="[Dim Services].[Service Name].&amp;[PRE-ANATHESIA CLINIC -CONS(NEW)]"/>
        <member name="[Dim Services].[Service Name].&amp;[PREG.FOLLOW-UP ULTRASOUND (3 S)]"/>
        <member name="[Dim Services].[Service Name].&amp;[PROSTATIC DISCHARGE EXAMINATION]"/>
        <member name=""/>
        <member name="[Dim Services].[Service Name].&amp;[SILKPLAST CONSUMER PACK 5CM*5YD]"/>
        <member name="[Dim Services].[Service Name].&amp;[Speech plus dental consulations]"/>
        <member name="[Dim Services].[Service Name].&amp;[physical therapy's Consultation]"/>
        <member name="[Dim Services].[Service Name].&amp;[2020- D&amp;C-consultant-first delux]"/>
        <member name=""/>
        <member name="[Dim Services].[Service Name].&amp;[AIRO PLAST CONSUMER PACK 7.5X5CM]"/>
        <member name="[Dim Services].[Service Name].&amp;[AIROPLAST CONSUMER PACK 1.25X455]"/>
        <member name=""/>
        <member name="[Dim Services].[Service Name].&amp;[CARDIAC CENTER- CONSULTANT VISIT]"/>
        <member name="[Dim Services].[Service Name].&amp;[CONSENT FOR HYSTERECTOMY (MR218)]"/>
        <member name="[Dim Services].[Service Name].&amp;[CONSULTATION + CONSULTATION FREE]"/>
        <member name=""/>
        <member name="[Dim Services].[Service Name].&amp;[DIABETIC FOLLOW UP BASIC PACKAGE]"/>
        <member name=""/>
        <member name="[Dim Services].[Service Name].&amp;[EXAMINATION CHAIR ROUND SLESSTEN]"/>
        <member name="[Dim Services].[Service Name].&amp;[EXAMINATION OF INSURANCE ON LIFE]"/>
        <member name=""/>
        <member name="[Dim Services].[Service Name].&amp;[FREE GYN CONSULTATION (REPEATED)]"/>
        <member name=""/>
        <member name=""/>
        <member name=""/>
        <member name="[Dim Services].[Service Name].&amp;[HOME VISIT (CONS.) [ Not used ]]]"/>
        <member name="[Dim Services].[Service Name].&amp;[J&amp;J  V-FS 6801874 RECONS DILUENT]"/>
        <member name="[Dim Services].[Service Name].&amp;[Learning difficulty consultation]"/>
        <member name=""/>
        <member name="[Dim Services].[Service Name].&amp;[Minerals &amp; Vitamin D Examination]"/>
        <member name="[Dim Services].[Service Name].&amp;[NUTRITION FOLLOW UP (SPECIALIST)]"/>
        <member name=""/>
        <member name="[Dim Services].[Service Name].&amp;[PED CONSALTANT CALLING-FOLLOW UP]"/>
        <member name="[Dim Services].[Service Name].&amp;[PK-ANAL EXAMINATION UNDER GA/S40]"/>
        <member name="[Dim Services].[Service Name].&amp;[PLASMAPHARESIS (CONSULTANT FEES)]"/>
        <member name="[Dim Services].[Service Name].&amp;[PURCHOUR PROGRAM FOLLOW BEARTNES]"/>
        <member name="[Dim Services].[Service Name].&amp;[RECONSTRUCTION FINGER TIP INJURY]"/>
        <member name="[Dim Services].[Service Name].&amp;[RECONSTRUCTION LIP SCAR (MEDIUM)]"/>
        <member name="[Dim Services].[Service Name].&amp;[RECONSTRUCTION-LIP SCAR   MEDIUM]"/>
        <member name="[Dim Services].[Service Name].&amp;[UROSURGERY ANDROLOGY CLINIC-CONS]"/>
        <member name="[Dim Services].[Service Name].&amp;[UROSURGERY PROSTATE CLINIC- CONS]"/>
        <member name="[Dim Services].[Service Name].&amp;[2016 - NORMAL LABOUR - CONSULTANT]"/>
        <member name="[Dim Services].[Service Name].&amp;[2019-CAESARIAN SECTION CONSULTANT]"/>
        <member name="[Dim Services].[Service Name].&amp;[AIRO PLAST CONSUMER PACK 7.5CMX5M]"/>
        <member name=""/>
        <member name="[Dim Services].[Service Name].&amp;[ARTHROSCOPIC A.C.L RECONSTRUCTION]"/>
        <member name=""/>
        <member name="[Dim Services].[Service Name].&amp;[BODY FLUID EXAMINATION (VIROLOGY)]"/>
        <member name="[Dim Services].[Service Name].&amp;[CERVICAL SMEAR EXAMINATION (EACH)]"/>
        <member name="[Dim Services].[Service Name].&amp;[CONSENT FOR LABOR INDUCTION MR217]"/>
        <member name=""/>
        <member name="[Dim Services].[Service Name].&amp;[E.N.T CASH ( SPECIAL CONS ) (NEW)]"/>
        <member name="[Dim Services].[Service Name].&amp;[ECO AND COLOR DOPPLER EXAMINATION]"/>
        <member name="[Dim Services].[Service Name].&amp;[Endocrinology online consultation]"/>
        <member name="[Dim Services].[Service Name].&amp;[FOREIGNER NEUROSUGERY CONSULTANAT]"/>
        <member name="[Dim Services].[Service Name].&amp;[GLASSES EXAMINATION WITH COMPUTER]"/>
        <member name="[Dim Services].[Service Name].&amp;[HTN FOLLOW-UP (SPECIAL OFFER) (G)]"/>
        <member name="[Dim Services].[Service Name].&amp;[LEAD APRON WALL CONSOLE 5 HANGERS]"/>
        <member name="[Dim Services].[Service Name].&amp;[LIVER TRANSPLANT FOLLOW UP CLINIC]"/>
        <member name="[Dim Services].[Service Name].&amp;[MARITAL FOLLOW UP (SPECIAL OFFER)]"/>
        <member name="[Dim Services].[Service Name].&amp;[NOT ACTIVE GRAM STAIN EXAMINATION]"/>
        <member name=""/>
        <member name="[Dim Services].[Service Name].&amp;[O--- FOLLOW UP FOR LIVER FUNCTION]"/>
        <member name="[Dim Services].[Service Name].&amp;[O--- FOLLOW UP FOR RENAL FUNCTION]"/>
        <member name="[Dim Services].[Service Name].&amp;[O-GENERAL CHECKUP(NEW) CONSULTANT]"/>
        <member name="[Dim Services].[Service Name].&amp;[OBESITY &amp;NUTRITION FOLLOW UP EX 2]"/>
        <member name="[Dim Services].[Service Name].&amp;[OBESITY &amp;NUTRITION FOLLOW UP EX 3]"/>
        <member name="[Dim Services].[Service Name].&amp;[Ophthalmology online consultation]"/>
        <member name="[Dim Services].[Service Name].&amp;[PERICARDIAL FLUID EXAMINATION C/S]"/>
        <member name="[Dim Services].[Service Name].&amp;[PERITONEAL FLUID EXAMINATION, C/S]"/>
        <member name="[Dim Services].[Service Name].&amp;[RECONSTRACTION PLATE 3.5MM 8HOLES]"/>
        <member name="[Dim Services].[Service Name].&amp;[RECONSTRUCTION PLATE 8HOLES 3.5MM]"/>
        <member name=""/>
        <member name="[Dim Services].[Service Name].&amp;[SILKPLAST CONSUER PACK 10-CM X 5M]"/>
        <member name="[Dim Services].[Service Name].&amp;[(NOT USED) PAP SMEAR BY CONSULTANT]"/>
        <member name="[Dim Services].[Service Name].&amp;[AIRO PLAST CONSUMER PACK 10CM X 5M]"/>
        <member name="[Dim Services].[Service Name].&amp;[ANO-COLO-RECTAL SURG (CONS)  (New)]"/>
        <member name="[Dim Services].[Service Name].&amp;[ARTHROSCOPIC A.C.L. RECONSTRUCTION]"/>
        <member name="[Dim Services].[Service Name].&amp;[ASCITIC FLUID CHEMICAL EXAMINATION]"/>
        <member name="[Dim Services].[Service Name].&amp;[BODY FLUID EXAMINATION (PATHOLOGY)]"/>
        <member name="[Dim Services].[Service Name].&amp;[BONE MARROW ASPIRATION EXAMINATION]"/>
        <member name="[Dim Services].[Service Name].&amp;[BRIGHT GO FOLLOW ON FORMULA 400 GM]"/>
        <member name="[Dim Services].[Service Name].&amp;[CONS + GLASSES (SPECIAL OFFER) (G)]"/>
        <member name="[Dim Services].[Service Name].&amp;[CONSENT FOR DENTAL PROCEDURE MR251]"/>
        <member name="[Dim Services].[Service Name].&amp;[Consultation with Speech therapist]"/>
        <member name=""/>
        <member name="[Dim Services].[Service Name].&amp;[EXFOLIAC RECONSTRUCTIVE CREAM 40ML]"/>
        <member name="[Dim Services].[Service Name].&amp;[Fundus Examination + Cp Refraction]"/>
        <member name=""/>
        <member name="[Dim Services].[Service Name].&amp;[ICU SPECIALIST EXAMINATION IN HOME]"/>
        <member name=""/>
        <member name="[Dim Services].[Service Name].&amp;[ORTHO CONSULTATION (PACKAGE OFFER)]"/>
        <member name=""/>
        <member name="[Dim Services].[Service Name].&amp;[PK-RECONSTRUCTIONOF LID LACERATION]"/>
        <member name="[Dim Services].[Service Name].&amp;[PREGNANCY FOLLOW UP CARD 15 * 22CM]"/>
        <member name="[Dim Services].[Service Name].&amp;[RECONSTRUCTION PLATE 12 HOLE CURVE]"/>
        <member name=""/>
        <member name="[Dim Services].[Service Name].&amp;[SILKPLAST CONSUMER PACK 5CM*5YD(D)]"/>
        <member name="[Dim Services].[Service Name].&amp;[Speech consultation and Audiometry]"/>
        <member name="[Dim Services].[Service Name].&amp;[VITAMIN D + NUTRITION CONSULTATION]"/>
        <member name="[Dim Services].[Service Name].&amp;[2020- Myomectomy-consultant (first)]"/>
        <member name="[Dim Services].[Service Name].&amp;[4D + Gyn Consultation [ not used ]]]"/>
        <member name="[Dim Services].[Service Name].&amp;[ACL-Reconstruction globmed (shared)]"/>
        <member name="[Dim Services].[Service Name].&amp;[AIRO PLAST CONSUMER PACK 2.5 CM X5M]"/>
        <member name="[Dim Services].[Service Name].&amp;[AIRO PLAST CONSUMER PACK 7.5CM X 5M]"/>
        <member name="[Dim Services].[Service Name].&amp;[CONSENT TO PROCEDREIN DENTAL CLINCS]"/>
        <member name="[Dim Services].[Service Name].&amp;[CONSULTANT HOME VISIT ( 1ST VISIT )]"/>
        <member name="[Dim Services].[Service Name].&amp;[CONSULTANT HOME VISIT ( FOLLOW UP )]"/>
        <member name="[Dim Services].[Service Name].&amp;[CONSUMPTION SURGICAL-DELIVERY HJH58]"/>
        <member name=""/>
        <member name="[Dim Services].[Service Name].&amp;[DIRECT POWER CONSOLE CABLE 7007-000]"/>
        <member name="[Dim Services].[Service Name].&amp;[MR130 CONSENT FOR BLOOD TRANSFUSION]"/>
        <member name="[Dim Services].[Service Name].&amp;[NOT USED SPECIALIST EYE EXAMINATION]"/>
        <member name="[Dim Services].[Service Name].&amp;[NOTEBOOK MEDICIN SHEET CONSULTATION]"/>
        <member name="[Dim Services].[Service Name].&amp;[NOTEBOOK PREGNANCY FOLLOW MR 4/13 B]"/>
        <member name="[Dim Services].[Service Name].&amp;[NUTRITION CONS.3 months for 7 Visit]"/>
        <member name=""/>
        <member name="[Dim Services].[Service Name].&amp;[PREGNANCY FOLLOW UP (SPECIAL OFFER)]"/>
        <member name="[Dim Services].[Service Name].&amp;[RECONSTRACTION PLATE 3.5MM (5HOLES)]"/>
        <member name="[Dim Services].[Service Name].&amp;[RECONSTRACTION PLATE 3.5MM (6HOLES)]"/>
        <member name="[Dim Services].[Service Name].&amp;[RECONSTRACTION PLATE 3.5MM (7HOLES)]"/>
        <member name="[Dim Services].[Service Name].&amp;[RELEASE OFINFORMATION CONSENT 15/13]"/>
        <member name="[Dim Services].[Service Name].&amp;[SILK PLAST CONSUMER PACK 7.5CM X 5M]"/>
        <member name="[Dim Services].[Service Name].&amp;[SILKPLAST CONSUMER PACK 5CM*5YD(AR)]"/>
        <member name="[Dim Services].[Service Name].&amp;[(FOLLOW UP) PEDIATRICS(SPECIAL PROF)]"/>
        <member name="[Dim Services].[Service Name].&amp;[ANO-COLORECTAL SURG ( V CONS)  (New)]"/>
        <member name=""/>
        <member name="[Dim Services].[Service Name].&amp;[CONSENT FOR DENTAL PROCEDURE - PEDIA]"/>
        <member name="[Dim Services].[Service Name].&amp;[CONSENT TO CAESAREAN SECTION (MR216)]"/>
        <member name="[Dim Services].[Service Name].&amp;[Cesarean Section by consultant-FIRST]"/>
        <member name=""/>
        <member name=""/>
        <member name="[Dim Services].[Service Name].&amp;[EXAMINATION TABLE ACCESSORIES (USED)]"/>
        <member name="[Dim Services].[Service Name].&amp;[EXAMINATION UNDER GENERAL ANESTHESIA]"/>
        <member name="[Dim Services].[Service Name].&amp;[HOME VISIT BY A CONSULTANT NEUROLOGY]"/>
        <member name=""/>
        <member name="[Dim Services].[Service Name].&amp;[NOT USED CONSULTANT  EYE EXAMINATION]"/>
        <member name="[Dim Services].[Service Name].&amp;[NOT USED OBE&amp;GYN, U.S. INCLUDED CONS]"/>
        <member name="[Dim Services].[Service Name].&amp;[NOTEBOOK SPECIAL CONSULT FOR PATIENT]"/>
        <member name="[Dim Services].[Service Name].&amp;[OPHTHALAMOSCOPE (FUNDAL EXAMINATION)]"/>
        <member name="[Dim Services].[Service Name].&amp;[PK- DIABETIC FOLLOW UP BASIC PACKAGE]"/>
        <member name="[Dim Services].[Service Name].&amp;[RECONSTRACTION PLATE 3.5MM (5HOLES).]"/>
        <member name="[Dim Services].[Service Name].&amp;[RECONSTRUCTION PLATE 6&amp;7 HOLES 3.5MM]"/>
        <member name=""/>
        <member name="[Dim Services].[Service Name].&amp;[SCAPH LUNATE LIGAMENT RECONSTRUCTION]"/>
        <member name="[Dim Services].[Service Name].&amp;[SILK PLAST CONSUMER PACK 2.5 CM X 5M]"/>
        <member name="[Dim Services].[Service Name].&amp;[UREA BREATH TEST + FREE CONSULTATION]"/>
        <member name="[Dim Services].[Service Name].&amp;[VASCULAR - U.S INCLUDED (CONS) (NEW)]"/>
        <member name="[Dim Services].[Service Name].&amp;[(NOT USED) LOOP EXTRACTION CONSULTANT]"/>
        <member name="[Dim Services].[Service Name].&amp;[2018-ACL Reconstruction AXA ( shared)]"/>
        <member name="[Dim Services].[Service Name].&amp;[2020- Myomectomy-consultant (shared )]"/>
        <member name="[Dim Services].[Service Name].&amp;[CSF EXAMINATION ( LDH, PROTEIN,SUGAR)]"/>
        <member name="[Dim Services].[Service Name].&amp;[Cesarean Section by consultant-SHARED]"/>
        <member name="[Dim Services].[Service Name].&amp;[GYNAECOLOGICAL EXAMINATION SET 19 PCS]"/>
        <member name="[Dim Services].[Service Name].&amp;[ICU DOCTORS FOLLOW UP NOTES HJH MR034]"/>
        <member name="[Dim Services].[Service Name].&amp;[LYMPH NODE ASPIRATION EXAMINATION C/S]"/>
        <member name="[Dim Services].[Service Name].&amp;[NEUROSURGERY SPECIAL CONSULTANT (NEW)]"/>
        <member name="[Dim Services].[Service Name].&amp;[PED CONSALTANT CALLING-FOR FIRST TIME]"/>
        <member name="[Dim Services].[Service Name].&amp;[RECONSTRACTION PLATE 4.5MM (5 HOLES )]"/>
        <member name="[Dim Services].[Service Name].&amp;[RECONSTRUCTION OF EARLOBE T BOTH (LA)]"/>
        <member name="[Dim Services].[Service Name].&amp;[REFERAL FROM SPECIALIST TO CONS /S SP]"/>
        <member name="[Dim Services].[Service Name].&amp;[SLIT - LAMP EXAMINATION [ Not used ]]]"/>
        <member name=""/>
        <member name="[Dim Services].[Service Name].&amp;[U.S GUIDED CVP FIXATION BY CONSULTANT]"/>
        <member name="[Dim Services].[Service Name].&amp;[(NOT USED ) IMPLANT REMOVAL CONSULTANT]"/>
        <member name="[Dim Services].[Service Name].&amp;[2020- Hysterectomy-consultant (first )]"/>
        <member name="[Dim Services].[Service Name].&amp;[2020-DIAGNOSTIC LAPAROSCOPE-CONSULTANT]"/>
        <member name="[Dim Services].[Service Name].&amp;[2020-THERAPUTIC LAPAROSCOPE-CONSULTANT]"/>
        <member name="[Dim Services].[Service Name].&amp;[4.5 RECONSTRUCTION PLATE 12 HOLE CURVE]"/>
        <member name="[Dim Services].[Service Name].&amp;[Fundus examination + Cp refraction - S]"/>
        <member name="[Dim Services].[Service Name].&amp;[GASTROGRAPHINE MEAL AND FOLLOW THROUGH]"/>
        <member name="[Dim Services].[Service Name].&amp;[HPE 0X1X8 G3 KVM CONSOLE SWITCH AF651A]"/>
        <member name="[Dim Services].[Service Name].&amp;[NOT USED-CONSULTATION FEES FOR E .C .T]"/>
        <member name="[Dim Services].[Service Name].&amp;[NOTEBOOK  HOME SUGAR EXAMINATION TABLE]"/>
        <member name="[Dim Services].[Service Name].&amp;[Natural Childbirth by consultant-FIRST]"/>
        <member name="[Dim Services].[Service Name].&amp;[O-2017- PLASTIC STITCHES BY CONSULTANT]"/>
        <member name="[Dim Services].[Service Name].&amp;[OBST &amp; GYN. US INCLUDED ( CONS ) (NEW)]"/>
        <member name="[Dim Services].[Service Name].&amp;[OCCUPATIONAL HEALTH-SPECIAL CONSULTANT]"/>
        <member name=""/>
        <member name="[Dim Services].[Service Name].&amp;[PELVIC RECONSTRCUCTION PLATE 010140012]"/>
        <member name=""/>
        <member name="[Dim Services].[Service Name].&amp;[RECONSTRACTION PLATE 4.5MM ( 6 HOLES )]"/>
        <member name="[Dim Services].[Service Name].&amp;[RECONSTRACTION PLATE 4.5MM ( 8 HOLES )]"/>
        <member name="[Dim Services].[Service Name].&amp;[RETINOSCOPY &amp; FUNDUS EXAMINATION OFFER]"/>
        <member name="[Dim Services].[Service Name].&amp;[UROSURGERY - U.S INCLUDED (CONS) (NEW)]"/>
        <member name="[Dim Services].[Service Name].&amp;[(NOT USED) IMPLANT INSERTION CONSULTANT]"/>
        <member name="[Dim Services].[Service Name].&amp;[(NOT USED) LOOP INSERTION BY CONSULTANT]"/>
        <member name="[Dim Services].[Service Name].&amp;[08P60-01 MULTICONSTITUENT CLB ALINITY C]"/>
        <member name="[Dim Services].[Service Name].&amp;[09P14-01 LIPID MULTICONST CLB ALINITY C]"/>
        <member name="[Dim Services].[Service Name].&amp;[2020- Hysterectomy-consultant (shared )]"/>
        <member name="[Dim Services].[Service Name].&amp;[2020- Myomectomy-consultant (day case )]"/>
        <member name="[Dim Services].[Service Name].&amp;[2020- Normal labour-consultant (first )]"/>
        <member name="[Dim Services].[Service Name].&amp;[2020- Normal labour-consultant (shared)]"/>
        <member name="[Dim Services].[Service Name].&amp;[2020-THERAPUTIC HYSTEROSCOPE-CONSULTANT]"/>
        <member name="[Dim Services].[Service Name].&amp;[AIROPLAST CONSUMER PACK 1.25CM X 455 CM]"/>
        <member name="[Dim Services].[Service Name].&amp;[ARTHROSCOPIC RETINACULAR RECONSTRUCTION]"/>
        <member name="[Dim Services].[Service Name].&amp;[CONSENT FOR EPIDURAL ANALGESIA IN LABOR]"/>
        <member name="[Dim Services].[Service Name].&amp;[CYTOLOGY PATHOLOGICAL EXAMINATION (CSF)]"/>
        <member name="[Dim Services].[Service Name].&amp;[Cesarean Section by consultant-DAY CASE]"/>
        <member name="[Dim Services].[Service Name].&amp;[Consultant/PHD SLP Tx session - 45 Mins]"/>
        <member name="[Dim Services].[Service Name].&amp;[ELECTRIC EXAMINATION BED (MED MARK) 404]"/>
        <member name="[Dim Services].[Service Name].&amp;[Examination (Dental - senior registrar)]"/>
        <member name="[Dim Services].[Service Name].&amp;[FREE CONS (ORTHO CLINIC FROM 2 TO 5 PM)]"/>
        <member name="[Dim Services].[Service Name].&amp;[HIPP FOLLOW-ON MILK FORMULA NO 2 400GM.]"/>
        <member name="[Dim Services].[Service Name].&amp;[HPE LCD 8500 1U CONSOLE INTL KIT AF644A]"/>
        <member name="[Dim Services].[Service Name].&amp;[INTERCOSTAL TUBE INSERATION(CONSULTANT)]"/>
        <member name="[Dim Services].[Service Name].&amp;[NIPPLE DISCHARGE EXAMINATION C/S (LEFT)]"/>
        <member name="[Dim Services].[Service Name].&amp;[NOT USED-EXTERNAL CONSULTANT HOME VISIT]"/>
        <member name="[Dim Services].[Service Name].&amp;[NOT USED-HOSPITAL CONSULTANT HOME VISIT]"/>
        <member name="[Dim Services].[Service Name].&amp;[Natural Childbirth by consultant-SHARED]"/>
        <member name=""/>
        <member name=""/>
        <member name=""/>
        <member name="[Dim Services].[Service Name].&amp;[PREGNANCY FOLLOW UP (SPECIAL OFFER) (G)]"/>
        <member name="[Dim Services].[Service Name].&amp;[RECONSTRUCTION OF ANKLE LIGAMENT INJURY]"/>
        <member name="[Dim Services].[Service Name].&amp;[SILK PLAST CONSUMER PACK 2.5 CM X 5M(D)]"/>
        <member name="[Dim Services].[Service Name].&amp;[2020-Myomectomy-consultant (first delux)]"/>
        <member name="[Dim Services].[Service Name].&amp;[2020-OPEN OVARIAN CYSTECTOMY -CONSULTANT]"/>
        <member name="[Dim Services].[Service Name].&amp;[42.0344A EXAMINATION INSERT-INNER SHEATH]"/>
        <member name="[Dim Services].[Service Name].&amp;[ACL-Reconstruction globmed (first delux)]"/>
        <member name="[Dim Services].[Service Name].&amp;[CONSENT FOR MYOMECTOMY PROCEDURE (MR220)]"/>
        <member name="[Dim Services].[Service Name].&amp;[CONSULTANTEXAMINATION  FOLLOW UP IN HOME]"/>
        <member name="[Dim Services].[Service Name].&amp;[DIRECT POWER CONSOLE 7025 MICROAIRE .USA]"/>
        <member name="[Dim Services].[Service Name].&amp;[Dental Consultation With Panoramic X-Ray]"/>
        <member name="[Dim Services].[Service Name].&amp;[FOREIGNER NEUROSUGERY CONSULTANAT  (New)]"/>
        <member name="[Dim Services].[Service Name].&amp;[INT MEDICINE - U.S INCLUDED (CONS) (NEW)]"/>
        <member name="[Dim Services].[Service Name].&amp;[INTERCOSTAL TUBE INSERTION BY CONSULTANT]"/>
        <member name="[Dim Services].[Service Name].&amp;[LIVER TRANSPLANT FOLLOW UP CLINIC  (New)]"/>
        <member name="[Dim Services].[Service Name].&amp;[NOT USED OBE&amp;GYN, U.S. INCLUDED CONS NEW]"/>
        <member name="[Dim Services].[Service Name].&amp;[O---- GENERAL EXAMINATION FOR MIDDLE AGE]"/>
        <member name="[Dim Services].[Service Name].&amp;[OBST&amp; GYN.US INCLUDED (SPECIAL CONS) NEW]"/>
        <member name="[Dim Services].[Service Name].&amp;[PEDIATRIC CONSULTATION FOLLOW UP PACKAGE]"/>
        <member name="[Dim Services].[Service Name].&amp;[PEDIATRIC SPECIALIST EXAMINATION IN HOME]"/>
        <member name="[Dim Services].[Service Name].&amp;[RECONSTRUCTION OF LIGAMENT INJURY (KNEE)]"/>
        <member name="[Dim Services].[Service Name].&amp;[SILK PLAST CONSUMER PACK 2.5 CM X 5M(AR)]"/>
        <member name=""/>
        <member name="[Dim Services].[Service Name].&amp;[2020- Hysterectomy-consultant (day case )]"/>
        <member name="[Dim Services].[Service Name].&amp;[2020- Normal labour -consultant(day case)]"/>
        <member name="[Dim Services].[Service Name].&amp;[CONJUNCTIVAL SWAB EXAMINATION&amp;C/S (RIGHT)]"/>
        <member name="[Dim Services].[Service Name].&amp;[CONSULTANT EXAMINATION  FOLLOW UP IN HOME]"/>
        <member name="[Dim Services].[Service Name].&amp;[CYTOLOGY PATHOLOGICAL EXAMINATION (URINE)]"/>
        <member name=""/>
        <member name=""/>
        <member name="[Dim Services].[Service Name].&amp;[INT MEDICINE ( CHECKUP ) ( CONS ) ( NEW )]"/>
        <member name="[Dim Services].[Service Name].&amp;[NEW HOME HEALTH CARE (EXAMINATION &amp; CARE)]"/>
        <member name="[Dim Services].[Service Name].&amp;[NIPPLE DISCHARGE EXAMINATION C/S (RIGHT )]"/>
        <member name="[Dim Services].[Service Name].&amp;[NOT USED ER EXAMINATION FEES  AFTER 12 AM]"/>
        <member name="[Dim Services].[Service Name].&amp;[Natural Childbirth by consultant-DAY CASE]"/>
        <member name="[Dim Services].[Service Name].&amp;[O---EXAMINATION FOR YOUNG AND ADOLESCENCE]"/>
        <member name="[Dim Services].[Service Name].&amp;[ORTHODONTIC TREATMENT FOLLOW-UP PER VISIT]"/>
        <member name="[Dim Services].[Service Name].&amp;[ORTHOPEDIC SURG (SPECIAL CONS) CASH (NEW)]"/>
        <member name="[Dim Services].[Service Name].&amp;[PK-LACRIMAL CANALICULUM RECONSTRUCTION/O3]"/>
        <member name="[Dim Services].[Service Name].&amp;[SPECIALIST EXAMINATION  FOLLOW UP IN HOME]"/>
        <member name="[Dim Services].[Service Name].&amp;[SURGICAL/ INVASIVE PROCEDURE CONSENT 15/6]"/>
        <member name=""/>
        <member name="[Dim Services].[Service Name].&amp;[2020- Cesarean Section by consultant-FIRST]"/>
        <member name="[Dim Services].[Service Name].&amp;[ADULT IV INJECTION FOLLOW UP [ Not used ]]]"/>
        <member name=""/>
        <member name="[Dim Services].[Service Name].&amp;[CYTOLOGY PATHOLOGICAL EXAMINATION (OTHERS)]"/>
        <member name="[Dim Services].[Service Name].&amp;[EMERGENCY CONSULTANT CALLING (10 AM-10 PM)]"/>
        <member name="[Dim Services].[Service Name].&amp;[EMERGENCY CONSULTANT CALLING (10 PM-10 AM)]"/>
        <member name="[Dim Services].[Service Name].&amp;[EXAMINATION LAMP -MAGNIFYING LAMP ON STAND]"/>
        <member name="[Dim Services].[Service Name].&amp;[EXAMINATION LAMP MAGNIFYING ON STAND CHINA]"/>
        <member name="[Dim Services].[Service Name].&amp;[FOLLOW UP  CARDIAC PROFILE (SPECIAL OFFER)]"/>
        <member name="[Dim Services].[Service Name].&amp;[Fundus examination + Cp refraction Package]"/>
        <member name="[Dim Services].[Service Name].&amp;[HCH-RISK PROCEDURE/TREATMENT CONSENT MR166]"/>
        <member name=""/>
        <member name="[Dim Services].[Service Name].&amp;[PK-ARTHROSCOPIC A.C.L. RECONSTRUCTION/R226]"/>
        <member name="[Dim Services].[Service Name].&amp;[PK-ARTHROSCOPIC RETINACULAR RECONSTRUCTION]"/>
        <member name="[Dim Services].[Service Name].&amp;[RADIOLOGY HIGH- RISK PROCEDURE CONSENT 8/7]"/>
        <member name=""/>
        <member name=""/>
        <member name="[Dim Services].[Service Name].&amp;[TRIANGULAR FIBRO CARTLIGE . RECONSTRUCTION]"/>
        <member name=""/>
        <member name="[Dim Services].[Service Name].&amp;[ FUNDUS EXAMINATION + CP REFRACTION PACKAGE]"/>
        <member name="[Dim Services].[Service Name].&amp;[(FOLLOW UP) PEDIATRICS(SPECIAL PROF)  (New)]"/>
        <member name="[Dim Services].[Service Name].&amp;[2016 - OPEN OVARIAN CYSTECTOMY - CONSULTANT]"/>
        <member name="[Dim Services].[Service Name].&amp;[2020- Cesarean Section by consultant-SHARED]"/>
        <member name="[Dim Services].[Service Name].&amp;[2020-Natural Childbirth by consultant-FIRST]"/>
        <member name="[Dim Services].[Service Name].&amp;[4.5MM STRAIGHT RECONSTRUCTION PLATE 12 HOLE]"/>
        <member name="[Dim Services].[Service Name].&amp;[Cesarean Section by consultant-FIRST DELUXE]"/>
        <member name="[Dim Services].[Service Name].&amp;[DIRECT POWER CONSOLE7007-000 MICROAIRE .USA]"/>
        <member name="[Dim Services].[Service Name].&amp;[HJH MRO16  CONSCIOUS SEDATION FORM  SIZE A4]"/>
        <member name="[Dim Services].[Service Name].&amp;[LEPROSY EXAMINATION  (SLIT SKIN SMEAR TEST)]"/>
        <member name="[Dim Services].[Service Name].&amp;[PK-RE CONSTRUCTION OF ORBITAL BASE FRACTURE]"/>
        <member name="[Dim Services].[Service Name].&amp;[PK-TISSUE EXPANDER REMOVAL + RECONSTRUCTION]"/>
        <member name="[Dim Services].[Service Name].&amp;[PROSTATIC SECRETION MICROSCOPIC EXAMINATION]"/>
        <member name="[Dim Services].[Service Name].&amp;[SCAPH LUNATE LIGAMENT RECONSTRUCTION credit]"/>
        <member name=""/>
        <member name="[Dim Services].[Service Name].&amp;[4.5MM STRAIGHT RECONSTRUCTION  PLATE 14 HOLE]"/>
        <member name=""/>
        <member name=""/>
        <member name="[Dim Services].[Service Name].&amp;[BIOPSY CONSULTATION WITH IMMUNOMARKERS STUDY]"/>
        <member name="[Dim Services].[Service Name].&amp;[CONSULTANT EXAMINATION- AT HOME-INSIDE MAADI]"/>
        <member name=""/>
        <member name="[Dim Services].[Service Name].&amp;[FINE NEEDLE ASPIRATE CYTOLOGICAL EXAMINATION]"/>
        <member name="[Dim Services].[Service Name].&amp;[HJH MR015   CONSENT TO PROCEDURE (ADMISSION)]"/>
        <member name="[Dim Services].[Service Name].&amp;[NEW UPGRADED BELLOW KIT FOLLOWIN CINCLUDED :]"/>
        <member name="[Dim Services].[Service Name].&amp;[ORTHOPEDIC FOREIGNER EXPERT PREPARATORY CONS]"/>
        <member name="[Dim Services].[Service Name].&amp;[PEDIATRIC CONSULTATION FOLLOW UP PACKAGE (G)]"/>
        <member name="[Dim Services].[Service Name].&amp;[PEDIATRIC FLU PKGE + FREE CONSULTATION OFFER]"/>
        <member name="[Dim Services].[Service Name].&amp;[09P14-03 LIPID MULTICONSTITUENT CLB ALINITY C]"/>
        <member name="[Dim Services].[Service Name].&amp;[2016 -  TOTAL HYSTERECTOMY 1 DAY - CONSULTANT]"/>
        <member name="[Dim Services].[Service Name].&amp;[2016 - TOTAL HYSTERECTOMY 2 DAYS - CONSULTANT]"/>
        <member name="[Dim Services].[Service Name].&amp;[2019-Therapeutic Laparoscope consultant First]"/>
        <member name="[Dim Services].[Service Name].&amp;[2020- Cesarean Section by consultant-DAY CASE]"/>
        <member name="[Dim Services].[Service Name].&amp;[2020- Hysterectomy-consultant (first deluxe )]"/>
        <member name="[Dim Services].[Service Name].&amp;[2020- Natural Childbirth by consultant-SHARED]"/>
        <member name="[Dim Services].[Service Name].&amp;[2020-Therapeutic Laparoscope consultant First]"/>
        <member name=""/>
        <member name=""/>
        <member name="[Dim Services].[Service Name].&amp;[FROZEN SECTION DURING OPERATION BY CONSULTANT]"/>
        <member name="[Dim Services].[Service Name].&amp;[GYN CONSULTATION + ULTRASOUND (SPECIAL OFFER)]"/>
        <member name="[Dim Services].[Service Name].&amp;[HOME CARE PHYSIOTHERAPY SESSION BY CONSULTANT]"/>
        <member name="[Dim Services].[Service Name].&amp;[Natural Childbirth by consultant-FIRST DELUXE]"/>
        <member name="[Dim Services].[Service Name].&amp;[O---EXAMINATION AND FOLLOW UP FOR INFERTILITY]"/>
        <member name="[Dim Services].[Service Name].&amp;[PHYSICIAN EXAMINATION IN REMOTE AREAS IN HOME]"/>
        <member name="[Dim Services].[Service Name].&amp;[X,RAY (CONTRAST STUDIES) CONSUMABLES INCLUDED]"/>
        <member name="[Dim Services].[Service Name].&amp;[2016 - CREDIT (CAESARIAN SECTION (CONSULTANT )]"/>
        <member name="[Dim Services].[Service Name].&amp;[2019-Therapeutic Laparoscope consultant Shared]"/>
        <member name="[Dim Services].[Service Name].&amp;[2020-Therapeutic Laparoscope consultant Shared]"/>
        <member name=""/>
        <member name="[Dim Services].[Service Name].&amp;[7TH  MONTH PREGNANCY FOLLOW UP (SPECIAL OFFER)]"/>
        <member name="[Dim Services].[Service Name].&amp;[AUDIOMETRY AND POSTUROGRAPHY CLINIC CONSULTANT]"/>
        <member name="[Dim Services].[Service Name].&amp;[BARIATRIC SURGERY FOREIGNER EXPERT-PREP - CONS]"/>
        <member name="[Dim Services].[Service Name].&amp;[CONSULTANT EXAMINATION- AT HOME- OUTSIDE MAADI]"/>
        <member name="[Dim Services].[Service Name].&amp;[DISCHARGE CONSENT AGAINST MEDICAL ADVISE MR024]"/>
        <member name="[Dim Services].[Service Name].&amp;[FOLLOW UP  CARDIAC PROFILE (SPECIAL OFFER) (G)]"/>
        <member name="[Dim Services].[Service Name].&amp;[INTERCOSTAL TUBE INSERTION ADULT BY CONSULTANT]"/>
        <member name="[Dim Services].[Service Name].&amp;[O--- POSTNATAL CARE AND FOLLOW UP FOR NEONATES]"/>
        <member name="[Dim Services].[Service Name].&amp;[PURCHOUR CONSULTS UNIT INTENSIVE CARE CHILDREN]"/>
        <member name="[Dim Services].[Service Name].&amp;[SPECIALIST EXAMINATION- AT HOME (INSIDE MAADI)]"/>
        <member name="[Dim Services].[Service Name].&amp;[ FUNDUS EXAMINATION + CP REFRACTION PACKAGE (G)]"/>
        <member name=""/>
        <member name="[Dim Services].[Service Name].&amp;[2020- Diagnostic Laparoscope -consultant(first)]"/>
        <member name="[Dim Services].[Service Name].&amp;[2020- Natural Childbirth by consultant-DAY CASE]"/>
        <member name="[Dim Services].[Service Name].&amp;[2020-Diagnostic Laparoscope-consultant (shared)]"/>
        <member name="[Dim Services].[Service Name].&amp;[ARTHROSCOPIC A C L RECONSTRUCTION&amp; MENISSECTOMY]"/>
        <member name="[Dim Services].[Service Name].&amp;[ARTHROSCOPIC A.C.L RECONSTRUCTION&amp; MENISSECTOMY]"/>
        <member name="[Dim Services].[Service Name].&amp;[EXAMINATION COUCH FIXED HEIGHT 2SECTIONS 350110]"/>
        <member name=""/>
        <member name="[Dim Services].[Service Name].&amp;[NOT USED -U/S IN OBE &amp; GYN CLINIC BY CONSULTANT]"/>
        <member name="[Dim Services].[Service Name].&amp;[Nursing sampling/service Consultation Home care]"/>
        <member name="[Dim Services].[Service Name].&amp;[O-2016 - TOTAL HYSTERECTOMY 2 DAYS - CONSULTANT]"/>
        <member name="[Dim Services].[Service Name].&amp;[Pedia - Specialist (HJH) Consultation Home care]"/>
        <member name="[Dim Services].[Service Name].&amp;[Printed Examination Book for Expatriate Workers]"/>
        <member name="[Dim Services].[Service Name].&amp;[RECONSTRUCTION OF TERMINAL PHALENX   2ND. STAGE]"/>
        <member name="[Dim Services].[Service Name].&amp;[Two month diet plan 8 follow ups One visit/week]"/>
        <member name=""/>
        <member name="[Dim Services].[Service Name].&amp;[2019-Therapeutic Laparoscope consultant Day Case]"/>
        <member name="[Dim Services].[Service Name].&amp;[2020-Open ovarian cystectomy-consultant (shared)]"/>
        <member name="[Dim Services].[Service Name].&amp;[2020-Therapeutic Laparoscope consultant Day Case]"/>
        <member name="[Dim Services].[Service Name].&amp;[ARTHROSCOPIC A.C.L. RECONSTRUCTION &amp; MENISECTOMY]"/>
        <member name="[Dim Services].[Service Name].&amp;[CYTOLOGY PATHOLOGICAL EXAMINATION(PLEURAL FLUID)]"/>
        <member name="[Dim Services].[Service Name].&amp;[DIABITIC PROFILE (FOLLOW UP) (SPECIAL OFFER) (G)]"/>
        <member name="[Dim Services].[Service Name].&amp;[EXPIRATORY CASSETTE CONSUMABLE OF SERVO I MAQUET]"/>
        <member name="[Dim Services].[Service Name].&amp;[HJH MRO24  CONSENT FOR DSCHARGE AGAINST MEDICAL.]"/>
        <member name="[Dim Services].[Service Name].&amp;[INSULIN PUMP DEVICE FOLLOW-UP AND RE-PROGRAMMING]"/>
        <member name="[Dim Services].[Service Name].&amp;[ONLINE FOLLOW UP(AFTER OPD PHYSICAL EXAMINATION)]"/>
        <member name="[Dim Services].[Service Name].&amp;[PEDIATRIC FLU PKGE + FREE CONSULTATION OFFER (G)]"/>
        <member name="[Dim Services].[Service Name].&amp;[RTI VACCINE PROMO (VAXIGRIP + PEDIATRIC  CONS. )]"/>
        <member name="[Dim Services].[Service Name].&amp;[SPECIALIST EXAMINATION- AT HOME ( OUTSIDE MAADI)]"/>
        <member name="[Dim Services].[Service Name].&amp;[08P62-01 SPECIFIC PROTEINS MULTICONST CLB ALINITY]"/>
        <member name="[Dim Services].[Service Name].&amp;[2016 - SUBTOTOTAL HYSTERECTOMY 1 DAY - CONSULTANT]"/>
        <member name="[Dim Services].[Service Name].&amp;[2020- Cesarean Section by consultant-FIRST DELUXE]"/>
        <member name="[Dim Services].[Service Name].&amp;[2020- Diagnostic hysteroscope-consultant (first )]"/>
        <member name="[Dim Services].[Service Name].&amp;[2020- Open ovarian cystectomy-consultant (first )]"/>
        <member name="[Dim Services].[Service Name].&amp;[BIOLOGICAL FLUID MICROSCOPIC EXAMINATION-NOT USED]"/>
        <member name="[Dim Services].[Service Name].&amp;[BUSINESS UNIT CONSISTS OF 4 PEOPLE: 4 SURFACE 140]"/>
        <member name="[Dim Services].[Service Name].&amp;[CERVICAL SPINE RECONSTRUCTION PLATES 3.5 - 488.66]"/>
        <member name="[Dim Services].[Service Name].&amp;[CYTOLOGY PATHOLOGICAL EXAMINATION (ASCITIC FLUID)]"/>
        <member name="[Dim Services].[Service Name].&amp;[DIABETES FOLLOW UP EVERY 6 MONTHS (SPECIAL OFFER)]"/>
        <member name="[Dim Services].[Service Name].&amp;[DRIVING LICENSE EXAMINATION PROCEDURES FORM (FORM]"/>
        <member name="[Dim Services].[Service Name].&amp;[GYN CONSULTATION + ULTRASOUND (SPECIAL OFFER) (G)]"/>
        <member name="[Dim Services].[Service Name].&amp;[INSERTION OF URINARY CATHTER FOLLOWING DILATATION]"/>
        <member name=""/>
        <member name="[Dim Services].[Service Name].&amp;[NGP68300 WHITE STAR SIGNATURE CONSOLE (AMQ)IRLAND]"/>
        <member name=""/>
        <member name="[Dim Services].[Service Name].&amp;[PHYSIOTHERAPY SPECIALIST EXAMINATION (ASSESMENT )]"/>
        <member name="[Dim Services].[Service Name].&amp;[PK-ENDOSCOPIC RECTAL AND ANAL EXAMINATION WITH OR]"/>
        <member name="[Dim Services].[Service Name].&amp;[PK-HYSTEROSCOPIC EXAMINATION &amp; ENDOMETRIAL BIOPSY]"/>
        <member name="[Dim Services].[Service Name].&amp;[PK-RECONSTRUCTION OF TERMINAL PHALENX CROSSFINGER]"/>
        <member name="[Dim Services].[Service Name].&amp;[Re-visit for re-evaluation examination at 3months]"/>
        <member name="[Dim Services].[Service Name].&amp;[Re-visit for re-evaluation examination at 6months]"/>
        <member name=""/>
        <member name="[Dim Services].[Service Name].&amp;[U/S GUIDED BIOPSY BY INTERVENTION RAD. CONSULTANT]"/>
        <member name="[Dim Services].[Service Name].&amp;[ PLASTIC ACRD WITH FOLLOWING SPECITICATION 5.4X8.6]"/>
        <member name="[Dim Services].[Service Name].&amp;[2016 - SUBTOTOTAL HYSTERECTOMY 2 DAYS - CONSULTANT]"/>
        <member name="[Dim Services].[Service Name].&amp;[2018-ACl Reconstruction AXA ( First class deluxe )]"/>
        <member name="[Dim Services].[Service Name].&amp;[2020- Diagnostic Laparoscope-consultant (day case)]"/>
        <member name="[Dim Services].[Service Name].&amp;[2020- Diagnostic hysteroscope-consultant (shared )]"/>
        <member name="[Dim Services].[Service Name].&amp;[2020- Therapeutic hysteroscope-consultant (shared)]"/>
        <member name="[Dim Services].[Service Name].&amp;[5TH  MONTH PREGNANCY FOLLOW UP (SPECIAL OFFER) (G)]"/>
        <member name="[Dim Services].[Service Name].&amp;[7TH  MONTH PREGNANCY FOLLOW UP (SPECIAL OFFER) (G)]"/>
        <member name="[Dim Services].[Service Name].&amp;[ACL/PCL ZIG CONSNSSTS OF:(2PCS)ACL JIG/PCL FEMORAL]"/>
        <member name="[Dim Services].[Service Name].&amp;[ARTHROSCOPIC PCL RECONSTRUCTION WITH PARTIAL MENIS]"/>
        <member name="[Dim Services].[Service Name].&amp;[ASFOLLOW HOSPAL PRISMAFLEX  MODEL NUMBER 113874 GA]"/>
        <member name="[Dim Services].[Service Name].&amp;[BOOK APPROVE THE EXAMINATION RADIOACTIVE CARBONATE]"/>
        <member name="[Dim Services].[Service Name].&amp;[BOOKLET/PADDED CONSTRUCTION  BROSHURE 25&quot;X20CM  8P]"/>
        <member name="[Dim Services].[Service Name].&amp;[BUSINESS UNIT CONSISTING OF TWO 120 CM 2 SURFACE *]"/>
        <member name="[Dim Services].[Service Name].&amp;[BUSINESS UNIT CONSISTS OF 4 PEOPLE 4 SURFACE 120 C]"/>
        <member name=""/>
        <member name="[Dim Services].[Service Name].&amp;[CONSENT FOR OVARIAN CYSTECTOMY / ECTOPIC PREGNANCY]"/>
        <member name="[Dim Services].[Service Name].&amp;[CONSULTANT UROLOGY PREPARATORY CLINIC-MOUSTAFA ELS]"/>
        <member name="[Dim Services].[Service Name].&amp;[DIABETES MELLITUS FOLLOW UP YEARLY (SPECIAL OFFER)]"/>
        <member name="[Dim Services].[Service Name].&amp;[EXCISION OF TUMOR OF THE MANDIBLE WITH RECONSTRUCT]"/>
        <member name="[Dim Services].[Service Name].&amp;[GAMA GYNAECOLOGICAL EXAMINATION TABLE MEDISA SPAIN]"/>
        <member name="[Dim Services].[Service Name].&amp;[INFERTILITY CLINIC &amp; REPEATED ABORTION - CONSULTAN]"/>
        <member name="[Dim Services].[Service Name].&amp;[INSERTION OF URINARY CATHETER FOLLOWING DILATATION]"/>
        <member name="[Dim Services].[Service Name].&amp;[LATERAL COLLATERAL LIGAMENT RECONSTRUCTION OF KNEE]"/>
        <member name="[Dim Services].[Service Name].&amp;[MANDIBULAR RECONSTRUCTION BY AUTOGENOUS BONE GRAFT]"/>
        <member name="[Dim Services].[Service Name].&amp;[MANDIBULAR RECONSTRUCTION BY RE-CONSTRUCTIVE PLATE]"/>
        <member name="[Dim Services].[Service Name].&amp;[NOT USED-HOSPITAL CONSULTANT CALL TO SPECIAL UNITS]"/>
        <member name=""/>
        <member name="[Dim Services].[Service Name].&amp;[OPHTHALMOLOGY EXAMINATION UNIT MODEL MILLENIUM POL]"/>
        <member name=""/>
        <member name="[Dim Services].[Service Name].&amp;[PK-ARTHROSCOPIC PCL RECONSTRUCTION WITH PARTIAL ME]"/>
        <member name="[Dim Services].[Service Name].&amp;[PK-BREAST CONSERVATIVE SURGERY FOR BREAST CANSER +]"/>
        <member name="[Dim Services].[Service Name].&amp;[PK-ENDOSCOPY RECTAL AND ANL EXAMINATION WITH OR WI]"/>
        <member name="[Dim Services].[Service Name].&amp;[PK-LATERAL COLLATERAL LIGAMENT RECONSTRUCTION OF K]"/>
        <member name="[Dim Services].[Service Name].&amp;[PK-OPEN REDUCTION AND RECONSTRUCTION OF DISPLACED,]"/>
        <member name="[Dim Services].[Service Name].&amp;[PK-RECONSTRUCTION OF COLLATERAL LIGAMENT OF THUMB/]"/>
        <member name="[Dim Services].[Service Name].&amp;[PK-RECONSTRUCTION OF TERMINAL PHALENX   2ND. STAGE]"/>
        <member name="[Dim Services].[Service Name].&amp;[PUBLIC AREA TROLLEY INCLUDING THE FOLLOWING VCN140]"/>
        <member name="[Dim Services].[Service Name].&amp;[PUBLIC AREA TROLLEY INCLUDING THE FOLLOWING VCN141]"/>
        <member name="[Dim Services].[Service Name].&amp;[RECONSTRUCTION OF COLLATERAL LIGAMENT OF THE THUMB]"/>
        <member name="[Dim Services].[Service Name].&amp;[RECONSTRUCTION OF TERMINAL PHALENX CROSSFINGER  1S]"/>
        <member name=""/>
        <member name=""/>
        <member name="[Dim Services].[Service Name].&amp;[TDU-LITE  WITH SOFT WARE LICONSE TO CONTROL THE QU]"/>
        <member name="[Dim Services].[Service Name].&amp;[THIS PATIENT HAS APPOINTMENTS WITH THE FOLLOWING C]"/>
        <member name="[Dim Services].[Service Name].&amp;[TOSHIBA CT AQUILION PRIME 80S W/CONSOLE AND AIDR 3]"/>
        <member name="[Dim Services].[Service Name].&amp;[2016 - LAPAROSCOPIC OVARIAN CYSTECTOMY - CONSULTANT]"/>
        <member name="[Dim Services].[Service Name].&amp;[2020- Natural Childbirth by consultant-FIRST DELUXE]"/>
        <member name="[Dim Services].[Service Name].&amp;[2020- Therapeutic hysteroscope -consultant( first )]"/>
        <member name="[Dim Services].[Service Name].&amp;[2020-Open ovarian cystectomy-consultant (day case )]"/>
        <member name="[Dim Services].[Service Name].&amp;[RTI VACCINE PROMO (VAXIGRIP + PEDIATRIC  CONS. ) -s]"/>
        <member name=""/>
        <member name="[Dim Services].[Service Name].&amp;[2019-Therapeutic Laparoscope consultant First Deluxe]"/>
        <member name="[Dim Services].[Service Name].&amp;[2020- Diagnostic hysteroscope-consultant (day case )]"/>
        <member name="[Dim Services].[Service Name].&amp;[2020- Therapeutic hysteroscope-consultant (day case)]"/>
        <member name="[Dim Services].[Service Name].&amp;[2020-Therapeutic Laparoscope consultant First Deluxe]"/>
        <member name="[Dim Services].[Service Name].&amp;[Consultation with Audiologist + Audiology Assessment]"/>
        <member name="[Dim Services].[Service Name].&amp;[DIABETES FOLLOW UP EVERY 6 MONTHS (SPECILA OFFER)(G)]"/>
        <member name=""/>
        <member name=""/>
        <member name="[Dim Services].[Service Name].&amp;[Wellness Consultation + one month membership package]"/>
        <member name="[Dim Services].[Service Name].&amp;[dental examination for mother +pedo examination free]"/>
        <member name="[Dim Services].[Service Name].&amp;[2020- Diagnostic Laparoscope -consultant(first delux)]"/>
        <member name="[Dim Services].[Service Name].&amp;[CIRCUMCISION BY PROF / CONSULTANT (LESS THAN 3 MONTHS]"/>
        <member name="[Dim Services].[Service Name].&amp;[NOT USED SPECIALIST EXAMINATION ( 2ND IN SAME VISIT )]"/>
        <member name="[Dim Services].[Service Name].&amp;[O--- GENERAL EXAMINATION AND CARE FOR SCHOOL CHILDERN]"/>
        <member name="[Dim Services].[Service Name].&amp;[PK-LATERAL COLLATERAL LIGAMENT RECONSTRUCTION OF KNEE]"/>
        <member name="[Dim Services].[Service Name].&amp;[1 ST AND 2ND MONTH PREGNANCY FOLLOW UP (SPECIAL OFFER)]"/>
        <member name="[Dim Services].[Service Name].&amp;[CONSULTANT FEES FOR SLEEPLAB FOR FOLLOWIMG UP THE CASE]"/>
        <member name="[Dim Services].[Service Name].&amp;[DIABETES MELLITUS FOLLOW UP YEARLY (SPECIAL OFFER) (G)]"/>
        <member name="[Dim Services].[Service Name].&amp;[ULTRASONOGRAPHIC EXAMINATION.(NO REPORT) [ Not used ]]]"/>
        <member name="[Dim Services].[Service Name].&amp;[(NOT USED) ELECTRICAL CERVICAL CAUTARIZATION CONSULTANT]"/>
        <member name="[Dim Services].[Service Name].&amp;[2020- Diagnostic hysteroscope-consultant (first delux )]"/>
        <member name="[Dim Services].[Service Name].&amp;[CONFIRMED COVID CONSULTANT VISIT (WITHOUT COST OF PPEs)]"/>
        <member name="[Dim Services].[Service Name].&amp;[INTRA VASCULAR ULTRASONOGRAPHY-NOT INCLUDED CONSUMABLES]"/>
        <member name="[Dim Services].[Service Name].&amp;[MASTECTOMY WITH RECONSTRUCTION WITH LATISMUS DORSI FLAP]"/>
        <member name="[Dim Services].[Service Name].&amp;[NOT USED SPECIALIST EYE EXAMINATION (2ND IN SAME VISIT)]"/>
        <member name="[Dim Services].[Service Name].&amp;[O---- PROGRAM FOR DIAGNOSIS AND FOLLOW UP OF JOINT PAIN]"/>
        <member name="[Dim Services].[Service Name].&amp;[SUSPECTED COVID CONSULTANT VISIT (WITHOUT COST OF PPEs)]"/>
        <member name="[Dim Services].[Service Name].&amp;[2019-CUT WOUND INVOLVING UNDERLYING MUSCLE BY CONSULTANT]"/>
        <member name="[Dim Services].[Service Name].&amp;[2020- Open ovarian cystectomy-consultant (first deluxe )]"/>
        <member name="[Dim Services].[Service Name].&amp;[2020- Therapeutic hysteroscope -consultant(first deluxe)]"/>
        <member name="[Dim Services].[Service Name].&amp;[2020-CUT WOUND INVOLVING UNDERLYING MUSCLE BY CONSULTANT]"/>
        <member name="[Dim Services].[Service Name].&amp;[NOT USED CONSULTANT  EYE EXAMINATION (2ND IN SAME VISIT)]"/>
        <member name="[Dim Services].[Service Name].&amp;[PK-RECONSTRUCTION OF COLLATERAL LIGAMENT OF THUMB/FINGER]"/>
        <member name="[Dim Services].[Service Name].&amp;[NOT USED-SPECIALIST CALL TO SPECIAL UNITS FOLLOW UP VISIT]"/>
        <member name="[Dim Services].[Service Name].&amp;[ONLINE CONSULTANT FOLLOW UP(FOR OPD PHYSICAL EXAMINATION)]"/>
        <member name="[Dim Services].[Service Name].&amp;[ONLINE SPECIALIST FOLLOW UP(FOR OPD PHYSICAL EXAMINATION)]"/>
        <member name="[Dim Services].[Service Name].&amp;[PHYSIOTHERAPY SPECIALIST EXAMINATION (ASSESMENT ) IN HOME]"/>
        <member name="[Dim Services].[Service Name].&amp;[PK-ARTHROSCOPIC A.C.L. RECONSTRUCTION &amp; MENISCECTOMY/R227]"/>
        <member name="[Dim Services].[Service Name].&amp;[1 ST AND 2ND MONTH PREGNANCY FOLLOW UP (SPECIAL OFFER) (G)]"/>
        <member name="[Dim Services].[Service Name].&amp;[2020-MALIGNANT TUMOR EXCISION (BREAST CONSERVATIVE SURGERY)]"/>
        <member name="[Dim Services].[Service Name].&amp;[ECHO BY EXTERNAL PICU CONSULTANT (INCLUDE CONSULTANT FEES )]"/>
        <member name="[Dim Services].[Service Name].&amp;[VITAMIN D + CA PROMOTION + FREE CONSULTATION + DENISTOMETRY]"/>
        <member name="[Dim Services].[Service Name].&amp;[2018- MALIGNANT TUMOR EXCISION (BREAST CONSERVATIVE SURGERY)]"/>
        <member name="[Dim Services].[Service Name].&amp;[2019- MALIGNANT TUMOR EXCISION (BREAST CONSERVATIVE SURGERY)]"/>
        <member name="[Dim Services].[Service Name].&amp;[PK-ARTHROSCOPIC PCL RECONSTRUCTION WITH PARTIAL MENISCECTOMY]"/>
        <member name=""/>
        <member name="[Dim Services].[Service Name].&amp;[(NOT USED) CHEMICAL CAUTARIZATION OF THE CERVIX BY CONSULTANT]"/>
        <member name="[Dim Services].[Service Name].&amp;[PK-RECONSTRUCTION OF TERMINAL PHALENX CROSSFINGER  1ST. STAGE]"/>
        <member name="[Dim Services].[Service Name].&amp;[2018- MALIGNANT TUMOR EXCISION (BREAST RECONSTRUCTIVE SURGERY)]"/>
        <member name="[Dim Services].[Service Name].&amp;[2019-Cut Wound involving underlying muscle by consultant-first]"/>
        <member name="[Dim Services].[Service Name].&amp;[2020-Cut Wound involving underlying muscle by consultant-first]"/>
        <member name="[Dim Services].[Service Name].&amp;[NOT USED CONSULTANT EYE EXAMINATION (2ND IN SAME VISIT)IN HOME]"/>
        <member name="[Dim Services].[Service Name].&amp;[O-TONSILLECTOMY+ADENIODECTOMY-1 DAY-HOSPITAL- CONS/ SPECIALIST]"/>
        <member name="[Dim Services].[Service Name].&amp;[PK-ENDOSCOPY RECTAL AND ANL EXAMINATION WITH OR WITHOUT BIOPSY]"/>
        <member name="[Dim Services].[Service Name].&amp;[2019-Cut Wound involving underlying muscle by consultant-shared]"/>
        <member name="[Dim Services].[Service Name].&amp;[2020-Cut Wound involving underlying muscle by consultant-shared]"/>
        <member name="[Dim Services].[Service Name].&amp;[NOT USED PHYSICIAN EXAMINATION EXCEEDING ONE HOUR/ HOUR IN HOME]"/>
        <member name=""/>
        <member name="[Dim Services].[Service Name].&amp;[ NOT USED PHYSICIAN EXAMINATION EXCEEDING ONE HOUR/ HOUR IN HOME]"/>
        <member name="[Dim Services].[Service Name].&amp;[PK-ENDOSCOPIC RECTAL AND ANAL EXAMINATION WITH OR WITHOUT BIOBSY]"/>
        <member name="[Dim Services].[Service Name].&amp;[2019-Cut Wound involving underlying muscle by consultant-Day case]"/>
        <member name="[Dim Services].[Service Name].&amp;[2019-malignant tumor excision (breast conservative surgery)-first]"/>
        <member name="[Dim Services].[Service Name].&amp;[2020-Cut Wound involving underlying muscle by consultant-Day case]"/>
        <member name="[Dim Services].[Service Name].&amp;[2020-malignant tumor excision (breast conservative surgery)-first]"/>
        <member name="[Dim Services].[Service Name].&amp;[CLINICAL PROCEDURE BY PHYSICIAN )EXAMINATION FEE IS NOT INCLUDED)]"/>
        <member name="[Dim Services].[Service Name].&amp;[NOT USED-HOSPITAL CONSULTANT CALL INSIDE THE HOSPITAL (INPATIANT)]"/>
        <member name="[Dim Services].[Service Name].&amp;[NOT USED-HOSPITAL CONSULTANT HOME VISIT AFTER MIDNIGHT &amp; HOLIDAYS]"/>
        <member name="[Dim Services].[Service Name].&amp;[TELEMEDICINE CONSULTANT FEES (INCLUDING SPECIALIST &amp; NURSE VISIT)]"/>
        <member name="[Dim Services].[Service Name].&amp;[2019-malignant tumor excision (breast conservative surgery)-shared]"/>
        <member name="[Dim Services].[Service Name].&amp;[2020-malignant tumor excision (breast conservative surgery)-shared]"/>
        <member name="[Dim Services].[Service Name].&amp;[NOT USED-HOSPITAL CONSULTANT FOLLOW UP INPATIENT AND SPECIAL UNITS]"/>
        <member name="[Dim Services].[Service Name].&amp;[MANDIBULAR RECONSTRUCTION BY RECONSTRUCTION BY RECONSTRUCTIVE PLATE]"/>
        <member name="[Dim Services].[Service Name].&amp;[2019-malignant tumor excision (breast conservative surgery) day case]"/>
        <member name="[Dim Services].[Service Name].&amp;[2020-malignant tumor excision (breast conservative surgery) day case]"/>
        <member name="[Dim Services].[Service Name].&amp;[2019-Cut Wound involving underlying muscle by consultant-first deluxe]"/>
        <member name="[Dim Services].[Service Name].&amp;[2020-Cut Wound involving underlying muscle by consultant-first deluxe]"/>
        <member name="[Dim Services].[Service Name].&amp;[PK-BREAST CONSERVATIVE SURGERY FOR BREAST CANSER + AXILLARY CLEARANCE]"/>
        <member name="[Dim Services].[Service Name].&amp;[NOT USED-EXTERNAL CONSULTANT HOME VISIT IN HOLIDAYS AND AFTER MIDNIGHT]"/>
        <member name=""/>
        <member name="[Dim Services].[Service Name].&amp;[HOSPITAL PED CONSULTANT OR EXTERNAL PED CONSULTANT TO THE DELIVARY ROOM]"/>
        <member name="[Dim Services].[Service Name].&amp;[ONLINE CONSULTANT(TELE KIT BY NURSE AT HOME) (AWAY FROM PROCEDURE FEES)]"/>
        <member name="[Dim Services].[Service Name].&amp;[PRE-ORTHODONTIC TREATMENT EXAMINATION TO MONITOR GROWTH AND DEVELOPMENT]"/>
        <member name="[Dim Services].[Service Name].&amp;[ HAIR EXAMINATION                                           اختبار الشعر]"/>
        <member name="[Dim Services].[Service Name].&amp;[2019-malignant tumor excision (breast conservative surgery)-first deluxe]"/>
        <member name="[Dim Services].[Service Name].&amp;[2020-malignant tumor excision (breast conservative surgery)-first deluxe]"/>
        <member name=""/>
        <member name="[Dim Services].[Service Name].&amp;[SPECIALIST EXAMINATION IN HOME (VAS,OPHTALMOLOGY,NEUROSURGERY,NEUROLOGY,ENT)]"/>
        <member name="[Dim Services].[Service Name].&amp;[PK-OPEN REDUCTION AND RECONSTRUCTION OF DISPLACED, NON UNITED FRACTURE PELUIS]"/>
        <member name="[Dim Services].[Service Name].&amp;[EXCHANGE TRANSFUSION FOR NEONATES IN THE INCUBATOR( NOT INCLUDING CONSUMBLES )]"/>
        <member name=""/>
        <member name="[Dim Services].[Service Name].&amp;[ORTHODONTIC RETENTION (REMOVAL OF APPLIANCES, CONSTRUCTION AND PLACEMENT OF RETA]"/>
        <member name="[Dim Services].[Service Name].&amp;[SPECIALIST EXAMINATION IN HOME (vascular,ophthalmology,neurosurgery,neurology,ENT)]"/>
        <member name="[Dim Services].[Service Name].&amp;[ONLINE CONSULTANT (TELEKIT BY NURSE AND SPECILIST AT HOME)(AWAY FROM PROCEDURE FEES)]"/>
        <member name="[Dim Services].[Service Name].&amp;[NOT USED-EXTERNAL CONSULTANT CALL TO SPECIAL UNITS AND HOSPITAL INPATIENT FIRST VISIT]"/>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7">
    <rowHierarchyUsage hierarchyUsage="70"/>
    <rowHierarchyUsage hierarchyUsage="12"/>
    <rowHierarchyUsage hierarchyUsage="111"/>
    <rowHierarchyUsage hierarchyUsage="110"/>
    <rowHierarchyUsage hierarchyUsage="115"/>
    <rowHierarchyUsage hierarchyUsage="236"/>
    <rowHierarchyUsage hierarchyUsage="23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tor_Name" xr10:uid="{03DC071F-91BF-4AFC-867D-8ABBD2BB0976}" sourceName="Doctor Name">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alty" xr10:uid="{551A138D-A670-44FE-BC60-3D7403D4C7D1}" sourceName="Specialty">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ctor Name 1" xr10:uid="{9436B3D7-043D-4C99-8F05-4CE17D0863DD}" cache="Slicer_Doctor_Name" caption="Doctor Name" startItem="21" rowHeight="241300"/>
  <slicer name="Specialty 1" xr10:uid="{6899020A-9E7F-4A04-AC98-5EBA4C0D8101}" cache="Slicer_Specialty" caption="Specialt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ctor Name" xr10:uid="{6D5C30EA-FEAF-4996-8A5C-8E74EE04838A}" cache="Slicer_Doctor_Name" caption="Doctor Name" rowHeight="241300"/>
  <slicer name="Specialty" xr10:uid="{1F11DCFA-3DD7-4D06-9B65-B982C0836239}" cache="Slicer_Specialty" caption="Specialt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5C4A92-A62B-48A5-9DCD-9BC8E079251D}" name="Table1" displayName="Table1" ref="GS10:HY84" totalsRowShown="0" headerRowDxfId="10240">
  <autoFilter ref="GS10:HY84" xr:uid="{675C4A92-A62B-48A5-9DCD-9BC8E079251D}"/>
  <tableColumns count="33">
    <tableColumn id="1" xr3:uid="{51EABF66-9ADE-4783-9D6B-1ECEE93362A5}" name="Doctor Name" dataDxfId="10239">
      <calculatedColumnFormula>IF(FL11=0,"",FL11)</calculatedColumnFormula>
    </tableColumn>
    <tableColumn id="2" xr3:uid="{B8071790-1828-4CAF-9ABC-E7360D7D7347}" name="Specialty" dataDxfId="10238">
      <calculatedColumnFormula>IFERROR(VLOOKUP(Table1[[#This Row],[Doctor Name]],'Doctors Data'!$A:$D,4,0),"")</calculatedColumnFormula>
    </tableColumn>
    <tableColumn id="3" xr3:uid="{E0032D5C-4CA5-4695-8121-A7808A34CF9F}" name="Friday, 01 Apr 2022">
      <calculatedColumnFormula>IF(FN11=0,"",FN11)</calculatedColumnFormula>
    </tableColumn>
    <tableColumn id="4" xr3:uid="{D388E4E6-7EA1-45E8-88E1-8B379CE18BF8}" name="Saturday, 02 Apr 2022">
      <calculatedColumnFormula>IF(FO11=0,"",FO11)</calculatedColumnFormula>
    </tableColumn>
    <tableColumn id="5" xr3:uid="{708F926C-0B50-404F-8821-5DCE6D4CC5BD}" name="Sunday, 03 Apr 2022">
      <calculatedColumnFormula>IF(FP11=0,"",FP11)</calculatedColumnFormula>
    </tableColumn>
    <tableColumn id="6" xr3:uid="{279D8F09-0488-4E97-80A7-B67A05EF8443}" name="Monday, 04 Apr 2022">
      <calculatedColumnFormula>IF(FQ11=0,"",FQ11)</calculatedColumnFormula>
    </tableColumn>
    <tableColumn id="7" xr3:uid="{9317D8EF-CF84-4F4C-9445-E3AA3AA69975}" name="Tuesday, 05 Apr 2022">
      <calculatedColumnFormula>IF(FR11=0,"",FR11)</calculatedColumnFormula>
    </tableColumn>
    <tableColumn id="8" xr3:uid="{9EEA2E34-A01F-4BFA-8666-464BF6B346F4}" name="Wednesday, 06 Apr 2022">
      <calculatedColumnFormula>IF(FS11=0,"",FS11)</calculatedColumnFormula>
    </tableColumn>
    <tableColumn id="9" xr3:uid="{2A430B45-022F-4C2B-B00E-89EB68A8C20B}" name="Thursday, 07 Apr 2022">
      <calculatedColumnFormula>IF(FT11=0,"",FT11)</calculatedColumnFormula>
    </tableColumn>
    <tableColumn id="10" xr3:uid="{3AB85509-00BF-42F2-A467-E80F159A9653}" name="Friday, 08 Apr 2022">
      <calculatedColumnFormula>IF(FU11=0,"",FU11)</calculatedColumnFormula>
    </tableColumn>
    <tableColumn id="11" xr3:uid="{B5E35564-CD04-48D0-8119-AD0A2C5F1E7C}" name="Saturday, 09 Apr 2022">
      <calculatedColumnFormula>IF(FV11=0,"",FV11)</calculatedColumnFormula>
    </tableColumn>
    <tableColumn id="12" xr3:uid="{F19A3E47-3127-4B75-ABD8-16443FBA3AD6}" name="Column7">
      <calculatedColumnFormula>IF(FW11=0,"",FW11)</calculatedColumnFormula>
    </tableColumn>
    <tableColumn id="13" xr3:uid="{9D45A819-E450-49B6-B25D-1579E5CE5A50}" name="Column8">
      <calculatedColumnFormula>IF(FX11=0,"",FX11)</calculatedColumnFormula>
    </tableColumn>
    <tableColumn id="14" xr3:uid="{BB7C4FA4-BECE-4EE7-A754-11942758FF46}" name="Column9">
      <calculatedColumnFormula>IF(FY11=0,"",FY11)</calculatedColumnFormula>
    </tableColumn>
    <tableColumn id="15" xr3:uid="{00C4D912-3203-4492-A9AA-26E3DCAD67C4}" name="Column10">
      <calculatedColumnFormula>IF(FZ11=0,"",FZ11)</calculatedColumnFormula>
    </tableColumn>
    <tableColumn id="16" xr3:uid="{7A754923-5974-473A-9BAE-5D0F314E8DE5}" name="Column11">
      <calculatedColumnFormula>IF(GA11=0,"",GA11)</calculatedColumnFormula>
    </tableColumn>
    <tableColumn id="17" xr3:uid="{9E16D955-DE57-4D53-AA86-C932E5357AAA}" name="Column12">
      <calculatedColumnFormula>IF(GB11=0,"",GB11)</calculatedColumnFormula>
    </tableColumn>
    <tableColumn id="18" xr3:uid="{04EFF5AB-8D84-40D9-A42D-77228156A43A}" name="Column13">
      <calculatedColumnFormula>IF(GC11=0,"",GC11)</calculatedColumnFormula>
    </tableColumn>
    <tableColumn id="19" xr3:uid="{733F84E6-B623-44A2-9029-A445C0D37DF0}" name="Column14">
      <calculatedColumnFormula>IF(GD11=0,"",GD11)</calculatedColumnFormula>
    </tableColumn>
    <tableColumn id="20" xr3:uid="{EF622C5B-493D-4C17-808A-F382038DA10B}" name="Column15">
      <calculatedColumnFormula>IF(GE11=0,"",GE11)</calculatedColumnFormula>
    </tableColumn>
    <tableColumn id="21" xr3:uid="{54526D2A-AED8-47DF-976A-862E354F05FE}" name="Column16">
      <calculatedColumnFormula>IF(GF11=0,"",GF11)</calculatedColumnFormula>
    </tableColumn>
    <tableColumn id="22" xr3:uid="{7F7D5D94-758A-41F6-94B9-302DA66B02D5}" name="Column17">
      <calculatedColumnFormula>IF(GG11=0,"",GG11)</calculatedColumnFormula>
    </tableColumn>
    <tableColumn id="23" xr3:uid="{E52647C1-7089-4B93-B6E8-3C6D92123741}" name="Column18">
      <calculatedColumnFormula>IF(GH11=0,"",GH11)</calculatedColumnFormula>
    </tableColumn>
    <tableColumn id="24" xr3:uid="{FF30308F-6EFA-4238-A303-9D43634C1548}" name="Column19">
      <calculatedColumnFormula>IF(GI11=0,"",GI11)</calculatedColumnFormula>
    </tableColumn>
    <tableColumn id="25" xr3:uid="{A910B410-0202-4BAD-8692-7B037D5DD405}" name="Column20">
      <calculatedColumnFormula>IF(GJ11=0,"",GJ11)</calculatedColumnFormula>
    </tableColumn>
    <tableColumn id="26" xr3:uid="{5E602076-5D13-4AAC-B307-CD6B1E1A0BDF}" name="Column21">
      <calculatedColumnFormula>IF(GK11=0,"",GK11)</calculatedColumnFormula>
    </tableColumn>
    <tableColumn id="27" xr3:uid="{2EA00779-55B6-4E11-8283-CED05AC5A162}" name="Column22">
      <calculatedColumnFormula>IF(GL11=0,"",GL11)</calculatedColumnFormula>
    </tableColumn>
    <tableColumn id="28" xr3:uid="{C2C91374-662F-46FA-9278-3FAB3AFB3578}" name="Column23">
      <calculatedColumnFormula>IF(GM11=0,"",GM11)</calculatedColumnFormula>
    </tableColumn>
    <tableColumn id="29" xr3:uid="{E511A6D5-AA98-470B-AC92-0DE1E79D702D}" name="Column24">
      <calculatedColumnFormula>IF(GN11=0,"",GN11)</calculatedColumnFormula>
    </tableColumn>
    <tableColumn id="30" xr3:uid="{5623B598-AC4F-42F7-AEA8-A467C40F8FE7}" name="Column25">
      <calculatedColumnFormula>IF(GO11=0,"",GO11)</calculatedColumnFormula>
    </tableColumn>
    <tableColumn id="31" xr3:uid="{3901877E-0274-49DB-AF7A-728140DB3641}" name="Column26">
      <calculatedColumnFormula>IF(GP11=0,"",GP11)</calculatedColumnFormula>
    </tableColumn>
    <tableColumn id="32" xr3:uid="{5AB2F5E7-14ED-4F93-862B-7E18E0E2512E}" name="Column27">
      <calculatedColumnFormula>IF(GQ11=0,"",GQ11)</calculatedColumnFormula>
    </tableColumn>
    <tableColumn id="33" xr3:uid="{554293A1-A040-43CD-B56B-13B82777FDEF}" name="Column28">
      <calculatedColumnFormula>IF(GR11=0,"",GR11)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4.xml"/><Relationship Id="rId7" Type="http://schemas.microsoft.com/office/2007/relationships/slicer" Target="../slicers/slicer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table" Target="../tables/table1.xml"/><Relationship Id="rId5" Type="http://schemas.openxmlformats.org/officeDocument/2006/relationships/drawing" Target="../drawings/drawing8.xml"/><Relationship Id="rId4"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1333-9317-45B0-A97A-D67BC740173E}">
  <sheetPr codeName="Sheet7">
    <tabColor theme="4" tint="0.39997558519241921"/>
  </sheetPr>
  <dimension ref="A1:U22"/>
  <sheetViews>
    <sheetView showGridLines="0" workbookViewId="0">
      <selection activeCell="F14" sqref="F14"/>
    </sheetView>
  </sheetViews>
  <sheetFormatPr defaultColWidth="0" defaultRowHeight="15" zeroHeight="1" x14ac:dyDescent="0.25"/>
  <cols>
    <col min="1" max="1" width="9.140625" customWidth="1"/>
    <col min="2" max="2" width="7" customWidth="1"/>
    <col min="3" max="3" width="6.5703125" customWidth="1"/>
    <col min="4" max="21" width="9.140625" customWidth="1"/>
    <col min="22"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sheetData>
  <sheetProtection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7EC5F-027E-4C65-8DFC-7EECF9FB9ED0}">
  <sheetPr codeName="Sheet15">
    <tabColor theme="7" tint="0.39997558519241921"/>
  </sheetPr>
  <dimension ref="A1:AD278"/>
  <sheetViews>
    <sheetView showGridLines="0" zoomScale="70" zoomScaleNormal="70" workbookViewId="0">
      <selection activeCell="O7" sqref="O7"/>
    </sheetView>
  </sheetViews>
  <sheetFormatPr defaultColWidth="0" defaultRowHeight="15" zeroHeight="1" x14ac:dyDescent="0.25"/>
  <cols>
    <col min="1" max="30" width="9.140625" style="124" customWidth="1"/>
    <col min="31" max="16384" width="9.140625" style="124"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15.75" thickBot="1" x14ac:dyDescent="0.3"/>
    <row r="10" spans="1:8" ht="15.75" thickBot="1" x14ac:dyDescent="0.3"/>
    <row r="11" spans="1:8" ht="15" customHeight="1" x14ac:dyDescent="0.25">
      <c r="A11" s="244" t="s">
        <v>472</v>
      </c>
      <c r="B11" s="245"/>
      <c r="C11" s="245"/>
      <c r="D11" s="245"/>
      <c r="E11" s="245"/>
      <c r="F11" s="245"/>
      <c r="G11" s="245"/>
      <c r="H11" s="246"/>
    </row>
    <row r="12" spans="1:8" ht="15.75" customHeight="1" thickBot="1" x14ac:dyDescent="0.3">
      <c r="A12" s="247"/>
      <c r="B12" s="248"/>
      <c r="C12" s="248"/>
      <c r="D12" s="248"/>
      <c r="E12" s="248"/>
      <c r="F12" s="248"/>
      <c r="G12" s="248"/>
      <c r="H12" s="249"/>
    </row>
    <row r="13" spans="1:8" x14ac:dyDescent="0.25"/>
    <row r="14" spans="1:8" x14ac:dyDescent="0.25"/>
    <row r="15" spans="1:8" x14ac:dyDescent="0.25"/>
    <row r="16" spans="1:8"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spans="1:7" x14ac:dyDescent="0.25"/>
    <row r="66" spans="1:7" x14ac:dyDescent="0.25"/>
    <row r="67" spans="1:7" x14ac:dyDescent="0.25"/>
    <row r="68" spans="1:7" x14ac:dyDescent="0.25"/>
    <row r="69" spans="1:7" x14ac:dyDescent="0.25"/>
    <row r="70" spans="1:7" x14ac:dyDescent="0.25"/>
    <row r="71" spans="1:7" x14ac:dyDescent="0.25"/>
    <row r="72" spans="1:7" ht="15.75" thickBot="1" x14ac:dyDescent="0.3"/>
    <row r="73" spans="1:7" ht="15" customHeight="1" x14ac:dyDescent="0.25">
      <c r="A73" s="244" t="s">
        <v>473</v>
      </c>
      <c r="B73" s="245"/>
      <c r="C73" s="245"/>
      <c r="D73" s="245"/>
      <c r="E73" s="245"/>
      <c r="F73" s="245"/>
      <c r="G73" s="246"/>
    </row>
    <row r="74" spans="1:7" ht="15.75" customHeight="1" thickBot="1" x14ac:dyDescent="0.3">
      <c r="A74" s="247"/>
      <c r="B74" s="248"/>
      <c r="C74" s="248"/>
      <c r="D74" s="248"/>
      <c r="E74" s="248"/>
      <c r="F74" s="248"/>
      <c r="G74" s="249"/>
    </row>
    <row r="75" spans="1:7" x14ac:dyDescent="0.25"/>
    <row r="76" spans="1:7" x14ac:dyDescent="0.25"/>
    <row r="77" spans="1:7" x14ac:dyDescent="0.25"/>
    <row r="78" spans="1:7" x14ac:dyDescent="0.25"/>
    <row r="79" spans="1:7" x14ac:dyDescent="0.25"/>
    <row r="80" spans="1:7"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spans="1:8" x14ac:dyDescent="0.25"/>
    <row r="98" spans="1:8" x14ac:dyDescent="0.25"/>
    <row r="99" spans="1:8" x14ac:dyDescent="0.25"/>
    <row r="100" spans="1:8" x14ac:dyDescent="0.25"/>
    <row r="101" spans="1:8" x14ac:dyDescent="0.25"/>
    <row r="102" spans="1:8" x14ac:dyDescent="0.25"/>
    <row r="103" spans="1:8" x14ac:dyDescent="0.25"/>
    <row r="104" spans="1:8" x14ac:dyDescent="0.25"/>
    <row r="105" spans="1:8" x14ac:dyDescent="0.25"/>
    <row r="106" spans="1:8" x14ac:dyDescent="0.25"/>
    <row r="107" spans="1:8" ht="15.75" thickBot="1" x14ac:dyDescent="0.3"/>
    <row r="108" spans="1:8" ht="15" customHeight="1" x14ac:dyDescent="0.25">
      <c r="A108" s="244" t="s">
        <v>482</v>
      </c>
      <c r="B108" s="245"/>
      <c r="C108" s="245"/>
      <c r="D108" s="245"/>
      <c r="E108" s="245"/>
      <c r="F108" s="245"/>
      <c r="G108" s="245"/>
      <c r="H108" s="246"/>
    </row>
    <row r="109" spans="1:8" ht="15.75" customHeight="1" thickBot="1" x14ac:dyDescent="0.3">
      <c r="A109" s="247"/>
      <c r="B109" s="248"/>
      <c r="C109" s="248"/>
      <c r="D109" s="248"/>
      <c r="E109" s="248"/>
      <c r="F109" s="248"/>
      <c r="G109" s="248"/>
      <c r="H109" s="249"/>
    </row>
    <row r="110" spans="1:8" x14ac:dyDescent="0.25"/>
    <row r="111" spans="1:8" x14ac:dyDescent="0.25"/>
    <row r="112" spans="1:8"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spans="1:7" x14ac:dyDescent="0.25"/>
    <row r="162" spans="1:7" x14ac:dyDescent="0.25"/>
    <row r="163" spans="1:7" x14ac:dyDescent="0.25"/>
    <row r="164" spans="1:7" x14ac:dyDescent="0.25"/>
    <row r="165" spans="1:7" x14ac:dyDescent="0.25"/>
    <row r="166" spans="1:7" x14ac:dyDescent="0.25"/>
    <row r="167" spans="1:7" ht="15.75" thickBot="1" x14ac:dyDescent="0.3"/>
    <row r="168" spans="1:7" x14ac:dyDescent="0.25">
      <c r="A168" s="244" t="s">
        <v>474</v>
      </c>
      <c r="B168" s="245"/>
      <c r="C168" s="245"/>
      <c r="D168" s="245"/>
      <c r="E168" s="245"/>
      <c r="F168" s="245"/>
      <c r="G168" s="246"/>
    </row>
    <row r="169" spans="1:7" ht="15.75" thickBot="1" x14ac:dyDescent="0.3">
      <c r="A169" s="247"/>
      <c r="B169" s="248"/>
      <c r="C169" s="248"/>
      <c r="D169" s="248"/>
      <c r="E169" s="248"/>
      <c r="F169" s="248"/>
      <c r="G169" s="249"/>
    </row>
    <row r="170" spans="1:7" x14ac:dyDescent="0.25"/>
    <row r="171" spans="1:7" x14ac:dyDescent="0.25"/>
    <row r="172" spans="1:7" x14ac:dyDescent="0.25"/>
    <row r="173" spans="1:7" x14ac:dyDescent="0.25"/>
    <row r="174" spans="1:7" x14ac:dyDescent="0.25"/>
    <row r="175" spans="1:7" x14ac:dyDescent="0.25"/>
    <row r="176" spans="1:7"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sheetData>
  <sheetProtection selectLockedCells="1" selectUnlockedCells="1"/>
  <protectedRanges>
    <protectedRange sqref="I1:L8" name="Range1"/>
    <protectedRange algorithmName="SHA-512" hashValue="CvgKLxQJvDpFlTRz6OZ8KKOHzJ9clzW5DB+lJDrqv6RmyB5m1N2Lhy9A0I/sbsZfD9KU18uv6odxBfu8lYZDAg==" saltValue="fuudlZFsPgLMI0hPgZKvcg==" spinCount="100000" sqref="A11:XFD278" name="Range2"/>
  </protectedRanges>
  <mergeCells count="4">
    <mergeCell ref="A11:H12"/>
    <mergeCell ref="A73:G74"/>
    <mergeCell ref="A168:G169"/>
    <mergeCell ref="A108:H109"/>
  </mergeCells>
  <pageMargins left="0.7" right="0.7" top="0.75" bottom="0.75" header="0.3" footer="0.3"/>
  <pageSetup orientation="portrait" horizontalDpi="200" verticalDpi="200"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D85D9-F4E3-46C9-8C65-A46AD049A615}">
  <sheetPr codeName="Sheet13"/>
  <dimension ref="G1:Q14"/>
  <sheetViews>
    <sheetView showGridLines="0" zoomScale="80" zoomScaleNormal="80" workbookViewId="0">
      <selection activeCell="D3" sqref="D3:D4"/>
    </sheetView>
  </sheetViews>
  <sheetFormatPr defaultColWidth="9.140625" defaultRowHeight="15" x14ac:dyDescent="0.25"/>
  <cols>
    <col min="1" max="1" width="0.5703125" customWidth="1"/>
    <col min="2" max="3" width="0.42578125" customWidth="1"/>
    <col min="4" max="4" width="7.85546875" customWidth="1"/>
    <col min="5" max="5" width="4.85546875" customWidth="1"/>
    <col min="6" max="6" width="12.85546875" customWidth="1"/>
    <col min="7" max="7" width="12.5703125" bestFit="1" customWidth="1"/>
    <col min="8" max="9" width="14.140625" bestFit="1" customWidth="1"/>
    <col min="10" max="10" width="13.85546875" bestFit="1" customWidth="1"/>
    <col min="11" max="11" width="10.5703125" bestFit="1" customWidth="1"/>
    <col min="12" max="13" width="15" bestFit="1" customWidth="1"/>
    <col min="14" max="14" width="14.85546875" bestFit="1" customWidth="1"/>
    <col min="15" max="15" width="13.42578125" bestFit="1" customWidth="1"/>
    <col min="16" max="16" width="12.28515625" bestFit="1" customWidth="1"/>
    <col min="17" max="17" width="14.5703125" bestFit="1" customWidth="1"/>
  </cols>
  <sheetData>
    <row r="1" spans="7:17" ht="30" customHeight="1" x14ac:dyDescent="0.25">
      <c r="G1" s="250" t="s">
        <v>468</v>
      </c>
      <c r="H1" s="250"/>
      <c r="I1" s="250"/>
      <c r="J1" s="250"/>
      <c r="K1" s="250"/>
      <c r="L1" s="250"/>
      <c r="M1" s="250"/>
      <c r="N1" s="250"/>
      <c r="O1" s="250"/>
      <c r="P1" s="250"/>
      <c r="Q1" s="250"/>
    </row>
    <row r="2" spans="7:17" ht="21" x14ac:dyDescent="0.25">
      <c r="G2" s="115"/>
      <c r="H2" s="115"/>
      <c r="I2" s="115"/>
      <c r="J2" s="115"/>
      <c r="K2" s="115"/>
      <c r="M2" s="120" t="s">
        <v>34</v>
      </c>
      <c r="N2" s="115"/>
      <c r="O2" s="115"/>
      <c r="P2" s="115"/>
      <c r="Q2" s="115"/>
    </row>
    <row r="3" spans="7:17" ht="21" x14ac:dyDescent="0.25">
      <c r="G3" s="115"/>
      <c r="H3" s="115"/>
      <c r="I3" s="115"/>
      <c r="J3" s="115"/>
      <c r="K3" s="115"/>
      <c r="L3" s="115"/>
      <c r="M3" s="119" t="str">
        <f>INDEX(J7:J11,N3)</f>
        <v>Oral Surgery</v>
      </c>
      <c r="N3" s="118">
        <v>1</v>
      </c>
      <c r="P3" s="115"/>
      <c r="Q3" s="115"/>
    </row>
    <row r="4" spans="7:17" ht="21" x14ac:dyDescent="0.25">
      <c r="G4" s="115"/>
      <c r="H4" s="115"/>
      <c r="I4" s="115"/>
      <c r="J4" s="115"/>
      <c r="K4" s="115"/>
      <c r="L4" s="115"/>
      <c r="M4" s="115"/>
      <c r="N4">
        <v>3</v>
      </c>
      <c r="O4" s="115"/>
      <c r="P4" s="115"/>
      <c r="Q4" s="115"/>
    </row>
    <row r="5" spans="7:17" ht="21" x14ac:dyDescent="0.25">
      <c r="G5" s="115"/>
      <c r="H5" s="115"/>
      <c r="I5" s="115"/>
      <c r="J5" s="115"/>
      <c r="K5" s="115"/>
      <c r="L5" s="115"/>
      <c r="M5" s="115"/>
      <c r="N5" s="115"/>
      <c r="O5" s="115"/>
      <c r="P5" s="115"/>
      <c r="Q5" s="115"/>
    </row>
    <row r="6" spans="7:17" ht="21" x14ac:dyDescent="0.25">
      <c r="J6" s="121" t="str">
        <f>'Top 5'!C13</f>
        <v>Specialty</v>
      </c>
      <c r="K6" s="116" t="str">
        <f>'Top 5'!E13</f>
        <v>Vol. Def</v>
      </c>
      <c r="L6" s="116" t="str">
        <f>'Top 5'!F13</f>
        <v>Rev. Def</v>
      </c>
      <c r="M6" s="116" t="str">
        <f>'Top 5'!G13</f>
        <v>CPV Def</v>
      </c>
      <c r="N6" s="116" t="str">
        <f>'Top 5'!H13</f>
        <v>Supply</v>
      </c>
      <c r="O6" s="115"/>
      <c r="P6" s="115"/>
      <c r="Q6" s="115"/>
    </row>
    <row r="7" spans="7:17" ht="21" x14ac:dyDescent="0.25">
      <c r="J7" s="122" t="str">
        <f>'Top 5'!C14</f>
        <v>Oral Surgery</v>
      </c>
      <c r="K7" s="117">
        <f>'Top 5'!E14</f>
        <v>-16</v>
      </c>
      <c r="L7" s="117">
        <f>'Top 5'!F14</f>
        <v>-37363.895199999984</v>
      </c>
      <c r="M7" s="117">
        <f>'Top 5'!G14</f>
        <v>-337.97145526954819</v>
      </c>
      <c r="N7" s="117">
        <f>'Top 5'!H14</f>
        <v>-24033.406061538451</v>
      </c>
      <c r="O7" s="115"/>
      <c r="P7" s="115"/>
      <c r="Q7" s="115"/>
    </row>
    <row r="8" spans="7:17" ht="21" x14ac:dyDescent="0.25">
      <c r="J8" s="122" t="str">
        <f>'Top 5'!C15</f>
        <v>General Surgery</v>
      </c>
      <c r="K8" s="117">
        <f>'Top 5'!E15</f>
        <v>-22</v>
      </c>
      <c r="L8" s="117">
        <f>'Top 5'!F15</f>
        <v>-26922.664399999994</v>
      </c>
      <c r="M8" s="117">
        <f>'Top 5'!G15</f>
        <v>-371.17090021017236</v>
      </c>
      <c r="N8" s="117">
        <f>'Top 5'!H15</f>
        <v>-15992.001116083915</v>
      </c>
      <c r="O8" s="115"/>
      <c r="P8" s="115"/>
      <c r="Q8" s="115"/>
    </row>
    <row r="9" spans="7:17" ht="21" x14ac:dyDescent="0.25">
      <c r="J9" s="122" t="str">
        <f>'Top 5'!C16</f>
        <v>OBE &amp; GYN</v>
      </c>
      <c r="K9" s="117">
        <f>'Top 5'!E16</f>
        <v>9</v>
      </c>
      <c r="L9" s="117">
        <f>'Top 5'!F16</f>
        <v>-7510.0787999999739</v>
      </c>
      <c r="M9" s="117">
        <f>'Top 5'!G16</f>
        <v>-82.190466788320975</v>
      </c>
      <c r="N9" s="117">
        <f>'Top 5'!H16</f>
        <v>-11152.917144827567</v>
      </c>
      <c r="O9" s="115"/>
      <c r="P9" s="115"/>
      <c r="Q9" s="115"/>
    </row>
    <row r="10" spans="7:17" ht="21" x14ac:dyDescent="0.25">
      <c r="J10" s="122" t="str">
        <f>'Top 5'!C17</f>
        <v>Endodontics</v>
      </c>
      <c r="K10" s="117">
        <f>'Top 5'!E17</f>
        <v>3</v>
      </c>
      <c r="L10" s="117">
        <f>'Top 5'!F17</f>
        <v>-7414.9336000000039</v>
      </c>
      <c r="M10" s="117">
        <f>'Top 5'!G17</f>
        <v>-117.446309211776</v>
      </c>
      <c r="N10" s="117">
        <f>'Top 5'!H17</f>
        <v>-10272.11445454545</v>
      </c>
      <c r="O10" s="115"/>
      <c r="P10" s="115"/>
      <c r="Q10" s="115"/>
    </row>
    <row r="11" spans="7:17" ht="21" x14ac:dyDescent="0.25">
      <c r="J11" s="122" t="str">
        <f>'Top 5'!C18</f>
        <v>Dermatology</v>
      </c>
      <c r="K11" s="117">
        <f>'Top 5'!E18</f>
        <v>3</v>
      </c>
      <c r="L11" s="117">
        <f>'Top 5'!F18</f>
        <v>-7407.1700000000128</v>
      </c>
      <c r="M11" s="117">
        <f>'Top 5'!G18</f>
        <v>-72.286747967479755</v>
      </c>
      <c r="N11" s="117">
        <f>'Top 5'!H18</f>
        <v>-8891.2700000000095</v>
      </c>
      <c r="O11" s="115"/>
      <c r="P11" s="115"/>
      <c r="Q11" s="115"/>
    </row>
    <row r="12" spans="7:17" ht="21" x14ac:dyDescent="0.25">
      <c r="L12" s="115"/>
      <c r="M12" s="115"/>
      <c r="N12" s="115"/>
      <c r="O12" s="115"/>
      <c r="P12" s="115"/>
      <c r="Q12" s="115"/>
    </row>
    <row r="13" spans="7:17" ht="21" x14ac:dyDescent="0.25">
      <c r="M13" s="115"/>
      <c r="N13" s="115"/>
      <c r="O13" s="115"/>
      <c r="P13" s="115"/>
      <c r="Q13" s="115"/>
    </row>
    <row r="14" spans="7:17" ht="21" x14ac:dyDescent="0.25">
      <c r="M14" s="115"/>
      <c r="N14" s="115"/>
      <c r="O14" s="115"/>
      <c r="P14" s="115"/>
      <c r="Q14" s="115"/>
    </row>
  </sheetData>
  <sheetProtection formatCells="0" formatColumns="0" formatRows="0" autoFilter="0"/>
  <mergeCells count="1">
    <mergeCell ref="G1:Q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locked="0" defaultSize="0" autoLine="0" autoPict="0">
                <anchor moveWithCells="1">
                  <from>
                    <xdr:col>11</xdr:col>
                    <xdr:colOff>657225</xdr:colOff>
                    <xdr:row>1</xdr:row>
                    <xdr:rowOff>333375</xdr:rowOff>
                  </from>
                  <to>
                    <xdr:col>13</xdr:col>
                    <xdr:colOff>95250</xdr:colOff>
                    <xdr:row>2</xdr:row>
                    <xdr:rowOff>228600</xdr:rowOff>
                  </to>
                </anchor>
              </controlPr>
            </control>
          </mc:Choice>
        </mc:AlternateContent>
        <mc:AlternateContent xmlns:mc="http://schemas.openxmlformats.org/markup-compatibility/2006">
          <mc:Choice Requires="x14">
            <control shapeId="17410" r:id="rId5" name="Option Button 2">
              <controlPr defaultSize="0" autoFill="0" autoLine="0" autoPict="0">
                <anchor moveWithCells="1">
                  <from>
                    <xdr:col>9</xdr:col>
                    <xdr:colOff>733425</xdr:colOff>
                    <xdr:row>1</xdr:row>
                    <xdr:rowOff>95250</xdr:rowOff>
                  </from>
                  <to>
                    <xdr:col>10</xdr:col>
                    <xdr:colOff>504825</xdr:colOff>
                    <xdr:row>2</xdr:row>
                    <xdr:rowOff>66675</xdr:rowOff>
                  </to>
                </anchor>
              </controlPr>
            </control>
          </mc:Choice>
        </mc:AlternateContent>
        <mc:AlternateContent xmlns:mc="http://schemas.openxmlformats.org/markup-compatibility/2006">
          <mc:Choice Requires="x14">
            <control shapeId="17411" r:id="rId6" name="Option Button 3">
              <controlPr defaultSize="0" autoFill="0" autoLine="0" autoPict="0">
                <anchor moveWithCells="1">
                  <from>
                    <xdr:col>9</xdr:col>
                    <xdr:colOff>733425</xdr:colOff>
                    <xdr:row>2</xdr:row>
                    <xdr:rowOff>19050</xdr:rowOff>
                  </from>
                  <to>
                    <xdr:col>10</xdr:col>
                    <xdr:colOff>504825</xdr:colOff>
                    <xdr:row>2</xdr:row>
                    <xdr:rowOff>257175</xdr:rowOff>
                  </to>
                </anchor>
              </controlPr>
            </control>
          </mc:Choice>
        </mc:AlternateContent>
        <mc:AlternateContent xmlns:mc="http://schemas.openxmlformats.org/markup-compatibility/2006">
          <mc:Choice Requires="x14">
            <control shapeId="17412" r:id="rId7" name="Option Button 4">
              <controlPr defaultSize="0" autoFill="0" autoLine="0" autoPict="0">
                <anchor moveWithCells="1">
                  <from>
                    <xdr:col>9</xdr:col>
                    <xdr:colOff>733425</xdr:colOff>
                    <xdr:row>2</xdr:row>
                    <xdr:rowOff>219075</xdr:rowOff>
                  </from>
                  <to>
                    <xdr:col>10</xdr:col>
                    <xdr:colOff>504825</xdr:colOff>
                    <xdr:row>3</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6267-25BD-44D8-A7B6-87D7ED674AB3}">
  <sheetPr codeName="Sheet17">
    <tabColor theme="7" tint="0.39997558519241921"/>
  </sheetPr>
  <dimension ref="A1:AD76"/>
  <sheetViews>
    <sheetView showGridLines="0" tabSelected="1" zoomScale="70" zoomScaleNormal="70" workbookViewId="0">
      <selection activeCell="AB28" sqref="AB28"/>
    </sheetView>
  </sheetViews>
  <sheetFormatPr defaultColWidth="0" defaultRowHeight="15" customHeight="1" zeroHeight="1" x14ac:dyDescent="0.25"/>
  <cols>
    <col min="1" max="30" width="9.140625" style="124" customWidth="1"/>
    <col min="31" max="16384" width="9.140625" style="124" hidden="1"/>
  </cols>
  <sheetData>
    <row r="1" spans="1:8" ht="15" customHeight="1" x14ac:dyDescent="0.25">
      <c r="A1" s="244" t="s">
        <v>472</v>
      </c>
      <c r="B1" s="245"/>
      <c r="C1" s="245"/>
      <c r="D1" s="245"/>
      <c r="E1" s="245"/>
      <c r="F1" s="245"/>
      <c r="G1" s="245"/>
      <c r="H1" s="246"/>
    </row>
    <row r="2" spans="1:8" ht="15.75" customHeight="1" thickBot="1" x14ac:dyDescent="0.3">
      <c r="A2" s="247"/>
      <c r="B2" s="248"/>
      <c r="C2" s="248"/>
      <c r="D2" s="248"/>
      <c r="E2" s="248"/>
      <c r="F2" s="248"/>
      <c r="G2" s="248"/>
      <c r="H2" s="249"/>
    </row>
    <row r="3" spans="1:8" x14ac:dyDescent="0.25"/>
    <row r="4" spans="1:8" x14ac:dyDescent="0.25"/>
    <row r="5" spans="1:8" x14ac:dyDescent="0.25"/>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spans="1:7" x14ac:dyDescent="0.25"/>
    <row r="50" spans="1:7" x14ac:dyDescent="0.25"/>
    <row r="51" spans="1:7" x14ac:dyDescent="0.25"/>
    <row r="52" spans="1:7" x14ac:dyDescent="0.25"/>
    <row r="53" spans="1:7" ht="15.75" thickBot="1" x14ac:dyDescent="0.3"/>
    <row r="54" spans="1:7" x14ac:dyDescent="0.25">
      <c r="A54" s="244" t="s">
        <v>474</v>
      </c>
      <c r="B54" s="245"/>
      <c r="C54" s="245"/>
      <c r="D54" s="245"/>
      <c r="E54" s="245"/>
      <c r="F54" s="245"/>
      <c r="G54" s="246"/>
    </row>
    <row r="55" spans="1:7" ht="15.75" thickBot="1" x14ac:dyDescent="0.3">
      <c r="A55" s="247"/>
      <c r="B55" s="248"/>
      <c r="C55" s="248"/>
      <c r="D55" s="248"/>
      <c r="E55" s="248"/>
      <c r="F55" s="248"/>
      <c r="G55" s="249"/>
    </row>
    <row r="56" spans="1:7" x14ac:dyDescent="0.25"/>
    <row r="57" spans="1:7" x14ac:dyDescent="0.25"/>
    <row r="58" spans="1:7" x14ac:dyDescent="0.25"/>
    <row r="59" spans="1:7" x14ac:dyDescent="0.25"/>
    <row r="60" spans="1:7" x14ac:dyDescent="0.25"/>
    <row r="61" spans="1:7" x14ac:dyDescent="0.25"/>
    <row r="62" spans="1:7" x14ac:dyDescent="0.25"/>
    <row r="63" spans="1:7" x14ac:dyDescent="0.25"/>
    <row r="64" spans="1:7"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sheetData>
  <sheetProtection selectLockedCells="1" selectUnlockedCells="1"/>
  <protectedRanges>
    <protectedRange algorithmName="SHA-512" hashValue="CvgKLxQJvDpFlTRz6OZ8KKOHzJ9clzW5DB+lJDrqv6RmyB5m1N2Lhy9A0I/sbsZfD9KU18uv6odxBfu8lYZDAg==" saltValue="fuudlZFsPgLMI0hPgZKvcg==" spinCount="100000" sqref="A54:XFD55 A56:XFD76 A1:XFD53" name="Range2"/>
  </protectedRanges>
  <mergeCells count="2">
    <mergeCell ref="A1:H2"/>
    <mergeCell ref="A54:G55"/>
  </mergeCell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1869B-5C84-43B5-9E74-4B5513896A29}">
  <sheetPr codeName="Sheet2">
    <tabColor theme="4"/>
  </sheetPr>
  <dimension ref="A1:BO279"/>
  <sheetViews>
    <sheetView showGridLines="0" topLeftCell="C1" zoomScale="70" zoomScaleNormal="70" workbookViewId="0">
      <selection sqref="A1:B1048576"/>
    </sheetView>
  </sheetViews>
  <sheetFormatPr defaultColWidth="9.140625" defaultRowHeight="15.75" x14ac:dyDescent="0.25"/>
  <cols>
    <col min="1" max="1" width="5.7109375" style="158" hidden="1" customWidth="1"/>
    <col min="2" max="2" width="4.42578125" style="157" hidden="1" customWidth="1"/>
    <col min="3" max="3" width="8.7109375" style="159" customWidth="1"/>
    <col min="4" max="4" width="28.7109375" style="159" bestFit="1" customWidth="1"/>
    <col min="5" max="5" width="53.7109375" style="226" bestFit="1" customWidth="1"/>
    <col min="6" max="6" width="10.85546875" style="79" bestFit="1" customWidth="1"/>
    <col min="7" max="7" width="15.42578125" style="161" customWidth="1"/>
    <col min="8" max="8" width="12.85546875" style="161" bestFit="1" customWidth="1"/>
    <col min="9" max="9" width="11.42578125" style="226" bestFit="1" customWidth="1"/>
    <col min="10" max="10" width="11" style="226" bestFit="1" customWidth="1"/>
    <col min="11" max="12" width="9.28515625" style="226" bestFit="1" customWidth="1"/>
    <col min="13" max="13" width="9.7109375" style="226" bestFit="1" customWidth="1"/>
    <col min="14" max="14" width="11.140625" style="226" bestFit="1" customWidth="1"/>
    <col min="15" max="15" width="10.5703125" style="161" bestFit="1" customWidth="1"/>
    <col min="16" max="16" width="10.28515625" style="161" bestFit="1" customWidth="1"/>
    <col min="17" max="17" width="10.85546875" style="161" bestFit="1" customWidth="1"/>
    <col min="18" max="18" width="10.28515625" style="226" bestFit="1" customWidth="1"/>
    <col min="19" max="20" width="9.28515625" style="226" bestFit="1" customWidth="1"/>
    <col min="21" max="21" width="6.85546875" style="226" bestFit="1" customWidth="1"/>
    <col min="22" max="22" width="9.28515625" style="161" bestFit="1" customWidth="1"/>
    <col min="23" max="23" width="8.140625" style="161" bestFit="1" customWidth="1"/>
    <col min="24" max="24" width="9.28515625" style="161" bestFit="1" customWidth="1"/>
    <col min="25" max="25" width="9" style="226" bestFit="1" customWidth="1"/>
    <col min="26" max="26" width="14.7109375" style="226" bestFit="1" customWidth="1"/>
    <col min="27" max="27" width="16" style="79" bestFit="1" customWidth="1"/>
    <col min="28" max="28" width="8.140625" style="226" bestFit="1" customWidth="1"/>
    <col min="29" max="29" width="11.140625" style="226" bestFit="1" customWidth="1"/>
    <col min="30" max="30" width="8.140625" style="161" bestFit="1" customWidth="1"/>
    <col min="31" max="31" width="11.140625" style="161" bestFit="1" customWidth="1"/>
    <col min="32" max="32" width="9.28515625" style="161" bestFit="1" customWidth="1"/>
    <col min="33" max="33" width="6.85546875" style="161" bestFit="1" customWidth="1"/>
    <col min="34" max="34" width="11.140625" style="161" bestFit="1" customWidth="1"/>
    <col min="35" max="35" width="8.140625" style="161" bestFit="1" customWidth="1"/>
    <col min="36" max="36" width="11.140625" style="161" bestFit="1" customWidth="1"/>
    <col min="37" max="37" width="9.28515625" style="161" bestFit="1" customWidth="1"/>
    <col min="38" max="38" width="6.85546875" style="161" bestFit="1" customWidth="1"/>
    <col min="39" max="39" width="11.140625" style="161" bestFit="1" customWidth="1"/>
    <col min="40" max="40" width="8.140625" style="161" bestFit="1" customWidth="1"/>
    <col min="41" max="41" width="9.140625" style="161"/>
    <col min="42" max="42" width="6.7109375" style="161" bestFit="1" customWidth="1"/>
    <col min="43" max="43" width="7.28515625" style="161" bestFit="1" customWidth="1"/>
    <col min="44" max="44" width="9.140625" style="161" bestFit="1" customWidth="1"/>
    <col min="45" max="45" width="7.85546875" style="161" bestFit="1" customWidth="1"/>
    <col min="46" max="46" width="7.28515625" style="161" bestFit="1" customWidth="1"/>
    <col min="47" max="48" width="9.140625" style="161"/>
    <col min="49" max="49" width="17" style="161" bestFit="1" customWidth="1"/>
    <col min="50" max="50" width="14.5703125" style="161" bestFit="1" customWidth="1"/>
    <col min="51" max="51" width="15" style="161" bestFit="1" customWidth="1"/>
    <col min="52" max="52" width="7.28515625" style="161" bestFit="1" customWidth="1"/>
    <col min="53" max="53" width="6.85546875" style="161" bestFit="1" customWidth="1"/>
    <col min="54" max="54" width="8.85546875" style="161" bestFit="1" customWidth="1"/>
    <col min="55" max="55" width="10.140625" style="161" bestFit="1" customWidth="1"/>
    <col min="56" max="57" width="9.140625" style="161"/>
    <col min="58" max="66" width="9.140625" style="158"/>
    <col min="67" max="67" width="21.5703125" style="158" bestFit="1" customWidth="1"/>
    <col min="68" max="16384" width="9.140625" style="158"/>
  </cols>
  <sheetData>
    <row r="1" spans="1:67" x14ac:dyDescent="0.25">
      <c r="B1" s="156"/>
      <c r="C1" s="157"/>
      <c r="D1" s="158"/>
      <c r="E1" s="161"/>
      <c r="F1" s="161"/>
      <c r="I1" s="161"/>
      <c r="J1" s="224"/>
      <c r="K1" s="161"/>
      <c r="L1" s="225"/>
      <c r="M1" s="224"/>
      <c r="N1" s="161"/>
      <c r="Q1" s="226"/>
      <c r="S1" s="225">
        <f>S4/Q4</f>
        <v>0.85790647897152528</v>
      </c>
      <c r="T1" s="225">
        <f>T4/Q4</f>
        <v>0.14209352102847492</v>
      </c>
      <c r="U1" s="161"/>
      <c r="Y1" s="161"/>
      <c r="Z1" s="161"/>
      <c r="AA1" s="161"/>
      <c r="AB1" s="161"/>
      <c r="AC1" s="161"/>
      <c r="AG1" s="79"/>
      <c r="BO1" s="174" t="s">
        <v>446</v>
      </c>
    </row>
    <row r="2" spans="1:67" s="161" customFormat="1" ht="15.75" customHeight="1" x14ac:dyDescent="0.25">
      <c r="A2" s="172" t="s">
        <v>238</v>
      </c>
      <c r="B2" s="172" t="s">
        <v>241</v>
      </c>
      <c r="C2" s="173" t="s">
        <v>240</v>
      </c>
      <c r="D2" s="158"/>
      <c r="E2" s="258" t="s">
        <v>486</v>
      </c>
      <c r="F2" s="259" t="s">
        <v>127</v>
      </c>
      <c r="G2" s="260"/>
      <c r="H2" s="260"/>
      <c r="I2" s="260"/>
      <c r="J2" s="261"/>
      <c r="K2" s="259" t="s">
        <v>445</v>
      </c>
      <c r="L2" s="261"/>
      <c r="M2" s="259" t="s">
        <v>234</v>
      </c>
      <c r="N2" s="260" t="s">
        <v>234</v>
      </c>
      <c r="O2" s="261" t="s">
        <v>234</v>
      </c>
      <c r="P2" s="259" t="s">
        <v>487</v>
      </c>
      <c r="Q2" s="260"/>
      <c r="R2" s="261"/>
      <c r="S2" s="259" t="s">
        <v>250</v>
      </c>
      <c r="T2" s="261"/>
      <c r="U2" s="259" t="s">
        <v>251</v>
      </c>
      <c r="V2" s="260"/>
      <c r="W2" s="260"/>
      <c r="X2" s="260"/>
      <c r="Y2" s="261"/>
      <c r="Z2" s="259" t="s">
        <v>407</v>
      </c>
      <c r="AA2" s="260"/>
      <c r="AB2" s="267" t="s">
        <v>239</v>
      </c>
      <c r="AC2" s="267"/>
      <c r="AD2" s="267"/>
      <c r="AE2" s="267"/>
      <c r="AF2" s="267"/>
      <c r="AG2" s="267" t="s">
        <v>444</v>
      </c>
      <c r="AH2" s="267"/>
      <c r="AI2" s="267"/>
      <c r="AJ2" s="267"/>
      <c r="AK2" s="267"/>
      <c r="AL2" s="251" t="s">
        <v>529</v>
      </c>
      <c r="AM2" s="252"/>
      <c r="AN2" s="253"/>
      <c r="AP2" s="252" t="s">
        <v>128</v>
      </c>
      <c r="AQ2" s="252"/>
      <c r="AR2" s="252"/>
      <c r="AS2" s="252" t="s">
        <v>251</v>
      </c>
      <c r="AT2" s="252"/>
      <c r="AU2" s="252"/>
      <c r="AW2" s="256" t="s">
        <v>129</v>
      </c>
      <c r="AX2" s="257"/>
      <c r="AY2" s="257"/>
      <c r="AZ2" s="257"/>
      <c r="BA2" s="257"/>
      <c r="BB2" s="257"/>
      <c r="BC2" s="257"/>
      <c r="BO2" s="174" t="s">
        <v>444</v>
      </c>
    </row>
    <row r="3" spans="1:67" s="161" customFormat="1" ht="15.75" customHeight="1" x14ac:dyDescent="0.25">
      <c r="A3" s="175">
        <f>ROUND('Apr Plan'!H2,0)</f>
        <v>6</v>
      </c>
      <c r="B3" s="172">
        <v>25</v>
      </c>
      <c r="C3" s="173">
        <f>A3/B3</f>
        <v>0.24</v>
      </c>
      <c r="D3" s="158"/>
      <c r="E3" s="258"/>
      <c r="F3" s="220" t="s">
        <v>103</v>
      </c>
      <c r="G3" s="220" t="s">
        <v>248</v>
      </c>
      <c r="H3" s="220" t="s">
        <v>249</v>
      </c>
      <c r="I3" s="220" t="s">
        <v>102</v>
      </c>
      <c r="J3" s="220" t="s">
        <v>99</v>
      </c>
      <c r="K3" s="220" t="s">
        <v>228</v>
      </c>
      <c r="L3" s="220" t="s">
        <v>229</v>
      </c>
      <c r="M3" s="220" t="s">
        <v>217</v>
      </c>
      <c r="N3" s="220" t="s">
        <v>218</v>
      </c>
      <c r="O3" s="220" t="s">
        <v>220</v>
      </c>
      <c r="P3" s="162" t="s">
        <v>103</v>
      </c>
      <c r="Q3" s="162" t="s">
        <v>102</v>
      </c>
      <c r="R3" s="162" t="s">
        <v>99</v>
      </c>
      <c r="S3" s="220" t="s">
        <v>228</v>
      </c>
      <c r="T3" s="220" t="s">
        <v>229</v>
      </c>
      <c r="U3" s="176" t="s">
        <v>103</v>
      </c>
      <c r="V3" s="176" t="s">
        <v>102</v>
      </c>
      <c r="W3" s="177" t="s">
        <v>99</v>
      </c>
      <c r="X3" s="177" t="s">
        <v>228</v>
      </c>
      <c r="Y3" s="177" t="s">
        <v>229</v>
      </c>
      <c r="Z3" s="176" t="s">
        <v>427</v>
      </c>
      <c r="AA3" s="176" t="s">
        <v>428</v>
      </c>
      <c r="AB3" s="221" t="s">
        <v>100</v>
      </c>
      <c r="AC3" s="221" t="s">
        <v>101</v>
      </c>
      <c r="AD3" s="221" t="s">
        <v>99</v>
      </c>
      <c r="AE3" s="221" t="s">
        <v>228</v>
      </c>
      <c r="AF3" s="221" t="s">
        <v>229</v>
      </c>
      <c r="AG3" s="221" t="s">
        <v>103</v>
      </c>
      <c r="AH3" s="221" t="s">
        <v>102</v>
      </c>
      <c r="AI3" s="221" t="s">
        <v>99</v>
      </c>
      <c r="AJ3" s="221" t="s">
        <v>228</v>
      </c>
      <c r="AK3" s="221" t="s">
        <v>229</v>
      </c>
      <c r="AL3" s="221" t="s">
        <v>103</v>
      </c>
      <c r="AM3" s="221" t="s">
        <v>102</v>
      </c>
      <c r="AN3" s="221" t="s">
        <v>99</v>
      </c>
      <c r="AP3" s="178" t="s">
        <v>103</v>
      </c>
      <c r="AQ3" s="178" t="s">
        <v>102</v>
      </c>
      <c r="AR3" s="179" t="s">
        <v>99</v>
      </c>
      <c r="AS3" s="178" t="s">
        <v>103</v>
      </c>
      <c r="AT3" s="178" t="s">
        <v>102</v>
      </c>
      <c r="AU3" s="179" t="s">
        <v>99</v>
      </c>
      <c r="AW3" s="163" t="s">
        <v>244</v>
      </c>
      <c r="AX3" s="163" t="s">
        <v>245</v>
      </c>
      <c r="AY3" s="163" t="s">
        <v>140</v>
      </c>
      <c r="AZ3" s="163" t="s">
        <v>386</v>
      </c>
      <c r="BA3" s="163" t="s">
        <v>99</v>
      </c>
      <c r="BB3" s="163" t="s">
        <v>246</v>
      </c>
      <c r="BC3" s="163" t="s">
        <v>247</v>
      </c>
    </row>
    <row r="4" spans="1:67" s="161" customFormat="1" ht="15.75" customHeight="1" x14ac:dyDescent="0.25">
      <c r="B4" s="160"/>
      <c r="C4" s="160"/>
      <c r="D4" s="158"/>
      <c r="E4" s="258"/>
      <c r="F4" s="164">
        <f>IFERROR(SUM(F44:F139),"-")</f>
        <v>1656</v>
      </c>
      <c r="G4" s="164">
        <f>IFERROR(SUM(G44:G139),"-")</f>
        <v>1350</v>
      </c>
      <c r="H4" s="164">
        <f>IFERROR(SUM(H44:H139),"-")</f>
        <v>468</v>
      </c>
      <c r="I4" s="164">
        <f>IFERROR(SUM(I44:I139),"-")</f>
        <v>589137.80000000028</v>
      </c>
      <c r="J4" s="165">
        <f>IFERROR(I4/F4,"-")</f>
        <v>355.7595410628021</v>
      </c>
      <c r="K4" s="164">
        <f>IFERROR(SUM(K44:K139),"-")</f>
        <v>509772.05999999994</v>
      </c>
      <c r="L4" s="164">
        <f>IFERROR(SUM(L44:L139),"-")</f>
        <v>79365.739999999976</v>
      </c>
      <c r="M4" s="166">
        <f>IFERROR(SUM(M44:M139),"-")</f>
        <v>-31704.171550234096</v>
      </c>
      <c r="N4" s="166">
        <f>IFERROR(SUM(N44:N139),"-")</f>
        <v>-99621.920209765944</v>
      </c>
      <c r="O4" s="166">
        <f>I4-Q4</f>
        <v>-124949.03175999958</v>
      </c>
      <c r="P4" s="167">
        <f>IFERROR(SUM(P44:P139),"-")</f>
        <v>1513</v>
      </c>
      <c r="Q4" s="167">
        <f>IFERROR(SUM(Q44:Q139),"-")</f>
        <v>714086.83175999986</v>
      </c>
      <c r="R4" s="167">
        <f>IFERROR(Q4/P4,"-")</f>
        <v>471.96750281559804</v>
      </c>
      <c r="S4" s="167">
        <f>IFERROR(SUM(S44:S139),"-")</f>
        <v>612619.71951515344</v>
      </c>
      <c r="T4" s="167">
        <f>IFERROR(SUM(T44:T139),"-")</f>
        <v>101467.11224484658</v>
      </c>
      <c r="U4" s="167">
        <f>IFERROR(SUM(U8:U40),"-")</f>
        <v>1850.6399999999999</v>
      </c>
      <c r="V4" s="167">
        <f>IFERROR(SUM(V8:V40),"-")</f>
        <v>735972.49199999985</v>
      </c>
      <c r="W4" s="167">
        <f>V4/U4</f>
        <v>397.68539099987026</v>
      </c>
      <c r="X4" s="167">
        <f>IFERROR(SUM(X8:X40),"-")</f>
        <v>687662.18400000001</v>
      </c>
      <c r="Y4" s="167">
        <f>IFERROR(SUM(Y8:Y40),"-")</f>
        <v>48310.308000000005</v>
      </c>
      <c r="Z4" s="209">
        <f>IFERROR(SUM(Z8:Z40),"-")</f>
        <v>-102847.65951515341</v>
      </c>
      <c r="AA4" s="209">
        <f>IFERROR(SUM(AA8:AA40),"-")</f>
        <v>-22101.372244846574</v>
      </c>
      <c r="AB4" s="227">
        <f>F4/$C$3</f>
        <v>6900</v>
      </c>
      <c r="AC4" s="227">
        <f>I4/$C$3</f>
        <v>2454740.8333333344</v>
      </c>
      <c r="AD4" s="227">
        <f>AC4/AB4</f>
        <v>355.7595410628021</v>
      </c>
      <c r="AE4" s="227">
        <f>K4/$C$3</f>
        <v>2124050.25</v>
      </c>
      <c r="AF4" s="227">
        <f>L4/$C$3</f>
        <v>330690.58333333326</v>
      </c>
      <c r="AG4" s="227">
        <f>SUM(AG8:AG39)</f>
        <v>7711</v>
      </c>
      <c r="AH4" s="227">
        <f>SUM(AH8:AH39)</f>
        <v>3066552.0499999993</v>
      </c>
      <c r="AI4" s="227">
        <f>AH4/AG4</f>
        <v>397.68539099987021</v>
      </c>
      <c r="AJ4" s="227">
        <f>SUM(AJ8:AJ39)</f>
        <v>2865259.0999999996</v>
      </c>
      <c r="AK4" s="227">
        <f>SUM(AK8:AK39)</f>
        <v>201292.95</v>
      </c>
      <c r="AL4" s="227">
        <f>SUM(AL8:AL39)</f>
        <v>6229.05</v>
      </c>
      <c r="AM4" s="227">
        <f>SUM(AM8:AM39)</f>
        <v>2923213.7365000001</v>
      </c>
      <c r="AN4" s="227">
        <f>AM4/AL4</f>
        <v>469.28724869763448</v>
      </c>
      <c r="AP4" s="228">
        <f t="shared" ref="AP4" si="0">IFERROR(F4/P4,"-")</f>
        <v>1.0945142101784533</v>
      </c>
      <c r="AQ4" s="228">
        <f t="shared" ref="AQ4" si="1">IFERROR(I4/Q4,"-")</f>
        <v>0.82502263561976152</v>
      </c>
      <c r="AR4" s="228">
        <f t="shared" ref="AR4" si="2">IFERROR(J4/R4,"-")</f>
        <v>0.75377973894486661</v>
      </c>
      <c r="AS4" s="228">
        <f t="shared" ref="AS4" si="3">IFERROR(F4/U4,"-")</f>
        <v>0.89482557385553108</v>
      </c>
      <c r="AT4" s="228">
        <f t="shared" ref="AT4" si="4">IFERROR(I4/V4,"-")</f>
        <v>0.80048888566340659</v>
      </c>
      <c r="AU4" s="228">
        <f t="shared" ref="AU4" si="5">IFERROR(J4/W4,"-")</f>
        <v>0.89457533294935176</v>
      </c>
      <c r="AW4" s="168">
        <f>AVERAGE(AW$44:AW$139)</f>
        <v>0.74188919851020341</v>
      </c>
      <c r="AX4" s="168">
        <f>AVERAGE(AX$44:AX$139)</f>
        <v>0.25811080148979665</v>
      </c>
      <c r="AY4" s="168">
        <f t="shared" ref="AY4:BC4" si="6">AVERAGE(AY$44:AY$139)</f>
        <v>0.77476156050323985</v>
      </c>
      <c r="AZ4" s="168">
        <f t="shared" si="6"/>
        <v>0.73653289364937335</v>
      </c>
      <c r="BA4" s="168">
        <f t="shared" si="6"/>
        <v>0.82831763260396729</v>
      </c>
      <c r="BB4" s="168">
        <f t="shared" si="6"/>
        <v>0.87556275476987067</v>
      </c>
      <c r="BC4" s="168">
        <f t="shared" si="6"/>
        <v>0.12443724523012907</v>
      </c>
    </row>
    <row r="5" spans="1:67" s="171" customFormat="1" x14ac:dyDescent="0.25">
      <c r="B5" s="169"/>
      <c r="C5" s="170"/>
      <c r="E5" s="229"/>
      <c r="F5" s="230">
        <f>F4-P4</f>
        <v>143</v>
      </c>
      <c r="G5" s="231"/>
      <c r="H5" s="231"/>
      <c r="I5" s="229"/>
      <c r="J5" s="79"/>
      <c r="K5" s="79"/>
      <c r="L5" s="79"/>
      <c r="M5" s="229"/>
      <c r="N5" s="229"/>
      <c r="O5" s="229"/>
      <c r="P5" s="229"/>
      <c r="Q5" s="229"/>
      <c r="R5" s="229"/>
      <c r="S5" s="231"/>
      <c r="T5" s="231"/>
      <c r="U5" s="229"/>
      <c r="V5" s="229"/>
      <c r="W5" s="229"/>
      <c r="X5" s="229"/>
      <c r="Y5" s="232"/>
      <c r="Z5" s="232"/>
      <c r="AA5" s="232"/>
      <c r="AB5" s="229"/>
      <c r="AC5" s="229"/>
      <c r="AD5" s="229"/>
      <c r="AE5" s="229"/>
      <c r="AF5" s="229"/>
      <c r="AG5" s="79"/>
      <c r="AH5" s="229"/>
      <c r="AI5" s="229"/>
      <c r="AJ5" s="229"/>
      <c r="AK5" s="229"/>
      <c r="AL5" s="229"/>
      <c r="AM5" s="229"/>
      <c r="AN5" s="229"/>
      <c r="AO5" s="229"/>
      <c r="AP5" s="229"/>
      <c r="AQ5" s="229"/>
      <c r="AR5" s="229"/>
      <c r="AS5" s="229"/>
      <c r="AT5" s="229"/>
      <c r="AU5" s="229"/>
      <c r="AV5" s="229"/>
      <c r="AW5" s="229"/>
      <c r="AX5" s="229"/>
      <c r="AY5" s="229"/>
      <c r="AZ5" s="229"/>
      <c r="BA5" s="229"/>
      <c r="BB5" s="229"/>
      <c r="BC5" s="229"/>
      <c r="BD5" s="229"/>
      <c r="BE5" s="229"/>
    </row>
    <row r="6" spans="1:67" s="173" customFormat="1" x14ac:dyDescent="0.25">
      <c r="A6" s="156"/>
      <c r="B6" s="156"/>
      <c r="C6" s="156"/>
      <c r="E6" s="240"/>
      <c r="F6" s="259" t="s">
        <v>127</v>
      </c>
      <c r="G6" s="260"/>
      <c r="H6" s="260"/>
      <c r="I6" s="260"/>
      <c r="J6" s="261"/>
      <c r="K6" s="264" t="s">
        <v>445</v>
      </c>
      <c r="L6" s="264"/>
      <c r="M6" s="259" t="s">
        <v>234</v>
      </c>
      <c r="N6" s="260"/>
      <c r="O6" s="260"/>
      <c r="P6" s="259" t="s">
        <v>487</v>
      </c>
      <c r="Q6" s="260"/>
      <c r="R6" s="261"/>
      <c r="S6" s="264" t="s">
        <v>250</v>
      </c>
      <c r="T6" s="264"/>
      <c r="U6" s="259" t="s">
        <v>251</v>
      </c>
      <c r="V6" s="260"/>
      <c r="W6" s="260"/>
      <c r="X6" s="260"/>
      <c r="Y6" s="260"/>
      <c r="Z6" s="259" t="s">
        <v>407</v>
      </c>
      <c r="AA6" s="260"/>
      <c r="AB6" s="251" t="s">
        <v>239</v>
      </c>
      <c r="AC6" s="252"/>
      <c r="AD6" s="252"/>
      <c r="AE6" s="252"/>
      <c r="AF6" s="253"/>
      <c r="AG6" s="251" t="str">
        <f>AG2</f>
        <v>Base-Line</v>
      </c>
      <c r="AH6" s="252"/>
      <c r="AI6" s="252"/>
      <c r="AJ6" s="252"/>
      <c r="AK6" s="253"/>
      <c r="AL6" s="251" t="s">
        <v>529</v>
      </c>
      <c r="AM6" s="252"/>
      <c r="AN6" s="253"/>
      <c r="AO6" s="240"/>
      <c r="AP6" s="252" t="s">
        <v>128</v>
      </c>
      <c r="AQ6" s="252"/>
      <c r="AR6" s="252"/>
      <c r="AS6" s="252" t="s">
        <v>251</v>
      </c>
      <c r="AT6" s="252"/>
      <c r="AU6" s="252"/>
      <c r="AV6" s="240"/>
      <c r="AW6" s="254" t="s">
        <v>139</v>
      </c>
      <c r="AX6" s="255"/>
      <c r="AY6" s="255"/>
      <c r="AZ6" s="255"/>
      <c r="BA6" s="255"/>
      <c r="BB6" s="255"/>
      <c r="BC6" s="255"/>
      <c r="BD6" s="240"/>
      <c r="BE6" s="240"/>
    </row>
    <row r="7" spans="1:67" s="173" customFormat="1" x14ac:dyDescent="0.25">
      <c r="A7" s="156"/>
      <c r="B7" s="219" t="s">
        <v>135</v>
      </c>
      <c r="C7" s="156"/>
      <c r="D7" s="219" t="s">
        <v>78</v>
      </c>
      <c r="E7" s="219" t="s">
        <v>34</v>
      </c>
      <c r="F7" s="176" t="s">
        <v>385</v>
      </c>
      <c r="G7" s="220" t="s">
        <v>248</v>
      </c>
      <c r="H7" s="220" t="s">
        <v>249</v>
      </c>
      <c r="I7" s="176" t="s">
        <v>415</v>
      </c>
      <c r="J7" s="177" t="s">
        <v>464</v>
      </c>
      <c r="K7" s="177" t="s">
        <v>228</v>
      </c>
      <c r="L7" s="177" t="s">
        <v>229</v>
      </c>
      <c r="M7" s="176" t="s">
        <v>217</v>
      </c>
      <c r="N7" s="176" t="s">
        <v>218</v>
      </c>
      <c r="O7" s="177" t="s">
        <v>220</v>
      </c>
      <c r="P7" s="162" t="s">
        <v>416</v>
      </c>
      <c r="Q7" s="162" t="s">
        <v>417</v>
      </c>
      <c r="R7" s="176" t="s">
        <v>463</v>
      </c>
      <c r="S7" s="177" t="s">
        <v>228</v>
      </c>
      <c r="T7" s="177" t="s">
        <v>229</v>
      </c>
      <c r="U7" s="176" t="s">
        <v>103</v>
      </c>
      <c r="V7" s="176" t="s">
        <v>102</v>
      </c>
      <c r="W7" s="177" t="s">
        <v>99</v>
      </c>
      <c r="X7" s="177" t="s">
        <v>228</v>
      </c>
      <c r="Y7" s="177" t="s">
        <v>229</v>
      </c>
      <c r="Z7" s="176" t="s">
        <v>427</v>
      </c>
      <c r="AA7" s="176" t="s">
        <v>428</v>
      </c>
      <c r="AB7" s="178" t="s">
        <v>103</v>
      </c>
      <c r="AC7" s="178" t="s">
        <v>102</v>
      </c>
      <c r="AD7" s="179" t="s">
        <v>99</v>
      </c>
      <c r="AE7" s="179" t="s">
        <v>228</v>
      </c>
      <c r="AF7" s="179" t="s">
        <v>229</v>
      </c>
      <c r="AG7" s="178" t="s">
        <v>103</v>
      </c>
      <c r="AH7" s="178" t="s">
        <v>102</v>
      </c>
      <c r="AI7" s="179" t="s">
        <v>99</v>
      </c>
      <c r="AJ7" s="179" t="s">
        <v>228</v>
      </c>
      <c r="AK7" s="179" t="s">
        <v>229</v>
      </c>
      <c r="AL7" s="178" t="s">
        <v>103</v>
      </c>
      <c r="AM7" s="178" t="s">
        <v>102</v>
      </c>
      <c r="AN7" s="179" t="s">
        <v>99</v>
      </c>
      <c r="AO7" s="240"/>
      <c r="AP7" s="178" t="s">
        <v>103</v>
      </c>
      <c r="AQ7" s="178" t="s">
        <v>102</v>
      </c>
      <c r="AR7" s="179" t="s">
        <v>99</v>
      </c>
      <c r="AS7" s="178" t="s">
        <v>103</v>
      </c>
      <c r="AT7" s="178" t="s">
        <v>102</v>
      </c>
      <c r="AU7" s="179" t="s">
        <v>99</v>
      </c>
      <c r="AV7" s="240"/>
      <c r="AW7" s="163" t="s">
        <v>244</v>
      </c>
      <c r="AX7" s="163" t="s">
        <v>245</v>
      </c>
      <c r="AY7" s="163" t="s">
        <v>252</v>
      </c>
      <c r="AZ7" s="163" t="s">
        <v>386</v>
      </c>
      <c r="BA7" s="163" t="s">
        <v>99</v>
      </c>
      <c r="BB7" s="163" t="s">
        <v>246</v>
      </c>
      <c r="BC7" s="163" t="s">
        <v>247</v>
      </c>
      <c r="BD7" s="240"/>
      <c r="BE7" s="240"/>
    </row>
    <row r="8" spans="1:67" s="173" customFormat="1" x14ac:dyDescent="0.25">
      <c r="B8" s="156" t="str">
        <f>IFERROR(VLOOKUP(E8,Reference!A:C,3,0),"-")</f>
        <v>Gen-9</v>
      </c>
      <c r="C8" s="156"/>
      <c r="D8" s="180" t="s">
        <v>458</v>
      </c>
      <c r="E8" s="233" t="str">
        <f>Reference!A10</f>
        <v>General Surgery</v>
      </c>
      <c r="F8" s="223">
        <f t="shared" ref="F8:I39" si="7">IFERROR(IF($B8="-","-",SUMIF($B$44:$B$139,$B8,F$44:F$139)),"-")</f>
        <v>39</v>
      </c>
      <c r="G8" s="223">
        <f t="shared" si="7"/>
        <v>36</v>
      </c>
      <c r="H8" s="223">
        <f t="shared" si="7"/>
        <v>7</v>
      </c>
      <c r="I8" s="223">
        <f t="shared" si="7"/>
        <v>7589.4699999999993</v>
      </c>
      <c r="J8" s="223">
        <f t="shared" ref="J8:J39" si="8">IFERROR(I8/F8,0)</f>
        <v>194.60179487179485</v>
      </c>
      <c r="K8" s="223">
        <f t="shared" ref="K8:L39" si="9">IFERROR(IF($B8="-","-",SUMIF($B$44:$B$139,$B8,K$44:K$139)),"")</f>
        <v>7398.07</v>
      </c>
      <c r="L8" s="223">
        <f t="shared" si="9"/>
        <v>191.4</v>
      </c>
      <c r="M8" s="242">
        <f t="shared" ref="M8:N39" si="10">SUMIFS(M$44:M$139,$B$44:$B$139,$B8)</f>
        <v>-15992.001116083915</v>
      </c>
      <c r="N8" s="242">
        <f t="shared" si="10"/>
        <v>-10930.663283916085</v>
      </c>
      <c r="O8" s="242">
        <f t="shared" ref="O8:O39" si="11">I8-Q8</f>
        <v>-26922.664399999994</v>
      </c>
      <c r="P8" s="223">
        <f t="shared" ref="P8:Q39" si="12">IFERROR(IF($B8="-","-",SUMIF($B$44:$B$139,$B8,P$44:P$139)),"")</f>
        <v>61</v>
      </c>
      <c r="Q8" s="223">
        <f t="shared" si="12"/>
        <v>34512.134399999995</v>
      </c>
      <c r="R8" s="223">
        <f>IFERROR(Q8/P8,0)</f>
        <v>565.77269508196719</v>
      </c>
      <c r="S8" s="223">
        <f t="shared" ref="S8:T39" si="13">IFERROR(IF($B8="-","-",SUMIF($B$44:$B$139,$B8,S$44:S$139)),"")</f>
        <v>33766.934769064101</v>
      </c>
      <c r="T8" s="223">
        <f t="shared" si="13"/>
        <v>745.19963093589649</v>
      </c>
      <c r="U8" s="223">
        <f t="shared" ref="U8:U39" si="14">AG8*$C$3</f>
        <v>33.119999999999997</v>
      </c>
      <c r="V8" s="223">
        <f t="shared" ref="V8:V39" si="15">AH8*$C$3</f>
        <v>9340.98</v>
      </c>
      <c r="W8" s="223">
        <f t="shared" ref="W8:W39" si="16">IFERROR(V8/U8,0)</f>
        <v>282.03442028985506</v>
      </c>
      <c r="X8" s="223">
        <f t="shared" ref="X8:X39" si="17">AJ8*$C$3</f>
        <v>9161.8439999999991</v>
      </c>
      <c r="Y8" s="223">
        <f t="shared" ref="Y8:Y39" si="18">AK8*$C$3</f>
        <v>179.13600000000002</v>
      </c>
      <c r="Z8" s="181">
        <f t="shared" ref="Z8:Z39" si="19">K8-S8</f>
        <v>-26368.864769064101</v>
      </c>
      <c r="AA8" s="181">
        <f t="shared" ref="AA8:AA39" si="20">L8-T8</f>
        <v>-553.79963093589652</v>
      </c>
      <c r="AB8" s="223">
        <f t="shared" ref="AB8:AB39" si="21">F8/$C$3</f>
        <v>162.5</v>
      </c>
      <c r="AC8" s="223">
        <f t="shared" ref="AC8:AC39" si="22">I8/$C$3</f>
        <v>31622.791666666664</v>
      </c>
      <c r="AD8" s="223">
        <f t="shared" ref="AD8:AD39" si="23">IFERROR(AC8/AB8,0)</f>
        <v>194.60179487179485</v>
      </c>
      <c r="AE8" s="223">
        <f t="shared" ref="AE8:AE39" si="24">K8/$C$3</f>
        <v>30825.291666666668</v>
      </c>
      <c r="AF8" s="223">
        <f t="shared" ref="AF8:AF39" si="25">L8/$C$3</f>
        <v>797.5</v>
      </c>
      <c r="AG8" s="223">
        <f>IFERROR(IF($AG$6=$BO$1,VLOOKUP($E8,'Doctors Data'!$M:$T,2,0),SUMIFS(BI!M$4:M$52,BI!$L$4:$L$52,$E8)),0)</f>
        <v>138</v>
      </c>
      <c r="AH8" s="223">
        <f>IFERROR(IF($AG$6=$BO$1,VLOOKUP($E8,'Doctors Data'!$M:$T,3,0),SUMIFS(BI!N$4:N$52,BI!$L$4:$L$52,$E8)),0)</f>
        <v>38920.75</v>
      </c>
      <c r="AI8" s="223">
        <f t="shared" ref="AI8:AI39" si="26">IFERROR(AH8/AG8,0)</f>
        <v>282.03442028985506</v>
      </c>
      <c r="AJ8" s="223">
        <f>IFERROR(IF($AG$6=$BO$1,VLOOKUP($E8,'Doctors Data'!$M:$S,4,0)*$AH8,SUMIFS(BI!O:O,BI!$L:$L,$E8)),0)</f>
        <v>38174.35</v>
      </c>
      <c r="AK8" s="223">
        <f>IFERROR(IF($AG$6=$BO$1,VLOOKUP($E8,'Doctors Data'!$M:$S,5,0)*$AH8,SUMIFS(BI!P:P,BI!$L:$L,$E8)),0)</f>
        <v>746.40000000000009</v>
      </c>
      <c r="AL8" s="223">
        <f>SUMIF('Apr Plan'!$B$7:$B$53,$E8,'Apr Plan'!J$7:J$53)</f>
        <v>254</v>
      </c>
      <c r="AM8" s="223">
        <f>SUMIF('Apr Plan'!$B$7:$B$53,$E8,'Apr Plan'!K$7:K$53)</f>
        <v>143800.56</v>
      </c>
      <c r="AN8" s="223">
        <f t="shared" ref="AN8:AN39" si="27">IFERROR(AM8/AL8,0)</f>
        <v>566.143937007874</v>
      </c>
      <c r="AO8" s="241"/>
      <c r="AP8" s="228">
        <f t="shared" ref="AP8:AP39" si="28">IFERROR(F8/P8,"-")</f>
        <v>0.63934426229508201</v>
      </c>
      <c r="AQ8" s="228">
        <f t="shared" ref="AQ8:AQ39" si="29">IFERROR(I8/Q8,"-")</f>
        <v>0.21990729150614344</v>
      </c>
      <c r="AR8" s="228">
        <f t="shared" ref="AR8:AR39" si="30">IFERROR(J8/R8,"-")</f>
        <v>0.34395755850960891</v>
      </c>
      <c r="AS8" s="228">
        <f t="shared" ref="AS8:AS39" si="31">IFERROR(F8/U8,"-")</f>
        <v>1.1775362318840581</v>
      </c>
      <c r="AT8" s="228">
        <f t="shared" ref="AT8:AT39" si="32">IFERROR(I8/V8,"-")</f>
        <v>0.81249183704493533</v>
      </c>
      <c r="AU8" s="228">
        <f t="shared" ref="AU8:AU39" si="33">IFERROR(J8/W8,"-")</f>
        <v>0.68999306776739122</v>
      </c>
      <c r="AV8" s="240"/>
      <c r="AW8" s="168">
        <f t="shared" ref="AW8:AZ39" si="34">IFERROR(AVERAGEIFS(AW$44:AW$139,$B$44:$B$139,$B8),"-")</f>
        <v>0.75256410256410255</v>
      </c>
      <c r="AX8" s="168">
        <f t="shared" si="34"/>
        <v>0.24743589743589745</v>
      </c>
      <c r="AY8" s="168">
        <f t="shared" si="34"/>
        <v>0.953125</v>
      </c>
      <c r="AZ8" s="168">
        <f t="shared" si="34"/>
        <v>0.5693473193473193</v>
      </c>
      <c r="BA8" s="168">
        <f t="shared" ref="BA8:BC23" si="35">IFERROR(AVERAGEIFS(BA$44:BA$139,$B$44:$B$139,$B8),"-")</f>
        <v>0.47211354456899013</v>
      </c>
      <c r="BB8" s="168">
        <f t="shared" si="35"/>
        <v>0.98281404327915967</v>
      </c>
      <c r="BC8" s="168">
        <f t="shared" si="35"/>
        <v>1.7185956720840442E-2</v>
      </c>
      <c r="BD8" s="240"/>
      <c r="BE8" s="240"/>
    </row>
    <row r="9" spans="1:67" s="173" customFormat="1" x14ac:dyDescent="0.25">
      <c r="B9" s="156" t="str">
        <f>IFERROR(VLOOKUP(E9,Reference!A:C,3,0),"-")</f>
        <v>Oth-34</v>
      </c>
      <c r="C9" s="156"/>
      <c r="D9" s="180" t="s">
        <v>458</v>
      </c>
      <c r="E9" s="233" t="str">
        <f>Reference!A35</f>
        <v>Other</v>
      </c>
      <c r="F9" s="223">
        <f t="shared" si="7"/>
        <v>0</v>
      </c>
      <c r="G9" s="223">
        <f t="shared" si="7"/>
        <v>1</v>
      </c>
      <c r="H9" s="223">
        <f t="shared" si="7"/>
        <v>0</v>
      </c>
      <c r="I9" s="223">
        <f t="shared" si="7"/>
        <v>6377.0599999999995</v>
      </c>
      <c r="J9" s="223">
        <f t="shared" si="8"/>
        <v>0</v>
      </c>
      <c r="K9" s="223">
        <f t="shared" si="9"/>
        <v>6377.0599999999995</v>
      </c>
      <c r="L9" s="223">
        <f t="shared" si="9"/>
        <v>0</v>
      </c>
      <c r="M9" s="242">
        <f t="shared" si="10"/>
        <v>0</v>
      </c>
      <c r="N9" s="242">
        <f t="shared" si="10"/>
        <v>0</v>
      </c>
      <c r="O9" s="242">
        <f t="shared" si="11"/>
        <v>6377.0599999999995</v>
      </c>
      <c r="P9" s="223">
        <f t="shared" si="12"/>
        <v>0</v>
      </c>
      <c r="Q9" s="223">
        <f t="shared" si="12"/>
        <v>0</v>
      </c>
      <c r="R9" s="223">
        <f t="shared" ref="R9:R39" si="36">IFERROR(Q9/P9,0)</f>
        <v>0</v>
      </c>
      <c r="S9" s="223">
        <f t="shared" si="13"/>
        <v>0</v>
      </c>
      <c r="T9" s="223">
        <f t="shared" si="13"/>
        <v>0</v>
      </c>
      <c r="U9" s="223">
        <f t="shared" si="14"/>
        <v>0</v>
      </c>
      <c r="V9" s="223">
        <f t="shared" si="15"/>
        <v>11023.912799999993</v>
      </c>
      <c r="W9" s="223">
        <f t="shared" si="16"/>
        <v>0</v>
      </c>
      <c r="X9" s="223">
        <f t="shared" si="17"/>
        <v>11023.912799999993</v>
      </c>
      <c r="Y9" s="223">
        <f t="shared" si="18"/>
        <v>0</v>
      </c>
      <c r="Z9" s="181">
        <f t="shared" si="19"/>
        <v>6377.0599999999995</v>
      </c>
      <c r="AA9" s="181">
        <f t="shared" si="20"/>
        <v>0</v>
      </c>
      <c r="AB9" s="223">
        <f t="shared" si="21"/>
        <v>0</v>
      </c>
      <c r="AC9" s="223">
        <f t="shared" si="22"/>
        <v>26571.083333333332</v>
      </c>
      <c r="AD9" s="223">
        <f t="shared" si="23"/>
        <v>0</v>
      </c>
      <c r="AE9" s="223">
        <f t="shared" si="24"/>
        <v>26571.083333333332</v>
      </c>
      <c r="AF9" s="223">
        <f t="shared" si="25"/>
        <v>0</v>
      </c>
      <c r="AG9" s="223">
        <f>IFERROR(IF($AG$6=$BO$1,VLOOKUP($E9,'Doctors Data'!$M:$T,2,0),SUMIFS(BI!M$4:M$52,BI!$L$4:$L$52,$E9)),0)</f>
        <v>0</v>
      </c>
      <c r="AH9" s="223">
        <f>IFERROR(IF($AG$6=$BO$1,VLOOKUP($E9,'Doctors Data'!$M:$T,3,0),SUMIFS(BI!N$4:N$52,BI!$L$4:$L$52,$E9)),0)</f>
        <v>45932.969999999972</v>
      </c>
      <c r="AI9" s="223">
        <f t="shared" si="26"/>
        <v>0</v>
      </c>
      <c r="AJ9" s="223">
        <f>IFERROR(IF($AG$6=$BO$1,VLOOKUP($E9,'Doctors Data'!$M:$S,4,0)*$AH9,SUMIFS(BI!O:O,BI!$L:$L,$E9)),0)</f>
        <v>45932.969999999972</v>
      </c>
      <c r="AK9" s="223">
        <f>IFERROR(IF($AG$6=$BO$1,VLOOKUP($E9,'Doctors Data'!$M:$S,5,0)*$AH9,SUMIFS(BI!P:P,BI!$L:$L,$E9)),0)</f>
        <v>0</v>
      </c>
      <c r="AL9" s="223">
        <f>SUMIF('Apr Plan'!$B$7:$B$53,$E9,'Apr Plan'!J$7:J$53)</f>
        <v>0</v>
      </c>
      <c r="AM9" s="223">
        <f>SUMIF('Apr Plan'!$B$7:$B$53,$E9,'Apr Plan'!K$7:K$53)</f>
        <v>0</v>
      </c>
      <c r="AN9" s="223">
        <f t="shared" si="27"/>
        <v>0</v>
      </c>
      <c r="AO9" s="241"/>
      <c r="AP9" s="228" t="str">
        <f t="shared" si="28"/>
        <v>-</v>
      </c>
      <c r="AQ9" s="228" t="str">
        <f t="shared" si="29"/>
        <v>-</v>
      </c>
      <c r="AR9" s="228" t="str">
        <f t="shared" si="30"/>
        <v>-</v>
      </c>
      <c r="AS9" s="228" t="str">
        <f t="shared" si="31"/>
        <v>-</v>
      </c>
      <c r="AT9" s="228">
        <f t="shared" si="32"/>
        <v>0.57847518532621223</v>
      </c>
      <c r="AU9" s="228" t="str">
        <f t="shared" si="33"/>
        <v>-</v>
      </c>
      <c r="AV9" s="240"/>
      <c r="AW9" s="168">
        <f t="shared" si="34"/>
        <v>1</v>
      </c>
      <c r="AX9" s="168">
        <f t="shared" si="34"/>
        <v>0</v>
      </c>
      <c r="AY9" s="168" t="str">
        <f t="shared" si="34"/>
        <v>-</v>
      </c>
      <c r="AZ9" s="168" t="str">
        <f t="shared" si="34"/>
        <v>-</v>
      </c>
      <c r="BA9" s="168" t="str">
        <f t="shared" si="35"/>
        <v>-</v>
      </c>
      <c r="BB9" s="168">
        <f t="shared" si="35"/>
        <v>1</v>
      </c>
      <c r="BC9" s="168">
        <f t="shared" si="35"/>
        <v>0</v>
      </c>
      <c r="BD9" s="240"/>
      <c r="BE9" s="240"/>
    </row>
    <row r="10" spans="1:67" s="173" customFormat="1" x14ac:dyDescent="0.25">
      <c r="B10" s="156" t="str">
        <f>IFERROR(VLOOKUP(E10,Reference!A:C,3,0),"-")</f>
        <v>Ext-27</v>
      </c>
      <c r="C10" s="156"/>
      <c r="D10" s="180" t="s">
        <v>458</v>
      </c>
      <c r="E10" s="233" t="str">
        <f>Reference!A28</f>
        <v>External Doctor</v>
      </c>
      <c r="F10" s="223">
        <f t="shared" si="7"/>
        <v>68</v>
      </c>
      <c r="G10" s="223">
        <f t="shared" si="7"/>
        <v>67</v>
      </c>
      <c r="H10" s="223">
        <f t="shared" si="7"/>
        <v>0</v>
      </c>
      <c r="I10" s="223">
        <f t="shared" si="7"/>
        <v>4836.2700000000004</v>
      </c>
      <c r="J10" s="223">
        <f t="shared" si="8"/>
        <v>71.121617647058827</v>
      </c>
      <c r="K10" s="223">
        <f t="shared" si="9"/>
        <v>4836.2700000000004</v>
      </c>
      <c r="L10" s="223">
        <f t="shared" si="9"/>
        <v>0</v>
      </c>
      <c r="M10" s="242">
        <f t="shared" si="10"/>
        <v>4836.2700000000004</v>
      </c>
      <c r="N10" s="242">
        <f t="shared" si="10"/>
        <v>0</v>
      </c>
      <c r="O10" s="242">
        <f t="shared" si="11"/>
        <v>4836.2700000000004</v>
      </c>
      <c r="P10" s="223">
        <f t="shared" si="12"/>
        <v>0</v>
      </c>
      <c r="Q10" s="223">
        <f t="shared" si="12"/>
        <v>0</v>
      </c>
      <c r="R10" s="223">
        <f t="shared" si="36"/>
        <v>0</v>
      </c>
      <c r="S10" s="223">
        <f t="shared" si="13"/>
        <v>0</v>
      </c>
      <c r="T10" s="223">
        <f t="shared" si="13"/>
        <v>0</v>
      </c>
      <c r="U10" s="223">
        <f t="shared" si="14"/>
        <v>45.839999999999996</v>
      </c>
      <c r="V10" s="223">
        <f t="shared" si="15"/>
        <v>9210.6743999999999</v>
      </c>
      <c r="W10" s="223">
        <f t="shared" si="16"/>
        <v>200.93094240837698</v>
      </c>
      <c r="X10" s="223">
        <f t="shared" si="17"/>
        <v>9194.0424000000003</v>
      </c>
      <c r="Y10" s="223">
        <f t="shared" si="18"/>
        <v>16.631999999999998</v>
      </c>
      <c r="Z10" s="181">
        <f t="shared" si="19"/>
        <v>4836.2700000000004</v>
      </c>
      <c r="AA10" s="181">
        <f t="shared" si="20"/>
        <v>0</v>
      </c>
      <c r="AB10" s="223">
        <f t="shared" si="21"/>
        <v>283.33333333333337</v>
      </c>
      <c r="AC10" s="223">
        <f t="shared" si="22"/>
        <v>20151.125000000004</v>
      </c>
      <c r="AD10" s="223">
        <f t="shared" si="23"/>
        <v>71.121617647058827</v>
      </c>
      <c r="AE10" s="223">
        <f t="shared" si="24"/>
        <v>20151.125000000004</v>
      </c>
      <c r="AF10" s="223">
        <f t="shared" si="25"/>
        <v>0</v>
      </c>
      <c r="AG10" s="223">
        <f>IFERROR(IF($AG$6=$BO$1,VLOOKUP($E10,'Doctors Data'!$M:$T,2,0),SUMIFS(BI!M$4:M$52,BI!$L$4:$L$52,$E10)),0)</f>
        <v>191</v>
      </c>
      <c r="AH10" s="223">
        <f>IFERROR(IF($AG$6=$BO$1,VLOOKUP($E10,'Doctors Data'!$M:$T,3,0),SUMIFS(BI!N$4:N$52,BI!$L$4:$L$52,$E10)),0)</f>
        <v>38377.81</v>
      </c>
      <c r="AI10" s="223">
        <f t="shared" si="26"/>
        <v>200.93094240837695</v>
      </c>
      <c r="AJ10" s="223">
        <f>IFERROR(IF($AG$6=$BO$1,VLOOKUP($E10,'Doctors Data'!$M:$S,4,0)*$AH10,SUMIFS(BI!O:O,BI!$L:$L,$E10)),0)</f>
        <v>38308.51</v>
      </c>
      <c r="AK10" s="223">
        <f>IFERROR(IF($AG$6=$BO$1,VLOOKUP($E10,'Doctors Data'!$M:$S,5,0)*$AH10,SUMIFS(BI!P:P,BI!$L:$L,$E10)),0)</f>
        <v>69.3</v>
      </c>
      <c r="AL10" s="223">
        <f>SUMIF('Apr Plan'!$B$7:$B$53,$E10,'Apr Plan'!J$7:J$53)</f>
        <v>0</v>
      </c>
      <c r="AM10" s="223">
        <f>SUMIF('Apr Plan'!$B$7:$B$53,$E10,'Apr Plan'!K$7:K$53)</f>
        <v>0</v>
      </c>
      <c r="AN10" s="223">
        <f t="shared" si="27"/>
        <v>0</v>
      </c>
      <c r="AO10" s="241"/>
      <c r="AP10" s="228" t="str">
        <f t="shared" si="28"/>
        <v>-</v>
      </c>
      <c r="AQ10" s="228" t="str">
        <f t="shared" si="29"/>
        <v>-</v>
      </c>
      <c r="AR10" s="228" t="str">
        <f t="shared" si="30"/>
        <v>-</v>
      </c>
      <c r="AS10" s="228">
        <f t="shared" si="31"/>
        <v>1.4834205933682374</v>
      </c>
      <c r="AT10" s="228">
        <f t="shared" si="32"/>
        <v>0.5250723008947098</v>
      </c>
      <c r="AU10" s="228">
        <f t="shared" si="33"/>
        <v>0.35396050401490431</v>
      </c>
      <c r="AV10" s="240"/>
      <c r="AW10" s="168">
        <f t="shared" si="34"/>
        <v>1</v>
      </c>
      <c r="AX10" s="168">
        <f t="shared" si="34"/>
        <v>0</v>
      </c>
      <c r="AY10" s="168">
        <f t="shared" si="34"/>
        <v>0.98529411764705888</v>
      </c>
      <c r="AZ10" s="168" t="str">
        <f t="shared" si="34"/>
        <v>-</v>
      </c>
      <c r="BA10" s="168" t="str">
        <f t="shared" si="35"/>
        <v>-</v>
      </c>
      <c r="BB10" s="168">
        <f t="shared" si="35"/>
        <v>1</v>
      </c>
      <c r="BC10" s="168">
        <f t="shared" si="35"/>
        <v>0</v>
      </c>
      <c r="BD10" s="240"/>
      <c r="BE10" s="240"/>
    </row>
    <row r="11" spans="1:67" s="173" customFormat="1" x14ac:dyDescent="0.25">
      <c r="B11" s="156" t="str">
        <f>IFERROR(VLOOKUP(E11,Reference!A:C,3,0),"-")</f>
        <v>Cli-41</v>
      </c>
      <c r="C11" s="156"/>
      <c r="D11" s="180" t="s">
        <v>458</v>
      </c>
      <c r="E11" s="233" t="str">
        <f>Reference!A42</f>
        <v>Clinical Pathology</v>
      </c>
      <c r="F11" s="223">
        <f t="shared" si="7"/>
        <v>18</v>
      </c>
      <c r="G11" s="223">
        <f t="shared" si="7"/>
        <v>0</v>
      </c>
      <c r="H11" s="223">
        <f t="shared" si="7"/>
        <v>0</v>
      </c>
      <c r="I11" s="223">
        <f t="shared" si="7"/>
        <v>2811.5</v>
      </c>
      <c r="J11" s="223">
        <f t="shared" si="8"/>
        <v>156.19444444444446</v>
      </c>
      <c r="K11" s="223">
        <f t="shared" si="9"/>
        <v>2811.5</v>
      </c>
      <c r="L11" s="223">
        <f t="shared" si="9"/>
        <v>0</v>
      </c>
      <c r="M11" s="242">
        <f t="shared" si="10"/>
        <v>2811.5</v>
      </c>
      <c r="N11" s="242">
        <f t="shared" si="10"/>
        <v>0</v>
      </c>
      <c r="O11" s="242">
        <f t="shared" si="11"/>
        <v>2811.5</v>
      </c>
      <c r="P11" s="223">
        <f t="shared" si="12"/>
        <v>0</v>
      </c>
      <c r="Q11" s="223">
        <f t="shared" si="12"/>
        <v>0</v>
      </c>
      <c r="R11" s="223">
        <f t="shared" si="36"/>
        <v>0</v>
      </c>
      <c r="S11" s="223">
        <f t="shared" si="13"/>
        <v>0</v>
      </c>
      <c r="T11" s="223">
        <f t="shared" si="13"/>
        <v>0</v>
      </c>
      <c r="U11" s="223">
        <f t="shared" si="14"/>
        <v>0</v>
      </c>
      <c r="V11" s="223">
        <f t="shared" si="15"/>
        <v>0</v>
      </c>
      <c r="W11" s="223">
        <f t="shared" si="16"/>
        <v>0</v>
      </c>
      <c r="X11" s="223">
        <f t="shared" si="17"/>
        <v>0</v>
      </c>
      <c r="Y11" s="223">
        <f t="shared" si="18"/>
        <v>0</v>
      </c>
      <c r="Z11" s="181">
        <f t="shared" si="19"/>
        <v>2811.5</v>
      </c>
      <c r="AA11" s="181">
        <f t="shared" si="20"/>
        <v>0</v>
      </c>
      <c r="AB11" s="223">
        <f t="shared" si="21"/>
        <v>75</v>
      </c>
      <c r="AC11" s="223">
        <f t="shared" si="22"/>
        <v>11714.583333333334</v>
      </c>
      <c r="AD11" s="223">
        <f t="shared" si="23"/>
        <v>156.19444444444446</v>
      </c>
      <c r="AE11" s="223">
        <f t="shared" si="24"/>
        <v>11714.583333333334</v>
      </c>
      <c r="AF11" s="223">
        <f t="shared" si="25"/>
        <v>0</v>
      </c>
      <c r="AG11" s="223">
        <f>IFERROR(IF($AG$6=$BO$1,VLOOKUP($E11,'Doctors Data'!$M:$T,2,0),SUMIFS(BI!M$4:M$52,BI!$L$4:$L$52,$E11)),0)</f>
        <v>0</v>
      </c>
      <c r="AH11" s="223">
        <f>IFERROR(IF($AG$6=$BO$1,VLOOKUP($E11,'Doctors Data'!$M:$T,3,0),SUMIFS(BI!N$4:N$52,BI!$L$4:$L$52,$E11)),0)</f>
        <v>0</v>
      </c>
      <c r="AI11" s="223">
        <f t="shared" si="26"/>
        <v>0</v>
      </c>
      <c r="AJ11" s="223">
        <f>IFERROR(IF($AG$6=$BO$1,VLOOKUP($E11,'Doctors Data'!$M:$S,4,0)*$AH11,SUMIFS(BI!O:O,BI!$L:$L,$E11)),0)</f>
        <v>0</v>
      </c>
      <c r="AK11" s="223">
        <f>IFERROR(IF($AG$6=$BO$1,VLOOKUP($E11,'Doctors Data'!$M:$S,5,0)*$AH11,SUMIFS(BI!P:P,BI!$L:$L,$E11)),0)</f>
        <v>0</v>
      </c>
      <c r="AL11" s="223">
        <f>SUMIF('Apr Plan'!$B$7:$B$53,$E11,'Apr Plan'!J$7:J$53)</f>
        <v>0</v>
      </c>
      <c r="AM11" s="223">
        <f>SUMIF('Apr Plan'!$B$7:$B$53,$E11,'Apr Plan'!K$7:K$53)</f>
        <v>0</v>
      </c>
      <c r="AN11" s="223">
        <f t="shared" si="27"/>
        <v>0</v>
      </c>
      <c r="AO11" s="241"/>
      <c r="AP11" s="228" t="str">
        <f t="shared" si="28"/>
        <v>-</v>
      </c>
      <c r="AQ11" s="228" t="str">
        <f t="shared" si="29"/>
        <v>-</v>
      </c>
      <c r="AR11" s="228" t="str">
        <f t="shared" si="30"/>
        <v>-</v>
      </c>
      <c r="AS11" s="228" t="str">
        <f t="shared" si="31"/>
        <v>-</v>
      </c>
      <c r="AT11" s="228" t="str">
        <f t="shared" si="32"/>
        <v>-</v>
      </c>
      <c r="AU11" s="228" t="str">
        <f t="shared" si="33"/>
        <v>-</v>
      </c>
      <c r="AV11" s="240"/>
      <c r="AW11" s="168" t="str">
        <f t="shared" si="34"/>
        <v>-</v>
      </c>
      <c r="AX11" s="168" t="str">
        <f t="shared" si="34"/>
        <v>-</v>
      </c>
      <c r="AY11" s="168">
        <f t="shared" si="34"/>
        <v>0</v>
      </c>
      <c r="AZ11" s="168" t="str">
        <f t="shared" si="34"/>
        <v>-</v>
      </c>
      <c r="BA11" s="168" t="str">
        <f t="shared" si="35"/>
        <v>-</v>
      </c>
      <c r="BB11" s="168">
        <f t="shared" si="35"/>
        <v>1</v>
      </c>
      <c r="BC11" s="168">
        <f t="shared" si="35"/>
        <v>0</v>
      </c>
      <c r="BD11" s="240"/>
      <c r="BE11" s="240"/>
    </row>
    <row r="12" spans="1:67" s="173" customFormat="1" x14ac:dyDescent="0.25">
      <c r="B12" s="156" t="str">
        <f>IFERROR(VLOOKUP(E12,Reference!A:C,3,0),"-")</f>
        <v>Ora-16</v>
      </c>
      <c r="C12" s="156"/>
      <c r="D12" s="180" t="s">
        <v>458</v>
      </c>
      <c r="E12" s="233" t="str">
        <f>Reference!A17</f>
        <v>Oral Surgery</v>
      </c>
      <c r="F12" s="223">
        <f t="shared" si="7"/>
        <v>71</v>
      </c>
      <c r="G12" s="223">
        <f t="shared" si="7"/>
        <v>59</v>
      </c>
      <c r="H12" s="223">
        <f t="shared" si="7"/>
        <v>27</v>
      </c>
      <c r="I12" s="223">
        <f t="shared" si="7"/>
        <v>35324.180000000008</v>
      </c>
      <c r="J12" s="223">
        <f t="shared" si="8"/>
        <v>497.52366197183107</v>
      </c>
      <c r="K12" s="223">
        <f t="shared" si="9"/>
        <v>32684.510000000006</v>
      </c>
      <c r="L12" s="223">
        <f t="shared" si="9"/>
        <v>2639.6699999999996</v>
      </c>
      <c r="M12" s="242">
        <f t="shared" si="10"/>
        <v>-24033.406061538451</v>
      </c>
      <c r="N12" s="242">
        <f t="shared" si="10"/>
        <v>-13330.489138461537</v>
      </c>
      <c r="O12" s="242">
        <f t="shared" si="11"/>
        <v>-37363.895199999984</v>
      </c>
      <c r="P12" s="223">
        <f t="shared" si="12"/>
        <v>87</v>
      </c>
      <c r="Q12" s="223">
        <f t="shared" si="12"/>
        <v>72688.075199999992</v>
      </c>
      <c r="R12" s="223">
        <f t="shared" si="36"/>
        <v>835.49511724137926</v>
      </c>
      <c r="S12" s="223">
        <f t="shared" si="13"/>
        <v>62682.875985198181</v>
      </c>
      <c r="T12" s="223">
        <f t="shared" si="13"/>
        <v>10005.199214801811</v>
      </c>
      <c r="U12" s="223">
        <f t="shared" si="14"/>
        <v>88.56</v>
      </c>
      <c r="V12" s="223">
        <f t="shared" si="15"/>
        <v>61461.446399999964</v>
      </c>
      <c r="W12" s="223">
        <f t="shared" si="16"/>
        <v>694.00910569105645</v>
      </c>
      <c r="X12" s="223">
        <f t="shared" si="17"/>
        <v>56080.343999999961</v>
      </c>
      <c r="Y12" s="223">
        <f t="shared" si="18"/>
        <v>5381.1024000000007</v>
      </c>
      <c r="Z12" s="181">
        <f t="shared" si="19"/>
        <v>-29998.365985198176</v>
      </c>
      <c r="AA12" s="181">
        <f t="shared" si="20"/>
        <v>-7365.5292148018107</v>
      </c>
      <c r="AB12" s="223">
        <f t="shared" si="21"/>
        <v>295.83333333333337</v>
      </c>
      <c r="AC12" s="223">
        <f t="shared" si="22"/>
        <v>147184.08333333337</v>
      </c>
      <c r="AD12" s="223">
        <f t="shared" si="23"/>
        <v>497.52366197183107</v>
      </c>
      <c r="AE12" s="223">
        <f t="shared" si="24"/>
        <v>136185.45833333337</v>
      </c>
      <c r="AF12" s="223">
        <f t="shared" si="25"/>
        <v>10998.624999999998</v>
      </c>
      <c r="AG12" s="223">
        <f>IFERROR(IF($AG$6=$BO$1,VLOOKUP($E12,'Doctors Data'!$M:$T,2,0),SUMIFS(BI!M$4:M$52,BI!$L$4:$L$52,$E12)),0)</f>
        <v>369</v>
      </c>
      <c r="AH12" s="223">
        <f>IFERROR(IF($AG$6=$BO$1,VLOOKUP($E12,'Doctors Data'!$M:$T,3,0),SUMIFS(BI!N$4:N$52,BI!$L$4:$L$52,$E12)),0)</f>
        <v>256089.35999999987</v>
      </c>
      <c r="AI12" s="223">
        <f t="shared" si="26"/>
        <v>694.00910569105656</v>
      </c>
      <c r="AJ12" s="223">
        <f>IFERROR(IF($AG$6=$BO$1,VLOOKUP($E12,'Doctors Data'!$M:$S,4,0)*$AH12,SUMIFS(BI!O:O,BI!$L:$L,$E12)),0)</f>
        <v>233668.09999999986</v>
      </c>
      <c r="AK12" s="223">
        <f>IFERROR(IF($AG$6=$BO$1,VLOOKUP($E12,'Doctors Data'!$M:$S,5,0)*$AH12,SUMIFS(BI!P:P,BI!$L:$L,$E12)),0)</f>
        <v>22421.260000000002</v>
      </c>
      <c r="AL12" s="223">
        <f>SUMIF('Apr Plan'!$B$7:$B$53,$E31,'Apr Plan'!J$7:J$53)</f>
        <v>284</v>
      </c>
      <c r="AM12" s="223">
        <f>SUMIF('Apr Plan'!$B$7:$B$53,$E31,'Apr Plan'!K$7:K$53)</f>
        <v>115150.63999999998</v>
      </c>
      <c r="AN12" s="223">
        <f t="shared" si="27"/>
        <v>405.45999999999992</v>
      </c>
      <c r="AO12" s="241"/>
      <c r="AP12" s="228">
        <f t="shared" si="28"/>
        <v>0.81609195402298851</v>
      </c>
      <c r="AQ12" s="228">
        <f t="shared" si="29"/>
        <v>0.48596939598147471</v>
      </c>
      <c r="AR12" s="228">
        <f t="shared" si="30"/>
        <v>0.59548362606180694</v>
      </c>
      <c r="AS12" s="228">
        <f t="shared" si="31"/>
        <v>0.80171635049683831</v>
      </c>
      <c r="AT12" s="228">
        <f t="shared" si="32"/>
        <v>0.57473720631475456</v>
      </c>
      <c r="AU12" s="228">
        <f t="shared" si="33"/>
        <v>0.71688347874978398</v>
      </c>
      <c r="AV12" s="240"/>
      <c r="AW12" s="168">
        <f t="shared" si="34"/>
        <v>0.71276595744680848</v>
      </c>
      <c r="AX12" s="168">
        <f t="shared" si="34"/>
        <v>0.28723404255319152</v>
      </c>
      <c r="AY12" s="168">
        <f t="shared" si="34"/>
        <v>0.8125</v>
      </c>
      <c r="AZ12" s="168">
        <f t="shared" si="34"/>
        <v>0.81650641025641024</v>
      </c>
      <c r="BA12" s="168">
        <f t="shared" si="35"/>
        <v>0.60272260583732484</v>
      </c>
      <c r="BB12" s="168">
        <f t="shared" si="35"/>
        <v>0.88456310970541985</v>
      </c>
      <c r="BC12" s="168">
        <f t="shared" si="35"/>
        <v>0.1154368902945803</v>
      </c>
      <c r="BD12" s="240"/>
      <c r="BE12" s="240"/>
    </row>
    <row r="13" spans="1:67" s="173" customFormat="1" x14ac:dyDescent="0.25">
      <c r="B13" s="156" t="str">
        <f>IFERROR(VLOOKUP(E13,Reference!A:C,3,0),"-")</f>
        <v>Nut-13</v>
      </c>
      <c r="C13" s="156"/>
      <c r="D13" s="180" t="s">
        <v>458</v>
      </c>
      <c r="E13" s="233" t="str">
        <f>Reference!A14</f>
        <v>Nutrition</v>
      </c>
      <c r="F13" s="223">
        <f t="shared" si="7"/>
        <v>14</v>
      </c>
      <c r="G13" s="223">
        <f t="shared" si="7"/>
        <v>8</v>
      </c>
      <c r="H13" s="223">
        <f t="shared" si="7"/>
        <v>24</v>
      </c>
      <c r="I13" s="223">
        <f t="shared" si="7"/>
        <v>9951.64</v>
      </c>
      <c r="J13" s="223">
        <f t="shared" si="8"/>
        <v>710.83142857142855</v>
      </c>
      <c r="K13" s="223">
        <f t="shared" si="9"/>
        <v>9555.7099999999991</v>
      </c>
      <c r="L13" s="223">
        <f t="shared" si="9"/>
        <v>395.93</v>
      </c>
      <c r="M13" s="242">
        <f t="shared" si="10"/>
        <v>3155.9258181818186</v>
      </c>
      <c r="N13" s="242">
        <f t="shared" si="10"/>
        <v>-7444.6618181818185</v>
      </c>
      <c r="O13" s="242">
        <f t="shared" si="11"/>
        <v>-4288.7360000000008</v>
      </c>
      <c r="P13" s="223">
        <f t="shared" si="12"/>
        <v>29</v>
      </c>
      <c r="Q13" s="223">
        <f t="shared" si="12"/>
        <v>14240.376</v>
      </c>
      <c r="R13" s="223">
        <f t="shared" si="36"/>
        <v>491.04744827586205</v>
      </c>
      <c r="S13" s="223">
        <f t="shared" si="13"/>
        <v>13960.468064264054</v>
      </c>
      <c r="T13" s="223">
        <f t="shared" si="13"/>
        <v>279.90793573594601</v>
      </c>
      <c r="U13" s="223">
        <f t="shared" si="14"/>
        <v>26.64</v>
      </c>
      <c r="V13" s="223">
        <f t="shared" si="15"/>
        <v>9054.6791999999987</v>
      </c>
      <c r="W13" s="223">
        <f t="shared" si="16"/>
        <v>339.89036036036032</v>
      </c>
      <c r="X13" s="223">
        <f t="shared" si="17"/>
        <v>9032.5991999999987</v>
      </c>
      <c r="Y13" s="223">
        <f t="shared" si="18"/>
        <v>22.08</v>
      </c>
      <c r="Z13" s="181">
        <f t="shared" si="19"/>
        <v>-4404.7580642640551</v>
      </c>
      <c r="AA13" s="181">
        <f t="shared" si="20"/>
        <v>116.02206426405399</v>
      </c>
      <c r="AB13" s="223">
        <f t="shared" si="21"/>
        <v>58.333333333333336</v>
      </c>
      <c r="AC13" s="223">
        <f t="shared" si="22"/>
        <v>41465.166666666664</v>
      </c>
      <c r="AD13" s="223">
        <f t="shared" si="23"/>
        <v>710.83142857142855</v>
      </c>
      <c r="AE13" s="223">
        <f t="shared" si="24"/>
        <v>39815.458333333328</v>
      </c>
      <c r="AF13" s="223">
        <f t="shared" si="25"/>
        <v>1649.7083333333335</v>
      </c>
      <c r="AG13" s="223">
        <f>IFERROR(IF($AG$6=$BO$1,VLOOKUP($E13,'Doctors Data'!$M:$T,2,0),SUMIFS(BI!M$4:M$52,BI!$L$4:$L$52,$E13)),0)</f>
        <v>111</v>
      </c>
      <c r="AH13" s="223">
        <f>IFERROR(IF($AG$6=$BO$1,VLOOKUP($E13,'Doctors Data'!$M:$T,3,0),SUMIFS(BI!N$4:N$52,BI!$L$4:$L$52,$E13)),0)</f>
        <v>37727.829999999994</v>
      </c>
      <c r="AI13" s="223">
        <f t="shared" si="26"/>
        <v>339.89036036036032</v>
      </c>
      <c r="AJ13" s="223">
        <f>IFERROR(IF($AG$6=$BO$1,VLOOKUP($E13,'Doctors Data'!$M:$S,4,0)*$AH13,SUMIFS(BI!O:O,BI!$L:$L,$E13)),0)</f>
        <v>37635.829999999994</v>
      </c>
      <c r="AK13" s="223">
        <f>IFERROR(IF($AG$6=$BO$1,VLOOKUP($E13,'Doctors Data'!$M:$S,5,0)*$AH13,SUMIFS(BI!P:P,BI!$L:$L,$E13)),0)</f>
        <v>92</v>
      </c>
      <c r="AL13" s="223">
        <f>SUMIF('Apr Plan'!$B$7:$B$53,$E15,'Apr Plan'!J$7:J$53)</f>
        <v>0</v>
      </c>
      <c r="AM13" s="223">
        <f>SUMIF('Apr Plan'!$B$7:$B$53,$E15,'Apr Plan'!K$7:K$53)</f>
        <v>0</v>
      </c>
      <c r="AN13" s="223">
        <f t="shared" si="27"/>
        <v>0</v>
      </c>
      <c r="AO13" s="241"/>
      <c r="AP13" s="228">
        <f t="shared" si="28"/>
        <v>0.48275862068965519</v>
      </c>
      <c r="AQ13" s="228">
        <f t="shared" si="29"/>
        <v>0.69883267127216298</v>
      </c>
      <c r="AR13" s="228">
        <f t="shared" si="30"/>
        <v>1.4475819619209092</v>
      </c>
      <c r="AS13" s="228">
        <f t="shared" si="31"/>
        <v>0.52552552552552556</v>
      </c>
      <c r="AT13" s="228">
        <f t="shared" si="32"/>
        <v>1.099060472512378</v>
      </c>
      <c r="AU13" s="228">
        <f t="shared" si="33"/>
        <v>2.0913550705521251</v>
      </c>
      <c r="AV13" s="240"/>
      <c r="AW13" s="168">
        <f t="shared" si="34"/>
        <v>0.55555555555555547</v>
      </c>
      <c r="AX13" s="168">
        <f t="shared" si="34"/>
        <v>0.44444444444444442</v>
      </c>
      <c r="AY13" s="168">
        <f t="shared" si="34"/>
        <v>0.54166666666666663</v>
      </c>
      <c r="AZ13" s="168">
        <f t="shared" si="34"/>
        <v>0.49494949494949492</v>
      </c>
      <c r="BA13" s="168">
        <f t="shared" si="35"/>
        <v>0.93508522461503918</v>
      </c>
      <c r="BB13" s="168">
        <f t="shared" si="35"/>
        <v>0.94679275608497471</v>
      </c>
      <c r="BC13" s="168">
        <f t="shared" si="35"/>
        <v>5.3207243915025376E-2</v>
      </c>
      <c r="BD13" s="240"/>
      <c r="BE13" s="240"/>
    </row>
    <row r="14" spans="1:67" s="173" customFormat="1" x14ac:dyDescent="0.25">
      <c r="B14" s="156" t="str">
        <f>IFERROR(VLOOKUP(E14,Reference!A:C,3,0),"-")</f>
        <v>Oph-15</v>
      </c>
      <c r="C14" s="156"/>
      <c r="D14" s="180" t="s">
        <v>458</v>
      </c>
      <c r="E14" s="233" t="str">
        <f>Reference!A16</f>
        <v>Ophthalmology</v>
      </c>
      <c r="F14" s="223">
        <f t="shared" si="7"/>
        <v>43</v>
      </c>
      <c r="G14" s="223">
        <f t="shared" si="7"/>
        <v>29</v>
      </c>
      <c r="H14" s="223">
        <f t="shared" si="7"/>
        <v>2</v>
      </c>
      <c r="I14" s="223">
        <f t="shared" si="7"/>
        <v>6833.4</v>
      </c>
      <c r="J14" s="223">
        <f t="shared" si="8"/>
        <v>158.91627906976743</v>
      </c>
      <c r="K14" s="223">
        <f t="shared" si="9"/>
        <v>6305.5499999999993</v>
      </c>
      <c r="L14" s="223">
        <f t="shared" si="9"/>
        <v>527.84999999999991</v>
      </c>
      <c r="M14" s="242">
        <f t="shared" si="10"/>
        <v>6833.4</v>
      </c>
      <c r="N14" s="242">
        <f t="shared" si="10"/>
        <v>0</v>
      </c>
      <c r="O14" s="242">
        <f t="shared" si="11"/>
        <v>6833.4</v>
      </c>
      <c r="P14" s="223">
        <f t="shared" si="12"/>
        <v>0</v>
      </c>
      <c r="Q14" s="223">
        <f t="shared" si="12"/>
        <v>0</v>
      </c>
      <c r="R14" s="223">
        <f t="shared" si="36"/>
        <v>0</v>
      </c>
      <c r="S14" s="223">
        <f t="shared" si="13"/>
        <v>0</v>
      </c>
      <c r="T14" s="223">
        <f t="shared" si="13"/>
        <v>0</v>
      </c>
      <c r="U14" s="223">
        <f t="shared" si="14"/>
        <v>94.08</v>
      </c>
      <c r="V14" s="223">
        <f t="shared" si="15"/>
        <v>11742.813600000001</v>
      </c>
      <c r="W14" s="223">
        <f t="shared" si="16"/>
        <v>124.81732142857145</v>
      </c>
      <c r="X14" s="223">
        <f t="shared" si="17"/>
        <v>11393.565599999998</v>
      </c>
      <c r="Y14" s="223">
        <f t="shared" si="18"/>
        <v>349.24799999999999</v>
      </c>
      <c r="Z14" s="181">
        <f t="shared" si="19"/>
        <v>6305.5499999999993</v>
      </c>
      <c r="AA14" s="181">
        <f t="shared" si="20"/>
        <v>527.84999999999991</v>
      </c>
      <c r="AB14" s="223">
        <f t="shared" si="21"/>
        <v>179.16666666666669</v>
      </c>
      <c r="AC14" s="223">
        <f t="shared" si="22"/>
        <v>28472.5</v>
      </c>
      <c r="AD14" s="223">
        <f t="shared" si="23"/>
        <v>158.91627906976743</v>
      </c>
      <c r="AE14" s="223">
        <f t="shared" si="24"/>
        <v>26273.124999999996</v>
      </c>
      <c r="AF14" s="223">
        <f t="shared" si="25"/>
        <v>2199.3749999999995</v>
      </c>
      <c r="AG14" s="223">
        <f>IFERROR(IF($AG$6=$BO$1,VLOOKUP($E14,'Doctors Data'!$M:$T,2,0),SUMIFS(BI!M$4:M$52,BI!$L$4:$L$52,$E14)),0)</f>
        <v>392</v>
      </c>
      <c r="AH14" s="223">
        <f>IFERROR(IF($AG$6=$BO$1,VLOOKUP($E14,'Doctors Data'!$M:$T,3,0),SUMIFS(BI!N$4:N$52,BI!$L$4:$L$52,$E14)),0)</f>
        <v>48928.390000000007</v>
      </c>
      <c r="AI14" s="223">
        <f t="shared" si="26"/>
        <v>124.81732142857145</v>
      </c>
      <c r="AJ14" s="223">
        <f>IFERROR(IF($AG$6=$BO$1,VLOOKUP($E14,'Doctors Data'!$M:$S,4,0)*$AH14,SUMIFS(BI!O:O,BI!$L:$L,$E14)),0)</f>
        <v>47473.189999999995</v>
      </c>
      <c r="AK14" s="223">
        <f>IFERROR(IF($AG$6=$BO$1,VLOOKUP($E14,'Doctors Data'!$M:$S,5,0)*$AH14,SUMIFS(BI!P:P,BI!$L:$L,$E14)),0)</f>
        <v>1455.2</v>
      </c>
      <c r="AL14" s="223">
        <f>SUMIF('Apr Plan'!$B$7:$B$53,$E16,'Apr Plan'!J$7:J$53)</f>
        <v>295</v>
      </c>
      <c r="AM14" s="223">
        <f>SUMIF('Apr Plan'!$B$7:$B$53,$E16,'Apr Plan'!K$7:K$53)</f>
        <v>140213.5</v>
      </c>
      <c r="AN14" s="223">
        <f t="shared" si="27"/>
        <v>475.3</v>
      </c>
      <c r="AO14" s="241"/>
      <c r="AP14" s="228" t="str">
        <f t="shared" si="28"/>
        <v>-</v>
      </c>
      <c r="AQ14" s="228" t="str">
        <f t="shared" si="29"/>
        <v>-</v>
      </c>
      <c r="AR14" s="228" t="str">
        <f t="shared" si="30"/>
        <v>-</v>
      </c>
      <c r="AS14" s="228">
        <f t="shared" si="31"/>
        <v>0.45705782312925169</v>
      </c>
      <c r="AT14" s="228">
        <f t="shared" si="32"/>
        <v>0.58192186581246585</v>
      </c>
      <c r="AU14" s="228">
        <f t="shared" si="33"/>
        <v>1.2731909101310879</v>
      </c>
      <c r="AV14" s="240"/>
      <c r="AW14" s="168">
        <f t="shared" si="34"/>
        <v>0.95833333333333337</v>
      </c>
      <c r="AX14" s="168">
        <f t="shared" si="34"/>
        <v>4.1666666666666664E-2</v>
      </c>
      <c r="AY14" s="168">
        <f t="shared" si="34"/>
        <v>0.64144736842105265</v>
      </c>
      <c r="AZ14" s="168" t="str">
        <f t="shared" si="34"/>
        <v>-</v>
      </c>
      <c r="BA14" s="168" t="str">
        <f t="shared" si="35"/>
        <v>-</v>
      </c>
      <c r="BB14" s="168">
        <f t="shared" si="35"/>
        <v>0.92441750470314166</v>
      </c>
      <c r="BC14" s="168">
        <f t="shared" si="35"/>
        <v>7.5582495296858246E-2</v>
      </c>
      <c r="BD14" s="240"/>
      <c r="BE14" s="240"/>
    </row>
    <row r="15" spans="1:67" s="173" customFormat="1" x14ac:dyDescent="0.25">
      <c r="B15" s="156" t="str">
        <f>IFERROR(VLOOKUP(E15,Reference!A:C,3,0),"-")</f>
        <v>Neu-12</v>
      </c>
      <c r="C15" s="156"/>
      <c r="D15" s="180" t="s">
        <v>458</v>
      </c>
      <c r="E15" s="233" t="str">
        <f>Reference!A13</f>
        <v>Neurology</v>
      </c>
      <c r="F15" s="223">
        <f t="shared" si="7"/>
        <v>13</v>
      </c>
      <c r="G15" s="223">
        <f t="shared" si="7"/>
        <v>14</v>
      </c>
      <c r="H15" s="223">
        <f t="shared" si="7"/>
        <v>0</v>
      </c>
      <c r="I15" s="223">
        <f t="shared" si="7"/>
        <v>5291.35</v>
      </c>
      <c r="J15" s="223">
        <f t="shared" si="8"/>
        <v>407.02692307692308</v>
      </c>
      <c r="K15" s="223">
        <f t="shared" si="9"/>
        <v>5291.35</v>
      </c>
      <c r="L15" s="223">
        <f t="shared" si="9"/>
        <v>0</v>
      </c>
      <c r="M15" s="242">
        <f t="shared" si="10"/>
        <v>5291.35</v>
      </c>
      <c r="N15" s="242">
        <f t="shared" si="10"/>
        <v>0</v>
      </c>
      <c r="O15" s="242">
        <f t="shared" si="11"/>
        <v>5291.35</v>
      </c>
      <c r="P15" s="223">
        <f t="shared" si="12"/>
        <v>0</v>
      </c>
      <c r="Q15" s="223">
        <f t="shared" si="12"/>
        <v>0</v>
      </c>
      <c r="R15" s="223">
        <f t="shared" si="36"/>
        <v>0</v>
      </c>
      <c r="S15" s="223">
        <f t="shared" si="13"/>
        <v>0</v>
      </c>
      <c r="T15" s="223">
        <f t="shared" si="13"/>
        <v>0</v>
      </c>
      <c r="U15" s="223">
        <f t="shared" si="14"/>
        <v>0</v>
      </c>
      <c r="V15" s="223">
        <f t="shared" si="15"/>
        <v>0</v>
      </c>
      <c r="W15" s="223">
        <f t="shared" si="16"/>
        <v>0</v>
      </c>
      <c r="X15" s="223">
        <f t="shared" si="17"/>
        <v>0</v>
      </c>
      <c r="Y15" s="223">
        <f t="shared" si="18"/>
        <v>0</v>
      </c>
      <c r="Z15" s="181">
        <f t="shared" si="19"/>
        <v>5291.35</v>
      </c>
      <c r="AA15" s="181">
        <f t="shared" si="20"/>
        <v>0</v>
      </c>
      <c r="AB15" s="223">
        <f t="shared" si="21"/>
        <v>54.166666666666671</v>
      </c>
      <c r="AC15" s="223">
        <f t="shared" si="22"/>
        <v>22047.291666666668</v>
      </c>
      <c r="AD15" s="223">
        <f t="shared" si="23"/>
        <v>407.02692307692308</v>
      </c>
      <c r="AE15" s="223">
        <f t="shared" si="24"/>
        <v>22047.291666666668</v>
      </c>
      <c r="AF15" s="223">
        <f t="shared" si="25"/>
        <v>0</v>
      </c>
      <c r="AG15" s="223">
        <f>IFERROR(IF($AG$6=$BO$1,VLOOKUP($E15,'Doctors Data'!$M:$T,2,0),SUMIFS(BI!M$4:M$52,BI!$L$4:$L$52,$E15)),0)</f>
        <v>0</v>
      </c>
      <c r="AH15" s="223">
        <f>IFERROR(IF($AG$6=$BO$1,VLOOKUP($E15,'Doctors Data'!$M:$T,3,0),SUMIFS(BI!N$4:N$52,BI!$L$4:$L$52,$E15)),0)</f>
        <v>0</v>
      </c>
      <c r="AI15" s="223">
        <f t="shared" si="26"/>
        <v>0</v>
      </c>
      <c r="AJ15" s="223">
        <f>IFERROR(IF($AG$6=$BO$1,VLOOKUP($E15,'Doctors Data'!$M:$S,4,0)*$AH15,SUMIFS(BI!O:O,BI!$L:$L,$E15)),0)</f>
        <v>0</v>
      </c>
      <c r="AK15" s="223">
        <f>IFERROR(IF($AG$6=$BO$1,VLOOKUP($E15,'Doctors Data'!$M:$S,5,0)*$AH15,SUMIFS(BI!P:P,BI!$L:$L,$E15)),0)</f>
        <v>0</v>
      </c>
      <c r="AL15" s="223">
        <f>SUMIF('Apr Plan'!$B$7:$B$53,$E13,'Apr Plan'!J$7:J$53)</f>
        <v>75</v>
      </c>
      <c r="AM15" s="223">
        <f>SUMIF('Apr Plan'!$B$7:$B$53,$E13,'Apr Plan'!K$7:K$53)</f>
        <v>40085.25</v>
      </c>
      <c r="AN15" s="223">
        <f t="shared" si="27"/>
        <v>534.47</v>
      </c>
      <c r="AO15" s="241"/>
      <c r="AP15" s="228" t="str">
        <f t="shared" si="28"/>
        <v>-</v>
      </c>
      <c r="AQ15" s="228" t="str">
        <f t="shared" si="29"/>
        <v>-</v>
      </c>
      <c r="AR15" s="228" t="str">
        <f t="shared" si="30"/>
        <v>-</v>
      </c>
      <c r="AS15" s="228" t="str">
        <f t="shared" si="31"/>
        <v>-</v>
      </c>
      <c r="AT15" s="228" t="str">
        <f t="shared" si="32"/>
        <v>-</v>
      </c>
      <c r="AU15" s="228" t="str">
        <f t="shared" si="33"/>
        <v>-</v>
      </c>
      <c r="AV15" s="240"/>
      <c r="AW15" s="168">
        <f t="shared" si="34"/>
        <v>1</v>
      </c>
      <c r="AX15" s="168">
        <f t="shared" si="34"/>
        <v>0</v>
      </c>
      <c r="AY15" s="168">
        <f t="shared" si="34"/>
        <v>1</v>
      </c>
      <c r="AZ15" s="168" t="str">
        <f t="shared" si="34"/>
        <v>-</v>
      </c>
      <c r="BA15" s="168" t="str">
        <f t="shared" si="35"/>
        <v>-</v>
      </c>
      <c r="BB15" s="168">
        <f t="shared" si="35"/>
        <v>1</v>
      </c>
      <c r="BC15" s="168">
        <f t="shared" si="35"/>
        <v>0</v>
      </c>
      <c r="BD15" s="240"/>
      <c r="BE15" s="240"/>
    </row>
    <row r="16" spans="1:67" s="173" customFormat="1" x14ac:dyDescent="0.25">
      <c r="B16" s="156" t="str">
        <f>IFERROR(VLOOKUP(E16,Reference!A:C,3,0),"-")</f>
        <v>Uro-23</v>
      </c>
      <c r="C16" s="156"/>
      <c r="D16" s="180" t="s">
        <v>458</v>
      </c>
      <c r="E16" s="233" t="str">
        <f>Reference!A24</f>
        <v>Urology</v>
      </c>
      <c r="F16" s="223">
        <f t="shared" si="7"/>
        <v>49</v>
      </c>
      <c r="G16" s="223">
        <f t="shared" si="7"/>
        <v>43</v>
      </c>
      <c r="H16" s="223">
        <f t="shared" si="7"/>
        <v>0</v>
      </c>
      <c r="I16" s="223">
        <f t="shared" si="7"/>
        <v>24604.55</v>
      </c>
      <c r="J16" s="223">
        <f t="shared" si="8"/>
        <v>502.13367346938776</v>
      </c>
      <c r="K16" s="223">
        <f t="shared" si="9"/>
        <v>23661.53</v>
      </c>
      <c r="L16" s="223">
        <f t="shared" si="9"/>
        <v>943.02</v>
      </c>
      <c r="M16" s="242">
        <f t="shared" si="10"/>
        <v>1380.4547887323913</v>
      </c>
      <c r="N16" s="242">
        <f t="shared" si="10"/>
        <v>-10427.144788732396</v>
      </c>
      <c r="O16" s="242">
        <f t="shared" si="11"/>
        <v>-9046.690000000006</v>
      </c>
      <c r="P16" s="223">
        <f t="shared" si="12"/>
        <v>71</v>
      </c>
      <c r="Q16" s="223">
        <f t="shared" si="12"/>
        <v>33651.240000000005</v>
      </c>
      <c r="R16" s="223">
        <f t="shared" si="36"/>
        <v>473.96112676056345</v>
      </c>
      <c r="S16" s="223">
        <f t="shared" si="13"/>
        <v>32854.417595791085</v>
      </c>
      <c r="T16" s="223">
        <f t="shared" si="13"/>
        <v>796.82240420892049</v>
      </c>
      <c r="U16" s="223">
        <f t="shared" si="14"/>
        <v>118.32</v>
      </c>
      <c r="V16" s="223">
        <f t="shared" si="15"/>
        <v>57338.181599999996</v>
      </c>
      <c r="W16" s="223">
        <f t="shared" si="16"/>
        <v>484.60261663286002</v>
      </c>
      <c r="X16" s="223">
        <f t="shared" si="17"/>
        <v>56513.918400000002</v>
      </c>
      <c r="Y16" s="223">
        <f t="shared" si="18"/>
        <v>824.26319999999998</v>
      </c>
      <c r="Z16" s="181">
        <f t="shared" si="19"/>
        <v>-9192.8875957910859</v>
      </c>
      <c r="AA16" s="181">
        <f t="shared" si="20"/>
        <v>146.19759579107949</v>
      </c>
      <c r="AB16" s="223">
        <f t="shared" si="21"/>
        <v>204.16666666666669</v>
      </c>
      <c r="AC16" s="223">
        <f t="shared" si="22"/>
        <v>102518.95833333333</v>
      </c>
      <c r="AD16" s="223">
        <f t="shared" si="23"/>
        <v>502.1336734693877</v>
      </c>
      <c r="AE16" s="223">
        <f t="shared" si="24"/>
        <v>98589.708333333328</v>
      </c>
      <c r="AF16" s="223">
        <f t="shared" si="25"/>
        <v>3929.25</v>
      </c>
      <c r="AG16" s="223">
        <f>IFERROR(IF($AG$6=$BO$1,VLOOKUP($E16,'Doctors Data'!$M:$T,2,0),SUMIFS(BI!M$4:M$52,BI!$L$4:$L$52,$E16)),0)</f>
        <v>493</v>
      </c>
      <c r="AH16" s="223">
        <f>IFERROR(IF($AG$6=$BO$1,VLOOKUP($E16,'Doctors Data'!$M:$T,3,0),SUMIFS(BI!N$4:N$52,BI!$L$4:$L$52,$E16)),0)</f>
        <v>238909.09</v>
      </c>
      <c r="AI16" s="223">
        <f t="shared" si="26"/>
        <v>484.60261663286002</v>
      </c>
      <c r="AJ16" s="223">
        <f>IFERROR(IF($AG$6=$BO$1,VLOOKUP($E16,'Doctors Data'!$M:$S,4,0)*$AH16,SUMIFS(BI!O:O,BI!$L:$L,$E16)),0)</f>
        <v>235474.66000000003</v>
      </c>
      <c r="AK16" s="223">
        <f>IFERROR(IF($AG$6=$BO$1,VLOOKUP($E16,'Doctors Data'!$M:$S,5,0)*$AH16,SUMIFS(BI!P:P,BI!$L:$L,$E16)),0)</f>
        <v>3434.4300000000003</v>
      </c>
      <c r="AL16" s="223">
        <f>SUMIF('Apr Plan'!$B$7:$B$53,$E14,'Apr Plan'!J$7:J$53)</f>
        <v>0</v>
      </c>
      <c r="AM16" s="223">
        <f>SUMIF('Apr Plan'!$B$7:$B$53,$E14,'Apr Plan'!K$7:K$53)</f>
        <v>0</v>
      </c>
      <c r="AN16" s="223">
        <f t="shared" si="27"/>
        <v>0</v>
      </c>
      <c r="AO16" s="241"/>
      <c r="AP16" s="228">
        <f t="shared" si="28"/>
        <v>0.6901408450704225</v>
      </c>
      <c r="AQ16" s="228">
        <f t="shared" si="29"/>
        <v>0.73116324985349712</v>
      </c>
      <c r="AR16" s="228">
        <f t="shared" si="30"/>
        <v>1.0594406273387407</v>
      </c>
      <c r="AS16" s="228">
        <f t="shared" si="31"/>
        <v>0.41413116970926306</v>
      </c>
      <c r="AT16" s="228">
        <f t="shared" si="32"/>
        <v>0.4291128409276237</v>
      </c>
      <c r="AU16" s="228">
        <f t="shared" si="33"/>
        <v>1.0361761497664579</v>
      </c>
      <c r="AV16" s="240"/>
      <c r="AW16" s="168">
        <f t="shared" si="34"/>
        <v>1</v>
      </c>
      <c r="AX16" s="168">
        <f t="shared" si="34"/>
        <v>0</v>
      </c>
      <c r="AY16" s="168">
        <f t="shared" si="34"/>
        <v>0.87755102040816324</v>
      </c>
      <c r="AZ16" s="168">
        <f t="shared" si="34"/>
        <v>0.6901408450704225</v>
      </c>
      <c r="BA16" s="168">
        <f t="shared" si="35"/>
        <v>1</v>
      </c>
      <c r="BB16" s="168">
        <f t="shared" si="35"/>
        <v>0.961672942606144</v>
      </c>
      <c r="BC16" s="168">
        <f t="shared" si="35"/>
        <v>3.8327057393856015E-2</v>
      </c>
      <c r="BD16" s="240"/>
      <c r="BE16" s="240"/>
    </row>
    <row r="17" spans="2:57" s="173" customFormat="1" x14ac:dyDescent="0.25">
      <c r="B17" s="156" t="str">
        <f>IFERROR(VLOOKUP(E17,Reference!A:C,3,0),"-")</f>
        <v>E.N-6</v>
      </c>
      <c r="C17" s="156"/>
      <c r="D17" s="180" t="s">
        <v>458</v>
      </c>
      <c r="E17" s="233" t="str">
        <f>Reference!A7</f>
        <v>E.N.T.</v>
      </c>
      <c r="F17" s="223">
        <f t="shared" si="7"/>
        <v>99</v>
      </c>
      <c r="G17" s="223">
        <f t="shared" si="7"/>
        <v>99</v>
      </c>
      <c r="H17" s="223">
        <f t="shared" si="7"/>
        <v>0</v>
      </c>
      <c r="I17" s="223">
        <f t="shared" si="7"/>
        <v>20060.2</v>
      </c>
      <c r="J17" s="223">
        <f t="shared" si="8"/>
        <v>202.62828282828283</v>
      </c>
      <c r="K17" s="223">
        <f t="shared" si="9"/>
        <v>18828.45</v>
      </c>
      <c r="L17" s="223">
        <f t="shared" si="9"/>
        <v>1231.75</v>
      </c>
      <c r="M17" s="242">
        <f t="shared" si="10"/>
        <v>179.95642352941471</v>
      </c>
      <c r="N17" s="242">
        <f t="shared" si="10"/>
        <v>6225.1267764705872</v>
      </c>
      <c r="O17" s="242">
        <f t="shared" si="11"/>
        <v>6405.0832000000028</v>
      </c>
      <c r="P17" s="223">
        <f t="shared" si="12"/>
        <v>68</v>
      </c>
      <c r="Q17" s="223">
        <f t="shared" si="12"/>
        <v>13655.116799999998</v>
      </c>
      <c r="R17" s="223">
        <f t="shared" si="36"/>
        <v>200.81054117647057</v>
      </c>
      <c r="S17" s="223">
        <f t="shared" si="13"/>
        <v>12429.953058523706</v>
      </c>
      <c r="T17" s="223">
        <f t="shared" si="13"/>
        <v>1225.1637414762918</v>
      </c>
      <c r="U17" s="223">
        <f t="shared" si="14"/>
        <v>61.68</v>
      </c>
      <c r="V17" s="223">
        <f t="shared" si="15"/>
        <v>11088.033600000002</v>
      </c>
      <c r="W17" s="223">
        <f t="shared" si="16"/>
        <v>179.76708171206229</v>
      </c>
      <c r="X17" s="223">
        <f t="shared" si="17"/>
        <v>10749.796800000002</v>
      </c>
      <c r="Y17" s="223">
        <f t="shared" si="18"/>
        <v>338.23680000000002</v>
      </c>
      <c r="Z17" s="181">
        <f t="shared" si="19"/>
        <v>6398.4969414762945</v>
      </c>
      <c r="AA17" s="181">
        <f t="shared" si="20"/>
        <v>6.5862585237082385</v>
      </c>
      <c r="AB17" s="223">
        <f t="shared" si="21"/>
        <v>412.5</v>
      </c>
      <c r="AC17" s="223">
        <f t="shared" si="22"/>
        <v>83584.166666666672</v>
      </c>
      <c r="AD17" s="223">
        <f t="shared" si="23"/>
        <v>202.62828282828283</v>
      </c>
      <c r="AE17" s="223">
        <f t="shared" si="24"/>
        <v>78451.875</v>
      </c>
      <c r="AF17" s="223">
        <f t="shared" si="25"/>
        <v>5132.291666666667</v>
      </c>
      <c r="AG17" s="223">
        <f>IFERROR(IF($AG$6=$BO$1,VLOOKUP($E17,'Doctors Data'!$M:$T,2,0),SUMIFS(BI!M$4:M$52,BI!$L$4:$L$52,$E17)),0)</f>
        <v>257</v>
      </c>
      <c r="AH17" s="223">
        <f>IFERROR(IF($AG$6=$BO$1,VLOOKUP($E17,'Doctors Data'!$M:$T,3,0),SUMIFS(BI!N$4:N$52,BI!$L$4:$L$52,$E17)),0)</f>
        <v>46200.140000000014</v>
      </c>
      <c r="AI17" s="223">
        <f t="shared" si="26"/>
        <v>179.76708171206232</v>
      </c>
      <c r="AJ17" s="223">
        <f>IFERROR(IF($AG$6=$BO$1,VLOOKUP($E17,'Doctors Data'!$M:$S,4,0)*$AH17,SUMIFS(BI!O:O,BI!$L:$L,$E17)),0)</f>
        <v>44790.820000000007</v>
      </c>
      <c r="AK17" s="223">
        <f>IFERROR(IF($AG$6=$BO$1,VLOOKUP($E17,'Doctors Data'!$M:$S,5,0)*$AH17,SUMIFS(BI!P:P,BI!$L:$L,$E17)),0)</f>
        <v>1409.3200000000002</v>
      </c>
      <c r="AL17" s="223">
        <f>SUMIF('Apr Plan'!$B$7:$B$53,$E18,'Apr Plan'!J$7:J$53)</f>
        <v>0</v>
      </c>
      <c r="AM17" s="223">
        <f>SUMIF('Apr Plan'!$B$7:$B$53,$E18,'Apr Plan'!K$7:K$53)</f>
        <v>0</v>
      </c>
      <c r="AN17" s="223">
        <f t="shared" si="27"/>
        <v>0</v>
      </c>
      <c r="AO17" s="241"/>
      <c r="AP17" s="228">
        <f t="shared" si="28"/>
        <v>1.4558823529411764</v>
      </c>
      <c r="AQ17" s="228">
        <f t="shared" si="29"/>
        <v>1.4690610335899876</v>
      </c>
      <c r="AR17" s="228">
        <f t="shared" si="30"/>
        <v>1.0090520230719107</v>
      </c>
      <c r="AS17" s="228">
        <f t="shared" si="31"/>
        <v>1.6050583657587549</v>
      </c>
      <c r="AT17" s="228">
        <f t="shared" si="32"/>
        <v>1.8091756143307498</v>
      </c>
      <c r="AU17" s="228">
        <f t="shared" si="33"/>
        <v>1.1271712312315219</v>
      </c>
      <c r="AV17" s="240"/>
      <c r="AW17" s="168">
        <f t="shared" si="34"/>
        <v>1</v>
      </c>
      <c r="AX17" s="168">
        <f t="shared" si="34"/>
        <v>0</v>
      </c>
      <c r="AY17" s="168">
        <f t="shared" si="34"/>
        <v>1</v>
      </c>
      <c r="AZ17" s="168">
        <f t="shared" si="34"/>
        <v>1</v>
      </c>
      <c r="BA17" s="168">
        <f t="shared" si="35"/>
        <v>1</v>
      </c>
      <c r="BB17" s="168">
        <f t="shared" si="35"/>
        <v>0.93859732206059765</v>
      </c>
      <c r="BC17" s="168">
        <f t="shared" si="35"/>
        <v>6.1402677939402399E-2</v>
      </c>
      <c r="BD17" s="240"/>
      <c r="BE17" s="240"/>
    </row>
    <row r="18" spans="2:57" s="173" customFormat="1" x14ac:dyDescent="0.25">
      <c r="B18" s="156" t="str">
        <f>IFERROR(VLOOKUP(E18,Reference!A:C,3,0),"-")</f>
        <v>cos-45</v>
      </c>
      <c r="C18" s="156"/>
      <c r="D18" s="180" t="s">
        <v>458</v>
      </c>
      <c r="E18" s="233" t="str">
        <f>Reference!A46</f>
        <v>cosmatology</v>
      </c>
      <c r="F18" s="223">
        <f t="shared" si="7"/>
        <v>0</v>
      </c>
      <c r="G18" s="223">
        <f t="shared" si="7"/>
        <v>0</v>
      </c>
      <c r="H18" s="223">
        <f t="shared" si="7"/>
        <v>18</v>
      </c>
      <c r="I18" s="223">
        <f t="shared" si="7"/>
        <v>0</v>
      </c>
      <c r="J18" s="223">
        <f t="shared" si="8"/>
        <v>0</v>
      </c>
      <c r="K18" s="223">
        <f t="shared" si="9"/>
        <v>0</v>
      </c>
      <c r="L18" s="223">
        <f t="shared" si="9"/>
        <v>0</v>
      </c>
      <c r="M18" s="242">
        <f t="shared" si="10"/>
        <v>0</v>
      </c>
      <c r="N18" s="242">
        <f t="shared" si="10"/>
        <v>0</v>
      </c>
      <c r="O18" s="242">
        <f t="shared" si="11"/>
        <v>0</v>
      </c>
      <c r="P18" s="223">
        <f t="shared" si="12"/>
        <v>0</v>
      </c>
      <c r="Q18" s="223">
        <f t="shared" si="12"/>
        <v>0</v>
      </c>
      <c r="R18" s="223">
        <f t="shared" si="36"/>
        <v>0</v>
      </c>
      <c r="S18" s="223">
        <f t="shared" si="13"/>
        <v>0</v>
      </c>
      <c r="T18" s="223">
        <f t="shared" si="13"/>
        <v>0</v>
      </c>
      <c r="U18" s="223">
        <f t="shared" si="14"/>
        <v>0</v>
      </c>
      <c r="V18" s="223">
        <f t="shared" si="15"/>
        <v>0</v>
      </c>
      <c r="W18" s="223">
        <f t="shared" si="16"/>
        <v>0</v>
      </c>
      <c r="X18" s="223">
        <f t="shared" si="17"/>
        <v>0</v>
      </c>
      <c r="Y18" s="223">
        <f t="shared" si="18"/>
        <v>0</v>
      </c>
      <c r="Z18" s="181">
        <f t="shared" si="19"/>
        <v>0</v>
      </c>
      <c r="AA18" s="181">
        <f t="shared" si="20"/>
        <v>0</v>
      </c>
      <c r="AB18" s="223">
        <f t="shared" si="21"/>
        <v>0</v>
      </c>
      <c r="AC18" s="223">
        <f t="shared" si="22"/>
        <v>0</v>
      </c>
      <c r="AD18" s="223">
        <f t="shared" si="23"/>
        <v>0</v>
      </c>
      <c r="AE18" s="223">
        <f t="shared" si="24"/>
        <v>0</v>
      </c>
      <c r="AF18" s="223">
        <f t="shared" si="25"/>
        <v>0</v>
      </c>
      <c r="AG18" s="223">
        <f>IFERROR(IF($AG$6=$BO$1,VLOOKUP($E18,'Doctors Data'!$M:$T,2,0),SUMIFS(BI!M$4:M$52,BI!$L$4:$L$52,$E18)),0)</f>
        <v>0</v>
      </c>
      <c r="AH18" s="223">
        <f>IFERROR(IF($AG$6=$BO$1,VLOOKUP($E18,'Doctors Data'!$M:$T,3,0),SUMIFS(BI!N$4:N$52,BI!$L$4:$L$52,$E18)),0)</f>
        <v>0</v>
      </c>
      <c r="AI18" s="223">
        <f t="shared" si="26"/>
        <v>0</v>
      </c>
      <c r="AJ18" s="223">
        <f>IFERROR(IF($AG$6=$BO$1,VLOOKUP($E18,'Doctors Data'!$M:$S,4,0)*$AH18,SUMIFS(BI!O:O,BI!$L:$L,$E18)),0)</f>
        <v>0</v>
      </c>
      <c r="AK18" s="223">
        <f>IFERROR(IF($AG$6=$BO$1,VLOOKUP($E18,'Doctors Data'!$M:$S,5,0)*$AH18,SUMIFS(BI!P:P,BI!$L:$L,$E18)),0)</f>
        <v>0</v>
      </c>
      <c r="AL18" s="223">
        <f>SUMIF('Apr Plan'!$B$7:$B$53,$E17,'Apr Plan'!J$7:J$53)</f>
        <v>282</v>
      </c>
      <c r="AM18" s="223">
        <f>SUMIF('Apr Plan'!$B$7:$B$53,$E17,'Apr Plan'!K$7:K$53)</f>
        <v>56896.32</v>
      </c>
      <c r="AN18" s="223">
        <f t="shared" si="27"/>
        <v>201.76</v>
      </c>
      <c r="AO18" s="241"/>
      <c r="AP18" s="228" t="str">
        <f t="shared" si="28"/>
        <v>-</v>
      </c>
      <c r="AQ18" s="228" t="str">
        <f t="shared" si="29"/>
        <v>-</v>
      </c>
      <c r="AR18" s="228" t="str">
        <f t="shared" si="30"/>
        <v>-</v>
      </c>
      <c r="AS18" s="228" t="str">
        <f t="shared" si="31"/>
        <v>-</v>
      </c>
      <c r="AT18" s="228" t="str">
        <f t="shared" si="32"/>
        <v>-</v>
      </c>
      <c r="AU18" s="228" t="str">
        <f t="shared" si="33"/>
        <v>-</v>
      </c>
      <c r="AV18" s="240"/>
      <c r="AW18" s="168">
        <f t="shared" si="34"/>
        <v>0</v>
      </c>
      <c r="AX18" s="168">
        <f t="shared" si="34"/>
        <v>1</v>
      </c>
      <c r="AY18" s="168" t="str">
        <f t="shared" si="34"/>
        <v>-</v>
      </c>
      <c r="AZ18" s="168" t="str">
        <f t="shared" si="34"/>
        <v>-</v>
      </c>
      <c r="BA18" s="168" t="str">
        <f t="shared" si="35"/>
        <v>-</v>
      </c>
      <c r="BB18" s="168" t="str">
        <f t="shared" si="35"/>
        <v>-</v>
      </c>
      <c r="BC18" s="168" t="str">
        <f t="shared" si="35"/>
        <v>-</v>
      </c>
      <c r="BD18" s="240"/>
      <c r="BE18" s="240"/>
    </row>
    <row r="19" spans="2:57" s="173" customFormat="1" x14ac:dyDescent="0.25">
      <c r="B19" s="156" t="str">
        <f>IFERROR(VLOOKUP(E19,Reference!A:C,3,0),"-")</f>
        <v>Den-35</v>
      </c>
      <c r="C19" s="156"/>
      <c r="D19" s="180" t="s">
        <v>458</v>
      </c>
      <c r="E19" s="233" t="str">
        <f>Reference!A36</f>
        <v>Dental Services</v>
      </c>
      <c r="F19" s="223">
        <f t="shared" si="7"/>
        <v>0</v>
      </c>
      <c r="G19" s="223">
        <f t="shared" si="7"/>
        <v>0</v>
      </c>
      <c r="H19" s="223">
        <f t="shared" si="7"/>
        <v>0</v>
      </c>
      <c r="I19" s="223">
        <f t="shared" si="7"/>
        <v>0</v>
      </c>
      <c r="J19" s="223">
        <f t="shared" si="8"/>
        <v>0</v>
      </c>
      <c r="K19" s="223">
        <f t="shared" si="9"/>
        <v>0</v>
      </c>
      <c r="L19" s="223">
        <f t="shared" si="9"/>
        <v>0</v>
      </c>
      <c r="M19" s="242">
        <f t="shared" si="10"/>
        <v>0</v>
      </c>
      <c r="N19" s="242">
        <f t="shared" si="10"/>
        <v>0</v>
      </c>
      <c r="O19" s="242">
        <f t="shared" si="11"/>
        <v>0</v>
      </c>
      <c r="P19" s="223">
        <f t="shared" si="12"/>
        <v>0</v>
      </c>
      <c r="Q19" s="223">
        <f t="shared" si="12"/>
        <v>0</v>
      </c>
      <c r="R19" s="223">
        <f t="shared" si="36"/>
        <v>0</v>
      </c>
      <c r="S19" s="223">
        <f t="shared" si="13"/>
        <v>0</v>
      </c>
      <c r="T19" s="223">
        <f t="shared" si="13"/>
        <v>0</v>
      </c>
      <c r="U19" s="223">
        <f t="shared" si="14"/>
        <v>150</v>
      </c>
      <c r="V19" s="223">
        <f t="shared" si="15"/>
        <v>53481.444000000003</v>
      </c>
      <c r="W19" s="223">
        <f t="shared" si="16"/>
        <v>356.54295999999999</v>
      </c>
      <c r="X19" s="223">
        <f t="shared" si="17"/>
        <v>46941.242400000003</v>
      </c>
      <c r="Y19" s="223">
        <f t="shared" si="18"/>
        <v>6540.2015999999994</v>
      </c>
      <c r="Z19" s="181">
        <f t="shared" si="19"/>
        <v>0</v>
      </c>
      <c r="AA19" s="181">
        <f t="shared" si="20"/>
        <v>0</v>
      </c>
      <c r="AB19" s="223">
        <f t="shared" si="21"/>
        <v>0</v>
      </c>
      <c r="AC19" s="223">
        <f t="shared" si="22"/>
        <v>0</v>
      </c>
      <c r="AD19" s="223">
        <f t="shared" si="23"/>
        <v>0</v>
      </c>
      <c r="AE19" s="223">
        <f t="shared" si="24"/>
        <v>0</v>
      </c>
      <c r="AF19" s="223">
        <f t="shared" si="25"/>
        <v>0</v>
      </c>
      <c r="AG19" s="223">
        <f>IFERROR(IF($AG$6=$BO$1,VLOOKUP($E19,'Doctors Data'!$M:$T,2,0),SUMIFS(BI!M$4:M$52,BI!$L$4:$L$52,$E19)),0)</f>
        <v>625</v>
      </c>
      <c r="AH19" s="223">
        <f>IFERROR(IF($AG$6=$BO$1,VLOOKUP($E19,'Doctors Data'!$M:$T,3,0),SUMIFS(BI!N$4:N$52,BI!$L$4:$L$52,$E19)),0)</f>
        <v>222839.35000000003</v>
      </c>
      <c r="AI19" s="223">
        <f t="shared" si="26"/>
        <v>356.54296000000005</v>
      </c>
      <c r="AJ19" s="223">
        <f>IFERROR(IF($AG$6=$BO$1,VLOOKUP($E19,'Doctors Data'!$M:$S,4,0)*$AH19,SUMIFS(BI!O:O,BI!$L:$L,$E19)),0)</f>
        <v>195588.51</v>
      </c>
      <c r="AK19" s="223">
        <f>IFERROR(IF($AG$6=$BO$1,VLOOKUP($E19,'Doctors Data'!$M:$S,5,0)*$AH19,SUMIFS(BI!P:P,BI!$L:$L,$E19)),0)</f>
        <v>27250.84</v>
      </c>
      <c r="AL19" s="223">
        <f>SUMIF('Apr Plan'!$B$7:$B$53,$E38,'Apr Plan'!J$7:J$53)</f>
        <v>500</v>
      </c>
      <c r="AM19" s="223">
        <f>SUMIF('Apr Plan'!$B$7:$B$53,$E38,'Apr Plan'!K$7:K$53)</f>
        <v>247350</v>
      </c>
      <c r="AN19" s="223">
        <f t="shared" si="27"/>
        <v>494.7</v>
      </c>
      <c r="AO19" s="241"/>
      <c r="AP19" s="228" t="str">
        <f t="shared" si="28"/>
        <v>-</v>
      </c>
      <c r="AQ19" s="228" t="str">
        <f t="shared" si="29"/>
        <v>-</v>
      </c>
      <c r="AR19" s="228" t="str">
        <f t="shared" si="30"/>
        <v>-</v>
      </c>
      <c r="AS19" s="228">
        <f t="shared" si="31"/>
        <v>0</v>
      </c>
      <c r="AT19" s="228">
        <f t="shared" si="32"/>
        <v>0</v>
      </c>
      <c r="AU19" s="228">
        <f t="shared" si="33"/>
        <v>0</v>
      </c>
      <c r="AV19" s="240"/>
      <c r="AW19" s="168" t="str">
        <f t="shared" si="34"/>
        <v>-</v>
      </c>
      <c r="AX19" s="168" t="str">
        <f t="shared" si="34"/>
        <v>-</v>
      </c>
      <c r="AY19" s="168" t="str">
        <f t="shared" si="34"/>
        <v>-</v>
      </c>
      <c r="AZ19" s="168" t="str">
        <f t="shared" si="34"/>
        <v>-</v>
      </c>
      <c r="BA19" s="168" t="str">
        <f t="shared" si="35"/>
        <v>-</v>
      </c>
      <c r="BB19" s="168" t="str">
        <f t="shared" si="35"/>
        <v>-</v>
      </c>
      <c r="BC19" s="168" t="str">
        <f t="shared" si="35"/>
        <v>-</v>
      </c>
      <c r="BD19" s="240"/>
      <c r="BE19" s="240"/>
    </row>
    <row r="20" spans="2:57" s="173" customFormat="1" x14ac:dyDescent="0.25">
      <c r="B20" s="156" t="str">
        <f>IFERROR(VLOOKUP(E20,Reference!A:C,3,0),"-")</f>
        <v>Pul-37</v>
      </c>
      <c r="C20" s="156"/>
      <c r="D20" s="180" t="s">
        <v>458</v>
      </c>
      <c r="E20" s="233" t="str">
        <f>Reference!A38</f>
        <v>Pulmonary medicine </v>
      </c>
      <c r="F20" s="223">
        <f t="shared" si="7"/>
        <v>0</v>
      </c>
      <c r="G20" s="223">
        <f t="shared" si="7"/>
        <v>0</v>
      </c>
      <c r="H20" s="223">
        <f t="shared" si="7"/>
        <v>0</v>
      </c>
      <c r="I20" s="223">
        <f t="shared" si="7"/>
        <v>0</v>
      </c>
      <c r="J20" s="223">
        <f t="shared" si="8"/>
        <v>0</v>
      </c>
      <c r="K20" s="223">
        <f t="shared" si="9"/>
        <v>0</v>
      </c>
      <c r="L20" s="223">
        <f t="shared" si="9"/>
        <v>0</v>
      </c>
      <c r="M20" s="242">
        <f t="shared" si="10"/>
        <v>0</v>
      </c>
      <c r="N20" s="242">
        <f t="shared" si="10"/>
        <v>0</v>
      </c>
      <c r="O20" s="242">
        <f t="shared" si="11"/>
        <v>0</v>
      </c>
      <c r="P20" s="223">
        <f t="shared" si="12"/>
        <v>0</v>
      </c>
      <c r="Q20" s="223">
        <f t="shared" si="12"/>
        <v>0</v>
      </c>
      <c r="R20" s="223">
        <f t="shared" si="36"/>
        <v>0</v>
      </c>
      <c r="S20" s="223">
        <f t="shared" si="13"/>
        <v>0</v>
      </c>
      <c r="T20" s="223">
        <f t="shared" si="13"/>
        <v>0</v>
      </c>
      <c r="U20" s="223">
        <f t="shared" si="14"/>
        <v>10.799999999999999</v>
      </c>
      <c r="V20" s="223">
        <f t="shared" si="15"/>
        <v>3102.7968000000001</v>
      </c>
      <c r="W20" s="223">
        <f t="shared" si="16"/>
        <v>287.29600000000005</v>
      </c>
      <c r="X20" s="223">
        <f t="shared" si="17"/>
        <v>3058.56</v>
      </c>
      <c r="Y20" s="223">
        <f t="shared" si="18"/>
        <v>44.236799999999995</v>
      </c>
      <c r="Z20" s="181">
        <f t="shared" si="19"/>
        <v>0</v>
      </c>
      <c r="AA20" s="181">
        <f t="shared" si="20"/>
        <v>0</v>
      </c>
      <c r="AB20" s="223">
        <f t="shared" si="21"/>
        <v>0</v>
      </c>
      <c r="AC20" s="223">
        <f t="shared" si="22"/>
        <v>0</v>
      </c>
      <c r="AD20" s="223">
        <f t="shared" si="23"/>
        <v>0</v>
      </c>
      <c r="AE20" s="223">
        <f t="shared" si="24"/>
        <v>0</v>
      </c>
      <c r="AF20" s="223">
        <f t="shared" si="25"/>
        <v>0</v>
      </c>
      <c r="AG20" s="223">
        <f>IFERROR(IF($AG$6=$BO$1,VLOOKUP($E20,'Doctors Data'!$M:$T,2,0),SUMIFS(BI!M$4:M$52,BI!$L$4:$L$52,$E20)),0)</f>
        <v>45</v>
      </c>
      <c r="AH20" s="223">
        <f>IFERROR(IF($AG$6=$BO$1,VLOOKUP($E20,'Doctors Data'!$M:$T,3,0),SUMIFS(BI!N$4:N$52,BI!$L$4:$L$52,$E20)),0)</f>
        <v>12928.320000000002</v>
      </c>
      <c r="AI20" s="223">
        <f t="shared" si="26"/>
        <v>287.29600000000005</v>
      </c>
      <c r="AJ20" s="223">
        <f>IFERROR(IF($AG$6=$BO$1,VLOOKUP($E20,'Doctors Data'!$M:$S,4,0)*$AH20,SUMIFS(BI!O:O,BI!$L:$L,$E20)),0)</f>
        <v>12744</v>
      </c>
      <c r="AK20" s="223">
        <f>IFERROR(IF($AG$6=$BO$1,VLOOKUP($E20,'Doctors Data'!$M:$S,5,0)*$AH20,SUMIFS(BI!P:P,BI!$L:$L,$E20)),0)</f>
        <v>184.32</v>
      </c>
      <c r="AL20" s="223">
        <f>SUMIF('Apr Plan'!$B$7:$B$53,#REF!,'Apr Plan'!J$7:J$53)</f>
        <v>0</v>
      </c>
      <c r="AM20" s="223">
        <f>SUMIF('Apr Plan'!$B$7:$B$53,#REF!,'Apr Plan'!K$7:K$53)</f>
        <v>0</v>
      </c>
      <c r="AN20" s="223">
        <f t="shared" si="27"/>
        <v>0</v>
      </c>
      <c r="AO20" s="241"/>
      <c r="AP20" s="228" t="str">
        <f t="shared" si="28"/>
        <v>-</v>
      </c>
      <c r="AQ20" s="228" t="str">
        <f t="shared" si="29"/>
        <v>-</v>
      </c>
      <c r="AR20" s="228" t="str">
        <f t="shared" si="30"/>
        <v>-</v>
      </c>
      <c r="AS20" s="228">
        <f t="shared" si="31"/>
        <v>0</v>
      </c>
      <c r="AT20" s="228">
        <f t="shared" si="32"/>
        <v>0</v>
      </c>
      <c r="AU20" s="228">
        <f t="shared" si="33"/>
        <v>0</v>
      </c>
      <c r="AV20" s="240"/>
      <c r="AW20" s="168" t="str">
        <f t="shared" si="34"/>
        <v>-</v>
      </c>
      <c r="AX20" s="168" t="str">
        <f t="shared" si="34"/>
        <v>-</v>
      </c>
      <c r="AY20" s="168" t="str">
        <f t="shared" si="34"/>
        <v>-</v>
      </c>
      <c r="AZ20" s="168" t="str">
        <f t="shared" si="34"/>
        <v>-</v>
      </c>
      <c r="BA20" s="168" t="str">
        <f t="shared" si="35"/>
        <v>-</v>
      </c>
      <c r="BB20" s="168" t="str">
        <f t="shared" si="35"/>
        <v>-</v>
      </c>
      <c r="BC20" s="168" t="str">
        <f t="shared" si="35"/>
        <v>-</v>
      </c>
      <c r="BD20" s="240"/>
      <c r="BE20" s="240"/>
    </row>
    <row r="21" spans="2:57" s="173" customFormat="1" x14ac:dyDescent="0.25">
      <c r="B21" s="156" t="str">
        <f>IFERROR(VLOOKUP(E21,Reference!A:C,3,0),"-")</f>
        <v>Lab-39</v>
      </c>
      <c r="C21" s="156"/>
      <c r="D21" s="180" t="s">
        <v>458</v>
      </c>
      <c r="E21" s="233" t="str">
        <f>Reference!A40</f>
        <v>Laboratory</v>
      </c>
      <c r="F21" s="223">
        <f t="shared" si="7"/>
        <v>1</v>
      </c>
      <c r="G21" s="223">
        <f t="shared" si="7"/>
        <v>0</v>
      </c>
      <c r="H21" s="223">
        <f t="shared" si="7"/>
        <v>0</v>
      </c>
      <c r="I21" s="223">
        <f t="shared" si="7"/>
        <v>649</v>
      </c>
      <c r="J21" s="223">
        <f t="shared" si="8"/>
        <v>649</v>
      </c>
      <c r="K21" s="223">
        <f t="shared" si="9"/>
        <v>649</v>
      </c>
      <c r="L21" s="223">
        <f t="shared" si="9"/>
        <v>0</v>
      </c>
      <c r="M21" s="242">
        <f t="shared" si="10"/>
        <v>649</v>
      </c>
      <c r="N21" s="242">
        <f t="shared" si="10"/>
        <v>0</v>
      </c>
      <c r="O21" s="242">
        <f t="shared" si="11"/>
        <v>649</v>
      </c>
      <c r="P21" s="223">
        <f t="shared" si="12"/>
        <v>0</v>
      </c>
      <c r="Q21" s="223">
        <f t="shared" si="12"/>
        <v>0</v>
      </c>
      <c r="R21" s="223">
        <f t="shared" si="36"/>
        <v>0</v>
      </c>
      <c r="S21" s="223">
        <f t="shared" si="13"/>
        <v>0</v>
      </c>
      <c r="T21" s="223">
        <f t="shared" si="13"/>
        <v>0</v>
      </c>
      <c r="U21" s="223">
        <f t="shared" si="14"/>
        <v>0</v>
      </c>
      <c r="V21" s="223">
        <f t="shared" si="15"/>
        <v>0</v>
      </c>
      <c r="W21" s="223">
        <f t="shared" si="16"/>
        <v>0</v>
      </c>
      <c r="X21" s="223">
        <f t="shared" si="17"/>
        <v>0</v>
      </c>
      <c r="Y21" s="223">
        <f t="shared" si="18"/>
        <v>0</v>
      </c>
      <c r="Z21" s="181">
        <f t="shared" si="19"/>
        <v>649</v>
      </c>
      <c r="AA21" s="181">
        <f t="shared" si="20"/>
        <v>0</v>
      </c>
      <c r="AB21" s="223">
        <f t="shared" si="21"/>
        <v>4.166666666666667</v>
      </c>
      <c r="AC21" s="223">
        <f t="shared" si="22"/>
        <v>2704.166666666667</v>
      </c>
      <c r="AD21" s="223">
        <f t="shared" si="23"/>
        <v>649</v>
      </c>
      <c r="AE21" s="223">
        <f t="shared" si="24"/>
        <v>2704.166666666667</v>
      </c>
      <c r="AF21" s="223">
        <f t="shared" si="25"/>
        <v>0</v>
      </c>
      <c r="AG21" s="223">
        <f>IFERROR(IF($AG$6=$BO$1,VLOOKUP($E21,'Doctors Data'!$M:$T,2,0),SUMIFS(BI!M$4:M$52,BI!$L$4:$L$52,$E21)),0)</f>
        <v>0</v>
      </c>
      <c r="AH21" s="223">
        <f>IFERROR(IF($AG$6=$BO$1,VLOOKUP($E21,'Doctors Data'!$M:$T,3,0),SUMIFS(BI!N$4:N$52,BI!$L$4:$L$52,$E21)),0)</f>
        <v>0</v>
      </c>
      <c r="AI21" s="223">
        <f t="shared" si="26"/>
        <v>0</v>
      </c>
      <c r="AJ21" s="223">
        <f>IFERROR(IF($AG$6=$BO$1,VLOOKUP($E21,'Doctors Data'!$M:$S,4,0)*$AH21,SUMIFS(BI!O:O,BI!$L:$L,$E21)),0)</f>
        <v>0</v>
      </c>
      <c r="AK21" s="223">
        <f>IFERROR(IF($AG$6=$BO$1,VLOOKUP($E21,'Doctors Data'!$M:$S,5,0)*$AH21,SUMIFS(BI!P:P,BI!$L:$L,$E21)),0)</f>
        <v>0</v>
      </c>
      <c r="AL21" s="223">
        <f>SUMIF('Apr Plan'!$B$7:$B$53,$E21,'Apr Plan'!J$7:J$53)</f>
        <v>0</v>
      </c>
      <c r="AM21" s="223">
        <f>SUMIF('Apr Plan'!$B$7:$B$53,$E21,'Apr Plan'!K$7:K$53)</f>
        <v>0</v>
      </c>
      <c r="AN21" s="223">
        <f t="shared" si="27"/>
        <v>0</v>
      </c>
      <c r="AO21" s="241"/>
      <c r="AP21" s="228" t="str">
        <f t="shared" si="28"/>
        <v>-</v>
      </c>
      <c r="AQ21" s="228" t="str">
        <f t="shared" si="29"/>
        <v>-</v>
      </c>
      <c r="AR21" s="228" t="str">
        <f t="shared" si="30"/>
        <v>-</v>
      </c>
      <c r="AS21" s="228" t="str">
        <f t="shared" si="31"/>
        <v>-</v>
      </c>
      <c r="AT21" s="228" t="str">
        <f t="shared" si="32"/>
        <v>-</v>
      </c>
      <c r="AU21" s="228" t="str">
        <f t="shared" si="33"/>
        <v>-</v>
      </c>
      <c r="AV21" s="240"/>
      <c r="AW21" s="168" t="str">
        <f t="shared" si="34"/>
        <v>-</v>
      </c>
      <c r="AX21" s="168" t="str">
        <f t="shared" si="34"/>
        <v>-</v>
      </c>
      <c r="AY21" s="168">
        <f t="shared" si="34"/>
        <v>0</v>
      </c>
      <c r="AZ21" s="168" t="str">
        <f t="shared" si="34"/>
        <v>-</v>
      </c>
      <c r="BA21" s="168" t="str">
        <f t="shared" si="35"/>
        <v>-</v>
      </c>
      <c r="BB21" s="168">
        <f t="shared" si="35"/>
        <v>1</v>
      </c>
      <c r="BC21" s="168">
        <f t="shared" si="35"/>
        <v>0</v>
      </c>
      <c r="BD21" s="240"/>
      <c r="BE21" s="240"/>
    </row>
    <row r="22" spans="2:57" s="173" customFormat="1" x14ac:dyDescent="0.25">
      <c r="B22" s="156" t="str">
        <f>IFERROR(VLOOKUP(E22,Reference!A:C,3,0),"-")</f>
        <v>Pha-42</v>
      </c>
      <c r="C22" s="156"/>
      <c r="D22" s="180" t="s">
        <v>458</v>
      </c>
      <c r="E22" s="234" t="str">
        <f>Reference!A43</f>
        <v>Pharmacy</v>
      </c>
      <c r="F22" s="223">
        <f t="shared" si="7"/>
        <v>0</v>
      </c>
      <c r="G22" s="223">
        <f t="shared" si="7"/>
        <v>0</v>
      </c>
      <c r="H22" s="223">
        <f t="shared" si="7"/>
        <v>0</v>
      </c>
      <c r="I22" s="223">
        <f t="shared" si="7"/>
        <v>0</v>
      </c>
      <c r="J22" s="223">
        <f t="shared" si="8"/>
        <v>0</v>
      </c>
      <c r="K22" s="223">
        <f t="shared" si="9"/>
        <v>0</v>
      </c>
      <c r="L22" s="223">
        <f t="shared" si="9"/>
        <v>0</v>
      </c>
      <c r="M22" s="242">
        <f t="shared" si="10"/>
        <v>0</v>
      </c>
      <c r="N22" s="242">
        <f t="shared" si="10"/>
        <v>0</v>
      </c>
      <c r="O22" s="242">
        <f t="shared" si="11"/>
        <v>0</v>
      </c>
      <c r="P22" s="223">
        <f t="shared" si="12"/>
        <v>0</v>
      </c>
      <c r="Q22" s="223">
        <f t="shared" si="12"/>
        <v>0</v>
      </c>
      <c r="R22" s="223">
        <f t="shared" si="36"/>
        <v>0</v>
      </c>
      <c r="S22" s="223">
        <f t="shared" si="13"/>
        <v>0</v>
      </c>
      <c r="T22" s="223">
        <f t="shared" si="13"/>
        <v>0</v>
      </c>
      <c r="U22" s="223">
        <f t="shared" si="14"/>
        <v>0</v>
      </c>
      <c r="V22" s="223">
        <f t="shared" si="15"/>
        <v>0</v>
      </c>
      <c r="W22" s="223">
        <f t="shared" si="16"/>
        <v>0</v>
      </c>
      <c r="X22" s="223">
        <f t="shared" si="17"/>
        <v>0</v>
      </c>
      <c r="Y22" s="223">
        <f t="shared" si="18"/>
        <v>0</v>
      </c>
      <c r="Z22" s="181">
        <f t="shared" si="19"/>
        <v>0</v>
      </c>
      <c r="AA22" s="181">
        <f t="shared" si="20"/>
        <v>0</v>
      </c>
      <c r="AB22" s="223">
        <f t="shared" si="21"/>
        <v>0</v>
      </c>
      <c r="AC22" s="223">
        <f t="shared" si="22"/>
        <v>0</v>
      </c>
      <c r="AD22" s="223">
        <f t="shared" si="23"/>
        <v>0</v>
      </c>
      <c r="AE22" s="223">
        <f t="shared" si="24"/>
        <v>0</v>
      </c>
      <c r="AF22" s="223">
        <f t="shared" si="25"/>
        <v>0</v>
      </c>
      <c r="AG22" s="223">
        <f>IFERROR(IF($AG$6=$BO$1,VLOOKUP($E22,'Doctors Data'!$M:$T,2,0),SUMIFS(BI!M$4:M$52,BI!$L$4:$L$52,$E22)),0)</f>
        <v>0</v>
      </c>
      <c r="AH22" s="223">
        <f>IFERROR(IF($AG$6=$BO$1,VLOOKUP($E22,'Doctors Data'!$M:$T,3,0),SUMIFS(BI!N$4:N$52,BI!$L$4:$L$52,$E22)),0)</f>
        <v>0</v>
      </c>
      <c r="AI22" s="223">
        <f t="shared" si="26"/>
        <v>0</v>
      </c>
      <c r="AJ22" s="223">
        <f>IFERROR(IF($AG$6=$BO$1,VLOOKUP($E22,'Doctors Data'!$M:$S,4,0)*$AH22,SUMIFS(BI!O:O,BI!$L:$L,$E22)),0)</f>
        <v>0</v>
      </c>
      <c r="AK22" s="223">
        <f>IFERROR(IF($AG$6=$BO$1,VLOOKUP($E22,'Doctors Data'!$M:$S,5,0)*$AH22,SUMIFS(BI!P:P,BI!$L:$L,$E22)),0)</f>
        <v>0</v>
      </c>
      <c r="AL22" s="223">
        <f>SUMIF('Apr Plan'!$B$7:$B$53,$E22,'Apr Plan'!J$7:J$53)</f>
        <v>0</v>
      </c>
      <c r="AM22" s="223">
        <f>SUMIF('Apr Plan'!$B$7:$B$53,$E22,'Apr Plan'!K$7:K$53)</f>
        <v>0</v>
      </c>
      <c r="AN22" s="223">
        <f t="shared" si="27"/>
        <v>0</v>
      </c>
      <c r="AO22" s="241"/>
      <c r="AP22" s="228" t="str">
        <f t="shared" si="28"/>
        <v>-</v>
      </c>
      <c r="AQ22" s="228" t="str">
        <f t="shared" si="29"/>
        <v>-</v>
      </c>
      <c r="AR22" s="228" t="str">
        <f t="shared" si="30"/>
        <v>-</v>
      </c>
      <c r="AS22" s="228" t="str">
        <f t="shared" si="31"/>
        <v>-</v>
      </c>
      <c r="AT22" s="228" t="str">
        <f t="shared" si="32"/>
        <v>-</v>
      </c>
      <c r="AU22" s="228" t="str">
        <f t="shared" si="33"/>
        <v>-</v>
      </c>
      <c r="AV22" s="240"/>
      <c r="AW22" s="168" t="str">
        <f t="shared" si="34"/>
        <v>-</v>
      </c>
      <c r="AX22" s="168" t="str">
        <f t="shared" si="34"/>
        <v>-</v>
      </c>
      <c r="AY22" s="168" t="str">
        <f t="shared" si="34"/>
        <v>-</v>
      </c>
      <c r="AZ22" s="168" t="str">
        <f t="shared" si="34"/>
        <v>-</v>
      </c>
      <c r="BA22" s="168" t="str">
        <f t="shared" si="35"/>
        <v>-</v>
      </c>
      <c r="BB22" s="168" t="str">
        <f t="shared" si="35"/>
        <v>-</v>
      </c>
      <c r="BC22" s="168" t="str">
        <f t="shared" si="35"/>
        <v>-</v>
      </c>
      <c r="BD22" s="240"/>
      <c r="BE22" s="240"/>
    </row>
    <row r="23" spans="2:57" s="173" customFormat="1" x14ac:dyDescent="0.25">
      <c r="B23" s="156" t="str">
        <f>IFERROR(VLOOKUP(E23,Reference!A:C,3,0),"-")</f>
        <v>HOM-43</v>
      </c>
      <c r="C23" s="156"/>
      <c r="D23" s="180" t="s">
        <v>458</v>
      </c>
      <c r="E23" s="234" t="str">
        <f>Reference!A44</f>
        <v>HOME CARE</v>
      </c>
      <c r="F23" s="223">
        <f t="shared" si="7"/>
        <v>5</v>
      </c>
      <c r="G23" s="223">
        <f t="shared" si="7"/>
        <v>5</v>
      </c>
      <c r="H23" s="223">
        <f t="shared" si="7"/>
        <v>0</v>
      </c>
      <c r="I23" s="223">
        <f t="shared" si="7"/>
        <v>9949.99</v>
      </c>
      <c r="J23" s="223">
        <f t="shared" si="8"/>
        <v>1989.998</v>
      </c>
      <c r="K23" s="223">
        <f t="shared" si="9"/>
        <v>9949.99</v>
      </c>
      <c r="L23" s="223">
        <f t="shared" si="9"/>
        <v>0</v>
      </c>
      <c r="M23" s="242">
        <f t="shared" si="10"/>
        <v>4161.1900000000005</v>
      </c>
      <c r="N23" s="242">
        <f t="shared" si="10"/>
        <v>-5788.8</v>
      </c>
      <c r="O23" s="242">
        <f t="shared" si="11"/>
        <v>-1627.6100000000006</v>
      </c>
      <c r="P23" s="223">
        <f t="shared" si="12"/>
        <v>10</v>
      </c>
      <c r="Q23" s="223">
        <f t="shared" si="12"/>
        <v>11577.6</v>
      </c>
      <c r="R23" s="223">
        <f t="shared" si="36"/>
        <v>1157.76</v>
      </c>
      <c r="S23" s="223">
        <f t="shared" si="13"/>
        <v>11577.6</v>
      </c>
      <c r="T23" s="223">
        <f t="shared" si="13"/>
        <v>0</v>
      </c>
      <c r="U23" s="223">
        <f t="shared" si="14"/>
        <v>0</v>
      </c>
      <c r="V23" s="223">
        <f t="shared" si="15"/>
        <v>0</v>
      </c>
      <c r="W23" s="223">
        <f t="shared" si="16"/>
        <v>0</v>
      </c>
      <c r="X23" s="223">
        <f t="shared" si="17"/>
        <v>0</v>
      </c>
      <c r="Y23" s="223">
        <f t="shared" si="18"/>
        <v>0</v>
      </c>
      <c r="Z23" s="181">
        <f t="shared" si="19"/>
        <v>-1627.6100000000006</v>
      </c>
      <c r="AA23" s="181">
        <f t="shared" si="20"/>
        <v>0</v>
      </c>
      <c r="AB23" s="223">
        <f t="shared" si="21"/>
        <v>20.833333333333336</v>
      </c>
      <c r="AC23" s="223">
        <f t="shared" si="22"/>
        <v>41458.291666666664</v>
      </c>
      <c r="AD23" s="223">
        <f t="shared" si="23"/>
        <v>1989.9979999999996</v>
      </c>
      <c r="AE23" s="223">
        <f t="shared" si="24"/>
        <v>41458.291666666664</v>
      </c>
      <c r="AF23" s="223">
        <f t="shared" si="25"/>
        <v>0</v>
      </c>
      <c r="AG23" s="223">
        <f>IFERROR(IF($AG$6=$BO$1,VLOOKUP($E23,'Doctors Data'!$M:$T,2,0),SUMIFS(BI!M$4:M$52,BI!$L$4:$L$52,$E23)),0)</f>
        <v>0</v>
      </c>
      <c r="AH23" s="223">
        <f>IFERROR(IF($AG$6=$BO$1,VLOOKUP($E23,'Doctors Data'!$M:$T,3,0),SUMIFS(BI!N$4:N$52,BI!$L$4:$L$52,$E23)),0)</f>
        <v>0</v>
      </c>
      <c r="AI23" s="223">
        <f t="shared" si="26"/>
        <v>0</v>
      </c>
      <c r="AJ23" s="223">
        <f>IFERROR(IF($AG$6=$BO$1,VLOOKUP($E23,'Doctors Data'!$M:$S,4,0)*$AH23,SUMIFS(BI!O:O,BI!$L:$L,$E23)),0)</f>
        <v>0</v>
      </c>
      <c r="AK23" s="223">
        <f>IFERROR(IF($AG$6=$BO$1,VLOOKUP($E23,'Doctors Data'!$M:$S,5,0)*$AH23,SUMIFS(BI!P:P,BI!$L:$L,$E23)),0)</f>
        <v>0</v>
      </c>
      <c r="AL23" s="223">
        <f>SUMIF('Apr Plan'!$B$7:$B$53,$E23,'Apr Plan'!J$7:J$53)</f>
        <v>40.200000000000003</v>
      </c>
      <c r="AM23" s="223">
        <f>SUMIF('Apr Plan'!$B$7:$B$53,$E23,'Apr Plan'!K$7:K$53)</f>
        <v>48240</v>
      </c>
      <c r="AN23" s="223">
        <f t="shared" si="27"/>
        <v>1200</v>
      </c>
      <c r="AO23" s="241"/>
      <c r="AP23" s="228">
        <f t="shared" si="28"/>
        <v>0.5</v>
      </c>
      <c r="AQ23" s="228">
        <f t="shared" si="29"/>
        <v>0.85941732310668872</v>
      </c>
      <c r="AR23" s="228">
        <f t="shared" si="30"/>
        <v>1.7188346462133777</v>
      </c>
      <c r="AS23" s="228" t="str">
        <f t="shared" si="31"/>
        <v>-</v>
      </c>
      <c r="AT23" s="228" t="str">
        <f t="shared" si="32"/>
        <v>-</v>
      </c>
      <c r="AU23" s="228" t="str">
        <f t="shared" si="33"/>
        <v>-</v>
      </c>
      <c r="AV23" s="240"/>
      <c r="AW23" s="168">
        <f t="shared" si="34"/>
        <v>1</v>
      </c>
      <c r="AX23" s="168">
        <f t="shared" si="34"/>
        <v>0</v>
      </c>
      <c r="AY23" s="168">
        <f t="shared" si="34"/>
        <v>1</v>
      </c>
      <c r="AZ23" s="168">
        <f t="shared" si="34"/>
        <v>0.5</v>
      </c>
      <c r="BA23" s="168">
        <f t="shared" si="35"/>
        <v>1</v>
      </c>
      <c r="BB23" s="168">
        <f t="shared" si="35"/>
        <v>1</v>
      </c>
      <c r="BC23" s="168">
        <f t="shared" si="35"/>
        <v>0</v>
      </c>
      <c r="BD23" s="240"/>
      <c r="BE23" s="240"/>
    </row>
    <row r="24" spans="2:57" s="173" customFormat="1" x14ac:dyDescent="0.25">
      <c r="B24" s="156" t="str">
        <f>IFERROR(VLOOKUP(E24,Reference!A:C,3,0),"-")</f>
        <v>ER-26</v>
      </c>
      <c r="C24" s="156"/>
      <c r="D24" s="180" t="s">
        <v>458</v>
      </c>
      <c r="E24" s="233" t="str">
        <f>Reference!A27</f>
        <v>ER</v>
      </c>
      <c r="F24" s="223">
        <f t="shared" si="7"/>
        <v>293</v>
      </c>
      <c r="G24" s="223">
        <f t="shared" si="7"/>
        <v>228</v>
      </c>
      <c r="H24" s="223">
        <f t="shared" si="7"/>
        <v>30</v>
      </c>
      <c r="I24" s="223">
        <f t="shared" si="7"/>
        <v>85019.89</v>
      </c>
      <c r="J24" s="223">
        <f t="shared" si="8"/>
        <v>290.17027303754264</v>
      </c>
      <c r="K24" s="223">
        <f t="shared" si="9"/>
        <v>81562.600000000006</v>
      </c>
      <c r="L24" s="223">
        <f t="shared" si="9"/>
        <v>3457.29</v>
      </c>
      <c r="M24" s="242">
        <f t="shared" si="10"/>
        <v>13124.516935365424</v>
      </c>
      <c r="N24" s="242">
        <f t="shared" si="10"/>
        <v>-7891.6213353654184</v>
      </c>
      <c r="O24" s="242">
        <f t="shared" si="11"/>
        <v>5232.895600000018</v>
      </c>
      <c r="P24" s="223">
        <f t="shared" si="12"/>
        <v>188</v>
      </c>
      <c r="Q24" s="223">
        <f t="shared" si="12"/>
        <v>79786.994399999981</v>
      </c>
      <c r="R24" s="223">
        <f t="shared" si="36"/>
        <v>424.39890638297862</v>
      </c>
      <c r="S24" s="223">
        <f t="shared" si="13"/>
        <v>73794.37579323705</v>
      </c>
      <c r="T24" s="223">
        <f t="shared" si="13"/>
        <v>5992.6186067629369</v>
      </c>
      <c r="U24" s="223">
        <f t="shared" si="14"/>
        <v>186.95999999999998</v>
      </c>
      <c r="V24" s="223">
        <f t="shared" si="15"/>
        <v>79133.304000000018</v>
      </c>
      <c r="W24" s="223">
        <f t="shared" si="16"/>
        <v>423.26328626444172</v>
      </c>
      <c r="X24" s="223">
        <f t="shared" si="17"/>
        <v>76435.070400000041</v>
      </c>
      <c r="Y24" s="223">
        <f t="shared" si="18"/>
        <v>2698.2335999999996</v>
      </c>
      <c r="Z24" s="181">
        <f t="shared" si="19"/>
        <v>7768.2242067629559</v>
      </c>
      <c r="AA24" s="181">
        <f t="shared" si="20"/>
        <v>-2535.3286067629369</v>
      </c>
      <c r="AB24" s="223">
        <f t="shared" si="21"/>
        <v>1220.8333333333335</v>
      </c>
      <c r="AC24" s="223">
        <f t="shared" si="22"/>
        <v>354249.54166666669</v>
      </c>
      <c r="AD24" s="223">
        <f t="shared" si="23"/>
        <v>290.17027303754264</v>
      </c>
      <c r="AE24" s="223">
        <f t="shared" si="24"/>
        <v>339844.16666666669</v>
      </c>
      <c r="AF24" s="223">
        <f t="shared" si="25"/>
        <v>14405.375</v>
      </c>
      <c r="AG24" s="223">
        <f>IFERROR(IF($AG$6=$BO$1,VLOOKUP($E24,'Doctors Data'!$M:$T,2,0),SUMIFS(BI!M$4:M$52,BI!$L$4:$L$52,$E24)),0)</f>
        <v>779</v>
      </c>
      <c r="AH24" s="223">
        <f>IFERROR(IF($AG$6=$BO$1,VLOOKUP($E24,'Doctors Data'!$M:$T,3,0),SUMIFS(BI!N$4:N$52,BI!$L$4:$L$52,$E24)),0)</f>
        <v>329722.10000000009</v>
      </c>
      <c r="AI24" s="223">
        <f t="shared" si="26"/>
        <v>423.26328626444172</v>
      </c>
      <c r="AJ24" s="223">
        <f>IFERROR(IF($AG$6=$BO$1,VLOOKUP($E24,'Doctors Data'!$M:$S,4,0)*$AH24,SUMIFS(BI!O:O,BI!$L:$L,$E24)),0)</f>
        <v>318479.4600000002</v>
      </c>
      <c r="AK24" s="223">
        <f>IFERROR(IF($AG$6=$BO$1,VLOOKUP($E24,'Doctors Data'!$M:$S,5,0)*$AH24,SUMIFS(BI!P:P,BI!$L:$L,$E24)),0)</f>
        <v>11242.64</v>
      </c>
      <c r="AL24" s="223">
        <f>SUMIF('Apr Plan'!$B$7:$B$53,$E12,'Apr Plan'!J$7:J$53)</f>
        <v>361</v>
      </c>
      <c r="AM24" s="223">
        <f>SUMIF('Apr Plan'!$B$7:$B$53,$E12,'Apr Plan'!K$7:K$53)</f>
        <v>302866.98</v>
      </c>
      <c r="AN24" s="223">
        <f t="shared" si="27"/>
        <v>838.96670360110795</v>
      </c>
      <c r="AO24" s="241"/>
      <c r="AP24" s="228">
        <f t="shared" si="28"/>
        <v>1.5585106382978724</v>
      </c>
      <c r="AQ24" s="228">
        <f t="shared" si="29"/>
        <v>1.0655858218416612</v>
      </c>
      <c r="AR24" s="228">
        <f t="shared" si="30"/>
        <v>0.68372059558441056</v>
      </c>
      <c r="AS24" s="228">
        <f t="shared" si="31"/>
        <v>1.5671801454856655</v>
      </c>
      <c r="AT24" s="228">
        <f t="shared" si="32"/>
        <v>1.0743882247100409</v>
      </c>
      <c r="AU24" s="228">
        <f t="shared" si="33"/>
        <v>0.68555502556924652</v>
      </c>
      <c r="AV24" s="240"/>
      <c r="AW24" s="168">
        <f t="shared" si="34"/>
        <v>0.77523115452232594</v>
      </c>
      <c r="AX24" s="168">
        <f t="shared" si="34"/>
        <v>0.22476884547767398</v>
      </c>
      <c r="AY24" s="168">
        <f t="shared" si="34"/>
        <v>0.72043554006968635</v>
      </c>
      <c r="AZ24" s="168">
        <f t="shared" si="34"/>
        <v>0.6883924928600571</v>
      </c>
      <c r="BA24" s="168">
        <f t="shared" ref="BA24:BC39" si="37">IFERROR(AVERAGEIFS(BA$44:BA$139,$B$44:$B$139,$B24),"-")</f>
        <v>0.78940023406580162</v>
      </c>
      <c r="BB24" s="168">
        <f t="shared" si="37"/>
        <v>0.95340604990403166</v>
      </c>
      <c r="BC24" s="168">
        <f t="shared" si="37"/>
        <v>4.6593950095968333E-2</v>
      </c>
      <c r="BD24" s="240"/>
      <c r="BE24" s="240"/>
    </row>
    <row r="25" spans="2:57" s="173" customFormat="1" x14ac:dyDescent="0.25">
      <c r="B25" s="156" t="str">
        <f>IFERROR(VLOOKUP(E25,Reference!A:C,3,0),"-")</f>
        <v>Ort-17</v>
      </c>
      <c r="C25" s="156"/>
      <c r="D25" s="180" t="s">
        <v>458</v>
      </c>
      <c r="E25" s="233" t="str">
        <f>Reference!A18</f>
        <v>Orthopedics</v>
      </c>
      <c r="F25" s="223">
        <f t="shared" si="7"/>
        <v>76</v>
      </c>
      <c r="G25" s="223">
        <f t="shared" si="7"/>
        <v>70</v>
      </c>
      <c r="H25" s="223">
        <f t="shared" si="7"/>
        <v>7</v>
      </c>
      <c r="I25" s="223">
        <f t="shared" si="7"/>
        <v>36134.19</v>
      </c>
      <c r="J25" s="223">
        <f t="shared" si="8"/>
        <v>475.44986842105266</v>
      </c>
      <c r="K25" s="223">
        <f t="shared" si="9"/>
        <v>24386.059999999998</v>
      </c>
      <c r="L25" s="223">
        <f t="shared" si="9"/>
        <v>11748.130000000001</v>
      </c>
      <c r="M25" s="242">
        <f t="shared" si="10"/>
        <v>897.46713157895033</v>
      </c>
      <c r="N25" s="242">
        <f t="shared" si="10"/>
        <v>-313.00113157894839</v>
      </c>
      <c r="O25" s="242">
        <f t="shared" si="11"/>
        <v>584.46600000000035</v>
      </c>
      <c r="P25" s="223">
        <f t="shared" si="12"/>
        <v>78</v>
      </c>
      <c r="Q25" s="223">
        <f t="shared" si="12"/>
        <v>35549.724000000002</v>
      </c>
      <c r="R25" s="223">
        <f t="shared" si="36"/>
        <v>455.76569230769235</v>
      </c>
      <c r="S25" s="223">
        <f t="shared" si="13"/>
        <v>26091.103810226537</v>
      </c>
      <c r="T25" s="223">
        <f t="shared" si="13"/>
        <v>9458.6201897734627</v>
      </c>
      <c r="U25" s="223">
        <f t="shared" si="14"/>
        <v>68.88</v>
      </c>
      <c r="V25" s="223">
        <f t="shared" si="15"/>
        <v>28811.09759999999</v>
      </c>
      <c r="W25" s="223">
        <f t="shared" si="16"/>
        <v>418.27958188153298</v>
      </c>
      <c r="X25" s="223">
        <f t="shared" si="17"/>
        <v>22068.163200000003</v>
      </c>
      <c r="Y25" s="223">
        <f t="shared" si="18"/>
        <v>6742.9344000000074</v>
      </c>
      <c r="Z25" s="181">
        <f t="shared" si="19"/>
        <v>-1705.0438102265398</v>
      </c>
      <c r="AA25" s="181">
        <f t="shared" si="20"/>
        <v>2289.5098102265383</v>
      </c>
      <c r="AB25" s="223">
        <f t="shared" si="21"/>
        <v>316.66666666666669</v>
      </c>
      <c r="AC25" s="223">
        <f t="shared" si="22"/>
        <v>150559.12500000003</v>
      </c>
      <c r="AD25" s="223">
        <f t="shared" si="23"/>
        <v>475.44986842105271</v>
      </c>
      <c r="AE25" s="223">
        <f t="shared" si="24"/>
        <v>101608.58333333333</v>
      </c>
      <c r="AF25" s="223">
        <f t="shared" si="25"/>
        <v>48950.541666666672</v>
      </c>
      <c r="AG25" s="223">
        <f>IFERROR(IF($AG$6=$BO$1,VLOOKUP($E25,'Doctors Data'!$M:$T,2,0),SUMIFS(BI!M$4:M$52,BI!$L$4:$L$52,$E25)),0)</f>
        <v>287</v>
      </c>
      <c r="AH25" s="223">
        <f>IFERROR(IF($AG$6=$BO$1,VLOOKUP($E25,'Doctors Data'!$M:$T,3,0),SUMIFS(BI!N$4:N$52,BI!$L$4:$L$52,$E25)),0)</f>
        <v>120046.23999999996</v>
      </c>
      <c r="AI25" s="223">
        <f t="shared" si="26"/>
        <v>418.27958188153298</v>
      </c>
      <c r="AJ25" s="223">
        <f>IFERROR(IF($AG$6=$BO$1,VLOOKUP($E25,'Doctors Data'!$M:$S,4,0)*$AH25,SUMIFS(BI!O:O,BI!$L:$L,$E25)),0)</f>
        <v>91950.680000000008</v>
      </c>
      <c r="AK25" s="223">
        <f>IFERROR(IF($AG$6=$BO$1,VLOOKUP($E25,'Doctors Data'!$M:$S,5,0)*$AH25,SUMIFS(BI!P:P,BI!$L:$L,$E25)),0)</f>
        <v>28095.56000000003</v>
      </c>
      <c r="AL25" s="223">
        <f>SUMIF('Apr Plan'!$B$7:$B$53,$E27,'Apr Plan'!J$7:J$53)</f>
        <v>70</v>
      </c>
      <c r="AM25" s="223">
        <f>SUMIF('Apr Plan'!$B$7:$B$53,$E27,'Apr Plan'!K$7:K$53)</f>
        <v>17721.899999999998</v>
      </c>
      <c r="AN25" s="223">
        <f t="shared" si="27"/>
        <v>253.16999999999996</v>
      </c>
      <c r="AO25" s="241"/>
      <c r="AP25" s="228">
        <f t="shared" si="28"/>
        <v>0.97435897435897434</v>
      </c>
      <c r="AQ25" s="228">
        <f t="shared" si="29"/>
        <v>1.0164408027471605</v>
      </c>
      <c r="AR25" s="228">
        <f t="shared" si="30"/>
        <v>1.0431892449247173</v>
      </c>
      <c r="AS25" s="228">
        <f t="shared" si="31"/>
        <v>1.1033681765389083</v>
      </c>
      <c r="AT25" s="228">
        <f t="shared" si="32"/>
        <v>1.2541760991431308</v>
      </c>
      <c r="AU25" s="228">
        <f t="shared" si="33"/>
        <v>1.136679601433932</v>
      </c>
      <c r="AV25" s="240"/>
      <c r="AW25" s="168">
        <f t="shared" si="34"/>
        <v>0.9</v>
      </c>
      <c r="AX25" s="168">
        <f t="shared" si="34"/>
        <v>0.1</v>
      </c>
      <c r="AY25" s="168">
        <f t="shared" si="34"/>
        <v>0.91827956989247306</v>
      </c>
      <c r="AZ25" s="168">
        <f t="shared" si="34"/>
        <v>0.90789473684210531</v>
      </c>
      <c r="BA25" s="168">
        <f t="shared" si="37"/>
        <v>0.97519872262140317</v>
      </c>
      <c r="BB25" s="168">
        <f t="shared" si="37"/>
        <v>0.66741173252720776</v>
      </c>
      <c r="BC25" s="168">
        <f t="shared" si="37"/>
        <v>0.33258826747279219</v>
      </c>
      <c r="BD25" s="240"/>
      <c r="BE25" s="240"/>
    </row>
    <row r="26" spans="2:57" s="173" customFormat="1" x14ac:dyDescent="0.25">
      <c r="B26" s="156" t="str">
        <f>IFERROR(VLOOKUP(E26,Reference!A:C,3,0),"-")</f>
        <v>Ped-18</v>
      </c>
      <c r="C26" s="156"/>
      <c r="D26" s="180" t="s">
        <v>458</v>
      </c>
      <c r="E26" s="233" t="str">
        <f>Reference!A19</f>
        <v>Pediatrics</v>
      </c>
      <c r="F26" s="223">
        <f t="shared" si="7"/>
        <v>155</v>
      </c>
      <c r="G26" s="223">
        <f t="shared" si="7"/>
        <v>134</v>
      </c>
      <c r="H26" s="223">
        <f t="shared" si="7"/>
        <v>30</v>
      </c>
      <c r="I26" s="223">
        <f t="shared" si="7"/>
        <v>48662.969999999972</v>
      </c>
      <c r="J26" s="223">
        <f t="shared" si="8"/>
        <v>313.95464516129016</v>
      </c>
      <c r="K26" s="223">
        <f t="shared" si="9"/>
        <v>39002.299999999981</v>
      </c>
      <c r="L26" s="223">
        <f t="shared" si="9"/>
        <v>9660.67</v>
      </c>
      <c r="M26" s="242">
        <f t="shared" si="10"/>
        <v>-4462.617103641478</v>
      </c>
      <c r="N26" s="242">
        <f t="shared" si="10"/>
        <v>14095.968703641456</v>
      </c>
      <c r="O26" s="242">
        <f t="shared" si="11"/>
        <v>9633.3515999999727</v>
      </c>
      <c r="P26" s="223">
        <f t="shared" si="12"/>
        <v>114</v>
      </c>
      <c r="Q26" s="223">
        <f t="shared" si="12"/>
        <v>39029.618399999999</v>
      </c>
      <c r="R26" s="223">
        <f t="shared" si="36"/>
        <v>342.36507368421053</v>
      </c>
      <c r="S26" s="223">
        <f t="shared" si="13"/>
        <v>32663.520803643711</v>
      </c>
      <c r="T26" s="223">
        <f t="shared" si="13"/>
        <v>6366.0975963562869</v>
      </c>
      <c r="U26" s="223">
        <f t="shared" si="14"/>
        <v>103.92</v>
      </c>
      <c r="V26" s="223">
        <f t="shared" si="15"/>
        <v>26863.034400000008</v>
      </c>
      <c r="W26" s="223">
        <f t="shared" si="16"/>
        <v>258.49725173210169</v>
      </c>
      <c r="X26" s="223">
        <f t="shared" si="17"/>
        <v>25345.250400000012</v>
      </c>
      <c r="Y26" s="223">
        <f t="shared" si="18"/>
        <v>1517.7840000000001</v>
      </c>
      <c r="Z26" s="181">
        <f t="shared" si="19"/>
        <v>6338.7791963562704</v>
      </c>
      <c r="AA26" s="181">
        <f t="shared" si="20"/>
        <v>3294.5724036437132</v>
      </c>
      <c r="AB26" s="223">
        <f t="shared" si="21"/>
        <v>645.83333333333337</v>
      </c>
      <c r="AC26" s="223">
        <f t="shared" si="22"/>
        <v>202762.37499999988</v>
      </c>
      <c r="AD26" s="223">
        <f t="shared" si="23"/>
        <v>313.9546451612901</v>
      </c>
      <c r="AE26" s="223">
        <f t="shared" si="24"/>
        <v>162509.58333333326</v>
      </c>
      <c r="AF26" s="223">
        <f t="shared" si="25"/>
        <v>40252.791666666672</v>
      </c>
      <c r="AG26" s="223">
        <f>IFERROR(IF($AG$6=$BO$1,VLOOKUP($E26,'Doctors Data'!$M:$T,2,0),SUMIFS(BI!M$4:M$52,BI!$L$4:$L$52,$E26)),0)</f>
        <v>433</v>
      </c>
      <c r="AH26" s="223">
        <f>IFERROR(IF($AG$6=$BO$1,VLOOKUP($E26,'Doctors Data'!$M:$T,3,0),SUMIFS(BI!N$4:N$52,BI!$L$4:$L$52,$E26)),0)</f>
        <v>111929.31000000004</v>
      </c>
      <c r="AI26" s="223">
        <f t="shared" si="26"/>
        <v>258.49725173210169</v>
      </c>
      <c r="AJ26" s="223">
        <f>IFERROR(IF($AG$6=$BO$1,VLOOKUP($E26,'Doctors Data'!$M:$S,4,0)*$AH26,SUMIFS(BI!O:O,BI!$L:$L,$E26)),0)</f>
        <v>105605.21000000005</v>
      </c>
      <c r="AK26" s="223">
        <f>IFERROR(IF($AG$6=$BO$1,VLOOKUP($E26,'Doctors Data'!$M:$S,5,0)*$AH26,SUMIFS(BI!P:P,BI!$L:$L,$E26)),0)</f>
        <v>6324.1</v>
      </c>
      <c r="AL26" s="223">
        <f>SUMIF('Apr Plan'!$B$7:$B$53,$E25,'Apr Plan'!J$7:J$53)</f>
        <v>325</v>
      </c>
      <c r="AM26" s="223">
        <f>SUMIF('Apr Plan'!$B$7:$B$53,$E25,'Apr Plan'!K$7:K$53)</f>
        <v>148123.85</v>
      </c>
      <c r="AN26" s="223">
        <f t="shared" si="27"/>
        <v>455.76569230769235</v>
      </c>
      <c r="AO26" s="241"/>
      <c r="AP26" s="228">
        <f t="shared" si="28"/>
        <v>1.3596491228070176</v>
      </c>
      <c r="AQ26" s="228">
        <f t="shared" si="29"/>
        <v>1.246821567694343</v>
      </c>
      <c r="AR26" s="228">
        <f t="shared" si="30"/>
        <v>0.91701715301390385</v>
      </c>
      <c r="AS26" s="228">
        <f t="shared" si="31"/>
        <v>1.4915319476520401</v>
      </c>
      <c r="AT26" s="228">
        <f t="shared" si="32"/>
        <v>1.8115217095504281</v>
      </c>
      <c r="AU26" s="228">
        <f t="shared" si="33"/>
        <v>1.2145376519772935</v>
      </c>
      <c r="AV26" s="240"/>
      <c r="AW26" s="168">
        <f t="shared" si="34"/>
        <v>0.80891148325358841</v>
      </c>
      <c r="AX26" s="168">
        <f t="shared" si="34"/>
        <v>0.19108851674641147</v>
      </c>
      <c r="AY26" s="168">
        <f t="shared" si="34"/>
        <v>0.85504201680672265</v>
      </c>
      <c r="AZ26" s="168">
        <f t="shared" si="34"/>
        <v>1</v>
      </c>
      <c r="BA26" s="168">
        <f t="shared" si="37"/>
        <v>0.91525154176447499</v>
      </c>
      <c r="BB26" s="168">
        <f t="shared" si="37"/>
        <v>0.8020794649078663</v>
      </c>
      <c r="BC26" s="168">
        <f t="shared" si="37"/>
        <v>0.19792053509213381</v>
      </c>
      <c r="BD26" s="240"/>
      <c r="BE26" s="240"/>
    </row>
    <row r="27" spans="2:57" s="173" customFormat="1" x14ac:dyDescent="0.25">
      <c r="B27" s="156" t="str">
        <f>IFERROR(VLOOKUP(E27,Reference!A:C,3,0),"-")</f>
        <v>Ort-38</v>
      </c>
      <c r="C27" s="156"/>
      <c r="D27" s="180" t="s">
        <v>458</v>
      </c>
      <c r="E27" s="233" t="str">
        <f>Reference!A39</f>
        <v>Orthodontics</v>
      </c>
      <c r="F27" s="223">
        <f t="shared" si="7"/>
        <v>13</v>
      </c>
      <c r="G27" s="223">
        <f t="shared" si="7"/>
        <v>12</v>
      </c>
      <c r="H27" s="223">
        <f t="shared" si="7"/>
        <v>0</v>
      </c>
      <c r="I27" s="223">
        <f t="shared" si="7"/>
        <v>2969</v>
      </c>
      <c r="J27" s="223">
        <f t="shared" si="8"/>
        <v>228.38461538461539</v>
      </c>
      <c r="K27" s="223">
        <f t="shared" si="9"/>
        <v>2969</v>
      </c>
      <c r="L27" s="223">
        <f t="shared" si="9"/>
        <v>0</v>
      </c>
      <c r="M27" s="242">
        <f t="shared" si="10"/>
        <v>-230.78749999999945</v>
      </c>
      <c r="N27" s="242">
        <f t="shared" si="10"/>
        <v>-1230.6874999999998</v>
      </c>
      <c r="O27" s="242">
        <f t="shared" si="11"/>
        <v>-1461.4749999999995</v>
      </c>
      <c r="P27" s="223">
        <f t="shared" si="12"/>
        <v>18</v>
      </c>
      <c r="Q27" s="223">
        <f t="shared" si="12"/>
        <v>4430.4749999999995</v>
      </c>
      <c r="R27" s="223">
        <f t="shared" si="36"/>
        <v>246.13749999999996</v>
      </c>
      <c r="S27" s="223">
        <f t="shared" si="13"/>
        <v>4347.0244556334574</v>
      </c>
      <c r="T27" s="223">
        <f t="shared" si="13"/>
        <v>83.45054436654209</v>
      </c>
      <c r="U27" s="223">
        <f t="shared" si="14"/>
        <v>0</v>
      </c>
      <c r="V27" s="223">
        <f t="shared" si="15"/>
        <v>0</v>
      </c>
      <c r="W27" s="223">
        <f t="shared" si="16"/>
        <v>0</v>
      </c>
      <c r="X27" s="223">
        <f t="shared" si="17"/>
        <v>0</v>
      </c>
      <c r="Y27" s="223">
        <f t="shared" si="18"/>
        <v>0</v>
      </c>
      <c r="Z27" s="181">
        <f t="shared" si="19"/>
        <v>-1378.0244556334574</v>
      </c>
      <c r="AA27" s="181">
        <f t="shared" si="20"/>
        <v>-83.45054436654209</v>
      </c>
      <c r="AB27" s="223">
        <f t="shared" si="21"/>
        <v>54.166666666666671</v>
      </c>
      <c r="AC27" s="223">
        <f t="shared" si="22"/>
        <v>12370.833333333334</v>
      </c>
      <c r="AD27" s="223">
        <f t="shared" si="23"/>
        <v>228.38461538461539</v>
      </c>
      <c r="AE27" s="223">
        <f t="shared" si="24"/>
        <v>12370.833333333334</v>
      </c>
      <c r="AF27" s="223">
        <f t="shared" si="25"/>
        <v>0</v>
      </c>
      <c r="AG27" s="223">
        <f>IFERROR(IF($AG$6=$BO$1,VLOOKUP($E27,'Doctors Data'!$M:$T,2,0),SUMIFS(BI!M$4:M$52,BI!$L$4:$L$52,$E27)),0)</f>
        <v>0</v>
      </c>
      <c r="AH27" s="223">
        <f>IFERROR(IF($AG$6=$BO$1,VLOOKUP($E27,'Doctors Data'!$M:$T,3,0),SUMIFS(BI!N$4:N$52,BI!$L$4:$L$52,$E27)),0)</f>
        <v>0</v>
      </c>
      <c r="AI27" s="223">
        <f t="shared" si="26"/>
        <v>0</v>
      </c>
      <c r="AJ27" s="223">
        <f>IFERROR(IF($AG$6=$BO$1,VLOOKUP($E27,'Doctors Data'!$M:$S,4,0)*$AH27,SUMIFS(BI!O:O,BI!$L:$L,$E27)),0)</f>
        <v>0</v>
      </c>
      <c r="AK27" s="223">
        <f>IFERROR(IF($AG$6=$BO$1,VLOOKUP($E27,'Doctors Data'!$M:$S,5,0)*$AH27,SUMIFS(BI!P:P,BI!$L:$L,$E27)),0)</f>
        <v>0</v>
      </c>
      <c r="AL27" s="223">
        <f>SUMIF('Apr Plan'!$B$7:$B$53,$E20,'Apr Plan'!J$7:J$53)</f>
        <v>0</v>
      </c>
      <c r="AM27" s="223">
        <f>SUMIF('Apr Plan'!$B$7:$B$53,$E20,'Apr Plan'!K$7:K$53)</f>
        <v>0</v>
      </c>
      <c r="AN27" s="223">
        <f t="shared" si="27"/>
        <v>0</v>
      </c>
      <c r="AO27" s="241"/>
      <c r="AP27" s="228">
        <f t="shared" si="28"/>
        <v>0.72222222222222221</v>
      </c>
      <c r="AQ27" s="228">
        <f t="shared" si="29"/>
        <v>0.67013130646262542</v>
      </c>
      <c r="AR27" s="228">
        <f t="shared" si="30"/>
        <v>0.9278741166405583</v>
      </c>
      <c r="AS27" s="228" t="str">
        <f t="shared" si="31"/>
        <v>-</v>
      </c>
      <c r="AT27" s="228" t="str">
        <f t="shared" si="32"/>
        <v>-</v>
      </c>
      <c r="AU27" s="228" t="str">
        <f t="shared" si="33"/>
        <v>-</v>
      </c>
      <c r="AV27" s="240"/>
      <c r="AW27" s="168">
        <f t="shared" si="34"/>
        <v>1</v>
      </c>
      <c r="AX27" s="168">
        <f t="shared" si="34"/>
        <v>0</v>
      </c>
      <c r="AY27" s="168">
        <f t="shared" si="34"/>
        <v>0.92307692307692313</v>
      </c>
      <c r="AZ27" s="168">
        <f t="shared" si="34"/>
        <v>0.72222222222222221</v>
      </c>
      <c r="BA27" s="168">
        <f t="shared" si="37"/>
        <v>0.9278741166405583</v>
      </c>
      <c r="BB27" s="168">
        <f t="shared" si="37"/>
        <v>1</v>
      </c>
      <c r="BC27" s="168">
        <f t="shared" si="37"/>
        <v>0</v>
      </c>
      <c r="BD27" s="240"/>
      <c r="BE27" s="240"/>
    </row>
    <row r="28" spans="2:57" s="173" customFormat="1" x14ac:dyDescent="0.25">
      <c r="B28" s="156" t="str">
        <f>IFERROR(VLOOKUP(E28,Reference!A:C,3,0),"-")</f>
        <v>Phy-25</v>
      </c>
      <c r="C28" s="156"/>
      <c r="D28" s="180" t="s">
        <v>458</v>
      </c>
      <c r="E28" s="233" t="str">
        <f>Reference!A26</f>
        <v>Physiotherapy</v>
      </c>
      <c r="F28" s="223">
        <f t="shared" si="7"/>
        <v>25</v>
      </c>
      <c r="G28" s="223">
        <f t="shared" si="7"/>
        <v>25</v>
      </c>
      <c r="H28" s="223">
        <f t="shared" si="7"/>
        <v>0</v>
      </c>
      <c r="I28" s="223">
        <f t="shared" si="7"/>
        <v>1250</v>
      </c>
      <c r="J28" s="223">
        <f t="shared" si="8"/>
        <v>50</v>
      </c>
      <c r="K28" s="223">
        <f t="shared" si="9"/>
        <v>1250</v>
      </c>
      <c r="L28" s="223">
        <f t="shared" si="9"/>
        <v>0</v>
      </c>
      <c r="M28" s="242">
        <f t="shared" si="10"/>
        <v>1250</v>
      </c>
      <c r="N28" s="242">
        <f t="shared" si="10"/>
        <v>0</v>
      </c>
      <c r="O28" s="242">
        <f t="shared" si="11"/>
        <v>1250</v>
      </c>
      <c r="P28" s="223">
        <f t="shared" si="12"/>
        <v>0</v>
      </c>
      <c r="Q28" s="223">
        <f t="shared" si="12"/>
        <v>0</v>
      </c>
      <c r="R28" s="223">
        <f t="shared" si="36"/>
        <v>0</v>
      </c>
      <c r="S28" s="223">
        <f t="shared" si="13"/>
        <v>0</v>
      </c>
      <c r="T28" s="223">
        <f t="shared" si="13"/>
        <v>0</v>
      </c>
      <c r="U28" s="223">
        <f t="shared" si="14"/>
        <v>0.72</v>
      </c>
      <c r="V28" s="223">
        <f t="shared" si="15"/>
        <v>782.4</v>
      </c>
      <c r="W28" s="223">
        <f t="shared" si="16"/>
        <v>1086.6666666666667</v>
      </c>
      <c r="X28" s="223">
        <f t="shared" si="17"/>
        <v>782.4</v>
      </c>
      <c r="Y28" s="223">
        <f t="shared" si="18"/>
        <v>0</v>
      </c>
      <c r="Z28" s="181">
        <f t="shared" si="19"/>
        <v>1250</v>
      </c>
      <c r="AA28" s="181">
        <f t="shared" si="20"/>
        <v>0</v>
      </c>
      <c r="AB28" s="223">
        <f t="shared" si="21"/>
        <v>104.16666666666667</v>
      </c>
      <c r="AC28" s="223">
        <f t="shared" si="22"/>
        <v>5208.3333333333339</v>
      </c>
      <c r="AD28" s="223">
        <f t="shared" si="23"/>
        <v>50</v>
      </c>
      <c r="AE28" s="223">
        <f t="shared" si="24"/>
        <v>5208.3333333333339</v>
      </c>
      <c r="AF28" s="223">
        <f t="shared" si="25"/>
        <v>0</v>
      </c>
      <c r="AG28" s="223">
        <f>IFERROR(IF($AG$6=$BO$1,VLOOKUP($E28,'Doctors Data'!$M:$T,2,0),SUMIFS(BI!M$4:M$52,BI!$L$4:$L$52,$E28)),0)</f>
        <v>3</v>
      </c>
      <c r="AH28" s="223">
        <f>IFERROR(IF($AG$6=$BO$1,VLOOKUP($E28,'Doctors Data'!$M:$T,3,0),SUMIFS(BI!N$4:N$52,BI!$L$4:$L$52,$E28)),0)</f>
        <v>3260</v>
      </c>
      <c r="AI28" s="223">
        <f t="shared" si="26"/>
        <v>1086.6666666666667</v>
      </c>
      <c r="AJ28" s="223">
        <f>IFERROR(IF($AG$6=$BO$1,VLOOKUP($E28,'Doctors Data'!$M:$S,4,0)*$AH28,SUMIFS(BI!O:O,BI!$L:$L,$E28)),0)</f>
        <v>3260</v>
      </c>
      <c r="AK28" s="223">
        <f>IFERROR(IF($AG$6=$BO$1,VLOOKUP($E28,'Doctors Data'!$M:$S,5,0)*$AH28,SUMIFS(BI!P:P,BI!$L:$L,$E28)),0)</f>
        <v>0</v>
      </c>
      <c r="AL28" s="223">
        <f>SUMIF('Apr Plan'!$B$7:$B$53,$E26,'Apr Plan'!J$7:J$53)</f>
        <v>475</v>
      </c>
      <c r="AM28" s="223">
        <f>SUMIF('Apr Plan'!$B$7:$B$53,$E26,'Apr Plan'!K$7:K$53)</f>
        <v>162623.41</v>
      </c>
      <c r="AN28" s="223">
        <f t="shared" si="27"/>
        <v>342.36507368421053</v>
      </c>
      <c r="AO28" s="241"/>
      <c r="AP28" s="228" t="str">
        <f t="shared" si="28"/>
        <v>-</v>
      </c>
      <c r="AQ28" s="228" t="str">
        <f t="shared" si="29"/>
        <v>-</v>
      </c>
      <c r="AR28" s="228" t="str">
        <f t="shared" si="30"/>
        <v>-</v>
      </c>
      <c r="AS28" s="228">
        <f t="shared" si="31"/>
        <v>34.722222222222221</v>
      </c>
      <c r="AT28" s="228">
        <f t="shared" si="32"/>
        <v>1.5976482617586913</v>
      </c>
      <c r="AU28" s="228">
        <f t="shared" si="33"/>
        <v>4.6012269938650305E-2</v>
      </c>
      <c r="AV28" s="240"/>
      <c r="AW28" s="168">
        <f t="shared" si="34"/>
        <v>1</v>
      </c>
      <c r="AX28" s="168">
        <f t="shared" si="34"/>
        <v>0</v>
      </c>
      <c r="AY28" s="168">
        <f t="shared" si="34"/>
        <v>1</v>
      </c>
      <c r="AZ28" s="168" t="str">
        <f t="shared" si="34"/>
        <v>-</v>
      </c>
      <c r="BA28" s="168" t="str">
        <f t="shared" si="37"/>
        <v>-</v>
      </c>
      <c r="BB28" s="168">
        <f t="shared" si="37"/>
        <v>1</v>
      </c>
      <c r="BC28" s="168">
        <f t="shared" si="37"/>
        <v>0</v>
      </c>
      <c r="BD28" s="240"/>
      <c r="BE28" s="240"/>
    </row>
    <row r="29" spans="2:57" s="173" customFormat="1" x14ac:dyDescent="0.25">
      <c r="B29" s="156" t="str">
        <f>IFERROR(VLOOKUP(E29,Reference!A:C,3,0),"-")</f>
        <v>Pho-33</v>
      </c>
      <c r="C29" s="156"/>
      <c r="D29" s="180" t="s">
        <v>458</v>
      </c>
      <c r="E29" s="233" t="str">
        <f>Reference!A34</f>
        <v>Phonatics</v>
      </c>
      <c r="F29" s="223">
        <f t="shared" si="7"/>
        <v>5</v>
      </c>
      <c r="G29" s="223">
        <f t="shared" si="7"/>
        <v>4</v>
      </c>
      <c r="H29" s="223">
        <f t="shared" si="7"/>
        <v>11</v>
      </c>
      <c r="I29" s="223">
        <f t="shared" si="7"/>
        <v>3614.39</v>
      </c>
      <c r="J29" s="223">
        <f t="shared" si="8"/>
        <v>722.87799999999993</v>
      </c>
      <c r="K29" s="223">
        <f t="shared" si="9"/>
        <v>458.79</v>
      </c>
      <c r="L29" s="223">
        <f t="shared" si="9"/>
        <v>3155.6000000000004</v>
      </c>
      <c r="M29" s="242">
        <f t="shared" si="10"/>
        <v>1406.7108421052628</v>
      </c>
      <c r="N29" s="242">
        <f t="shared" si="10"/>
        <v>-6181.5016421052633</v>
      </c>
      <c r="O29" s="242">
        <f t="shared" si="11"/>
        <v>-4774.7908000000007</v>
      </c>
      <c r="P29" s="223">
        <f t="shared" si="12"/>
        <v>19</v>
      </c>
      <c r="Q29" s="223">
        <f t="shared" si="12"/>
        <v>8389.1808000000001</v>
      </c>
      <c r="R29" s="223">
        <f t="shared" si="36"/>
        <v>441.53583157894735</v>
      </c>
      <c r="S29" s="223">
        <f t="shared" si="13"/>
        <v>5799.8173827964474</v>
      </c>
      <c r="T29" s="223">
        <f t="shared" si="13"/>
        <v>2589.3634172035527</v>
      </c>
      <c r="U29" s="223">
        <f t="shared" si="14"/>
        <v>18</v>
      </c>
      <c r="V29" s="223">
        <f t="shared" si="15"/>
        <v>6428.5079999999998</v>
      </c>
      <c r="W29" s="223">
        <f t="shared" si="16"/>
        <v>357.1393333333333</v>
      </c>
      <c r="X29" s="223">
        <f t="shared" si="17"/>
        <v>6361.308</v>
      </c>
      <c r="Y29" s="223">
        <f t="shared" si="18"/>
        <v>67.2</v>
      </c>
      <c r="Z29" s="181">
        <f t="shared" si="19"/>
        <v>-5341.0273827964475</v>
      </c>
      <c r="AA29" s="181">
        <f t="shared" si="20"/>
        <v>566.23658279644769</v>
      </c>
      <c r="AB29" s="223">
        <f t="shared" si="21"/>
        <v>20.833333333333336</v>
      </c>
      <c r="AC29" s="223">
        <f t="shared" si="22"/>
        <v>15059.958333333334</v>
      </c>
      <c r="AD29" s="223">
        <f t="shared" si="23"/>
        <v>722.87799999999993</v>
      </c>
      <c r="AE29" s="223">
        <f t="shared" si="24"/>
        <v>1911.6250000000002</v>
      </c>
      <c r="AF29" s="223">
        <f t="shared" si="25"/>
        <v>13148.333333333336</v>
      </c>
      <c r="AG29" s="223">
        <f>IFERROR(IF($AG$6=$BO$1,VLOOKUP($E29,'Doctors Data'!$M:$T,2,0),SUMIFS(BI!M$4:M$52,BI!$L$4:$L$52,$E29)),0)</f>
        <v>75</v>
      </c>
      <c r="AH29" s="223">
        <f>IFERROR(IF($AG$6=$BO$1,VLOOKUP($E29,'Doctors Data'!$M:$T,3,0),SUMIFS(BI!N$4:N$52,BI!$L$4:$L$52,$E29)),0)</f>
        <v>26785.45</v>
      </c>
      <c r="AI29" s="223">
        <f t="shared" si="26"/>
        <v>357.13933333333335</v>
      </c>
      <c r="AJ29" s="223">
        <f>IFERROR(IF($AG$6=$BO$1,VLOOKUP($E29,'Doctors Data'!$M:$S,4,0)*$AH29,SUMIFS(BI!O:O,BI!$L:$L,$E29)),0)</f>
        <v>26505.45</v>
      </c>
      <c r="AK29" s="223">
        <f>IFERROR(IF($AG$6=$BO$1,VLOOKUP($E29,'Doctors Data'!$M:$S,5,0)*$AH29,SUMIFS(BI!P:P,BI!$L:$L,$E29)),0)</f>
        <v>280</v>
      </c>
      <c r="AL29" s="223">
        <f>SUMIF('Apr Plan'!$B$7:$B$53,$E28,'Apr Plan'!J$7:J$53)</f>
        <v>0</v>
      </c>
      <c r="AM29" s="223">
        <f>SUMIF('Apr Plan'!$B$7:$B$53,$E28,'Apr Plan'!K$7:K$53)</f>
        <v>0</v>
      </c>
      <c r="AN29" s="223">
        <f t="shared" si="27"/>
        <v>0</v>
      </c>
      <c r="AO29" s="241"/>
      <c r="AP29" s="228">
        <f t="shared" si="28"/>
        <v>0.26315789473684209</v>
      </c>
      <c r="AQ29" s="228">
        <f t="shared" si="29"/>
        <v>0.43083944501470273</v>
      </c>
      <c r="AR29" s="228">
        <f t="shared" si="30"/>
        <v>1.6371898910558704</v>
      </c>
      <c r="AS29" s="228">
        <f t="shared" si="31"/>
        <v>0.27777777777777779</v>
      </c>
      <c r="AT29" s="228">
        <f t="shared" si="32"/>
        <v>0.56224399191849805</v>
      </c>
      <c r="AU29" s="228">
        <f t="shared" si="33"/>
        <v>2.0240783709065928</v>
      </c>
      <c r="AV29" s="240"/>
      <c r="AW29" s="168">
        <f t="shared" si="34"/>
        <v>0.26666666666666666</v>
      </c>
      <c r="AX29" s="168">
        <f t="shared" si="34"/>
        <v>0.73333333333333328</v>
      </c>
      <c r="AY29" s="168">
        <f t="shared" si="34"/>
        <v>0.8</v>
      </c>
      <c r="AZ29" s="168">
        <f t="shared" si="34"/>
        <v>0.26315789473684209</v>
      </c>
      <c r="BA29" s="168">
        <f t="shared" si="37"/>
        <v>1</v>
      </c>
      <c r="BB29" s="168">
        <f t="shared" si="37"/>
        <v>0.12693428213336139</v>
      </c>
      <c r="BC29" s="168">
        <f t="shared" si="37"/>
        <v>0.87306571786663878</v>
      </c>
      <c r="BD29" s="240"/>
      <c r="BE29" s="240"/>
    </row>
    <row r="30" spans="2:57" s="173" customFormat="1" x14ac:dyDescent="0.25">
      <c r="B30" s="156" t="str">
        <f>IFERROR(VLOOKUP(E30,Reference!A:C,3,0),"-")</f>
        <v>scr-29</v>
      </c>
      <c r="C30" s="156"/>
      <c r="D30" s="180" t="s">
        <v>458</v>
      </c>
      <c r="E30" s="233" t="str">
        <f>Reference!A30</f>
        <v>screening &amp; scaling</v>
      </c>
      <c r="F30" s="223">
        <f t="shared" si="7"/>
        <v>91</v>
      </c>
      <c r="G30" s="223">
        <f t="shared" si="7"/>
        <v>76</v>
      </c>
      <c r="H30" s="223">
        <f t="shared" si="7"/>
        <v>22</v>
      </c>
      <c r="I30" s="223">
        <f t="shared" si="7"/>
        <v>19890.61</v>
      </c>
      <c r="J30" s="223">
        <f t="shared" si="8"/>
        <v>218.57813186813186</v>
      </c>
      <c r="K30" s="223">
        <f t="shared" si="9"/>
        <v>16417.95</v>
      </c>
      <c r="L30" s="223">
        <f t="shared" si="9"/>
        <v>3472.66</v>
      </c>
      <c r="M30" s="242">
        <f t="shared" si="10"/>
        <v>207.68774054054097</v>
      </c>
      <c r="N30" s="242">
        <f t="shared" si="10"/>
        <v>-1925.5737405405407</v>
      </c>
      <c r="O30" s="242">
        <f t="shared" si="11"/>
        <v>-1717.8859999999986</v>
      </c>
      <c r="P30" s="223">
        <f t="shared" si="12"/>
        <v>91</v>
      </c>
      <c r="Q30" s="223">
        <f t="shared" si="12"/>
        <v>21608.495999999999</v>
      </c>
      <c r="R30" s="223">
        <f t="shared" si="36"/>
        <v>237.45599999999999</v>
      </c>
      <c r="S30" s="223">
        <f t="shared" si="13"/>
        <v>16353.757831403933</v>
      </c>
      <c r="T30" s="223">
        <f t="shared" si="13"/>
        <v>5254.738168596069</v>
      </c>
      <c r="U30" s="223">
        <f t="shared" si="14"/>
        <v>75.36</v>
      </c>
      <c r="V30" s="223">
        <f t="shared" si="15"/>
        <v>20798.615999999998</v>
      </c>
      <c r="W30" s="223">
        <f t="shared" si="16"/>
        <v>275.99012738853503</v>
      </c>
      <c r="X30" s="223">
        <f t="shared" si="17"/>
        <v>18271.4712</v>
      </c>
      <c r="Y30" s="223">
        <f t="shared" si="18"/>
        <v>2527.1448</v>
      </c>
      <c r="Z30" s="181">
        <f t="shared" si="19"/>
        <v>64.192168596067859</v>
      </c>
      <c r="AA30" s="181">
        <f t="shared" si="20"/>
        <v>-1782.0781685960692</v>
      </c>
      <c r="AB30" s="223">
        <f t="shared" si="21"/>
        <v>379.16666666666669</v>
      </c>
      <c r="AC30" s="223">
        <f t="shared" si="22"/>
        <v>82877.541666666672</v>
      </c>
      <c r="AD30" s="223">
        <f t="shared" si="23"/>
        <v>218.57813186813186</v>
      </c>
      <c r="AE30" s="223">
        <f t="shared" si="24"/>
        <v>68408.125</v>
      </c>
      <c r="AF30" s="223">
        <f t="shared" si="25"/>
        <v>14469.416666666666</v>
      </c>
      <c r="AG30" s="223">
        <f>IFERROR(IF($AG$6=$BO$1,VLOOKUP($E30,'Doctors Data'!$M:$T,2,0),SUMIFS(BI!M$4:M$52,BI!$L$4:$L$52,$E30)),0)</f>
        <v>314</v>
      </c>
      <c r="AH30" s="223">
        <f>IFERROR(IF($AG$6=$BO$1,VLOOKUP($E30,'Doctors Data'!$M:$T,3,0),SUMIFS(BI!N$4:N$52,BI!$L$4:$L$52,$E30)),0)</f>
        <v>86660.9</v>
      </c>
      <c r="AI30" s="223">
        <f t="shared" si="26"/>
        <v>275.99012738853503</v>
      </c>
      <c r="AJ30" s="223">
        <f>IFERROR(IF($AG$6=$BO$1,VLOOKUP($E30,'Doctors Data'!$M:$S,4,0)*$AH30,SUMIFS(BI!O:O,BI!$L:$L,$E30)),0)</f>
        <v>76131.13</v>
      </c>
      <c r="AK30" s="223">
        <f>IFERROR(IF($AG$6=$BO$1,VLOOKUP($E30,'Doctors Data'!$M:$S,5,0)*$AH30,SUMIFS(BI!P:P,BI!$L:$L,$E30)),0)</f>
        <v>10529.77</v>
      </c>
      <c r="AL30" s="223">
        <f>SUMIF('Apr Plan'!$B$7:$B$53,$E29,'Apr Plan'!J$7:J$53)</f>
        <v>78</v>
      </c>
      <c r="AM30" s="223">
        <f>SUMIF('Apr Plan'!$B$7:$B$53,$E29,'Apr Plan'!K$7:K$53)</f>
        <v>34954.92</v>
      </c>
      <c r="AN30" s="223">
        <f t="shared" si="27"/>
        <v>448.14</v>
      </c>
      <c r="AO30" s="241"/>
      <c r="AP30" s="228">
        <f t="shared" si="28"/>
        <v>1</v>
      </c>
      <c r="AQ30" s="228">
        <f t="shared" si="29"/>
        <v>0.92049951093310711</v>
      </c>
      <c r="AR30" s="228">
        <f t="shared" si="30"/>
        <v>0.92049951093310711</v>
      </c>
      <c r="AS30" s="228">
        <f t="shared" si="31"/>
        <v>1.2075371549893843</v>
      </c>
      <c r="AT30" s="228">
        <f t="shared" si="32"/>
        <v>0.95634296051237266</v>
      </c>
      <c r="AU30" s="228">
        <f t="shared" si="33"/>
        <v>0.79197808246387247</v>
      </c>
      <c r="AV30" s="240"/>
      <c r="AW30" s="168">
        <f t="shared" si="34"/>
        <v>0.7582249742002064</v>
      </c>
      <c r="AX30" s="168">
        <f t="shared" si="34"/>
        <v>0.24177502579979357</v>
      </c>
      <c r="AY30" s="168">
        <f t="shared" si="34"/>
        <v>0.9</v>
      </c>
      <c r="AZ30" s="168">
        <f t="shared" si="34"/>
        <v>0.92717717717717718</v>
      </c>
      <c r="BA30" s="168">
        <f t="shared" si="37"/>
        <v>0.9184246986483301</v>
      </c>
      <c r="BB30" s="168">
        <f t="shared" si="37"/>
        <v>0.85222251467198606</v>
      </c>
      <c r="BC30" s="168">
        <f t="shared" si="37"/>
        <v>0.14777748532801394</v>
      </c>
      <c r="BD30" s="240"/>
      <c r="BE30" s="240"/>
    </row>
    <row r="31" spans="2:57" s="173" customFormat="1" x14ac:dyDescent="0.25">
      <c r="B31" s="156" t="str">
        <f>IFERROR(VLOOKUP(E31,Reference!A:C,3,0),"-")</f>
        <v>Ped-19</v>
      </c>
      <c r="C31" s="156"/>
      <c r="D31" s="180" t="s">
        <v>458</v>
      </c>
      <c r="E31" s="233" t="str">
        <f>Reference!A20</f>
        <v>Pedodontics</v>
      </c>
      <c r="F31" s="223">
        <f t="shared" si="7"/>
        <v>58</v>
      </c>
      <c r="G31" s="223">
        <f t="shared" si="7"/>
        <v>48</v>
      </c>
      <c r="H31" s="223">
        <f t="shared" si="7"/>
        <v>7</v>
      </c>
      <c r="I31" s="223">
        <f t="shared" si="7"/>
        <v>22226.770000000004</v>
      </c>
      <c r="J31" s="223">
        <f t="shared" si="8"/>
        <v>383.22017241379319</v>
      </c>
      <c r="K31" s="223">
        <f t="shared" si="9"/>
        <v>18781.780000000002</v>
      </c>
      <c r="L31" s="223">
        <f t="shared" si="9"/>
        <v>3444.99</v>
      </c>
      <c r="M31" s="242">
        <f t="shared" si="10"/>
        <v>-1365.7970251162753</v>
      </c>
      <c r="N31" s="242">
        <f t="shared" si="10"/>
        <v>-4043.5865748837214</v>
      </c>
      <c r="O31" s="242">
        <f t="shared" si="11"/>
        <v>-5409.3835999999974</v>
      </c>
      <c r="P31" s="223">
        <f t="shared" si="12"/>
        <v>68</v>
      </c>
      <c r="Q31" s="223">
        <f t="shared" si="12"/>
        <v>27636.153600000001</v>
      </c>
      <c r="R31" s="223">
        <f t="shared" si="36"/>
        <v>406.41402352941179</v>
      </c>
      <c r="S31" s="223">
        <f t="shared" si="13"/>
        <v>22928.660965391937</v>
      </c>
      <c r="T31" s="223">
        <f t="shared" si="13"/>
        <v>4707.4926346080656</v>
      </c>
      <c r="U31" s="223">
        <f t="shared" si="14"/>
        <v>30</v>
      </c>
      <c r="V31" s="223">
        <f t="shared" si="15"/>
        <v>10844.995199999996</v>
      </c>
      <c r="W31" s="223">
        <f t="shared" si="16"/>
        <v>361.49983999999984</v>
      </c>
      <c r="X31" s="223">
        <f t="shared" si="17"/>
        <v>9595.1951999999947</v>
      </c>
      <c r="Y31" s="223">
        <f t="shared" si="18"/>
        <v>1249.8</v>
      </c>
      <c r="Z31" s="181">
        <f t="shared" si="19"/>
        <v>-4146.8809653919343</v>
      </c>
      <c r="AA31" s="181">
        <f t="shared" si="20"/>
        <v>-1262.5026346080658</v>
      </c>
      <c r="AB31" s="223">
        <f t="shared" si="21"/>
        <v>241.66666666666669</v>
      </c>
      <c r="AC31" s="223">
        <f t="shared" si="22"/>
        <v>92611.541666666686</v>
      </c>
      <c r="AD31" s="223">
        <f t="shared" si="23"/>
        <v>383.22017241379314</v>
      </c>
      <c r="AE31" s="223">
        <f t="shared" si="24"/>
        <v>78257.416666666686</v>
      </c>
      <c r="AF31" s="223">
        <f t="shared" si="25"/>
        <v>14354.125</v>
      </c>
      <c r="AG31" s="223">
        <f>IFERROR(IF($AG$6=$BO$1,VLOOKUP($E31,'Doctors Data'!$M:$T,2,0),SUMIFS(BI!M$4:M$52,BI!$L$4:$L$52,$E31)),0)</f>
        <v>125</v>
      </c>
      <c r="AH31" s="223">
        <f>IFERROR(IF($AG$6=$BO$1,VLOOKUP($E31,'Doctors Data'!$M:$T,3,0),SUMIFS(BI!N$4:N$52,BI!$L$4:$L$52,$E31)),0)</f>
        <v>45187.479999999981</v>
      </c>
      <c r="AI31" s="223">
        <f t="shared" si="26"/>
        <v>361.49983999999984</v>
      </c>
      <c r="AJ31" s="223">
        <f>IFERROR(IF($AG$6=$BO$1,VLOOKUP($E31,'Doctors Data'!$M:$S,4,0)*$AH31,SUMIFS(BI!O:O,BI!$L:$L,$E31)),0)</f>
        <v>39979.979999999981</v>
      </c>
      <c r="AK31" s="223">
        <f>IFERROR(IF($AG$6=$BO$1,VLOOKUP($E31,'Doctors Data'!$M:$S,5,0)*$AH31,SUMIFS(BI!P:P,BI!$L:$L,$E31)),0)</f>
        <v>5207.5</v>
      </c>
      <c r="AL31" s="223">
        <f>SUMIF('Apr Plan'!$B$7:$B$53,$E24,'Apr Plan'!J$7:J$53)</f>
        <v>757</v>
      </c>
      <c r="AM31" s="223">
        <f>SUMIF('Apr Plan'!$B$7:$B$53,$E24,'Apr Plan'!K$7:K$53)</f>
        <v>300285.80999999994</v>
      </c>
      <c r="AN31" s="223">
        <f t="shared" si="27"/>
        <v>396.67874504623506</v>
      </c>
      <c r="AO31" s="241"/>
      <c r="AP31" s="228">
        <f t="shared" si="28"/>
        <v>0.8529411764705882</v>
      </c>
      <c r="AQ31" s="228">
        <f t="shared" si="29"/>
        <v>0.80426423740820441</v>
      </c>
      <c r="AR31" s="228">
        <f t="shared" si="30"/>
        <v>0.94293048523720524</v>
      </c>
      <c r="AS31" s="228">
        <f t="shared" si="31"/>
        <v>1.9333333333333333</v>
      </c>
      <c r="AT31" s="228">
        <f t="shared" si="32"/>
        <v>2.0494956051248425</v>
      </c>
      <c r="AU31" s="228">
        <f t="shared" si="33"/>
        <v>1.0600839336852634</v>
      </c>
      <c r="AV31" s="240"/>
      <c r="AW31" s="168">
        <f t="shared" si="34"/>
        <v>0.890625</v>
      </c>
      <c r="AX31" s="168">
        <f t="shared" si="34"/>
        <v>0.109375</v>
      </c>
      <c r="AY31" s="168">
        <f t="shared" si="34"/>
        <v>0.82915173237753881</v>
      </c>
      <c r="AZ31" s="168">
        <f t="shared" si="34"/>
        <v>0.86046511627906974</v>
      </c>
      <c r="BA31" s="168">
        <f t="shared" si="37"/>
        <v>0.93975399257420578</v>
      </c>
      <c r="BB31" s="168">
        <f t="shared" si="37"/>
        <v>0.84329005272705948</v>
      </c>
      <c r="BC31" s="168">
        <f t="shared" si="37"/>
        <v>0.15670994727294041</v>
      </c>
      <c r="BD31" s="240"/>
      <c r="BE31" s="240"/>
    </row>
    <row r="32" spans="2:57" s="173" customFormat="1" x14ac:dyDescent="0.25">
      <c r="B32" s="156" t="str">
        <f>IFERROR(VLOOKUP(E32,Reference!A:C,3,0),"-")</f>
        <v>And-1</v>
      </c>
      <c r="C32" s="156"/>
      <c r="D32" s="180" t="s">
        <v>458</v>
      </c>
      <c r="E32" s="233" t="str">
        <f>Reference!A2</f>
        <v>Andrology</v>
      </c>
      <c r="F32" s="223">
        <f t="shared" si="7"/>
        <v>0</v>
      </c>
      <c r="G32" s="223">
        <f t="shared" si="7"/>
        <v>0</v>
      </c>
      <c r="H32" s="223">
        <f t="shared" si="7"/>
        <v>0</v>
      </c>
      <c r="I32" s="223">
        <f t="shared" si="7"/>
        <v>0</v>
      </c>
      <c r="J32" s="223">
        <f t="shared" si="8"/>
        <v>0</v>
      </c>
      <c r="K32" s="223">
        <f t="shared" si="9"/>
        <v>0</v>
      </c>
      <c r="L32" s="223">
        <f t="shared" si="9"/>
        <v>0</v>
      </c>
      <c r="M32" s="242">
        <f t="shared" si="10"/>
        <v>0</v>
      </c>
      <c r="N32" s="242">
        <f t="shared" si="10"/>
        <v>0</v>
      </c>
      <c r="O32" s="242">
        <f t="shared" si="11"/>
        <v>0</v>
      </c>
      <c r="P32" s="223">
        <f t="shared" si="12"/>
        <v>0</v>
      </c>
      <c r="Q32" s="223">
        <f t="shared" si="12"/>
        <v>0</v>
      </c>
      <c r="R32" s="223">
        <f t="shared" si="36"/>
        <v>0</v>
      </c>
      <c r="S32" s="223">
        <f t="shared" si="13"/>
        <v>0</v>
      </c>
      <c r="T32" s="223">
        <f t="shared" si="13"/>
        <v>0</v>
      </c>
      <c r="U32" s="223">
        <f t="shared" si="14"/>
        <v>0</v>
      </c>
      <c r="V32" s="223">
        <f t="shared" si="15"/>
        <v>0</v>
      </c>
      <c r="W32" s="223">
        <f t="shared" si="16"/>
        <v>0</v>
      </c>
      <c r="X32" s="223">
        <f t="shared" si="17"/>
        <v>0</v>
      </c>
      <c r="Y32" s="223">
        <f t="shared" si="18"/>
        <v>0</v>
      </c>
      <c r="Z32" s="181">
        <f t="shared" si="19"/>
        <v>0</v>
      </c>
      <c r="AA32" s="181">
        <f t="shared" si="20"/>
        <v>0</v>
      </c>
      <c r="AB32" s="223">
        <f t="shared" si="21"/>
        <v>0</v>
      </c>
      <c r="AC32" s="223">
        <f t="shared" si="22"/>
        <v>0</v>
      </c>
      <c r="AD32" s="223">
        <f t="shared" si="23"/>
        <v>0</v>
      </c>
      <c r="AE32" s="223">
        <f t="shared" si="24"/>
        <v>0</v>
      </c>
      <c r="AF32" s="223">
        <f t="shared" si="25"/>
        <v>0</v>
      </c>
      <c r="AG32" s="223">
        <f>IFERROR(IF($AG$6=$BO$1,VLOOKUP($E32,'Doctors Data'!$M:$T,2,0),SUMIFS(BI!M$4:M$52,BI!$L$4:$L$52,$E32)),0)</f>
        <v>0</v>
      </c>
      <c r="AH32" s="223">
        <f>IFERROR(IF($AG$6=$BO$1,VLOOKUP($E32,'Doctors Data'!$M:$T,3,0),SUMIFS(BI!N$4:N$52,BI!$L$4:$L$52,$E32)),0)</f>
        <v>0</v>
      </c>
      <c r="AI32" s="223">
        <f t="shared" si="26"/>
        <v>0</v>
      </c>
      <c r="AJ32" s="223">
        <f>IFERROR(IF($AG$6=$BO$1,VLOOKUP($E32,'Doctors Data'!$M:$S,4,0)*$AH32,SUMIFS(BI!O:O,BI!$L:$L,$E32)),0)</f>
        <v>0</v>
      </c>
      <c r="AK32" s="223">
        <f>IFERROR(IF($AG$6=$BO$1,VLOOKUP($E32,'Doctors Data'!$M:$S,5,0)*$AH32,SUMIFS(BI!P:P,BI!$L:$L,$E32)),0)</f>
        <v>0</v>
      </c>
      <c r="AL32" s="223">
        <f>SUMIF('Apr Plan'!$B$7:$B$53,$E32,'Apr Plan'!J$7:J$53)</f>
        <v>0</v>
      </c>
      <c r="AM32" s="223">
        <f>SUMIF('Apr Plan'!$B$7:$B$53,$E32,'Apr Plan'!K$7:K$53)</f>
        <v>0</v>
      </c>
      <c r="AN32" s="223">
        <f t="shared" si="27"/>
        <v>0</v>
      </c>
      <c r="AO32" s="241"/>
      <c r="AP32" s="228" t="str">
        <f t="shared" si="28"/>
        <v>-</v>
      </c>
      <c r="AQ32" s="228" t="str">
        <f t="shared" si="29"/>
        <v>-</v>
      </c>
      <c r="AR32" s="228" t="str">
        <f t="shared" si="30"/>
        <v>-</v>
      </c>
      <c r="AS32" s="228" t="str">
        <f t="shared" si="31"/>
        <v>-</v>
      </c>
      <c r="AT32" s="228" t="str">
        <f t="shared" si="32"/>
        <v>-</v>
      </c>
      <c r="AU32" s="228" t="str">
        <f t="shared" si="33"/>
        <v>-</v>
      </c>
      <c r="AV32" s="240"/>
      <c r="AW32" s="168" t="str">
        <f t="shared" si="34"/>
        <v>-</v>
      </c>
      <c r="AX32" s="168" t="str">
        <f t="shared" si="34"/>
        <v>-</v>
      </c>
      <c r="AY32" s="168" t="str">
        <f t="shared" si="34"/>
        <v>-</v>
      </c>
      <c r="AZ32" s="168" t="str">
        <f t="shared" si="34"/>
        <v>-</v>
      </c>
      <c r="BA32" s="168" t="str">
        <f t="shared" si="37"/>
        <v>-</v>
      </c>
      <c r="BB32" s="168" t="str">
        <f t="shared" si="37"/>
        <v>-</v>
      </c>
      <c r="BC32" s="168" t="str">
        <f t="shared" si="37"/>
        <v>-</v>
      </c>
      <c r="BD32" s="240"/>
      <c r="BE32" s="240"/>
    </row>
    <row r="33" spans="1:57" s="173" customFormat="1" x14ac:dyDescent="0.25">
      <c r="B33" s="156" t="str">
        <f>IFERROR(VLOOKUP(E33,Reference!A:C,3,0),"-")</f>
        <v>Pro-44</v>
      </c>
      <c r="C33" s="156"/>
      <c r="D33" s="180" t="s">
        <v>458</v>
      </c>
      <c r="E33" s="233" t="str">
        <f>Reference!A45</f>
        <v>Prosthodontic</v>
      </c>
      <c r="F33" s="223">
        <f t="shared" si="7"/>
        <v>7</v>
      </c>
      <c r="G33" s="223">
        <f t="shared" si="7"/>
        <v>6</v>
      </c>
      <c r="H33" s="223">
        <f t="shared" si="7"/>
        <v>5</v>
      </c>
      <c r="I33" s="223">
        <f t="shared" si="7"/>
        <v>2660.8400000000011</v>
      </c>
      <c r="J33" s="223">
        <f t="shared" si="8"/>
        <v>380.12000000000018</v>
      </c>
      <c r="K33" s="223">
        <f t="shared" si="9"/>
        <v>2578.0400000000009</v>
      </c>
      <c r="L33" s="223">
        <f t="shared" si="9"/>
        <v>82.8</v>
      </c>
      <c r="M33" s="242">
        <f t="shared" si="10"/>
        <v>-2604.0215384615376</v>
      </c>
      <c r="N33" s="242">
        <f t="shared" si="10"/>
        <v>-4512.7384615384617</v>
      </c>
      <c r="O33" s="242">
        <f t="shared" si="11"/>
        <v>-7116.7599999999993</v>
      </c>
      <c r="P33" s="223">
        <f t="shared" si="12"/>
        <v>13</v>
      </c>
      <c r="Q33" s="223">
        <f t="shared" si="12"/>
        <v>9777.6</v>
      </c>
      <c r="R33" s="223">
        <f t="shared" si="36"/>
        <v>752.12307692307695</v>
      </c>
      <c r="S33" s="223">
        <f t="shared" si="13"/>
        <v>7938.3508450266527</v>
      </c>
      <c r="T33" s="223">
        <f t="shared" si="13"/>
        <v>1839.2491549733477</v>
      </c>
      <c r="U33" s="223">
        <f t="shared" si="14"/>
        <v>0</v>
      </c>
      <c r="V33" s="223">
        <f t="shared" si="15"/>
        <v>0</v>
      </c>
      <c r="W33" s="223">
        <f t="shared" si="16"/>
        <v>0</v>
      </c>
      <c r="X33" s="223">
        <f t="shared" si="17"/>
        <v>0</v>
      </c>
      <c r="Y33" s="223">
        <f t="shared" si="18"/>
        <v>0</v>
      </c>
      <c r="Z33" s="181">
        <f t="shared" si="19"/>
        <v>-5360.3108450266518</v>
      </c>
      <c r="AA33" s="181">
        <f t="shared" si="20"/>
        <v>-1756.4491549733477</v>
      </c>
      <c r="AB33" s="223">
        <f t="shared" si="21"/>
        <v>29.166666666666668</v>
      </c>
      <c r="AC33" s="223">
        <f t="shared" si="22"/>
        <v>11086.833333333338</v>
      </c>
      <c r="AD33" s="223">
        <f t="shared" si="23"/>
        <v>380.12000000000012</v>
      </c>
      <c r="AE33" s="223">
        <f t="shared" si="24"/>
        <v>10741.833333333338</v>
      </c>
      <c r="AF33" s="223">
        <f t="shared" si="25"/>
        <v>345</v>
      </c>
      <c r="AG33" s="223">
        <f>IFERROR(IF($AG$6=$BO$1,VLOOKUP($E33,'Doctors Data'!$M:$T,2,0),SUMIFS(BI!M$4:M$52,BI!$L$4:$L$52,$E33)),0)</f>
        <v>0</v>
      </c>
      <c r="AH33" s="223">
        <f>IFERROR(IF($AG$6=$BO$1,VLOOKUP($E33,'Doctors Data'!$M:$T,3,0),SUMIFS(BI!N$4:N$52,BI!$L$4:$L$52,$E33)),0)</f>
        <v>0</v>
      </c>
      <c r="AI33" s="223">
        <f t="shared" si="26"/>
        <v>0</v>
      </c>
      <c r="AJ33" s="223">
        <f>IFERROR(IF($AG$6=$BO$1,VLOOKUP($E33,'Doctors Data'!$M:$S,4,0)*$AH33,SUMIFS(BI!O:O,BI!$L:$L,$E33)),0)</f>
        <v>0</v>
      </c>
      <c r="AK33" s="223">
        <f>IFERROR(IF($AG$6=$BO$1,VLOOKUP($E33,'Doctors Data'!$M:$S,5,0)*$AH33,SUMIFS(BI!P:P,BI!$L:$L,$E33)),0)</f>
        <v>0</v>
      </c>
      <c r="AL33" s="223">
        <f>SUMIF('Apr Plan'!$B$7:$B$53,$E33,'Apr Plan'!J$7:J$53)</f>
        <v>56</v>
      </c>
      <c r="AM33" s="223">
        <f>SUMIF('Apr Plan'!$B$7:$B$53,$E33,'Apr Plan'!K$7:K$53)</f>
        <v>40740</v>
      </c>
      <c r="AN33" s="223">
        <f t="shared" si="27"/>
        <v>727.5</v>
      </c>
      <c r="AO33" s="241"/>
      <c r="AP33" s="228">
        <f t="shared" si="28"/>
        <v>0.53846153846153844</v>
      </c>
      <c r="AQ33" s="228">
        <f t="shared" si="29"/>
        <v>0.27213631156930135</v>
      </c>
      <c r="AR33" s="228">
        <f t="shared" si="30"/>
        <v>0.50539600720013111</v>
      </c>
      <c r="AS33" s="228" t="str">
        <f t="shared" si="31"/>
        <v>-</v>
      </c>
      <c r="AT33" s="228" t="str">
        <f t="shared" si="32"/>
        <v>-</v>
      </c>
      <c r="AU33" s="228" t="str">
        <f t="shared" si="33"/>
        <v>-</v>
      </c>
      <c r="AV33" s="240"/>
      <c r="AW33" s="168">
        <f t="shared" si="34"/>
        <v>0.54545454545454541</v>
      </c>
      <c r="AX33" s="168">
        <f t="shared" si="34"/>
        <v>0.45454545454545453</v>
      </c>
      <c r="AY33" s="168">
        <f t="shared" si="34"/>
        <v>0.8571428571428571</v>
      </c>
      <c r="AZ33" s="168">
        <f t="shared" si="34"/>
        <v>0.53846153846153844</v>
      </c>
      <c r="BA33" s="168">
        <f t="shared" si="37"/>
        <v>0.50539600720013111</v>
      </c>
      <c r="BB33" s="168">
        <f t="shared" si="37"/>
        <v>0.96888200718570072</v>
      </c>
      <c r="BC33" s="168">
        <f t="shared" si="37"/>
        <v>3.1117992814299229E-2</v>
      </c>
      <c r="BD33" s="240"/>
      <c r="BE33" s="240"/>
    </row>
    <row r="34" spans="1:57" s="173" customFormat="1" x14ac:dyDescent="0.25">
      <c r="B34" s="156" t="str">
        <f>IFERROR(VLOOKUP(E34,Reference!A:C,3,0),"-")</f>
        <v>End-8</v>
      </c>
      <c r="C34" s="156"/>
      <c r="D34" s="180" t="s">
        <v>458</v>
      </c>
      <c r="E34" s="233" t="str">
        <f>Reference!A9</f>
        <v>Endodontics</v>
      </c>
      <c r="F34" s="223">
        <f t="shared" si="7"/>
        <v>81</v>
      </c>
      <c r="G34" s="223">
        <f t="shared" si="7"/>
        <v>66</v>
      </c>
      <c r="H34" s="223">
        <f t="shared" si="7"/>
        <v>24</v>
      </c>
      <c r="I34" s="223">
        <f t="shared" si="7"/>
        <v>47138.720000000001</v>
      </c>
      <c r="J34" s="223">
        <f t="shared" si="8"/>
        <v>581.9595061728395</v>
      </c>
      <c r="K34" s="223">
        <f t="shared" si="9"/>
        <v>39910.47</v>
      </c>
      <c r="L34" s="223">
        <f t="shared" si="9"/>
        <v>7228.25</v>
      </c>
      <c r="M34" s="242">
        <f t="shared" si="10"/>
        <v>-10272.11445454545</v>
      </c>
      <c r="N34" s="242">
        <f t="shared" si="10"/>
        <v>2857.1808545454533</v>
      </c>
      <c r="O34" s="242">
        <f t="shared" si="11"/>
        <v>-7414.9336000000039</v>
      </c>
      <c r="P34" s="223">
        <f t="shared" si="12"/>
        <v>78</v>
      </c>
      <c r="Q34" s="223">
        <f t="shared" si="12"/>
        <v>54553.653600000005</v>
      </c>
      <c r="R34" s="223">
        <f t="shared" si="36"/>
        <v>699.40581538461549</v>
      </c>
      <c r="S34" s="223">
        <f t="shared" si="13"/>
        <v>42212.678922560808</v>
      </c>
      <c r="T34" s="223">
        <f t="shared" si="13"/>
        <v>12340.974677439195</v>
      </c>
      <c r="U34" s="223">
        <f t="shared" si="14"/>
        <v>90.72</v>
      </c>
      <c r="V34" s="223">
        <f t="shared" si="15"/>
        <v>65575.45199999999</v>
      </c>
      <c r="W34" s="223">
        <f t="shared" si="16"/>
        <v>722.83346560846553</v>
      </c>
      <c r="X34" s="223">
        <f t="shared" si="17"/>
        <v>58880.291999999994</v>
      </c>
      <c r="Y34" s="223">
        <f t="shared" si="18"/>
        <v>6695.16</v>
      </c>
      <c r="Z34" s="181">
        <f t="shared" si="19"/>
        <v>-2302.208922560807</v>
      </c>
      <c r="AA34" s="181">
        <f t="shared" si="20"/>
        <v>-5112.7246774391951</v>
      </c>
      <c r="AB34" s="223">
        <f t="shared" si="21"/>
        <v>337.5</v>
      </c>
      <c r="AC34" s="223">
        <f t="shared" si="22"/>
        <v>196411.33333333334</v>
      </c>
      <c r="AD34" s="223">
        <f t="shared" si="23"/>
        <v>581.9595061728395</v>
      </c>
      <c r="AE34" s="223">
        <f t="shared" si="24"/>
        <v>166293.625</v>
      </c>
      <c r="AF34" s="223">
        <f t="shared" si="25"/>
        <v>30117.708333333336</v>
      </c>
      <c r="AG34" s="223">
        <f>IFERROR(IF($AG$6=$BO$1,VLOOKUP($E34,'Doctors Data'!$M:$T,2,0),SUMIFS(BI!M$4:M$52,BI!$L$4:$L$52,$E34)),0)</f>
        <v>378</v>
      </c>
      <c r="AH34" s="223">
        <f>IFERROR(IF($AG$6=$BO$1,VLOOKUP($E34,'Doctors Data'!$M:$T,3,0),SUMIFS(BI!N$4:N$52,BI!$L$4:$L$52,$E34)),0)</f>
        <v>273231.05</v>
      </c>
      <c r="AI34" s="223">
        <f t="shared" si="26"/>
        <v>722.83346560846553</v>
      </c>
      <c r="AJ34" s="223">
        <f>IFERROR(IF($AG$6=$BO$1,VLOOKUP($E34,'Doctors Data'!$M:$S,4,0)*$AH34,SUMIFS(BI!O:O,BI!$L:$L,$E34)),0)</f>
        <v>245334.55</v>
      </c>
      <c r="AK34" s="223">
        <f>IFERROR(IF($AG$6=$BO$1,VLOOKUP($E34,'Doctors Data'!$M:$S,5,0)*$AH34,SUMIFS(BI!P:P,BI!$L:$L,$E34)),0)</f>
        <v>27896.5</v>
      </c>
      <c r="AL34" s="223">
        <f>SUMIF('Apr Plan'!$B$7:$B$53,$E37,'Apr Plan'!J$7:J$53)</f>
        <v>534</v>
      </c>
      <c r="AM34" s="223">
        <f>SUMIF('Apr Plan'!$B$7:$B$53,$E37,'Apr Plan'!K$7:K$53)</f>
        <v>222223.12</v>
      </c>
      <c r="AN34" s="223">
        <f t="shared" si="27"/>
        <v>416.14816479400747</v>
      </c>
      <c r="AO34" s="241"/>
      <c r="AP34" s="228">
        <f t="shared" si="28"/>
        <v>1.0384615384615385</v>
      </c>
      <c r="AQ34" s="228">
        <f t="shared" si="29"/>
        <v>0.86407998162014943</v>
      </c>
      <c r="AR34" s="228">
        <f t="shared" si="30"/>
        <v>0.83207701933792155</v>
      </c>
      <c r="AS34" s="228">
        <f t="shared" si="31"/>
        <v>0.8928571428571429</v>
      </c>
      <c r="AT34" s="228">
        <f t="shared" si="32"/>
        <v>0.71884704660518406</v>
      </c>
      <c r="AU34" s="228">
        <f t="shared" si="33"/>
        <v>0.80510869219780601</v>
      </c>
      <c r="AV34" s="240"/>
      <c r="AW34" s="168">
        <f t="shared" si="34"/>
        <v>0.76375711574952554</v>
      </c>
      <c r="AX34" s="168">
        <f t="shared" si="34"/>
        <v>0.23624288425047438</v>
      </c>
      <c r="AY34" s="168">
        <f t="shared" si="34"/>
        <v>0.7836917562724014</v>
      </c>
      <c r="AZ34" s="168">
        <f t="shared" si="34"/>
        <v>0.94886363636363635</v>
      </c>
      <c r="BA34" s="168">
        <f t="shared" si="37"/>
        <v>0.85070874399584129</v>
      </c>
      <c r="BB34" s="168">
        <f t="shared" si="37"/>
        <v>0.82669211006774745</v>
      </c>
      <c r="BC34" s="168">
        <f t="shared" si="37"/>
        <v>0.17330788993225257</v>
      </c>
      <c r="BD34" s="240"/>
      <c r="BE34" s="240"/>
    </row>
    <row r="35" spans="1:57" s="173" customFormat="1" x14ac:dyDescent="0.25">
      <c r="B35" s="156" t="str">
        <f>IFERROR(VLOOKUP(E35,Reference!A:C,3,0),"-")</f>
        <v>Int-10</v>
      </c>
      <c r="C35" s="156"/>
      <c r="D35" s="180" t="s">
        <v>458</v>
      </c>
      <c r="E35" s="233" t="str">
        <f>Reference!A11</f>
        <v>Internal Medicine</v>
      </c>
      <c r="F35" s="223">
        <f t="shared" si="7"/>
        <v>126</v>
      </c>
      <c r="G35" s="223">
        <f t="shared" si="7"/>
        <v>105</v>
      </c>
      <c r="H35" s="223">
        <f t="shared" si="7"/>
        <v>23</v>
      </c>
      <c r="I35" s="223">
        <f t="shared" si="7"/>
        <v>53504.270000000004</v>
      </c>
      <c r="J35" s="223">
        <f t="shared" si="8"/>
        <v>424.63706349206353</v>
      </c>
      <c r="K35" s="223">
        <f t="shared" si="9"/>
        <v>42542.810000000012</v>
      </c>
      <c r="L35" s="223">
        <f t="shared" si="9"/>
        <v>10961.459999999997</v>
      </c>
      <c r="M35" s="242">
        <f t="shared" si="10"/>
        <v>-1217.7322976661096</v>
      </c>
      <c r="N35" s="242">
        <f t="shared" si="10"/>
        <v>-18000.119902333889</v>
      </c>
      <c r="O35" s="242">
        <f t="shared" si="11"/>
        <v>-19217.852200000008</v>
      </c>
      <c r="P35" s="223">
        <f t="shared" si="12"/>
        <v>175</v>
      </c>
      <c r="Q35" s="223">
        <f t="shared" si="12"/>
        <v>72722.122200000013</v>
      </c>
      <c r="R35" s="223">
        <f t="shared" si="36"/>
        <v>415.55498400000005</v>
      </c>
      <c r="S35" s="223">
        <f t="shared" si="13"/>
        <v>61139.812764569695</v>
      </c>
      <c r="T35" s="223">
        <f t="shared" si="13"/>
        <v>11582.30943543031</v>
      </c>
      <c r="U35" s="223">
        <f t="shared" si="14"/>
        <v>223.44</v>
      </c>
      <c r="V35" s="223">
        <f t="shared" si="15"/>
        <v>81349.984800000035</v>
      </c>
      <c r="W35" s="223">
        <f t="shared" si="16"/>
        <v>364.07977443609036</v>
      </c>
      <c r="X35" s="223">
        <f t="shared" si="17"/>
        <v>77198.09040000003</v>
      </c>
      <c r="Y35" s="223">
        <f t="shared" si="18"/>
        <v>4151.8943999999992</v>
      </c>
      <c r="Z35" s="181">
        <f t="shared" si="19"/>
        <v>-18597.002764569683</v>
      </c>
      <c r="AA35" s="181">
        <f t="shared" si="20"/>
        <v>-620.84943543031295</v>
      </c>
      <c r="AB35" s="223">
        <f t="shared" si="21"/>
        <v>525</v>
      </c>
      <c r="AC35" s="223">
        <f t="shared" si="22"/>
        <v>222934.45833333337</v>
      </c>
      <c r="AD35" s="223">
        <f t="shared" si="23"/>
        <v>424.63706349206359</v>
      </c>
      <c r="AE35" s="223">
        <f t="shared" si="24"/>
        <v>177261.7083333334</v>
      </c>
      <c r="AF35" s="223">
        <f t="shared" si="25"/>
        <v>45672.749999999993</v>
      </c>
      <c r="AG35" s="223">
        <f>IFERROR(IF($AG$6=$BO$1,VLOOKUP($E35,'Doctors Data'!$M:$T,2,0),SUMIFS(BI!M$4:M$52,BI!$L$4:$L$52,$E35)),0)</f>
        <v>931</v>
      </c>
      <c r="AH35" s="223">
        <f>IFERROR(IF($AG$6=$BO$1,VLOOKUP($E35,'Doctors Data'!$M:$T,3,0),SUMIFS(BI!N$4:N$52,BI!$L$4:$L$52,$E35)),0)</f>
        <v>338958.27000000014</v>
      </c>
      <c r="AI35" s="223">
        <f t="shared" si="26"/>
        <v>364.07977443609036</v>
      </c>
      <c r="AJ35" s="223">
        <f>IFERROR(IF($AG$6=$BO$1,VLOOKUP($E35,'Doctors Data'!$M:$S,4,0)*$AH35,SUMIFS(BI!O:O,BI!$L:$L,$E35)),0)</f>
        <v>321658.71000000014</v>
      </c>
      <c r="AK35" s="223">
        <f>IFERROR(IF($AG$6=$BO$1,VLOOKUP($E35,'Doctors Data'!$M:$S,5,0)*$AH35,SUMIFS(BI!P:P,BI!$L:$L,$E35)),0)</f>
        <v>17299.559999999998</v>
      </c>
      <c r="AL35" s="223">
        <f>SUMIF('Apr Plan'!$B$7:$B$53,$E34,'Apr Plan'!J$7:J$53)</f>
        <v>329</v>
      </c>
      <c r="AM35" s="223">
        <f>SUMIF('Apr Plan'!$B$7:$B$53,$E34,'Apr Plan'!K$7:K$53)</f>
        <v>227306.88999999998</v>
      </c>
      <c r="AN35" s="223">
        <f t="shared" si="27"/>
        <v>690.90240121580541</v>
      </c>
      <c r="AO35" s="241"/>
      <c r="AP35" s="228">
        <f t="shared" si="28"/>
        <v>0.72</v>
      </c>
      <c r="AQ35" s="228">
        <f t="shared" si="29"/>
        <v>0.73573581712663483</v>
      </c>
      <c r="AR35" s="228">
        <f t="shared" si="30"/>
        <v>1.0218553015647707</v>
      </c>
      <c r="AS35" s="228">
        <f t="shared" si="31"/>
        <v>0.56390977443609025</v>
      </c>
      <c r="AT35" s="228">
        <f t="shared" si="32"/>
        <v>0.65770473260125284</v>
      </c>
      <c r="AU35" s="228">
        <f t="shared" si="33"/>
        <v>1.1663297258128884</v>
      </c>
      <c r="AV35" s="240"/>
      <c r="AW35" s="168">
        <f t="shared" si="34"/>
        <v>0.8859045747352331</v>
      </c>
      <c r="AX35" s="168">
        <f t="shared" si="34"/>
        <v>0.1140954252647669</v>
      </c>
      <c r="AY35" s="168">
        <f t="shared" si="34"/>
        <v>0.8740386076911385</v>
      </c>
      <c r="AZ35" s="168">
        <f t="shared" si="34"/>
        <v>0.66898864809081537</v>
      </c>
      <c r="BA35" s="168">
        <f t="shared" si="37"/>
        <v>0.95133414697411511</v>
      </c>
      <c r="BB35" s="168">
        <f t="shared" si="37"/>
        <v>0.8471248653274549</v>
      </c>
      <c r="BC35" s="168">
        <f t="shared" si="37"/>
        <v>0.15287513467254513</v>
      </c>
      <c r="BD35" s="240"/>
      <c r="BE35" s="240"/>
    </row>
    <row r="36" spans="1:57" s="173" customFormat="1" x14ac:dyDescent="0.25">
      <c r="B36" s="156" t="str">
        <f>IFERROR(VLOOKUP(E36,Reference!A:C,3,0),"-")</f>
        <v xml:space="preserve"> Pr-40</v>
      </c>
      <c r="C36" s="156"/>
      <c r="D36" s="180" t="s">
        <v>458</v>
      </c>
      <c r="E36" s="233" t="str">
        <f>Reference!A41</f>
        <v xml:space="preserve"> Prothdontics/ Simple End</v>
      </c>
      <c r="F36" s="223">
        <f t="shared" si="7"/>
        <v>17</v>
      </c>
      <c r="G36" s="223">
        <f t="shared" si="7"/>
        <v>16</v>
      </c>
      <c r="H36" s="223">
        <f t="shared" si="7"/>
        <v>0</v>
      </c>
      <c r="I36" s="223">
        <f t="shared" si="7"/>
        <v>8793</v>
      </c>
      <c r="J36" s="223">
        <f t="shared" si="8"/>
        <v>517.23529411764707</v>
      </c>
      <c r="K36" s="223">
        <f t="shared" si="9"/>
        <v>2470.5</v>
      </c>
      <c r="L36" s="223">
        <f t="shared" si="9"/>
        <v>6322.5</v>
      </c>
      <c r="M36" s="242">
        <f t="shared" si="10"/>
        <v>-4464.7748864516143</v>
      </c>
      <c r="N36" s="242">
        <f t="shared" si="10"/>
        <v>-10918.167553548388</v>
      </c>
      <c r="O36" s="242">
        <f t="shared" si="11"/>
        <v>-15382.942440000003</v>
      </c>
      <c r="P36" s="223">
        <f t="shared" si="12"/>
        <v>31</v>
      </c>
      <c r="Q36" s="223">
        <f t="shared" si="12"/>
        <v>24175.942440000003</v>
      </c>
      <c r="R36" s="223">
        <f t="shared" si="36"/>
        <v>779.86911096774202</v>
      </c>
      <c r="S36" s="223">
        <f t="shared" si="13"/>
        <v>17090.700157342588</v>
      </c>
      <c r="T36" s="223">
        <f t="shared" si="13"/>
        <v>7085.2422826574148</v>
      </c>
      <c r="U36" s="223">
        <f t="shared" si="14"/>
        <v>0</v>
      </c>
      <c r="V36" s="223">
        <f t="shared" si="15"/>
        <v>0</v>
      </c>
      <c r="W36" s="223">
        <f t="shared" si="16"/>
        <v>0</v>
      </c>
      <c r="X36" s="223">
        <f t="shared" si="17"/>
        <v>0</v>
      </c>
      <c r="Y36" s="223">
        <f t="shared" si="18"/>
        <v>0</v>
      </c>
      <c r="Z36" s="181">
        <f t="shared" si="19"/>
        <v>-14620.200157342588</v>
      </c>
      <c r="AA36" s="181">
        <f t="shared" si="20"/>
        <v>-762.74228265741476</v>
      </c>
      <c r="AB36" s="223">
        <f t="shared" si="21"/>
        <v>70.833333333333343</v>
      </c>
      <c r="AC36" s="223">
        <f t="shared" si="22"/>
        <v>36637.5</v>
      </c>
      <c r="AD36" s="223">
        <f t="shared" si="23"/>
        <v>517.23529411764696</v>
      </c>
      <c r="AE36" s="223">
        <f t="shared" si="24"/>
        <v>10293.75</v>
      </c>
      <c r="AF36" s="223">
        <f t="shared" si="25"/>
        <v>26343.75</v>
      </c>
      <c r="AG36" s="223">
        <f>IFERROR(IF($AG$6=$BO$1,VLOOKUP($E36,'Doctors Data'!$M:$T,2,0),SUMIFS(BI!M$4:M$52,BI!$L$4:$L$52,$E36)),0)</f>
        <v>0</v>
      </c>
      <c r="AH36" s="223">
        <f>IFERROR(IF($AG$6=$BO$1,VLOOKUP($E36,'Doctors Data'!$M:$T,3,0),SUMIFS(BI!N$4:N$52,BI!$L$4:$L$52,$E36)),0)</f>
        <v>0</v>
      </c>
      <c r="AI36" s="223">
        <f t="shared" si="26"/>
        <v>0</v>
      </c>
      <c r="AJ36" s="223">
        <f>IFERROR(IF($AG$6=$BO$1,VLOOKUP($E36,'Doctors Data'!$M:$S,4,0)*$AH36,SUMIFS(BI!O:O,BI!$L:$L,$E36)),0)</f>
        <v>0</v>
      </c>
      <c r="AK36" s="223">
        <f>IFERROR(IF($AG$6=$BO$1,VLOOKUP($E36,'Doctors Data'!$M:$S,5,0)*$AH36,SUMIFS(BI!P:P,BI!$L:$L,$E36)),0)</f>
        <v>0</v>
      </c>
      <c r="AL36" s="223">
        <f>SUMIF('Apr Plan'!$B$7:$B$53,$E36,'Apr Plan'!J$7:J$53)</f>
        <v>128.05000000000001</v>
      </c>
      <c r="AM36" s="223">
        <f>SUMIF('Apr Plan'!$B$7:$B$53,$E36,'Apr Plan'!K$7:K$53)</f>
        <v>100733.0935</v>
      </c>
      <c r="AN36" s="223">
        <f t="shared" si="27"/>
        <v>786.67</v>
      </c>
      <c r="AO36" s="241"/>
      <c r="AP36" s="228">
        <f t="shared" si="28"/>
        <v>0.54838709677419351</v>
      </c>
      <c r="AQ36" s="228">
        <f t="shared" si="29"/>
        <v>0.36370867534213069</v>
      </c>
      <c r="AR36" s="228">
        <f t="shared" si="30"/>
        <v>0.663233466800356</v>
      </c>
      <c r="AS36" s="228" t="str">
        <f t="shared" si="31"/>
        <v>-</v>
      </c>
      <c r="AT36" s="228" t="str">
        <f t="shared" si="32"/>
        <v>-</v>
      </c>
      <c r="AU36" s="228" t="str">
        <f t="shared" si="33"/>
        <v>-</v>
      </c>
      <c r="AV36" s="240"/>
      <c r="AW36" s="168">
        <f t="shared" si="34"/>
        <v>1</v>
      </c>
      <c r="AX36" s="168">
        <f t="shared" si="34"/>
        <v>0</v>
      </c>
      <c r="AY36" s="168">
        <f t="shared" si="34"/>
        <v>0.94117647058823528</v>
      </c>
      <c r="AZ36" s="168">
        <f t="shared" si="34"/>
        <v>0.54838709677419351</v>
      </c>
      <c r="BA36" s="168">
        <f t="shared" si="37"/>
        <v>0.663233466800356</v>
      </c>
      <c r="BB36" s="168">
        <f t="shared" si="37"/>
        <v>0.28096212896622313</v>
      </c>
      <c r="BC36" s="168">
        <f t="shared" si="37"/>
        <v>0.71903787103377692</v>
      </c>
      <c r="BD36" s="240"/>
      <c r="BE36" s="240"/>
    </row>
    <row r="37" spans="1:57" s="173" customFormat="1" x14ac:dyDescent="0.25">
      <c r="B37" s="156" t="str">
        <f>IFERROR(VLOOKUP(E37,Reference!A:C,3,0),"-")</f>
        <v>OBE-14</v>
      </c>
      <c r="C37" s="156"/>
      <c r="D37" s="180" t="s">
        <v>458</v>
      </c>
      <c r="E37" s="233" t="str">
        <f>Reference!A15</f>
        <v>OBE &amp; GYN</v>
      </c>
      <c r="F37" s="223">
        <f t="shared" si="7"/>
        <v>137</v>
      </c>
      <c r="G37" s="223">
        <f t="shared" si="7"/>
        <v>119</v>
      </c>
      <c r="H37" s="223">
        <f t="shared" si="7"/>
        <v>42</v>
      </c>
      <c r="I37" s="223">
        <f t="shared" si="7"/>
        <v>45823.470000000016</v>
      </c>
      <c r="J37" s="223">
        <f t="shared" si="8"/>
        <v>334.47788321167894</v>
      </c>
      <c r="K37" s="223">
        <f t="shared" si="9"/>
        <v>42047.340000000011</v>
      </c>
      <c r="L37" s="223">
        <f t="shared" si="9"/>
        <v>3776.13</v>
      </c>
      <c r="M37" s="242">
        <f t="shared" si="10"/>
        <v>-11152.917144827567</v>
      </c>
      <c r="N37" s="242">
        <f t="shared" si="10"/>
        <v>3642.8383448275854</v>
      </c>
      <c r="O37" s="242">
        <f t="shared" si="11"/>
        <v>-7510.0787999999739</v>
      </c>
      <c r="P37" s="223">
        <f t="shared" si="12"/>
        <v>128</v>
      </c>
      <c r="Q37" s="223">
        <f t="shared" si="12"/>
        <v>53333.54879999999</v>
      </c>
      <c r="R37" s="223">
        <f t="shared" si="36"/>
        <v>416.66834999999992</v>
      </c>
      <c r="S37" s="223">
        <f t="shared" si="13"/>
        <v>48877.89013900423</v>
      </c>
      <c r="T37" s="223">
        <f t="shared" si="13"/>
        <v>4455.6586609957631</v>
      </c>
      <c r="U37" s="223">
        <f t="shared" si="14"/>
        <v>160.32</v>
      </c>
      <c r="V37" s="223">
        <f t="shared" si="15"/>
        <v>58927.444799999903</v>
      </c>
      <c r="W37" s="223">
        <f t="shared" si="16"/>
        <v>367.56140718562813</v>
      </c>
      <c r="X37" s="223">
        <f t="shared" si="17"/>
        <v>56824.187999999915</v>
      </c>
      <c r="Y37" s="223">
        <f t="shared" si="18"/>
        <v>2103.2567999999997</v>
      </c>
      <c r="Z37" s="181">
        <f t="shared" si="19"/>
        <v>-6830.5501390042191</v>
      </c>
      <c r="AA37" s="181">
        <f t="shared" si="20"/>
        <v>-679.52866099576295</v>
      </c>
      <c r="AB37" s="223">
        <f t="shared" si="21"/>
        <v>570.83333333333337</v>
      </c>
      <c r="AC37" s="223">
        <f t="shared" si="22"/>
        <v>190931.12500000006</v>
      </c>
      <c r="AD37" s="223">
        <f t="shared" si="23"/>
        <v>334.47788321167889</v>
      </c>
      <c r="AE37" s="223">
        <f t="shared" si="24"/>
        <v>175197.25000000006</v>
      </c>
      <c r="AF37" s="223">
        <f t="shared" si="25"/>
        <v>15733.875000000002</v>
      </c>
      <c r="AG37" s="223">
        <f>IFERROR(IF($AG$6=$BO$1,VLOOKUP($E37,'Doctors Data'!$M:$T,2,0),SUMIFS(BI!M$4:M$52,BI!$L$4:$L$52,$E37)),0)</f>
        <v>668</v>
      </c>
      <c r="AH37" s="223">
        <f>IFERROR(IF($AG$6=$BO$1,VLOOKUP($E37,'Doctors Data'!$M:$T,3,0),SUMIFS(BI!N$4:N$52,BI!$L$4:$L$52,$E37)),0)</f>
        <v>245531.01999999961</v>
      </c>
      <c r="AI37" s="223">
        <f t="shared" si="26"/>
        <v>367.56140718562818</v>
      </c>
      <c r="AJ37" s="223">
        <f>IFERROR(IF($AG$6=$BO$1,VLOOKUP($E37,'Doctors Data'!$M:$S,4,0)*$AH37,SUMIFS(BI!O:O,BI!$L:$L,$E37)),0)</f>
        <v>236767.44999999966</v>
      </c>
      <c r="AK37" s="223">
        <f>IFERROR(IF($AG$6=$BO$1,VLOOKUP($E37,'Doctors Data'!$M:$S,5,0)*$AH37,SUMIFS(BI!P:P,BI!$L:$L,$E37)),0)</f>
        <v>8763.57</v>
      </c>
      <c r="AL37" s="223">
        <f>SUMIF('Apr Plan'!$B$7:$B$53,$E35,'Apr Plan'!J$7:J$53)</f>
        <v>727.75</v>
      </c>
      <c r="AM37" s="223">
        <f>SUMIF('Apr Plan'!$B$7:$B$53,$E35,'Apr Plan'!K$7:K$53)</f>
        <v>303008.84250000003</v>
      </c>
      <c r="AN37" s="223">
        <f t="shared" si="27"/>
        <v>416.36391961525254</v>
      </c>
      <c r="AO37" s="241"/>
      <c r="AP37" s="228">
        <f t="shared" si="28"/>
        <v>1.0703125</v>
      </c>
      <c r="AQ37" s="228">
        <f t="shared" si="29"/>
        <v>0.85918659138617126</v>
      </c>
      <c r="AR37" s="228">
        <f t="shared" si="30"/>
        <v>0.80274367662357604</v>
      </c>
      <c r="AS37" s="228">
        <f t="shared" si="31"/>
        <v>0.85454091816367272</v>
      </c>
      <c r="AT37" s="228">
        <f t="shared" si="32"/>
        <v>0.77762526706401647</v>
      </c>
      <c r="AU37" s="228">
        <f t="shared" si="33"/>
        <v>0.90999184537009581</v>
      </c>
      <c r="AV37" s="240"/>
      <c r="AW37" s="168">
        <f t="shared" si="34"/>
        <v>0.76762295081967213</v>
      </c>
      <c r="AX37" s="168">
        <f t="shared" si="34"/>
        <v>0.23237704918032787</v>
      </c>
      <c r="AY37" s="168">
        <f t="shared" si="34"/>
        <v>0.87207792207792201</v>
      </c>
      <c r="AZ37" s="168">
        <f t="shared" si="34"/>
        <v>1</v>
      </c>
      <c r="BA37" s="168">
        <f t="shared" si="37"/>
        <v>0.80213433480454266</v>
      </c>
      <c r="BB37" s="168">
        <f t="shared" si="37"/>
        <v>0.92209865712366135</v>
      </c>
      <c r="BC37" s="168">
        <f t="shared" si="37"/>
        <v>7.7901342876338583E-2</v>
      </c>
      <c r="BD37" s="240"/>
      <c r="BE37" s="240"/>
    </row>
    <row r="38" spans="1:57" s="173" customFormat="1" x14ac:dyDescent="0.25">
      <c r="B38" s="156" t="str">
        <f>IFERROR(VLOOKUP(E38,Reference!A:C,3,0),"-")</f>
        <v>Der-5</v>
      </c>
      <c r="C38" s="156"/>
      <c r="D38" s="180" t="s">
        <v>458</v>
      </c>
      <c r="E38" s="233" t="str">
        <f>Reference!A6</f>
        <v>Dermatology</v>
      </c>
      <c r="F38" s="223">
        <f t="shared" si="7"/>
        <v>123</v>
      </c>
      <c r="G38" s="223">
        <f t="shared" si="7"/>
        <v>66</v>
      </c>
      <c r="H38" s="223">
        <f t="shared" si="7"/>
        <v>138</v>
      </c>
      <c r="I38" s="223">
        <f t="shared" si="7"/>
        <v>51956.829999999987</v>
      </c>
      <c r="J38" s="223">
        <f t="shared" si="8"/>
        <v>422.41325203252023</v>
      </c>
      <c r="K38" s="223">
        <f t="shared" si="9"/>
        <v>50949.999999999993</v>
      </c>
      <c r="L38" s="223">
        <f t="shared" si="9"/>
        <v>1006.83</v>
      </c>
      <c r="M38" s="242">
        <f t="shared" si="10"/>
        <v>-8891.2700000000095</v>
      </c>
      <c r="N38" s="242">
        <f t="shared" si="10"/>
        <v>1484.1</v>
      </c>
      <c r="O38" s="242">
        <f t="shared" si="11"/>
        <v>-7407.1700000000128</v>
      </c>
      <c r="P38" s="223">
        <f t="shared" si="12"/>
        <v>120</v>
      </c>
      <c r="Q38" s="223">
        <f t="shared" si="12"/>
        <v>59364</v>
      </c>
      <c r="R38" s="223">
        <f t="shared" si="36"/>
        <v>494.7</v>
      </c>
      <c r="S38" s="223">
        <f t="shared" si="13"/>
        <v>57526.314154874024</v>
      </c>
      <c r="T38" s="223">
        <f t="shared" si="13"/>
        <v>1837.6858451259759</v>
      </c>
      <c r="U38" s="223">
        <f t="shared" si="14"/>
        <v>186.95999999999998</v>
      </c>
      <c r="V38" s="223">
        <f t="shared" si="15"/>
        <v>83338.49279999992</v>
      </c>
      <c r="W38" s="223">
        <f t="shared" si="16"/>
        <v>445.75573812580194</v>
      </c>
      <c r="X38" s="223">
        <f t="shared" si="17"/>
        <v>82967.522399999914</v>
      </c>
      <c r="Y38" s="223">
        <f t="shared" si="18"/>
        <v>370.97039999999998</v>
      </c>
      <c r="Z38" s="181">
        <f t="shared" si="19"/>
        <v>-6576.3141548740314</v>
      </c>
      <c r="AA38" s="181">
        <f t="shared" si="20"/>
        <v>-830.85584512597586</v>
      </c>
      <c r="AB38" s="223">
        <f t="shared" si="21"/>
        <v>512.5</v>
      </c>
      <c r="AC38" s="223">
        <f t="shared" si="22"/>
        <v>216486.79166666663</v>
      </c>
      <c r="AD38" s="223">
        <f t="shared" si="23"/>
        <v>422.41325203252023</v>
      </c>
      <c r="AE38" s="223">
        <f t="shared" si="24"/>
        <v>212291.66666666666</v>
      </c>
      <c r="AF38" s="223">
        <f t="shared" si="25"/>
        <v>4195.125</v>
      </c>
      <c r="AG38" s="223">
        <f>IFERROR(IF($AG$6=$BO$1,VLOOKUP($E38,'Doctors Data'!$M:$T,2,0),SUMIFS(BI!M$4:M$52,BI!$L$4:$L$52,$E38)),0)</f>
        <v>779</v>
      </c>
      <c r="AH38" s="223">
        <f>IFERROR(IF($AG$6=$BO$1,VLOOKUP($E38,'Doctors Data'!$M:$T,3,0),SUMIFS(BI!N$4:N$52,BI!$L$4:$L$52,$E38)),0)</f>
        <v>347243.71999999968</v>
      </c>
      <c r="AI38" s="223">
        <f t="shared" si="26"/>
        <v>445.75573812580188</v>
      </c>
      <c r="AJ38" s="223">
        <f>IFERROR(IF($AG$6=$BO$1,VLOOKUP($E38,'Doctors Data'!$M:$S,4,0)*$AH38,SUMIFS(BI!O:O,BI!$L:$L,$E38)),0)</f>
        <v>345698.00999999966</v>
      </c>
      <c r="AK38" s="223">
        <f>IFERROR(IF($AG$6=$BO$1,VLOOKUP($E38,'Doctors Data'!$M:$S,5,0)*$AH38,SUMIFS(BI!P:P,BI!$L:$L,$E38)),0)</f>
        <v>1545.71</v>
      </c>
      <c r="AL38" s="223">
        <f>SUMIF('Apr Plan'!$B$7:$B$53,$E39,'Apr Plan'!J$7:J$53)</f>
        <v>280.05</v>
      </c>
      <c r="AM38" s="223">
        <f>SUMIF('Apr Plan'!$B$7:$B$53,$E39,'Apr Plan'!K$7:K$53)</f>
        <v>180853.25050000002</v>
      </c>
      <c r="AN38" s="223">
        <f t="shared" si="27"/>
        <v>645.78914658096778</v>
      </c>
      <c r="AO38" s="241"/>
      <c r="AP38" s="228">
        <f t="shared" si="28"/>
        <v>1.0249999999999999</v>
      </c>
      <c r="AQ38" s="228">
        <f t="shared" si="29"/>
        <v>0.87522454686341866</v>
      </c>
      <c r="AR38" s="228">
        <f t="shared" si="30"/>
        <v>0.85387760669601831</v>
      </c>
      <c r="AS38" s="228">
        <f t="shared" si="31"/>
        <v>0.65789473684210531</v>
      </c>
      <c r="AT38" s="228">
        <f t="shared" si="32"/>
        <v>0.62344336037716341</v>
      </c>
      <c r="AU38" s="228">
        <f t="shared" si="33"/>
        <v>0.94763390777328826</v>
      </c>
      <c r="AV38" s="240"/>
      <c r="AW38" s="168">
        <f t="shared" si="34"/>
        <v>0.21153846153846154</v>
      </c>
      <c r="AX38" s="168">
        <f t="shared" si="34"/>
        <v>0.78846153846153844</v>
      </c>
      <c r="AY38" s="168">
        <f t="shared" si="34"/>
        <v>0.53658536585365857</v>
      </c>
      <c r="AZ38" s="168">
        <f t="shared" si="34"/>
        <v>1</v>
      </c>
      <c r="BA38" s="168">
        <f t="shared" si="37"/>
        <v>0.85387760669601831</v>
      </c>
      <c r="BB38" s="168">
        <f t="shared" si="37"/>
        <v>0.98062179698030083</v>
      </c>
      <c r="BC38" s="168">
        <f t="shared" si="37"/>
        <v>1.9378203019699246E-2</v>
      </c>
      <c r="BD38" s="240"/>
      <c r="BE38" s="240"/>
    </row>
    <row r="39" spans="1:57" s="173" customFormat="1" x14ac:dyDescent="0.25">
      <c r="B39" s="156" t="str">
        <f>IFERROR(VLOOKUP(E39,Reference!A:C,3,0),"-")</f>
        <v>Adv-30</v>
      </c>
      <c r="C39" s="156"/>
      <c r="D39" s="180" t="s">
        <v>458</v>
      </c>
      <c r="E39" s="233" t="str">
        <f>Reference!A31</f>
        <v>Advanced GP</v>
      </c>
      <c r="F39" s="223">
        <f t="shared" si="7"/>
        <v>29</v>
      </c>
      <c r="G39" s="223">
        <f t="shared" si="7"/>
        <v>14</v>
      </c>
      <c r="H39" s="223">
        <f t="shared" si="7"/>
        <v>51</v>
      </c>
      <c r="I39" s="223">
        <f t="shared" si="7"/>
        <v>25214.240000000002</v>
      </c>
      <c r="J39" s="223">
        <f t="shared" si="8"/>
        <v>869.45655172413797</v>
      </c>
      <c r="K39" s="223">
        <f t="shared" si="9"/>
        <v>16095.43</v>
      </c>
      <c r="L39" s="223">
        <f t="shared" si="9"/>
        <v>9118.8100000000013</v>
      </c>
      <c r="M39" s="242">
        <f t="shared" si="10"/>
        <v>6797.8378980645157</v>
      </c>
      <c r="N39" s="242">
        <f t="shared" si="10"/>
        <v>-24988.378018064515</v>
      </c>
      <c r="O39" s="242">
        <f t="shared" si="11"/>
        <v>-18190.540119999994</v>
      </c>
      <c r="P39" s="223">
        <f t="shared" si="12"/>
        <v>66</v>
      </c>
      <c r="Q39" s="223">
        <f t="shared" si="12"/>
        <v>43404.780119999996</v>
      </c>
      <c r="R39" s="223">
        <f t="shared" si="36"/>
        <v>657.64818363636357</v>
      </c>
      <c r="S39" s="223">
        <f t="shared" si="13"/>
        <v>28583.46201660121</v>
      </c>
      <c r="T39" s="223">
        <f t="shared" si="13"/>
        <v>14821.318103398789</v>
      </c>
      <c r="U39" s="223">
        <f t="shared" si="14"/>
        <v>76.319999999999993</v>
      </c>
      <c r="V39" s="223">
        <f t="shared" si="15"/>
        <v>36274.200000000012</v>
      </c>
      <c r="W39" s="223">
        <f t="shared" si="16"/>
        <v>475.29088050314488</v>
      </c>
      <c r="X39" s="223">
        <f t="shared" si="17"/>
        <v>29783.407200000005</v>
      </c>
      <c r="Y39" s="223">
        <f t="shared" si="18"/>
        <v>6490.7928000000002</v>
      </c>
      <c r="Z39" s="181">
        <f t="shared" si="19"/>
        <v>-12488.03201660121</v>
      </c>
      <c r="AA39" s="181">
        <f t="shared" si="20"/>
        <v>-5702.5081033987881</v>
      </c>
      <c r="AB39" s="223">
        <f t="shared" si="21"/>
        <v>120.83333333333334</v>
      </c>
      <c r="AC39" s="223">
        <f t="shared" si="22"/>
        <v>105059.33333333334</v>
      </c>
      <c r="AD39" s="223">
        <f t="shared" si="23"/>
        <v>869.45655172413797</v>
      </c>
      <c r="AE39" s="223">
        <f t="shared" si="24"/>
        <v>67064.291666666672</v>
      </c>
      <c r="AF39" s="223">
        <f t="shared" si="25"/>
        <v>37995.041666666672</v>
      </c>
      <c r="AG39" s="223">
        <f>IFERROR(IF($AG$6=$BO$1,VLOOKUP($E39,'Doctors Data'!$M:$T,2,0),SUMIFS(BI!M$4:M$52,BI!$L$4:$L$52,$E39)),0)</f>
        <v>318</v>
      </c>
      <c r="AH39" s="223">
        <f>IFERROR(IF($AG$6=$BO$1,VLOOKUP($E39,'Doctors Data'!$M:$T,3,0),SUMIFS(BI!N$4:N$52,BI!$L$4:$L$52,$E39)),0)</f>
        <v>151142.50000000006</v>
      </c>
      <c r="AI39" s="223">
        <f t="shared" si="26"/>
        <v>475.29088050314482</v>
      </c>
      <c r="AJ39" s="223">
        <f>IFERROR(IF($AG$6=$BO$1,VLOOKUP($E39,'Doctors Data'!$M:$S,4,0)*$AH39,SUMIFS(BI!O:O,BI!$L:$L,$E39)),0)</f>
        <v>124097.53000000003</v>
      </c>
      <c r="AK39" s="223">
        <f>IFERROR(IF($AG$6=$BO$1,VLOOKUP($E39,'Doctors Data'!$M:$S,5,0)*$AH39,SUMIFS(BI!P:P,BI!$L:$L,$E39)),0)</f>
        <v>27044.97</v>
      </c>
      <c r="AL39" s="223">
        <f>SUMIF('Apr Plan'!$B$7:$B$53,$E30,'Apr Plan'!J$7:J$53)</f>
        <v>378</v>
      </c>
      <c r="AM39" s="223">
        <f>SUMIF('Apr Plan'!$B$7:$B$53,$E30,'Apr Plan'!K$7:K$53)</f>
        <v>90035.400000000009</v>
      </c>
      <c r="AN39" s="223">
        <f t="shared" si="27"/>
        <v>238.18888888888893</v>
      </c>
      <c r="AO39" s="241"/>
      <c r="AP39" s="228">
        <f t="shared" si="28"/>
        <v>0.43939393939393939</v>
      </c>
      <c r="AQ39" s="228">
        <f t="shared" si="29"/>
        <v>0.58090928995126545</v>
      </c>
      <c r="AR39" s="228">
        <f t="shared" si="30"/>
        <v>1.3220694185097766</v>
      </c>
      <c r="AS39" s="228">
        <f t="shared" si="31"/>
        <v>0.37997903563941304</v>
      </c>
      <c r="AT39" s="228">
        <f t="shared" si="32"/>
        <v>0.6951012014048551</v>
      </c>
      <c r="AU39" s="228">
        <f t="shared" si="33"/>
        <v>1.8293146100420183</v>
      </c>
      <c r="AV39" s="240"/>
      <c r="AW39" s="168">
        <f t="shared" si="34"/>
        <v>0.21666666666666667</v>
      </c>
      <c r="AX39" s="168">
        <f t="shared" si="34"/>
        <v>0.78333333333333344</v>
      </c>
      <c r="AY39" s="168">
        <f t="shared" si="34"/>
        <v>0.48798076923076922</v>
      </c>
      <c r="AZ39" s="168">
        <f t="shared" si="34"/>
        <v>0.37839221710189452</v>
      </c>
      <c r="BA39" s="168">
        <f t="shared" si="37"/>
        <v>0.66666666666666663</v>
      </c>
      <c r="BB39" s="168">
        <f t="shared" si="37"/>
        <v>0.65570094606841989</v>
      </c>
      <c r="BC39" s="168">
        <f t="shared" si="37"/>
        <v>0.34429905393158006</v>
      </c>
      <c r="BD39" s="240"/>
      <c r="BE39" s="240"/>
    </row>
    <row r="40" spans="1:57" x14ac:dyDescent="0.25">
      <c r="B40" s="158"/>
      <c r="C40" s="156"/>
      <c r="D40" s="157"/>
      <c r="E40" s="161"/>
      <c r="F40" s="161"/>
      <c r="I40" s="161"/>
      <c r="J40" s="161"/>
      <c r="K40" s="79"/>
      <c r="L40" s="79"/>
      <c r="M40" s="161"/>
      <c r="N40" s="161"/>
      <c r="O40" s="226"/>
      <c r="P40" s="79"/>
      <c r="R40" s="161"/>
      <c r="V40" s="226"/>
      <c r="W40" s="235"/>
      <c r="X40" s="235"/>
      <c r="Y40" s="161"/>
      <c r="AA40" s="226"/>
      <c r="AC40" s="161"/>
      <c r="AF40" s="226"/>
      <c r="AG40" s="226"/>
      <c r="AH40" s="79"/>
      <c r="AI40" s="226"/>
      <c r="AJ40" s="226"/>
    </row>
    <row r="41" spans="1:57" x14ac:dyDescent="0.25">
      <c r="A41" s="156"/>
      <c r="C41" s="158"/>
      <c r="D41" s="158"/>
      <c r="E41" s="161"/>
      <c r="F41" s="235">
        <f>SUBTOTAL(9,F44:F139)</f>
        <v>1656</v>
      </c>
      <c r="G41" s="235">
        <f t="shared" ref="G41:Y41" si="38">SUBTOTAL(9,G44:G139)</f>
        <v>1350</v>
      </c>
      <c r="H41" s="235">
        <f t="shared" si="38"/>
        <v>468</v>
      </c>
      <c r="I41" s="235">
        <f t="shared" si="38"/>
        <v>589137.80000000028</v>
      </c>
      <c r="J41" s="235">
        <f>I41/H41</f>
        <v>1258.8414529914535</v>
      </c>
      <c r="K41" s="235">
        <f t="shared" si="38"/>
        <v>509772.05999999994</v>
      </c>
      <c r="L41" s="235">
        <f t="shared" si="38"/>
        <v>79365.739999999976</v>
      </c>
      <c r="M41" s="235">
        <f t="shared" si="38"/>
        <v>-31704.171550234096</v>
      </c>
      <c r="N41" s="235">
        <f t="shared" si="38"/>
        <v>-99621.920209765944</v>
      </c>
      <c r="O41" s="235">
        <f t="shared" si="38"/>
        <v>-124949.03175999991</v>
      </c>
      <c r="P41" s="235">
        <f t="shared" si="38"/>
        <v>1513</v>
      </c>
      <c r="Q41" s="235">
        <f t="shared" si="38"/>
        <v>714086.83175999986</v>
      </c>
      <c r="R41" s="235">
        <f>Q41/P41</f>
        <v>471.96750281559804</v>
      </c>
      <c r="S41" s="235">
        <f t="shared" si="38"/>
        <v>612619.71951515344</v>
      </c>
      <c r="T41" s="235">
        <f t="shared" si="38"/>
        <v>101467.11224484658</v>
      </c>
      <c r="U41" s="235">
        <f t="shared" si="38"/>
        <v>1363.4399999999998</v>
      </c>
      <c r="V41" s="235">
        <f t="shared" si="38"/>
        <v>581711.54879999999</v>
      </c>
      <c r="W41" s="235">
        <f>V41/U41</f>
        <v>426.64990670656579</v>
      </c>
      <c r="X41" s="235">
        <f t="shared" si="38"/>
        <v>543742.62959999999</v>
      </c>
      <c r="Y41" s="235">
        <f t="shared" si="38"/>
        <v>37968.919199999989</v>
      </c>
      <c r="Z41" s="235">
        <f t="shared" ref="Z41:AK41" si="39">SUBTOTAL(9,Z44:Z139)</f>
        <v>-102847.65951515341</v>
      </c>
      <c r="AA41" s="235">
        <f t="shared" si="39"/>
        <v>-22101.372244846578</v>
      </c>
      <c r="AB41" s="235">
        <f t="shared" si="39"/>
        <v>6900.0000000000027</v>
      </c>
      <c r="AC41" s="235">
        <f t="shared" si="39"/>
        <v>2454740.8333333335</v>
      </c>
      <c r="AD41" s="235">
        <f>AC41/AB41</f>
        <v>355.75954106280182</v>
      </c>
      <c r="AE41" s="235">
        <f t="shared" si="39"/>
        <v>2124050.25</v>
      </c>
      <c r="AF41" s="235">
        <f t="shared" si="39"/>
        <v>330690.58333333331</v>
      </c>
      <c r="AG41" s="235">
        <f t="shared" si="39"/>
        <v>5681</v>
      </c>
      <c r="AH41" s="235">
        <f t="shared" si="39"/>
        <v>2423798.1199999992</v>
      </c>
      <c r="AI41" s="235">
        <f>AH41/AG41</f>
        <v>426.64990670656562</v>
      </c>
      <c r="AJ41" s="235">
        <f t="shared" si="39"/>
        <v>2265594.2899999991</v>
      </c>
      <c r="AK41" s="235">
        <f t="shared" si="39"/>
        <v>158203.82999999999</v>
      </c>
      <c r="AL41" s="235">
        <f t="shared" ref="AL41:AM41" si="40">SUBTOTAL(9,AL44:AL139)</f>
        <v>6300.85</v>
      </c>
      <c r="AM41" s="235">
        <f t="shared" si="40"/>
        <v>2999623.3865000005</v>
      </c>
      <c r="AN41" s="235">
        <f>AM41/AL41</f>
        <v>476.06646508010829</v>
      </c>
    </row>
    <row r="42" spans="1:57" x14ac:dyDescent="0.25">
      <c r="A42" s="156"/>
      <c r="B42" s="265" t="s">
        <v>135</v>
      </c>
      <c r="C42" s="262" t="s">
        <v>78</v>
      </c>
      <c r="D42" s="262" t="s">
        <v>34</v>
      </c>
      <c r="E42" s="262" t="s">
        <v>80</v>
      </c>
      <c r="F42" s="264" t="s">
        <v>127</v>
      </c>
      <c r="G42" s="264"/>
      <c r="H42" s="264"/>
      <c r="I42" s="264"/>
      <c r="J42" s="264"/>
      <c r="K42" s="264" t="s">
        <v>445</v>
      </c>
      <c r="L42" s="264"/>
      <c r="M42" s="259" t="s">
        <v>234</v>
      </c>
      <c r="N42" s="260"/>
      <c r="O42" s="260"/>
      <c r="P42" s="259" t="s">
        <v>487</v>
      </c>
      <c r="Q42" s="260"/>
      <c r="R42" s="261"/>
      <c r="S42" s="264" t="s">
        <v>250</v>
      </c>
      <c r="T42" s="264"/>
      <c r="U42" s="259" t="s">
        <v>251</v>
      </c>
      <c r="V42" s="260"/>
      <c r="W42" s="260"/>
      <c r="X42" s="260"/>
      <c r="Y42" s="260"/>
      <c r="Z42" s="259" t="s">
        <v>407</v>
      </c>
      <c r="AA42" s="260"/>
      <c r="AB42" s="251" t="s">
        <v>239</v>
      </c>
      <c r="AC42" s="252"/>
      <c r="AD42" s="252"/>
      <c r="AE42" s="252"/>
      <c r="AF42" s="253"/>
      <c r="AG42" s="251" t="str">
        <f>$AG$2</f>
        <v>Base-Line</v>
      </c>
      <c r="AH42" s="252"/>
      <c r="AI42" s="252"/>
      <c r="AJ42" s="252"/>
      <c r="AK42" s="253"/>
      <c r="AL42" s="251" t="s">
        <v>529</v>
      </c>
      <c r="AM42" s="252"/>
      <c r="AN42" s="253"/>
      <c r="AP42" s="252" t="s">
        <v>128</v>
      </c>
      <c r="AQ42" s="252"/>
      <c r="AR42" s="252"/>
      <c r="AS42" s="252" t="s">
        <v>251</v>
      </c>
      <c r="AT42" s="252"/>
      <c r="AU42" s="252"/>
      <c r="AW42" s="254" t="s">
        <v>139</v>
      </c>
      <c r="AX42" s="255"/>
      <c r="AY42" s="255"/>
      <c r="AZ42" s="255"/>
      <c r="BA42" s="255"/>
      <c r="BB42" s="255"/>
      <c r="BC42" s="255"/>
    </row>
    <row r="43" spans="1:57" x14ac:dyDescent="0.25">
      <c r="A43" s="156"/>
      <c r="B43" s="266"/>
      <c r="C43" s="263"/>
      <c r="D43" s="263"/>
      <c r="E43" s="263"/>
      <c r="F43" s="220" t="s">
        <v>103</v>
      </c>
      <c r="G43" s="220" t="s">
        <v>248</v>
      </c>
      <c r="H43" s="220" t="s">
        <v>249</v>
      </c>
      <c r="I43" s="220" t="s">
        <v>102</v>
      </c>
      <c r="J43" s="220" t="s">
        <v>99</v>
      </c>
      <c r="K43" s="220" t="s">
        <v>228</v>
      </c>
      <c r="L43" s="220" t="s">
        <v>229</v>
      </c>
      <c r="M43" s="176" t="s">
        <v>217</v>
      </c>
      <c r="N43" s="176" t="s">
        <v>218</v>
      </c>
      <c r="O43" s="177" t="s">
        <v>220</v>
      </c>
      <c r="P43" s="220" t="s">
        <v>103</v>
      </c>
      <c r="Q43" s="220" t="s">
        <v>102</v>
      </c>
      <c r="R43" s="220" t="s">
        <v>99</v>
      </c>
      <c r="S43" s="220" t="s">
        <v>228</v>
      </c>
      <c r="T43" s="220" t="s">
        <v>229</v>
      </c>
      <c r="U43" s="176" t="s">
        <v>103</v>
      </c>
      <c r="V43" s="176" t="s">
        <v>102</v>
      </c>
      <c r="W43" s="177" t="s">
        <v>99</v>
      </c>
      <c r="X43" s="177" t="s">
        <v>228</v>
      </c>
      <c r="Y43" s="177" t="s">
        <v>229</v>
      </c>
      <c r="Z43" s="176" t="s">
        <v>427</v>
      </c>
      <c r="AA43" s="176" t="s">
        <v>428</v>
      </c>
      <c r="AB43" s="178" t="s">
        <v>103</v>
      </c>
      <c r="AC43" s="178" t="s">
        <v>102</v>
      </c>
      <c r="AD43" s="179" t="s">
        <v>99</v>
      </c>
      <c r="AE43" s="179" t="s">
        <v>228</v>
      </c>
      <c r="AF43" s="179" t="s">
        <v>229</v>
      </c>
      <c r="AG43" s="178" t="s">
        <v>103</v>
      </c>
      <c r="AH43" s="178" t="s">
        <v>102</v>
      </c>
      <c r="AI43" s="179" t="s">
        <v>99</v>
      </c>
      <c r="AJ43" s="179" t="s">
        <v>228</v>
      </c>
      <c r="AK43" s="179" t="s">
        <v>229</v>
      </c>
      <c r="AL43" s="178" t="s">
        <v>103</v>
      </c>
      <c r="AM43" s="178" t="s">
        <v>102</v>
      </c>
      <c r="AN43" s="179" t="s">
        <v>99</v>
      </c>
      <c r="AP43" s="178" t="s">
        <v>103</v>
      </c>
      <c r="AQ43" s="178" t="s">
        <v>102</v>
      </c>
      <c r="AR43" s="179" t="s">
        <v>99</v>
      </c>
      <c r="AS43" s="178" t="s">
        <v>103</v>
      </c>
      <c r="AT43" s="178" t="s">
        <v>102</v>
      </c>
      <c r="AU43" s="179" t="s">
        <v>99</v>
      </c>
      <c r="AW43" s="163" t="s">
        <v>244</v>
      </c>
      <c r="AX43" s="163" t="s">
        <v>245</v>
      </c>
      <c r="AY43" s="163" t="s">
        <v>387</v>
      </c>
      <c r="AZ43" s="163" t="s">
        <v>386</v>
      </c>
      <c r="BA43" s="163" t="s">
        <v>99</v>
      </c>
      <c r="BB43" s="163" t="s">
        <v>246</v>
      </c>
      <c r="BC43" s="163" t="s">
        <v>247</v>
      </c>
    </row>
    <row r="44" spans="1:57" x14ac:dyDescent="0.25">
      <c r="B44" s="222" t="str">
        <f>IFERROR(VLOOKUP(D44,Reference!A:C,3,0),"-")</f>
        <v>ER-26</v>
      </c>
      <c r="C44" s="222" t="str">
        <f>VLOOKUP(E44,'Doctors Data'!$A:$C,3,0)</f>
        <v>FWZ</v>
      </c>
      <c r="D44" s="222" t="str">
        <f>IFERROR(VLOOKUP(E44,'Doctors Data'!$A:$D,4,0),VLOOKUP(E44,BI!$A:$B,2,0))</f>
        <v>ER</v>
      </c>
      <c r="E44" s="236" t="s">
        <v>66</v>
      </c>
      <c r="F44" s="237">
        <f>IFERROR(VLOOKUP($E44,BI!$A:$D,3,0),0)</f>
        <v>17</v>
      </c>
      <c r="G44" s="237">
        <f>SUMIFS('Exam &amp; Follow BI'!$J:$J,'Exam &amp; Follow BI'!$D:$D,$E44,'Exam &amp; Follow BI'!$L:$L,G$43)</f>
        <v>17</v>
      </c>
      <c r="H44" s="237">
        <f>SUMIFS('Exam &amp; Follow BI'!$J:$J,'Exam &amp; Follow BI'!$D:$D,$E44,'Exam &amp; Follow BI'!$L:$L,H$43)</f>
        <v>5</v>
      </c>
      <c r="I44" s="237">
        <f>IFERROR(VLOOKUP($E44,BI!$A:$D,4,0),0)</f>
        <v>6749.75</v>
      </c>
      <c r="J44" s="237">
        <f t="shared" ref="J44:J56" si="41">IFERROR(I44/F44,0)</f>
        <v>397.04411764705884</v>
      </c>
      <c r="K44" s="237">
        <f>IFERROR(VLOOKUP($E44,BI!$A:$F,5,0),0)</f>
        <v>6749.75</v>
      </c>
      <c r="L44" s="237">
        <f>IFERROR(VLOOKUP($E44,BI!$A:$F,6,0),0)</f>
        <v>0</v>
      </c>
      <c r="M44" s="238">
        <f t="shared" ref="M44:M75" si="42">(J44-R44)*F44</f>
        <v>-463.48220465116196</v>
      </c>
      <c r="N44" s="238">
        <f t="shared" ref="N44:N75" si="43">(F44-P44)*R44</f>
        <v>-11032.002195348836</v>
      </c>
      <c r="O44" s="238">
        <f>I44-Q44</f>
        <v>-11495.484399999998</v>
      </c>
      <c r="P44" s="237">
        <f>IFERROR(ROUND(VLOOKUP($E44,'Apr Plan'!$C$7:$T$58,14,0),0),0)</f>
        <v>43</v>
      </c>
      <c r="Q44" s="237">
        <f>IFERROR(VLOOKUP($E44,'Apr Plan'!$C$7:$T$58,15,0),0)</f>
        <v>18245.234399999998</v>
      </c>
      <c r="R44" s="237">
        <f t="shared" ref="R44:R56" si="44">IFERROR(Q44/P44,0)</f>
        <v>424.30777674418601</v>
      </c>
      <c r="S44" s="237">
        <f>IFERROR(VLOOKUP($E44,'Doctors Data'!$AE:$AH,3,0),1)*$Q44</f>
        <v>17023.11105353072</v>
      </c>
      <c r="T44" s="237">
        <f>Q44-S44</f>
        <v>1222.1233464692777</v>
      </c>
      <c r="U44" s="223">
        <f t="shared" ref="U44" si="45">AG44*$C$3</f>
        <v>0</v>
      </c>
      <c r="V44" s="223">
        <f t="shared" ref="V44" si="46">AH44*$C$3</f>
        <v>0</v>
      </c>
      <c r="W44" s="223">
        <f t="shared" ref="W44" si="47">IFERROR(V44/U44,0)</f>
        <v>0</v>
      </c>
      <c r="X44" s="223">
        <f t="shared" ref="X44" si="48">AJ44*$C$3</f>
        <v>0</v>
      </c>
      <c r="Y44" s="223">
        <f t="shared" ref="Y44" si="49">AK44*$C$3</f>
        <v>0</v>
      </c>
      <c r="Z44" s="181">
        <f t="shared" ref="Z44" si="50">K44-S44</f>
        <v>-10273.36105353072</v>
      </c>
      <c r="AA44" s="181">
        <f t="shared" ref="AA44" si="51">L44-T44</f>
        <v>-1222.1233464692777</v>
      </c>
      <c r="AB44" s="223">
        <f t="shared" ref="AB44" si="52">F44/$C$3</f>
        <v>70.833333333333343</v>
      </c>
      <c r="AC44" s="223">
        <f t="shared" ref="AC44" si="53">I44/$C$3</f>
        <v>28123.958333333336</v>
      </c>
      <c r="AD44" s="223">
        <f t="shared" ref="AD44" si="54">IFERROR(AC44/AB44,0)</f>
        <v>397.04411764705878</v>
      </c>
      <c r="AE44" s="223">
        <f t="shared" ref="AE44" si="55">K44/$C$3</f>
        <v>28123.958333333336</v>
      </c>
      <c r="AF44" s="223">
        <f t="shared" ref="AF44" si="56">L44/$C$3</f>
        <v>0</v>
      </c>
      <c r="AG44" s="223">
        <f>IFERROR(IF($AG$42=$BO$2,VLOOKUP($E44,BI!$K:$P,3,0),"test"),0)</f>
        <v>0</v>
      </c>
      <c r="AH44" s="223">
        <f>IFERROR(VLOOKUP($E44,BI!$K:$P,4,0),0)</f>
        <v>0</v>
      </c>
      <c r="AI44" s="223">
        <f>IFERROR(AH44/AG44,0)</f>
        <v>0</v>
      </c>
      <c r="AJ44" s="223">
        <f>IFERROR(VLOOKUP($E44,BI!$K:$P,5,0),0)</f>
        <v>0</v>
      </c>
      <c r="AK44" s="223">
        <f>IFERROR(VLOOKUP($E44,BI!$K:$P,6,0),0)</f>
        <v>0</v>
      </c>
      <c r="AL44" s="223">
        <f>IFERROR(VLOOKUP($E44,'Apr Plan'!$C:$L,8,0),0)</f>
        <v>181</v>
      </c>
      <c r="AM44" s="223">
        <f>IFERROR(VLOOKUP($E44,'Apr Plan'!$C:$L,9,0),0)</f>
        <v>76021.81</v>
      </c>
      <c r="AN44" s="223">
        <f>IFERROR(AM44/AL44,0)</f>
        <v>420.01</v>
      </c>
      <c r="AP44" s="228">
        <f>IFERROR(F44/P44,"-")</f>
        <v>0.39534883720930231</v>
      </c>
      <c r="AQ44" s="228">
        <f t="shared" ref="AQ44" si="57">IFERROR(I44/Q44,"-")</f>
        <v>0.36994591859011694</v>
      </c>
      <c r="AR44" s="228">
        <f t="shared" ref="AR44" si="58">IFERROR(J44/R44,"-")</f>
        <v>0.93574555878676635</v>
      </c>
      <c r="AS44" s="228" t="str">
        <f t="shared" ref="AS44" si="59">IFERROR(F44/U44,"-")</f>
        <v>-</v>
      </c>
      <c r="AT44" s="228" t="str">
        <f t="shared" ref="AT44" si="60">IFERROR(I44/V44,"-")</f>
        <v>-</v>
      </c>
      <c r="AU44" s="228" t="str">
        <f t="shared" ref="AU44" si="61">IFERROR(J44/W44,"-")</f>
        <v>-</v>
      </c>
      <c r="AW44" s="239">
        <f t="shared" ref="AW44:AW75" si="62">IFERROR(G44/SUM($G44:$H44),"-")</f>
        <v>0.77272727272727271</v>
      </c>
      <c r="AX44" s="239">
        <f t="shared" ref="AX44:AX75" si="63">IFERROR(H44/SUM($G44:$H44),"-")</f>
        <v>0.22727272727272727</v>
      </c>
      <c r="AY44" s="168">
        <f t="shared" ref="AY44:AY75" si="64">IFERROR(IF(G44/F44&gt;1,1,G44/F44),"-")</f>
        <v>1</v>
      </c>
      <c r="AZ44" s="168">
        <f t="shared" ref="AZ44:AZ75" si="65">IFERROR(IF(F44/P44&gt;1,1,F44/P44),"-")</f>
        <v>0.39534883720930231</v>
      </c>
      <c r="BA44" s="168">
        <f t="shared" ref="BA44:BA75" si="66">IFERROR(IF(J44/R44&gt;100%,100%,J44/R44),"-")</f>
        <v>0.93574555878676635</v>
      </c>
      <c r="BB44" s="168">
        <f t="shared" ref="BB44:BB75" si="67">IFERROR(K44/$I44,"-")</f>
        <v>1</v>
      </c>
      <c r="BC44" s="168">
        <f t="shared" ref="BC44:BC75" si="68">IFERROR(L44/$I44,"-")</f>
        <v>0</v>
      </c>
    </row>
    <row r="45" spans="1:57" x14ac:dyDescent="0.25">
      <c r="B45" s="222" t="str">
        <f>IFERROR(VLOOKUP(D45,Reference!A:C,3,0),"-")</f>
        <v>scr-29</v>
      </c>
      <c r="C45" s="222" t="str">
        <f>VLOOKUP(E45,'Doctors Data'!$A:$C,3,0)</f>
        <v>FWZ</v>
      </c>
      <c r="D45" s="222" t="str">
        <f>IFERROR(VLOOKUP(E45,'Doctors Data'!$A:$D,4,0),VLOOKUP(E45,BI!$A:$B,2,0))</f>
        <v>Screening &amp; Scaling</v>
      </c>
      <c r="E45" s="236" t="s">
        <v>17</v>
      </c>
      <c r="F45" s="223">
        <f>IFERROR(VLOOKUP($E45,BI!$A:$D,3,0),0)</f>
        <v>32</v>
      </c>
      <c r="G45" s="237">
        <f>SUMIFS('Exam &amp; Follow BI'!$J:$J,'Exam &amp; Follow BI'!$D:$D,$E45,'Exam &amp; Follow BI'!$L:$L,G$43)</f>
        <v>32</v>
      </c>
      <c r="H45" s="237">
        <f>SUMIFS('Exam &amp; Follow BI'!$J:$J,'Exam &amp; Follow BI'!$D:$D,$E45,'Exam &amp; Follow BI'!$L:$L,H$43)</f>
        <v>6</v>
      </c>
      <c r="I45" s="223">
        <f>IFERROR(VLOOKUP($E45,BI!$A:$D,4,0),0)</f>
        <v>8289</v>
      </c>
      <c r="J45" s="223">
        <f t="shared" si="41"/>
        <v>259.03125</v>
      </c>
      <c r="K45" s="237">
        <f>IFERROR(VLOOKUP($E45,BI!$A:$F,5,0),0)</f>
        <v>8217</v>
      </c>
      <c r="L45" s="237">
        <f>IFERROR(VLOOKUP($E45,BI!$A:$F,6,0),0)</f>
        <v>72</v>
      </c>
      <c r="M45" s="238">
        <f t="shared" si="42"/>
        <v>-568.37305945945991</v>
      </c>
      <c r="N45" s="238">
        <f t="shared" si="43"/>
        <v>-1383.9645405405406</v>
      </c>
      <c r="O45" s="238">
        <f t="shared" ref="O45:O107" si="69">I45-Q45</f>
        <v>-1952.3376000000007</v>
      </c>
      <c r="P45" s="237">
        <f>IFERROR(ROUND(VLOOKUP($E45,'Apr Plan'!$C$7:$T$58,14,0),0),0)</f>
        <v>37</v>
      </c>
      <c r="Q45" s="237">
        <f>IFERROR(VLOOKUP($E45,'Apr Plan'!$C$7:$T$58,15,0),0)</f>
        <v>10241.337600000001</v>
      </c>
      <c r="R45" s="223">
        <f t="shared" si="44"/>
        <v>276.79290810810812</v>
      </c>
      <c r="S45" s="237">
        <f>IFERROR(VLOOKUP($E45,'Doctors Data'!$AE:$AH,3,0),1)*$Q45</f>
        <v>8729.3741643515023</v>
      </c>
      <c r="T45" s="237">
        <f t="shared" ref="T45:T106" si="70">Q45-S45</f>
        <v>1511.9634356484985</v>
      </c>
      <c r="U45" s="223">
        <f t="shared" ref="U45:U107" si="71">AG45*$C$3</f>
        <v>49.44</v>
      </c>
      <c r="V45" s="223">
        <f t="shared" ref="V45:V107" si="72">AH45*$C$3</f>
        <v>13280.063999999998</v>
      </c>
      <c r="W45" s="223">
        <f t="shared" ref="W45:W107" si="73">IFERROR(V45/U45,0)</f>
        <v>268.60970873786408</v>
      </c>
      <c r="X45" s="223">
        <f t="shared" ref="X45:X107" si="74">AJ45*$C$3</f>
        <v>11418.799199999999</v>
      </c>
      <c r="Y45" s="223">
        <f t="shared" ref="Y45:Y107" si="75">AK45*$C$3</f>
        <v>1861.2647999999999</v>
      </c>
      <c r="Z45" s="181">
        <f t="shared" ref="Z45:Z107" si="76">K45-S45</f>
        <v>-512.37416435150226</v>
      </c>
      <c r="AA45" s="181">
        <f t="shared" ref="AA45:AA107" si="77">L45-T45</f>
        <v>-1439.9634356484985</v>
      </c>
      <c r="AB45" s="223">
        <f t="shared" ref="AB45:AB107" si="78">F45/$C$3</f>
        <v>133.33333333333334</v>
      </c>
      <c r="AC45" s="223">
        <f t="shared" ref="AC45:AC107" si="79">I45/$C$3</f>
        <v>34537.5</v>
      </c>
      <c r="AD45" s="223">
        <f t="shared" ref="AD45:AD107" si="80">IFERROR(AC45/AB45,0)</f>
        <v>259.03125</v>
      </c>
      <c r="AE45" s="223">
        <f t="shared" ref="AE45:AE107" si="81">K45/$C$3</f>
        <v>34237.5</v>
      </c>
      <c r="AF45" s="223">
        <f t="shared" ref="AF45:AF107" si="82">L45/$C$3</f>
        <v>300</v>
      </c>
      <c r="AG45" s="223">
        <f>IFERROR(IF($AG$42=$BO$2,VLOOKUP($E45,BI!$K:$P,3,0),"test"),0)</f>
        <v>206</v>
      </c>
      <c r="AH45" s="223">
        <f>IFERROR(VLOOKUP($E45,BI!$K:$P,4,0),0)</f>
        <v>55333.599999999999</v>
      </c>
      <c r="AI45" s="223">
        <f t="shared" ref="AI45:AI107" si="83">IFERROR(AH45/AG45,0)</f>
        <v>268.60970873786408</v>
      </c>
      <c r="AJ45" s="223">
        <f>IFERROR(VLOOKUP($E45,BI!$K:$P,5,0),0)</f>
        <v>47578.33</v>
      </c>
      <c r="AK45" s="223">
        <f>IFERROR(VLOOKUP($E45,BI!$K:$P,6,0),0)</f>
        <v>7755.2699999999995</v>
      </c>
      <c r="AL45" s="223">
        <f>IFERROR(VLOOKUP($E45,'Apr Plan'!$C:$L,8,0),0)</f>
        <v>156</v>
      </c>
      <c r="AM45" s="223">
        <f>IFERROR(VLOOKUP($E45,'Apr Plan'!$C:$L,9,0),0)</f>
        <v>42672.240000000005</v>
      </c>
      <c r="AN45" s="223">
        <f t="shared" ref="AN45:AN107" si="84">IFERROR(AM45/AL45,0)</f>
        <v>273.54000000000002</v>
      </c>
      <c r="AP45" s="228">
        <f t="shared" ref="AP45:AP107" si="85">IFERROR(F45/P45,"-")</f>
        <v>0.86486486486486491</v>
      </c>
      <c r="AQ45" s="228">
        <f t="shared" ref="AQ45:AQ107" si="86">IFERROR(I45/Q45,"-")</f>
        <v>0.80936693269441673</v>
      </c>
      <c r="AR45" s="228">
        <f t="shared" ref="AR45:AR107" si="87">IFERROR(J45/R45,"-")</f>
        <v>0.93583051592791933</v>
      </c>
      <c r="AS45" s="228">
        <f t="shared" ref="AS45:AS107" si="88">IFERROR(F45/U45,"-")</f>
        <v>0.64724919093851141</v>
      </c>
      <c r="AT45" s="228">
        <f t="shared" ref="AT45:AT107" si="89">IFERROR(I45/V45,"-")</f>
        <v>0.6241686787051629</v>
      </c>
      <c r="AU45" s="228">
        <f t="shared" ref="AU45:AU107" si="90">IFERROR(J45/W45,"-")</f>
        <v>0.96434060859947657</v>
      </c>
      <c r="AW45" s="239">
        <f t="shared" si="62"/>
        <v>0.84210526315789469</v>
      </c>
      <c r="AX45" s="239">
        <f t="shared" si="63"/>
        <v>0.15789473684210525</v>
      </c>
      <c r="AY45" s="168">
        <f t="shared" si="64"/>
        <v>1</v>
      </c>
      <c r="AZ45" s="168">
        <f t="shared" si="65"/>
        <v>0.86486486486486491</v>
      </c>
      <c r="BA45" s="168">
        <f t="shared" si="66"/>
        <v>0.93583051592791933</v>
      </c>
      <c r="BB45" s="168">
        <f t="shared" si="67"/>
        <v>0.99131378935939196</v>
      </c>
      <c r="BC45" s="168">
        <f t="shared" si="68"/>
        <v>8.6862106406080351E-3</v>
      </c>
    </row>
    <row r="46" spans="1:57" x14ac:dyDescent="0.25">
      <c r="B46" s="222" t="str">
        <f>IFERROR(VLOOKUP(D46,Reference!A:C,3,0),"-")</f>
        <v>Ort-38</v>
      </c>
      <c r="C46" s="222" t="str">
        <f>VLOOKUP(E46,'Doctors Data'!$A:$C,3,0)</f>
        <v>FWZ</v>
      </c>
      <c r="D46" s="222" t="str">
        <f>IFERROR(VLOOKUP(E46,'Doctors Data'!$A:$D,4,0),VLOOKUP(E46,BI!$A:$B,2,0))</f>
        <v>Orthodontics</v>
      </c>
      <c r="E46" s="236" t="s">
        <v>60</v>
      </c>
      <c r="F46" s="223">
        <f>IFERROR(VLOOKUP($E46,BI!$A:$D,3,0),0)</f>
        <v>13</v>
      </c>
      <c r="G46" s="237">
        <f>SUMIFS('Exam &amp; Follow BI'!$J:$J,'Exam &amp; Follow BI'!$D:$D,$E46,'Exam &amp; Follow BI'!$L:$L,G$43)</f>
        <v>12</v>
      </c>
      <c r="H46" s="237">
        <f>SUMIFS('Exam &amp; Follow BI'!$J:$J,'Exam &amp; Follow BI'!$D:$D,$E46,'Exam &amp; Follow BI'!$L:$L,H$43)</f>
        <v>0</v>
      </c>
      <c r="I46" s="223">
        <f>IFERROR(VLOOKUP($E46,BI!$A:$D,4,0),0)</f>
        <v>2969</v>
      </c>
      <c r="J46" s="223">
        <f t="shared" si="41"/>
        <v>228.38461538461539</v>
      </c>
      <c r="K46" s="237">
        <f>IFERROR(VLOOKUP($E46,BI!$A:$F,5,0),0)</f>
        <v>2969</v>
      </c>
      <c r="L46" s="237">
        <f>IFERROR(VLOOKUP($E46,BI!$A:$F,6,0),0)</f>
        <v>0</v>
      </c>
      <c r="M46" s="238">
        <f t="shared" si="42"/>
        <v>-230.78749999999945</v>
      </c>
      <c r="N46" s="238">
        <f t="shared" si="43"/>
        <v>-1230.6874999999998</v>
      </c>
      <c r="O46" s="238">
        <f t="shared" si="69"/>
        <v>-1461.4749999999995</v>
      </c>
      <c r="P46" s="237">
        <f>IFERROR(ROUND(VLOOKUP($E46,'Apr Plan'!$C$7:$T$58,14,0),0),0)</f>
        <v>18</v>
      </c>
      <c r="Q46" s="237">
        <f>IFERROR(VLOOKUP($E46,'Apr Plan'!$C$7:$T$58,15,0),0)</f>
        <v>4430.4749999999995</v>
      </c>
      <c r="R46" s="223">
        <f t="shared" si="44"/>
        <v>246.13749999999996</v>
      </c>
      <c r="S46" s="237">
        <f>IFERROR(VLOOKUP($E46,'Doctors Data'!$AE:$AH,3,0),1)*$Q46</f>
        <v>4347.0244556334574</v>
      </c>
      <c r="T46" s="237">
        <f t="shared" si="70"/>
        <v>83.45054436654209</v>
      </c>
      <c r="U46" s="223">
        <f t="shared" si="71"/>
        <v>0</v>
      </c>
      <c r="V46" s="223">
        <f t="shared" si="72"/>
        <v>0</v>
      </c>
      <c r="W46" s="223">
        <f t="shared" si="73"/>
        <v>0</v>
      </c>
      <c r="X46" s="223">
        <f t="shared" si="74"/>
        <v>0</v>
      </c>
      <c r="Y46" s="223">
        <f t="shared" si="75"/>
        <v>0</v>
      </c>
      <c r="Z46" s="181">
        <f t="shared" si="76"/>
        <v>-1378.0244556334574</v>
      </c>
      <c r="AA46" s="181">
        <f t="shared" si="77"/>
        <v>-83.45054436654209</v>
      </c>
      <c r="AB46" s="223">
        <f t="shared" si="78"/>
        <v>54.166666666666671</v>
      </c>
      <c r="AC46" s="223">
        <f t="shared" si="79"/>
        <v>12370.833333333334</v>
      </c>
      <c r="AD46" s="223">
        <f t="shared" si="80"/>
        <v>228.38461538461539</v>
      </c>
      <c r="AE46" s="223">
        <f t="shared" si="81"/>
        <v>12370.833333333334</v>
      </c>
      <c r="AF46" s="223">
        <f t="shared" si="82"/>
        <v>0</v>
      </c>
      <c r="AG46" s="223">
        <f>IFERROR(IF($AG$42=$BO$2,VLOOKUP($E46,BI!$K:$P,3,0),"test"),0)</f>
        <v>0</v>
      </c>
      <c r="AH46" s="223">
        <f>IFERROR(VLOOKUP($E46,BI!$K:$P,4,0),0)</f>
        <v>0</v>
      </c>
      <c r="AI46" s="223">
        <f t="shared" si="83"/>
        <v>0</v>
      </c>
      <c r="AJ46" s="223">
        <f>IFERROR(VLOOKUP($E46,BI!$K:$P,5,0),0)</f>
        <v>0</v>
      </c>
      <c r="AK46" s="223">
        <f>IFERROR(VLOOKUP($E46,BI!$K:$P,6,0),0)</f>
        <v>0</v>
      </c>
      <c r="AL46" s="223">
        <f>IFERROR(VLOOKUP($E46,'Apr Plan'!$C:$L,8,0),0)</f>
        <v>70</v>
      </c>
      <c r="AM46" s="223">
        <f>IFERROR(VLOOKUP($E46,'Apr Plan'!$C:$L,9,0),0)</f>
        <v>17721.899999999998</v>
      </c>
      <c r="AN46" s="223">
        <f t="shared" si="84"/>
        <v>253.16999999999996</v>
      </c>
      <c r="AP46" s="228">
        <f t="shared" si="85"/>
        <v>0.72222222222222221</v>
      </c>
      <c r="AQ46" s="228">
        <f t="shared" si="86"/>
        <v>0.67013130646262542</v>
      </c>
      <c r="AR46" s="228">
        <f t="shared" si="87"/>
        <v>0.9278741166405583</v>
      </c>
      <c r="AS46" s="228" t="str">
        <f t="shared" si="88"/>
        <v>-</v>
      </c>
      <c r="AT46" s="228" t="str">
        <f t="shared" si="89"/>
        <v>-</v>
      </c>
      <c r="AU46" s="228" t="str">
        <f t="shared" si="90"/>
        <v>-</v>
      </c>
      <c r="AW46" s="239">
        <f t="shared" si="62"/>
        <v>1</v>
      </c>
      <c r="AX46" s="239">
        <f t="shared" si="63"/>
        <v>0</v>
      </c>
      <c r="AY46" s="168">
        <f t="shared" si="64"/>
        <v>0.92307692307692313</v>
      </c>
      <c r="AZ46" s="168">
        <f t="shared" si="65"/>
        <v>0.72222222222222221</v>
      </c>
      <c r="BA46" s="168">
        <f t="shared" si="66"/>
        <v>0.9278741166405583</v>
      </c>
      <c r="BB46" s="168">
        <f t="shared" si="67"/>
        <v>1</v>
      </c>
      <c r="BC46" s="168">
        <f t="shared" si="68"/>
        <v>0</v>
      </c>
    </row>
    <row r="47" spans="1:57" x14ac:dyDescent="0.25">
      <c r="B47" s="222" t="str">
        <f>IFERROR(VLOOKUP(D47,Reference!A:C,3,0),"-")</f>
        <v xml:space="preserve"> Pr-40</v>
      </c>
      <c r="C47" s="222" t="str">
        <f>VLOOKUP(E47,'Doctors Data'!$A:$C,3,0)</f>
        <v>FWZ</v>
      </c>
      <c r="D47" s="222" t="str">
        <f>IFERROR(VLOOKUP(E47,'Doctors Data'!$A:$D,4,0),VLOOKUP(E47,BI!$A:$B,2,0))</f>
        <v xml:space="preserve"> Prothdontics/ Simple End</v>
      </c>
      <c r="E47" s="236" t="s">
        <v>53</v>
      </c>
      <c r="F47" s="223">
        <f>IFERROR(VLOOKUP($E47,BI!$A:$D,3,0),0)</f>
        <v>17</v>
      </c>
      <c r="G47" s="237">
        <f>SUMIFS('Exam &amp; Follow BI'!$J:$J,'Exam &amp; Follow BI'!$D:$D,$E47,'Exam &amp; Follow BI'!$L:$L,G$43)</f>
        <v>16</v>
      </c>
      <c r="H47" s="237">
        <f>SUMIFS('Exam &amp; Follow BI'!$J:$J,'Exam &amp; Follow BI'!$D:$D,$E47,'Exam &amp; Follow BI'!$L:$L,H$43)</f>
        <v>0</v>
      </c>
      <c r="I47" s="223">
        <f>IFERROR(VLOOKUP($E47,BI!$A:$D,4,0),0)</f>
        <v>8793</v>
      </c>
      <c r="J47" s="223">
        <f t="shared" si="41"/>
        <v>517.23529411764707</v>
      </c>
      <c r="K47" s="237">
        <f>IFERROR(VLOOKUP($E47,BI!$A:$F,5,0),0)</f>
        <v>2470.5</v>
      </c>
      <c r="L47" s="237">
        <f>IFERROR(VLOOKUP($E47,BI!$A:$F,6,0),0)</f>
        <v>6322.5</v>
      </c>
      <c r="M47" s="238">
        <f t="shared" si="42"/>
        <v>-4464.7748864516143</v>
      </c>
      <c r="N47" s="238">
        <f t="shared" si="43"/>
        <v>-10918.167553548388</v>
      </c>
      <c r="O47" s="238">
        <f t="shared" si="69"/>
        <v>-15382.942440000003</v>
      </c>
      <c r="P47" s="237">
        <f>IFERROR(ROUND(VLOOKUP($E47,'Apr Plan'!$C$7:$T$58,14,0),0),0)</f>
        <v>31</v>
      </c>
      <c r="Q47" s="237">
        <f>IFERROR(VLOOKUP($E47,'Apr Plan'!$C$7:$T$58,15,0),0)</f>
        <v>24175.942440000003</v>
      </c>
      <c r="R47" s="223">
        <f t="shared" si="44"/>
        <v>779.86911096774202</v>
      </c>
      <c r="S47" s="237">
        <f>IFERROR(VLOOKUP($E47,'Doctors Data'!$AE:$AH,3,0),1)*$Q47</f>
        <v>17090.700157342588</v>
      </c>
      <c r="T47" s="237">
        <f t="shared" si="70"/>
        <v>7085.2422826574148</v>
      </c>
      <c r="U47" s="223">
        <f t="shared" si="71"/>
        <v>0</v>
      </c>
      <c r="V47" s="223">
        <f t="shared" si="72"/>
        <v>0</v>
      </c>
      <c r="W47" s="223">
        <f t="shared" si="73"/>
        <v>0</v>
      </c>
      <c r="X47" s="223">
        <f t="shared" si="74"/>
        <v>0</v>
      </c>
      <c r="Y47" s="223">
        <f t="shared" si="75"/>
        <v>0</v>
      </c>
      <c r="Z47" s="181">
        <f t="shared" si="76"/>
        <v>-14620.200157342588</v>
      </c>
      <c r="AA47" s="181">
        <f t="shared" si="77"/>
        <v>-762.74228265741476</v>
      </c>
      <c r="AB47" s="223">
        <f t="shared" si="78"/>
        <v>70.833333333333343</v>
      </c>
      <c r="AC47" s="223">
        <f t="shared" si="79"/>
        <v>36637.5</v>
      </c>
      <c r="AD47" s="223">
        <f t="shared" si="80"/>
        <v>517.23529411764696</v>
      </c>
      <c r="AE47" s="223">
        <f t="shared" si="81"/>
        <v>10293.75</v>
      </c>
      <c r="AF47" s="223">
        <f t="shared" si="82"/>
        <v>26343.75</v>
      </c>
      <c r="AG47" s="223">
        <f>IFERROR(IF($AG$42=$BO$2,VLOOKUP($E47,BI!$K:$P,3,0),"test"),0)</f>
        <v>0</v>
      </c>
      <c r="AH47" s="223">
        <f>IFERROR(VLOOKUP($E47,BI!$K:$P,4,0),0)</f>
        <v>0</v>
      </c>
      <c r="AI47" s="223">
        <f t="shared" si="83"/>
        <v>0</v>
      </c>
      <c r="AJ47" s="223">
        <f>IFERROR(VLOOKUP($E47,BI!$K:$P,5,0),0)</f>
        <v>0</v>
      </c>
      <c r="AK47" s="223">
        <f>IFERROR(VLOOKUP($E47,BI!$K:$P,6,0),0)</f>
        <v>0</v>
      </c>
      <c r="AL47" s="223">
        <f>IFERROR(VLOOKUP($E47,'Apr Plan'!$C:$L,8,0),0)</f>
        <v>128.05000000000001</v>
      </c>
      <c r="AM47" s="223">
        <f>IFERROR(VLOOKUP($E47,'Apr Plan'!$C:$L,9,0),0)</f>
        <v>100733.0935</v>
      </c>
      <c r="AN47" s="223">
        <f t="shared" si="84"/>
        <v>786.67</v>
      </c>
      <c r="AP47" s="228">
        <f t="shared" si="85"/>
        <v>0.54838709677419351</v>
      </c>
      <c r="AQ47" s="228">
        <f t="shared" si="86"/>
        <v>0.36370867534213069</v>
      </c>
      <c r="AR47" s="228">
        <f t="shared" si="87"/>
        <v>0.663233466800356</v>
      </c>
      <c r="AS47" s="228" t="str">
        <f t="shared" si="88"/>
        <v>-</v>
      </c>
      <c r="AT47" s="228" t="str">
        <f t="shared" si="89"/>
        <v>-</v>
      </c>
      <c r="AU47" s="228" t="str">
        <f t="shared" si="90"/>
        <v>-</v>
      </c>
      <c r="AW47" s="239">
        <f t="shared" si="62"/>
        <v>1</v>
      </c>
      <c r="AX47" s="239">
        <f t="shared" si="63"/>
        <v>0</v>
      </c>
      <c r="AY47" s="168">
        <f t="shared" si="64"/>
        <v>0.94117647058823528</v>
      </c>
      <c r="AZ47" s="168">
        <f t="shared" si="65"/>
        <v>0.54838709677419351</v>
      </c>
      <c r="BA47" s="168">
        <f t="shared" si="66"/>
        <v>0.663233466800356</v>
      </c>
      <c r="BB47" s="168">
        <f t="shared" si="67"/>
        <v>0.28096212896622313</v>
      </c>
      <c r="BC47" s="168">
        <f t="shared" si="68"/>
        <v>0.71903787103377692</v>
      </c>
    </row>
    <row r="48" spans="1:57" x14ac:dyDescent="0.25">
      <c r="B48" s="222" t="str">
        <f>IFERROR(VLOOKUP(D48,Reference!A:C,3,0),"-")</f>
        <v>OBE-14</v>
      </c>
      <c r="C48" s="222" t="str">
        <f>VLOOKUP(E48,'Doctors Data'!$A:$C,3,0)</f>
        <v>SNB</v>
      </c>
      <c r="D48" s="222" t="str">
        <f>IFERROR(VLOOKUP(E48,'Doctors Data'!$A:$D,4,0),VLOOKUP(E48,BI!$A:$B,2,0))</f>
        <v>OBE &amp; GYN</v>
      </c>
      <c r="E48" s="236" t="s">
        <v>32</v>
      </c>
      <c r="F48" s="223">
        <f>IFERROR(VLOOKUP($E48,BI!$A:$D,3,0),0)</f>
        <v>77</v>
      </c>
      <c r="G48" s="237">
        <f>SUMIFS('Exam &amp; Follow BI'!$J:$J,'Exam &amp; Follow BI'!$D:$D,$E48,'Exam &amp; Follow BI'!$L:$L,G$43)</f>
        <v>65</v>
      </c>
      <c r="H48" s="237">
        <f>SUMIFS('Exam &amp; Follow BI'!$J:$J,'Exam &amp; Follow BI'!$D:$D,$E48,'Exam &amp; Follow BI'!$L:$L,H$43)</f>
        <v>35</v>
      </c>
      <c r="I48" s="223">
        <f>IFERROR(VLOOKUP($E48,BI!$A:$D,4,0),0)</f>
        <v>25310.020000000011</v>
      </c>
      <c r="J48" s="223">
        <f t="shared" si="41"/>
        <v>328.70155844155857</v>
      </c>
      <c r="K48" s="237">
        <f>IFERROR(VLOOKUP($E48,BI!$A:$F,5,0),0)</f>
        <v>22249.12000000001</v>
      </c>
      <c r="L48" s="237">
        <f>IFERROR(VLOOKUP($E48,BI!$A:$F,6,0),0)</f>
        <v>3060.9</v>
      </c>
      <c r="M48" s="238">
        <f t="shared" si="42"/>
        <v>-4974.0007999999834</v>
      </c>
      <c r="N48" s="238">
        <f t="shared" si="43"/>
        <v>2753.0927999999994</v>
      </c>
      <c r="O48" s="238">
        <f t="shared" si="69"/>
        <v>-2220.9079999999849</v>
      </c>
      <c r="P48" s="237">
        <f>IFERROR(ROUND(VLOOKUP($E48,'Apr Plan'!$C$7:$T$58,14,0),0),0)</f>
        <v>70</v>
      </c>
      <c r="Q48" s="237">
        <f>IFERROR(VLOOKUP($E48,'Apr Plan'!$C$7:$T$58,15,0),0)</f>
        <v>27530.927999999996</v>
      </c>
      <c r="R48" s="223">
        <f t="shared" si="44"/>
        <v>393.29897142857135</v>
      </c>
      <c r="S48" s="237">
        <f>IFERROR(VLOOKUP($E48,'Doctors Data'!$AE:$AH,3,0),1)*$Q48</f>
        <v>24029.716226434553</v>
      </c>
      <c r="T48" s="237">
        <f t="shared" si="70"/>
        <v>3501.2117735654429</v>
      </c>
      <c r="U48" s="223">
        <f t="shared" si="71"/>
        <v>84.47999999999999</v>
      </c>
      <c r="V48" s="223">
        <f t="shared" si="72"/>
        <v>29528.7095999999</v>
      </c>
      <c r="W48" s="223">
        <f t="shared" si="73"/>
        <v>349.53491477272615</v>
      </c>
      <c r="X48" s="223">
        <f t="shared" si="74"/>
        <v>28301.567999999919</v>
      </c>
      <c r="Y48" s="223">
        <f t="shared" si="75"/>
        <v>1227.1415999999995</v>
      </c>
      <c r="Z48" s="181">
        <f t="shared" si="76"/>
        <v>-1780.5962264345435</v>
      </c>
      <c r="AA48" s="181">
        <f t="shared" si="77"/>
        <v>-440.31177356544276</v>
      </c>
      <c r="AB48" s="223">
        <f t="shared" si="78"/>
        <v>320.83333333333337</v>
      </c>
      <c r="AC48" s="223">
        <f t="shared" si="79"/>
        <v>105458.41666666672</v>
      </c>
      <c r="AD48" s="223">
        <f t="shared" si="80"/>
        <v>328.70155844155857</v>
      </c>
      <c r="AE48" s="223">
        <f t="shared" si="81"/>
        <v>92704.666666666715</v>
      </c>
      <c r="AF48" s="223">
        <f t="shared" si="82"/>
        <v>12753.75</v>
      </c>
      <c r="AG48" s="223">
        <f>IFERROR(IF($AG$42=$BO$2,VLOOKUP($E48,BI!$K:$P,3,0),"test"),0)</f>
        <v>352</v>
      </c>
      <c r="AH48" s="223">
        <f>IFERROR(VLOOKUP($E48,BI!$K:$P,4,0),0)</f>
        <v>123036.28999999959</v>
      </c>
      <c r="AI48" s="223">
        <f t="shared" si="83"/>
        <v>349.5349147727261</v>
      </c>
      <c r="AJ48" s="223">
        <f>IFERROR(VLOOKUP($E48,BI!$K:$P,5,0),0)</f>
        <v>117923.19999999966</v>
      </c>
      <c r="AK48" s="223">
        <f>IFERROR(VLOOKUP($E48,BI!$K:$P,6,0),0)</f>
        <v>5113.0899999999983</v>
      </c>
      <c r="AL48" s="223">
        <f>IFERROR(VLOOKUP($E48,'Apr Plan'!$C:$L,8,0),0)</f>
        <v>292</v>
      </c>
      <c r="AM48" s="223">
        <f>IFERROR(VLOOKUP($E48,'Apr Plan'!$C:$L,9,0),0)</f>
        <v>114712.2</v>
      </c>
      <c r="AN48" s="223">
        <f t="shared" si="84"/>
        <v>392.84999999999997</v>
      </c>
      <c r="AP48" s="228">
        <f t="shared" si="85"/>
        <v>1.1000000000000001</v>
      </c>
      <c r="AQ48" s="228">
        <f t="shared" si="86"/>
        <v>0.91933043448444651</v>
      </c>
      <c r="AR48" s="228">
        <f t="shared" si="87"/>
        <v>0.83575494044040599</v>
      </c>
      <c r="AS48" s="228">
        <f t="shared" si="88"/>
        <v>0.91145833333333348</v>
      </c>
      <c r="AT48" s="228">
        <f t="shared" si="89"/>
        <v>0.85713261239157224</v>
      </c>
      <c r="AU48" s="228">
        <f t="shared" si="90"/>
        <v>0.94039692330961044</v>
      </c>
      <c r="AW48" s="239">
        <f t="shared" si="62"/>
        <v>0.65</v>
      </c>
      <c r="AX48" s="239">
        <f t="shared" si="63"/>
        <v>0.35</v>
      </c>
      <c r="AY48" s="168">
        <f t="shared" si="64"/>
        <v>0.8441558441558441</v>
      </c>
      <c r="AZ48" s="168">
        <f t="shared" si="65"/>
        <v>1</v>
      </c>
      <c r="BA48" s="168">
        <f t="shared" si="66"/>
        <v>0.83575494044040599</v>
      </c>
      <c r="BB48" s="168">
        <f t="shared" si="67"/>
        <v>0.87906370678490175</v>
      </c>
      <c r="BC48" s="168">
        <f t="shared" si="68"/>
        <v>0.12093629321509816</v>
      </c>
    </row>
    <row r="49" spans="2:55" x14ac:dyDescent="0.25">
      <c r="B49" s="222" t="str">
        <f>IFERROR(VLOOKUP(D49,Reference!A:C,3,0),"-")</f>
        <v>Nut-13</v>
      </c>
      <c r="C49" s="222" t="str">
        <f>VLOOKUP(E49,'Doctors Data'!$A:$C,3,0)</f>
        <v>SNB</v>
      </c>
      <c r="D49" s="222" t="str">
        <f>IFERROR(VLOOKUP(E49,'Doctors Data'!$A:$D,4,0),VLOOKUP(E49,BI!$A:$B,2,0))</f>
        <v>Nutrition</v>
      </c>
      <c r="E49" s="236" t="s">
        <v>67</v>
      </c>
      <c r="F49" s="223">
        <f>IFERROR(VLOOKUP($E49,BI!$A:$D,3,0),0)</f>
        <v>8</v>
      </c>
      <c r="G49" s="237">
        <f>SUMIFS('Exam &amp; Follow BI'!$J:$J,'Exam &amp; Follow BI'!$D:$D,$E49,'Exam &amp; Follow BI'!$L:$L,G$43)</f>
        <v>6</v>
      </c>
      <c r="H49" s="237">
        <f>SUMIFS('Exam &amp; Follow BI'!$J:$J,'Exam &amp; Follow BI'!$D:$D,$E49,'Exam &amp; Follow BI'!$L:$L,H$43)</f>
        <v>0</v>
      </c>
      <c r="I49" s="223">
        <f>IFERROR(VLOOKUP($E49,BI!$A:$D,4,0),0)</f>
        <v>3720.64</v>
      </c>
      <c r="J49" s="223">
        <f t="shared" si="41"/>
        <v>465.08</v>
      </c>
      <c r="K49" s="237">
        <f>IFERROR(VLOOKUP($E49,BI!$A:$F,5,0),0)</f>
        <v>3324.71</v>
      </c>
      <c r="L49" s="237">
        <f>IFERROR(VLOOKUP($E49,BI!$A:$F,6,0),0)</f>
        <v>395.93</v>
      </c>
      <c r="M49" s="238">
        <f t="shared" si="42"/>
        <v>-555.12000000000035</v>
      </c>
      <c r="N49" s="238">
        <f t="shared" si="43"/>
        <v>-5344.7000000000007</v>
      </c>
      <c r="O49" s="238">
        <f t="shared" si="69"/>
        <v>-5899.8200000000015</v>
      </c>
      <c r="P49" s="237">
        <f>IFERROR(ROUND(VLOOKUP($E49,'Apr Plan'!$C$7:$T$58,14,0),0),0)</f>
        <v>18</v>
      </c>
      <c r="Q49" s="237">
        <f>IFERROR(VLOOKUP($E49,'Apr Plan'!$C$7:$T$58,15,0),0)</f>
        <v>9620.4600000000009</v>
      </c>
      <c r="R49" s="223">
        <f t="shared" si="44"/>
        <v>534.47</v>
      </c>
      <c r="S49" s="237">
        <f>IFERROR(VLOOKUP($E49,'Doctors Data'!$AE:$AH,3,0),1)*$Q49</f>
        <v>9340.5520642640549</v>
      </c>
      <c r="T49" s="237">
        <f t="shared" si="70"/>
        <v>279.90793573594601</v>
      </c>
      <c r="U49" s="223">
        <f t="shared" si="71"/>
        <v>12.24</v>
      </c>
      <c r="V49" s="223">
        <f t="shared" si="72"/>
        <v>7926.4679999999989</v>
      </c>
      <c r="W49" s="223">
        <f t="shared" si="73"/>
        <v>647.5872549019607</v>
      </c>
      <c r="X49" s="223">
        <f t="shared" si="74"/>
        <v>7904.387999999999</v>
      </c>
      <c r="Y49" s="223">
        <f t="shared" si="75"/>
        <v>22.08</v>
      </c>
      <c r="Z49" s="181">
        <f t="shared" si="76"/>
        <v>-6015.8420642640549</v>
      </c>
      <c r="AA49" s="181">
        <f t="shared" si="77"/>
        <v>116.02206426405399</v>
      </c>
      <c r="AB49" s="223">
        <f t="shared" si="78"/>
        <v>33.333333333333336</v>
      </c>
      <c r="AC49" s="223">
        <f t="shared" si="79"/>
        <v>15502.666666666666</v>
      </c>
      <c r="AD49" s="223">
        <f t="shared" si="80"/>
        <v>465.07999999999993</v>
      </c>
      <c r="AE49" s="223">
        <f t="shared" si="81"/>
        <v>13852.958333333334</v>
      </c>
      <c r="AF49" s="223">
        <f t="shared" si="82"/>
        <v>1649.7083333333335</v>
      </c>
      <c r="AG49" s="223">
        <f>IFERROR(IF($AG$42=$BO$2,VLOOKUP($E49,BI!$K:$P,3,0),"test"),0)</f>
        <v>51</v>
      </c>
      <c r="AH49" s="223">
        <f>IFERROR(VLOOKUP($E49,BI!$K:$P,4,0),0)</f>
        <v>33026.949999999997</v>
      </c>
      <c r="AI49" s="223">
        <f t="shared" si="83"/>
        <v>647.5872549019607</v>
      </c>
      <c r="AJ49" s="223">
        <f>IFERROR(VLOOKUP($E49,BI!$K:$P,5,0),0)</f>
        <v>32934.949999999997</v>
      </c>
      <c r="AK49" s="223">
        <f>IFERROR(VLOOKUP($E49,BI!$K:$P,6,0),0)</f>
        <v>92</v>
      </c>
      <c r="AL49" s="223">
        <f>IFERROR(VLOOKUP($E49,'Apr Plan'!$C:$L,8,0),0)</f>
        <v>75</v>
      </c>
      <c r="AM49" s="223">
        <f>IFERROR(VLOOKUP($E49,'Apr Plan'!$C:$L,9,0),0)</f>
        <v>40085.25</v>
      </c>
      <c r="AN49" s="223">
        <f t="shared" si="84"/>
        <v>534.47</v>
      </c>
      <c r="AP49" s="228">
        <f t="shared" si="85"/>
        <v>0.44444444444444442</v>
      </c>
      <c r="AQ49" s="228">
        <f t="shared" si="86"/>
        <v>0.38674242188003477</v>
      </c>
      <c r="AR49" s="228">
        <f t="shared" si="87"/>
        <v>0.87017044923007836</v>
      </c>
      <c r="AS49" s="228">
        <f t="shared" si="88"/>
        <v>0.65359477124183007</v>
      </c>
      <c r="AT49" s="228">
        <f t="shared" si="89"/>
        <v>0.4693944389859393</v>
      </c>
      <c r="AU49" s="228">
        <f t="shared" si="90"/>
        <v>0.71817349164848709</v>
      </c>
      <c r="AW49" s="239">
        <f t="shared" si="62"/>
        <v>1</v>
      </c>
      <c r="AX49" s="239">
        <f t="shared" si="63"/>
        <v>0</v>
      </c>
      <c r="AY49" s="168">
        <f t="shared" si="64"/>
        <v>0.75</v>
      </c>
      <c r="AZ49" s="168">
        <f t="shared" si="65"/>
        <v>0.44444444444444442</v>
      </c>
      <c r="BA49" s="168">
        <f t="shared" si="66"/>
        <v>0.87017044923007836</v>
      </c>
      <c r="BB49" s="168">
        <f t="shared" si="67"/>
        <v>0.8935855121699493</v>
      </c>
      <c r="BC49" s="168">
        <f t="shared" si="68"/>
        <v>0.10641448783005075</v>
      </c>
    </row>
    <row r="50" spans="2:55" x14ac:dyDescent="0.25">
      <c r="B50" s="222" t="str">
        <f>IFERROR(VLOOKUP(D50,Reference!A:C,3,0),"-")</f>
        <v>cos-45</v>
      </c>
      <c r="C50" s="222" t="str">
        <f>VLOOKUP(E50,'Doctors Data'!$A:$C,3,0)</f>
        <v>SNB</v>
      </c>
      <c r="D50" s="222" t="str">
        <f>IFERROR(VLOOKUP(E50,'Doctors Data'!$A:$D,4,0),VLOOKUP(E50,BI!$A:$B,2,0))</f>
        <v>cosmatology</v>
      </c>
      <c r="E50" s="236" t="s">
        <v>91</v>
      </c>
      <c r="F50" s="223">
        <f>IFERROR(VLOOKUP($E50,BI!$A:$D,3,0),0)</f>
        <v>0</v>
      </c>
      <c r="G50" s="237">
        <f>SUMIFS('Exam &amp; Follow BI'!$J:$J,'Exam &amp; Follow BI'!$D:$D,$E50,'Exam &amp; Follow BI'!$L:$L,G$43)</f>
        <v>0</v>
      </c>
      <c r="H50" s="237">
        <f>SUMIFS('Exam &amp; Follow BI'!$J:$J,'Exam &amp; Follow BI'!$D:$D,$E50,'Exam &amp; Follow BI'!$L:$L,H$43)</f>
        <v>0</v>
      </c>
      <c r="I50" s="223">
        <f>IFERROR(VLOOKUP($E50,BI!$A:$D,4,0),0)</f>
        <v>0</v>
      </c>
      <c r="J50" s="223">
        <f t="shared" si="41"/>
        <v>0</v>
      </c>
      <c r="K50" s="237">
        <f>IFERROR(VLOOKUP($E50,BI!$A:$F,5,0),0)</f>
        <v>0</v>
      </c>
      <c r="L50" s="237">
        <f>IFERROR(VLOOKUP($E50,BI!$A:$F,6,0),0)</f>
        <v>0</v>
      </c>
      <c r="M50" s="238">
        <f t="shared" si="42"/>
        <v>0</v>
      </c>
      <c r="N50" s="238">
        <f t="shared" si="43"/>
        <v>0</v>
      </c>
      <c r="O50" s="238">
        <f t="shared" si="69"/>
        <v>0</v>
      </c>
      <c r="P50" s="237">
        <f>IFERROR(ROUND(VLOOKUP($E50,'Apr Plan'!$C$7:$T$58,14,0),0),0)</f>
        <v>0</v>
      </c>
      <c r="Q50" s="237">
        <f>IFERROR(VLOOKUP($E50,'Apr Plan'!$C$7:$T$58,15,0),0)</f>
        <v>0</v>
      </c>
      <c r="R50" s="223">
        <f t="shared" si="44"/>
        <v>0</v>
      </c>
      <c r="S50" s="237">
        <f>IFERROR(VLOOKUP($E50,'Doctors Data'!$AE:$AH,3,0),1)*$Q50</f>
        <v>0</v>
      </c>
      <c r="T50" s="237">
        <f t="shared" si="70"/>
        <v>0</v>
      </c>
      <c r="U50" s="223">
        <f t="shared" si="71"/>
        <v>0</v>
      </c>
      <c r="V50" s="223">
        <f t="shared" si="72"/>
        <v>0</v>
      </c>
      <c r="W50" s="223">
        <f t="shared" si="73"/>
        <v>0</v>
      </c>
      <c r="X50" s="223">
        <f t="shared" si="74"/>
        <v>0</v>
      </c>
      <c r="Y50" s="223">
        <f t="shared" si="75"/>
        <v>0</v>
      </c>
      <c r="Z50" s="181">
        <f t="shared" si="76"/>
        <v>0</v>
      </c>
      <c r="AA50" s="181">
        <f t="shared" si="77"/>
        <v>0</v>
      </c>
      <c r="AB50" s="223">
        <f t="shared" si="78"/>
        <v>0</v>
      </c>
      <c r="AC50" s="223">
        <f t="shared" si="79"/>
        <v>0</v>
      </c>
      <c r="AD50" s="223">
        <f t="shared" si="80"/>
        <v>0</v>
      </c>
      <c r="AE50" s="223">
        <f t="shared" si="81"/>
        <v>0</v>
      </c>
      <c r="AF50" s="223">
        <f t="shared" si="82"/>
        <v>0</v>
      </c>
      <c r="AG50" s="223">
        <f>IFERROR(IF($AG$42=$BO$2,VLOOKUP($E50,BI!$K:$P,3,0),"test"),0)</f>
        <v>0</v>
      </c>
      <c r="AH50" s="223">
        <f>IFERROR(VLOOKUP($E50,BI!$K:$P,4,0),0)</f>
        <v>0</v>
      </c>
      <c r="AI50" s="223">
        <f t="shared" si="83"/>
        <v>0</v>
      </c>
      <c r="AJ50" s="223">
        <f>IFERROR(VLOOKUP($E50,BI!$K:$P,5,0),0)</f>
        <v>0</v>
      </c>
      <c r="AK50" s="223">
        <f>IFERROR(VLOOKUP($E50,BI!$K:$P,6,0),0)</f>
        <v>0</v>
      </c>
      <c r="AL50" s="223">
        <f>IFERROR(VLOOKUP($E50,'Apr Plan'!$C:$L,8,0),0)</f>
        <v>0</v>
      </c>
      <c r="AM50" s="223">
        <f>IFERROR(VLOOKUP($E50,'Apr Plan'!$C:$L,9,0),0)</f>
        <v>0</v>
      </c>
      <c r="AN50" s="223">
        <f t="shared" si="84"/>
        <v>0</v>
      </c>
      <c r="AP50" s="228" t="str">
        <f t="shared" si="85"/>
        <v>-</v>
      </c>
      <c r="AQ50" s="228" t="str">
        <f t="shared" si="86"/>
        <v>-</v>
      </c>
      <c r="AR50" s="228" t="str">
        <f t="shared" si="87"/>
        <v>-</v>
      </c>
      <c r="AS50" s="228" t="str">
        <f t="shared" si="88"/>
        <v>-</v>
      </c>
      <c r="AT50" s="228" t="str">
        <f t="shared" si="89"/>
        <v>-</v>
      </c>
      <c r="AU50" s="228" t="str">
        <f t="shared" si="90"/>
        <v>-</v>
      </c>
      <c r="AW50" s="239" t="str">
        <f t="shared" si="62"/>
        <v>-</v>
      </c>
      <c r="AX50" s="239" t="str">
        <f t="shared" si="63"/>
        <v>-</v>
      </c>
      <c r="AY50" s="168" t="str">
        <f t="shared" si="64"/>
        <v>-</v>
      </c>
      <c r="AZ50" s="168" t="str">
        <f t="shared" si="65"/>
        <v>-</v>
      </c>
      <c r="BA50" s="168" t="str">
        <f t="shared" si="66"/>
        <v>-</v>
      </c>
      <c r="BB50" s="168" t="str">
        <f t="shared" si="67"/>
        <v>-</v>
      </c>
      <c r="BC50" s="168" t="str">
        <f t="shared" si="68"/>
        <v>-</v>
      </c>
    </row>
    <row r="51" spans="2:55" x14ac:dyDescent="0.25">
      <c r="B51" s="222" t="str">
        <f>IFERROR(VLOOKUP(D51,Reference!A:C,3,0),"-")</f>
        <v>Int-10</v>
      </c>
      <c r="C51" s="222" t="str">
        <f>VLOOKUP(E51,'Doctors Data'!$A:$C,3,0)</f>
        <v>SNB</v>
      </c>
      <c r="D51" s="222" t="str">
        <f>IFERROR(VLOOKUP(E51,'Doctors Data'!$A:$D,4,0),VLOOKUP(E51,BI!$A:$B,2,0))</f>
        <v>Internal Medicine</v>
      </c>
      <c r="E51" s="236" t="s">
        <v>31</v>
      </c>
      <c r="F51" s="223">
        <f>IFERROR(VLOOKUP($E51,BI!$A:$D,3,0),0)</f>
        <v>68</v>
      </c>
      <c r="G51" s="237">
        <f>SUMIFS('Exam &amp; Follow BI'!$J:$J,'Exam &amp; Follow BI'!$D:$D,$E51,'Exam &amp; Follow BI'!$L:$L,G$43)</f>
        <v>50</v>
      </c>
      <c r="H51" s="237">
        <f>SUMIFS('Exam &amp; Follow BI'!$J:$J,'Exam &amp; Follow BI'!$D:$D,$E51,'Exam &amp; Follow BI'!$L:$L,H$43)</f>
        <v>21</v>
      </c>
      <c r="I51" s="223">
        <f>IFERROR(VLOOKUP($E51,BI!$A:$D,4,0),0)</f>
        <v>33000.070000000007</v>
      </c>
      <c r="J51" s="223">
        <f t="shared" si="41"/>
        <v>485.29514705882366</v>
      </c>
      <c r="K51" s="237">
        <f>IFERROR(VLOOKUP($E51,BI!$A:$F,5,0),0)</f>
        <v>25494.71000000001</v>
      </c>
      <c r="L51" s="237">
        <f>IFERROR(VLOOKUP($E51,BI!$A:$F,6,0),0)</f>
        <v>7505.3599999999979</v>
      </c>
      <c r="M51" s="238">
        <f t="shared" si="42"/>
        <v>121.54692307692403</v>
      </c>
      <c r="N51" s="238">
        <f t="shared" si="43"/>
        <v>1450.5230769230773</v>
      </c>
      <c r="O51" s="238">
        <f t="shared" si="69"/>
        <v>1572.0699999999997</v>
      </c>
      <c r="P51" s="237">
        <f>IFERROR(ROUND(VLOOKUP($E51,'Apr Plan'!$C$7:$T$58,14,0),0),0)</f>
        <v>65</v>
      </c>
      <c r="Q51" s="237">
        <f>IFERROR(VLOOKUP($E51,'Apr Plan'!$C$7:$T$58,15,0),0)</f>
        <v>31428.000000000007</v>
      </c>
      <c r="R51" s="223">
        <f t="shared" si="44"/>
        <v>483.50769230769242</v>
      </c>
      <c r="S51" s="237">
        <f>IFERROR(VLOOKUP($E51,'Doctors Data'!$AE:$AH,3,0),1)*$Q51</f>
        <v>25539.987756493105</v>
      </c>
      <c r="T51" s="237">
        <f t="shared" si="70"/>
        <v>5888.0122435069025</v>
      </c>
      <c r="U51" s="223">
        <f t="shared" si="71"/>
        <v>100.32</v>
      </c>
      <c r="V51" s="223">
        <f t="shared" si="72"/>
        <v>39499.855200000035</v>
      </c>
      <c r="W51" s="223">
        <f t="shared" si="73"/>
        <v>393.7385885167468</v>
      </c>
      <c r="X51" s="223">
        <f t="shared" si="74"/>
        <v>37577.052000000032</v>
      </c>
      <c r="Y51" s="223">
        <f t="shared" si="75"/>
        <v>1922.8032000000001</v>
      </c>
      <c r="Z51" s="181">
        <f t="shared" si="76"/>
        <v>-45.277756493094785</v>
      </c>
      <c r="AA51" s="181">
        <f t="shared" si="77"/>
        <v>1617.3477564930954</v>
      </c>
      <c r="AB51" s="223">
        <f t="shared" si="78"/>
        <v>283.33333333333337</v>
      </c>
      <c r="AC51" s="223">
        <f t="shared" si="79"/>
        <v>137500.29166666672</v>
      </c>
      <c r="AD51" s="223">
        <f t="shared" si="80"/>
        <v>485.29514705882366</v>
      </c>
      <c r="AE51" s="223">
        <f t="shared" si="81"/>
        <v>106227.95833333337</v>
      </c>
      <c r="AF51" s="223">
        <f t="shared" si="82"/>
        <v>31272.333333333325</v>
      </c>
      <c r="AG51" s="223">
        <f>IFERROR(IF($AG$42=$BO$2,VLOOKUP($E51,BI!$K:$P,3,0),"test"),0)</f>
        <v>418</v>
      </c>
      <c r="AH51" s="223">
        <f>IFERROR(VLOOKUP($E51,BI!$K:$P,4,0),0)</f>
        <v>164582.73000000016</v>
      </c>
      <c r="AI51" s="223">
        <f t="shared" si="83"/>
        <v>393.7385885167468</v>
      </c>
      <c r="AJ51" s="223">
        <f>IFERROR(VLOOKUP($E51,BI!$K:$P,5,0),0)</f>
        <v>156571.05000000013</v>
      </c>
      <c r="AK51" s="223">
        <f>IFERROR(VLOOKUP($E51,BI!$K:$P,6,0),0)</f>
        <v>8011.68</v>
      </c>
      <c r="AL51" s="223">
        <f>IFERROR(VLOOKUP($E51,'Apr Plan'!$C:$L,8,0),0)</f>
        <v>270</v>
      </c>
      <c r="AM51" s="223">
        <f>IFERROR(VLOOKUP($E51,'Apr Plan'!$C:$L,9,0),0)</f>
        <v>130950</v>
      </c>
      <c r="AN51" s="223">
        <f t="shared" si="84"/>
        <v>485</v>
      </c>
      <c r="AP51" s="228">
        <f t="shared" si="85"/>
        <v>1.0461538461538462</v>
      </c>
      <c r="AQ51" s="228">
        <f t="shared" si="86"/>
        <v>1.0500213185694285</v>
      </c>
      <c r="AR51" s="228">
        <f t="shared" si="87"/>
        <v>1.0036968486325419</v>
      </c>
      <c r="AS51" s="228">
        <f t="shared" si="88"/>
        <v>0.67783094098883578</v>
      </c>
      <c r="AT51" s="228">
        <f t="shared" si="89"/>
        <v>0.83544787273042909</v>
      </c>
      <c r="AU51" s="228">
        <f t="shared" si="90"/>
        <v>1.2325313322399507</v>
      </c>
      <c r="AW51" s="239">
        <f t="shared" si="62"/>
        <v>0.70422535211267601</v>
      </c>
      <c r="AX51" s="239">
        <f t="shared" si="63"/>
        <v>0.29577464788732394</v>
      </c>
      <c r="AY51" s="168">
        <f t="shared" si="64"/>
        <v>0.73529411764705888</v>
      </c>
      <c r="AZ51" s="168">
        <f t="shared" si="65"/>
        <v>1</v>
      </c>
      <c r="BA51" s="168">
        <f t="shared" si="66"/>
        <v>1</v>
      </c>
      <c r="BB51" s="168">
        <f t="shared" si="67"/>
        <v>0.77256533092202551</v>
      </c>
      <c r="BC51" s="168">
        <f t="shared" si="68"/>
        <v>0.22743466907797458</v>
      </c>
    </row>
    <row r="52" spans="2:55" x14ac:dyDescent="0.25">
      <c r="B52" s="222" t="str">
        <f>IFERROR(VLOOKUP(D52,Reference!A:C,3,0),"-")</f>
        <v>Der-5</v>
      </c>
      <c r="C52" s="222" t="str">
        <f>VLOOKUP(E52,'Doctors Data'!$A:$C,3,0)</f>
        <v>SNB</v>
      </c>
      <c r="D52" s="222" t="str">
        <f>IFERROR(VLOOKUP(E52,'Doctors Data'!$A:$D,4,0),VLOOKUP(E52,BI!$A:$B,2,0))</f>
        <v>Dermatology</v>
      </c>
      <c r="E52" s="236" t="s">
        <v>225</v>
      </c>
      <c r="F52" s="223">
        <f>IFERROR(VLOOKUP($E52,BI!$A:$D,3,0),0)</f>
        <v>0</v>
      </c>
      <c r="G52" s="237">
        <f>SUMIFS('Exam &amp; Follow BI'!$J:$J,'Exam &amp; Follow BI'!$D:$D,$E52,'Exam &amp; Follow BI'!$L:$L,G$43)</f>
        <v>0</v>
      </c>
      <c r="H52" s="237">
        <f>SUMIFS('Exam &amp; Follow BI'!$J:$J,'Exam &amp; Follow BI'!$D:$D,$E52,'Exam &amp; Follow BI'!$L:$L,H$43)</f>
        <v>81</v>
      </c>
      <c r="I52" s="223">
        <f>IFERROR(VLOOKUP($E52,BI!$A:$D,4,0),0)</f>
        <v>0</v>
      </c>
      <c r="J52" s="223">
        <f t="shared" si="41"/>
        <v>0</v>
      </c>
      <c r="K52" s="237">
        <f>IFERROR(VLOOKUP($E52,BI!$A:$F,5,0),0)</f>
        <v>0</v>
      </c>
      <c r="L52" s="237">
        <f>IFERROR(VLOOKUP($E52,BI!$A:$F,6,0),0)</f>
        <v>0</v>
      </c>
      <c r="M52" s="238">
        <f t="shared" si="42"/>
        <v>0</v>
      </c>
      <c r="N52" s="238">
        <f t="shared" si="43"/>
        <v>0</v>
      </c>
      <c r="O52" s="238">
        <f t="shared" si="69"/>
        <v>0</v>
      </c>
      <c r="P52" s="237">
        <f>IFERROR(ROUND(VLOOKUP($E52,'Apr Plan'!$C$7:$T$58,14,0),0),0)</f>
        <v>0</v>
      </c>
      <c r="Q52" s="237">
        <f>IFERROR(VLOOKUP($E52,'Apr Plan'!$C$7:$T$58,15,0),0)</f>
        <v>0</v>
      </c>
      <c r="R52" s="223">
        <f t="shared" si="44"/>
        <v>0</v>
      </c>
      <c r="S52" s="237">
        <f>IFERROR(VLOOKUP($E52,'Doctors Data'!$AE:$AH,3,0),1)*$Q52</f>
        <v>0</v>
      </c>
      <c r="T52" s="237">
        <f t="shared" si="70"/>
        <v>0</v>
      </c>
      <c r="U52" s="223">
        <f t="shared" si="71"/>
        <v>9.84</v>
      </c>
      <c r="V52" s="223">
        <f t="shared" si="72"/>
        <v>1902.9119999999996</v>
      </c>
      <c r="W52" s="223">
        <f t="shared" si="73"/>
        <v>193.3853658536585</v>
      </c>
      <c r="X52" s="223">
        <f t="shared" si="74"/>
        <v>1902.9119999999996</v>
      </c>
      <c r="Y52" s="223">
        <f t="shared" si="75"/>
        <v>0</v>
      </c>
      <c r="Z52" s="181">
        <f t="shared" si="76"/>
        <v>0</v>
      </c>
      <c r="AA52" s="181">
        <f t="shared" si="77"/>
        <v>0</v>
      </c>
      <c r="AB52" s="223">
        <f t="shared" si="78"/>
        <v>0</v>
      </c>
      <c r="AC52" s="223">
        <f t="shared" si="79"/>
        <v>0</v>
      </c>
      <c r="AD52" s="223">
        <f t="shared" si="80"/>
        <v>0</v>
      </c>
      <c r="AE52" s="223">
        <f t="shared" si="81"/>
        <v>0</v>
      </c>
      <c r="AF52" s="223">
        <f t="shared" si="82"/>
        <v>0</v>
      </c>
      <c r="AG52" s="223">
        <f>IFERROR(IF($AG$42=$BO$2,VLOOKUP($E52,BI!$K:$P,3,0),"test"),0)</f>
        <v>41</v>
      </c>
      <c r="AH52" s="223">
        <f>IFERROR(VLOOKUP($E52,BI!$K:$P,4,0),0)</f>
        <v>7928.7999999999984</v>
      </c>
      <c r="AI52" s="223">
        <f t="shared" si="83"/>
        <v>193.3853658536585</v>
      </c>
      <c r="AJ52" s="223">
        <f>IFERROR(VLOOKUP($E52,BI!$K:$P,5,0),0)</f>
        <v>7928.7999999999984</v>
      </c>
      <c r="AK52" s="223">
        <f>IFERROR(VLOOKUP($E52,BI!$K:$P,6,0),0)</f>
        <v>0</v>
      </c>
      <c r="AL52" s="223">
        <f>IFERROR(VLOOKUP($E52,'Apr Plan'!$C:$L,8,0),0)</f>
        <v>0</v>
      </c>
      <c r="AM52" s="223">
        <f>IFERROR(VLOOKUP($E52,'Apr Plan'!$C:$L,9,0),0)</f>
        <v>0</v>
      </c>
      <c r="AN52" s="223">
        <f t="shared" si="84"/>
        <v>0</v>
      </c>
      <c r="AP52" s="228" t="str">
        <f t="shared" si="85"/>
        <v>-</v>
      </c>
      <c r="AQ52" s="228" t="str">
        <f t="shared" si="86"/>
        <v>-</v>
      </c>
      <c r="AR52" s="228" t="str">
        <f t="shared" si="87"/>
        <v>-</v>
      </c>
      <c r="AS52" s="228">
        <f t="shared" si="88"/>
        <v>0</v>
      </c>
      <c r="AT52" s="228">
        <f t="shared" si="89"/>
        <v>0</v>
      </c>
      <c r="AU52" s="228">
        <f t="shared" si="90"/>
        <v>0</v>
      </c>
      <c r="AW52" s="239">
        <f t="shared" si="62"/>
        <v>0</v>
      </c>
      <c r="AX52" s="239">
        <f t="shared" si="63"/>
        <v>1</v>
      </c>
      <c r="AY52" s="168" t="str">
        <f t="shared" si="64"/>
        <v>-</v>
      </c>
      <c r="AZ52" s="168" t="str">
        <f t="shared" si="65"/>
        <v>-</v>
      </c>
      <c r="BA52" s="168" t="str">
        <f t="shared" si="66"/>
        <v>-</v>
      </c>
      <c r="BB52" s="168" t="str">
        <f t="shared" si="67"/>
        <v>-</v>
      </c>
      <c r="BC52" s="168" t="str">
        <f t="shared" si="68"/>
        <v>-</v>
      </c>
    </row>
    <row r="53" spans="2:55" x14ac:dyDescent="0.25">
      <c r="B53" s="222" t="str">
        <f>IFERROR(VLOOKUP(D53,Reference!A:C,3,0),"-")</f>
        <v>Ort-17</v>
      </c>
      <c r="C53" s="222" t="str">
        <f>VLOOKUP(E53,'Doctors Data'!$A:$C,3,0)</f>
        <v>FWZ</v>
      </c>
      <c r="D53" s="222" t="str">
        <f>IFERROR(VLOOKUP(E53,'Doctors Data'!$A:$D,4,0),VLOOKUP(E53,BI!$A:$B,2,0))</f>
        <v>Orthopedics</v>
      </c>
      <c r="E53" s="236" t="s">
        <v>25</v>
      </c>
      <c r="F53" s="223">
        <f>IFERROR(VLOOKUP($E53,BI!$A:$D,3,0),0)</f>
        <v>45</v>
      </c>
      <c r="G53" s="237">
        <f>SUMIFS('Exam &amp; Follow BI'!$J:$J,'Exam &amp; Follow BI'!$D:$D,$E53,'Exam &amp; Follow BI'!$L:$L,G$43)</f>
        <v>42</v>
      </c>
      <c r="H53" s="237">
        <f>SUMIFS('Exam &amp; Follow BI'!$J:$J,'Exam &amp; Follow BI'!$D:$D,$E53,'Exam &amp; Follow BI'!$L:$L,H$43)</f>
        <v>0</v>
      </c>
      <c r="I53" s="223">
        <f>IFERROR(VLOOKUP($E53,BI!$A:$D,4,0),0)</f>
        <v>21561.75</v>
      </c>
      <c r="J53" s="223">
        <f t="shared" si="41"/>
        <v>479.15</v>
      </c>
      <c r="K53" s="237">
        <f>IFERROR(VLOOKUP($E53,BI!$A:$F,5,0),0)</f>
        <v>15222.509999999998</v>
      </c>
      <c r="L53" s="237">
        <f>IFERROR(VLOOKUP($E53,BI!$A:$F,6,0),0)</f>
        <v>6339.24</v>
      </c>
      <c r="M53" s="238">
        <f t="shared" si="42"/>
        <v>-1125.3374999999971</v>
      </c>
      <c r="N53" s="238">
        <f t="shared" si="43"/>
        <v>2520.7874999999995</v>
      </c>
      <c r="O53" s="238">
        <f t="shared" si="69"/>
        <v>1395.4500000000044</v>
      </c>
      <c r="P53" s="237">
        <f>IFERROR(ROUND(VLOOKUP($E53,'Apr Plan'!$C$7:$T$58,14,0),0),0)</f>
        <v>40</v>
      </c>
      <c r="Q53" s="237">
        <f>IFERROR(VLOOKUP($E53,'Apr Plan'!$C$7:$T$58,15,0),0)</f>
        <v>20166.299999999996</v>
      </c>
      <c r="R53" s="223">
        <f t="shared" si="44"/>
        <v>504.15749999999991</v>
      </c>
      <c r="S53" s="237">
        <f>IFERROR(VLOOKUP($E53,'Doctors Data'!$AE:$AH,3,0),1)*$Q53</f>
        <v>14394.890140892947</v>
      </c>
      <c r="T53" s="237">
        <f t="shared" si="70"/>
        <v>5771.4098591070488</v>
      </c>
      <c r="U53" s="223">
        <f t="shared" si="71"/>
        <v>49.92</v>
      </c>
      <c r="V53" s="223">
        <f t="shared" si="72"/>
        <v>21920.222399999988</v>
      </c>
      <c r="W53" s="223">
        <f t="shared" si="73"/>
        <v>439.10701923076897</v>
      </c>
      <c r="X53" s="223">
        <f t="shared" si="74"/>
        <v>15438.6096</v>
      </c>
      <c r="Y53" s="223">
        <f t="shared" si="75"/>
        <v>6481.6128000000072</v>
      </c>
      <c r="Z53" s="181">
        <f t="shared" si="76"/>
        <v>827.61985910705152</v>
      </c>
      <c r="AA53" s="181">
        <f t="shared" si="77"/>
        <v>567.83014089295102</v>
      </c>
      <c r="AB53" s="223">
        <f t="shared" si="78"/>
        <v>187.5</v>
      </c>
      <c r="AC53" s="223">
        <f t="shared" si="79"/>
        <v>89840.625</v>
      </c>
      <c r="AD53" s="223">
        <f t="shared" si="80"/>
        <v>479.15</v>
      </c>
      <c r="AE53" s="223">
        <f t="shared" si="81"/>
        <v>63427.124999999993</v>
      </c>
      <c r="AF53" s="223">
        <f t="shared" si="82"/>
        <v>26413.5</v>
      </c>
      <c r="AG53" s="223">
        <f>IFERROR(IF($AG$42=$BO$2,VLOOKUP($E53,BI!$K:$P,3,0),"test"),0)</f>
        <v>208</v>
      </c>
      <c r="AH53" s="223">
        <f>IFERROR(VLOOKUP($E53,BI!$K:$P,4,0),0)</f>
        <v>91334.259999999951</v>
      </c>
      <c r="AI53" s="223">
        <f t="shared" si="83"/>
        <v>439.10701923076897</v>
      </c>
      <c r="AJ53" s="223">
        <f>IFERROR(VLOOKUP($E53,BI!$K:$P,5,0),0)</f>
        <v>64327.54</v>
      </c>
      <c r="AK53" s="223">
        <f>IFERROR(VLOOKUP($E53,BI!$K:$P,6,0),0)</f>
        <v>27006.72000000003</v>
      </c>
      <c r="AL53" s="223">
        <f>IFERROR(VLOOKUP($E53,'Apr Plan'!$C:$L,8,0),0)</f>
        <v>165</v>
      </c>
      <c r="AM53" s="223">
        <f>IFERROR(VLOOKUP($E53,'Apr Plan'!$C:$L,9,0),0)</f>
        <v>84026.25</v>
      </c>
      <c r="AN53" s="223">
        <f t="shared" si="84"/>
        <v>509.25</v>
      </c>
      <c r="AP53" s="228">
        <f t="shared" si="85"/>
        <v>1.125</v>
      </c>
      <c r="AQ53" s="228">
        <f t="shared" si="86"/>
        <v>1.069197125898157</v>
      </c>
      <c r="AR53" s="228">
        <f t="shared" si="87"/>
        <v>0.95039744524280623</v>
      </c>
      <c r="AS53" s="228">
        <f t="shared" si="88"/>
        <v>0.90144230769230771</v>
      </c>
      <c r="AT53" s="228">
        <f t="shared" si="89"/>
        <v>0.98364649803918103</v>
      </c>
      <c r="AU53" s="228">
        <f t="shared" si="90"/>
        <v>1.0911918484914649</v>
      </c>
      <c r="AW53" s="239">
        <f t="shared" si="62"/>
        <v>1</v>
      </c>
      <c r="AX53" s="239">
        <f t="shared" si="63"/>
        <v>0</v>
      </c>
      <c r="AY53" s="168">
        <f t="shared" si="64"/>
        <v>0.93333333333333335</v>
      </c>
      <c r="AZ53" s="168">
        <f t="shared" si="65"/>
        <v>1</v>
      </c>
      <c r="BA53" s="168">
        <f t="shared" si="66"/>
        <v>0.95039744524280623</v>
      </c>
      <c r="BB53" s="168">
        <f t="shared" si="67"/>
        <v>0.70599603464468319</v>
      </c>
      <c r="BC53" s="168">
        <f t="shared" si="68"/>
        <v>0.2940039653553167</v>
      </c>
    </row>
    <row r="54" spans="2:55" x14ac:dyDescent="0.25">
      <c r="B54" s="222" t="str">
        <f>IFERROR(VLOOKUP(D54,Reference!A:C,3,0),"-")</f>
        <v>Ora-16</v>
      </c>
      <c r="C54" s="222" t="str">
        <f>VLOOKUP(E54,'Doctors Data'!$A:$C,3,0)</f>
        <v>SNB</v>
      </c>
      <c r="D54" s="222" t="str">
        <f>IFERROR(VLOOKUP(E54,'Doctors Data'!$A:$D,4,0),VLOOKUP(E54,BI!$A:$B,2,0))</f>
        <v>Oral Surgery</v>
      </c>
      <c r="E54" s="236" t="s">
        <v>28</v>
      </c>
      <c r="F54" s="223">
        <f>IFERROR(VLOOKUP($E54,BI!$A:$D,3,0),0)</f>
        <v>32</v>
      </c>
      <c r="G54" s="237">
        <f>SUMIFS('Exam &amp; Follow BI'!$J:$J,'Exam &amp; Follow BI'!$D:$D,$E54,'Exam &amp; Follow BI'!$L:$L,G$43)</f>
        <v>20</v>
      </c>
      <c r="H54" s="237">
        <f>SUMIFS('Exam &amp; Follow BI'!$J:$J,'Exam &amp; Follow BI'!$D:$D,$E54,'Exam &amp; Follow BI'!$L:$L,H$43)</f>
        <v>27</v>
      </c>
      <c r="I54" s="223">
        <f>IFERROR(VLOOKUP($E54,BI!$A:$D,4,0),0)</f>
        <v>10663.930000000004</v>
      </c>
      <c r="J54" s="223">
        <f t="shared" si="41"/>
        <v>333.24781250000012</v>
      </c>
      <c r="K54" s="237">
        <f>IFERROR(VLOOKUP($E54,BI!$A:$F,5,0),0)</f>
        <v>8337.2600000000057</v>
      </c>
      <c r="L54" s="237">
        <f>IFERROR(VLOOKUP($E54,BI!$A:$F,6,0),0)</f>
        <v>2326.6699999999996</v>
      </c>
      <c r="M54" s="238">
        <f t="shared" si="42"/>
        <v>-19905.026061538454</v>
      </c>
      <c r="N54" s="238">
        <f t="shared" si="43"/>
        <v>-6686.9591384615378</v>
      </c>
      <c r="O54" s="238">
        <f t="shared" si="69"/>
        <v>-26591.985199999992</v>
      </c>
      <c r="P54" s="237">
        <f>IFERROR(ROUND(VLOOKUP($E54,'Apr Plan'!$C$7:$T$58,14,0),0),0)</f>
        <v>39</v>
      </c>
      <c r="Q54" s="237">
        <f>IFERROR(VLOOKUP($E54,'Apr Plan'!$C$7:$T$58,15,0),0)</f>
        <v>37255.915199999996</v>
      </c>
      <c r="R54" s="223">
        <f t="shared" si="44"/>
        <v>955.27987692307681</v>
      </c>
      <c r="S54" s="237">
        <f>IFERROR(VLOOKUP($E54,'Doctors Data'!$AE:$AH,3,0),1)*$Q54</f>
        <v>29566.792931083524</v>
      </c>
      <c r="T54" s="237">
        <f t="shared" si="70"/>
        <v>7689.1222689164715</v>
      </c>
      <c r="U54" s="223">
        <f t="shared" si="71"/>
        <v>46.559999999999995</v>
      </c>
      <c r="V54" s="223">
        <f t="shared" si="72"/>
        <v>37623.124799999969</v>
      </c>
      <c r="W54" s="223">
        <f t="shared" si="73"/>
        <v>808.05680412371078</v>
      </c>
      <c r="X54" s="223">
        <f t="shared" si="74"/>
        <v>34917.67199999997</v>
      </c>
      <c r="Y54" s="223">
        <f t="shared" si="75"/>
        <v>2705.4527999999996</v>
      </c>
      <c r="Z54" s="181">
        <f t="shared" si="76"/>
        <v>-21229.532931083519</v>
      </c>
      <c r="AA54" s="181">
        <f t="shared" si="77"/>
        <v>-5362.4522689164714</v>
      </c>
      <c r="AB54" s="223">
        <f t="shared" si="78"/>
        <v>133.33333333333334</v>
      </c>
      <c r="AC54" s="223">
        <f t="shared" si="79"/>
        <v>44433.041666666686</v>
      </c>
      <c r="AD54" s="223">
        <f t="shared" si="80"/>
        <v>333.24781250000012</v>
      </c>
      <c r="AE54" s="223">
        <f t="shared" si="81"/>
        <v>34738.583333333358</v>
      </c>
      <c r="AF54" s="223">
        <f t="shared" si="82"/>
        <v>9694.4583333333321</v>
      </c>
      <c r="AG54" s="223">
        <f>IFERROR(IF($AG$42=$BO$2,VLOOKUP($E54,BI!$K:$P,3,0),"test"),0)</f>
        <v>194</v>
      </c>
      <c r="AH54" s="223">
        <f>IFERROR(VLOOKUP($E54,BI!$K:$P,4,0),0)</f>
        <v>156763.01999999987</v>
      </c>
      <c r="AI54" s="223">
        <f t="shared" si="83"/>
        <v>808.05680412371066</v>
      </c>
      <c r="AJ54" s="223">
        <f>IFERROR(VLOOKUP($E54,BI!$K:$P,5,0),0)</f>
        <v>145490.29999999987</v>
      </c>
      <c r="AK54" s="223">
        <f>IFERROR(VLOOKUP($E54,BI!$K:$P,6,0),0)</f>
        <v>11272.72</v>
      </c>
      <c r="AL54" s="223">
        <f>IFERROR(VLOOKUP($E54,'Apr Plan'!$C:$L,8,0),0)</f>
        <v>161</v>
      </c>
      <c r="AM54" s="223">
        <f>IFERROR(VLOOKUP($E54,'Apr Plan'!$C:$L,9,0),0)</f>
        <v>155232.97999999998</v>
      </c>
      <c r="AN54" s="223">
        <f t="shared" si="84"/>
        <v>964.17999999999984</v>
      </c>
      <c r="AP54" s="228">
        <f t="shared" si="85"/>
        <v>0.82051282051282048</v>
      </c>
      <c r="AQ54" s="228">
        <f t="shared" si="86"/>
        <v>0.28623454672239551</v>
      </c>
      <c r="AR54" s="228">
        <f t="shared" si="87"/>
        <v>0.34884835381791951</v>
      </c>
      <c r="AS54" s="228">
        <f t="shared" si="88"/>
        <v>0.68728522336769771</v>
      </c>
      <c r="AT54" s="228">
        <f t="shared" si="89"/>
        <v>0.28344083742879361</v>
      </c>
      <c r="AU54" s="228">
        <f t="shared" si="90"/>
        <v>0.41240641845889464</v>
      </c>
      <c r="AW54" s="239">
        <f t="shared" si="62"/>
        <v>0.42553191489361702</v>
      </c>
      <c r="AX54" s="239">
        <f t="shared" si="63"/>
        <v>0.57446808510638303</v>
      </c>
      <c r="AY54" s="168">
        <f t="shared" si="64"/>
        <v>0.625</v>
      </c>
      <c r="AZ54" s="168">
        <f t="shared" si="65"/>
        <v>0.82051282051282048</v>
      </c>
      <c r="BA54" s="168">
        <f t="shared" si="66"/>
        <v>0.34884835381791951</v>
      </c>
      <c r="BB54" s="168">
        <f t="shared" si="67"/>
        <v>0.78181871036287776</v>
      </c>
      <c r="BC54" s="168">
        <f t="shared" si="68"/>
        <v>0.21818128963712241</v>
      </c>
    </row>
    <row r="55" spans="2:55" x14ac:dyDescent="0.25">
      <c r="B55" s="222" t="str">
        <f>IFERROR(VLOOKUP(D55,Reference!A:C,3,0),"-")</f>
        <v>ER-26</v>
      </c>
      <c r="C55" s="222" t="str">
        <f>VLOOKUP(E55,'Doctors Data'!$A:$C,3,0)</f>
        <v>FWZ</v>
      </c>
      <c r="D55" s="222" t="str">
        <f>IFERROR(VLOOKUP(E55,'Doctors Data'!$A:$D,4,0),VLOOKUP(E55,BI!$A:$B,2,0))</f>
        <v>ER</v>
      </c>
      <c r="E55" s="236" t="s">
        <v>59</v>
      </c>
      <c r="F55" s="223">
        <f>IFERROR(VLOOKUP($E55,BI!$A:$D,3,0),0)</f>
        <v>42</v>
      </c>
      <c r="G55" s="237">
        <f>SUMIFS('Exam &amp; Follow BI'!$J:$J,'Exam &amp; Follow BI'!$D:$D,$E55,'Exam &amp; Follow BI'!$L:$L,G$43)</f>
        <v>0</v>
      </c>
      <c r="H55" s="237">
        <f>SUMIFS('Exam &amp; Follow BI'!$J:$J,'Exam &amp; Follow BI'!$D:$D,$E55,'Exam &amp; Follow BI'!$L:$L,H$43)</f>
        <v>2</v>
      </c>
      <c r="I55" s="223">
        <f>IFERROR(VLOOKUP($E55,BI!$A:$D,4,0),0)</f>
        <v>2888.5</v>
      </c>
      <c r="J55" s="223">
        <f t="shared" si="41"/>
        <v>68.773809523809518</v>
      </c>
      <c r="K55" s="237">
        <f>IFERROR(VLOOKUP($E55,BI!$A:$F,5,0),0)</f>
        <v>2888.5</v>
      </c>
      <c r="L55" s="237">
        <f>IFERROR(VLOOKUP($E55,BI!$A:$F,6,0),0)</f>
        <v>0</v>
      </c>
      <c r="M55" s="238">
        <f t="shared" si="42"/>
        <v>2888.5</v>
      </c>
      <c r="N55" s="238">
        <f t="shared" si="43"/>
        <v>0</v>
      </c>
      <c r="O55" s="238">
        <f t="shared" si="69"/>
        <v>2888.5</v>
      </c>
      <c r="P55" s="237">
        <f>IFERROR(ROUND(VLOOKUP($E55,'Apr Plan'!$C$7:$T$58,14,0),0),0)</f>
        <v>0</v>
      </c>
      <c r="Q55" s="237">
        <f>IFERROR(VLOOKUP($E55,'Apr Plan'!$C$7:$T$58,15,0),0)</f>
        <v>0</v>
      </c>
      <c r="R55" s="223">
        <f t="shared" si="44"/>
        <v>0</v>
      </c>
      <c r="S55" s="237">
        <f>IFERROR(VLOOKUP($E55,'Doctors Data'!$AE:$AH,3,0),1)*$Q55</f>
        <v>0</v>
      </c>
      <c r="T55" s="237">
        <f t="shared" si="70"/>
        <v>0</v>
      </c>
      <c r="U55" s="223">
        <f t="shared" si="71"/>
        <v>1.92</v>
      </c>
      <c r="V55" s="223">
        <f t="shared" si="72"/>
        <v>2711.4</v>
      </c>
      <c r="W55" s="223">
        <f t="shared" si="73"/>
        <v>1412.1875</v>
      </c>
      <c r="X55" s="223">
        <f t="shared" si="74"/>
        <v>2711.4</v>
      </c>
      <c r="Y55" s="223">
        <f t="shared" si="75"/>
        <v>0</v>
      </c>
      <c r="Z55" s="181">
        <f t="shared" si="76"/>
        <v>2888.5</v>
      </c>
      <c r="AA55" s="181">
        <f t="shared" si="77"/>
        <v>0</v>
      </c>
      <c r="AB55" s="223">
        <f t="shared" si="78"/>
        <v>175</v>
      </c>
      <c r="AC55" s="223">
        <f t="shared" si="79"/>
        <v>12035.416666666668</v>
      </c>
      <c r="AD55" s="223">
        <f t="shared" si="80"/>
        <v>68.773809523809533</v>
      </c>
      <c r="AE55" s="223">
        <f t="shared" si="81"/>
        <v>12035.416666666668</v>
      </c>
      <c r="AF55" s="223">
        <f t="shared" si="82"/>
        <v>0</v>
      </c>
      <c r="AG55" s="223">
        <f>IFERROR(IF($AG$42=$BO$2,VLOOKUP($E55,BI!$K:$P,3,0),"test"),0)</f>
        <v>8</v>
      </c>
      <c r="AH55" s="223">
        <f>IFERROR(VLOOKUP($E55,BI!$K:$P,4,0),0)</f>
        <v>11297.5</v>
      </c>
      <c r="AI55" s="223">
        <f t="shared" si="83"/>
        <v>1412.1875</v>
      </c>
      <c r="AJ55" s="223">
        <f>IFERROR(VLOOKUP($E55,BI!$K:$P,5,0),0)</f>
        <v>11297.5</v>
      </c>
      <c r="AK55" s="223">
        <f>IFERROR(VLOOKUP($E55,BI!$K:$P,6,0),0)</f>
        <v>0</v>
      </c>
      <c r="AL55" s="223">
        <f>IFERROR(VLOOKUP($E55,'Apr Plan'!$C:$L,8,0),0)</f>
        <v>0</v>
      </c>
      <c r="AM55" s="223">
        <f>IFERROR(VLOOKUP($E55,'Apr Plan'!$C:$L,9,0),0)</f>
        <v>0</v>
      </c>
      <c r="AN55" s="223">
        <f t="shared" si="84"/>
        <v>0</v>
      </c>
      <c r="AP55" s="228" t="str">
        <f t="shared" si="85"/>
        <v>-</v>
      </c>
      <c r="AQ55" s="228" t="str">
        <f t="shared" si="86"/>
        <v>-</v>
      </c>
      <c r="AR55" s="228" t="str">
        <f t="shared" si="87"/>
        <v>-</v>
      </c>
      <c r="AS55" s="228">
        <f t="shared" si="88"/>
        <v>21.875</v>
      </c>
      <c r="AT55" s="228">
        <f t="shared" si="89"/>
        <v>1.0653168105037987</v>
      </c>
      <c r="AU55" s="228">
        <f t="shared" si="90"/>
        <v>4.8700197051602223E-2</v>
      </c>
      <c r="AW55" s="239">
        <f t="shared" si="62"/>
        <v>0</v>
      </c>
      <c r="AX55" s="239">
        <f t="shared" si="63"/>
        <v>1</v>
      </c>
      <c r="AY55" s="168">
        <f t="shared" si="64"/>
        <v>0</v>
      </c>
      <c r="AZ55" s="168" t="str">
        <f t="shared" si="65"/>
        <v>-</v>
      </c>
      <c r="BA55" s="168" t="str">
        <f t="shared" si="66"/>
        <v>-</v>
      </c>
      <c r="BB55" s="168">
        <f t="shared" si="67"/>
        <v>1</v>
      </c>
      <c r="BC55" s="168">
        <f t="shared" si="68"/>
        <v>0</v>
      </c>
    </row>
    <row r="56" spans="2:55" x14ac:dyDescent="0.25">
      <c r="B56" s="222" t="str">
        <f>IFERROR(VLOOKUP(D56,Reference!A:C,3,0),"-")</f>
        <v>scr-29</v>
      </c>
      <c r="C56" s="222" t="str">
        <f>VLOOKUP(E56,'Doctors Data'!$A:$C,3,0)</f>
        <v>SNB</v>
      </c>
      <c r="D56" s="222" t="str">
        <f>IFERROR(VLOOKUP(E56,'Doctors Data'!$A:$D,4,0),VLOOKUP(E56,BI!$A:$B,2,0))</f>
        <v>Screening &amp; Scaling</v>
      </c>
      <c r="E56" s="236" t="s">
        <v>68</v>
      </c>
      <c r="F56" s="223">
        <f>IFERROR(VLOOKUP($E56,BI!$A:$D,3,0),0)</f>
        <v>30</v>
      </c>
      <c r="G56" s="237">
        <f>SUMIFS('Exam &amp; Follow BI'!$J:$J,'Exam &amp; Follow BI'!$D:$D,$E56,'Exam &amp; Follow BI'!$L:$L,G$43)</f>
        <v>15</v>
      </c>
      <c r="H56" s="237">
        <f>SUMIFS('Exam &amp; Follow BI'!$J:$J,'Exam &amp; Follow BI'!$D:$D,$E56,'Exam &amp; Follow BI'!$L:$L,H$43)</f>
        <v>2</v>
      </c>
      <c r="I56" s="223">
        <f>IFERROR(VLOOKUP($E56,BI!$A:$D,4,0),0)</f>
        <v>6272.6100000000006</v>
      </c>
      <c r="J56" s="223">
        <f t="shared" si="41"/>
        <v>209.08700000000002</v>
      </c>
      <c r="K56" s="237">
        <f>IFERROR(VLOOKUP($E56,BI!$A:$F,5,0),0)</f>
        <v>3758.9500000000007</v>
      </c>
      <c r="L56" s="237">
        <f>IFERROR(VLOOKUP($E56,BI!$A:$F,6,0),0)</f>
        <v>2513.66</v>
      </c>
      <c r="M56" s="238">
        <f t="shared" si="42"/>
        <v>1404.7620000000009</v>
      </c>
      <c r="N56" s="238">
        <f t="shared" si="43"/>
        <v>0</v>
      </c>
      <c r="O56" s="238">
        <f t="shared" si="69"/>
        <v>1404.7620000000006</v>
      </c>
      <c r="P56" s="237">
        <f>IFERROR(ROUND(VLOOKUP($E56,'Apr Plan'!$C$7:$T$58,14,0),0),0)</f>
        <v>30</v>
      </c>
      <c r="Q56" s="237">
        <f>IFERROR(VLOOKUP($E56,'Apr Plan'!$C$7:$T$58,15,0),0)</f>
        <v>4867.848</v>
      </c>
      <c r="R56" s="223">
        <f t="shared" si="44"/>
        <v>162.26159999999999</v>
      </c>
      <c r="S56" s="237">
        <f>IFERROR(VLOOKUP($E56,'Doctors Data'!$AE:$AH,3,0),1)*$Q56</f>
        <v>3049.3839525514222</v>
      </c>
      <c r="T56" s="237">
        <f t="shared" si="70"/>
        <v>1818.4640474485777</v>
      </c>
      <c r="U56" s="223">
        <f t="shared" si="71"/>
        <v>0</v>
      </c>
      <c r="V56" s="223">
        <f t="shared" si="72"/>
        <v>0</v>
      </c>
      <c r="W56" s="223">
        <f t="shared" si="73"/>
        <v>0</v>
      </c>
      <c r="X56" s="223">
        <f t="shared" si="74"/>
        <v>0</v>
      </c>
      <c r="Y56" s="223">
        <f t="shared" si="75"/>
        <v>0</v>
      </c>
      <c r="Z56" s="181">
        <f t="shared" si="76"/>
        <v>709.5660474485785</v>
      </c>
      <c r="AA56" s="181">
        <f t="shared" si="77"/>
        <v>695.19595255142212</v>
      </c>
      <c r="AB56" s="223">
        <f t="shared" si="78"/>
        <v>125</v>
      </c>
      <c r="AC56" s="223">
        <f t="shared" si="79"/>
        <v>26135.875000000004</v>
      </c>
      <c r="AD56" s="223">
        <f t="shared" si="80"/>
        <v>209.08700000000002</v>
      </c>
      <c r="AE56" s="223">
        <f t="shared" si="81"/>
        <v>15662.29166666667</v>
      </c>
      <c r="AF56" s="223">
        <f t="shared" si="82"/>
        <v>10473.583333333334</v>
      </c>
      <c r="AG56" s="223">
        <f>IFERROR(IF($AG$42=$BO$2,VLOOKUP($E56,BI!$K:$P,3,0),"test"),0)</f>
        <v>0</v>
      </c>
      <c r="AH56" s="223">
        <f>IFERROR(VLOOKUP($E56,BI!$K:$P,4,0),0)</f>
        <v>0</v>
      </c>
      <c r="AI56" s="223">
        <f t="shared" si="83"/>
        <v>0</v>
      </c>
      <c r="AJ56" s="223">
        <f>IFERROR(VLOOKUP($E56,BI!$K:$P,5,0),0)</f>
        <v>0</v>
      </c>
      <c r="AK56" s="223">
        <f>IFERROR(VLOOKUP($E56,BI!$K:$P,6,0),0)</f>
        <v>0</v>
      </c>
      <c r="AL56" s="223">
        <f>IFERROR(VLOOKUP($E56,'Apr Plan'!$C:$L,8,0),0)</f>
        <v>123</v>
      </c>
      <c r="AM56" s="223">
        <f>IFERROR(VLOOKUP($E56,'Apr Plan'!$C:$L,9,0),0)</f>
        <v>20282.7</v>
      </c>
      <c r="AN56" s="223">
        <f t="shared" si="84"/>
        <v>164.9</v>
      </c>
      <c r="AP56" s="228">
        <f t="shared" si="85"/>
        <v>1</v>
      </c>
      <c r="AQ56" s="228">
        <f t="shared" si="86"/>
        <v>1.288579676275841</v>
      </c>
      <c r="AR56" s="228">
        <f t="shared" si="87"/>
        <v>1.2885796762758412</v>
      </c>
      <c r="AS56" s="228" t="str">
        <f t="shared" si="88"/>
        <v>-</v>
      </c>
      <c r="AT56" s="228" t="str">
        <f t="shared" si="89"/>
        <v>-</v>
      </c>
      <c r="AU56" s="228" t="str">
        <f t="shared" si="90"/>
        <v>-</v>
      </c>
      <c r="AW56" s="239">
        <f t="shared" si="62"/>
        <v>0.88235294117647056</v>
      </c>
      <c r="AX56" s="239">
        <f t="shared" si="63"/>
        <v>0.11764705882352941</v>
      </c>
      <c r="AY56" s="168">
        <f t="shared" si="64"/>
        <v>0.5</v>
      </c>
      <c r="AZ56" s="168">
        <f t="shared" si="65"/>
        <v>1</v>
      </c>
      <c r="BA56" s="168">
        <f t="shared" si="66"/>
        <v>1</v>
      </c>
      <c r="BB56" s="168">
        <f t="shared" si="67"/>
        <v>0.59926410218393944</v>
      </c>
      <c r="BC56" s="168">
        <f t="shared" si="68"/>
        <v>0.40073589781606056</v>
      </c>
    </row>
    <row r="57" spans="2:55" x14ac:dyDescent="0.25">
      <c r="B57" s="222" t="str">
        <f>IFERROR(VLOOKUP(D57,Reference!A:C,3,0),"-")</f>
        <v>Der-5</v>
      </c>
      <c r="C57" s="222" t="str">
        <f>VLOOKUP(E57,'Doctors Data'!$A:$C,3,0)</f>
        <v>SNB</v>
      </c>
      <c r="D57" s="222" t="str">
        <f>IFERROR(VLOOKUP(E57,'Doctors Data'!$A:$D,4,0),VLOOKUP(E57,BI!$A:$B,2,0))</f>
        <v>Dermatology</v>
      </c>
      <c r="E57" s="236" t="s">
        <v>30</v>
      </c>
      <c r="F57" s="223">
        <f>IFERROR(VLOOKUP($E57,BI!$A:$D,3,0),0)</f>
        <v>123</v>
      </c>
      <c r="G57" s="237">
        <f>SUMIFS('Exam &amp; Follow BI'!$J:$J,'Exam &amp; Follow BI'!$D:$D,$E57,'Exam &amp; Follow BI'!$L:$L,G$43)</f>
        <v>66</v>
      </c>
      <c r="H57" s="237">
        <f>SUMIFS('Exam &amp; Follow BI'!$J:$J,'Exam &amp; Follow BI'!$D:$D,$E57,'Exam &amp; Follow BI'!$L:$L,H$43)</f>
        <v>38</v>
      </c>
      <c r="I57" s="223">
        <f>IFERROR(VLOOKUP($E57,BI!$A:$D,4,0),0)</f>
        <v>51956.829999999987</v>
      </c>
      <c r="J57" s="223">
        <f t="shared" ref="J57:J102" si="91">IFERROR(I57/F57,0)</f>
        <v>422.41325203252023</v>
      </c>
      <c r="K57" s="237">
        <f>IFERROR(VLOOKUP($E57,BI!$A:$F,5,0),0)</f>
        <v>50949.999999999993</v>
      </c>
      <c r="L57" s="237">
        <f>IFERROR(VLOOKUP($E57,BI!$A:$F,6,0),0)</f>
        <v>1006.83</v>
      </c>
      <c r="M57" s="238">
        <f t="shared" si="42"/>
        <v>-8891.2700000000095</v>
      </c>
      <c r="N57" s="238">
        <f t="shared" si="43"/>
        <v>1484.1</v>
      </c>
      <c r="O57" s="238">
        <f t="shared" si="69"/>
        <v>-7407.1700000000128</v>
      </c>
      <c r="P57" s="237">
        <f>IFERROR(ROUND(VLOOKUP($E57,'Apr Plan'!$C$7:$T$58,14,0),0),0)</f>
        <v>120</v>
      </c>
      <c r="Q57" s="237">
        <f>IFERROR(VLOOKUP($E57,'Apr Plan'!$C$7:$T$58,15,0),0)</f>
        <v>59364</v>
      </c>
      <c r="R57" s="223">
        <f t="shared" ref="R57:R102" si="92">IFERROR(Q57/P57,0)</f>
        <v>494.7</v>
      </c>
      <c r="S57" s="237">
        <f>IFERROR(VLOOKUP($E57,'Doctors Data'!$AE:$AH,3,0),1)*$Q57</f>
        <v>57526.314154874024</v>
      </c>
      <c r="T57" s="237">
        <f t="shared" si="70"/>
        <v>1837.6858451259759</v>
      </c>
      <c r="U57" s="223">
        <f t="shared" si="71"/>
        <v>174</v>
      </c>
      <c r="V57" s="223">
        <f t="shared" si="72"/>
        <v>80877.256799999916</v>
      </c>
      <c r="W57" s="223">
        <f t="shared" si="73"/>
        <v>464.81182068965467</v>
      </c>
      <c r="X57" s="223">
        <f t="shared" si="74"/>
        <v>80506.28639999991</v>
      </c>
      <c r="Y57" s="223">
        <f t="shared" si="75"/>
        <v>370.97039999999998</v>
      </c>
      <c r="Z57" s="181">
        <f t="shared" si="76"/>
        <v>-6576.3141548740314</v>
      </c>
      <c r="AA57" s="181">
        <f t="shared" si="77"/>
        <v>-830.85584512597586</v>
      </c>
      <c r="AB57" s="223">
        <f t="shared" si="78"/>
        <v>512.5</v>
      </c>
      <c r="AC57" s="223">
        <f t="shared" si="79"/>
        <v>216486.79166666663</v>
      </c>
      <c r="AD57" s="223">
        <f t="shared" si="80"/>
        <v>422.41325203252023</v>
      </c>
      <c r="AE57" s="223">
        <f t="shared" si="81"/>
        <v>212291.66666666666</v>
      </c>
      <c r="AF57" s="223">
        <f t="shared" si="82"/>
        <v>4195.125</v>
      </c>
      <c r="AG57" s="223">
        <f>IFERROR(IF($AG$42=$BO$2,VLOOKUP($E57,BI!$K:$P,3,0),"test"),0)</f>
        <v>725</v>
      </c>
      <c r="AH57" s="223">
        <f>IFERROR(VLOOKUP($E57,BI!$K:$P,4,0),0)</f>
        <v>336988.56999999966</v>
      </c>
      <c r="AI57" s="223">
        <f t="shared" si="83"/>
        <v>464.81182068965472</v>
      </c>
      <c r="AJ57" s="223">
        <f>IFERROR(VLOOKUP($E57,BI!$K:$P,5,0),0)</f>
        <v>335442.85999999964</v>
      </c>
      <c r="AK57" s="223">
        <f>IFERROR(VLOOKUP($E57,BI!$K:$P,6,0),0)</f>
        <v>1545.71</v>
      </c>
      <c r="AL57" s="223">
        <f>IFERROR(VLOOKUP($E57,'Apr Plan'!$C:$L,8,0),0)</f>
        <v>500</v>
      </c>
      <c r="AM57" s="223">
        <f>IFERROR(VLOOKUP($E57,'Apr Plan'!$C:$L,9,0),0)</f>
        <v>247350</v>
      </c>
      <c r="AN57" s="223">
        <f t="shared" si="84"/>
        <v>494.7</v>
      </c>
      <c r="AP57" s="228">
        <f t="shared" si="85"/>
        <v>1.0249999999999999</v>
      </c>
      <c r="AQ57" s="228">
        <f t="shared" si="86"/>
        <v>0.87522454686341866</v>
      </c>
      <c r="AR57" s="228">
        <f t="shared" si="87"/>
        <v>0.85387760669601831</v>
      </c>
      <c r="AS57" s="228">
        <f t="shared" si="88"/>
        <v>0.7068965517241379</v>
      </c>
      <c r="AT57" s="228">
        <f t="shared" si="89"/>
        <v>0.64241582931630836</v>
      </c>
      <c r="AU57" s="228">
        <f t="shared" si="90"/>
        <v>0.90878336830111928</v>
      </c>
      <c r="AW57" s="239">
        <f t="shared" si="62"/>
        <v>0.63461538461538458</v>
      </c>
      <c r="AX57" s="239">
        <f t="shared" si="63"/>
        <v>0.36538461538461536</v>
      </c>
      <c r="AY57" s="168">
        <f t="shared" si="64"/>
        <v>0.53658536585365857</v>
      </c>
      <c r="AZ57" s="168">
        <f t="shared" si="65"/>
        <v>1</v>
      </c>
      <c r="BA57" s="168">
        <f t="shared" si="66"/>
        <v>0.85387760669601831</v>
      </c>
      <c r="BB57" s="168">
        <f t="shared" si="67"/>
        <v>0.98062179698030083</v>
      </c>
      <c r="BC57" s="168">
        <f t="shared" si="68"/>
        <v>1.9378203019699246E-2</v>
      </c>
    </row>
    <row r="58" spans="2:55" x14ac:dyDescent="0.25">
      <c r="B58" s="222" t="str">
        <f>IFERROR(VLOOKUP(D58,Reference!A:C,3,0),"-")</f>
        <v>Pho-33</v>
      </c>
      <c r="C58" s="222" t="str">
        <f>VLOOKUP(E58,'Doctors Data'!$A:$C,3,0)</f>
        <v>SNB</v>
      </c>
      <c r="D58" s="222" t="str">
        <f>IFERROR(VLOOKUP(E58,'Doctors Data'!$A:$D,4,0),VLOOKUP(E58,BI!$A:$B,2,0))</f>
        <v>Phonatics</v>
      </c>
      <c r="E58" s="236" t="s">
        <v>33</v>
      </c>
      <c r="F58" s="223">
        <f>IFERROR(VLOOKUP($E58,BI!$A:$D,3,0),0)</f>
        <v>5</v>
      </c>
      <c r="G58" s="237">
        <f>SUMIFS('Exam &amp; Follow BI'!$J:$J,'Exam &amp; Follow BI'!$D:$D,$E58,'Exam &amp; Follow BI'!$L:$L,G$43)</f>
        <v>4</v>
      </c>
      <c r="H58" s="237">
        <f>SUMIFS('Exam &amp; Follow BI'!$J:$J,'Exam &amp; Follow BI'!$D:$D,$E58,'Exam &amp; Follow BI'!$L:$L,H$43)</f>
        <v>11</v>
      </c>
      <c r="I58" s="223">
        <f>IFERROR(VLOOKUP($E58,BI!$A:$D,4,0),0)</f>
        <v>3614.39</v>
      </c>
      <c r="J58" s="223">
        <f t="shared" si="91"/>
        <v>722.87799999999993</v>
      </c>
      <c r="K58" s="237">
        <f>IFERROR(VLOOKUP($E58,BI!$A:$F,5,0),0)</f>
        <v>458.79</v>
      </c>
      <c r="L58" s="237">
        <f>IFERROR(VLOOKUP($E58,BI!$A:$F,6,0),0)</f>
        <v>3155.6000000000004</v>
      </c>
      <c r="M58" s="238">
        <f t="shared" si="42"/>
        <v>1406.7108421052628</v>
      </c>
      <c r="N58" s="238">
        <f t="shared" si="43"/>
        <v>-6181.5016421052633</v>
      </c>
      <c r="O58" s="238">
        <f t="shared" si="69"/>
        <v>-4774.7908000000007</v>
      </c>
      <c r="P58" s="237">
        <f>IFERROR(ROUND(VLOOKUP($E58,'Apr Plan'!$C$7:$T$58,14,0),0),0)</f>
        <v>19</v>
      </c>
      <c r="Q58" s="237">
        <f>IFERROR(VLOOKUP($E58,'Apr Plan'!$C$7:$T$58,15,0),0)</f>
        <v>8389.1808000000001</v>
      </c>
      <c r="R58" s="223">
        <f t="shared" si="92"/>
        <v>441.53583157894735</v>
      </c>
      <c r="S58" s="237">
        <f>IFERROR(VLOOKUP($E58,'Doctors Data'!$AE:$AH,3,0),1)*$Q58</f>
        <v>5799.8173827964474</v>
      </c>
      <c r="T58" s="237">
        <f t="shared" si="70"/>
        <v>2589.3634172035527</v>
      </c>
      <c r="U58" s="223">
        <f t="shared" si="71"/>
        <v>18</v>
      </c>
      <c r="V58" s="223">
        <f t="shared" si="72"/>
        <v>6428.5079999999998</v>
      </c>
      <c r="W58" s="223">
        <f t="shared" si="73"/>
        <v>357.1393333333333</v>
      </c>
      <c r="X58" s="223">
        <f t="shared" si="74"/>
        <v>6361.308</v>
      </c>
      <c r="Y58" s="223">
        <f t="shared" si="75"/>
        <v>67.2</v>
      </c>
      <c r="Z58" s="181">
        <f t="shared" si="76"/>
        <v>-5341.0273827964475</v>
      </c>
      <c r="AA58" s="181">
        <f t="shared" si="77"/>
        <v>566.23658279644769</v>
      </c>
      <c r="AB58" s="223">
        <f t="shared" si="78"/>
        <v>20.833333333333336</v>
      </c>
      <c r="AC58" s="223">
        <f t="shared" si="79"/>
        <v>15059.958333333334</v>
      </c>
      <c r="AD58" s="223">
        <f t="shared" si="80"/>
        <v>722.87799999999993</v>
      </c>
      <c r="AE58" s="223">
        <f t="shared" si="81"/>
        <v>1911.6250000000002</v>
      </c>
      <c r="AF58" s="223">
        <f t="shared" si="82"/>
        <v>13148.333333333336</v>
      </c>
      <c r="AG58" s="223">
        <f>IFERROR(IF($AG$42=$BO$2,VLOOKUP($E58,BI!$K:$P,3,0),"test"),0)</f>
        <v>75</v>
      </c>
      <c r="AH58" s="223">
        <f>IFERROR(VLOOKUP($E58,BI!$K:$P,4,0),0)</f>
        <v>26785.45</v>
      </c>
      <c r="AI58" s="223">
        <f t="shared" si="83"/>
        <v>357.13933333333335</v>
      </c>
      <c r="AJ58" s="223">
        <f>IFERROR(VLOOKUP($E58,BI!$K:$P,5,0),0)</f>
        <v>26505.45</v>
      </c>
      <c r="AK58" s="223">
        <f>IFERROR(VLOOKUP($E58,BI!$K:$P,6,0),0)</f>
        <v>280</v>
      </c>
      <c r="AL58" s="223">
        <f>IFERROR(VLOOKUP($E58,'Apr Plan'!$C:$L,8,0),0)</f>
        <v>78</v>
      </c>
      <c r="AM58" s="223">
        <f>IFERROR(VLOOKUP($E58,'Apr Plan'!$C:$L,9,0),0)</f>
        <v>34954.92</v>
      </c>
      <c r="AN58" s="223">
        <f t="shared" si="84"/>
        <v>448.14</v>
      </c>
      <c r="AP58" s="228">
        <f t="shared" si="85"/>
        <v>0.26315789473684209</v>
      </c>
      <c r="AQ58" s="228">
        <f t="shared" si="86"/>
        <v>0.43083944501470273</v>
      </c>
      <c r="AR58" s="228">
        <f t="shared" si="87"/>
        <v>1.6371898910558704</v>
      </c>
      <c r="AS58" s="228">
        <f t="shared" si="88"/>
        <v>0.27777777777777779</v>
      </c>
      <c r="AT58" s="228">
        <f t="shared" si="89"/>
        <v>0.56224399191849805</v>
      </c>
      <c r="AU58" s="228">
        <f t="shared" si="90"/>
        <v>2.0240783709065928</v>
      </c>
      <c r="AW58" s="239">
        <f t="shared" si="62"/>
        <v>0.26666666666666666</v>
      </c>
      <c r="AX58" s="239">
        <f t="shared" si="63"/>
        <v>0.73333333333333328</v>
      </c>
      <c r="AY58" s="168">
        <f t="shared" si="64"/>
        <v>0.8</v>
      </c>
      <c r="AZ58" s="168">
        <f t="shared" si="65"/>
        <v>0.26315789473684209</v>
      </c>
      <c r="BA58" s="168">
        <f t="shared" si="66"/>
        <v>1</v>
      </c>
      <c r="BB58" s="168">
        <f t="shared" si="67"/>
        <v>0.12693428213336139</v>
      </c>
      <c r="BC58" s="168">
        <f t="shared" si="68"/>
        <v>0.87306571786663878</v>
      </c>
    </row>
    <row r="59" spans="2:55" x14ac:dyDescent="0.25">
      <c r="B59" s="222" t="str">
        <f>IFERROR(VLOOKUP(D59,Reference!A:C,3,0),"-")</f>
        <v>HOM-43</v>
      </c>
      <c r="C59" s="222" t="str">
        <f>VLOOKUP(E59,'Doctors Data'!$A:$C,3,0)</f>
        <v>FWZ</v>
      </c>
      <c r="D59" s="222" t="str">
        <f>IFERROR(VLOOKUP(E59,'Doctors Data'!$A:$D,4,0),VLOOKUP(E59,BI!$A:$B,2,0))</f>
        <v>Home Care</v>
      </c>
      <c r="E59" s="236" t="s">
        <v>70</v>
      </c>
      <c r="F59" s="223">
        <f>IFERROR(VLOOKUP($E59,BI!$A:$D,3,0),0)</f>
        <v>5</v>
      </c>
      <c r="G59" s="237">
        <f>SUMIFS('Exam &amp; Follow BI'!$J:$J,'Exam &amp; Follow BI'!$D:$D,$E59,'Exam &amp; Follow BI'!$L:$L,G$43)</f>
        <v>5</v>
      </c>
      <c r="H59" s="237">
        <f>SUMIFS('Exam &amp; Follow BI'!$J:$J,'Exam &amp; Follow BI'!$D:$D,$E59,'Exam &amp; Follow BI'!$L:$L,H$43)</f>
        <v>0</v>
      </c>
      <c r="I59" s="223">
        <f>IFERROR(VLOOKUP($E59,BI!$A:$D,4,0),0)</f>
        <v>9949.99</v>
      </c>
      <c r="J59" s="223">
        <f t="shared" si="91"/>
        <v>1989.998</v>
      </c>
      <c r="K59" s="237">
        <f>IFERROR(VLOOKUP($E59,BI!$A:$F,5,0),0)</f>
        <v>9949.99</v>
      </c>
      <c r="L59" s="237">
        <f>IFERROR(VLOOKUP($E59,BI!$A:$F,6,0),0)</f>
        <v>0</v>
      </c>
      <c r="M59" s="238">
        <f t="shared" si="42"/>
        <v>4161.1900000000005</v>
      </c>
      <c r="N59" s="238">
        <f t="shared" si="43"/>
        <v>-5788.8</v>
      </c>
      <c r="O59" s="238">
        <f t="shared" si="69"/>
        <v>-1627.6100000000006</v>
      </c>
      <c r="P59" s="237">
        <f>IFERROR(ROUND(VLOOKUP($E59,'Apr Plan'!$C$7:$T$58,14,0),0),0)</f>
        <v>10</v>
      </c>
      <c r="Q59" s="237">
        <f>IFERROR(VLOOKUP($E59,'Apr Plan'!$C$7:$T$58,15,0),0)</f>
        <v>11577.6</v>
      </c>
      <c r="R59" s="223">
        <f t="shared" si="92"/>
        <v>1157.76</v>
      </c>
      <c r="S59" s="237">
        <f>IFERROR(VLOOKUP($E59,'Doctors Data'!$AE:$AH,3,0),1)*$Q59</f>
        <v>11577.6</v>
      </c>
      <c r="T59" s="237">
        <f t="shared" si="70"/>
        <v>0</v>
      </c>
      <c r="U59" s="223">
        <f t="shared" si="71"/>
        <v>0</v>
      </c>
      <c r="V59" s="223">
        <f t="shared" si="72"/>
        <v>0</v>
      </c>
      <c r="W59" s="223">
        <f t="shared" si="73"/>
        <v>0</v>
      </c>
      <c r="X59" s="223">
        <f t="shared" si="74"/>
        <v>0</v>
      </c>
      <c r="Y59" s="223">
        <f t="shared" si="75"/>
        <v>0</v>
      </c>
      <c r="Z59" s="181">
        <f t="shared" si="76"/>
        <v>-1627.6100000000006</v>
      </c>
      <c r="AA59" s="181">
        <f t="shared" si="77"/>
        <v>0</v>
      </c>
      <c r="AB59" s="223">
        <f t="shared" si="78"/>
        <v>20.833333333333336</v>
      </c>
      <c r="AC59" s="223">
        <f t="shared" si="79"/>
        <v>41458.291666666664</v>
      </c>
      <c r="AD59" s="223">
        <f t="shared" si="80"/>
        <v>1989.9979999999996</v>
      </c>
      <c r="AE59" s="223">
        <f t="shared" si="81"/>
        <v>41458.291666666664</v>
      </c>
      <c r="AF59" s="223">
        <f t="shared" si="82"/>
        <v>0</v>
      </c>
      <c r="AG59" s="223">
        <f>IFERROR(IF($AG$42=$BO$2,VLOOKUP($E59,BI!$K:$P,3,0),"test"),0)</f>
        <v>0</v>
      </c>
      <c r="AH59" s="223">
        <f>IFERROR(VLOOKUP($E59,BI!$K:$P,4,0),0)</f>
        <v>0</v>
      </c>
      <c r="AI59" s="223">
        <f t="shared" si="83"/>
        <v>0</v>
      </c>
      <c r="AJ59" s="223">
        <f>IFERROR(VLOOKUP($E59,BI!$K:$P,5,0),0)</f>
        <v>0</v>
      </c>
      <c r="AK59" s="223">
        <f>IFERROR(VLOOKUP($E59,BI!$K:$P,6,0),0)</f>
        <v>0</v>
      </c>
      <c r="AL59" s="223">
        <f>IFERROR(VLOOKUP($E59,'Apr Plan'!$C:$L,8,0),0)</f>
        <v>40.200000000000003</v>
      </c>
      <c r="AM59" s="223">
        <f>IFERROR(VLOOKUP($E59,'Apr Plan'!$C:$L,9,0),0)</f>
        <v>48240</v>
      </c>
      <c r="AN59" s="223">
        <f t="shared" si="84"/>
        <v>1200</v>
      </c>
      <c r="AP59" s="228">
        <f t="shared" si="85"/>
        <v>0.5</v>
      </c>
      <c r="AQ59" s="228">
        <f t="shared" si="86"/>
        <v>0.85941732310668872</v>
      </c>
      <c r="AR59" s="228">
        <f t="shared" si="87"/>
        <v>1.7188346462133777</v>
      </c>
      <c r="AS59" s="228" t="str">
        <f t="shared" si="88"/>
        <v>-</v>
      </c>
      <c r="AT59" s="228" t="str">
        <f t="shared" si="89"/>
        <v>-</v>
      </c>
      <c r="AU59" s="228" t="str">
        <f t="shared" si="90"/>
        <v>-</v>
      </c>
      <c r="AW59" s="239">
        <f t="shared" si="62"/>
        <v>1</v>
      </c>
      <c r="AX59" s="239">
        <f t="shared" si="63"/>
        <v>0</v>
      </c>
      <c r="AY59" s="168">
        <f t="shared" si="64"/>
        <v>1</v>
      </c>
      <c r="AZ59" s="168">
        <f t="shared" si="65"/>
        <v>0.5</v>
      </c>
      <c r="BA59" s="168">
        <f t="shared" si="66"/>
        <v>1</v>
      </c>
      <c r="BB59" s="168">
        <f t="shared" si="67"/>
        <v>1</v>
      </c>
      <c r="BC59" s="168">
        <f t="shared" si="68"/>
        <v>0</v>
      </c>
    </row>
    <row r="60" spans="2:55" x14ac:dyDescent="0.25">
      <c r="B60" s="222" t="str">
        <f>IFERROR(VLOOKUP(D60,Reference!A:C,3,0),"-")</f>
        <v>End-8</v>
      </c>
      <c r="C60" s="222" t="str">
        <f>VLOOKUP(E60,'Doctors Data'!$A:$C,3,0)</f>
        <v>FWZ</v>
      </c>
      <c r="D60" s="222" t="str">
        <f>IFERROR(VLOOKUP(E60,'Doctors Data'!$A:$D,4,0),VLOOKUP(E60,BI!$A:$B,2,0))</f>
        <v>Endodontics</v>
      </c>
      <c r="E60" s="236" t="s">
        <v>18</v>
      </c>
      <c r="F60" s="223">
        <f>IFERROR(VLOOKUP($E60,BI!$A:$D,3,0),0)</f>
        <v>31</v>
      </c>
      <c r="G60" s="237">
        <f>SUMIFS('Exam &amp; Follow BI'!$J:$J,'Exam &amp; Follow BI'!$D:$D,$E60,'Exam &amp; Follow BI'!$L:$L,G$43)</f>
        <v>30</v>
      </c>
      <c r="H60" s="237">
        <f>SUMIFS('Exam &amp; Follow BI'!$J:$J,'Exam &amp; Follow BI'!$D:$D,$E60,'Exam &amp; Follow BI'!$L:$L,H$43)</f>
        <v>1</v>
      </c>
      <c r="I60" s="223">
        <f>IFERROR(VLOOKUP($E60,BI!$A:$D,4,0),0)</f>
        <v>16595</v>
      </c>
      <c r="J60" s="223">
        <f t="shared" si="91"/>
        <v>535.32258064516134</v>
      </c>
      <c r="K60" s="237">
        <f>IFERROR(VLOOKUP($E60,BI!$A:$F,5,0),0)</f>
        <v>14420.7</v>
      </c>
      <c r="L60" s="237">
        <f>IFERROR(VLOOKUP($E60,BI!$A:$F,6,0),0)</f>
        <v>2174.3000000000002</v>
      </c>
      <c r="M60" s="238">
        <f t="shared" si="42"/>
        <v>-7635.4059999999945</v>
      </c>
      <c r="N60" s="238">
        <f t="shared" si="43"/>
        <v>5471.3819999999987</v>
      </c>
      <c r="O60" s="238">
        <f t="shared" si="69"/>
        <v>-2164.0239999999976</v>
      </c>
      <c r="P60" s="237">
        <f>IFERROR(ROUND(VLOOKUP($E60,'Apr Plan'!$C$7:$T$58,14,0),0),0)</f>
        <v>24</v>
      </c>
      <c r="Q60" s="237">
        <f>IFERROR(VLOOKUP($E60,'Apr Plan'!$C$7:$T$58,15,0),0)</f>
        <v>18759.023999999998</v>
      </c>
      <c r="R60" s="223">
        <f t="shared" si="92"/>
        <v>781.62599999999986</v>
      </c>
      <c r="S60" s="237">
        <f>IFERROR(VLOOKUP($E60,'Doctors Data'!$AE:$AH,3,0),1)*$Q60</f>
        <v>15512.937423580979</v>
      </c>
      <c r="T60" s="237">
        <f t="shared" si="70"/>
        <v>3246.0865764190185</v>
      </c>
      <c r="U60" s="223">
        <f t="shared" si="71"/>
        <v>45.36</v>
      </c>
      <c r="V60" s="223">
        <f t="shared" si="72"/>
        <v>31133.846399999995</v>
      </c>
      <c r="W60" s="223">
        <f t="shared" si="73"/>
        <v>686.37227513227504</v>
      </c>
      <c r="X60" s="223">
        <f t="shared" si="74"/>
        <v>28934.822399999997</v>
      </c>
      <c r="Y60" s="223">
        <f t="shared" si="75"/>
        <v>2199.0239999999999</v>
      </c>
      <c r="Z60" s="181">
        <f t="shared" si="76"/>
        <v>-1092.2374235809784</v>
      </c>
      <c r="AA60" s="181">
        <f t="shared" si="77"/>
        <v>-1071.7865764190183</v>
      </c>
      <c r="AB60" s="223">
        <f t="shared" si="78"/>
        <v>129.16666666666669</v>
      </c>
      <c r="AC60" s="223">
        <f t="shared" si="79"/>
        <v>69145.833333333343</v>
      </c>
      <c r="AD60" s="223">
        <f t="shared" si="80"/>
        <v>535.32258064516134</v>
      </c>
      <c r="AE60" s="223">
        <f t="shared" si="81"/>
        <v>60086.250000000007</v>
      </c>
      <c r="AF60" s="223">
        <f t="shared" si="82"/>
        <v>9059.5833333333339</v>
      </c>
      <c r="AG60" s="223">
        <f>IFERROR(IF($AG$42=$BO$2,VLOOKUP($E60,BI!$K:$P,3,0),"test"),0)</f>
        <v>189</v>
      </c>
      <c r="AH60" s="223">
        <f>IFERROR(VLOOKUP($E60,BI!$K:$P,4,0),0)</f>
        <v>129724.35999999999</v>
      </c>
      <c r="AI60" s="223">
        <f t="shared" si="83"/>
        <v>686.37227513227504</v>
      </c>
      <c r="AJ60" s="223">
        <f>IFERROR(VLOOKUP($E60,BI!$K:$P,5,0),0)</f>
        <v>120561.76</v>
      </c>
      <c r="AK60" s="223">
        <f>IFERROR(VLOOKUP($E60,BI!$K:$P,6,0),0)</f>
        <v>9162.6</v>
      </c>
      <c r="AL60" s="223">
        <f>IFERROR(VLOOKUP($E60,'Apr Plan'!$C:$L,8,0),0)</f>
        <v>102</v>
      </c>
      <c r="AM60" s="223">
        <f>IFERROR(VLOOKUP($E60,'Apr Plan'!$C:$L,9,0),0)</f>
        <v>78162.599999999991</v>
      </c>
      <c r="AN60" s="223">
        <f t="shared" si="84"/>
        <v>766.3</v>
      </c>
      <c r="AP60" s="228">
        <f t="shared" si="85"/>
        <v>1.2916666666666667</v>
      </c>
      <c r="AQ60" s="228">
        <f t="shared" si="86"/>
        <v>0.88464090669109452</v>
      </c>
      <c r="AR60" s="228">
        <f t="shared" si="87"/>
        <v>0.68488328259955711</v>
      </c>
      <c r="AS60" s="228">
        <f t="shared" si="88"/>
        <v>0.68342151675485008</v>
      </c>
      <c r="AT60" s="228">
        <f t="shared" si="89"/>
        <v>0.53302119458005681</v>
      </c>
      <c r="AU60" s="228">
        <f t="shared" si="90"/>
        <v>0.77993036729520582</v>
      </c>
      <c r="AW60" s="239">
        <f t="shared" si="62"/>
        <v>0.967741935483871</v>
      </c>
      <c r="AX60" s="239">
        <f t="shared" si="63"/>
        <v>3.2258064516129031E-2</v>
      </c>
      <c r="AY60" s="168">
        <f t="shared" si="64"/>
        <v>0.967741935483871</v>
      </c>
      <c r="AZ60" s="168">
        <f t="shared" si="65"/>
        <v>1</v>
      </c>
      <c r="BA60" s="168">
        <f t="shared" si="66"/>
        <v>0.68488328259955711</v>
      </c>
      <c r="BB60" s="168">
        <f t="shared" si="67"/>
        <v>0.86897860801446225</v>
      </c>
      <c r="BC60" s="168">
        <f t="shared" si="68"/>
        <v>0.13102139198553783</v>
      </c>
    </row>
    <row r="61" spans="2:55" x14ac:dyDescent="0.25">
      <c r="B61" s="222" t="str">
        <f>IFERROR(VLOOKUP(D61,Reference!A:C,3,0),"-")</f>
        <v>Int-10</v>
      </c>
      <c r="C61" s="222" t="str">
        <f>VLOOKUP(E61,'Doctors Data'!$A:$C,3,0)</f>
        <v>FWZ</v>
      </c>
      <c r="D61" s="222" t="str">
        <f>IFERROR(VLOOKUP(E61,'Doctors Data'!$A:$D,4,0),VLOOKUP(E61,BI!$A:$B,2,0))</f>
        <v>Internal Medicine</v>
      </c>
      <c r="E61" s="236" t="s">
        <v>43</v>
      </c>
      <c r="F61" s="223">
        <f>IFERROR(VLOOKUP($E61,BI!$A:$D,3,0),0)</f>
        <v>43</v>
      </c>
      <c r="G61" s="237">
        <f>SUMIFS('Exam &amp; Follow BI'!$J:$J,'Exam &amp; Follow BI'!$D:$D,$E61,'Exam &amp; Follow BI'!$L:$L,G$43)</f>
        <v>41</v>
      </c>
      <c r="H61" s="237">
        <f>SUMIFS('Exam &amp; Follow BI'!$J:$J,'Exam &amp; Follow BI'!$D:$D,$E61,'Exam &amp; Follow BI'!$L:$L,H$43)</f>
        <v>2</v>
      </c>
      <c r="I61" s="223">
        <f>IFERROR(VLOOKUP($E61,BI!$A:$D,4,0),0)</f>
        <v>15638.7</v>
      </c>
      <c r="J61" s="223">
        <f t="shared" si="91"/>
        <v>363.69069767441863</v>
      </c>
      <c r="K61" s="237">
        <f>IFERROR(VLOOKUP($E61,BI!$A:$F,5,0),0)</f>
        <v>12254.599999999999</v>
      </c>
      <c r="L61" s="237">
        <f>IFERROR(VLOOKUP($E61,BI!$A:$F,6,0),0)</f>
        <v>3384.1</v>
      </c>
      <c r="M61" s="238">
        <f t="shared" si="42"/>
        <v>-822.34907368421045</v>
      </c>
      <c r="N61" s="238">
        <f t="shared" si="43"/>
        <v>-12632.898126315789</v>
      </c>
      <c r="O61" s="238">
        <f t="shared" si="69"/>
        <v>-13455.247200000002</v>
      </c>
      <c r="P61" s="237">
        <f>IFERROR(ROUND(VLOOKUP($E61,'Apr Plan'!$C$7:$T$58,14,0),0),0)</f>
        <v>76</v>
      </c>
      <c r="Q61" s="237">
        <f>IFERROR(VLOOKUP($E61,'Apr Plan'!$C$7:$T$58,15,0),0)</f>
        <v>29093.947200000002</v>
      </c>
      <c r="R61" s="223">
        <f t="shared" si="92"/>
        <v>382.81509473684213</v>
      </c>
      <c r="S61" s="237">
        <f>IFERROR(VLOOKUP($E61,'Doctors Data'!$AE:$AH,3,0),1)*$Q61</f>
        <v>24166.320053913594</v>
      </c>
      <c r="T61" s="237">
        <f t="shared" si="70"/>
        <v>4927.6271460864082</v>
      </c>
      <c r="U61" s="223">
        <f t="shared" si="71"/>
        <v>81.84</v>
      </c>
      <c r="V61" s="223">
        <f t="shared" si="72"/>
        <v>29308.463999999985</v>
      </c>
      <c r="W61" s="223">
        <f t="shared" si="73"/>
        <v>358.11906158357755</v>
      </c>
      <c r="X61" s="223">
        <f t="shared" si="74"/>
        <v>27287.500799999994</v>
      </c>
      <c r="Y61" s="223">
        <f t="shared" si="75"/>
        <v>2020.9631999999992</v>
      </c>
      <c r="Z61" s="181">
        <f t="shared" si="76"/>
        <v>-11911.720053913596</v>
      </c>
      <c r="AA61" s="181">
        <f t="shared" si="77"/>
        <v>-1543.5271460864083</v>
      </c>
      <c r="AB61" s="223">
        <f t="shared" si="78"/>
        <v>179.16666666666669</v>
      </c>
      <c r="AC61" s="223">
        <f t="shared" si="79"/>
        <v>65161.250000000007</v>
      </c>
      <c r="AD61" s="223">
        <f t="shared" si="80"/>
        <v>363.69069767441863</v>
      </c>
      <c r="AE61" s="223">
        <f t="shared" si="81"/>
        <v>51060.833333333328</v>
      </c>
      <c r="AF61" s="223">
        <f t="shared" si="82"/>
        <v>14100.416666666666</v>
      </c>
      <c r="AG61" s="223">
        <f>IFERROR(IF($AG$42=$BO$2,VLOOKUP($E61,BI!$K:$P,3,0),"test"),0)</f>
        <v>341</v>
      </c>
      <c r="AH61" s="223">
        <f>IFERROR(VLOOKUP($E61,BI!$K:$P,4,0),0)</f>
        <v>122118.59999999995</v>
      </c>
      <c r="AI61" s="223">
        <f t="shared" si="83"/>
        <v>358.11906158357755</v>
      </c>
      <c r="AJ61" s="223">
        <f>IFERROR(VLOOKUP($E61,BI!$K:$P,5,0),0)</f>
        <v>113697.91999999998</v>
      </c>
      <c r="AK61" s="223">
        <f>IFERROR(VLOOKUP($E61,BI!$K:$P,6,0),0)</f>
        <v>8420.6799999999967</v>
      </c>
      <c r="AL61" s="223">
        <f>IFERROR(VLOOKUP($E61,'Apr Plan'!$C:$L,8,0),0)</f>
        <v>318</v>
      </c>
      <c r="AM61" s="223">
        <f>IFERROR(VLOOKUP($E61,'Apr Plan'!$C:$L,9,0),0)</f>
        <v>121224.78</v>
      </c>
      <c r="AN61" s="223">
        <f t="shared" si="84"/>
        <v>381.21</v>
      </c>
      <c r="AP61" s="228">
        <f t="shared" si="85"/>
        <v>0.56578947368421051</v>
      </c>
      <c r="AQ61" s="228">
        <f t="shared" si="86"/>
        <v>0.53752417616266246</v>
      </c>
      <c r="AR61" s="228">
        <f t="shared" si="87"/>
        <v>0.95004272996191508</v>
      </c>
      <c r="AS61" s="228">
        <f t="shared" si="88"/>
        <v>0.52541544477028346</v>
      </c>
      <c r="AT61" s="228">
        <f t="shared" si="89"/>
        <v>0.53358988720800959</v>
      </c>
      <c r="AU61" s="228">
        <f t="shared" si="90"/>
        <v>1.0155580550954302</v>
      </c>
      <c r="AW61" s="239">
        <f t="shared" si="62"/>
        <v>0.95348837209302328</v>
      </c>
      <c r="AX61" s="239">
        <f t="shared" si="63"/>
        <v>4.6511627906976744E-2</v>
      </c>
      <c r="AY61" s="168">
        <f t="shared" si="64"/>
        <v>0.95348837209302328</v>
      </c>
      <c r="AZ61" s="168">
        <f t="shared" si="65"/>
        <v>0.56578947368421051</v>
      </c>
      <c r="BA61" s="168">
        <f t="shared" si="66"/>
        <v>0.95004272996191508</v>
      </c>
      <c r="BB61" s="168">
        <f t="shared" si="67"/>
        <v>0.78360733309034625</v>
      </c>
      <c r="BC61" s="168">
        <f t="shared" si="68"/>
        <v>0.21639266690965359</v>
      </c>
    </row>
    <row r="62" spans="2:55" x14ac:dyDescent="0.25">
      <c r="B62" s="222" t="str">
        <f>IFERROR(VLOOKUP(D62,Reference!A:C,3,0),"-")</f>
        <v>Ped-18</v>
      </c>
      <c r="C62" s="222" t="str">
        <f>VLOOKUP(E62,'Doctors Data'!$A:$C,3,0)</f>
        <v>FWZ</v>
      </c>
      <c r="D62" s="222" t="str">
        <f>IFERROR(VLOOKUP(E62,'Doctors Data'!$A:$D,4,0),VLOOKUP(E62,BI!$A:$B,2,0))</f>
        <v>Pediatrics</v>
      </c>
      <c r="E62" s="236" t="s">
        <v>26</v>
      </c>
      <c r="F62" s="223">
        <f>IFERROR(VLOOKUP($E62,BI!$A:$D,3,0),0)</f>
        <v>85</v>
      </c>
      <c r="G62" s="237">
        <f>SUMIFS('Exam &amp; Follow BI'!$J:$J,'Exam &amp; Follow BI'!$D:$D,$E62,'Exam &amp; Follow BI'!$L:$L,G$43)</f>
        <v>81</v>
      </c>
      <c r="H62" s="237">
        <f>SUMIFS('Exam &amp; Follow BI'!$J:$J,'Exam &amp; Follow BI'!$D:$D,$E62,'Exam &amp; Follow BI'!$L:$L,H$43)</f>
        <v>7</v>
      </c>
      <c r="I62" s="223">
        <f>IFERROR(VLOOKUP($E62,BI!$A:$D,4,0),0)</f>
        <v>22928.799999999999</v>
      </c>
      <c r="J62" s="223">
        <f t="shared" si="91"/>
        <v>269.75058823529412</v>
      </c>
      <c r="K62" s="237">
        <f>IFERROR(VLOOKUP($E62,BI!$A:$F,5,0),0)</f>
        <v>18629.940000000002</v>
      </c>
      <c r="L62" s="237">
        <f>IFERROR(VLOOKUP($E62,BI!$A:$F,6,0),0)</f>
        <v>4298.8599999999997</v>
      </c>
      <c r="M62" s="238">
        <f t="shared" si="42"/>
        <v>-2761.991809523809</v>
      </c>
      <c r="N62" s="238">
        <f t="shared" si="43"/>
        <v>6649.3814095238095</v>
      </c>
      <c r="O62" s="238">
        <f t="shared" si="69"/>
        <v>3887.3895999999986</v>
      </c>
      <c r="P62" s="237">
        <f>IFERROR(ROUND(VLOOKUP($E62,'Apr Plan'!$C$7:$T$58,14,0),0),0)</f>
        <v>63</v>
      </c>
      <c r="Q62" s="237">
        <f>IFERROR(VLOOKUP($E62,'Apr Plan'!$C$7:$T$58,15,0),0)</f>
        <v>19041.410400000001</v>
      </c>
      <c r="R62" s="223">
        <f t="shared" si="92"/>
        <v>302.24460952380952</v>
      </c>
      <c r="S62" s="237">
        <f>IFERROR(VLOOKUP($E62,'Doctors Data'!$AE:$AH,3,0),1)*$Q62</f>
        <v>16826.374550747714</v>
      </c>
      <c r="T62" s="237">
        <f t="shared" si="70"/>
        <v>2215.0358492522864</v>
      </c>
      <c r="U62" s="223">
        <f t="shared" si="71"/>
        <v>41.76</v>
      </c>
      <c r="V62" s="223">
        <f t="shared" si="72"/>
        <v>12370.799999999997</v>
      </c>
      <c r="W62" s="223">
        <f t="shared" si="73"/>
        <v>296.23563218390802</v>
      </c>
      <c r="X62" s="223">
        <f t="shared" si="74"/>
        <v>11716.838400000001</v>
      </c>
      <c r="Y62" s="223">
        <f t="shared" si="75"/>
        <v>653.96159999999986</v>
      </c>
      <c r="Z62" s="181">
        <f t="shared" si="76"/>
        <v>1803.5654492522881</v>
      </c>
      <c r="AA62" s="181">
        <f t="shared" si="77"/>
        <v>2083.8241507477132</v>
      </c>
      <c r="AB62" s="223">
        <f t="shared" si="78"/>
        <v>354.16666666666669</v>
      </c>
      <c r="AC62" s="223">
        <f t="shared" si="79"/>
        <v>95536.666666666672</v>
      </c>
      <c r="AD62" s="223">
        <f t="shared" si="80"/>
        <v>269.75058823529412</v>
      </c>
      <c r="AE62" s="223">
        <f t="shared" si="81"/>
        <v>77624.750000000015</v>
      </c>
      <c r="AF62" s="223">
        <f t="shared" si="82"/>
        <v>17911.916666666664</v>
      </c>
      <c r="AG62" s="223">
        <f>IFERROR(IF($AG$42=$BO$2,VLOOKUP($E62,BI!$K:$P,3,0),"test"),0)</f>
        <v>174</v>
      </c>
      <c r="AH62" s="223">
        <f>IFERROR(VLOOKUP($E62,BI!$K:$P,4,0),0)</f>
        <v>51544.999999999993</v>
      </c>
      <c r="AI62" s="223">
        <f t="shared" si="83"/>
        <v>296.23563218390802</v>
      </c>
      <c r="AJ62" s="223">
        <f>IFERROR(VLOOKUP($E62,BI!$K:$P,5,0),0)</f>
        <v>48820.160000000003</v>
      </c>
      <c r="AK62" s="223">
        <f>IFERROR(VLOOKUP($E62,BI!$K:$P,6,0),0)</f>
        <v>2724.8399999999997</v>
      </c>
      <c r="AL62" s="223">
        <f>IFERROR(VLOOKUP($E62,'Apr Plan'!$C:$L,8,0),0)</f>
        <v>263</v>
      </c>
      <c r="AM62" s="223">
        <f>IFERROR(VLOOKUP($E62,'Apr Plan'!$C:$L,9,0),0)</f>
        <v>79339.210000000006</v>
      </c>
      <c r="AN62" s="223">
        <f t="shared" si="84"/>
        <v>301.67</v>
      </c>
      <c r="AP62" s="228">
        <f t="shared" si="85"/>
        <v>1.3492063492063493</v>
      </c>
      <c r="AQ62" s="228">
        <f t="shared" si="86"/>
        <v>1.204154498975559</v>
      </c>
      <c r="AR62" s="228">
        <f t="shared" si="87"/>
        <v>0.8924909815936497</v>
      </c>
      <c r="AS62" s="228">
        <f t="shared" si="88"/>
        <v>2.0354406130268199</v>
      </c>
      <c r="AT62" s="228">
        <f t="shared" si="89"/>
        <v>1.853461376790507</v>
      </c>
      <c r="AU62" s="228">
        <f t="shared" si="90"/>
        <v>0.91059467170319486</v>
      </c>
      <c r="AW62" s="239">
        <f t="shared" si="62"/>
        <v>0.92045454545454541</v>
      </c>
      <c r="AX62" s="239">
        <f t="shared" si="63"/>
        <v>7.9545454545454544E-2</v>
      </c>
      <c r="AY62" s="168">
        <f t="shared" si="64"/>
        <v>0.95294117647058818</v>
      </c>
      <c r="AZ62" s="168">
        <f t="shared" si="65"/>
        <v>1</v>
      </c>
      <c r="BA62" s="168">
        <f t="shared" si="66"/>
        <v>0.8924909815936497</v>
      </c>
      <c r="BB62" s="168">
        <f t="shared" si="67"/>
        <v>0.81251264784899357</v>
      </c>
      <c r="BC62" s="168">
        <f t="shared" si="68"/>
        <v>0.18748735215100659</v>
      </c>
    </row>
    <row r="63" spans="2:55" x14ac:dyDescent="0.25">
      <c r="B63" s="222" t="str">
        <f>IFERROR(VLOOKUP(D63,Reference!A:C,3,0),"-")</f>
        <v>Ort-17</v>
      </c>
      <c r="C63" s="222" t="str">
        <f>VLOOKUP(E63,'Doctors Data'!$A:$C,3,0)</f>
        <v>SNB</v>
      </c>
      <c r="D63" s="222" t="str">
        <f>IFERROR(VLOOKUP(E63,'Doctors Data'!$A:$D,4,0),VLOOKUP(E63,BI!$A:$B,2,0))</f>
        <v>Orthopedics</v>
      </c>
      <c r="E63" s="236" t="s">
        <v>65</v>
      </c>
      <c r="F63" s="223">
        <f>IFERROR(VLOOKUP($E63,BI!$A:$D,3,0),0)</f>
        <v>31</v>
      </c>
      <c r="G63" s="237">
        <f>SUMIFS('Exam &amp; Follow BI'!$J:$J,'Exam &amp; Follow BI'!$D:$D,$E63,'Exam &amp; Follow BI'!$L:$L,G$43)</f>
        <v>28</v>
      </c>
      <c r="H63" s="237">
        <f>SUMIFS('Exam &amp; Follow BI'!$J:$J,'Exam &amp; Follow BI'!$D:$D,$E63,'Exam &amp; Follow BI'!$L:$L,H$43)</f>
        <v>7</v>
      </c>
      <c r="I63" s="223">
        <f>IFERROR(VLOOKUP($E63,BI!$A:$D,4,0),0)</f>
        <v>14572.440000000002</v>
      </c>
      <c r="J63" s="223">
        <f t="shared" si="91"/>
        <v>470.07870967741945</v>
      </c>
      <c r="K63" s="237">
        <f>IFERROR(VLOOKUP($E63,BI!$A:$F,5,0),0)</f>
        <v>9163.5499999999993</v>
      </c>
      <c r="L63" s="237">
        <f>IFERROR(VLOOKUP($E63,BI!$A:$F,6,0),0)</f>
        <v>5408.8900000000012</v>
      </c>
      <c r="M63" s="238">
        <f t="shared" si="42"/>
        <v>2022.8046315789475</v>
      </c>
      <c r="N63" s="238">
        <f t="shared" si="43"/>
        <v>-2833.7886315789478</v>
      </c>
      <c r="O63" s="238">
        <f t="shared" si="69"/>
        <v>-810.98400000000038</v>
      </c>
      <c r="P63" s="237">
        <f>IFERROR(ROUND(VLOOKUP($E63,'Apr Plan'!$C$7:$T$58,14,0),0),0)</f>
        <v>38</v>
      </c>
      <c r="Q63" s="237">
        <f>IFERROR(VLOOKUP($E63,'Apr Plan'!$C$7:$T$58,15,0),0)</f>
        <v>15383.424000000003</v>
      </c>
      <c r="R63" s="223">
        <f t="shared" si="92"/>
        <v>404.82694736842114</v>
      </c>
      <c r="S63" s="237">
        <f>IFERROR(VLOOKUP($E63,'Doctors Data'!$AE:$AH,3,0),1)*$Q63</f>
        <v>11696.213669333589</v>
      </c>
      <c r="T63" s="237">
        <f t="shared" si="70"/>
        <v>3687.2103306664139</v>
      </c>
      <c r="U63" s="223">
        <f t="shared" si="71"/>
        <v>0</v>
      </c>
      <c r="V63" s="223">
        <f t="shared" si="72"/>
        <v>0</v>
      </c>
      <c r="W63" s="223">
        <f t="shared" si="73"/>
        <v>0</v>
      </c>
      <c r="X63" s="223">
        <f t="shared" si="74"/>
        <v>0</v>
      </c>
      <c r="Y63" s="223">
        <f t="shared" si="75"/>
        <v>0</v>
      </c>
      <c r="Z63" s="181">
        <f t="shared" si="76"/>
        <v>-2532.6636693335895</v>
      </c>
      <c r="AA63" s="181">
        <f t="shared" si="77"/>
        <v>1721.6796693335873</v>
      </c>
      <c r="AB63" s="223">
        <f t="shared" si="78"/>
        <v>129.16666666666669</v>
      </c>
      <c r="AC63" s="223">
        <f t="shared" si="79"/>
        <v>60718.500000000015</v>
      </c>
      <c r="AD63" s="223">
        <f t="shared" si="80"/>
        <v>470.0787096774194</v>
      </c>
      <c r="AE63" s="223">
        <f t="shared" si="81"/>
        <v>38181.458333333328</v>
      </c>
      <c r="AF63" s="223">
        <f t="shared" si="82"/>
        <v>22537.041666666672</v>
      </c>
      <c r="AG63" s="223">
        <f>IFERROR(IF($AG$42=$BO$2,VLOOKUP($E63,BI!$K:$P,3,0),"test"),0)</f>
        <v>0</v>
      </c>
      <c r="AH63" s="223">
        <f>IFERROR(VLOOKUP($E63,BI!$K:$P,4,0),0)</f>
        <v>0</v>
      </c>
      <c r="AI63" s="223">
        <f t="shared" si="83"/>
        <v>0</v>
      </c>
      <c r="AJ63" s="223">
        <f>IFERROR(VLOOKUP($E63,BI!$K:$P,5,0),0)</f>
        <v>0</v>
      </c>
      <c r="AK63" s="223">
        <f>IFERROR(VLOOKUP($E63,BI!$K:$P,6,0),0)</f>
        <v>0</v>
      </c>
      <c r="AL63" s="223">
        <f>IFERROR(VLOOKUP($E63,'Apr Plan'!$C:$L,8,0),0)</f>
        <v>160</v>
      </c>
      <c r="AM63" s="223">
        <f>IFERROR(VLOOKUP($E63,'Apr Plan'!$C:$L,9,0),0)</f>
        <v>64097.600000000006</v>
      </c>
      <c r="AN63" s="223">
        <f t="shared" si="84"/>
        <v>400.61</v>
      </c>
      <c r="AP63" s="228">
        <f t="shared" si="85"/>
        <v>0.81578947368421051</v>
      </c>
      <c r="AQ63" s="228">
        <f t="shared" si="86"/>
        <v>0.94728195751478994</v>
      </c>
      <c r="AR63" s="228">
        <f t="shared" si="87"/>
        <v>1.1611843350181297</v>
      </c>
      <c r="AS63" s="228" t="str">
        <f t="shared" si="88"/>
        <v>-</v>
      </c>
      <c r="AT63" s="228" t="str">
        <f t="shared" si="89"/>
        <v>-</v>
      </c>
      <c r="AU63" s="228" t="str">
        <f t="shared" si="90"/>
        <v>-</v>
      </c>
      <c r="AW63" s="239">
        <f t="shared" si="62"/>
        <v>0.8</v>
      </c>
      <c r="AX63" s="239">
        <f t="shared" si="63"/>
        <v>0.2</v>
      </c>
      <c r="AY63" s="168">
        <f t="shared" si="64"/>
        <v>0.90322580645161288</v>
      </c>
      <c r="AZ63" s="168">
        <f t="shared" si="65"/>
        <v>0.81578947368421051</v>
      </c>
      <c r="BA63" s="168">
        <f t="shared" si="66"/>
        <v>1</v>
      </c>
      <c r="BB63" s="168">
        <f t="shared" si="67"/>
        <v>0.62882743040973221</v>
      </c>
      <c r="BC63" s="168">
        <f t="shared" si="68"/>
        <v>0.37117256959026768</v>
      </c>
    </row>
    <row r="64" spans="2:55" x14ac:dyDescent="0.25">
      <c r="B64" s="222" t="str">
        <f>IFERROR(VLOOKUP(D64,Reference!A:C,3,0),"-")</f>
        <v>Ora-16</v>
      </c>
      <c r="C64" s="222" t="str">
        <f>VLOOKUP(E64,'Doctors Data'!$A:$C,3,0)</f>
        <v>FWZ</v>
      </c>
      <c r="D64" s="222" t="str">
        <f>IFERROR(VLOOKUP(E64,'Doctors Data'!$A:$D,4,0),VLOOKUP(E64,BI!$A:$B,2,0))</f>
        <v>Oral Surgery</v>
      </c>
      <c r="E64" s="236" t="s">
        <v>56</v>
      </c>
      <c r="F64" s="223">
        <f>IFERROR(VLOOKUP($E64,BI!$A:$D,3,0),0)</f>
        <v>39</v>
      </c>
      <c r="G64" s="237">
        <f>SUMIFS('Exam &amp; Follow BI'!$J:$J,'Exam &amp; Follow BI'!$D:$D,$E64,'Exam &amp; Follow BI'!$L:$L,G$43)</f>
        <v>39</v>
      </c>
      <c r="H64" s="237">
        <f>SUMIFS('Exam &amp; Follow BI'!$J:$J,'Exam &amp; Follow BI'!$D:$D,$E64,'Exam &amp; Follow BI'!$L:$L,H$43)</f>
        <v>0</v>
      </c>
      <c r="I64" s="223">
        <f>IFERROR(VLOOKUP($E64,BI!$A:$D,4,0),0)</f>
        <v>24660.25</v>
      </c>
      <c r="J64" s="223">
        <f t="shared" si="91"/>
        <v>632.31410256410254</v>
      </c>
      <c r="K64" s="237">
        <f>IFERROR(VLOOKUP($E64,BI!$A:$F,5,0),0)</f>
        <v>24347.25</v>
      </c>
      <c r="L64" s="237">
        <f>IFERROR(VLOOKUP($E64,BI!$A:$F,6,0),0)</f>
        <v>313</v>
      </c>
      <c r="M64" s="238">
        <f t="shared" si="42"/>
        <v>-4128.3799999999992</v>
      </c>
      <c r="N64" s="238">
        <f t="shared" si="43"/>
        <v>-6643.53</v>
      </c>
      <c r="O64" s="238">
        <f t="shared" si="69"/>
        <v>-10771.909999999996</v>
      </c>
      <c r="P64" s="237">
        <f>IFERROR(ROUND(VLOOKUP($E64,'Apr Plan'!$C$7:$T$58,14,0),0),0)</f>
        <v>48</v>
      </c>
      <c r="Q64" s="237">
        <f>IFERROR(VLOOKUP($E64,'Apr Plan'!$C$7:$T$58,15,0),0)</f>
        <v>35432.159999999996</v>
      </c>
      <c r="R64" s="223">
        <f t="shared" si="92"/>
        <v>738.17</v>
      </c>
      <c r="S64" s="237">
        <f>IFERROR(VLOOKUP($E64,'Doctors Data'!$AE:$AH,3,0),1)*$Q64</f>
        <v>33116.083054114657</v>
      </c>
      <c r="T64" s="237">
        <f t="shared" si="70"/>
        <v>2316.0769458853392</v>
      </c>
      <c r="U64" s="223">
        <f t="shared" si="71"/>
        <v>42</v>
      </c>
      <c r="V64" s="223">
        <f t="shared" si="72"/>
        <v>23838.321599999999</v>
      </c>
      <c r="W64" s="223">
        <f t="shared" si="73"/>
        <v>567.57908571428572</v>
      </c>
      <c r="X64" s="223">
        <f t="shared" si="74"/>
        <v>21162.671999999995</v>
      </c>
      <c r="Y64" s="223">
        <f t="shared" si="75"/>
        <v>2675.6496000000002</v>
      </c>
      <c r="Z64" s="181">
        <f t="shared" si="76"/>
        <v>-8768.833054114657</v>
      </c>
      <c r="AA64" s="181">
        <f t="shared" si="77"/>
        <v>-2003.0769458853392</v>
      </c>
      <c r="AB64" s="223">
        <f t="shared" si="78"/>
        <v>162.5</v>
      </c>
      <c r="AC64" s="223">
        <f t="shared" si="79"/>
        <v>102751.04166666667</v>
      </c>
      <c r="AD64" s="223">
        <f t="shared" si="80"/>
        <v>632.31410256410254</v>
      </c>
      <c r="AE64" s="223">
        <f t="shared" si="81"/>
        <v>101446.875</v>
      </c>
      <c r="AF64" s="223">
        <f t="shared" si="82"/>
        <v>1304.1666666666667</v>
      </c>
      <c r="AG64" s="223">
        <f>IFERROR(IF($AG$42=$BO$2,VLOOKUP($E64,BI!$K:$P,3,0),"test"),0)</f>
        <v>175</v>
      </c>
      <c r="AH64" s="223">
        <f>IFERROR(VLOOKUP($E64,BI!$K:$P,4,0),0)</f>
        <v>99326.34</v>
      </c>
      <c r="AI64" s="223">
        <f t="shared" si="83"/>
        <v>567.57908571428572</v>
      </c>
      <c r="AJ64" s="223">
        <f>IFERROR(VLOOKUP($E64,BI!$K:$P,5,0),0)</f>
        <v>88177.799999999988</v>
      </c>
      <c r="AK64" s="223">
        <f>IFERROR(VLOOKUP($E64,BI!$K:$P,6,0),0)</f>
        <v>11148.54</v>
      </c>
      <c r="AL64" s="223">
        <f>IFERROR(VLOOKUP($E64,'Apr Plan'!$C:$L,8,0),0)</f>
        <v>200</v>
      </c>
      <c r="AM64" s="223">
        <f>IFERROR(VLOOKUP($E64,'Apr Plan'!$C:$L,9,0),0)</f>
        <v>147634</v>
      </c>
      <c r="AN64" s="223">
        <f t="shared" si="84"/>
        <v>738.17</v>
      </c>
      <c r="AP64" s="228">
        <f t="shared" si="85"/>
        <v>0.8125</v>
      </c>
      <c r="AQ64" s="228">
        <f t="shared" si="86"/>
        <v>0.69598494700859337</v>
      </c>
      <c r="AR64" s="228">
        <f t="shared" si="87"/>
        <v>0.85659685785673023</v>
      </c>
      <c r="AS64" s="228">
        <f t="shared" si="88"/>
        <v>0.9285714285714286</v>
      </c>
      <c r="AT64" s="228">
        <f t="shared" si="89"/>
        <v>1.0344792898506747</v>
      </c>
      <c r="AU64" s="228">
        <f t="shared" si="90"/>
        <v>1.1140546198391881</v>
      </c>
      <c r="AW64" s="239">
        <f t="shared" si="62"/>
        <v>1</v>
      </c>
      <c r="AX64" s="239">
        <f t="shared" si="63"/>
        <v>0</v>
      </c>
      <c r="AY64" s="168">
        <f t="shared" si="64"/>
        <v>1</v>
      </c>
      <c r="AZ64" s="168">
        <f t="shared" si="65"/>
        <v>0.8125</v>
      </c>
      <c r="BA64" s="168">
        <f t="shared" si="66"/>
        <v>0.85659685785673023</v>
      </c>
      <c r="BB64" s="168">
        <f t="shared" si="67"/>
        <v>0.98730750904796183</v>
      </c>
      <c r="BC64" s="168">
        <f t="shared" si="68"/>
        <v>1.2692490952038199E-2</v>
      </c>
    </row>
    <row r="65" spans="2:55" x14ac:dyDescent="0.25">
      <c r="B65" s="222" t="str">
        <f>IFERROR(VLOOKUP(D65,Reference!A:C,3,0),"-")</f>
        <v>Adv-30</v>
      </c>
      <c r="C65" s="222" t="str">
        <f>VLOOKUP(E65,'Doctors Data'!$A:$C,3,0)</f>
        <v>SNB</v>
      </c>
      <c r="D65" s="222" t="str">
        <f>IFERROR(VLOOKUP(E65,'Doctors Data'!$A:$D,4,0),VLOOKUP(E65,BI!$A:$B,2,0))</f>
        <v>Advanced GP</v>
      </c>
      <c r="E65" s="236" t="s">
        <v>63</v>
      </c>
      <c r="F65" s="223">
        <f>IFERROR(VLOOKUP($E65,BI!$A:$D,3,0),0)</f>
        <v>13</v>
      </c>
      <c r="G65" s="237">
        <f>SUMIFS('Exam &amp; Follow BI'!$J:$J,'Exam &amp; Follow BI'!$D:$D,$E65,'Exam &amp; Follow BI'!$L:$L,G$43)</f>
        <v>7</v>
      </c>
      <c r="H65" s="237">
        <f>SUMIFS('Exam &amp; Follow BI'!$J:$J,'Exam &amp; Follow BI'!$D:$D,$E65,'Exam &amp; Follow BI'!$L:$L,H$43)</f>
        <v>23</v>
      </c>
      <c r="I65" s="223">
        <f>IFERROR(VLOOKUP($E65,BI!$A:$D,4,0),0)</f>
        <v>13828.59</v>
      </c>
      <c r="J65" s="223">
        <f t="shared" si="91"/>
        <v>1063.7376923076922</v>
      </c>
      <c r="K65" s="237">
        <f>IFERROR(VLOOKUP($E65,BI!$A:$F,5,0),0)</f>
        <v>6590.4900000000007</v>
      </c>
      <c r="L65" s="237">
        <f>IFERROR(VLOOKUP($E65,BI!$A:$F,6,0),0)</f>
        <v>7238.1</v>
      </c>
      <c r="M65" s="238">
        <f t="shared" si="42"/>
        <v>4935.0596399999995</v>
      </c>
      <c r="N65" s="238">
        <f t="shared" si="43"/>
        <v>-5472.9417599999997</v>
      </c>
      <c r="O65" s="238">
        <f t="shared" si="69"/>
        <v>-537.88212000000021</v>
      </c>
      <c r="P65" s="237">
        <f>IFERROR(ROUND(VLOOKUP($E65,'Apr Plan'!$C$7:$T$58,14,0),0),0)</f>
        <v>21</v>
      </c>
      <c r="Q65" s="237">
        <f>IFERROR(VLOOKUP($E65,'Apr Plan'!$C$7:$T$58,15,0),0)</f>
        <v>14366.47212</v>
      </c>
      <c r="R65" s="223">
        <f t="shared" si="92"/>
        <v>684.11771999999996</v>
      </c>
      <c r="S65" s="237">
        <f>IFERROR(VLOOKUP($E65,'Doctors Data'!$AE:$AH,3,0),1)*$Q65</f>
        <v>9238.9520126153657</v>
      </c>
      <c r="T65" s="237">
        <f t="shared" si="70"/>
        <v>5127.5201073846347</v>
      </c>
      <c r="U65" s="223">
        <f t="shared" si="71"/>
        <v>31.68</v>
      </c>
      <c r="V65" s="223">
        <f t="shared" si="72"/>
        <v>14779.351199999999</v>
      </c>
      <c r="W65" s="223">
        <f t="shared" si="73"/>
        <v>466.51992424242422</v>
      </c>
      <c r="X65" s="223">
        <f t="shared" si="74"/>
        <v>12723.775199999998</v>
      </c>
      <c r="Y65" s="223">
        <f t="shared" si="75"/>
        <v>2055.576</v>
      </c>
      <c r="Z65" s="181">
        <f t="shared" si="76"/>
        <v>-2648.462012615365</v>
      </c>
      <c r="AA65" s="181">
        <f t="shared" si="77"/>
        <v>2110.5798926153657</v>
      </c>
      <c r="AB65" s="223">
        <f t="shared" si="78"/>
        <v>54.166666666666671</v>
      </c>
      <c r="AC65" s="223">
        <f t="shared" si="79"/>
        <v>57619.125</v>
      </c>
      <c r="AD65" s="223">
        <f t="shared" si="80"/>
        <v>1063.7376923076922</v>
      </c>
      <c r="AE65" s="223">
        <f t="shared" si="81"/>
        <v>27460.375000000004</v>
      </c>
      <c r="AF65" s="223">
        <f t="shared" si="82"/>
        <v>30158.750000000004</v>
      </c>
      <c r="AG65" s="223">
        <f>IFERROR(IF($AG$42=$BO$2,VLOOKUP($E65,BI!$K:$P,3,0),"test"),0)</f>
        <v>132</v>
      </c>
      <c r="AH65" s="223">
        <f>IFERROR(VLOOKUP($E65,BI!$K:$P,4,0),0)</f>
        <v>61580.63</v>
      </c>
      <c r="AI65" s="223">
        <f t="shared" si="83"/>
        <v>466.51992424242422</v>
      </c>
      <c r="AJ65" s="223">
        <f>IFERROR(VLOOKUP($E65,BI!$K:$P,5,0),0)</f>
        <v>53015.729999999996</v>
      </c>
      <c r="AK65" s="223">
        <f>IFERROR(VLOOKUP($E65,BI!$K:$P,6,0),0)</f>
        <v>8564.9</v>
      </c>
      <c r="AL65" s="223">
        <f>IFERROR(VLOOKUP($E65,'Apr Plan'!$C:$L,8,0),0)</f>
        <v>89.050000000000011</v>
      </c>
      <c r="AM65" s="223">
        <f>IFERROR(VLOOKUP($E65,'Apr Plan'!$C:$L,9,0),0)</f>
        <v>59860.300500000012</v>
      </c>
      <c r="AN65" s="223">
        <f t="shared" si="84"/>
        <v>672.21</v>
      </c>
      <c r="AP65" s="228">
        <f t="shared" si="85"/>
        <v>0.61904761904761907</v>
      </c>
      <c r="AQ65" s="228">
        <f t="shared" si="86"/>
        <v>0.96255990228448651</v>
      </c>
      <c r="AR65" s="228">
        <f t="shared" si="87"/>
        <v>1.5549044575364781</v>
      </c>
      <c r="AS65" s="228">
        <f t="shared" si="88"/>
        <v>0.41035353535353536</v>
      </c>
      <c r="AT65" s="228">
        <f t="shared" si="89"/>
        <v>0.93566962533510944</v>
      </c>
      <c r="AU65" s="228">
        <f t="shared" si="90"/>
        <v>2.2801549023550973</v>
      </c>
      <c r="AW65" s="239">
        <f t="shared" si="62"/>
        <v>0.23333333333333334</v>
      </c>
      <c r="AX65" s="239">
        <f t="shared" si="63"/>
        <v>0.76666666666666672</v>
      </c>
      <c r="AY65" s="168">
        <f t="shared" si="64"/>
        <v>0.53846153846153844</v>
      </c>
      <c r="AZ65" s="168">
        <f t="shared" si="65"/>
        <v>0.61904761904761907</v>
      </c>
      <c r="BA65" s="168">
        <f t="shared" si="66"/>
        <v>1</v>
      </c>
      <c r="BB65" s="168">
        <f t="shared" si="67"/>
        <v>0.47658438062015002</v>
      </c>
      <c r="BC65" s="168">
        <f t="shared" si="68"/>
        <v>0.52341561937985004</v>
      </c>
    </row>
    <row r="66" spans="2:55" x14ac:dyDescent="0.25">
      <c r="B66" s="222" t="str">
        <f>IFERROR(VLOOKUP(D66,Reference!A:C,3,0),"-")</f>
        <v>ER-26</v>
      </c>
      <c r="C66" s="222" t="str">
        <f>VLOOKUP(E66,'Doctors Data'!$A:$C,3,0)</f>
        <v>SNB</v>
      </c>
      <c r="D66" s="222" t="str">
        <f>IFERROR(VLOOKUP(E66,'Doctors Data'!$A:$D,4,0),VLOOKUP(E66,BI!$A:$B,2,0))</f>
        <v>ER</v>
      </c>
      <c r="E66" s="236" t="s">
        <v>21</v>
      </c>
      <c r="F66" s="223">
        <f>IFERROR(VLOOKUP($E66,BI!$A:$D,3,0),0)</f>
        <v>35</v>
      </c>
      <c r="G66" s="237">
        <f>SUMIFS('Exam &amp; Follow BI'!$J:$J,'Exam &amp; Follow BI'!$D:$D,$E66,'Exam &amp; Follow BI'!$L:$L,G$43)</f>
        <v>31</v>
      </c>
      <c r="H66" s="237">
        <f>SUMIFS('Exam &amp; Follow BI'!$J:$J,'Exam &amp; Follow BI'!$D:$D,$E66,'Exam &amp; Follow BI'!$L:$L,H$43)</f>
        <v>7</v>
      </c>
      <c r="I66" s="223">
        <f>IFERROR(VLOOKUP($E66,BI!$A:$D,4,0),0)</f>
        <v>12582.470000000001</v>
      </c>
      <c r="J66" s="223">
        <f t="shared" si="91"/>
        <v>359.49914285714289</v>
      </c>
      <c r="K66" s="237">
        <f>IFERROR(VLOOKUP($E66,BI!$A:$F,5,0),0)</f>
        <v>12000.470000000001</v>
      </c>
      <c r="L66" s="237">
        <f>IFERROR(VLOOKUP($E66,BI!$A:$F,6,0),0)</f>
        <v>582</v>
      </c>
      <c r="M66" s="238">
        <f t="shared" si="42"/>
        <v>-546.53105263157931</v>
      </c>
      <c r="N66" s="238">
        <f t="shared" si="43"/>
        <v>-1125.3429473684212</v>
      </c>
      <c r="O66" s="238">
        <f t="shared" si="69"/>
        <v>-1671.8739999999998</v>
      </c>
      <c r="P66" s="237">
        <f>IFERROR(ROUND(VLOOKUP($E66,'Apr Plan'!$C$7:$T$58,14,0),0),0)</f>
        <v>38</v>
      </c>
      <c r="Q66" s="237">
        <f>IFERROR(VLOOKUP($E66,'Apr Plan'!$C$7:$T$58,15,0),0)</f>
        <v>14254.344000000001</v>
      </c>
      <c r="R66" s="223">
        <f t="shared" si="92"/>
        <v>375.11431578947372</v>
      </c>
      <c r="S66" s="237">
        <f>IFERROR(VLOOKUP($E66,'Doctors Data'!$AE:$AH,3,0),1)*$Q66</f>
        <v>12493.795683604963</v>
      </c>
      <c r="T66" s="237">
        <f t="shared" si="70"/>
        <v>1760.5483163950375</v>
      </c>
      <c r="U66" s="223">
        <f t="shared" si="71"/>
        <v>9.6</v>
      </c>
      <c r="V66" s="223">
        <f t="shared" si="72"/>
        <v>3767.2176000000009</v>
      </c>
      <c r="W66" s="223">
        <f t="shared" si="73"/>
        <v>392.41850000000011</v>
      </c>
      <c r="X66" s="223">
        <f t="shared" si="74"/>
        <v>3551.7312000000006</v>
      </c>
      <c r="Y66" s="223">
        <f t="shared" si="75"/>
        <v>215.48639999999997</v>
      </c>
      <c r="Z66" s="181">
        <f t="shared" si="76"/>
        <v>-493.32568360496225</v>
      </c>
      <c r="AA66" s="181">
        <f t="shared" si="77"/>
        <v>-1178.5483163950375</v>
      </c>
      <c r="AB66" s="223">
        <f t="shared" si="78"/>
        <v>145.83333333333334</v>
      </c>
      <c r="AC66" s="223">
        <f t="shared" si="79"/>
        <v>52426.958333333343</v>
      </c>
      <c r="AD66" s="223">
        <f t="shared" si="80"/>
        <v>359.49914285714289</v>
      </c>
      <c r="AE66" s="223">
        <f t="shared" si="81"/>
        <v>50001.958333333343</v>
      </c>
      <c r="AF66" s="223">
        <f t="shared" si="82"/>
        <v>2425</v>
      </c>
      <c r="AG66" s="223">
        <f>IFERROR(IF($AG$42=$BO$2,VLOOKUP($E66,BI!$K:$P,3,0),"test"),0)</f>
        <v>40</v>
      </c>
      <c r="AH66" s="223">
        <f>IFERROR(VLOOKUP($E66,BI!$K:$P,4,0),0)</f>
        <v>15696.740000000003</v>
      </c>
      <c r="AI66" s="223">
        <f t="shared" si="83"/>
        <v>392.41850000000011</v>
      </c>
      <c r="AJ66" s="223">
        <f>IFERROR(VLOOKUP($E66,BI!$K:$P,5,0),0)</f>
        <v>14798.880000000003</v>
      </c>
      <c r="AK66" s="223">
        <f>IFERROR(VLOOKUP($E66,BI!$K:$P,6,0),0)</f>
        <v>897.8599999999999</v>
      </c>
      <c r="AL66" s="223">
        <f>IFERROR(VLOOKUP($E66,'Apr Plan'!$C:$L,8,0),0)</f>
        <v>157</v>
      </c>
      <c r="AM66" s="223">
        <f>IFERROR(VLOOKUP($E66,'Apr Plan'!$C:$L,9,0),0)</f>
        <v>59393.1</v>
      </c>
      <c r="AN66" s="223">
        <f t="shared" si="84"/>
        <v>378.3</v>
      </c>
      <c r="AP66" s="228">
        <f t="shared" si="85"/>
        <v>0.92105263157894735</v>
      </c>
      <c r="AQ66" s="228">
        <f t="shared" si="86"/>
        <v>0.88271126331734384</v>
      </c>
      <c r="AR66" s="228">
        <f t="shared" si="87"/>
        <v>0.95837222874454475</v>
      </c>
      <c r="AS66" s="228">
        <f t="shared" si="88"/>
        <v>3.6458333333333335</v>
      </c>
      <c r="AT66" s="228">
        <f t="shared" si="89"/>
        <v>3.3399902357644535</v>
      </c>
      <c r="AU66" s="228">
        <f t="shared" si="90"/>
        <v>0.91611160752396426</v>
      </c>
      <c r="AW66" s="239">
        <f t="shared" si="62"/>
        <v>0.81578947368421051</v>
      </c>
      <c r="AX66" s="239">
        <f t="shared" si="63"/>
        <v>0.18421052631578946</v>
      </c>
      <c r="AY66" s="168">
        <f t="shared" si="64"/>
        <v>0.88571428571428568</v>
      </c>
      <c r="AZ66" s="168">
        <f t="shared" si="65"/>
        <v>0.92105263157894735</v>
      </c>
      <c r="BA66" s="168">
        <f t="shared" si="66"/>
        <v>0.95837222874454475</v>
      </c>
      <c r="BB66" s="168">
        <f t="shared" si="67"/>
        <v>0.9537451708607293</v>
      </c>
      <c r="BC66" s="168">
        <f t="shared" si="68"/>
        <v>4.6254829139270745E-2</v>
      </c>
    </row>
    <row r="67" spans="2:55" x14ac:dyDescent="0.25">
      <c r="B67" s="222" t="str">
        <f>IFERROR(VLOOKUP(D67,Reference!A:C,3,0),"-")</f>
        <v>E.N-6</v>
      </c>
      <c r="C67" s="222" t="str">
        <f>VLOOKUP(E67,'Doctors Data'!$A:$C,3,0)</f>
        <v>FWZ</v>
      </c>
      <c r="D67" s="222" t="str">
        <f>IFERROR(VLOOKUP(E67,'Doctors Data'!$A:$D,4,0),VLOOKUP(E67,BI!$A:$B,2,0))</f>
        <v>E.N.T.</v>
      </c>
      <c r="E67" s="236" t="s">
        <v>54</v>
      </c>
      <c r="F67" s="223">
        <f>IFERROR(VLOOKUP($E67,BI!$A:$D,3,0),0)</f>
        <v>99</v>
      </c>
      <c r="G67" s="237">
        <f>SUMIFS('Exam &amp; Follow BI'!$J:$J,'Exam &amp; Follow BI'!$D:$D,$E67,'Exam &amp; Follow BI'!$L:$L,G$43)</f>
        <v>99</v>
      </c>
      <c r="H67" s="237">
        <f>SUMIFS('Exam &amp; Follow BI'!$J:$J,'Exam &amp; Follow BI'!$D:$D,$E67,'Exam &amp; Follow BI'!$L:$L,H$43)</f>
        <v>0</v>
      </c>
      <c r="I67" s="223">
        <f>IFERROR(VLOOKUP($E67,BI!$A:$D,4,0),0)</f>
        <v>20060.2</v>
      </c>
      <c r="J67" s="223">
        <f t="shared" si="91"/>
        <v>202.62828282828283</v>
      </c>
      <c r="K67" s="237">
        <f>IFERROR(VLOOKUP($E67,BI!$A:$F,5,0),0)</f>
        <v>18828.45</v>
      </c>
      <c r="L67" s="237">
        <f>IFERROR(VLOOKUP($E67,BI!$A:$F,6,0),0)</f>
        <v>1231.75</v>
      </c>
      <c r="M67" s="238">
        <f t="shared" si="42"/>
        <v>179.95642352941471</v>
      </c>
      <c r="N67" s="238">
        <f t="shared" si="43"/>
        <v>6225.1267764705872</v>
      </c>
      <c r="O67" s="238">
        <f t="shared" si="69"/>
        <v>6405.0832000000028</v>
      </c>
      <c r="P67" s="237">
        <f>IFERROR(ROUND(VLOOKUP($E67,'Apr Plan'!$C$7:$T$58,14,0),0),0)</f>
        <v>68</v>
      </c>
      <c r="Q67" s="237">
        <f>IFERROR(VLOOKUP($E67,'Apr Plan'!$C$7:$T$58,15,0),0)</f>
        <v>13655.116799999998</v>
      </c>
      <c r="R67" s="223">
        <f t="shared" si="92"/>
        <v>200.81054117647057</v>
      </c>
      <c r="S67" s="237">
        <f>IFERROR(VLOOKUP($E67,'Doctors Data'!$AE:$AH,3,0),1)*$Q67</f>
        <v>12429.953058523706</v>
      </c>
      <c r="T67" s="237">
        <f t="shared" si="70"/>
        <v>1225.1637414762918</v>
      </c>
      <c r="U67" s="223">
        <f t="shared" si="71"/>
        <v>61.68</v>
      </c>
      <c r="V67" s="223">
        <f t="shared" si="72"/>
        <v>11088.033600000002</v>
      </c>
      <c r="W67" s="223">
        <f t="shared" si="73"/>
        <v>179.76708171206229</v>
      </c>
      <c r="X67" s="223">
        <f t="shared" si="74"/>
        <v>10749.796800000002</v>
      </c>
      <c r="Y67" s="223">
        <f t="shared" si="75"/>
        <v>338.23680000000002</v>
      </c>
      <c r="Z67" s="181">
        <f t="shared" si="76"/>
        <v>6398.4969414762945</v>
      </c>
      <c r="AA67" s="181">
        <f t="shared" si="77"/>
        <v>6.5862585237082385</v>
      </c>
      <c r="AB67" s="223">
        <f t="shared" si="78"/>
        <v>412.5</v>
      </c>
      <c r="AC67" s="223">
        <f t="shared" si="79"/>
        <v>83584.166666666672</v>
      </c>
      <c r="AD67" s="223">
        <f t="shared" si="80"/>
        <v>202.62828282828283</v>
      </c>
      <c r="AE67" s="223">
        <f t="shared" si="81"/>
        <v>78451.875</v>
      </c>
      <c r="AF67" s="223">
        <f t="shared" si="82"/>
        <v>5132.291666666667</v>
      </c>
      <c r="AG67" s="223">
        <f>IFERROR(IF($AG$42=$BO$2,VLOOKUP($E67,BI!$K:$P,3,0),"test"),0)</f>
        <v>257</v>
      </c>
      <c r="AH67" s="223">
        <f>IFERROR(VLOOKUP($E67,BI!$K:$P,4,0),0)</f>
        <v>46200.140000000014</v>
      </c>
      <c r="AI67" s="223">
        <f t="shared" si="83"/>
        <v>179.76708171206232</v>
      </c>
      <c r="AJ67" s="223">
        <f>IFERROR(VLOOKUP($E67,BI!$K:$P,5,0),0)</f>
        <v>44790.820000000007</v>
      </c>
      <c r="AK67" s="223">
        <f>IFERROR(VLOOKUP($E67,BI!$K:$P,6,0),0)</f>
        <v>1409.3200000000002</v>
      </c>
      <c r="AL67" s="223">
        <f>IFERROR(VLOOKUP($E67,'Apr Plan'!$C:$L,8,0),0)</f>
        <v>282</v>
      </c>
      <c r="AM67" s="223">
        <f>IFERROR(VLOOKUP($E67,'Apr Plan'!$C:$L,9,0),0)</f>
        <v>56896.32</v>
      </c>
      <c r="AN67" s="223">
        <f t="shared" si="84"/>
        <v>201.76</v>
      </c>
      <c r="AP67" s="228">
        <f t="shared" si="85"/>
        <v>1.4558823529411764</v>
      </c>
      <c r="AQ67" s="228">
        <f t="shared" si="86"/>
        <v>1.4690610335899876</v>
      </c>
      <c r="AR67" s="228">
        <f t="shared" si="87"/>
        <v>1.0090520230719107</v>
      </c>
      <c r="AS67" s="228">
        <f t="shared" si="88"/>
        <v>1.6050583657587549</v>
      </c>
      <c r="AT67" s="228">
        <f t="shared" si="89"/>
        <v>1.8091756143307498</v>
      </c>
      <c r="AU67" s="228">
        <f t="shared" si="90"/>
        <v>1.1271712312315219</v>
      </c>
      <c r="AW67" s="239">
        <f t="shared" si="62"/>
        <v>1</v>
      </c>
      <c r="AX67" s="239">
        <f t="shared" si="63"/>
        <v>0</v>
      </c>
      <c r="AY67" s="168">
        <f t="shared" si="64"/>
        <v>1</v>
      </c>
      <c r="AZ67" s="168">
        <f t="shared" si="65"/>
        <v>1</v>
      </c>
      <c r="BA67" s="168">
        <f t="shared" si="66"/>
        <v>1</v>
      </c>
      <c r="BB67" s="168">
        <f t="shared" si="67"/>
        <v>0.93859732206059765</v>
      </c>
      <c r="BC67" s="168">
        <f t="shared" si="68"/>
        <v>6.1402677939402399E-2</v>
      </c>
    </row>
    <row r="68" spans="2:55" x14ac:dyDescent="0.25">
      <c r="B68" s="222" t="str">
        <f>IFERROR(VLOOKUP(D68,Reference!A:C,3,0),"-")</f>
        <v>Uro-23</v>
      </c>
      <c r="C68" s="222" t="str">
        <f>VLOOKUP(E68,'Doctors Data'!$A:$C,3,0)</f>
        <v>FWZ</v>
      </c>
      <c r="D68" s="222" t="str">
        <f>IFERROR(VLOOKUP(E68,'Doctors Data'!$A:$D,4,0),VLOOKUP(E68,BI!$A:$B,2,0))</f>
        <v>Urology</v>
      </c>
      <c r="E68" s="236" t="s">
        <v>27</v>
      </c>
      <c r="F68" s="223">
        <f>IFERROR(VLOOKUP($E68,BI!$A:$D,3,0),0)</f>
        <v>49</v>
      </c>
      <c r="G68" s="237">
        <f>SUMIFS('Exam &amp; Follow BI'!$J:$J,'Exam &amp; Follow BI'!$D:$D,$E68,'Exam &amp; Follow BI'!$L:$L,G$43)</f>
        <v>43</v>
      </c>
      <c r="H68" s="237">
        <f>SUMIFS('Exam &amp; Follow BI'!$J:$J,'Exam &amp; Follow BI'!$D:$D,$E68,'Exam &amp; Follow BI'!$L:$L,H$43)</f>
        <v>0</v>
      </c>
      <c r="I68" s="223">
        <f>IFERROR(VLOOKUP($E68,BI!$A:$D,4,0),0)</f>
        <v>24604.55</v>
      </c>
      <c r="J68" s="223">
        <f t="shared" si="91"/>
        <v>502.13367346938776</v>
      </c>
      <c r="K68" s="237">
        <f>IFERROR(VLOOKUP($E68,BI!$A:$F,5,0),0)</f>
        <v>23661.53</v>
      </c>
      <c r="L68" s="237">
        <f>IFERROR(VLOOKUP($E68,BI!$A:$F,6,0),0)</f>
        <v>943.02</v>
      </c>
      <c r="M68" s="238">
        <f t="shared" si="42"/>
        <v>1380.4547887323913</v>
      </c>
      <c r="N68" s="238">
        <f t="shared" si="43"/>
        <v>-10427.144788732396</v>
      </c>
      <c r="O68" s="238">
        <f t="shared" si="69"/>
        <v>-9046.690000000006</v>
      </c>
      <c r="P68" s="237">
        <f>IFERROR(ROUND(VLOOKUP($E68,'Apr Plan'!$C$7:$T$58,14,0),0),0)</f>
        <v>71</v>
      </c>
      <c r="Q68" s="237">
        <f>IFERROR(VLOOKUP($E68,'Apr Plan'!$C$7:$T$58,15,0),0)</f>
        <v>33651.240000000005</v>
      </c>
      <c r="R68" s="223">
        <f t="shared" si="92"/>
        <v>473.96112676056345</v>
      </c>
      <c r="S68" s="237">
        <f>IFERROR(VLOOKUP($E68,'Doctors Data'!$AE:$AH,3,0),1)*$Q68</f>
        <v>32854.417595791085</v>
      </c>
      <c r="T68" s="237">
        <f t="shared" si="70"/>
        <v>796.82240420892049</v>
      </c>
      <c r="U68" s="223">
        <f t="shared" si="71"/>
        <v>69.36</v>
      </c>
      <c r="V68" s="223">
        <f t="shared" si="72"/>
        <v>36129.926399999997</v>
      </c>
      <c r="W68" s="223">
        <f t="shared" si="73"/>
        <v>520.90435986159162</v>
      </c>
      <c r="X68" s="223">
        <f t="shared" si="74"/>
        <v>35747.760000000002</v>
      </c>
      <c r="Y68" s="223">
        <f t="shared" si="75"/>
        <v>382.16639999999995</v>
      </c>
      <c r="Z68" s="181">
        <f t="shared" si="76"/>
        <v>-9192.8875957910859</v>
      </c>
      <c r="AA68" s="181">
        <f t="shared" si="77"/>
        <v>146.19759579107949</v>
      </c>
      <c r="AB68" s="223">
        <f t="shared" si="78"/>
        <v>204.16666666666669</v>
      </c>
      <c r="AC68" s="223">
        <f t="shared" si="79"/>
        <v>102518.95833333333</v>
      </c>
      <c r="AD68" s="223">
        <f t="shared" si="80"/>
        <v>502.1336734693877</v>
      </c>
      <c r="AE68" s="223">
        <f t="shared" si="81"/>
        <v>98589.708333333328</v>
      </c>
      <c r="AF68" s="223">
        <f t="shared" si="82"/>
        <v>3929.25</v>
      </c>
      <c r="AG68" s="223">
        <f>IFERROR(IF($AG$42=$BO$2,VLOOKUP($E68,BI!$K:$P,3,0),"test"),0)</f>
        <v>289</v>
      </c>
      <c r="AH68" s="223">
        <f>IFERROR(VLOOKUP($E68,BI!$K:$P,4,0),0)</f>
        <v>150541.35999999999</v>
      </c>
      <c r="AI68" s="223">
        <f t="shared" si="83"/>
        <v>520.90435986159162</v>
      </c>
      <c r="AJ68" s="223">
        <f>IFERROR(VLOOKUP($E68,BI!$K:$P,5,0),0)</f>
        <v>148949</v>
      </c>
      <c r="AK68" s="223">
        <f>IFERROR(VLOOKUP($E68,BI!$K:$P,6,0),0)</f>
        <v>1592.36</v>
      </c>
      <c r="AL68" s="223">
        <f>IFERROR(VLOOKUP($E68,'Apr Plan'!$C:$L,8,0),0)</f>
        <v>295</v>
      </c>
      <c r="AM68" s="223">
        <f>IFERROR(VLOOKUP($E68,'Apr Plan'!$C:$L,9,0),0)</f>
        <v>140213.5</v>
      </c>
      <c r="AN68" s="223">
        <f t="shared" si="84"/>
        <v>475.3</v>
      </c>
      <c r="AP68" s="228">
        <f t="shared" si="85"/>
        <v>0.6901408450704225</v>
      </c>
      <c r="AQ68" s="228">
        <f t="shared" si="86"/>
        <v>0.73116324985349712</v>
      </c>
      <c r="AR68" s="228">
        <f t="shared" si="87"/>
        <v>1.0594406273387407</v>
      </c>
      <c r="AS68" s="228">
        <f t="shared" si="88"/>
        <v>0.70645905420991928</v>
      </c>
      <c r="AT68" s="228">
        <f t="shared" si="89"/>
        <v>0.68100194081768184</v>
      </c>
      <c r="AU68" s="228">
        <f t="shared" si="90"/>
        <v>0.96396519622682486</v>
      </c>
      <c r="AW68" s="239">
        <f t="shared" si="62"/>
        <v>1</v>
      </c>
      <c r="AX68" s="239">
        <f t="shared" si="63"/>
        <v>0</v>
      </c>
      <c r="AY68" s="168">
        <f t="shared" si="64"/>
        <v>0.87755102040816324</v>
      </c>
      <c r="AZ68" s="168">
        <f t="shared" si="65"/>
        <v>0.6901408450704225</v>
      </c>
      <c r="BA68" s="168">
        <f t="shared" si="66"/>
        <v>1</v>
      </c>
      <c r="BB68" s="168">
        <f t="shared" si="67"/>
        <v>0.961672942606144</v>
      </c>
      <c r="BC68" s="168">
        <f t="shared" si="68"/>
        <v>3.8327057393856015E-2</v>
      </c>
    </row>
    <row r="69" spans="2:55" x14ac:dyDescent="0.25">
      <c r="B69" s="222" t="str">
        <f>IFERROR(VLOOKUP(D69,Reference!A:C,3,0),"-")</f>
        <v>Int-10</v>
      </c>
      <c r="C69" s="222" t="str">
        <f>VLOOKUP(E69,'Doctors Data'!$A:$C,3,0)</f>
        <v>FWZ</v>
      </c>
      <c r="D69" s="222" t="str">
        <f>IFERROR(VLOOKUP(E69,'Doctors Data'!$A:$D,4,0),VLOOKUP(E69,BI!$A:$B,2,0))</f>
        <v>Internal Medicine</v>
      </c>
      <c r="E69" s="236" t="s">
        <v>23</v>
      </c>
      <c r="F69" s="223">
        <f>IFERROR(VLOOKUP($E69,BI!$A:$D,3,0),0)</f>
        <v>15</v>
      </c>
      <c r="G69" s="237">
        <f>SUMIFS('Exam &amp; Follow BI'!$J:$J,'Exam &amp; Follow BI'!$D:$D,$E69,'Exam &amp; Follow BI'!$L:$L,G$43)</f>
        <v>14</v>
      </c>
      <c r="H69" s="237">
        <f>SUMIFS('Exam &amp; Follow BI'!$J:$J,'Exam &amp; Follow BI'!$D:$D,$E69,'Exam &amp; Follow BI'!$L:$L,H$43)</f>
        <v>0</v>
      </c>
      <c r="I69" s="223">
        <f>IFERROR(VLOOKUP($E69,BI!$A:$D,4,0),0)</f>
        <v>4865.5</v>
      </c>
      <c r="J69" s="223">
        <f t="shared" si="91"/>
        <v>324.36666666666667</v>
      </c>
      <c r="K69" s="237">
        <f>IFERROR(VLOOKUP($E69,BI!$A:$F,5,0),0)</f>
        <v>4793.5</v>
      </c>
      <c r="L69" s="237">
        <f>IFERROR(VLOOKUP($E69,BI!$A:$F,6,0),0)</f>
        <v>72</v>
      </c>
      <c r="M69" s="238">
        <f t="shared" si="42"/>
        <v>-516.9301470588232</v>
      </c>
      <c r="N69" s="238">
        <f t="shared" si="43"/>
        <v>-6817.7448529411758</v>
      </c>
      <c r="O69" s="238">
        <f t="shared" si="69"/>
        <v>-7334.6749999999993</v>
      </c>
      <c r="P69" s="237">
        <f>IFERROR(ROUND(VLOOKUP($E69,'Apr Plan'!$C$7:$T$58,14,0),0),0)</f>
        <v>34</v>
      </c>
      <c r="Q69" s="237">
        <f>IFERROR(VLOOKUP($E69,'Apr Plan'!$C$7:$T$58,15,0),0)</f>
        <v>12200.174999999999</v>
      </c>
      <c r="R69" s="223">
        <f t="shared" si="92"/>
        <v>358.82867647058822</v>
      </c>
      <c r="S69" s="237">
        <f>IFERROR(VLOOKUP($E69,'Doctors Data'!$AE:$AH,3,0),1)*$Q69</f>
        <v>11433.504954163</v>
      </c>
      <c r="T69" s="237">
        <f t="shared" si="70"/>
        <v>766.67004583699963</v>
      </c>
      <c r="U69" s="223">
        <f t="shared" si="71"/>
        <v>41.28</v>
      </c>
      <c r="V69" s="223">
        <f t="shared" si="72"/>
        <v>12541.665600000015</v>
      </c>
      <c r="W69" s="223">
        <f t="shared" si="73"/>
        <v>303.8194186046515</v>
      </c>
      <c r="X69" s="223">
        <f t="shared" si="74"/>
        <v>12333.537600000011</v>
      </c>
      <c r="Y69" s="223">
        <f t="shared" si="75"/>
        <v>208.12800000000001</v>
      </c>
      <c r="Z69" s="181">
        <f t="shared" si="76"/>
        <v>-6640.0049541629996</v>
      </c>
      <c r="AA69" s="181">
        <f t="shared" si="77"/>
        <v>-694.67004583699963</v>
      </c>
      <c r="AB69" s="223">
        <f t="shared" si="78"/>
        <v>62.5</v>
      </c>
      <c r="AC69" s="223">
        <f t="shared" si="79"/>
        <v>20272.916666666668</v>
      </c>
      <c r="AD69" s="223">
        <f t="shared" si="80"/>
        <v>324.36666666666667</v>
      </c>
      <c r="AE69" s="223">
        <f t="shared" si="81"/>
        <v>19972.916666666668</v>
      </c>
      <c r="AF69" s="223">
        <f t="shared" si="82"/>
        <v>300</v>
      </c>
      <c r="AG69" s="223">
        <f>IFERROR(IF($AG$42=$BO$2,VLOOKUP($E69,BI!$K:$P,3,0),"test"),0)</f>
        <v>172</v>
      </c>
      <c r="AH69" s="223">
        <f>IFERROR(VLOOKUP($E69,BI!$K:$P,4,0),0)</f>
        <v>52256.940000000061</v>
      </c>
      <c r="AI69" s="223">
        <f t="shared" si="83"/>
        <v>303.8194186046515</v>
      </c>
      <c r="AJ69" s="223">
        <f>IFERROR(VLOOKUP($E69,BI!$K:$P,5,0),0)</f>
        <v>51389.740000000049</v>
      </c>
      <c r="AK69" s="223">
        <f>IFERROR(VLOOKUP($E69,BI!$K:$P,6,0),0)</f>
        <v>867.2</v>
      </c>
      <c r="AL69" s="223">
        <f>IFERROR(VLOOKUP($E69,'Apr Plan'!$C:$L,8,0),0)</f>
        <v>139.75</v>
      </c>
      <c r="AM69" s="223">
        <f>IFERROR(VLOOKUP($E69,'Apr Plan'!$C:$L,9,0),0)</f>
        <v>50834.0625</v>
      </c>
      <c r="AN69" s="223">
        <f t="shared" si="84"/>
        <v>363.75</v>
      </c>
      <c r="AP69" s="228">
        <f t="shared" si="85"/>
        <v>0.44117647058823528</v>
      </c>
      <c r="AQ69" s="228">
        <f t="shared" si="86"/>
        <v>0.39880575483548392</v>
      </c>
      <c r="AR69" s="228">
        <f t="shared" si="87"/>
        <v>0.90395971096043026</v>
      </c>
      <c r="AS69" s="228">
        <f t="shared" si="88"/>
        <v>0.36337209302325579</v>
      </c>
      <c r="AT69" s="228">
        <f t="shared" si="89"/>
        <v>0.38794687684863755</v>
      </c>
      <c r="AU69" s="228">
        <f t="shared" si="90"/>
        <v>1.0676298050874506</v>
      </c>
      <c r="AW69" s="239">
        <f t="shared" si="62"/>
        <v>1</v>
      </c>
      <c r="AX69" s="239">
        <f t="shared" si="63"/>
        <v>0</v>
      </c>
      <c r="AY69" s="168">
        <f t="shared" si="64"/>
        <v>0.93333333333333335</v>
      </c>
      <c r="AZ69" s="168">
        <f t="shared" si="65"/>
        <v>0.44117647058823528</v>
      </c>
      <c r="BA69" s="168">
        <f t="shared" si="66"/>
        <v>0.90395971096043026</v>
      </c>
      <c r="BB69" s="168">
        <f t="shared" si="67"/>
        <v>0.98520193196999284</v>
      </c>
      <c r="BC69" s="168">
        <f t="shared" si="68"/>
        <v>1.4798068030007194E-2</v>
      </c>
    </row>
    <row r="70" spans="2:55" x14ac:dyDescent="0.25">
      <c r="B70" s="222" t="str">
        <f>IFERROR(VLOOKUP(D70,Reference!A:C,3,0),"-")</f>
        <v>OBE-14</v>
      </c>
      <c r="C70" s="222" t="str">
        <f>VLOOKUP(E70,'Doctors Data'!$A:$C,3,0)</f>
        <v>FWZ</v>
      </c>
      <c r="D70" s="222" t="str">
        <f>IFERROR(VLOOKUP(E70,'Doctors Data'!$A:$D,4,0),VLOOKUP(E70,BI!$A:$B,2,0))</f>
        <v>OBE &amp; GYN</v>
      </c>
      <c r="E70" s="236" t="s">
        <v>24</v>
      </c>
      <c r="F70" s="223">
        <f>IFERROR(VLOOKUP($E70,BI!$A:$D,3,0),0)</f>
        <v>60</v>
      </c>
      <c r="G70" s="237">
        <f>SUMIFS('Exam &amp; Follow BI'!$J:$J,'Exam &amp; Follow BI'!$D:$D,$E70,'Exam &amp; Follow BI'!$L:$L,G$43)</f>
        <v>54</v>
      </c>
      <c r="H70" s="237">
        <f>SUMIFS('Exam &amp; Follow BI'!$J:$J,'Exam &amp; Follow BI'!$D:$D,$E70,'Exam &amp; Follow BI'!$L:$L,H$43)</f>
        <v>7</v>
      </c>
      <c r="I70" s="223">
        <f>IFERROR(VLOOKUP($E70,BI!$A:$D,4,0),0)</f>
        <v>20513.45</v>
      </c>
      <c r="J70" s="223">
        <f t="shared" si="91"/>
        <v>341.89083333333332</v>
      </c>
      <c r="K70" s="237">
        <f>IFERROR(VLOOKUP($E70,BI!$A:$F,5,0),0)</f>
        <v>19798.22</v>
      </c>
      <c r="L70" s="237">
        <f>IFERROR(VLOOKUP($E70,BI!$A:$F,6,0),0)</f>
        <v>715.23</v>
      </c>
      <c r="M70" s="238">
        <f t="shared" si="42"/>
        <v>-6178.9163448275831</v>
      </c>
      <c r="N70" s="238">
        <f t="shared" si="43"/>
        <v>889.74554482758606</v>
      </c>
      <c r="O70" s="238">
        <f t="shared" si="69"/>
        <v>-5289.1707999999962</v>
      </c>
      <c r="P70" s="237">
        <f>IFERROR(ROUND(VLOOKUP($E70,'Apr Plan'!$C$7:$T$58,14,0),0),0)</f>
        <v>58</v>
      </c>
      <c r="Q70" s="237">
        <f>IFERROR(VLOOKUP($E70,'Apr Plan'!$C$7:$T$58,15,0),0)</f>
        <v>25802.620799999997</v>
      </c>
      <c r="R70" s="223">
        <f t="shared" si="92"/>
        <v>444.87277241379303</v>
      </c>
      <c r="S70" s="237">
        <f>IFERROR(VLOOKUP($E70,'Doctors Data'!$AE:$AH,3,0),1)*$Q70</f>
        <v>24848.173912569677</v>
      </c>
      <c r="T70" s="237">
        <f t="shared" si="70"/>
        <v>954.4468874303202</v>
      </c>
      <c r="U70" s="223">
        <f t="shared" si="71"/>
        <v>75.36</v>
      </c>
      <c r="V70" s="223">
        <f t="shared" si="72"/>
        <v>29317.9872</v>
      </c>
      <c r="W70" s="223">
        <f t="shared" si="73"/>
        <v>389.03910828025477</v>
      </c>
      <c r="X70" s="223">
        <f t="shared" si="74"/>
        <v>28441.871999999996</v>
      </c>
      <c r="Y70" s="223">
        <f t="shared" si="75"/>
        <v>876.11520000000019</v>
      </c>
      <c r="Z70" s="181">
        <f t="shared" si="76"/>
        <v>-5049.9539125696756</v>
      </c>
      <c r="AA70" s="181">
        <f t="shared" si="77"/>
        <v>-239.21688743032018</v>
      </c>
      <c r="AB70" s="223">
        <f t="shared" si="78"/>
        <v>250</v>
      </c>
      <c r="AC70" s="223">
        <f t="shared" si="79"/>
        <v>85472.708333333343</v>
      </c>
      <c r="AD70" s="223">
        <f t="shared" si="80"/>
        <v>341.89083333333338</v>
      </c>
      <c r="AE70" s="223">
        <f t="shared" si="81"/>
        <v>82492.583333333343</v>
      </c>
      <c r="AF70" s="223">
        <f t="shared" si="82"/>
        <v>2980.125</v>
      </c>
      <c r="AG70" s="223">
        <f>IFERROR(IF($AG$42=$BO$2,VLOOKUP($E70,BI!$K:$P,3,0),"test"),0)</f>
        <v>314</v>
      </c>
      <c r="AH70" s="223">
        <f>IFERROR(VLOOKUP($E70,BI!$K:$P,4,0),0)</f>
        <v>122158.28</v>
      </c>
      <c r="AI70" s="223">
        <f t="shared" si="83"/>
        <v>389.03910828025477</v>
      </c>
      <c r="AJ70" s="223">
        <f>IFERROR(VLOOKUP($E70,BI!$K:$P,5,0),0)</f>
        <v>118507.79999999999</v>
      </c>
      <c r="AK70" s="223">
        <f>IFERROR(VLOOKUP($E70,BI!$K:$P,6,0),0)</f>
        <v>3650.4800000000009</v>
      </c>
      <c r="AL70" s="223">
        <f>IFERROR(VLOOKUP($E70,'Apr Plan'!$C:$L,8,0),0)</f>
        <v>242</v>
      </c>
      <c r="AM70" s="223">
        <f>IFERROR(VLOOKUP($E70,'Apr Plan'!$C:$L,9,0),0)</f>
        <v>107510.92</v>
      </c>
      <c r="AN70" s="223">
        <f t="shared" si="84"/>
        <v>444.26</v>
      </c>
      <c r="AP70" s="228">
        <f t="shared" si="85"/>
        <v>1.0344827586206897</v>
      </c>
      <c r="AQ70" s="228">
        <f t="shared" si="86"/>
        <v>0.79501420258828914</v>
      </c>
      <c r="AR70" s="228">
        <f t="shared" si="87"/>
        <v>0.76851372916867944</v>
      </c>
      <c r="AS70" s="228">
        <f t="shared" si="88"/>
        <v>0.79617834394904463</v>
      </c>
      <c r="AT70" s="228">
        <f t="shared" si="89"/>
        <v>0.6996882105194453</v>
      </c>
      <c r="AU70" s="228">
        <f t="shared" si="90"/>
        <v>0.87880839241242314</v>
      </c>
      <c r="AW70" s="239">
        <f t="shared" si="62"/>
        <v>0.88524590163934425</v>
      </c>
      <c r="AX70" s="239">
        <f t="shared" si="63"/>
        <v>0.11475409836065574</v>
      </c>
      <c r="AY70" s="168">
        <f t="shared" si="64"/>
        <v>0.9</v>
      </c>
      <c r="AZ70" s="168">
        <f t="shared" si="65"/>
        <v>1</v>
      </c>
      <c r="BA70" s="168">
        <f t="shared" si="66"/>
        <v>0.76851372916867944</v>
      </c>
      <c r="BB70" s="168">
        <f t="shared" si="67"/>
        <v>0.96513360746242105</v>
      </c>
      <c r="BC70" s="168">
        <f t="shared" si="68"/>
        <v>3.4866392537579005E-2</v>
      </c>
    </row>
    <row r="71" spans="2:55" x14ac:dyDescent="0.25">
      <c r="B71" s="222" t="str">
        <f>IFERROR(VLOOKUP(D71,Reference!A:C,3,0),"-")</f>
        <v>Adv-30</v>
      </c>
      <c r="C71" s="222" t="str">
        <f>VLOOKUP(E71,'Doctors Data'!$A:$C,3,0)</f>
        <v>SNB</v>
      </c>
      <c r="D71" s="222" t="str">
        <f>IFERROR(VLOOKUP(E71,'Doctors Data'!$A:$D,4,0),VLOOKUP(E71,BI!$A:$B,2,0))</f>
        <v>Advanced GP</v>
      </c>
      <c r="E71" s="236" t="s">
        <v>83</v>
      </c>
      <c r="F71" s="223">
        <f>IFERROR(VLOOKUP($E71,BI!$A:$D,3,0),0)</f>
        <v>0</v>
      </c>
      <c r="G71" s="237">
        <f>SUMIFS('Exam &amp; Follow BI'!$J:$J,'Exam &amp; Follow BI'!$D:$D,$E71,'Exam &amp; Follow BI'!$L:$L,G$43)</f>
        <v>0</v>
      </c>
      <c r="H71" s="237">
        <f>SUMIFS('Exam &amp; Follow BI'!$J:$J,'Exam &amp; Follow BI'!$D:$D,$E71,'Exam &amp; Follow BI'!$L:$L,H$43)</f>
        <v>0</v>
      </c>
      <c r="I71" s="223">
        <f>IFERROR(VLOOKUP($E71,BI!$A:$D,4,0),0)</f>
        <v>0</v>
      </c>
      <c r="J71" s="223">
        <f t="shared" si="91"/>
        <v>0</v>
      </c>
      <c r="K71" s="237">
        <f>IFERROR(VLOOKUP($E71,BI!$A:$F,5,0),0)</f>
        <v>0</v>
      </c>
      <c r="L71" s="237">
        <f>IFERROR(VLOOKUP($E71,BI!$A:$F,6,0),0)</f>
        <v>0</v>
      </c>
      <c r="M71" s="238">
        <f t="shared" si="42"/>
        <v>0</v>
      </c>
      <c r="N71" s="238">
        <f t="shared" si="43"/>
        <v>-10587.743999999999</v>
      </c>
      <c r="O71" s="238">
        <f t="shared" si="69"/>
        <v>-10587.743999999999</v>
      </c>
      <c r="P71" s="237">
        <f>IFERROR(ROUND(VLOOKUP($E71,'Apr Plan'!$C$7:$T$58,14,0),0),0)</f>
        <v>14</v>
      </c>
      <c r="Q71" s="237">
        <f>IFERROR(VLOOKUP($E71,'Apr Plan'!$C$7:$T$58,15,0),0)</f>
        <v>10587.743999999999</v>
      </c>
      <c r="R71" s="223">
        <f t="shared" si="92"/>
        <v>756.26742857142847</v>
      </c>
      <c r="S71" s="237">
        <f>IFERROR(VLOOKUP($E71,'Doctors Data'!$AE:$AH,3,0),1)*$Q71</f>
        <v>7596.6918251584366</v>
      </c>
      <c r="T71" s="237">
        <f t="shared" si="70"/>
        <v>2991.0521748415622</v>
      </c>
      <c r="U71" s="223">
        <f t="shared" si="71"/>
        <v>0</v>
      </c>
      <c r="V71" s="223">
        <f t="shared" si="72"/>
        <v>0</v>
      </c>
      <c r="W71" s="223">
        <f t="shared" si="73"/>
        <v>0</v>
      </c>
      <c r="X71" s="223">
        <f t="shared" si="74"/>
        <v>0</v>
      </c>
      <c r="Y71" s="223">
        <f t="shared" si="75"/>
        <v>0</v>
      </c>
      <c r="Z71" s="181">
        <f t="shared" si="76"/>
        <v>-7596.6918251584366</v>
      </c>
      <c r="AA71" s="181">
        <f t="shared" si="77"/>
        <v>-2991.0521748415622</v>
      </c>
      <c r="AB71" s="223">
        <f t="shared" si="78"/>
        <v>0</v>
      </c>
      <c r="AC71" s="223">
        <f t="shared" si="79"/>
        <v>0</v>
      </c>
      <c r="AD71" s="223">
        <f t="shared" si="80"/>
        <v>0</v>
      </c>
      <c r="AE71" s="223">
        <f t="shared" si="81"/>
        <v>0</v>
      </c>
      <c r="AF71" s="223">
        <f t="shared" si="82"/>
        <v>0</v>
      </c>
      <c r="AG71" s="223">
        <f>IFERROR(IF($AG$42=$BO$2,VLOOKUP($E71,BI!$K:$P,3,0),"test"),0)</f>
        <v>0</v>
      </c>
      <c r="AH71" s="223">
        <f>IFERROR(VLOOKUP($E71,BI!$K:$P,4,0),0)</f>
        <v>0</v>
      </c>
      <c r="AI71" s="223">
        <f t="shared" si="83"/>
        <v>0</v>
      </c>
      <c r="AJ71" s="223">
        <f>IFERROR(VLOOKUP($E71,BI!$K:$P,5,0),0)</f>
        <v>0</v>
      </c>
      <c r="AK71" s="223">
        <f>IFERROR(VLOOKUP($E71,BI!$K:$P,6,0),0)</f>
        <v>0</v>
      </c>
      <c r="AL71" s="223">
        <f>IFERROR(VLOOKUP($E71,'Apr Plan'!$C:$L,8,0),0)</f>
        <v>60</v>
      </c>
      <c r="AM71" s="223">
        <f>IFERROR(VLOOKUP($E71,'Apr Plan'!$C:$L,9,0),0)</f>
        <v>44115.6</v>
      </c>
      <c r="AN71" s="223">
        <f t="shared" si="84"/>
        <v>735.26</v>
      </c>
      <c r="AP71" s="228">
        <f t="shared" si="85"/>
        <v>0</v>
      </c>
      <c r="AQ71" s="228">
        <f t="shared" si="86"/>
        <v>0</v>
      </c>
      <c r="AR71" s="228">
        <f t="shared" si="87"/>
        <v>0</v>
      </c>
      <c r="AS71" s="228" t="str">
        <f t="shared" si="88"/>
        <v>-</v>
      </c>
      <c r="AT71" s="228" t="str">
        <f t="shared" si="89"/>
        <v>-</v>
      </c>
      <c r="AU71" s="228" t="str">
        <f t="shared" si="90"/>
        <v>-</v>
      </c>
      <c r="AW71" s="239" t="str">
        <f t="shared" si="62"/>
        <v>-</v>
      </c>
      <c r="AX71" s="239" t="str">
        <f t="shared" si="63"/>
        <v>-</v>
      </c>
      <c r="AY71" s="168" t="str">
        <f t="shared" si="64"/>
        <v>-</v>
      </c>
      <c r="AZ71" s="168">
        <f t="shared" si="65"/>
        <v>0</v>
      </c>
      <c r="BA71" s="168">
        <f t="shared" si="66"/>
        <v>0</v>
      </c>
      <c r="BB71" s="168" t="str">
        <f t="shared" si="67"/>
        <v>-</v>
      </c>
      <c r="BC71" s="168" t="str">
        <f t="shared" si="68"/>
        <v>-</v>
      </c>
    </row>
    <row r="72" spans="2:55" x14ac:dyDescent="0.25">
      <c r="B72" s="222" t="str">
        <f>IFERROR(VLOOKUP(D72,Reference!A:C,3,0),"-")</f>
        <v>Pro-44</v>
      </c>
      <c r="C72" s="222" t="str">
        <f>VLOOKUP(E72,'Doctors Data'!$A:$C,3,0)</f>
        <v>SNB</v>
      </c>
      <c r="D72" s="222" t="str">
        <f>IFERROR(VLOOKUP(E72,'Doctors Data'!$A:$D,4,0),VLOOKUP(E72,BI!$A:$B,2,0))</f>
        <v>Prosthodontic</v>
      </c>
      <c r="E72" s="236" t="s">
        <v>81</v>
      </c>
      <c r="F72" s="223">
        <f>IFERROR(VLOOKUP($E72,BI!$A:$D,3,0),0)</f>
        <v>7</v>
      </c>
      <c r="G72" s="237">
        <f>SUMIFS('Exam &amp; Follow BI'!$J:$J,'Exam &amp; Follow BI'!$D:$D,$E72,'Exam &amp; Follow BI'!$L:$L,G$43)</f>
        <v>6</v>
      </c>
      <c r="H72" s="237">
        <f>SUMIFS('Exam &amp; Follow BI'!$J:$J,'Exam &amp; Follow BI'!$D:$D,$E72,'Exam &amp; Follow BI'!$L:$L,H$43)</f>
        <v>5</v>
      </c>
      <c r="I72" s="223">
        <f>IFERROR(VLOOKUP($E72,BI!$A:$D,4,0),0)</f>
        <v>2660.8400000000011</v>
      </c>
      <c r="J72" s="223">
        <f t="shared" si="91"/>
        <v>380.12000000000018</v>
      </c>
      <c r="K72" s="237">
        <f>IFERROR(VLOOKUP($E72,BI!$A:$F,5,0),0)</f>
        <v>2578.0400000000009</v>
      </c>
      <c r="L72" s="237">
        <f>IFERROR(VLOOKUP($E72,BI!$A:$F,6,0),0)</f>
        <v>82.8</v>
      </c>
      <c r="M72" s="238">
        <f t="shared" si="42"/>
        <v>-2604.0215384615376</v>
      </c>
      <c r="N72" s="238">
        <f t="shared" si="43"/>
        <v>-4512.7384615384617</v>
      </c>
      <c r="O72" s="238">
        <f t="shared" si="69"/>
        <v>-7116.7599999999993</v>
      </c>
      <c r="P72" s="237">
        <f>IFERROR(ROUND(VLOOKUP($E72,'Apr Plan'!$C$7:$T$58,14,0),0),0)</f>
        <v>13</v>
      </c>
      <c r="Q72" s="237">
        <f>IFERROR(VLOOKUP($E72,'Apr Plan'!$C$7:$T$58,15,0),0)</f>
        <v>9777.6</v>
      </c>
      <c r="R72" s="223">
        <f t="shared" si="92"/>
        <v>752.12307692307695</v>
      </c>
      <c r="S72" s="237">
        <f>IFERROR(VLOOKUP($E72,'Doctors Data'!$AE:$AH,3,0),1)*$Q72</f>
        <v>7938.3508450266527</v>
      </c>
      <c r="T72" s="237">
        <f t="shared" si="70"/>
        <v>1839.2491549733477</v>
      </c>
      <c r="U72" s="223">
        <f t="shared" si="71"/>
        <v>0</v>
      </c>
      <c r="V72" s="223">
        <f t="shared" si="72"/>
        <v>0</v>
      </c>
      <c r="W72" s="223">
        <f t="shared" si="73"/>
        <v>0</v>
      </c>
      <c r="X72" s="223">
        <f t="shared" si="74"/>
        <v>0</v>
      </c>
      <c r="Y72" s="223">
        <f t="shared" si="75"/>
        <v>0</v>
      </c>
      <c r="Z72" s="181">
        <f t="shared" si="76"/>
        <v>-5360.3108450266518</v>
      </c>
      <c r="AA72" s="181">
        <f t="shared" si="77"/>
        <v>-1756.4491549733477</v>
      </c>
      <c r="AB72" s="223">
        <f t="shared" si="78"/>
        <v>29.166666666666668</v>
      </c>
      <c r="AC72" s="223">
        <f t="shared" si="79"/>
        <v>11086.833333333338</v>
      </c>
      <c r="AD72" s="223">
        <f t="shared" si="80"/>
        <v>380.12000000000012</v>
      </c>
      <c r="AE72" s="223">
        <f t="shared" si="81"/>
        <v>10741.833333333338</v>
      </c>
      <c r="AF72" s="223">
        <f t="shared" si="82"/>
        <v>345</v>
      </c>
      <c r="AG72" s="223">
        <f>IFERROR(IF($AG$42=$BO$2,VLOOKUP($E72,BI!$K:$P,3,0),"test"),0)</f>
        <v>0</v>
      </c>
      <c r="AH72" s="223">
        <f>IFERROR(VLOOKUP($E72,BI!$K:$P,4,0),0)</f>
        <v>0</v>
      </c>
      <c r="AI72" s="223">
        <f t="shared" si="83"/>
        <v>0</v>
      </c>
      <c r="AJ72" s="223">
        <f>IFERROR(VLOOKUP($E72,BI!$K:$P,5,0),0)</f>
        <v>0</v>
      </c>
      <c r="AK72" s="223">
        <f>IFERROR(VLOOKUP($E72,BI!$K:$P,6,0),0)</f>
        <v>0</v>
      </c>
      <c r="AL72" s="223">
        <f>IFERROR(VLOOKUP($E72,'Apr Plan'!$C:$L,8,0),0)</f>
        <v>56</v>
      </c>
      <c r="AM72" s="223">
        <f>IFERROR(VLOOKUP($E72,'Apr Plan'!$C:$L,9,0),0)</f>
        <v>40740</v>
      </c>
      <c r="AN72" s="223">
        <f t="shared" si="84"/>
        <v>727.5</v>
      </c>
      <c r="AP72" s="228">
        <f t="shared" si="85"/>
        <v>0.53846153846153844</v>
      </c>
      <c r="AQ72" s="228">
        <f t="shared" si="86"/>
        <v>0.27213631156930135</v>
      </c>
      <c r="AR72" s="228">
        <f t="shared" si="87"/>
        <v>0.50539600720013111</v>
      </c>
      <c r="AS72" s="228" t="str">
        <f t="shared" si="88"/>
        <v>-</v>
      </c>
      <c r="AT72" s="228" t="str">
        <f t="shared" si="89"/>
        <v>-</v>
      </c>
      <c r="AU72" s="228" t="str">
        <f t="shared" si="90"/>
        <v>-</v>
      </c>
      <c r="AW72" s="239">
        <f t="shared" si="62"/>
        <v>0.54545454545454541</v>
      </c>
      <c r="AX72" s="239">
        <f t="shared" si="63"/>
        <v>0.45454545454545453</v>
      </c>
      <c r="AY72" s="168">
        <f t="shared" si="64"/>
        <v>0.8571428571428571</v>
      </c>
      <c r="AZ72" s="168">
        <f t="shared" si="65"/>
        <v>0.53846153846153844</v>
      </c>
      <c r="BA72" s="168">
        <f t="shared" si="66"/>
        <v>0.50539600720013111</v>
      </c>
      <c r="BB72" s="168">
        <f t="shared" si="67"/>
        <v>0.96888200718570072</v>
      </c>
      <c r="BC72" s="168">
        <f t="shared" si="68"/>
        <v>3.1117992814299229E-2</v>
      </c>
    </row>
    <row r="73" spans="2:55" x14ac:dyDescent="0.25">
      <c r="B73" s="222" t="str">
        <f>IFERROR(VLOOKUP(D73,Reference!A:C,3,0),"-")</f>
        <v>Gen-9</v>
      </c>
      <c r="C73" s="222" t="str">
        <f>VLOOKUP(E73,'Doctors Data'!$A:$C,3,0)</f>
        <v>FWZ</v>
      </c>
      <c r="D73" s="222" t="str">
        <f>IFERROR(VLOOKUP(E73,'Doctors Data'!$A:$D,4,0),VLOOKUP(E73,BI!$A:$B,2,0))</f>
        <v>General Surgery</v>
      </c>
      <c r="E73" s="236" t="s">
        <v>55</v>
      </c>
      <c r="F73" s="223">
        <f>IFERROR(VLOOKUP($E73,BI!$A:$D,3,0),0)</f>
        <v>32</v>
      </c>
      <c r="G73" s="237">
        <f>SUMIFS('Exam &amp; Follow BI'!$J:$J,'Exam &amp; Follow BI'!$D:$D,$E73,'Exam &amp; Follow BI'!$L:$L,G$43)</f>
        <v>29</v>
      </c>
      <c r="H73" s="237">
        <f>SUMIFS('Exam &amp; Follow BI'!$J:$J,'Exam &amp; Follow BI'!$D:$D,$E73,'Exam &amp; Follow BI'!$L:$L,H$43)</f>
        <v>1</v>
      </c>
      <c r="I73" s="223">
        <f>IFERROR(VLOOKUP($E73,BI!$A:$D,4,0),0)</f>
        <v>5568.5</v>
      </c>
      <c r="J73" s="223">
        <f t="shared" si="91"/>
        <v>174.015625</v>
      </c>
      <c r="K73" s="237">
        <f>IFERROR(VLOOKUP($E73,BI!$A:$F,5,0),0)</f>
        <v>5377.1</v>
      </c>
      <c r="L73" s="237">
        <f>IFERROR(VLOOKUP($E73,BI!$A:$F,6,0),0)</f>
        <v>191.4</v>
      </c>
      <c r="M73" s="238">
        <f t="shared" si="42"/>
        <v>-15013.025661538461</v>
      </c>
      <c r="N73" s="238">
        <f t="shared" si="43"/>
        <v>-4502.2087384615379</v>
      </c>
      <c r="O73" s="238">
        <f t="shared" si="69"/>
        <v>-19515.234399999998</v>
      </c>
      <c r="P73" s="237">
        <f>IFERROR(ROUND(VLOOKUP($E73,'Apr Plan'!$C$7:$T$58,14,0),0),0)</f>
        <v>39</v>
      </c>
      <c r="Q73" s="237">
        <f>IFERROR(VLOOKUP($E73,'Apr Plan'!$C$7:$T$58,15,0),0)</f>
        <v>25083.734399999998</v>
      </c>
      <c r="R73" s="223">
        <f t="shared" si="92"/>
        <v>643.17267692307689</v>
      </c>
      <c r="S73" s="237">
        <f>IFERROR(VLOOKUP($E73,'Doctors Data'!$AE:$AH,3,0),1)*$Q73</f>
        <v>24596.052713336969</v>
      </c>
      <c r="T73" s="237">
        <f t="shared" si="70"/>
        <v>487.68168666302881</v>
      </c>
      <c r="U73" s="223">
        <f t="shared" si="71"/>
        <v>33.119999999999997</v>
      </c>
      <c r="V73" s="223">
        <f t="shared" si="72"/>
        <v>9340.98</v>
      </c>
      <c r="W73" s="223">
        <f t="shared" si="73"/>
        <v>282.03442028985506</v>
      </c>
      <c r="X73" s="223">
        <f t="shared" si="74"/>
        <v>9161.8439999999991</v>
      </c>
      <c r="Y73" s="223">
        <f t="shared" si="75"/>
        <v>179.13600000000002</v>
      </c>
      <c r="Z73" s="181">
        <f t="shared" si="76"/>
        <v>-19218.95271333697</v>
      </c>
      <c r="AA73" s="181">
        <f t="shared" si="77"/>
        <v>-296.28168666302884</v>
      </c>
      <c r="AB73" s="223">
        <f t="shared" si="78"/>
        <v>133.33333333333334</v>
      </c>
      <c r="AC73" s="223">
        <f t="shared" si="79"/>
        <v>23202.083333333336</v>
      </c>
      <c r="AD73" s="223">
        <f t="shared" si="80"/>
        <v>174.015625</v>
      </c>
      <c r="AE73" s="223">
        <f t="shared" si="81"/>
        <v>22404.583333333336</v>
      </c>
      <c r="AF73" s="223">
        <f t="shared" si="82"/>
        <v>797.5</v>
      </c>
      <c r="AG73" s="223">
        <f>IFERROR(IF($AG$42=$BO$2,VLOOKUP($E73,BI!$K:$P,3,0),"test"),0)</f>
        <v>138</v>
      </c>
      <c r="AH73" s="223">
        <f>IFERROR(VLOOKUP($E73,BI!$K:$P,4,0),0)</f>
        <v>38920.75</v>
      </c>
      <c r="AI73" s="223">
        <f t="shared" si="83"/>
        <v>282.03442028985506</v>
      </c>
      <c r="AJ73" s="223">
        <f>IFERROR(VLOOKUP($E73,BI!$K:$P,5,0),0)</f>
        <v>38174.35</v>
      </c>
      <c r="AK73" s="223">
        <f>IFERROR(VLOOKUP($E73,BI!$K:$P,6,0),0)</f>
        <v>746.40000000000009</v>
      </c>
      <c r="AL73" s="223">
        <f>IFERROR(VLOOKUP($E73,'Apr Plan'!$C:$L,8,0),0)</f>
        <v>164</v>
      </c>
      <c r="AM73" s="223">
        <f>IFERROR(VLOOKUP($E73,'Apr Plan'!$C:$L,9,0),0)</f>
        <v>104515.56</v>
      </c>
      <c r="AN73" s="223">
        <f t="shared" si="84"/>
        <v>637.29</v>
      </c>
      <c r="AP73" s="228">
        <f t="shared" si="85"/>
        <v>0.82051282051282048</v>
      </c>
      <c r="AQ73" s="228">
        <f t="shared" si="86"/>
        <v>0.22199645041688851</v>
      </c>
      <c r="AR73" s="228">
        <f t="shared" si="87"/>
        <v>0.27055817394558285</v>
      </c>
      <c r="AS73" s="228">
        <f t="shared" si="88"/>
        <v>0.96618357487922713</v>
      </c>
      <c r="AT73" s="228">
        <f t="shared" si="89"/>
        <v>0.59613659380493267</v>
      </c>
      <c r="AU73" s="228">
        <f t="shared" si="90"/>
        <v>0.61700137458810533</v>
      </c>
      <c r="AW73" s="239">
        <f t="shared" si="62"/>
        <v>0.96666666666666667</v>
      </c>
      <c r="AX73" s="239">
        <f t="shared" si="63"/>
        <v>3.3333333333333333E-2</v>
      </c>
      <c r="AY73" s="168">
        <f t="shared" si="64"/>
        <v>0.90625</v>
      </c>
      <c r="AZ73" s="168">
        <f t="shared" si="65"/>
        <v>0.82051282051282048</v>
      </c>
      <c r="BA73" s="168">
        <f t="shared" si="66"/>
        <v>0.27055817394558285</v>
      </c>
      <c r="BB73" s="168">
        <f t="shared" si="67"/>
        <v>0.96562808655831922</v>
      </c>
      <c r="BC73" s="168">
        <f t="shared" si="68"/>
        <v>3.4371913441680883E-2</v>
      </c>
    </row>
    <row r="74" spans="2:55" x14ac:dyDescent="0.25">
      <c r="B74" s="222" t="str">
        <f>IFERROR(VLOOKUP(D74,Reference!A:C,3,0),"-")</f>
        <v>ER-26</v>
      </c>
      <c r="C74" s="222" t="str">
        <f>VLOOKUP(E74,'Doctors Data'!$A:$C,3,0)</f>
        <v>SNB</v>
      </c>
      <c r="D74" s="222" t="str">
        <f>IFERROR(VLOOKUP(E74,'Doctors Data'!$A:$D,4,0),VLOOKUP(E74,BI!$A:$B,2,0))</f>
        <v>ER</v>
      </c>
      <c r="E74" s="236" t="s">
        <v>58</v>
      </c>
      <c r="F74" s="223">
        <f>IFERROR(VLOOKUP($E74,BI!$A:$D,3,0),0)</f>
        <v>48</v>
      </c>
      <c r="G74" s="237">
        <f>SUMIFS('Exam &amp; Follow BI'!$J:$J,'Exam &amp; Follow BI'!$D:$D,$E74,'Exam &amp; Follow BI'!$L:$L,G$43)</f>
        <v>48</v>
      </c>
      <c r="H74" s="237">
        <f>SUMIFS('Exam &amp; Follow BI'!$J:$J,'Exam &amp; Follow BI'!$D:$D,$E74,'Exam &amp; Follow BI'!$L:$L,H$43)</f>
        <v>2</v>
      </c>
      <c r="I74" s="223">
        <f>IFERROR(VLOOKUP($E74,BI!$A:$D,4,0),0)</f>
        <v>16080.390000000001</v>
      </c>
      <c r="J74" s="223">
        <f t="shared" si="91"/>
        <v>335.00812500000001</v>
      </c>
      <c r="K74" s="237">
        <f>IFERROR(VLOOKUP($E74,BI!$A:$F,5,0),0)</f>
        <v>15120.180000000002</v>
      </c>
      <c r="L74" s="237">
        <f>IFERROR(VLOOKUP($E74,BI!$A:$F,6,0),0)</f>
        <v>960.20999999999992</v>
      </c>
      <c r="M74" s="238">
        <f t="shared" si="42"/>
        <v>-1008.9923999999992</v>
      </c>
      <c r="N74" s="238">
        <f t="shared" si="43"/>
        <v>7476.6048000000001</v>
      </c>
      <c r="O74" s="238">
        <f t="shared" si="69"/>
        <v>6467.6124000000018</v>
      </c>
      <c r="P74" s="237">
        <f>IFERROR(ROUND(VLOOKUP($E74,'Apr Plan'!$C$7:$T$58,14,0),0),0)</f>
        <v>27</v>
      </c>
      <c r="Q74" s="237">
        <f>IFERROR(VLOOKUP($E74,'Apr Plan'!$C$7:$T$58,15,0),0)</f>
        <v>9612.7775999999994</v>
      </c>
      <c r="R74" s="223">
        <f t="shared" si="92"/>
        <v>356.02879999999999</v>
      </c>
      <c r="S74" s="237">
        <f>IFERROR(VLOOKUP($E74,'Doctors Data'!$AE:$AH,3,0),1)*$Q74</f>
        <v>7977.3503495160749</v>
      </c>
      <c r="T74" s="237">
        <f t="shared" si="70"/>
        <v>1635.4272504839246</v>
      </c>
      <c r="U74" s="223">
        <f t="shared" si="71"/>
        <v>28.56</v>
      </c>
      <c r="V74" s="223">
        <f t="shared" si="72"/>
        <v>9341.5008000000071</v>
      </c>
      <c r="W74" s="223">
        <f t="shared" si="73"/>
        <v>327.0833613445381</v>
      </c>
      <c r="X74" s="223">
        <f t="shared" si="74"/>
        <v>9258.1992000000046</v>
      </c>
      <c r="Y74" s="223">
        <f t="shared" si="75"/>
        <v>83.301600000000008</v>
      </c>
      <c r="Z74" s="181">
        <f t="shared" si="76"/>
        <v>7142.8296504839273</v>
      </c>
      <c r="AA74" s="181">
        <f t="shared" si="77"/>
        <v>-675.21725048392466</v>
      </c>
      <c r="AB74" s="223">
        <f t="shared" si="78"/>
        <v>200</v>
      </c>
      <c r="AC74" s="223">
        <f t="shared" si="79"/>
        <v>67001.625000000015</v>
      </c>
      <c r="AD74" s="223">
        <f t="shared" si="80"/>
        <v>335.00812500000006</v>
      </c>
      <c r="AE74" s="223">
        <f t="shared" si="81"/>
        <v>63000.750000000015</v>
      </c>
      <c r="AF74" s="223">
        <f t="shared" si="82"/>
        <v>4000.875</v>
      </c>
      <c r="AG74" s="223">
        <f>IFERROR(IF($AG$42=$BO$2,VLOOKUP($E74,BI!$K:$P,3,0),"test"),0)</f>
        <v>119</v>
      </c>
      <c r="AH74" s="223">
        <f>IFERROR(VLOOKUP($E74,BI!$K:$P,4,0),0)</f>
        <v>38922.920000000027</v>
      </c>
      <c r="AI74" s="223">
        <f t="shared" si="83"/>
        <v>327.08336134453805</v>
      </c>
      <c r="AJ74" s="223">
        <f>IFERROR(VLOOKUP($E74,BI!$K:$P,5,0),0)</f>
        <v>38575.830000000024</v>
      </c>
      <c r="AK74" s="223">
        <f>IFERROR(VLOOKUP($E74,BI!$K:$P,6,0),0)</f>
        <v>347.09000000000003</v>
      </c>
      <c r="AL74" s="223">
        <f>IFERROR(VLOOKUP($E74,'Apr Plan'!$C:$L,8,0),0)</f>
        <v>111</v>
      </c>
      <c r="AM74" s="223">
        <f>IFERROR(VLOOKUP($E74,'Apr Plan'!$C:$L,9,0),0)</f>
        <v>40053.24</v>
      </c>
      <c r="AN74" s="223">
        <f t="shared" si="84"/>
        <v>360.84</v>
      </c>
      <c r="AP74" s="228">
        <f t="shared" si="85"/>
        <v>1.7777777777777777</v>
      </c>
      <c r="AQ74" s="228">
        <f t="shared" si="86"/>
        <v>1.6728141094203617</v>
      </c>
      <c r="AR74" s="228">
        <f t="shared" si="87"/>
        <v>0.94095793654895343</v>
      </c>
      <c r="AS74" s="228">
        <f t="shared" si="88"/>
        <v>1.680672268907563</v>
      </c>
      <c r="AT74" s="228">
        <f t="shared" si="89"/>
        <v>1.7213925625312787</v>
      </c>
      <c r="AU74" s="228">
        <f t="shared" si="90"/>
        <v>1.0242285747061106</v>
      </c>
      <c r="AW74" s="239">
        <f t="shared" si="62"/>
        <v>0.96</v>
      </c>
      <c r="AX74" s="239">
        <f t="shared" si="63"/>
        <v>0.04</v>
      </c>
      <c r="AY74" s="168">
        <f t="shared" si="64"/>
        <v>1</v>
      </c>
      <c r="AZ74" s="168">
        <f t="shared" si="65"/>
        <v>1</v>
      </c>
      <c r="BA74" s="168">
        <f t="shared" si="66"/>
        <v>0.94095793654895343</v>
      </c>
      <c r="BB74" s="168">
        <f t="shared" si="67"/>
        <v>0.94028689602677551</v>
      </c>
      <c r="BC74" s="168">
        <f t="shared" si="68"/>
        <v>5.9713103973224518E-2</v>
      </c>
    </row>
    <row r="75" spans="2:55" x14ac:dyDescent="0.25">
      <c r="B75" s="222" t="str">
        <f>IFERROR(VLOOKUP(D75,Reference!A:C,3,0),"-")</f>
        <v>Ped-19</v>
      </c>
      <c r="C75" s="222" t="str">
        <f>VLOOKUP(E75,'Doctors Data'!$A:$C,3,0)</f>
        <v>SNB</v>
      </c>
      <c r="D75" s="222" t="str">
        <f>IFERROR(VLOOKUP(E75,'Doctors Data'!$A:$D,4,0),VLOOKUP(E75,BI!$A:$B,2,0))</f>
        <v>Pedodontics</v>
      </c>
      <c r="E75" s="236" t="s">
        <v>29</v>
      </c>
      <c r="F75" s="223">
        <f>IFERROR(VLOOKUP($E75,BI!$A:$D,3,0),0)</f>
        <v>31</v>
      </c>
      <c r="G75" s="237">
        <f>SUMIFS('Exam &amp; Follow BI'!$J:$J,'Exam &amp; Follow BI'!$D:$D,$E75,'Exam &amp; Follow BI'!$L:$L,G$43)</f>
        <v>25</v>
      </c>
      <c r="H75" s="237">
        <f>SUMIFS('Exam &amp; Follow BI'!$J:$J,'Exam &amp; Follow BI'!$D:$D,$E75,'Exam &amp; Follow BI'!$L:$L,H$43)</f>
        <v>7</v>
      </c>
      <c r="I75" s="223">
        <f>IFERROR(VLOOKUP($E75,BI!$A:$D,4,0),0)</f>
        <v>12259.270000000004</v>
      </c>
      <c r="J75" s="223">
        <f t="shared" si="91"/>
        <v>395.46032258064531</v>
      </c>
      <c r="K75" s="237">
        <f>IFERROR(VLOOKUP($E75,BI!$A:$F,5,0),0)</f>
        <v>10542.280000000002</v>
      </c>
      <c r="L75" s="237">
        <f>IFERROR(VLOOKUP($E75,BI!$A:$F,6,0),0)</f>
        <v>1716.99</v>
      </c>
      <c r="M75" s="238">
        <f t="shared" si="42"/>
        <v>-298.29766511627537</v>
      </c>
      <c r="N75" s="238">
        <f t="shared" si="43"/>
        <v>-4860.9939348837215</v>
      </c>
      <c r="O75" s="238">
        <f t="shared" si="69"/>
        <v>-5159.2915999999968</v>
      </c>
      <c r="P75" s="237">
        <f>IFERROR(ROUND(VLOOKUP($E75,'Apr Plan'!$C$7:$T$58,14,0),0),0)</f>
        <v>43</v>
      </c>
      <c r="Q75" s="237">
        <f>IFERROR(VLOOKUP($E75,'Apr Plan'!$C$7:$T$58,15,0),0)</f>
        <v>17418.561600000001</v>
      </c>
      <c r="R75" s="223">
        <f t="shared" si="92"/>
        <v>405.08282790697677</v>
      </c>
      <c r="S75" s="237">
        <f>IFERROR(VLOOKUP($E75,'Doctors Data'!$AE:$AH,3,0),1)*$Q75</f>
        <v>14779.357988585745</v>
      </c>
      <c r="T75" s="237">
        <f t="shared" si="70"/>
        <v>2639.2036114142556</v>
      </c>
      <c r="U75" s="223">
        <f t="shared" si="71"/>
        <v>30</v>
      </c>
      <c r="V75" s="223">
        <f t="shared" si="72"/>
        <v>10844.995199999996</v>
      </c>
      <c r="W75" s="223">
        <f t="shared" si="73"/>
        <v>361.49983999999984</v>
      </c>
      <c r="X75" s="223">
        <f t="shared" si="74"/>
        <v>9595.1951999999947</v>
      </c>
      <c r="Y75" s="223">
        <f t="shared" si="75"/>
        <v>1249.8</v>
      </c>
      <c r="Z75" s="181">
        <f t="shared" si="76"/>
        <v>-4237.0779885857428</v>
      </c>
      <c r="AA75" s="181">
        <f t="shared" si="77"/>
        <v>-922.21361141425564</v>
      </c>
      <c r="AB75" s="223">
        <f t="shared" si="78"/>
        <v>129.16666666666669</v>
      </c>
      <c r="AC75" s="223">
        <f t="shared" si="79"/>
        <v>51080.291666666686</v>
      </c>
      <c r="AD75" s="223">
        <f t="shared" si="80"/>
        <v>395.46032258064525</v>
      </c>
      <c r="AE75" s="223">
        <f t="shared" si="81"/>
        <v>43926.166666666679</v>
      </c>
      <c r="AF75" s="223">
        <f t="shared" si="82"/>
        <v>7154.125</v>
      </c>
      <c r="AG75" s="223">
        <f>IFERROR(IF($AG$42=$BO$2,VLOOKUP($E75,BI!$K:$P,3,0),"test"),0)</f>
        <v>125</v>
      </c>
      <c r="AH75" s="223">
        <f>IFERROR(VLOOKUP($E75,BI!$K:$P,4,0),0)</f>
        <v>45187.479999999981</v>
      </c>
      <c r="AI75" s="223">
        <f t="shared" si="83"/>
        <v>361.49983999999984</v>
      </c>
      <c r="AJ75" s="223">
        <f>IFERROR(VLOOKUP($E75,BI!$K:$P,5,0),0)</f>
        <v>39979.979999999981</v>
      </c>
      <c r="AK75" s="223">
        <f>IFERROR(VLOOKUP($E75,BI!$K:$P,6,0),0)</f>
        <v>5207.5</v>
      </c>
      <c r="AL75" s="223">
        <f>IFERROR(VLOOKUP($E75,'Apr Plan'!$C:$L,8,0),0)</f>
        <v>179</v>
      </c>
      <c r="AM75" s="223">
        <f>IFERROR(VLOOKUP($E75,'Apr Plan'!$C:$L,9,0),0)</f>
        <v>72577.34</v>
      </c>
      <c r="AN75" s="223">
        <f t="shared" si="84"/>
        <v>405.46</v>
      </c>
      <c r="AP75" s="228">
        <f t="shared" si="85"/>
        <v>0.72093023255813948</v>
      </c>
      <c r="AQ75" s="228">
        <f t="shared" si="86"/>
        <v>0.70380495712114388</v>
      </c>
      <c r="AR75" s="228">
        <f t="shared" si="87"/>
        <v>0.97624558568416731</v>
      </c>
      <c r="AS75" s="228">
        <f t="shared" si="88"/>
        <v>1.0333333333333334</v>
      </c>
      <c r="AT75" s="228">
        <f t="shared" si="89"/>
        <v>1.1304080614069805</v>
      </c>
      <c r="AU75" s="228">
        <f t="shared" si="90"/>
        <v>1.0939432852325619</v>
      </c>
      <c r="AW75" s="239">
        <f t="shared" si="62"/>
        <v>0.78125</v>
      </c>
      <c r="AX75" s="239">
        <f t="shared" si="63"/>
        <v>0.21875</v>
      </c>
      <c r="AY75" s="168">
        <f t="shared" si="64"/>
        <v>0.80645161290322576</v>
      </c>
      <c r="AZ75" s="168">
        <f t="shared" si="65"/>
        <v>0.72093023255813948</v>
      </c>
      <c r="BA75" s="168">
        <f t="shared" si="66"/>
        <v>0.97624558568416731</v>
      </c>
      <c r="BB75" s="168">
        <f t="shared" si="67"/>
        <v>0.8599435366053606</v>
      </c>
      <c r="BC75" s="168">
        <f t="shared" si="68"/>
        <v>0.14005646339463929</v>
      </c>
    </row>
    <row r="76" spans="2:55" x14ac:dyDescent="0.25">
      <c r="B76" s="222" t="str">
        <f>IFERROR(VLOOKUP(D76,Reference!A:C,3,0),"-")</f>
        <v>Adv-30</v>
      </c>
      <c r="C76" s="222" t="str">
        <f>VLOOKUP(E76,'Doctors Data'!$A:$C,3,0)</f>
        <v>SNB</v>
      </c>
      <c r="D76" s="222" t="str">
        <f>IFERROR(VLOOKUP(E76,'Doctors Data'!$A:$D,4,0),VLOOKUP(E76,BI!$A:$B,2,0))</f>
        <v>Advanced GP</v>
      </c>
      <c r="E76" s="236" t="s">
        <v>64</v>
      </c>
      <c r="F76" s="223">
        <f>IFERROR(VLOOKUP($E76,BI!$A:$D,3,0),0)</f>
        <v>16</v>
      </c>
      <c r="G76" s="237">
        <f>SUMIFS('Exam &amp; Follow BI'!$J:$J,'Exam &amp; Follow BI'!$D:$D,$E76,'Exam &amp; Follow BI'!$L:$L,G$43)</f>
        <v>7</v>
      </c>
      <c r="H76" s="237">
        <f>SUMIFS('Exam &amp; Follow BI'!$J:$J,'Exam &amp; Follow BI'!$D:$D,$E76,'Exam &amp; Follow BI'!$L:$L,H$43)</f>
        <v>28</v>
      </c>
      <c r="I76" s="223">
        <f>IFERROR(VLOOKUP($E76,BI!$A:$D,4,0),0)</f>
        <v>11385.650000000001</v>
      </c>
      <c r="J76" s="223">
        <f t="shared" si="91"/>
        <v>711.60312500000009</v>
      </c>
      <c r="K76" s="237">
        <f>IFERROR(VLOOKUP($E76,BI!$A:$F,5,0),0)</f>
        <v>9504.94</v>
      </c>
      <c r="L76" s="237">
        <f>IFERROR(VLOOKUP($E76,BI!$A:$F,6,0),0)</f>
        <v>1880.71</v>
      </c>
      <c r="M76" s="238">
        <f t="shared" ref="M76:M107" si="93">(J76-R76)*F76</f>
        <v>1862.7782580645162</v>
      </c>
      <c r="N76" s="238">
        <f t="shared" ref="N76:N107" si="94">(F76-P76)*R76</f>
        <v>-8927.6922580645169</v>
      </c>
      <c r="O76" s="238">
        <f t="shared" si="69"/>
        <v>-7064.9140000000007</v>
      </c>
      <c r="P76" s="237">
        <f>IFERROR(ROUND(VLOOKUP($E76,'Apr Plan'!$C$7:$T$58,14,0),0),0)</f>
        <v>31</v>
      </c>
      <c r="Q76" s="237">
        <f>IFERROR(VLOOKUP($E76,'Apr Plan'!$C$7:$T$58,15,0),0)</f>
        <v>18450.564000000002</v>
      </c>
      <c r="R76" s="223">
        <f t="shared" si="92"/>
        <v>595.17948387096783</v>
      </c>
      <c r="S76" s="237">
        <f>IFERROR(VLOOKUP($E76,'Doctors Data'!$AE:$AH,3,0),1)*$Q76</f>
        <v>11747.818178827411</v>
      </c>
      <c r="T76" s="237">
        <f t="shared" si="70"/>
        <v>6702.7458211725916</v>
      </c>
      <c r="U76" s="223">
        <f t="shared" si="71"/>
        <v>44.64</v>
      </c>
      <c r="V76" s="223">
        <f t="shared" si="72"/>
        <v>21494.848800000014</v>
      </c>
      <c r="W76" s="223">
        <f t="shared" si="73"/>
        <v>481.51543010752721</v>
      </c>
      <c r="X76" s="223">
        <f t="shared" si="74"/>
        <v>17059.632000000009</v>
      </c>
      <c r="Y76" s="223">
        <f t="shared" si="75"/>
        <v>4435.2168000000001</v>
      </c>
      <c r="Z76" s="181">
        <f t="shared" si="76"/>
        <v>-2242.87817882741</v>
      </c>
      <c r="AA76" s="181">
        <f t="shared" si="77"/>
        <v>-4822.0358211725916</v>
      </c>
      <c r="AB76" s="223">
        <f t="shared" si="78"/>
        <v>66.666666666666671</v>
      </c>
      <c r="AC76" s="223">
        <f t="shared" si="79"/>
        <v>47440.208333333343</v>
      </c>
      <c r="AD76" s="223">
        <f t="shared" si="80"/>
        <v>711.60312500000009</v>
      </c>
      <c r="AE76" s="223">
        <f t="shared" si="81"/>
        <v>39603.916666666672</v>
      </c>
      <c r="AF76" s="223">
        <f t="shared" si="82"/>
        <v>7836.291666666667</v>
      </c>
      <c r="AG76" s="223">
        <f>IFERROR(IF($AG$42=$BO$2,VLOOKUP($E76,BI!$K:$P,3,0),"test"),0)</f>
        <v>186</v>
      </c>
      <c r="AH76" s="223">
        <f>IFERROR(VLOOKUP($E76,BI!$K:$P,4,0),0)</f>
        <v>89561.870000000068</v>
      </c>
      <c r="AI76" s="223">
        <f t="shared" si="83"/>
        <v>481.51543010752727</v>
      </c>
      <c r="AJ76" s="223">
        <f>IFERROR(VLOOKUP($E76,BI!$K:$P,5,0),0)</f>
        <v>71081.800000000032</v>
      </c>
      <c r="AK76" s="223">
        <f>IFERROR(VLOOKUP($E76,BI!$K:$P,6,0),0)</f>
        <v>18480.07</v>
      </c>
      <c r="AL76" s="223">
        <f>IFERROR(VLOOKUP($E76,'Apr Plan'!$C:$L,8,0),0)</f>
        <v>131</v>
      </c>
      <c r="AM76" s="223">
        <f>IFERROR(VLOOKUP($E76,'Apr Plan'!$C:$L,9,0),0)</f>
        <v>76877.350000000006</v>
      </c>
      <c r="AN76" s="223">
        <f t="shared" si="84"/>
        <v>586.85</v>
      </c>
      <c r="AP76" s="228">
        <f t="shared" si="85"/>
        <v>0.5161290322580645</v>
      </c>
      <c r="AQ76" s="228">
        <f t="shared" si="86"/>
        <v>0.61708953720872706</v>
      </c>
      <c r="AR76" s="228">
        <f t="shared" si="87"/>
        <v>1.1956109783419087</v>
      </c>
      <c r="AS76" s="228">
        <f t="shared" si="88"/>
        <v>0.35842293906810035</v>
      </c>
      <c r="AT76" s="228">
        <f t="shared" si="89"/>
        <v>0.52969202556102624</v>
      </c>
      <c r="AU76" s="228">
        <f t="shared" si="90"/>
        <v>1.4778407513152632</v>
      </c>
      <c r="AW76" s="239">
        <f t="shared" ref="AW76:AW107" si="95">IFERROR(G76/SUM($G76:$H76),"-")</f>
        <v>0.2</v>
      </c>
      <c r="AX76" s="239">
        <f t="shared" ref="AX76:AX107" si="96">IFERROR(H76/SUM($G76:$H76),"-")</f>
        <v>0.8</v>
      </c>
      <c r="AY76" s="168">
        <f t="shared" ref="AY76:AY107" si="97">IFERROR(IF(G76/F76&gt;1,1,G76/F76),"-")</f>
        <v>0.4375</v>
      </c>
      <c r="AZ76" s="168">
        <f t="shared" ref="AZ76:AZ107" si="98">IFERROR(IF(F76/P76&gt;1,1,F76/P76),"-")</f>
        <v>0.5161290322580645</v>
      </c>
      <c r="BA76" s="168">
        <f t="shared" ref="BA76:BA107" si="99">IFERROR(IF(J76/R76&gt;100%,100%,J76/R76),"-")</f>
        <v>1</v>
      </c>
      <c r="BB76" s="168">
        <f t="shared" ref="BB76:BB107" si="100">IFERROR(K76/$I76,"-")</f>
        <v>0.83481751151668981</v>
      </c>
      <c r="BC76" s="168">
        <f t="shared" ref="BC76:BC107" si="101">IFERROR(L76/$I76,"-")</f>
        <v>0.1651824884833101</v>
      </c>
    </row>
    <row r="77" spans="2:55" x14ac:dyDescent="0.25">
      <c r="B77" s="222" t="str">
        <f>IFERROR(VLOOKUP(D77,Reference!A:C,3,0),"-")</f>
        <v>Ped-18</v>
      </c>
      <c r="C77" s="222" t="str">
        <f>VLOOKUP(E77,'Doctors Data'!$A:$C,3,0)</f>
        <v>SNB</v>
      </c>
      <c r="D77" s="222" t="str">
        <f>IFERROR(VLOOKUP(E77,'Doctors Data'!$A:$D,4,0),VLOOKUP(E77,BI!$A:$B,2,0))</f>
        <v>Pediatrics</v>
      </c>
      <c r="E77" s="236" t="s">
        <v>71</v>
      </c>
      <c r="F77" s="223">
        <f>IFERROR(VLOOKUP($E77,BI!$A:$D,3,0),0)</f>
        <v>70</v>
      </c>
      <c r="G77" s="237">
        <f>SUMIFS('Exam &amp; Follow BI'!$J:$J,'Exam &amp; Follow BI'!$D:$D,$E77,'Exam &amp; Follow BI'!$L:$L,G$43)</f>
        <v>53</v>
      </c>
      <c r="H77" s="237">
        <f>SUMIFS('Exam &amp; Follow BI'!$J:$J,'Exam &amp; Follow BI'!$D:$D,$E77,'Exam &amp; Follow BI'!$L:$L,H$43)</f>
        <v>23</v>
      </c>
      <c r="I77" s="223">
        <f>IFERROR(VLOOKUP($E77,BI!$A:$D,4,0),0)</f>
        <v>25734.169999999976</v>
      </c>
      <c r="J77" s="223">
        <f t="shared" si="91"/>
        <v>367.63099999999969</v>
      </c>
      <c r="K77" s="237">
        <f>IFERROR(VLOOKUP($E77,BI!$A:$F,5,0),0)</f>
        <v>20372.359999999979</v>
      </c>
      <c r="L77" s="237">
        <f>IFERROR(VLOOKUP($E77,BI!$A:$F,6,0),0)</f>
        <v>5361.81</v>
      </c>
      <c r="M77" s="238">
        <f t="shared" si="93"/>
        <v>-1700.625294117669</v>
      </c>
      <c r="N77" s="238">
        <f t="shared" si="94"/>
        <v>7446.5872941176467</v>
      </c>
      <c r="O77" s="238">
        <f t="shared" si="69"/>
        <v>5745.9619999999777</v>
      </c>
      <c r="P77" s="237">
        <f>IFERROR(ROUND(VLOOKUP($E77,'Apr Plan'!$C$7:$T$58,14,0),0),0)</f>
        <v>51</v>
      </c>
      <c r="Q77" s="237">
        <f>IFERROR(VLOOKUP($E77,'Apr Plan'!$C$7:$T$58,15,0),0)</f>
        <v>19988.207999999999</v>
      </c>
      <c r="R77" s="223">
        <f t="shared" si="92"/>
        <v>391.92564705882353</v>
      </c>
      <c r="S77" s="237">
        <f>IFERROR(VLOOKUP($E77,'Doctors Data'!$AE:$AH,3,0),1)*$Q77</f>
        <v>15837.146252895998</v>
      </c>
      <c r="T77" s="237">
        <f t="shared" si="70"/>
        <v>4151.0617471040005</v>
      </c>
      <c r="U77" s="223">
        <f t="shared" si="71"/>
        <v>0</v>
      </c>
      <c r="V77" s="223">
        <f t="shared" si="72"/>
        <v>0</v>
      </c>
      <c r="W77" s="223">
        <f t="shared" si="73"/>
        <v>0</v>
      </c>
      <c r="X77" s="223">
        <f t="shared" si="74"/>
        <v>0</v>
      </c>
      <c r="Y77" s="223">
        <f t="shared" si="75"/>
        <v>0</v>
      </c>
      <c r="Z77" s="181">
        <f t="shared" si="76"/>
        <v>4535.2137471039805</v>
      </c>
      <c r="AA77" s="181">
        <f t="shared" si="77"/>
        <v>1210.7482528959999</v>
      </c>
      <c r="AB77" s="223">
        <f t="shared" si="78"/>
        <v>291.66666666666669</v>
      </c>
      <c r="AC77" s="223">
        <f t="shared" si="79"/>
        <v>107225.70833333324</v>
      </c>
      <c r="AD77" s="223">
        <f t="shared" si="80"/>
        <v>367.63099999999969</v>
      </c>
      <c r="AE77" s="223">
        <f t="shared" si="81"/>
        <v>84884.833333333241</v>
      </c>
      <c r="AF77" s="223">
        <f t="shared" si="82"/>
        <v>22340.875000000004</v>
      </c>
      <c r="AG77" s="223">
        <f>IFERROR(IF($AG$42=$BO$2,VLOOKUP($E77,BI!$K:$P,3,0),"test"),0)</f>
        <v>0</v>
      </c>
      <c r="AH77" s="223">
        <f>IFERROR(VLOOKUP($E77,BI!$K:$P,4,0),0)</f>
        <v>0</v>
      </c>
      <c r="AI77" s="223">
        <f t="shared" si="83"/>
        <v>0</v>
      </c>
      <c r="AJ77" s="223">
        <f>IFERROR(VLOOKUP($E77,BI!$K:$P,5,0),0)</f>
        <v>0</v>
      </c>
      <c r="AK77" s="223">
        <f>IFERROR(VLOOKUP($E77,BI!$K:$P,6,0),0)</f>
        <v>0</v>
      </c>
      <c r="AL77" s="223">
        <f>IFERROR(VLOOKUP($E77,'Apr Plan'!$C:$L,8,0),0)</f>
        <v>212</v>
      </c>
      <c r="AM77" s="223">
        <f>IFERROR(VLOOKUP($E77,'Apr Plan'!$C:$L,9,0),0)</f>
        <v>83284.2</v>
      </c>
      <c r="AN77" s="223">
        <f t="shared" si="84"/>
        <v>392.84999999999997</v>
      </c>
      <c r="AP77" s="228">
        <f t="shared" si="85"/>
        <v>1.3725490196078431</v>
      </c>
      <c r="AQ77" s="228">
        <f t="shared" si="86"/>
        <v>1.2874675908915887</v>
      </c>
      <c r="AR77" s="228">
        <f t="shared" si="87"/>
        <v>0.93801210193530027</v>
      </c>
      <c r="AS77" s="228" t="str">
        <f t="shared" si="88"/>
        <v>-</v>
      </c>
      <c r="AT77" s="228" t="str">
        <f t="shared" si="89"/>
        <v>-</v>
      </c>
      <c r="AU77" s="228" t="str">
        <f t="shared" si="90"/>
        <v>-</v>
      </c>
      <c r="AW77" s="239">
        <f t="shared" si="95"/>
        <v>0.69736842105263153</v>
      </c>
      <c r="AX77" s="239">
        <f t="shared" si="96"/>
        <v>0.30263157894736842</v>
      </c>
      <c r="AY77" s="168">
        <f t="shared" si="97"/>
        <v>0.75714285714285712</v>
      </c>
      <c r="AZ77" s="168">
        <f t="shared" si="98"/>
        <v>1</v>
      </c>
      <c r="BA77" s="168">
        <f t="shared" si="99"/>
        <v>0.93801210193530027</v>
      </c>
      <c r="BB77" s="168">
        <f t="shared" si="100"/>
        <v>0.79164628196673903</v>
      </c>
      <c r="BC77" s="168">
        <f t="shared" si="101"/>
        <v>0.20835371803326105</v>
      </c>
    </row>
    <row r="78" spans="2:55" x14ac:dyDescent="0.25">
      <c r="B78" s="222" t="str">
        <f>IFERROR(VLOOKUP(D78,Reference!A:C,3,0),"-")</f>
        <v>Ped-19</v>
      </c>
      <c r="C78" s="222" t="str">
        <f>VLOOKUP(E78,'Doctors Data'!$A:$C,3,0)</f>
        <v>FWZ</v>
      </c>
      <c r="D78" s="222" t="str">
        <f>IFERROR(VLOOKUP(E78,'Doctors Data'!$A:$D,4,0),VLOOKUP(E78,BI!$A:$B,2,0))</f>
        <v>Pedodontics</v>
      </c>
      <c r="E78" s="236" t="s">
        <v>88</v>
      </c>
      <c r="F78" s="223">
        <f>IFERROR(VLOOKUP($E78,BI!$A:$D,3,0),0)</f>
        <v>27</v>
      </c>
      <c r="G78" s="237">
        <f>SUMIFS('Exam &amp; Follow BI'!$J:$J,'Exam &amp; Follow BI'!$D:$D,$E78,'Exam &amp; Follow BI'!$L:$L,G$43)</f>
        <v>23</v>
      </c>
      <c r="H78" s="237">
        <f>SUMIFS('Exam &amp; Follow BI'!$J:$J,'Exam &amp; Follow BI'!$D:$D,$E78,'Exam &amp; Follow BI'!$L:$L,H$43)</f>
        <v>0</v>
      </c>
      <c r="I78" s="223">
        <f>IFERROR(VLOOKUP($E78,BI!$A:$D,4,0),0)</f>
        <v>9967.5</v>
      </c>
      <c r="J78" s="223">
        <f t="shared" si="91"/>
        <v>369.16666666666669</v>
      </c>
      <c r="K78" s="237">
        <f>IFERROR(VLOOKUP($E78,BI!$A:$F,5,0),0)</f>
        <v>8239.5</v>
      </c>
      <c r="L78" s="237">
        <f>IFERROR(VLOOKUP($E78,BI!$A:$F,6,0),0)</f>
        <v>1728</v>
      </c>
      <c r="M78" s="238">
        <f t="shared" si="93"/>
        <v>-1067.49936</v>
      </c>
      <c r="N78" s="238">
        <f t="shared" si="94"/>
        <v>817.40736000000004</v>
      </c>
      <c r="O78" s="238">
        <f t="shared" si="69"/>
        <v>-250.09200000000055</v>
      </c>
      <c r="P78" s="237">
        <f>IFERROR(ROUND(VLOOKUP($E78,'Apr Plan'!$C$7:$T$58,14,0),0),0)</f>
        <v>25</v>
      </c>
      <c r="Q78" s="237">
        <f>IFERROR(VLOOKUP($E78,'Apr Plan'!$C$7:$T$58,15,0),0)</f>
        <v>10217.592000000001</v>
      </c>
      <c r="R78" s="223">
        <f t="shared" si="92"/>
        <v>408.70368000000002</v>
      </c>
      <c r="S78" s="237">
        <f>IFERROR(VLOOKUP($E78,'Doctors Data'!$AE:$AH,3,0),1)*$Q78</f>
        <v>8149.3029768061906</v>
      </c>
      <c r="T78" s="237">
        <f t="shared" si="70"/>
        <v>2068.28902319381</v>
      </c>
      <c r="U78" s="223">
        <f t="shared" si="71"/>
        <v>0</v>
      </c>
      <c r="V78" s="223">
        <f t="shared" si="72"/>
        <v>0</v>
      </c>
      <c r="W78" s="223">
        <f t="shared" si="73"/>
        <v>0</v>
      </c>
      <c r="X78" s="223">
        <f t="shared" si="74"/>
        <v>0</v>
      </c>
      <c r="Y78" s="223">
        <f t="shared" si="75"/>
        <v>0</v>
      </c>
      <c r="Z78" s="181">
        <f t="shared" si="76"/>
        <v>90.1970231938094</v>
      </c>
      <c r="AA78" s="181">
        <f t="shared" si="77"/>
        <v>-340.28902319380995</v>
      </c>
      <c r="AB78" s="223">
        <f t="shared" si="78"/>
        <v>112.5</v>
      </c>
      <c r="AC78" s="223">
        <f t="shared" si="79"/>
        <v>41531.25</v>
      </c>
      <c r="AD78" s="223">
        <f t="shared" si="80"/>
        <v>369.16666666666669</v>
      </c>
      <c r="AE78" s="223">
        <f t="shared" si="81"/>
        <v>34331.25</v>
      </c>
      <c r="AF78" s="223">
        <f t="shared" si="82"/>
        <v>7200</v>
      </c>
      <c r="AG78" s="223">
        <f>IFERROR(IF($AG$42=$BO$2,VLOOKUP($E78,BI!$K:$P,3,0),"test"),0)</f>
        <v>0</v>
      </c>
      <c r="AH78" s="223">
        <f>IFERROR(VLOOKUP($E78,BI!$K:$P,4,0),0)</f>
        <v>0</v>
      </c>
      <c r="AI78" s="223">
        <f t="shared" si="83"/>
        <v>0</v>
      </c>
      <c r="AJ78" s="223">
        <f>IFERROR(VLOOKUP($E78,BI!$K:$P,5,0),0)</f>
        <v>0</v>
      </c>
      <c r="AK78" s="223">
        <f>IFERROR(VLOOKUP($E78,BI!$K:$P,6,0),0)</f>
        <v>0</v>
      </c>
      <c r="AL78" s="223">
        <f>IFERROR(VLOOKUP($E78,'Apr Plan'!$C:$L,8,0),0)</f>
        <v>105</v>
      </c>
      <c r="AM78" s="223">
        <f>IFERROR(VLOOKUP($E78,'Apr Plan'!$C:$L,9,0),0)</f>
        <v>42573.299999999996</v>
      </c>
      <c r="AN78" s="223">
        <f t="shared" si="84"/>
        <v>405.46</v>
      </c>
      <c r="AP78" s="228">
        <f t="shared" si="85"/>
        <v>1.08</v>
      </c>
      <c r="AQ78" s="228">
        <f t="shared" si="86"/>
        <v>0.97552339142138378</v>
      </c>
      <c r="AR78" s="228">
        <f t="shared" si="87"/>
        <v>0.90326239946424425</v>
      </c>
      <c r="AS78" s="228" t="str">
        <f t="shared" si="88"/>
        <v>-</v>
      </c>
      <c r="AT78" s="228" t="str">
        <f t="shared" si="89"/>
        <v>-</v>
      </c>
      <c r="AU78" s="228" t="str">
        <f t="shared" si="90"/>
        <v>-</v>
      </c>
      <c r="AW78" s="239">
        <f t="shared" si="95"/>
        <v>1</v>
      </c>
      <c r="AX78" s="239">
        <f t="shared" si="96"/>
        <v>0</v>
      </c>
      <c r="AY78" s="168">
        <f t="shared" si="97"/>
        <v>0.85185185185185186</v>
      </c>
      <c r="AZ78" s="168">
        <f t="shared" si="98"/>
        <v>1</v>
      </c>
      <c r="BA78" s="168">
        <f t="shared" si="99"/>
        <v>0.90326239946424425</v>
      </c>
      <c r="BB78" s="168">
        <f t="shared" si="100"/>
        <v>0.82663656884875847</v>
      </c>
      <c r="BC78" s="168">
        <f t="shared" si="101"/>
        <v>0.17336343115124153</v>
      </c>
    </row>
    <row r="79" spans="2:55" x14ac:dyDescent="0.25">
      <c r="B79" s="222" t="str">
        <f>IFERROR(VLOOKUP(D79,Reference!A:C,3,0),"-")</f>
        <v>ER-26</v>
      </c>
      <c r="C79" s="222" t="str">
        <f>VLOOKUP(E79,'Doctors Data'!$A:$C,3,0)</f>
        <v>FWZ</v>
      </c>
      <c r="D79" s="222" t="str">
        <f>IFERROR(VLOOKUP(E79,'Doctors Data'!$A:$D,4,0),VLOOKUP(E79,BI!$A:$B,2,0))</f>
        <v>ER</v>
      </c>
      <c r="E79" s="236" t="s">
        <v>94</v>
      </c>
      <c r="F79" s="223">
        <f>IFERROR(VLOOKUP($E79,BI!$A:$D,3,0),0)</f>
        <v>60</v>
      </c>
      <c r="G79" s="237">
        <f>SUMIFS('Exam &amp; Follow BI'!$J:$J,'Exam &amp; Follow BI'!$D:$D,$E79,'Exam &amp; Follow BI'!$L:$L,G$43)</f>
        <v>60</v>
      </c>
      <c r="H79" s="237">
        <f>SUMIFS('Exam &amp; Follow BI'!$J:$J,'Exam &amp; Follow BI'!$D:$D,$E79,'Exam &amp; Follow BI'!$L:$L,H$43)</f>
        <v>4</v>
      </c>
      <c r="I79" s="223">
        <f>IFERROR(VLOOKUP($E79,BI!$A:$D,4,0),0)</f>
        <v>18995</v>
      </c>
      <c r="J79" s="223">
        <f t="shared" si="91"/>
        <v>316.58333333333331</v>
      </c>
      <c r="K79" s="237">
        <f>IFERROR(VLOOKUP($E79,BI!$A:$F,5,0),0)</f>
        <v>18410.45</v>
      </c>
      <c r="L79" s="237">
        <f>IFERROR(VLOOKUP($E79,BI!$A:$F,6,0),0)</f>
        <v>584.55000000000007</v>
      </c>
      <c r="M79" s="238">
        <f t="shared" si="93"/>
        <v>1598.0812903225808</v>
      </c>
      <c r="N79" s="238">
        <f t="shared" si="94"/>
        <v>8408.5107096774191</v>
      </c>
      <c r="O79" s="238">
        <f t="shared" si="69"/>
        <v>10006.592000000001</v>
      </c>
      <c r="P79" s="237">
        <f>IFERROR(ROUND(VLOOKUP($E79,'Apr Plan'!$C$7:$T$58,14,0),0),0)</f>
        <v>31</v>
      </c>
      <c r="Q79" s="237">
        <f>IFERROR(VLOOKUP($E79,'Apr Plan'!$C$7:$T$58,15,0),0)</f>
        <v>8988.4079999999994</v>
      </c>
      <c r="R79" s="223">
        <f t="shared" si="92"/>
        <v>289.9486451612903</v>
      </c>
      <c r="S79" s="237">
        <f>IFERROR(VLOOKUP($E79,'Doctors Data'!$AE:$AH,3,0),1)*$Q79</f>
        <v>8457.400896144065</v>
      </c>
      <c r="T79" s="237">
        <f t="shared" si="70"/>
        <v>531.00710385593447</v>
      </c>
      <c r="U79" s="223">
        <f t="shared" si="71"/>
        <v>0</v>
      </c>
      <c r="V79" s="223">
        <f t="shared" si="72"/>
        <v>0</v>
      </c>
      <c r="W79" s="223">
        <f t="shared" si="73"/>
        <v>0</v>
      </c>
      <c r="X79" s="223">
        <f t="shared" si="74"/>
        <v>0</v>
      </c>
      <c r="Y79" s="223">
        <f t="shared" si="75"/>
        <v>0</v>
      </c>
      <c r="Z79" s="181">
        <f t="shared" si="76"/>
        <v>9953.0491038559358</v>
      </c>
      <c r="AA79" s="181">
        <f t="shared" si="77"/>
        <v>53.542896144065594</v>
      </c>
      <c r="AB79" s="223">
        <f t="shared" si="78"/>
        <v>250</v>
      </c>
      <c r="AC79" s="223">
        <f t="shared" si="79"/>
        <v>79145.833333333343</v>
      </c>
      <c r="AD79" s="223">
        <f t="shared" si="80"/>
        <v>316.58333333333337</v>
      </c>
      <c r="AE79" s="223">
        <f t="shared" si="81"/>
        <v>76710.208333333343</v>
      </c>
      <c r="AF79" s="223">
        <f t="shared" si="82"/>
        <v>2435.6250000000005</v>
      </c>
      <c r="AG79" s="223">
        <f>IFERROR(IF($AG$42=$BO$2,VLOOKUP($E79,BI!$K:$P,3,0),"test"),0)</f>
        <v>0</v>
      </c>
      <c r="AH79" s="223">
        <f>IFERROR(VLOOKUP($E79,BI!$K:$P,4,0),0)</f>
        <v>0</v>
      </c>
      <c r="AI79" s="223">
        <f t="shared" si="83"/>
        <v>0</v>
      </c>
      <c r="AJ79" s="223">
        <f>IFERROR(VLOOKUP($E79,BI!$K:$P,5,0),0)</f>
        <v>0</v>
      </c>
      <c r="AK79" s="223">
        <f>IFERROR(VLOOKUP($E79,BI!$K:$P,6,0),0)</f>
        <v>0</v>
      </c>
      <c r="AL79" s="223">
        <f>IFERROR(VLOOKUP($E79,'Apr Plan'!$C:$L,8,0),0)</f>
        <v>130</v>
      </c>
      <c r="AM79" s="223">
        <f>IFERROR(VLOOKUP($E79,'Apr Plan'!$C:$L,9,0),0)</f>
        <v>37451.699999999997</v>
      </c>
      <c r="AN79" s="223">
        <f t="shared" si="84"/>
        <v>288.08999999999997</v>
      </c>
      <c r="AP79" s="228">
        <f t="shared" si="85"/>
        <v>1.935483870967742</v>
      </c>
      <c r="AQ79" s="228">
        <f t="shared" si="86"/>
        <v>2.1132774569200685</v>
      </c>
      <c r="AR79" s="228">
        <f t="shared" si="87"/>
        <v>1.091860019408702</v>
      </c>
      <c r="AS79" s="228" t="str">
        <f t="shared" si="88"/>
        <v>-</v>
      </c>
      <c r="AT79" s="228" t="str">
        <f t="shared" si="89"/>
        <v>-</v>
      </c>
      <c r="AU79" s="228" t="str">
        <f t="shared" si="90"/>
        <v>-</v>
      </c>
      <c r="AW79" s="239">
        <f t="shared" si="95"/>
        <v>0.9375</v>
      </c>
      <c r="AX79" s="239">
        <f t="shared" si="96"/>
        <v>6.25E-2</v>
      </c>
      <c r="AY79" s="168">
        <f t="shared" si="97"/>
        <v>1</v>
      </c>
      <c r="AZ79" s="168">
        <f t="shared" si="98"/>
        <v>1</v>
      </c>
      <c r="BA79" s="168">
        <f t="shared" si="99"/>
        <v>1</v>
      </c>
      <c r="BB79" s="168">
        <f t="shared" si="100"/>
        <v>0.96922611213477239</v>
      </c>
      <c r="BC79" s="168">
        <f t="shared" si="101"/>
        <v>3.0773887865227695E-2</v>
      </c>
    </row>
    <row r="80" spans="2:55" x14ac:dyDescent="0.25">
      <c r="B80" s="222" t="str">
        <f>IFERROR(VLOOKUP(D80,Reference!A:C,3,0),"-")</f>
        <v>End-8</v>
      </c>
      <c r="C80" s="222" t="str">
        <f>VLOOKUP(E80,'Doctors Data'!$A:$C,3,0)</f>
        <v>SNB</v>
      </c>
      <c r="D80" s="222" t="str">
        <f>IFERROR(VLOOKUP(E80,'Doctors Data'!$A:$D,4,0),VLOOKUP(E80,BI!$A:$B,2,0))</f>
        <v>Endodontics</v>
      </c>
      <c r="E80" s="236" t="s">
        <v>69</v>
      </c>
      <c r="F80" s="223">
        <f>IFERROR(VLOOKUP($E80,BI!$A:$D,3,0),0)</f>
        <v>20</v>
      </c>
      <c r="G80" s="237">
        <f>SUMIFS('Exam &amp; Follow BI'!$J:$J,'Exam &amp; Follow BI'!$D:$D,$E80,'Exam &amp; Follow BI'!$L:$L,G$43)</f>
        <v>11</v>
      </c>
      <c r="H80" s="237">
        <f>SUMIFS('Exam &amp; Follow BI'!$J:$J,'Exam &amp; Follow BI'!$D:$D,$E80,'Exam &amp; Follow BI'!$L:$L,H$43)</f>
        <v>23</v>
      </c>
      <c r="I80" s="223">
        <f>IFERROR(VLOOKUP($E80,BI!$A:$D,4,0),0)</f>
        <v>11843.220000000001</v>
      </c>
      <c r="J80" s="223">
        <f t="shared" si="91"/>
        <v>592.16100000000006</v>
      </c>
      <c r="K80" s="237">
        <f>IFERROR(VLOOKUP($E80,BI!$A:$F,5,0),0)</f>
        <v>8011.2700000000023</v>
      </c>
      <c r="L80" s="237">
        <f>IFERROR(VLOOKUP($E80,BI!$A:$F,6,0),0)</f>
        <v>3831.9500000000003</v>
      </c>
      <c r="M80" s="238">
        <f t="shared" si="93"/>
        <v>-221.95745454545431</v>
      </c>
      <c r="N80" s="238">
        <f t="shared" si="94"/>
        <v>-1206.5177454545455</v>
      </c>
      <c r="O80" s="238">
        <f t="shared" si="69"/>
        <v>-1428.4751999999989</v>
      </c>
      <c r="P80" s="237">
        <f>IFERROR(ROUND(VLOOKUP($E80,'Apr Plan'!$C$7:$T$58,14,0),0),0)</f>
        <v>22</v>
      </c>
      <c r="Q80" s="237">
        <f>IFERROR(VLOOKUP($E80,'Apr Plan'!$C$7:$T$58,15,0),0)</f>
        <v>13271.6952</v>
      </c>
      <c r="R80" s="223">
        <f t="shared" si="92"/>
        <v>603.25887272727277</v>
      </c>
      <c r="S80" s="237">
        <f>IFERROR(VLOOKUP($E80,'Doctors Data'!$AE:$AH,3,0),1)*$Q80</f>
        <v>8746.678967716156</v>
      </c>
      <c r="T80" s="237">
        <f t="shared" si="70"/>
        <v>4525.0162322838441</v>
      </c>
      <c r="U80" s="223">
        <f t="shared" si="71"/>
        <v>0</v>
      </c>
      <c r="V80" s="223">
        <f t="shared" si="72"/>
        <v>0</v>
      </c>
      <c r="W80" s="223">
        <f t="shared" si="73"/>
        <v>0</v>
      </c>
      <c r="X80" s="223">
        <f t="shared" si="74"/>
        <v>0</v>
      </c>
      <c r="Y80" s="223">
        <f t="shared" si="75"/>
        <v>0</v>
      </c>
      <c r="Z80" s="181">
        <f t="shared" si="76"/>
        <v>-735.40896771615371</v>
      </c>
      <c r="AA80" s="181">
        <f t="shared" si="77"/>
        <v>-693.06623228384387</v>
      </c>
      <c r="AB80" s="223">
        <f t="shared" si="78"/>
        <v>83.333333333333343</v>
      </c>
      <c r="AC80" s="223">
        <f t="shared" si="79"/>
        <v>49346.750000000007</v>
      </c>
      <c r="AD80" s="223">
        <f t="shared" si="80"/>
        <v>592.16100000000006</v>
      </c>
      <c r="AE80" s="223">
        <f t="shared" si="81"/>
        <v>33380.291666666679</v>
      </c>
      <c r="AF80" s="223">
        <f t="shared" si="82"/>
        <v>15966.458333333336</v>
      </c>
      <c r="AG80" s="223">
        <f>IFERROR(IF($AG$42=$BO$2,VLOOKUP($E80,BI!$K:$P,3,0),"test"),0)</f>
        <v>0</v>
      </c>
      <c r="AH80" s="223">
        <f>IFERROR(VLOOKUP($E80,BI!$K:$P,4,0),0)</f>
        <v>0</v>
      </c>
      <c r="AI80" s="223">
        <f t="shared" si="83"/>
        <v>0</v>
      </c>
      <c r="AJ80" s="223">
        <f>IFERROR(VLOOKUP($E80,BI!$K:$P,5,0),0)</f>
        <v>0</v>
      </c>
      <c r="AK80" s="223">
        <f>IFERROR(VLOOKUP($E80,BI!$K:$P,6,0),0)</f>
        <v>0</v>
      </c>
      <c r="AL80" s="223">
        <f>IFERROR(VLOOKUP($E80,'Apr Plan'!$C:$L,8,0),0)</f>
        <v>93</v>
      </c>
      <c r="AM80" s="223">
        <f>IFERROR(VLOOKUP($E80,'Apr Plan'!$C:$L,9,0),0)</f>
        <v>55298.73</v>
      </c>
      <c r="AN80" s="223">
        <f t="shared" si="84"/>
        <v>594.61</v>
      </c>
      <c r="AP80" s="228">
        <f t="shared" si="85"/>
        <v>0.90909090909090906</v>
      </c>
      <c r="AQ80" s="228">
        <f t="shared" si="86"/>
        <v>0.89236678672367353</v>
      </c>
      <c r="AR80" s="228">
        <f t="shared" si="87"/>
        <v>0.98160346539604071</v>
      </c>
      <c r="AS80" s="228" t="str">
        <f t="shared" si="88"/>
        <v>-</v>
      </c>
      <c r="AT80" s="228" t="str">
        <f t="shared" si="89"/>
        <v>-</v>
      </c>
      <c r="AU80" s="228" t="str">
        <f t="shared" si="90"/>
        <v>-</v>
      </c>
      <c r="AW80" s="239">
        <f t="shared" si="95"/>
        <v>0.3235294117647059</v>
      </c>
      <c r="AX80" s="239">
        <f t="shared" si="96"/>
        <v>0.67647058823529416</v>
      </c>
      <c r="AY80" s="168">
        <f t="shared" si="97"/>
        <v>0.55000000000000004</v>
      </c>
      <c r="AZ80" s="168">
        <f t="shared" si="98"/>
        <v>0.90909090909090906</v>
      </c>
      <c r="BA80" s="168">
        <f t="shared" si="99"/>
        <v>0.98160346539604071</v>
      </c>
      <c r="BB80" s="168">
        <f t="shared" si="100"/>
        <v>0.67644356855652443</v>
      </c>
      <c r="BC80" s="168">
        <f t="shared" si="101"/>
        <v>0.32355643144347568</v>
      </c>
    </row>
    <row r="81" spans="2:57" x14ac:dyDescent="0.25">
      <c r="B81" s="222" t="str">
        <f>IFERROR(VLOOKUP(D81,Reference!A:C,3,0),"-")</f>
        <v>scr-29</v>
      </c>
      <c r="C81" s="222" t="str">
        <f>VLOOKUP(E81,'Doctors Data'!$A:$C,3,0)</f>
        <v>FWZ</v>
      </c>
      <c r="D81" s="222" t="str">
        <f>IFERROR(VLOOKUP(E81,'Doctors Data'!$A:$D,4,0),VLOOKUP(E81,BI!$A:$B,2,0))</f>
        <v>Screening &amp; Scaling</v>
      </c>
      <c r="E81" s="236" t="s">
        <v>52</v>
      </c>
      <c r="F81" s="223">
        <f>IFERROR(VLOOKUP($E81,BI!$A:$D,3,0),0)</f>
        <v>22</v>
      </c>
      <c r="G81" s="237">
        <f>SUMIFS('Exam &amp; Follow BI'!$J:$J,'Exam &amp; Follow BI'!$D:$D,$E81,'Exam &amp; Follow BI'!$L:$L,G$43)</f>
        <v>22</v>
      </c>
      <c r="H81" s="237">
        <f>SUMIFS('Exam &amp; Follow BI'!$J:$J,'Exam &amp; Follow BI'!$D:$D,$E81,'Exam &amp; Follow BI'!$L:$L,H$43)</f>
        <v>0</v>
      </c>
      <c r="I81" s="223">
        <f>IFERROR(VLOOKUP($E81,BI!$A:$D,4,0),0)</f>
        <v>4882</v>
      </c>
      <c r="J81" s="223">
        <f t="shared" si="91"/>
        <v>221.90909090909091</v>
      </c>
      <c r="K81" s="237">
        <f>IFERROR(VLOOKUP($E81,BI!$A:$F,5,0),0)</f>
        <v>3995</v>
      </c>
      <c r="L81" s="237">
        <f>IFERROR(VLOOKUP($E81,BI!$A:$F,6,0),0)</f>
        <v>887</v>
      </c>
      <c r="M81" s="238">
        <f t="shared" si="93"/>
        <v>-1075.7012</v>
      </c>
      <c r="N81" s="238">
        <f t="shared" si="94"/>
        <v>-541.60919999999999</v>
      </c>
      <c r="O81" s="238">
        <f t="shared" si="69"/>
        <v>-1617.3104000000003</v>
      </c>
      <c r="P81" s="237">
        <f>IFERROR(ROUND(VLOOKUP($E81,'Apr Plan'!$C$7:$T$58,14,0),0),0)</f>
        <v>24</v>
      </c>
      <c r="Q81" s="237">
        <f>IFERROR(VLOOKUP($E81,'Apr Plan'!$C$7:$T$58,15,0),0)</f>
        <v>6499.3104000000003</v>
      </c>
      <c r="R81" s="223">
        <f t="shared" si="92"/>
        <v>270.80459999999999</v>
      </c>
      <c r="S81" s="237">
        <f>IFERROR(VLOOKUP($E81,'Doctors Data'!$AE:$AH,3,0),1)*$Q81</f>
        <v>4574.9997145010075</v>
      </c>
      <c r="T81" s="237">
        <f t="shared" si="70"/>
        <v>1924.3106854989928</v>
      </c>
      <c r="U81" s="223">
        <f t="shared" si="71"/>
        <v>25.919999999999998</v>
      </c>
      <c r="V81" s="223">
        <f t="shared" si="72"/>
        <v>7518.5519999999997</v>
      </c>
      <c r="W81" s="223">
        <f t="shared" si="73"/>
        <v>290.06759259259258</v>
      </c>
      <c r="X81" s="223">
        <f t="shared" si="74"/>
        <v>6852.6719999999996</v>
      </c>
      <c r="Y81" s="223">
        <f t="shared" si="75"/>
        <v>665.88</v>
      </c>
      <c r="Z81" s="181">
        <f t="shared" si="76"/>
        <v>-579.99971450100747</v>
      </c>
      <c r="AA81" s="181">
        <f t="shared" si="77"/>
        <v>-1037.3106854989928</v>
      </c>
      <c r="AB81" s="223">
        <f t="shared" si="78"/>
        <v>91.666666666666671</v>
      </c>
      <c r="AC81" s="223">
        <f t="shared" si="79"/>
        <v>20341.666666666668</v>
      </c>
      <c r="AD81" s="223">
        <f t="shared" si="80"/>
        <v>221.90909090909091</v>
      </c>
      <c r="AE81" s="223">
        <f t="shared" si="81"/>
        <v>16645.833333333336</v>
      </c>
      <c r="AF81" s="223">
        <f t="shared" si="82"/>
        <v>3695.8333333333335</v>
      </c>
      <c r="AG81" s="223">
        <f>IFERROR(IF($AG$42=$BO$2,VLOOKUP($E81,BI!$K:$P,3,0),"test"),0)</f>
        <v>108</v>
      </c>
      <c r="AH81" s="223">
        <f>IFERROR(VLOOKUP($E81,BI!$K:$P,4,0),0)</f>
        <v>31327.3</v>
      </c>
      <c r="AI81" s="223">
        <f t="shared" si="83"/>
        <v>290.06759259259258</v>
      </c>
      <c r="AJ81" s="223">
        <f>IFERROR(VLOOKUP($E81,BI!$K:$P,5,0),0)</f>
        <v>28552.799999999999</v>
      </c>
      <c r="AK81" s="223">
        <f>IFERROR(VLOOKUP($E81,BI!$K:$P,6,0),0)</f>
        <v>2774.5</v>
      </c>
      <c r="AL81" s="223">
        <f>IFERROR(VLOOKUP($E81,'Apr Plan'!$C:$L,8,0),0)</f>
        <v>99</v>
      </c>
      <c r="AM81" s="223">
        <f>IFERROR(VLOOKUP($E81,'Apr Plan'!$C:$L,9,0),0)</f>
        <v>27080.460000000003</v>
      </c>
      <c r="AN81" s="223">
        <f t="shared" si="84"/>
        <v>273.54000000000002</v>
      </c>
      <c r="AP81" s="228">
        <f t="shared" si="85"/>
        <v>0.91666666666666663</v>
      </c>
      <c r="AQ81" s="228">
        <f t="shared" si="86"/>
        <v>0.75115661501564834</v>
      </c>
      <c r="AR81" s="228">
        <f t="shared" si="87"/>
        <v>0.81944358001707107</v>
      </c>
      <c r="AS81" s="228">
        <f t="shared" si="88"/>
        <v>0.84876543209876554</v>
      </c>
      <c r="AT81" s="228">
        <f t="shared" si="89"/>
        <v>0.64932715767610572</v>
      </c>
      <c r="AU81" s="228">
        <f t="shared" si="90"/>
        <v>0.76502545122566645</v>
      </c>
      <c r="AW81" s="239">
        <f t="shared" si="95"/>
        <v>1</v>
      </c>
      <c r="AX81" s="239">
        <f t="shared" si="96"/>
        <v>0</v>
      </c>
      <c r="AY81" s="168">
        <f t="shared" si="97"/>
        <v>1</v>
      </c>
      <c r="AZ81" s="168">
        <f t="shared" si="98"/>
        <v>0.91666666666666663</v>
      </c>
      <c r="BA81" s="168">
        <f t="shared" si="99"/>
        <v>0.81944358001707107</v>
      </c>
      <c r="BB81" s="168">
        <f t="shared" si="100"/>
        <v>0.81831216714461286</v>
      </c>
      <c r="BC81" s="168">
        <f t="shared" si="101"/>
        <v>0.18168783285538714</v>
      </c>
    </row>
    <row r="82" spans="2:57" x14ac:dyDescent="0.25">
      <c r="B82" s="222" t="str">
        <f>IFERROR(VLOOKUP(D82,Reference!A:C,3,0),"-")</f>
        <v>ER-26</v>
      </c>
      <c r="C82" s="222" t="str">
        <f>VLOOKUP(E82,'Doctors Data'!$A:$C,3,0)</f>
        <v>FWZ</v>
      </c>
      <c r="D82" s="222" t="str">
        <f>IFERROR(VLOOKUP(E82,'Doctors Data'!$A:$D,4,0),VLOOKUP(E82,BI!$A:$B,2,0))</f>
        <v>ER</v>
      </c>
      <c r="E82" s="236" t="s">
        <v>22</v>
      </c>
      <c r="F82" s="223">
        <f>IFERROR(VLOOKUP($E82,BI!$A:$D,3,0),0)</f>
        <v>35</v>
      </c>
      <c r="G82" s="237">
        <f>SUMIFS('Exam &amp; Follow BI'!$J:$J,'Exam &amp; Follow BI'!$D:$D,$E82,'Exam &amp; Follow BI'!$L:$L,G$43)</f>
        <v>31</v>
      </c>
      <c r="H82" s="237">
        <f>SUMIFS('Exam &amp; Follow BI'!$J:$J,'Exam &amp; Follow BI'!$D:$D,$E82,'Exam &amp; Follow BI'!$L:$L,H$43)</f>
        <v>6</v>
      </c>
      <c r="I82" s="223">
        <f>IFERROR(VLOOKUP($E82,BI!$A:$D,4,0),0)</f>
        <v>15382.78</v>
      </c>
      <c r="J82" s="223">
        <f t="shared" si="91"/>
        <v>439.50800000000004</v>
      </c>
      <c r="K82" s="237">
        <f>IFERROR(VLOOKUP($E82,BI!$A:$F,5,0),0)</f>
        <v>15078.24</v>
      </c>
      <c r="L82" s="237">
        <f>IFERROR(VLOOKUP($E82,BI!$A:$F,6,0),0)</f>
        <v>304.53999999999996</v>
      </c>
      <c r="M82" s="238">
        <f t="shared" si="93"/>
        <v>-1684.0586976744144</v>
      </c>
      <c r="N82" s="238">
        <f t="shared" si="94"/>
        <v>-3900.9917023255807</v>
      </c>
      <c r="O82" s="238">
        <f t="shared" si="69"/>
        <v>-5585.0503999999946</v>
      </c>
      <c r="P82" s="237">
        <f>IFERROR(ROUND(VLOOKUP($E82,'Apr Plan'!$C$7:$T$58,14,0),0),0)</f>
        <v>43</v>
      </c>
      <c r="Q82" s="237">
        <f>IFERROR(VLOOKUP($E82,'Apr Plan'!$C$7:$T$58,15,0),0)</f>
        <v>20967.830399999995</v>
      </c>
      <c r="R82" s="223">
        <f t="shared" si="92"/>
        <v>487.62396279069759</v>
      </c>
      <c r="S82" s="237">
        <f>IFERROR(VLOOKUP($E82,'Doctors Data'!$AE:$AH,3,0),1)*$Q82</f>
        <v>20124.317810441233</v>
      </c>
      <c r="T82" s="237">
        <f t="shared" si="70"/>
        <v>843.51258955876256</v>
      </c>
      <c r="U82" s="223">
        <f t="shared" si="71"/>
        <v>46.08</v>
      </c>
      <c r="V82" s="223">
        <f t="shared" si="72"/>
        <v>20885.877600000014</v>
      </c>
      <c r="W82" s="223">
        <f t="shared" si="73"/>
        <v>453.25255208333368</v>
      </c>
      <c r="X82" s="223">
        <f t="shared" si="74"/>
        <v>20326.893600000014</v>
      </c>
      <c r="Y82" s="223">
        <f t="shared" si="75"/>
        <v>558.98399999999981</v>
      </c>
      <c r="Z82" s="181">
        <f t="shared" si="76"/>
        <v>-5046.0778104412329</v>
      </c>
      <c r="AA82" s="181">
        <f t="shared" si="77"/>
        <v>-538.97258955876259</v>
      </c>
      <c r="AB82" s="223">
        <f t="shared" si="78"/>
        <v>145.83333333333334</v>
      </c>
      <c r="AC82" s="223">
        <f t="shared" si="79"/>
        <v>64094.916666666672</v>
      </c>
      <c r="AD82" s="223">
        <f t="shared" si="80"/>
        <v>439.50799999999998</v>
      </c>
      <c r="AE82" s="223">
        <f t="shared" si="81"/>
        <v>62826</v>
      </c>
      <c r="AF82" s="223">
        <f t="shared" si="82"/>
        <v>1268.9166666666665</v>
      </c>
      <c r="AG82" s="223">
        <f>IFERROR(IF($AG$42=$BO$2,VLOOKUP($E82,BI!$K:$P,3,0),"test"),0)</f>
        <v>192</v>
      </c>
      <c r="AH82" s="223">
        <f>IFERROR(VLOOKUP($E82,BI!$K:$P,4,0),0)</f>
        <v>87024.490000000063</v>
      </c>
      <c r="AI82" s="223">
        <f t="shared" si="83"/>
        <v>453.25255208333368</v>
      </c>
      <c r="AJ82" s="223">
        <f>IFERROR(VLOOKUP($E82,BI!$K:$P,5,0),0)</f>
        <v>84695.390000000058</v>
      </c>
      <c r="AK82" s="223">
        <f>IFERROR(VLOOKUP($E82,BI!$K:$P,6,0),0)</f>
        <v>2329.0999999999995</v>
      </c>
      <c r="AL82" s="223">
        <f>IFERROR(VLOOKUP($E82,'Apr Plan'!$C:$L,8,0),0)</f>
        <v>178</v>
      </c>
      <c r="AM82" s="223">
        <f>IFERROR(VLOOKUP($E82,'Apr Plan'!$C:$L,9,0),0)</f>
        <v>87365.959999999992</v>
      </c>
      <c r="AN82" s="223">
        <f t="shared" si="84"/>
        <v>490.81999999999994</v>
      </c>
      <c r="AP82" s="228">
        <f t="shared" si="85"/>
        <v>0.81395348837209303</v>
      </c>
      <c r="AQ82" s="228">
        <f t="shared" si="86"/>
        <v>0.73363718165137415</v>
      </c>
      <c r="AR82" s="228">
        <f t="shared" si="87"/>
        <v>0.9013256803145453</v>
      </c>
      <c r="AS82" s="228">
        <f t="shared" si="88"/>
        <v>0.75954861111111116</v>
      </c>
      <c r="AT82" s="228">
        <f t="shared" si="89"/>
        <v>0.73651585509626805</v>
      </c>
      <c r="AU82" s="228">
        <f t="shared" si="90"/>
        <v>0.96967573150960085</v>
      </c>
      <c r="AW82" s="239">
        <f t="shared" si="95"/>
        <v>0.83783783783783783</v>
      </c>
      <c r="AX82" s="239">
        <f t="shared" si="96"/>
        <v>0.16216216216216217</v>
      </c>
      <c r="AY82" s="168">
        <f t="shared" si="97"/>
        <v>0.88571428571428568</v>
      </c>
      <c r="AZ82" s="168">
        <f t="shared" si="98"/>
        <v>0.81395348837209303</v>
      </c>
      <c r="BA82" s="168">
        <f t="shared" si="99"/>
        <v>0.9013256803145453</v>
      </c>
      <c r="BB82" s="168">
        <f t="shared" si="100"/>
        <v>0.98020253816280278</v>
      </c>
      <c r="BC82" s="168">
        <f t="shared" si="101"/>
        <v>1.9797461837197175E-2</v>
      </c>
    </row>
    <row r="83" spans="2:57" x14ac:dyDescent="0.25">
      <c r="B83" s="222" t="str">
        <f>IFERROR(VLOOKUP(D83,Reference!A:C,3,0),"-")</f>
        <v>End-8</v>
      </c>
      <c r="C83" s="222" t="str">
        <f>VLOOKUP(E83,'Doctors Data'!$A:$C,3,0)</f>
        <v>FWZ</v>
      </c>
      <c r="D83" s="222" t="str">
        <f>IFERROR(VLOOKUP(E83,'Doctors Data'!$A:$D,4,0),VLOOKUP(E83,BI!$A:$B,2,0))</f>
        <v>Endodontics</v>
      </c>
      <c r="E83" s="236" t="s">
        <v>19</v>
      </c>
      <c r="F83" s="223">
        <f>IFERROR(VLOOKUP($E83,BI!$A:$D,3,0),0)</f>
        <v>30</v>
      </c>
      <c r="G83" s="237">
        <f>SUMIFS('Exam &amp; Follow BI'!$J:$J,'Exam &amp; Follow BI'!$D:$D,$E83,'Exam &amp; Follow BI'!$L:$L,G$43)</f>
        <v>25</v>
      </c>
      <c r="H83" s="237">
        <f>SUMIFS('Exam &amp; Follow BI'!$J:$J,'Exam &amp; Follow BI'!$D:$D,$E83,'Exam &amp; Follow BI'!$L:$L,H$43)</f>
        <v>0</v>
      </c>
      <c r="I83" s="223">
        <f>IFERROR(VLOOKUP($E83,BI!$A:$D,4,0),0)</f>
        <v>18700.5</v>
      </c>
      <c r="J83" s="223">
        <f t="shared" si="91"/>
        <v>623.35</v>
      </c>
      <c r="K83" s="237">
        <f>IFERROR(VLOOKUP($E83,BI!$A:$F,5,0),0)</f>
        <v>17478.5</v>
      </c>
      <c r="L83" s="237">
        <f>IFERROR(VLOOKUP($E83,BI!$A:$F,6,0),0)</f>
        <v>1222</v>
      </c>
      <c r="M83" s="238">
        <f t="shared" si="93"/>
        <v>-2414.7510000000011</v>
      </c>
      <c r="N83" s="238">
        <f t="shared" si="94"/>
        <v>-1407.6834000000001</v>
      </c>
      <c r="O83" s="238">
        <f t="shared" si="69"/>
        <v>-3822.4344000000019</v>
      </c>
      <c r="P83" s="237">
        <f>IFERROR(ROUND(VLOOKUP($E83,'Apr Plan'!$C$7:$T$58,14,0),0),0)</f>
        <v>32</v>
      </c>
      <c r="Q83" s="237">
        <f>IFERROR(VLOOKUP($E83,'Apr Plan'!$C$7:$T$58,15,0),0)</f>
        <v>22522.934400000002</v>
      </c>
      <c r="R83" s="223">
        <f t="shared" si="92"/>
        <v>703.84170000000006</v>
      </c>
      <c r="S83" s="237">
        <f>IFERROR(VLOOKUP($E83,'Doctors Data'!$AE:$AH,3,0),1)*$Q83</f>
        <v>17953.062531263669</v>
      </c>
      <c r="T83" s="237">
        <f t="shared" si="70"/>
        <v>4569.8718687363325</v>
      </c>
      <c r="U83" s="223">
        <f t="shared" si="71"/>
        <v>45.36</v>
      </c>
      <c r="V83" s="223">
        <f t="shared" si="72"/>
        <v>34441.605600000003</v>
      </c>
      <c r="W83" s="223">
        <f t="shared" si="73"/>
        <v>759.29465608465614</v>
      </c>
      <c r="X83" s="223">
        <f t="shared" si="74"/>
        <v>29945.4696</v>
      </c>
      <c r="Y83" s="223">
        <f t="shared" si="75"/>
        <v>4496.1360000000004</v>
      </c>
      <c r="Z83" s="181">
        <f t="shared" si="76"/>
        <v>-474.56253126366937</v>
      </c>
      <c r="AA83" s="181">
        <f t="shared" si="77"/>
        <v>-3347.8718687363325</v>
      </c>
      <c r="AB83" s="223">
        <f t="shared" si="78"/>
        <v>125</v>
      </c>
      <c r="AC83" s="223">
        <f t="shared" si="79"/>
        <v>77918.75</v>
      </c>
      <c r="AD83" s="223">
        <f t="shared" si="80"/>
        <v>623.35</v>
      </c>
      <c r="AE83" s="223">
        <f t="shared" si="81"/>
        <v>72827.083333333343</v>
      </c>
      <c r="AF83" s="223">
        <f t="shared" si="82"/>
        <v>5091.666666666667</v>
      </c>
      <c r="AG83" s="223">
        <f>IFERROR(IF($AG$42=$BO$2,VLOOKUP($E83,BI!$K:$P,3,0),"test"),0)</f>
        <v>189</v>
      </c>
      <c r="AH83" s="223">
        <f>IFERROR(VLOOKUP($E83,BI!$K:$P,4,0),0)</f>
        <v>143506.69</v>
      </c>
      <c r="AI83" s="223">
        <f t="shared" si="83"/>
        <v>759.29465608465614</v>
      </c>
      <c r="AJ83" s="223">
        <f>IFERROR(VLOOKUP($E83,BI!$K:$P,5,0),0)</f>
        <v>124772.79000000001</v>
      </c>
      <c r="AK83" s="223">
        <f>IFERROR(VLOOKUP($E83,BI!$K:$P,6,0),0)</f>
        <v>18733.900000000001</v>
      </c>
      <c r="AL83" s="223">
        <f>IFERROR(VLOOKUP($E83,'Apr Plan'!$C:$L,8,0),0)</f>
        <v>134</v>
      </c>
      <c r="AM83" s="223">
        <f>IFERROR(VLOOKUP($E83,'Apr Plan'!$C:$L,9,0),0)</f>
        <v>93845.56</v>
      </c>
      <c r="AN83" s="223">
        <f t="shared" si="84"/>
        <v>700.34</v>
      </c>
      <c r="AP83" s="228">
        <f t="shared" si="85"/>
        <v>0.9375</v>
      </c>
      <c r="AQ83" s="228">
        <f t="shared" si="86"/>
        <v>0.83028701624243062</v>
      </c>
      <c r="AR83" s="228">
        <f t="shared" si="87"/>
        <v>0.88563948399192594</v>
      </c>
      <c r="AS83" s="228">
        <f t="shared" si="88"/>
        <v>0.66137566137566139</v>
      </c>
      <c r="AT83" s="228">
        <f t="shared" si="89"/>
        <v>0.54296249185316725</v>
      </c>
      <c r="AU83" s="228">
        <f t="shared" si="90"/>
        <v>0.82095928768198889</v>
      </c>
      <c r="AW83" s="239">
        <f t="shared" si="95"/>
        <v>1</v>
      </c>
      <c r="AX83" s="239">
        <f t="shared" si="96"/>
        <v>0</v>
      </c>
      <c r="AY83" s="168">
        <f t="shared" si="97"/>
        <v>0.83333333333333337</v>
      </c>
      <c r="AZ83" s="168">
        <f t="shared" si="98"/>
        <v>0.9375</v>
      </c>
      <c r="BA83" s="168">
        <f t="shared" si="99"/>
        <v>0.88563948399192594</v>
      </c>
      <c r="BB83" s="168">
        <f t="shared" si="100"/>
        <v>0.93465415363225579</v>
      </c>
      <c r="BC83" s="168">
        <f t="shared" si="101"/>
        <v>6.5345846367744181E-2</v>
      </c>
    </row>
    <row r="84" spans="2:57" x14ac:dyDescent="0.25">
      <c r="B84" s="222" t="str">
        <f>IFERROR(VLOOKUP(D84,Reference!A:C,3,0),"-")</f>
        <v>Gen-9</v>
      </c>
      <c r="C84" s="222" t="str">
        <f>VLOOKUP(E84,'Doctors Data'!$A:$C,3,0)</f>
        <v>SNB</v>
      </c>
      <c r="D84" s="222" t="str">
        <f>IFERROR(VLOOKUP(E84,'Doctors Data'!$A:$D,4,0),VLOOKUP(E84,BI!$A:$B,2,0))</f>
        <v>General Surgery</v>
      </c>
      <c r="E84" s="236" t="s">
        <v>222</v>
      </c>
      <c r="F84" s="223">
        <f>IFERROR(VLOOKUP($E84,BI!$A:$D,3,0),0)</f>
        <v>7</v>
      </c>
      <c r="G84" s="237">
        <f>SUMIFS('Exam &amp; Follow BI'!$J:$J,'Exam &amp; Follow BI'!$D:$D,$E84,'Exam &amp; Follow BI'!$L:$L,G$43)</f>
        <v>7</v>
      </c>
      <c r="H84" s="237">
        <f>SUMIFS('Exam &amp; Follow BI'!$J:$J,'Exam &amp; Follow BI'!$D:$D,$E84,'Exam &amp; Follow BI'!$L:$L,H$43)</f>
        <v>6</v>
      </c>
      <c r="I84" s="223">
        <f>IFERROR(VLOOKUP($E84,BI!$A:$D,4,0),0)</f>
        <v>2020.9699999999998</v>
      </c>
      <c r="J84" s="223">
        <f t="shared" si="91"/>
        <v>288.70999999999998</v>
      </c>
      <c r="K84" s="237">
        <f>IFERROR(VLOOKUP($E84,BI!$A:$F,5,0),0)</f>
        <v>2020.9699999999998</v>
      </c>
      <c r="L84" s="237">
        <f>IFERROR(VLOOKUP($E84,BI!$A:$F,6,0),0)</f>
        <v>0</v>
      </c>
      <c r="M84" s="238">
        <f t="shared" si="93"/>
        <v>-978.97545454545502</v>
      </c>
      <c r="N84" s="238">
        <f t="shared" si="94"/>
        <v>-6428.454545454546</v>
      </c>
      <c r="O84" s="238">
        <f t="shared" si="69"/>
        <v>-7407.4300000000021</v>
      </c>
      <c r="P84" s="237">
        <f>IFERROR(ROUND(VLOOKUP($E84,'Apr Plan'!$C$7:$T$58,14,0),0),0)</f>
        <v>22</v>
      </c>
      <c r="Q84" s="237">
        <f>IFERROR(VLOOKUP($E84,'Apr Plan'!$C$7:$T$58,15,0),0)</f>
        <v>9428.4000000000015</v>
      </c>
      <c r="R84" s="223">
        <f t="shared" si="92"/>
        <v>428.56363636363642</v>
      </c>
      <c r="S84" s="237">
        <f>IFERROR(VLOOKUP($E84,'Doctors Data'!$AE:$AH,3,0),1)*$Q84</f>
        <v>9170.8820557271338</v>
      </c>
      <c r="T84" s="237">
        <f t="shared" si="70"/>
        <v>257.51794427286768</v>
      </c>
      <c r="U84" s="223">
        <f t="shared" si="71"/>
        <v>0</v>
      </c>
      <c r="V84" s="223">
        <f t="shared" si="72"/>
        <v>0</v>
      </c>
      <c r="W84" s="223">
        <f t="shared" si="73"/>
        <v>0</v>
      </c>
      <c r="X84" s="223">
        <f t="shared" si="74"/>
        <v>0</v>
      </c>
      <c r="Y84" s="223">
        <f t="shared" si="75"/>
        <v>0</v>
      </c>
      <c r="Z84" s="181">
        <f t="shared" si="76"/>
        <v>-7149.9120557271344</v>
      </c>
      <c r="AA84" s="181">
        <f t="shared" si="77"/>
        <v>-257.51794427286768</v>
      </c>
      <c r="AB84" s="223">
        <f t="shared" si="78"/>
        <v>29.166666666666668</v>
      </c>
      <c r="AC84" s="223">
        <f t="shared" si="79"/>
        <v>8420.7083333333321</v>
      </c>
      <c r="AD84" s="223">
        <f t="shared" si="80"/>
        <v>288.70999999999992</v>
      </c>
      <c r="AE84" s="223">
        <f t="shared" si="81"/>
        <v>8420.7083333333321</v>
      </c>
      <c r="AF84" s="223">
        <f t="shared" si="82"/>
        <v>0</v>
      </c>
      <c r="AG84" s="223">
        <f>IFERROR(IF($AG$42=$BO$2,VLOOKUP($E84,BI!$K:$P,3,0),"test"),0)</f>
        <v>0</v>
      </c>
      <c r="AH84" s="223">
        <f>IFERROR(VLOOKUP($E84,BI!$K:$P,4,0),0)</f>
        <v>0</v>
      </c>
      <c r="AI84" s="223">
        <f t="shared" si="83"/>
        <v>0</v>
      </c>
      <c r="AJ84" s="223">
        <f>IFERROR(VLOOKUP($E84,BI!$K:$P,5,0),0)</f>
        <v>0</v>
      </c>
      <c r="AK84" s="223">
        <f>IFERROR(VLOOKUP($E84,BI!$K:$P,6,0),0)</f>
        <v>0</v>
      </c>
      <c r="AL84" s="223">
        <f>IFERROR(VLOOKUP($E84,'Apr Plan'!$C:$L,8,0),0)</f>
        <v>90</v>
      </c>
      <c r="AM84" s="223">
        <f>IFERROR(VLOOKUP($E84,'Apr Plan'!$C:$L,9,0),0)</f>
        <v>39285</v>
      </c>
      <c r="AN84" s="223">
        <f t="shared" si="84"/>
        <v>436.5</v>
      </c>
      <c r="AP84" s="228">
        <f t="shared" si="85"/>
        <v>0.31818181818181818</v>
      </c>
      <c r="AQ84" s="228">
        <f t="shared" si="86"/>
        <v>0.21434920028849003</v>
      </c>
      <c r="AR84" s="228">
        <f t="shared" si="87"/>
        <v>0.67366891519239736</v>
      </c>
      <c r="AS84" s="228" t="str">
        <f t="shared" si="88"/>
        <v>-</v>
      </c>
      <c r="AT84" s="228" t="str">
        <f t="shared" si="89"/>
        <v>-</v>
      </c>
      <c r="AU84" s="228" t="str">
        <f t="shared" si="90"/>
        <v>-</v>
      </c>
      <c r="AW84" s="239">
        <f t="shared" si="95"/>
        <v>0.53846153846153844</v>
      </c>
      <c r="AX84" s="239">
        <f t="shared" si="96"/>
        <v>0.46153846153846156</v>
      </c>
      <c r="AY84" s="168">
        <f t="shared" si="97"/>
        <v>1</v>
      </c>
      <c r="AZ84" s="168">
        <f t="shared" si="98"/>
        <v>0.31818181818181818</v>
      </c>
      <c r="BA84" s="168">
        <f t="shared" si="99"/>
        <v>0.67366891519239736</v>
      </c>
      <c r="BB84" s="168">
        <f t="shared" si="100"/>
        <v>1</v>
      </c>
      <c r="BC84" s="168">
        <f t="shared" si="101"/>
        <v>0</v>
      </c>
    </row>
    <row r="85" spans="2:57" x14ac:dyDescent="0.25">
      <c r="B85" s="222" t="str">
        <f>IFERROR(VLOOKUP(D85,Reference!A:C,3,0),"-")</f>
        <v>cos-45</v>
      </c>
      <c r="C85" s="222" t="str">
        <f>VLOOKUP(E85,'Doctors Data'!$A:$C,3,0)</f>
        <v>SNB</v>
      </c>
      <c r="D85" s="222" t="str">
        <f>IFERROR(VLOOKUP(E85,'Doctors Data'!$A:$D,4,0),VLOOKUP(E85,BI!$A:$B,2,0))</f>
        <v>cosmatology</v>
      </c>
      <c r="E85" s="236" t="s">
        <v>221</v>
      </c>
      <c r="F85" s="223">
        <f>IFERROR(VLOOKUP($E85,BI!$A:$D,3,0),0)</f>
        <v>0</v>
      </c>
      <c r="G85" s="237">
        <f>SUMIFS('Exam &amp; Follow BI'!$J:$J,'Exam &amp; Follow BI'!$D:$D,$E85,'Exam &amp; Follow BI'!$L:$L,G$43)</f>
        <v>0</v>
      </c>
      <c r="H85" s="237">
        <f>SUMIFS('Exam &amp; Follow BI'!$J:$J,'Exam &amp; Follow BI'!$D:$D,$E85,'Exam &amp; Follow BI'!$L:$L,H$43)</f>
        <v>18</v>
      </c>
      <c r="I85" s="223">
        <f>IFERROR(VLOOKUP($E85,BI!$A:$D,4,0),0)</f>
        <v>0</v>
      </c>
      <c r="J85" s="223">
        <f t="shared" si="91"/>
        <v>0</v>
      </c>
      <c r="K85" s="237">
        <f>IFERROR(VLOOKUP($E85,BI!$A:$F,5,0),0)</f>
        <v>0</v>
      </c>
      <c r="L85" s="237">
        <f>IFERROR(VLOOKUP($E85,BI!$A:$F,6,0),0)</f>
        <v>0</v>
      </c>
      <c r="M85" s="238">
        <f t="shared" si="93"/>
        <v>0</v>
      </c>
      <c r="N85" s="238">
        <f t="shared" si="94"/>
        <v>0</v>
      </c>
      <c r="O85" s="238">
        <f t="shared" si="69"/>
        <v>0</v>
      </c>
      <c r="P85" s="237">
        <f>IFERROR(ROUND(VLOOKUP($E85,'Apr Plan'!$C$7:$T$58,14,0),0),0)</f>
        <v>0</v>
      </c>
      <c r="Q85" s="237">
        <f>IFERROR(VLOOKUP($E85,'Apr Plan'!$C$7:$T$58,15,0),0)</f>
        <v>0</v>
      </c>
      <c r="R85" s="223">
        <f t="shared" si="92"/>
        <v>0</v>
      </c>
      <c r="S85" s="237">
        <f>IFERROR(VLOOKUP($E85,'Doctors Data'!$AE:$AH,3,0),1)*$Q85</f>
        <v>0</v>
      </c>
      <c r="T85" s="237">
        <f t="shared" si="70"/>
        <v>0</v>
      </c>
      <c r="U85" s="223">
        <f t="shared" si="71"/>
        <v>0</v>
      </c>
      <c r="V85" s="223">
        <f t="shared" si="72"/>
        <v>0</v>
      </c>
      <c r="W85" s="223">
        <f t="shared" si="73"/>
        <v>0</v>
      </c>
      <c r="X85" s="223">
        <f t="shared" si="74"/>
        <v>0</v>
      </c>
      <c r="Y85" s="223">
        <f t="shared" si="75"/>
        <v>0</v>
      </c>
      <c r="Z85" s="181">
        <f t="shared" si="76"/>
        <v>0</v>
      </c>
      <c r="AA85" s="181">
        <f t="shared" si="77"/>
        <v>0</v>
      </c>
      <c r="AB85" s="223">
        <f t="shared" si="78"/>
        <v>0</v>
      </c>
      <c r="AC85" s="223">
        <f t="shared" si="79"/>
        <v>0</v>
      </c>
      <c r="AD85" s="223">
        <f t="shared" si="80"/>
        <v>0</v>
      </c>
      <c r="AE85" s="223">
        <f t="shared" si="81"/>
        <v>0</v>
      </c>
      <c r="AF85" s="223">
        <f t="shared" si="82"/>
        <v>0</v>
      </c>
      <c r="AG85" s="223">
        <f>IFERROR(IF($AG$42=$BO$2,VLOOKUP($E85,BI!$K:$P,3,0),"test"),0)</f>
        <v>0</v>
      </c>
      <c r="AH85" s="223">
        <f>IFERROR(VLOOKUP($E85,BI!$K:$P,4,0),0)</f>
        <v>0</v>
      </c>
      <c r="AI85" s="223">
        <f t="shared" si="83"/>
        <v>0</v>
      </c>
      <c r="AJ85" s="223">
        <f>IFERROR(VLOOKUP($E85,BI!$K:$P,5,0),0)</f>
        <v>0</v>
      </c>
      <c r="AK85" s="223">
        <f>IFERROR(VLOOKUP($E85,BI!$K:$P,6,0),0)</f>
        <v>0</v>
      </c>
      <c r="AL85" s="223">
        <f>IFERROR(VLOOKUP($E85,'Apr Plan'!$C:$L,8,0),0)</f>
        <v>0</v>
      </c>
      <c r="AM85" s="223">
        <f>IFERROR(VLOOKUP($E85,'Apr Plan'!$C:$L,9,0),0)</f>
        <v>0</v>
      </c>
      <c r="AN85" s="223">
        <f t="shared" si="84"/>
        <v>0</v>
      </c>
      <c r="AP85" s="228" t="str">
        <f t="shared" si="85"/>
        <v>-</v>
      </c>
      <c r="AQ85" s="228" t="str">
        <f t="shared" si="86"/>
        <v>-</v>
      </c>
      <c r="AR85" s="228" t="str">
        <f t="shared" si="87"/>
        <v>-</v>
      </c>
      <c r="AS85" s="228" t="str">
        <f t="shared" si="88"/>
        <v>-</v>
      </c>
      <c r="AT85" s="228" t="str">
        <f t="shared" si="89"/>
        <v>-</v>
      </c>
      <c r="AU85" s="228" t="str">
        <f t="shared" si="90"/>
        <v>-</v>
      </c>
      <c r="AW85" s="239">
        <f t="shared" si="95"/>
        <v>0</v>
      </c>
      <c r="AX85" s="239">
        <f t="shared" si="96"/>
        <v>1</v>
      </c>
      <c r="AY85" s="168" t="str">
        <f t="shared" si="97"/>
        <v>-</v>
      </c>
      <c r="AZ85" s="168" t="str">
        <f t="shared" si="98"/>
        <v>-</v>
      </c>
      <c r="BA85" s="168" t="str">
        <f t="shared" si="99"/>
        <v>-</v>
      </c>
      <c r="BB85" s="168" t="str">
        <f t="shared" si="100"/>
        <v>-</v>
      </c>
      <c r="BC85" s="168" t="str">
        <f t="shared" si="101"/>
        <v>-</v>
      </c>
    </row>
    <row r="86" spans="2:57" x14ac:dyDescent="0.25">
      <c r="B86" s="222" t="str">
        <f>IFERROR(VLOOKUP(D86,Reference!A:C,3,0),"-")</f>
        <v>ER-26</v>
      </c>
      <c r="C86" s="222" t="str">
        <f>VLOOKUP(E86,'Doctors Data'!$A:$C,3,0)</f>
        <v>SNB</v>
      </c>
      <c r="D86" s="222" t="str">
        <f>IFERROR(VLOOKUP(E86,'Doctors Data'!$A:$D,4,0),VLOOKUP(E86,BI!$A:$B,2,0))</f>
        <v>ER</v>
      </c>
      <c r="E86" s="236" t="s">
        <v>227</v>
      </c>
      <c r="F86" s="223">
        <f>IFERROR(VLOOKUP($E86,BI!$A:$D,3,0),0)</f>
        <v>0</v>
      </c>
      <c r="G86" s="237">
        <f>SUMIFS('Exam &amp; Follow BI'!$J:$J,'Exam &amp; Follow BI'!$D:$D,$E86,'Exam &amp; Follow BI'!$L:$L,G$43)</f>
        <v>0</v>
      </c>
      <c r="H86" s="237">
        <f>SUMIFS('Exam &amp; Follow BI'!$J:$J,'Exam &amp; Follow BI'!$D:$D,$E86,'Exam &amp; Follow BI'!$L:$L,H$43)</f>
        <v>0</v>
      </c>
      <c r="I86" s="223">
        <f>IFERROR(VLOOKUP($E86,BI!$A:$D,4,0),0)</f>
        <v>0</v>
      </c>
      <c r="J86" s="223">
        <f t="shared" si="91"/>
        <v>0</v>
      </c>
      <c r="K86" s="237">
        <f>IFERROR(VLOOKUP($E86,BI!$A:$F,5,0),0)</f>
        <v>0</v>
      </c>
      <c r="L86" s="237">
        <f>IFERROR(VLOOKUP($E86,BI!$A:$F,6,0),0)</f>
        <v>0</v>
      </c>
      <c r="M86" s="238">
        <f t="shared" si="93"/>
        <v>0</v>
      </c>
      <c r="N86" s="238">
        <f t="shared" si="94"/>
        <v>0</v>
      </c>
      <c r="O86" s="238">
        <f t="shared" si="69"/>
        <v>0</v>
      </c>
      <c r="P86" s="237">
        <f>IFERROR(ROUND(VLOOKUP($E86,'Apr Plan'!$C$7:$T$58,14,0),0),0)</f>
        <v>0</v>
      </c>
      <c r="Q86" s="237">
        <f>IFERROR(VLOOKUP($E86,'Apr Plan'!$C$7:$T$58,15,0),0)</f>
        <v>0</v>
      </c>
      <c r="R86" s="223">
        <f t="shared" si="92"/>
        <v>0</v>
      </c>
      <c r="S86" s="237">
        <f>IFERROR(VLOOKUP($E86,'Doctors Data'!$AE:$AH,3,0),1)*$Q86</f>
        <v>0</v>
      </c>
      <c r="T86" s="237">
        <f t="shared" si="70"/>
        <v>0</v>
      </c>
      <c r="U86" s="223">
        <f t="shared" si="71"/>
        <v>0</v>
      </c>
      <c r="V86" s="223">
        <f t="shared" si="72"/>
        <v>0</v>
      </c>
      <c r="W86" s="223">
        <f t="shared" si="73"/>
        <v>0</v>
      </c>
      <c r="X86" s="223">
        <f t="shared" si="74"/>
        <v>0</v>
      </c>
      <c r="Y86" s="223">
        <f t="shared" si="75"/>
        <v>0</v>
      </c>
      <c r="Z86" s="181">
        <f t="shared" si="76"/>
        <v>0</v>
      </c>
      <c r="AA86" s="181">
        <f t="shared" si="77"/>
        <v>0</v>
      </c>
      <c r="AB86" s="223">
        <f t="shared" si="78"/>
        <v>0</v>
      </c>
      <c r="AC86" s="223">
        <f t="shared" si="79"/>
        <v>0</v>
      </c>
      <c r="AD86" s="223">
        <f t="shared" si="80"/>
        <v>0</v>
      </c>
      <c r="AE86" s="223">
        <f t="shared" si="81"/>
        <v>0</v>
      </c>
      <c r="AF86" s="223">
        <f t="shared" si="82"/>
        <v>0</v>
      </c>
      <c r="AG86" s="223">
        <f>IFERROR(IF($AG$42=$BO$2,VLOOKUP($E86,BI!$K:$P,3,0),"test"),0)</f>
        <v>0</v>
      </c>
      <c r="AH86" s="223">
        <f>IFERROR(VLOOKUP($E86,BI!$K:$P,4,0),0)</f>
        <v>0</v>
      </c>
      <c r="AI86" s="223">
        <f t="shared" si="83"/>
        <v>0</v>
      </c>
      <c r="AJ86" s="223">
        <f>IFERROR(VLOOKUP($E86,BI!$K:$P,5,0),0)</f>
        <v>0</v>
      </c>
      <c r="AK86" s="223">
        <f>IFERROR(VLOOKUP($E86,BI!$K:$P,6,0),0)</f>
        <v>0</v>
      </c>
      <c r="AL86" s="223">
        <f>IFERROR(VLOOKUP($E86,'Apr Plan'!$C:$L,8,0),0)</f>
        <v>0</v>
      </c>
      <c r="AM86" s="223">
        <f>IFERROR(VLOOKUP($E86,'Apr Plan'!$C:$L,9,0),0)</f>
        <v>0</v>
      </c>
      <c r="AN86" s="223">
        <f t="shared" si="84"/>
        <v>0</v>
      </c>
      <c r="AP86" s="228" t="str">
        <f t="shared" si="85"/>
        <v>-</v>
      </c>
      <c r="AQ86" s="228" t="str">
        <f t="shared" si="86"/>
        <v>-</v>
      </c>
      <c r="AR86" s="228" t="str">
        <f t="shared" si="87"/>
        <v>-</v>
      </c>
      <c r="AS86" s="228" t="str">
        <f t="shared" si="88"/>
        <v>-</v>
      </c>
      <c r="AT86" s="228" t="str">
        <f t="shared" si="89"/>
        <v>-</v>
      </c>
      <c r="AU86" s="228" t="str">
        <f t="shared" si="90"/>
        <v>-</v>
      </c>
      <c r="AW86" s="239" t="str">
        <f t="shared" si="95"/>
        <v>-</v>
      </c>
      <c r="AX86" s="239" t="str">
        <f t="shared" si="96"/>
        <v>-</v>
      </c>
      <c r="AY86" s="168" t="str">
        <f t="shared" si="97"/>
        <v>-</v>
      </c>
      <c r="AZ86" s="168" t="str">
        <f t="shared" si="98"/>
        <v>-</v>
      </c>
      <c r="BA86" s="168" t="str">
        <f t="shared" si="99"/>
        <v>-</v>
      </c>
      <c r="BB86" s="168" t="str">
        <f t="shared" si="100"/>
        <v>-</v>
      </c>
      <c r="BC86" s="168" t="str">
        <f t="shared" si="101"/>
        <v>-</v>
      </c>
    </row>
    <row r="87" spans="2:57" x14ac:dyDescent="0.25">
      <c r="B87" s="222" t="str">
        <f>IFERROR(VLOOKUP(D87,Reference!A:C,3,0),"-")</f>
        <v>scr-29</v>
      </c>
      <c r="C87" s="222" t="str">
        <f>VLOOKUP(E87,'Doctors Data'!$A:$C,3,0)</f>
        <v>SNB</v>
      </c>
      <c r="D87" s="222" t="str">
        <f>IFERROR(VLOOKUP(E87,'Doctors Data'!$A:$D,4,0),VLOOKUP(E87,BI!$A:$B,2,0))</f>
        <v>Screening &amp; Scaling</v>
      </c>
      <c r="E87" s="236" t="s">
        <v>145</v>
      </c>
      <c r="F87" s="223">
        <f>IFERROR(VLOOKUP($E87,BI!$A:$D,3,0),0)</f>
        <v>1</v>
      </c>
      <c r="G87" s="237">
        <f>SUMIFS('Exam &amp; Follow BI'!$J:$J,'Exam &amp; Follow BI'!$D:$D,$E87,'Exam &amp; Follow BI'!$L:$L,G$43)</f>
        <v>1</v>
      </c>
      <c r="H87" s="237">
        <f>SUMIFS('Exam &amp; Follow BI'!$J:$J,'Exam &amp; Follow BI'!$D:$D,$E87,'Exam &amp; Follow BI'!$L:$L,H$43)</f>
        <v>14</v>
      </c>
      <c r="I87" s="223">
        <f>IFERROR(VLOOKUP($E87,BI!$A:$D,4,0),0)</f>
        <v>0</v>
      </c>
      <c r="J87" s="223">
        <f t="shared" si="91"/>
        <v>0</v>
      </c>
      <c r="K87" s="237">
        <f>IFERROR(VLOOKUP($E87,BI!$A:$F,5,0),0)</f>
        <v>0</v>
      </c>
      <c r="L87" s="237">
        <f>IFERROR(VLOOKUP($E87,BI!$A:$F,6,0),0)</f>
        <v>0</v>
      </c>
      <c r="M87" s="238">
        <f t="shared" si="93"/>
        <v>0</v>
      </c>
      <c r="N87" s="238">
        <f t="shared" si="94"/>
        <v>0</v>
      </c>
      <c r="O87" s="238">
        <f t="shared" si="69"/>
        <v>0</v>
      </c>
      <c r="P87" s="237">
        <f>IFERROR(ROUND(VLOOKUP($E87,'Apr Plan'!$C$7:$T$58,14,0),0),0)</f>
        <v>0</v>
      </c>
      <c r="Q87" s="237">
        <f>IFERROR(VLOOKUP($E87,'Apr Plan'!$C$7:$T$58,15,0),0)</f>
        <v>0</v>
      </c>
      <c r="R87" s="223">
        <f t="shared" si="92"/>
        <v>0</v>
      </c>
      <c r="S87" s="237">
        <f>IFERROR(VLOOKUP($E87,'Doctors Data'!$AE:$AH,3,0),1)*$Q87</f>
        <v>0</v>
      </c>
      <c r="T87" s="237">
        <f t="shared" si="70"/>
        <v>0</v>
      </c>
      <c r="U87" s="223">
        <f t="shared" si="71"/>
        <v>0</v>
      </c>
      <c r="V87" s="223">
        <f t="shared" si="72"/>
        <v>0</v>
      </c>
      <c r="W87" s="223">
        <f t="shared" si="73"/>
        <v>0</v>
      </c>
      <c r="X87" s="223">
        <f t="shared" si="74"/>
        <v>0</v>
      </c>
      <c r="Y87" s="223">
        <f t="shared" si="75"/>
        <v>0</v>
      </c>
      <c r="Z87" s="181">
        <f t="shared" si="76"/>
        <v>0</v>
      </c>
      <c r="AA87" s="181">
        <f t="shared" si="77"/>
        <v>0</v>
      </c>
      <c r="AB87" s="223">
        <f t="shared" si="78"/>
        <v>4.166666666666667</v>
      </c>
      <c r="AC87" s="223">
        <f t="shared" si="79"/>
        <v>0</v>
      </c>
      <c r="AD87" s="223">
        <f t="shared" si="80"/>
        <v>0</v>
      </c>
      <c r="AE87" s="223">
        <f t="shared" si="81"/>
        <v>0</v>
      </c>
      <c r="AF87" s="223">
        <f t="shared" si="82"/>
        <v>0</v>
      </c>
      <c r="AG87" s="223">
        <f>IFERROR(IF($AG$42=$BO$2,VLOOKUP($E87,BI!$K:$P,3,0),"test"),0)</f>
        <v>0</v>
      </c>
      <c r="AH87" s="223">
        <f>IFERROR(VLOOKUP($E87,BI!$K:$P,4,0),0)</f>
        <v>0</v>
      </c>
      <c r="AI87" s="223">
        <f t="shared" si="83"/>
        <v>0</v>
      </c>
      <c r="AJ87" s="223">
        <f>IFERROR(VLOOKUP($E87,BI!$K:$P,5,0),0)</f>
        <v>0</v>
      </c>
      <c r="AK87" s="223">
        <f>IFERROR(VLOOKUP($E87,BI!$K:$P,6,0),0)</f>
        <v>0</v>
      </c>
      <c r="AL87" s="223">
        <f>IFERROR(VLOOKUP($E87,'Apr Plan'!$C:$L,8,0),0)</f>
        <v>0</v>
      </c>
      <c r="AM87" s="223">
        <f>IFERROR(VLOOKUP($E87,'Apr Plan'!$C:$L,9,0),0)</f>
        <v>0</v>
      </c>
      <c r="AN87" s="223">
        <f t="shared" si="84"/>
        <v>0</v>
      </c>
      <c r="AP87" s="228" t="str">
        <f t="shared" si="85"/>
        <v>-</v>
      </c>
      <c r="AQ87" s="228" t="str">
        <f t="shared" si="86"/>
        <v>-</v>
      </c>
      <c r="AR87" s="228" t="str">
        <f t="shared" si="87"/>
        <v>-</v>
      </c>
      <c r="AS87" s="228" t="str">
        <f t="shared" si="88"/>
        <v>-</v>
      </c>
      <c r="AT87" s="228" t="str">
        <f t="shared" si="89"/>
        <v>-</v>
      </c>
      <c r="AU87" s="228" t="str">
        <f t="shared" si="90"/>
        <v>-</v>
      </c>
      <c r="AW87" s="239">
        <f t="shared" si="95"/>
        <v>6.6666666666666666E-2</v>
      </c>
      <c r="AX87" s="239">
        <f t="shared" si="96"/>
        <v>0.93333333333333335</v>
      </c>
      <c r="AY87" s="168">
        <f t="shared" si="97"/>
        <v>1</v>
      </c>
      <c r="AZ87" s="168" t="str">
        <f t="shared" si="98"/>
        <v>-</v>
      </c>
      <c r="BA87" s="168" t="str">
        <f t="shared" si="99"/>
        <v>-</v>
      </c>
      <c r="BB87" s="168" t="str">
        <f t="shared" si="100"/>
        <v>-</v>
      </c>
      <c r="BC87" s="168" t="str">
        <f t="shared" si="101"/>
        <v>-</v>
      </c>
    </row>
    <row r="88" spans="2:57" x14ac:dyDescent="0.25">
      <c r="B88" s="222" t="str">
        <f>IFERROR(VLOOKUP(D88,Reference!A:C,3,0),"-")</f>
        <v>Nut-13</v>
      </c>
      <c r="C88" s="222" t="str">
        <f>VLOOKUP(E88,'Doctors Data'!$A:$C,3,0)</f>
        <v>SNB</v>
      </c>
      <c r="D88" s="222" t="str">
        <f>IFERROR(VLOOKUP(E88,'Doctors Data'!$A:$D,4,0),VLOOKUP(E88,BI!$A:$B,2,0))</f>
        <v>Nutrition</v>
      </c>
      <c r="E88" s="236" t="s">
        <v>57</v>
      </c>
      <c r="F88" s="223">
        <f>IFERROR(VLOOKUP($E88,BI!$A:$D,3,0),0)</f>
        <v>0</v>
      </c>
      <c r="G88" s="237">
        <f>SUMIFS('Exam &amp; Follow BI'!$J:$J,'Exam &amp; Follow BI'!$D:$D,$E88,'Exam &amp; Follow BI'!$L:$L,G$43)</f>
        <v>0</v>
      </c>
      <c r="H88" s="237">
        <f>SUMIFS('Exam &amp; Follow BI'!$J:$J,'Exam &amp; Follow BI'!$D:$D,$E88,'Exam &amp; Follow BI'!$L:$L,H$43)</f>
        <v>23</v>
      </c>
      <c r="I88" s="223">
        <f>IFERROR(VLOOKUP($E88,BI!$A:$D,4,0),0)</f>
        <v>0</v>
      </c>
      <c r="J88" s="223">
        <f t="shared" si="91"/>
        <v>0</v>
      </c>
      <c r="K88" s="237">
        <f>IFERROR(VLOOKUP($E88,BI!$A:$F,5,0),0)</f>
        <v>0</v>
      </c>
      <c r="L88" s="237">
        <f>IFERROR(VLOOKUP($E88,BI!$A:$F,6,0),0)</f>
        <v>0</v>
      </c>
      <c r="M88" s="238">
        <f t="shared" si="93"/>
        <v>0</v>
      </c>
      <c r="N88" s="238">
        <f t="shared" si="94"/>
        <v>0</v>
      </c>
      <c r="O88" s="238">
        <f t="shared" si="69"/>
        <v>0</v>
      </c>
      <c r="P88" s="237">
        <f>IFERROR(ROUND(VLOOKUP($E88,'Apr Plan'!$C$7:$T$58,14,0),0),0)</f>
        <v>0</v>
      </c>
      <c r="Q88" s="237">
        <f>IFERROR(VLOOKUP($E88,'Apr Plan'!$C$7:$T$58,15,0),0)</f>
        <v>0</v>
      </c>
      <c r="R88" s="223">
        <f t="shared" si="92"/>
        <v>0</v>
      </c>
      <c r="S88" s="237">
        <f>IFERROR(VLOOKUP($E88,'Doctors Data'!$AE:$AH,3,0),1)*$Q88</f>
        <v>0</v>
      </c>
      <c r="T88" s="237">
        <f t="shared" si="70"/>
        <v>0</v>
      </c>
      <c r="U88" s="223">
        <f t="shared" si="71"/>
        <v>14.399999999999999</v>
      </c>
      <c r="V88" s="223">
        <f t="shared" si="72"/>
        <v>1128.2112</v>
      </c>
      <c r="W88" s="223">
        <f t="shared" si="73"/>
        <v>78.347999999999999</v>
      </c>
      <c r="X88" s="223">
        <f t="shared" si="74"/>
        <v>1128.2112</v>
      </c>
      <c r="Y88" s="223">
        <f t="shared" si="75"/>
        <v>0</v>
      </c>
      <c r="Z88" s="181">
        <f t="shared" si="76"/>
        <v>0</v>
      </c>
      <c r="AA88" s="181">
        <f t="shared" si="77"/>
        <v>0</v>
      </c>
      <c r="AB88" s="223">
        <f t="shared" si="78"/>
        <v>0</v>
      </c>
      <c r="AC88" s="223">
        <f t="shared" si="79"/>
        <v>0</v>
      </c>
      <c r="AD88" s="223">
        <f t="shared" si="80"/>
        <v>0</v>
      </c>
      <c r="AE88" s="223">
        <f t="shared" si="81"/>
        <v>0</v>
      </c>
      <c r="AF88" s="223">
        <f t="shared" si="82"/>
        <v>0</v>
      </c>
      <c r="AG88" s="223">
        <f>IFERROR(IF($AG$42=$BO$2,VLOOKUP($E88,BI!$K:$P,3,0),"test"),0)</f>
        <v>60</v>
      </c>
      <c r="AH88" s="223">
        <f>IFERROR(VLOOKUP($E88,BI!$K:$P,4,0),0)</f>
        <v>4700.88</v>
      </c>
      <c r="AI88" s="223">
        <f t="shared" si="83"/>
        <v>78.347999999999999</v>
      </c>
      <c r="AJ88" s="223">
        <f>IFERROR(VLOOKUP($E88,BI!$K:$P,5,0),0)</f>
        <v>4700.88</v>
      </c>
      <c r="AK88" s="223">
        <f>IFERROR(VLOOKUP($E88,BI!$K:$P,6,0),0)</f>
        <v>0</v>
      </c>
      <c r="AL88" s="223">
        <f>IFERROR(VLOOKUP($E88,'Apr Plan'!$C:$L,8,0),0)</f>
        <v>0</v>
      </c>
      <c r="AM88" s="223">
        <f>IFERROR(VLOOKUP($E88,'Apr Plan'!$C:$L,9,0),0)</f>
        <v>0</v>
      </c>
      <c r="AN88" s="223">
        <f t="shared" si="84"/>
        <v>0</v>
      </c>
      <c r="AP88" s="228" t="str">
        <f t="shared" si="85"/>
        <v>-</v>
      </c>
      <c r="AQ88" s="228" t="str">
        <f t="shared" si="86"/>
        <v>-</v>
      </c>
      <c r="AR88" s="228" t="str">
        <f t="shared" si="87"/>
        <v>-</v>
      </c>
      <c r="AS88" s="228">
        <f t="shared" si="88"/>
        <v>0</v>
      </c>
      <c r="AT88" s="228">
        <f t="shared" si="89"/>
        <v>0</v>
      </c>
      <c r="AU88" s="228">
        <f t="shared" si="90"/>
        <v>0</v>
      </c>
      <c r="AW88" s="239">
        <f t="shared" si="95"/>
        <v>0</v>
      </c>
      <c r="AX88" s="239">
        <f t="shared" si="96"/>
        <v>1</v>
      </c>
      <c r="AY88" s="168" t="str">
        <f t="shared" si="97"/>
        <v>-</v>
      </c>
      <c r="AZ88" s="168" t="str">
        <f t="shared" si="98"/>
        <v>-</v>
      </c>
      <c r="BA88" s="168" t="str">
        <f t="shared" si="99"/>
        <v>-</v>
      </c>
      <c r="BB88" s="168" t="str">
        <f t="shared" si="100"/>
        <v>-</v>
      </c>
      <c r="BC88" s="168" t="str">
        <f t="shared" si="101"/>
        <v>-</v>
      </c>
    </row>
    <row r="89" spans="2:57" x14ac:dyDescent="0.25">
      <c r="B89" s="222" t="str">
        <f>IFERROR(VLOOKUP(D89,Reference!A:C,3,0),"-")</f>
        <v>Ext-27</v>
      </c>
      <c r="C89" s="222" t="str">
        <f>VLOOKUP(E89,'Doctors Data'!$A:$C,3,0)</f>
        <v>FWZ</v>
      </c>
      <c r="D89" s="222" t="str">
        <f>IFERROR(VLOOKUP(E89,'Doctors Data'!$A:$D,4,0),VLOOKUP(E89,BI!$A:$B,2,0))</f>
        <v>External Doctor</v>
      </c>
      <c r="E89" s="236" t="s">
        <v>20</v>
      </c>
      <c r="F89" s="223">
        <f>IFERROR(VLOOKUP($E89,BI!$A:$D,3,0),0)</f>
        <v>68</v>
      </c>
      <c r="G89" s="237">
        <f>SUMIFS('Exam &amp; Follow BI'!$J:$J,'Exam &amp; Follow BI'!$D:$D,$E89,'Exam &amp; Follow BI'!$L:$L,G$43)</f>
        <v>67</v>
      </c>
      <c r="H89" s="237">
        <f>SUMIFS('Exam &amp; Follow BI'!$J:$J,'Exam &amp; Follow BI'!$D:$D,$E89,'Exam &amp; Follow BI'!$L:$L,H$43)</f>
        <v>0</v>
      </c>
      <c r="I89" s="223">
        <f>IFERROR(VLOOKUP($E89,BI!$A:$D,4,0),0)</f>
        <v>4836.2700000000004</v>
      </c>
      <c r="J89" s="223">
        <f t="shared" si="91"/>
        <v>71.121617647058827</v>
      </c>
      <c r="K89" s="237">
        <f>IFERROR(VLOOKUP($E89,BI!$A:$F,5,0),0)</f>
        <v>4836.2700000000004</v>
      </c>
      <c r="L89" s="237">
        <f>IFERROR(VLOOKUP($E89,BI!$A:$F,6,0),0)</f>
        <v>0</v>
      </c>
      <c r="M89" s="238">
        <f t="shared" si="93"/>
        <v>4836.2700000000004</v>
      </c>
      <c r="N89" s="238">
        <f t="shared" si="94"/>
        <v>0</v>
      </c>
      <c r="O89" s="238">
        <f t="shared" si="69"/>
        <v>4836.2700000000004</v>
      </c>
      <c r="P89" s="237">
        <f>IFERROR(ROUND(VLOOKUP($E89,'Apr Plan'!$C$7:$T$58,14,0),0),0)</f>
        <v>0</v>
      </c>
      <c r="Q89" s="237">
        <f>IFERROR(VLOOKUP($E89,'Apr Plan'!$C$7:$T$58,15,0),0)</f>
        <v>0</v>
      </c>
      <c r="R89" s="223">
        <f t="shared" si="92"/>
        <v>0</v>
      </c>
      <c r="S89" s="237">
        <f>IFERROR(VLOOKUP($E89,'Doctors Data'!$AE:$AH,3,0),1)*$Q89</f>
        <v>0</v>
      </c>
      <c r="T89" s="237">
        <f t="shared" si="70"/>
        <v>0</v>
      </c>
      <c r="U89" s="223">
        <f t="shared" si="71"/>
        <v>45.839999999999996</v>
      </c>
      <c r="V89" s="223">
        <f t="shared" si="72"/>
        <v>9210.6743999999999</v>
      </c>
      <c r="W89" s="223">
        <f t="shared" si="73"/>
        <v>200.93094240837698</v>
      </c>
      <c r="X89" s="223">
        <f t="shared" si="74"/>
        <v>9194.0424000000003</v>
      </c>
      <c r="Y89" s="223">
        <f t="shared" si="75"/>
        <v>16.631999999999998</v>
      </c>
      <c r="Z89" s="181">
        <f t="shared" si="76"/>
        <v>4836.2700000000004</v>
      </c>
      <c r="AA89" s="181">
        <f t="shared" si="77"/>
        <v>0</v>
      </c>
      <c r="AB89" s="223">
        <f t="shared" si="78"/>
        <v>283.33333333333337</v>
      </c>
      <c r="AC89" s="223">
        <f t="shared" si="79"/>
        <v>20151.125000000004</v>
      </c>
      <c r="AD89" s="223">
        <f t="shared" si="80"/>
        <v>71.121617647058827</v>
      </c>
      <c r="AE89" s="223">
        <f t="shared" si="81"/>
        <v>20151.125000000004</v>
      </c>
      <c r="AF89" s="223">
        <f t="shared" si="82"/>
        <v>0</v>
      </c>
      <c r="AG89" s="223">
        <f>IFERROR(IF($AG$42=$BO$2,VLOOKUP($E89,BI!$K:$P,3,0),"test"),0)</f>
        <v>191</v>
      </c>
      <c r="AH89" s="223">
        <f>IFERROR(VLOOKUP($E89,BI!$K:$P,4,0),0)</f>
        <v>38377.81</v>
      </c>
      <c r="AI89" s="223">
        <f t="shared" si="83"/>
        <v>200.93094240837695</v>
      </c>
      <c r="AJ89" s="223">
        <f>IFERROR(VLOOKUP($E89,BI!$K:$P,5,0),0)</f>
        <v>38308.51</v>
      </c>
      <c r="AK89" s="223">
        <f>IFERROR(VLOOKUP($E89,BI!$K:$P,6,0),0)</f>
        <v>69.3</v>
      </c>
      <c r="AL89" s="223">
        <f>IFERROR(VLOOKUP($E89,'Apr Plan'!$C:$L,8,0),0)</f>
        <v>0</v>
      </c>
      <c r="AM89" s="223">
        <f>IFERROR(VLOOKUP($E89,'Apr Plan'!$C:$L,9,0),0)</f>
        <v>0</v>
      </c>
      <c r="AN89" s="223">
        <f t="shared" si="84"/>
        <v>0</v>
      </c>
      <c r="AP89" s="228" t="str">
        <f t="shared" si="85"/>
        <v>-</v>
      </c>
      <c r="AQ89" s="228" t="str">
        <f t="shared" si="86"/>
        <v>-</v>
      </c>
      <c r="AR89" s="228" t="str">
        <f t="shared" si="87"/>
        <v>-</v>
      </c>
      <c r="AS89" s="228">
        <f t="shared" si="88"/>
        <v>1.4834205933682374</v>
      </c>
      <c r="AT89" s="228">
        <f t="shared" si="89"/>
        <v>0.5250723008947098</v>
      </c>
      <c r="AU89" s="228">
        <f t="shared" si="90"/>
        <v>0.35396050401490431</v>
      </c>
      <c r="AW89" s="239">
        <f t="shared" si="95"/>
        <v>1</v>
      </c>
      <c r="AX89" s="239">
        <f t="shared" si="96"/>
        <v>0</v>
      </c>
      <c r="AY89" s="168">
        <f t="shared" si="97"/>
        <v>0.98529411764705888</v>
      </c>
      <c r="AZ89" s="168" t="str">
        <f t="shared" si="98"/>
        <v>-</v>
      </c>
      <c r="BA89" s="168" t="str">
        <f t="shared" si="99"/>
        <v>-</v>
      </c>
      <c r="BB89" s="168">
        <f t="shared" si="100"/>
        <v>1</v>
      </c>
      <c r="BC89" s="168">
        <f t="shared" si="101"/>
        <v>0</v>
      </c>
    </row>
    <row r="90" spans="2:57" x14ac:dyDescent="0.25">
      <c r="B90" s="222" t="str">
        <f>IFERROR(VLOOKUP(D90,Reference!A:C,3,0),"-")</f>
        <v>Cli-41</v>
      </c>
      <c r="C90" s="222" t="str">
        <f>VLOOKUP(E90,'Doctors Data'!$A:$C,3,0)</f>
        <v>SNB</v>
      </c>
      <c r="D90" s="222" t="str">
        <f>IFERROR(VLOOKUP(E90,'Doctors Data'!$A:$D,4,0),VLOOKUP(E90,BI!$A:$B,2,0))</f>
        <v>Clinical Pathology</v>
      </c>
      <c r="E90" s="236" t="s">
        <v>75</v>
      </c>
      <c r="F90" s="223">
        <f>IFERROR(VLOOKUP($E90,BI!$A:$D,3,0),0)</f>
        <v>18</v>
      </c>
      <c r="G90" s="237">
        <f>SUMIFS('Exam &amp; Follow BI'!$J:$J,'Exam &amp; Follow BI'!$D:$D,$E90,'Exam &amp; Follow BI'!$L:$L,G$43)</f>
        <v>0</v>
      </c>
      <c r="H90" s="237">
        <f>SUMIFS('Exam &amp; Follow BI'!$J:$J,'Exam &amp; Follow BI'!$D:$D,$E90,'Exam &amp; Follow BI'!$L:$L,H$43)</f>
        <v>0</v>
      </c>
      <c r="I90" s="223">
        <f>IFERROR(VLOOKUP($E90,BI!$A:$D,4,0),0)</f>
        <v>2811.5</v>
      </c>
      <c r="J90" s="223">
        <f t="shared" si="91"/>
        <v>156.19444444444446</v>
      </c>
      <c r="K90" s="237">
        <f>IFERROR(VLOOKUP($E90,BI!$A:$F,5,0),0)</f>
        <v>2811.5</v>
      </c>
      <c r="L90" s="237">
        <f>IFERROR(VLOOKUP($E90,BI!$A:$F,6,0),0)</f>
        <v>0</v>
      </c>
      <c r="M90" s="238">
        <f t="shared" si="93"/>
        <v>2811.5</v>
      </c>
      <c r="N90" s="238">
        <f t="shared" si="94"/>
        <v>0</v>
      </c>
      <c r="O90" s="238">
        <f t="shared" si="69"/>
        <v>2811.5</v>
      </c>
      <c r="P90" s="237">
        <f>IFERROR(ROUND(VLOOKUP($E90,'Apr Plan'!$C$7:$T$58,14,0),0),0)</f>
        <v>0</v>
      </c>
      <c r="Q90" s="237">
        <f>IFERROR(VLOOKUP($E90,'Apr Plan'!$C$7:$T$58,15,0),0)</f>
        <v>0</v>
      </c>
      <c r="R90" s="223">
        <f t="shared" si="92"/>
        <v>0</v>
      </c>
      <c r="S90" s="237">
        <f>IFERROR(VLOOKUP($E90,'Doctors Data'!$AE:$AH,3,0),1)*$Q90</f>
        <v>0</v>
      </c>
      <c r="T90" s="237">
        <f t="shared" si="70"/>
        <v>0</v>
      </c>
      <c r="U90" s="223">
        <f t="shared" si="71"/>
        <v>0</v>
      </c>
      <c r="V90" s="223">
        <f t="shared" si="72"/>
        <v>0</v>
      </c>
      <c r="W90" s="223">
        <f t="shared" si="73"/>
        <v>0</v>
      </c>
      <c r="X90" s="223">
        <f t="shared" si="74"/>
        <v>0</v>
      </c>
      <c r="Y90" s="223">
        <f t="shared" si="75"/>
        <v>0</v>
      </c>
      <c r="Z90" s="181">
        <f t="shared" si="76"/>
        <v>2811.5</v>
      </c>
      <c r="AA90" s="181">
        <f t="shared" si="77"/>
        <v>0</v>
      </c>
      <c r="AB90" s="223">
        <f t="shared" si="78"/>
        <v>75</v>
      </c>
      <c r="AC90" s="223">
        <f t="shared" si="79"/>
        <v>11714.583333333334</v>
      </c>
      <c r="AD90" s="223">
        <f t="shared" si="80"/>
        <v>156.19444444444446</v>
      </c>
      <c r="AE90" s="223">
        <f t="shared" si="81"/>
        <v>11714.583333333334</v>
      </c>
      <c r="AF90" s="223">
        <f t="shared" si="82"/>
        <v>0</v>
      </c>
      <c r="AG90" s="223">
        <f>IFERROR(IF($AG$42=$BO$2,VLOOKUP($E90,BI!$K:$P,3,0),"test"),0)</f>
        <v>0</v>
      </c>
      <c r="AH90" s="223">
        <f>IFERROR(VLOOKUP($E90,BI!$K:$P,4,0),0)</f>
        <v>0</v>
      </c>
      <c r="AI90" s="223">
        <f t="shared" si="83"/>
        <v>0</v>
      </c>
      <c r="AJ90" s="223">
        <f>IFERROR(VLOOKUP($E90,BI!$K:$P,5,0),0)</f>
        <v>0</v>
      </c>
      <c r="AK90" s="223">
        <f>IFERROR(VLOOKUP($E90,BI!$K:$P,6,0),0)</f>
        <v>0</v>
      </c>
      <c r="AL90" s="223">
        <f>IFERROR(VLOOKUP($E90,'Apr Plan'!$C:$L,8,0),0)</f>
        <v>0</v>
      </c>
      <c r="AM90" s="223">
        <f>IFERROR(VLOOKUP($E90,'Apr Plan'!$C:$L,9,0),0)</f>
        <v>0</v>
      </c>
      <c r="AN90" s="223">
        <f t="shared" si="84"/>
        <v>0</v>
      </c>
      <c r="AP90" s="228" t="str">
        <f t="shared" si="85"/>
        <v>-</v>
      </c>
      <c r="AQ90" s="228" t="str">
        <f t="shared" si="86"/>
        <v>-</v>
      </c>
      <c r="AR90" s="228" t="str">
        <f t="shared" si="87"/>
        <v>-</v>
      </c>
      <c r="AS90" s="228" t="str">
        <f t="shared" si="88"/>
        <v>-</v>
      </c>
      <c r="AT90" s="228" t="str">
        <f t="shared" si="89"/>
        <v>-</v>
      </c>
      <c r="AU90" s="228" t="str">
        <f t="shared" si="90"/>
        <v>-</v>
      </c>
      <c r="AW90" s="239" t="str">
        <f t="shared" si="95"/>
        <v>-</v>
      </c>
      <c r="AX90" s="239" t="str">
        <f t="shared" si="96"/>
        <v>-</v>
      </c>
      <c r="AY90" s="168">
        <f t="shared" si="97"/>
        <v>0</v>
      </c>
      <c r="AZ90" s="168" t="str">
        <f t="shared" si="98"/>
        <v>-</v>
      </c>
      <c r="BA90" s="168" t="str">
        <f t="shared" si="99"/>
        <v>-</v>
      </c>
      <c r="BB90" s="168">
        <f t="shared" si="100"/>
        <v>1</v>
      </c>
      <c r="BC90" s="168">
        <f t="shared" si="101"/>
        <v>0</v>
      </c>
    </row>
    <row r="91" spans="2:57" x14ac:dyDescent="0.25">
      <c r="B91" s="222" t="str">
        <f>IFERROR(VLOOKUP(D91,Reference!A:C,3,0),"-")</f>
        <v>ER-26</v>
      </c>
      <c r="C91" s="222" t="str">
        <f>VLOOKUP(E91,'Doctors Data'!$A:$C,3,0)</f>
        <v>SNB</v>
      </c>
      <c r="D91" s="222" t="str">
        <f>IFERROR(VLOOKUP(E91,'Doctors Data'!$A:$D,4,0),VLOOKUP(E91,BI!$A:$B,2,0))</f>
        <v>ER</v>
      </c>
      <c r="E91" s="236" t="s">
        <v>212</v>
      </c>
      <c r="F91" s="223">
        <f>IFERROR(VLOOKUP($E91,BI!$A:$D,3,0),0)</f>
        <v>1</v>
      </c>
      <c r="G91" s="237">
        <f>SUMIFS('Exam &amp; Follow BI'!$J:$J,'Exam &amp; Follow BI'!$D:$D,$E91,'Exam &amp; Follow BI'!$L:$L,G$43)</f>
        <v>0</v>
      </c>
      <c r="H91" s="237">
        <f>SUMIFS('Exam &amp; Follow BI'!$J:$J,'Exam &amp; Follow BI'!$D:$D,$E91,'Exam &amp; Follow BI'!$L:$L,H$43)</f>
        <v>0</v>
      </c>
      <c r="I91" s="223">
        <f>IFERROR(VLOOKUP($E91,BI!$A:$D,4,0),0)</f>
        <v>31.5</v>
      </c>
      <c r="J91" s="223">
        <f t="shared" si="91"/>
        <v>31.5</v>
      </c>
      <c r="K91" s="237">
        <f>IFERROR(VLOOKUP($E91,BI!$A:$F,5,0),0)</f>
        <v>31.5</v>
      </c>
      <c r="L91" s="237">
        <f>IFERROR(VLOOKUP($E91,BI!$A:$F,6,0),0)</f>
        <v>0</v>
      </c>
      <c r="M91" s="238">
        <f t="shared" si="93"/>
        <v>31.5</v>
      </c>
      <c r="N91" s="238">
        <f t="shared" si="94"/>
        <v>0</v>
      </c>
      <c r="O91" s="238">
        <f t="shared" si="69"/>
        <v>31.5</v>
      </c>
      <c r="P91" s="237">
        <f>IFERROR(ROUND(VLOOKUP($E91,'Apr Plan'!$C$7:$T$58,14,0),0),0)</f>
        <v>0</v>
      </c>
      <c r="Q91" s="237">
        <f>IFERROR(VLOOKUP($E91,'Apr Plan'!$C$7:$T$58,15,0),0)</f>
        <v>0</v>
      </c>
      <c r="R91" s="223">
        <f t="shared" si="92"/>
        <v>0</v>
      </c>
      <c r="S91" s="237">
        <f>IFERROR(VLOOKUP($E91,'Doctors Data'!$AE:$AH,3,0),1)*$Q91</f>
        <v>0</v>
      </c>
      <c r="T91" s="237">
        <f t="shared" si="70"/>
        <v>0</v>
      </c>
      <c r="U91" s="223">
        <f t="shared" si="71"/>
        <v>0</v>
      </c>
      <c r="V91" s="223">
        <f t="shared" si="72"/>
        <v>0</v>
      </c>
      <c r="W91" s="223">
        <f t="shared" si="73"/>
        <v>0</v>
      </c>
      <c r="X91" s="223">
        <f t="shared" si="74"/>
        <v>0</v>
      </c>
      <c r="Y91" s="223">
        <f t="shared" si="75"/>
        <v>0</v>
      </c>
      <c r="Z91" s="181">
        <f t="shared" si="76"/>
        <v>31.5</v>
      </c>
      <c r="AA91" s="181">
        <f t="shared" si="77"/>
        <v>0</v>
      </c>
      <c r="AB91" s="223">
        <f t="shared" si="78"/>
        <v>4.166666666666667</v>
      </c>
      <c r="AC91" s="223">
        <f t="shared" si="79"/>
        <v>131.25</v>
      </c>
      <c r="AD91" s="223">
        <f t="shared" si="80"/>
        <v>31.499999999999996</v>
      </c>
      <c r="AE91" s="223">
        <f t="shared" si="81"/>
        <v>131.25</v>
      </c>
      <c r="AF91" s="223">
        <f t="shared" si="82"/>
        <v>0</v>
      </c>
      <c r="AG91" s="223">
        <f>IFERROR(IF($AG$42=$BO$2,VLOOKUP($E91,BI!$K:$P,3,0),"test"),0)</f>
        <v>0</v>
      </c>
      <c r="AH91" s="223">
        <f>IFERROR(VLOOKUP($E91,BI!$K:$P,4,0),0)</f>
        <v>0</v>
      </c>
      <c r="AI91" s="223">
        <f t="shared" si="83"/>
        <v>0</v>
      </c>
      <c r="AJ91" s="223">
        <f>IFERROR(VLOOKUP($E91,BI!$K:$P,5,0),0)</f>
        <v>0</v>
      </c>
      <c r="AK91" s="223">
        <f>IFERROR(VLOOKUP($E91,BI!$K:$P,6,0),0)</f>
        <v>0</v>
      </c>
      <c r="AL91" s="223">
        <f>IFERROR(VLOOKUP($E91,'Apr Plan'!$C:$L,8,0),0)</f>
        <v>0</v>
      </c>
      <c r="AM91" s="223">
        <f>IFERROR(VLOOKUP($E91,'Apr Plan'!$C:$L,9,0),0)</f>
        <v>0</v>
      </c>
      <c r="AN91" s="223">
        <f t="shared" si="84"/>
        <v>0</v>
      </c>
      <c r="AP91" s="228" t="str">
        <f t="shared" si="85"/>
        <v>-</v>
      </c>
      <c r="AQ91" s="228" t="str">
        <f t="shared" si="86"/>
        <v>-</v>
      </c>
      <c r="AR91" s="228" t="str">
        <f t="shared" si="87"/>
        <v>-</v>
      </c>
      <c r="AS91" s="228" t="str">
        <f t="shared" si="88"/>
        <v>-</v>
      </c>
      <c r="AT91" s="228" t="str">
        <f t="shared" si="89"/>
        <v>-</v>
      </c>
      <c r="AU91" s="228" t="str">
        <f t="shared" si="90"/>
        <v>-</v>
      </c>
      <c r="AW91" s="239" t="str">
        <f t="shared" si="95"/>
        <v>-</v>
      </c>
      <c r="AX91" s="239" t="str">
        <f t="shared" si="96"/>
        <v>-</v>
      </c>
      <c r="AY91" s="168">
        <f t="shared" si="97"/>
        <v>0</v>
      </c>
      <c r="AZ91" s="168" t="str">
        <f t="shared" si="98"/>
        <v>-</v>
      </c>
      <c r="BA91" s="168" t="str">
        <f t="shared" si="99"/>
        <v>-</v>
      </c>
      <c r="BB91" s="168">
        <f t="shared" si="100"/>
        <v>1</v>
      </c>
      <c r="BC91" s="168">
        <f t="shared" si="101"/>
        <v>0</v>
      </c>
    </row>
    <row r="92" spans="2:57" x14ac:dyDescent="0.25">
      <c r="B92" s="222" t="str">
        <f>IFERROR(VLOOKUP(D92,Reference!A:C,3,0),"-")</f>
        <v>Nut-13</v>
      </c>
      <c r="C92" s="222" t="str">
        <f>VLOOKUP(E92,'Doctors Data'!$A:$C,3,0)</f>
        <v>SNB</v>
      </c>
      <c r="D92" s="222" t="str">
        <f>IFERROR(VLOOKUP(E92,'Doctors Data'!$A:$D,4,0),VLOOKUP(E92,BI!$A:$B,2,0))</f>
        <v>Nutrition</v>
      </c>
      <c r="E92" s="236" t="s">
        <v>223</v>
      </c>
      <c r="F92" s="223">
        <f>IFERROR(VLOOKUP($E92,BI!$A:$D,3,0),0)</f>
        <v>6</v>
      </c>
      <c r="G92" s="237">
        <f>SUMIFS('Exam &amp; Follow BI'!$J:$J,'Exam &amp; Follow BI'!$D:$D,$E92,'Exam &amp; Follow BI'!$L:$L,G$43)</f>
        <v>2</v>
      </c>
      <c r="H92" s="237">
        <f>SUMIFS('Exam &amp; Follow BI'!$J:$J,'Exam &amp; Follow BI'!$D:$D,$E92,'Exam &amp; Follow BI'!$L:$L,H$43)</f>
        <v>1</v>
      </c>
      <c r="I92" s="223">
        <f>IFERROR(VLOOKUP($E92,BI!$A:$D,4,0),0)</f>
        <v>6231</v>
      </c>
      <c r="J92" s="223">
        <f t="shared" si="91"/>
        <v>1038.5</v>
      </c>
      <c r="K92" s="237">
        <f>IFERROR(VLOOKUP($E92,BI!$A:$F,5,0),0)</f>
        <v>6231</v>
      </c>
      <c r="L92" s="237">
        <f>IFERROR(VLOOKUP($E92,BI!$A:$F,6,0),0)</f>
        <v>0</v>
      </c>
      <c r="M92" s="238">
        <f t="shared" si="93"/>
        <v>3711.045818181819</v>
      </c>
      <c r="N92" s="238">
        <f t="shared" si="94"/>
        <v>-2099.9618181818178</v>
      </c>
      <c r="O92" s="238">
        <f t="shared" si="69"/>
        <v>1611.0840000000007</v>
      </c>
      <c r="P92" s="237">
        <f>IFERROR(ROUND(VLOOKUP($E92,'Apr Plan'!$C$7:$T$58,14,0),0),0)</f>
        <v>11</v>
      </c>
      <c r="Q92" s="237">
        <f>IFERROR(VLOOKUP($E92,'Apr Plan'!$C$7:$T$58,15,0),0)</f>
        <v>4619.9159999999993</v>
      </c>
      <c r="R92" s="223">
        <f t="shared" si="92"/>
        <v>419.99236363636356</v>
      </c>
      <c r="S92" s="237">
        <f>IFERROR(VLOOKUP($E92,'Doctors Data'!$AE:$AH,3,0),1)*$Q92</f>
        <v>4619.9159999999993</v>
      </c>
      <c r="T92" s="237">
        <f t="shared" si="70"/>
        <v>0</v>
      </c>
      <c r="U92" s="223">
        <f t="shared" si="71"/>
        <v>0</v>
      </c>
      <c r="V92" s="223">
        <f t="shared" si="72"/>
        <v>0</v>
      </c>
      <c r="W92" s="223">
        <f t="shared" si="73"/>
        <v>0</v>
      </c>
      <c r="X92" s="223">
        <f t="shared" si="74"/>
        <v>0</v>
      </c>
      <c r="Y92" s="223">
        <f t="shared" si="75"/>
        <v>0</v>
      </c>
      <c r="Z92" s="181">
        <f t="shared" si="76"/>
        <v>1611.0840000000007</v>
      </c>
      <c r="AA92" s="181">
        <f t="shared" si="77"/>
        <v>0</v>
      </c>
      <c r="AB92" s="223">
        <f t="shared" si="78"/>
        <v>25</v>
      </c>
      <c r="AC92" s="223">
        <f t="shared" si="79"/>
        <v>25962.5</v>
      </c>
      <c r="AD92" s="223">
        <f t="shared" si="80"/>
        <v>1038.5</v>
      </c>
      <c r="AE92" s="223">
        <f t="shared" si="81"/>
        <v>25962.5</v>
      </c>
      <c r="AF92" s="223">
        <f t="shared" si="82"/>
        <v>0</v>
      </c>
      <c r="AG92" s="223">
        <f>IFERROR(IF($AG$42=$BO$2,VLOOKUP($E92,BI!$K:$P,3,0),"test"),0)</f>
        <v>0</v>
      </c>
      <c r="AH92" s="223">
        <f>IFERROR(VLOOKUP($E92,BI!$K:$P,4,0),0)</f>
        <v>0</v>
      </c>
      <c r="AI92" s="223">
        <f t="shared" si="83"/>
        <v>0</v>
      </c>
      <c r="AJ92" s="223">
        <f>IFERROR(VLOOKUP($E92,BI!$K:$P,5,0),0)</f>
        <v>0</v>
      </c>
      <c r="AK92" s="223">
        <f>IFERROR(VLOOKUP($E92,BI!$K:$P,6,0),0)</f>
        <v>0</v>
      </c>
      <c r="AL92" s="223">
        <f>IFERROR(VLOOKUP($E92,'Apr Plan'!$C:$L,8,0),0)</f>
        <v>45</v>
      </c>
      <c r="AM92" s="223">
        <f>IFERROR(VLOOKUP($E92,'Apr Plan'!$C:$L,9,0),0)</f>
        <v>19249.649999999998</v>
      </c>
      <c r="AN92" s="223">
        <f t="shared" si="84"/>
        <v>427.76999999999992</v>
      </c>
      <c r="AP92" s="228">
        <f t="shared" si="85"/>
        <v>0.54545454545454541</v>
      </c>
      <c r="AQ92" s="228">
        <f t="shared" si="86"/>
        <v>1.3487258209889532</v>
      </c>
      <c r="AR92" s="228">
        <f t="shared" si="87"/>
        <v>2.4726640051464144</v>
      </c>
      <c r="AS92" s="228" t="str">
        <f t="shared" si="88"/>
        <v>-</v>
      </c>
      <c r="AT92" s="228" t="str">
        <f t="shared" si="89"/>
        <v>-</v>
      </c>
      <c r="AU92" s="228" t="str">
        <f t="shared" si="90"/>
        <v>-</v>
      </c>
      <c r="AW92" s="239">
        <f t="shared" si="95"/>
        <v>0.66666666666666663</v>
      </c>
      <c r="AX92" s="239">
        <f t="shared" si="96"/>
        <v>0.33333333333333331</v>
      </c>
      <c r="AY92" s="168">
        <f t="shared" si="97"/>
        <v>0.33333333333333331</v>
      </c>
      <c r="AZ92" s="168">
        <f t="shared" si="98"/>
        <v>0.54545454545454541</v>
      </c>
      <c r="BA92" s="168">
        <f t="shared" si="99"/>
        <v>1</v>
      </c>
      <c r="BB92" s="168">
        <f t="shared" si="100"/>
        <v>1</v>
      </c>
      <c r="BC92" s="168">
        <f t="shared" si="101"/>
        <v>0</v>
      </c>
    </row>
    <row r="93" spans="2:57" s="159" customFormat="1" x14ac:dyDescent="0.25">
      <c r="B93" s="222" t="str">
        <f>IFERROR(VLOOKUP(D93,Reference!A:C,3,0),"-")</f>
        <v>Pha-42</v>
      </c>
      <c r="C93" s="222" t="str">
        <f>VLOOKUP(E93,'Doctors Data'!$A:$C,3,0)</f>
        <v>SNB</v>
      </c>
      <c r="D93" s="222" t="str">
        <f>IFERROR(VLOOKUP(E93,'Doctors Data'!$A:$D,4,0),VLOOKUP(E93,BI!$A:$B,2,0))</f>
        <v>Pharmacy</v>
      </c>
      <c r="E93" s="236" t="s">
        <v>491</v>
      </c>
      <c r="F93" s="223">
        <f>IFERROR(VLOOKUP($E93,BI!$A:$D,3,0),0)</f>
        <v>0</v>
      </c>
      <c r="G93" s="237">
        <f>SUMIFS('Exam &amp; Follow BI'!$J:$J,'Exam &amp; Follow BI'!$D:$D,$E93,'Exam &amp; Follow BI'!$L:$L,G$43)</f>
        <v>0</v>
      </c>
      <c r="H93" s="237">
        <f>SUMIFS('Exam &amp; Follow BI'!$J:$J,'Exam &amp; Follow BI'!$D:$D,$E93,'Exam &amp; Follow BI'!$L:$L,H$43)</f>
        <v>0</v>
      </c>
      <c r="I93" s="223">
        <f>IFERROR(VLOOKUP($E93,BI!$A:$D,4,0),0)</f>
        <v>0</v>
      </c>
      <c r="J93" s="223">
        <f t="shared" si="91"/>
        <v>0</v>
      </c>
      <c r="K93" s="237">
        <f>IFERROR(VLOOKUP($E93,BI!$A:$F,5,0),0)</f>
        <v>0</v>
      </c>
      <c r="L93" s="237">
        <f>IFERROR(VLOOKUP($E93,BI!$A:$F,6,0),0)</f>
        <v>0</v>
      </c>
      <c r="M93" s="238">
        <f t="shared" si="93"/>
        <v>0</v>
      </c>
      <c r="N93" s="238">
        <f t="shared" si="94"/>
        <v>0</v>
      </c>
      <c r="O93" s="238">
        <f t="shared" si="69"/>
        <v>0</v>
      </c>
      <c r="P93" s="237">
        <f>IFERROR(ROUND(VLOOKUP($E93,'Apr Plan'!$C$7:$T$58,14,0),0),0)</f>
        <v>0</v>
      </c>
      <c r="Q93" s="237">
        <f>IFERROR(VLOOKUP($E93,'Apr Plan'!$C$7:$T$58,15,0),0)</f>
        <v>0</v>
      </c>
      <c r="R93" s="223">
        <f t="shared" si="92"/>
        <v>0</v>
      </c>
      <c r="S93" s="237">
        <f>IFERROR(VLOOKUP($E93,'Doctors Data'!$AE:$AH,3,0),1)*$Q93</f>
        <v>0</v>
      </c>
      <c r="T93" s="237">
        <f t="shared" si="70"/>
        <v>0</v>
      </c>
      <c r="U93" s="223">
        <f t="shared" si="71"/>
        <v>0</v>
      </c>
      <c r="V93" s="223">
        <f t="shared" si="72"/>
        <v>0</v>
      </c>
      <c r="W93" s="223">
        <f t="shared" si="73"/>
        <v>0</v>
      </c>
      <c r="X93" s="223">
        <f t="shared" si="74"/>
        <v>0</v>
      </c>
      <c r="Y93" s="223">
        <f t="shared" si="75"/>
        <v>0</v>
      </c>
      <c r="Z93" s="181">
        <f t="shared" si="76"/>
        <v>0</v>
      </c>
      <c r="AA93" s="181">
        <f t="shared" si="77"/>
        <v>0</v>
      </c>
      <c r="AB93" s="223">
        <f t="shared" si="78"/>
        <v>0</v>
      </c>
      <c r="AC93" s="223">
        <f t="shared" si="79"/>
        <v>0</v>
      </c>
      <c r="AD93" s="223">
        <f t="shared" si="80"/>
        <v>0</v>
      </c>
      <c r="AE93" s="223">
        <f t="shared" si="81"/>
        <v>0</v>
      </c>
      <c r="AF93" s="223">
        <f t="shared" si="82"/>
        <v>0</v>
      </c>
      <c r="AG93" s="223">
        <f>IFERROR(IF($AG$42=$BO$2,VLOOKUP($E93,BI!$K:$P,3,0),"test"),0)</f>
        <v>0</v>
      </c>
      <c r="AH93" s="223">
        <f>IFERROR(VLOOKUP($E93,BI!$K:$P,4,0),0)</f>
        <v>0</v>
      </c>
      <c r="AI93" s="223">
        <f t="shared" si="83"/>
        <v>0</v>
      </c>
      <c r="AJ93" s="223">
        <f>IFERROR(VLOOKUP($E93,BI!$K:$P,5,0),0)</f>
        <v>0</v>
      </c>
      <c r="AK93" s="223">
        <f>IFERROR(VLOOKUP($E93,BI!$K:$P,6,0),0)</f>
        <v>0</v>
      </c>
      <c r="AL93" s="223">
        <f>IFERROR(VLOOKUP($E93,'Apr Plan'!$C:$L,8,0),0)</f>
        <v>0</v>
      </c>
      <c r="AM93" s="223">
        <f>IFERROR(VLOOKUP($E93,'Apr Plan'!$C:$L,9,0),0)</f>
        <v>25000</v>
      </c>
      <c r="AN93" s="223">
        <f t="shared" si="84"/>
        <v>0</v>
      </c>
      <c r="AO93" s="226"/>
      <c r="AP93" s="228" t="str">
        <f t="shared" si="85"/>
        <v>-</v>
      </c>
      <c r="AQ93" s="228" t="str">
        <f t="shared" si="86"/>
        <v>-</v>
      </c>
      <c r="AR93" s="228" t="str">
        <f t="shared" si="87"/>
        <v>-</v>
      </c>
      <c r="AS93" s="228" t="str">
        <f t="shared" si="88"/>
        <v>-</v>
      </c>
      <c r="AT93" s="228" t="str">
        <f t="shared" si="89"/>
        <v>-</v>
      </c>
      <c r="AU93" s="228" t="str">
        <f t="shared" si="90"/>
        <v>-</v>
      </c>
      <c r="AV93" s="226"/>
      <c r="AW93" s="239" t="str">
        <f t="shared" si="95"/>
        <v>-</v>
      </c>
      <c r="AX93" s="239" t="str">
        <f t="shared" si="96"/>
        <v>-</v>
      </c>
      <c r="AY93" s="168" t="str">
        <f t="shared" si="97"/>
        <v>-</v>
      </c>
      <c r="AZ93" s="168" t="str">
        <f t="shared" si="98"/>
        <v>-</v>
      </c>
      <c r="BA93" s="168" t="str">
        <f t="shared" si="99"/>
        <v>-</v>
      </c>
      <c r="BB93" s="168" t="str">
        <f t="shared" si="100"/>
        <v>-</v>
      </c>
      <c r="BC93" s="168" t="str">
        <f t="shared" si="101"/>
        <v>-</v>
      </c>
      <c r="BD93" s="226"/>
      <c r="BE93" s="226"/>
    </row>
    <row r="94" spans="2:57" s="159" customFormat="1" x14ac:dyDescent="0.25">
      <c r="B94" s="222" t="str">
        <f>IFERROR(VLOOKUP(D94,Reference!A:C,3,0),"-")</f>
        <v>ER-26</v>
      </c>
      <c r="C94" s="222" t="str">
        <f>VLOOKUP(E94,'Doctors Data'!$A:$C,3,0)</f>
        <v>SNB</v>
      </c>
      <c r="D94" s="222" t="str">
        <f>IFERROR(VLOOKUP(E94,'Doctors Data'!$A:$D,4,0),VLOOKUP(E94,BI!$A:$B,2,0))</f>
        <v>ER</v>
      </c>
      <c r="E94" s="236" t="s">
        <v>213</v>
      </c>
      <c r="F94" s="223">
        <f>IFERROR(VLOOKUP($E94,BI!$A:$D,3,0),0)</f>
        <v>0</v>
      </c>
      <c r="G94" s="237">
        <f>SUMIFS('Exam &amp; Follow BI'!$J:$J,'Exam &amp; Follow BI'!$D:$D,$E94,'Exam &amp; Follow BI'!$L:$L,G$43)</f>
        <v>0</v>
      </c>
      <c r="H94" s="237">
        <f>SUMIFS('Exam &amp; Follow BI'!$J:$J,'Exam &amp; Follow BI'!$D:$D,$E94,'Exam &amp; Follow BI'!$L:$L,H$43)</f>
        <v>0</v>
      </c>
      <c r="I94" s="223">
        <f>IFERROR(VLOOKUP($E94,BI!$A:$D,4,0),0)</f>
        <v>0</v>
      </c>
      <c r="J94" s="223">
        <f t="shared" si="91"/>
        <v>0</v>
      </c>
      <c r="K94" s="237">
        <f>IFERROR(VLOOKUP($E94,BI!$A:$F,5,0),0)</f>
        <v>0</v>
      </c>
      <c r="L94" s="237">
        <f>IFERROR(VLOOKUP($E94,BI!$A:$F,6,0),0)</f>
        <v>0</v>
      </c>
      <c r="M94" s="238">
        <f t="shared" si="93"/>
        <v>0</v>
      </c>
      <c r="N94" s="238">
        <f t="shared" si="94"/>
        <v>0</v>
      </c>
      <c r="O94" s="238">
        <f t="shared" si="69"/>
        <v>0</v>
      </c>
      <c r="P94" s="237">
        <f>IFERROR(ROUND(VLOOKUP($E94,'Apr Plan'!$C$7:$T$58,14,0),0),0)</f>
        <v>0</v>
      </c>
      <c r="Q94" s="237">
        <f>IFERROR(VLOOKUP($E94,'Apr Plan'!$C$7:$T$58,15,0),0)</f>
        <v>0</v>
      </c>
      <c r="R94" s="223">
        <f t="shared" si="92"/>
        <v>0</v>
      </c>
      <c r="S94" s="237">
        <f>IFERROR(VLOOKUP($E94,'Doctors Data'!$AE:$AH,3,0),1)*$Q94</f>
        <v>0</v>
      </c>
      <c r="T94" s="237">
        <f t="shared" si="70"/>
        <v>0</v>
      </c>
      <c r="U94" s="223">
        <f t="shared" si="71"/>
        <v>0</v>
      </c>
      <c r="V94" s="223">
        <f t="shared" si="72"/>
        <v>0</v>
      </c>
      <c r="W94" s="223">
        <f t="shared" si="73"/>
        <v>0</v>
      </c>
      <c r="X94" s="223">
        <f t="shared" si="74"/>
        <v>0</v>
      </c>
      <c r="Y94" s="223">
        <f t="shared" si="75"/>
        <v>0</v>
      </c>
      <c r="Z94" s="181">
        <f t="shared" si="76"/>
        <v>0</v>
      </c>
      <c r="AA94" s="181">
        <f t="shared" si="77"/>
        <v>0</v>
      </c>
      <c r="AB94" s="223">
        <f t="shared" si="78"/>
        <v>0</v>
      </c>
      <c r="AC94" s="223">
        <f t="shared" si="79"/>
        <v>0</v>
      </c>
      <c r="AD94" s="223">
        <f t="shared" si="80"/>
        <v>0</v>
      </c>
      <c r="AE94" s="223">
        <f t="shared" si="81"/>
        <v>0</v>
      </c>
      <c r="AF94" s="223">
        <f t="shared" si="82"/>
        <v>0</v>
      </c>
      <c r="AG94" s="223">
        <f>IFERROR(IF($AG$42=$BO$2,VLOOKUP($E94,BI!$K:$P,3,0),"test"),0)</f>
        <v>0</v>
      </c>
      <c r="AH94" s="223">
        <f>IFERROR(VLOOKUP($E94,BI!$K:$P,4,0),0)</f>
        <v>0</v>
      </c>
      <c r="AI94" s="223">
        <f t="shared" si="83"/>
        <v>0</v>
      </c>
      <c r="AJ94" s="223">
        <f>IFERROR(VLOOKUP($E94,BI!$K:$P,5,0),0)</f>
        <v>0</v>
      </c>
      <c r="AK94" s="223">
        <f>IFERROR(VLOOKUP($E94,BI!$K:$P,6,0),0)</f>
        <v>0</v>
      </c>
      <c r="AL94" s="223">
        <f>IFERROR(VLOOKUP($E94,'Apr Plan'!$C:$L,8,0),0)</f>
        <v>0</v>
      </c>
      <c r="AM94" s="223">
        <f>IFERROR(VLOOKUP($E94,'Apr Plan'!$C:$L,9,0),0)</f>
        <v>0</v>
      </c>
      <c r="AN94" s="223">
        <f t="shared" si="84"/>
        <v>0</v>
      </c>
      <c r="AO94" s="226"/>
      <c r="AP94" s="228" t="str">
        <f t="shared" si="85"/>
        <v>-</v>
      </c>
      <c r="AQ94" s="228" t="str">
        <f t="shared" si="86"/>
        <v>-</v>
      </c>
      <c r="AR94" s="228" t="str">
        <f t="shared" si="87"/>
        <v>-</v>
      </c>
      <c r="AS94" s="228" t="str">
        <f t="shared" si="88"/>
        <v>-</v>
      </c>
      <c r="AT94" s="228" t="str">
        <f t="shared" si="89"/>
        <v>-</v>
      </c>
      <c r="AU94" s="228" t="str">
        <f t="shared" si="90"/>
        <v>-</v>
      </c>
      <c r="AV94" s="226"/>
      <c r="AW94" s="239" t="str">
        <f t="shared" si="95"/>
        <v>-</v>
      </c>
      <c r="AX94" s="239" t="str">
        <f t="shared" si="96"/>
        <v>-</v>
      </c>
      <c r="AY94" s="168" t="str">
        <f t="shared" si="97"/>
        <v>-</v>
      </c>
      <c r="AZ94" s="168" t="str">
        <f t="shared" si="98"/>
        <v>-</v>
      </c>
      <c r="BA94" s="168" t="str">
        <f t="shared" si="99"/>
        <v>-</v>
      </c>
      <c r="BB94" s="168" t="str">
        <f t="shared" si="100"/>
        <v>-</v>
      </c>
      <c r="BC94" s="168" t="str">
        <f t="shared" si="101"/>
        <v>-</v>
      </c>
      <c r="BD94" s="226"/>
      <c r="BE94" s="226"/>
    </row>
    <row r="95" spans="2:57" s="159" customFormat="1" x14ac:dyDescent="0.25">
      <c r="B95" s="222" t="str">
        <f>IFERROR(VLOOKUP(D95,Reference!A:C,3,0),"-")</f>
        <v>ER-26</v>
      </c>
      <c r="C95" s="222" t="str">
        <f>VLOOKUP(E95,'Doctors Data'!$A:$C,3,0)</f>
        <v>SNB</v>
      </c>
      <c r="D95" s="222" t="str">
        <f>IFERROR(VLOOKUP(E95,'Doctors Data'!$A:$D,4,0),VLOOKUP(E95,BI!$A:$B,2,0))</f>
        <v>ER</v>
      </c>
      <c r="E95" s="236" t="s">
        <v>494</v>
      </c>
      <c r="F95" s="223">
        <f>IFERROR(VLOOKUP($E95,BI!$A:$D,3,0),0)</f>
        <v>0</v>
      </c>
      <c r="G95" s="237">
        <f>SUMIFS('Exam &amp; Follow BI'!$J:$J,'Exam &amp; Follow BI'!$D:$D,$E95,'Exam &amp; Follow BI'!$L:$L,G$43)</f>
        <v>0</v>
      </c>
      <c r="H95" s="237">
        <f>SUMIFS('Exam &amp; Follow BI'!$J:$J,'Exam &amp; Follow BI'!$D:$D,$E95,'Exam &amp; Follow BI'!$L:$L,H$43)</f>
        <v>0</v>
      </c>
      <c r="I95" s="223">
        <f>IFERROR(VLOOKUP($E95,BI!$A:$D,4,0),0)</f>
        <v>0</v>
      </c>
      <c r="J95" s="223">
        <f t="shared" si="91"/>
        <v>0</v>
      </c>
      <c r="K95" s="237">
        <f>IFERROR(VLOOKUP($E95,BI!$A:$F,5,0),0)</f>
        <v>0</v>
      </c>
      <c r="L95" s="237">
        <f>IFERROR(VLOOKUP($E95,BI!$A:$F,6,0),0)</f>
        <v>0</v>
      </c>
      <c r="M95" s="238">
        <f t="shared" si="93"/>
        <v>0</v>
      </c>
      <c r="N95" s="238">
        <f t="shared" si="94"/>
        <v>-7718.4000000000005</v>
      </c>
      <c r="O95" s="238">
        <f t="shared" si="69"/>
        <v>-7718.4000000000005</v>
      </c>
      <c r="P95" s="237">
        <f>IFERROR(ROUND(VLOOKUP($E95,'Apr Plan'!$C$7:$T$58,14,0),0),0)</f>
        <v>6</v>
      </c>
      <c r="Q95" s="237">
        <f>IFERROR(VLOOKUP($E95,'Apr Plan'!$C$7:$T$58,15,0),0)</f>
        <v>7718.4000000000005</v>
      </c>
      <c r="R95" s="223">
        <f t="shared" si="92"/>
        <v>1286.4000000000001</v>
      </c>
      <c r="S95" s="237">
        <f>IFERROR(VLOOKUP($E95,'Doctors Data'!$AE:$AH,3,0),1)*$Q95</f>
        <v>7718.4000000000005</v>
      </c>
      <c r="T95" s="237">
        <f t="shared" si="70"/>
        <v>0</v>
      </c>
      <c r="U95" s="223">
        <f t="shared" si="71"/>
        <v>0</v>
      </c>
      <c r="V95" s="223">
        <f t="shared" si="72"/>
        <v>0</v>
      </c>
      <c r="W95" s="223">
        <f t="shared" si="73"/>
        <v>0</v>
      </c>
      <c r="X95" s="223">
        <f t="shared" si="74"/>
        <v>0</v>
      </c>
      <c r="Y95" s="223">
        <f t="shared" si="75"/>
        <v>0</v>
      </c>
      <c r="Z95" s="181">
        <f t="shared" si="76"/>
        <v>-7718.4000000000005</v>
      </c>
      <c r="AA95" s="181">
        <f t="shared" si="77"/>
        <v>0</v>
      </c>
      <c r="AB95" s="223">
        <f t="shared" si="78"/>
        <v>0</v>
      </c>
      <c r="AC95" s="223">
        <f t="shared" si="79"/>
        <v>0</v>
      </c>
      <c r="AD95" s="223">
        <f t="shared" si="80"/>
        <v>0</v>
      </c>
      <c r="AE95" s="223">
        <f t="shared" si="81"/>
        <v>0</v>
      </c>
      <c r="AF95" s="223">
        <f t="shared" si="82"/>
        <v>0</v>
      </c>
      <c r="AG95" s="223">
        <f>IFERROR(IF($AG$42=$BO$2,VLOOKUP($E95,BI!$K:$P,3,0),"test"),0)</f>
        <v>0</v>
      </c>
      <c r="AH95" s="223">
        <f>IFERROR(VLOOKUP($E95,BI!$K:$P,4,0),0)</f>
        <v>0</v>
      </c>
      <c r="AI95" s="223">
        <f t="shared" si="83"/>
        <v>0</v>
      </c>
      <c r="AJ95" s="223">
        <f>IFERROR(VLOOKUP($E95,BI!$K:$P,5,0),0)</f>
        <v>0</v>
      </c>
      <c r="AK95" s="223">
        <f>IFERROR(VLOOKUP($E95,BI!$K:$P,6,0),0)</f>
        <v>0</v>
      </c>
      <c r="AL95" s="223">
        <f>IFERROR(VLOOKUP($E95,'Apr Plan'!$C:$L,8,0),0)</f>
        <v>26.8</v>
      </c>
      <c r="AM95" s="223">
        <f>IFERROR(VLOOKUP($E95,'Apr Plan'!$C:$L,9,0),0)</f>
        <v>32160</v>
      </c>
      <c r="AN95" s="223">
        <f t="shared" si="84"/>
        <v>1200</v>
      </c>
      <c r="AO95" s="226"/>
      <c r="AP95" s="228">
        <f t="shared" si="85"/>
        <v>0</v>
      </c>
      <c r="AQ95" s="228">
        <f t="shared" si="86"/>
        <v>0</v>
      </c>
      <c r="AR95" s="228">
        <f t="shared" si="87"/>
        <v>0</v>
      </c>
      <c r="AS95" s="228" t="str">
        <f t="shared" si="88"/>
        <v>-</v>
      </c>
      <c r="AT95" s="228" t="str">
        <f t="shared" si="89"/>
        <v>-</v>
      </c>
      <c r="AU95" s="228" t="str">
        <f t="shared" si="90"/>
        <v>-</v>
      </c>
      <c r="AV95" s="226"/>
      <c r="AW95" s="239" t="str">
        <f t="shared" si="95"/>
        <v>-</v>
      </c>
      <c r="AX95" s="239" t="str">
        <f t="shared" si="96"/>
        <v>-</v>
      </c>
      <c r="AY95" s="168" t="str">
        <f t="shared" si="97"/>
        <v>-</v>
      </c>
      <c r="AZ95" s="168">
        <f t="shared" si="98"/>
        <v>0</v>
      </c>
      <c r="BA95" s="168">
        <f t="shared" si="99"/>
        <v>0</v>
      </c>
      <c r="BB95" s="168" t="str">
        <f t="shared" si="100"/>
        <v>-</v>
      </c>
      <c r="BC95" s="168" t="str">
        <f t="shared" si="101"/>
        <v>-</v>
      </c>
      <c r="BD95" s="226"/>
      <c r="BE95" s="226"/>
    </row>
    <row r="96" spans="2:57" s="159" customFormat="1" x14ac:dyDescent="0.25">
      <c r="B96" s="222" t="str">
        <f>IFERROR(VLOOKUP(D96,Reference!A:C,3,0),"-")</f>
        <v>ER-26</v>
      </c>
      <c r="C96" s="222" t="str">
        <f>VLOOKUP(E96,'Doctors Data'!$A:$C,3,0)</f>
        <v>SNB</v>
      </c>
      <c r="D96" s="222" t="str">
        <f>IFERROR(VLOOKUP(E96,'Doctors Data'!$A:$D,4,0),VLOOKUP(E96,BI!$A:$B,2,0))</f>
        <v>ER</v>
      </c>
      <c r="E96" s="236" t="s">
        <v>497</v>
      </c>
      <c r="F96" s="223">
        <f>IFERROR(VLOOKUP($E96,BI!$A:$D,3,0),0)</f>
        <v>4</v>
      </c>
      <c r="G96" s="237">
        <f>SUMIFS('Exam &amp; Follow BI'!$J:$J,'Exam &amp; Follow BI'!$D:$D,$E96,'Exam &amp; Follow BI'!$L:$L,G$43)</f>
        <v>3</v>
      </c>
      <c r="H96" s="237">
        <f>SUMIFS('Exam &amp; Follow BI'!$J:$J,'Exam &amp; Follow BI'!$D:$D,$E96,'Exam &amp; Follow BI'!$L:$L,H$43)</f>
        <v>1</v>
      </c>
      <c r="I96" s="223">
        <f>IFERROR(VLOOKUP($E96,BI!$A:$D,4,0),0)</f>
        <v>403.74</v>
      </c>
      <c r="J96" s="223">
        <f t="shared" si="91"/>
        <v>100.935</v>
      </c>
      <c r="K96" s="237">
        <f>IFERROR(VLOOKUP($E96,BI!$A:$F,5,0),0)</f>
        <v>310.58999999999997</v>
      </c>
      <c r="L96" s="237">
        <f>IFERROR(VLOOKUP($E96,BI!$A:$F,6,0),0)</f>
        <v>93.15</v>
      </c>
      <c r="M96" s="238">
        <f t="shared" si="93"/>
        <v>403.74</v>
      </c>
      <c r="N96" s="238">
        <f t="shared" si="94"/>
        <v>0</v>
      </c>
      <c r="O96" s="238">
        <f t="shared" si="69"/>
        <v>403.74</v>
      </c>
      <c r="P96" s="237">
        <f>IFERROR(ROUND(VLOOKUP($E96,'Apr Plan'!$C$7:$T$58,14,0),0),0)</f>
        <v>0</v>
      </c>
      <c r="Q96" s="237">
        <f>IFERROR(VLOOKUP($E96,'Apr Plan'!$C$7:$T$58,15,0),0)</f>
        <v>0</v>
      </c>
      <c r="R96" s="223">
        <f t="shared" si="92"/>
        <v>0</v>
      </c>
      <c r="S96" s="237">
        <f>IFERROR(VLOOKUP($E96,'Doctors Data'!$AE:$AH,3,0),1)*$Q96</f>
        <v>0</v>
      </c>
      <c r="T96" s="237">
        <f t="shared" si="70"/>
        <v>0</v>
      </c>
      <c r="U96" s="223">
        <f t="shared" si="71"/>
        <v>0</v>
      </c>
      <c r="V96" s="223">
        <f t="shared" si="72"/>
        <v>0</v>
      </c>
      <c r="W96" s="223">
        <f t="shared" si="73"/>
        <v>0</v>
      </c>
      <c r="X96" s="223">
        <f t="shared" si="74"/>
        <v>0</v>
      </c>
      <c r="Y96" s="223">
        <f t="shared" si="75"/>
        <v>0</v>
      </c>
      <c r="Z96" s="181">
        <f t="shared" si="76"/>
        <v>310.58999999999997</v>
      </c>
      <c r="AA96" s="181">
        <f t="shared" si="77"/>
        <v>93.15</v>
      </c>
      <c r="AB96" s="223">
        <f t="shared" si="78"/>
        <v>16.666666666666668</v>
      </c>
      <c r="AC96" s="223">
        <f t="shared" si="79"/>
        <v>1682.25</v>
      </c>
      <c r="AD96" s="223">
        <f t="shared" si="80"/>
        <v>100.93499999999999</v>
      </c>
      <c r="AE96" s="223">
        <f t="shared" si="81"/>
        <v>1294.125</v>
      </c>
      <c r="AF96" s="223">
        <f t="shared" si="82"/>
        <v>388.12500000000006</v>
      </c>
      <c r="AG96" s="223">
        <f>IFERROR(IF($AG$42=$BO$2,VLOOKUP($E96,BI!$K:$P,3,0),"test"),0)</f>
        <v>0</v>
      </c>
      <c r="AH96" s="223">
        <f>IFERROR(VLOOKUP($E96,BI!$K:$P,4,0),0)</f>
        <v>0</v>
      </c>
      <c r="AI96" s="223">
        <f t="shared" si="83"/>
        <v>0</v>
      </c>
      <c r="AJ96" s="223">
        <f>IFERROR(VLOOKUP($E96,BI!$K:$P,5,0),0)</f>
        <v>0</v>
      </c>
      <c r="AK96" s="223">
        <f>IFERROR(VLOOKUP($E96,BI!$K:$P,6,0),0)</f>
        <v>0</v>
      </c>
      <c r="AL96" s="223">
        <f>IFERROR(VLOOKUP($E96,'Apr Plan'!$C:$L,8,0),0)</f>
        <v>0</v>
      </c>
      <c r="AM96" s="223">
        <f>IFERROR(VLOOKUP($E96,'Apr Plan'!$C:$L,9,0),0)</f>
        <v>0</v>
      </c>
      <c r="AN96" s="223">
        <f t="shared" si="84"/>
        <v>0</v>
      </c>
      <c r="AO96" s="226"/>
      <c r="AP96" s="228" t="str">
        <f t="shared" si="85"/>
        <v>-</v>
      </c>
      <c r="AQ96" s="228" t="str">
        <f t="shared" si="86"/>
        <v>-</v>
      </c>
      <c r="AR96" s="228" t="str">
        <f t="shared" si="87"/>
        <v>-</v>
      </c>
      <c r="AS96" s="228" t="str">
        <f t="shared" si="88"/>
        <v>-</v>
      </c>
      <c r="AT96" s="228" t="str">
        <f t="shared" si="89"/>
        <v>-</v>
      </c>
      <c r="AU96" s="228" t="str">
        <f t="shared" si="90"/>
        <v>-</v>
      </c>
      <c r="AV96" s="226"/>
      <c r="AW96" s="239">
        <f t="shared" si="95"/>
        <v>0.75</v>
      </c>
      <c r="AX96" s="239">
        <f t="shared" si="96"/>
        <v>0.25</v>
      </c>
      <c r="AY96" s="168">
        <f t="shared" si="97"/>
        <v>0.75</v>
      </c>
      <c r="AZ96" s="168" t="str">
        <f t="shared" si="98"/>
        <v>-</v>
      </c>
      <c r="BA96" s="168" t="str">
        <f t="shared" si="99"/>
        <v>-</v>
      </c>
      <c r="BB96" s="168">
        <f t="shared" si="100"/>
        <v>0.76928221132411945</v>
      </c>
      <c r="BC96" s="168">
        <f t="shared" si="101"/>
        <v>0.23071778867588053</v>
      </c>
      <c r="BD96" s="226"/>
      <c r="BE96" s="226"/>
    </row>
    <row r="97" spans="1:57" s="159" customFormat="1" x14ac:dyDescent="0.25">
      <c r="B97" s="222" t="str">
        <f>IFERROR(VLOOKUP(D97,Reference!A:C,3,0),"-")</f>
        <v>ER-26</v>
      </c>
      <c r="C97" s="222" t="str">
        <f>VLOOKUP(E97,'Doctors Data'!$A:$C,3,0)</f>
        <v>SNB</v>
      </c>
      <c r="D97" s="222" t="str">
        <f>IFERROR(VLOOKUP(E97,'Doctors Data'!$A:$D,4,0),VLOOKUP(E97,BI!$A:$B,2,0))</f>
        <v>ER</v>
      </c>
      <c r="E97" s="236" t="s">
        <v>535</v>
      </c>
      <c r="F97" s="223">
        <f>IFERROR(VLOOKUP($E97,BI!$A:$D,3,0),0)</f>
        <v>41</v>
      </c>
      <c r="G97" s="237">
        <f>SUMIFS('Exam &amp; Follow BI'!$J:$J,'Exam &amp; Follow BI'!$D:$D,$E97,'Exam &amp; Follow BI'!$L:$L,G$43)</f>
        <v>28</v>
      </c>
      <c r="H97" s="237">
        <f>SUMIFS('Exam &amp; Follow BI'!$J:$J,'Exam &amp; Follow BI'!$D:$D,$E97,'Exam &amp; Follow BI'!$L:$L,H$43)</f>
        <v>3</v>
      </c>
      <c r="I97" s="223">
        <f>IFERROR(VLOOKUP($E97,BI!$A:$D,4,0),0)</f>
        <v>11855.759999999997</v>
      </c>
      <c r="J97" s="223">
        <f t="shared" si="91"/>
        <v>289.16487804878039</v>
      </c>
      <c r="K97" s="237">
        <f>IFERROR(VLOOKUP($E97,BI!$A:$F,5,0),0)</f>
        <v>10922.919999999996</v>
      </c>
      <c r="L97" s="237">
        <f>IFERROR(VLOOKUP($E97,BI!$A:$F,6,0),0)</f>
        <v>932.83999999999992</v>
      </c>
      <c r="M97" s="238">
        <f t="shared" si="93"/>
        <v>11855.759999999997</v>
      </c>
      <c r="N97" s="238">
        <f t="shared" si="94"/>
        <v>0</v>
      </c>
      <c r="O97" s="238">
        <f t="shared" si="69"/>
        <v>11855.759999999997</v>
      </c>
      <c r="P97" s="237">
        <f>IFERROR(ROUND(VLOOKUP($E97,'Apr Plan'!$C$7:$T$58,14,0),0),0)</f>
        <v>0</v>
      </c>
      <c r="Q97" s="237">
        <f>IFERROR(VLOOKUP($E97,'Apr Plan'!$C$7:$T$58,15,0),0)</f>
        <v>0</v>
      </c>
      <c r="R97" s="223">
        <f t="shared" si="92"/>
        <v>0</v>
      </c>
      <c r="S97" s="237">
        <f>IFERROR(VLOOKUP($E97,'Doctors Data'!$AE:$AH,3,0),1)*$Q97</f>
        <v>0</v>
      </c>
      <c r="T97" s="237">
        <f t="shared" si="70"/>
        <v>0</v>
      </c>
      <c r="U97" s="223">
        <f t="shared" si="71"/>
        <v>0</v>
      </c>
      <c r="V97" s="223">
        <f t="shared" si="72"/>
        <v>0</v>
      </c>
      <c r="W97" s="223">
        <f t="shared" si="73"/>
        <v>0</v>
      </c>
      <c r="X97" s="223">
        <f t="shared" si="74"/>
        <v>0</v>
      </c>
      <c r="Y97" s="223">
        <f t="shared" si="75"/>
        <v>0</v>
      </c>
      <c r="Z97" s="181">
        <f t="shared" si="76"/>
        <v>10922.919999999996</v>
      </c>
      <c r="AA97" s="181">
        <f t="shared" si="77"/>
        <v>932.83999999999992</v>
      </c>
      <c r="AB97" s="223">
        <f t="shared" si="78"/>
        <v>170.83333333333334</v>
      </c>
      <c r="AC97" s="223">
        <f t="shared" si="79"/>
        <v>49398.999999999985</v>
      </c>
      <c r="AD97" s="223">
        <f t="shared" si="80"/>
        <v>289.16487804878039</v>
      </c>
      <c r="AE97" s="223">
        <f t="shared" si="81"/>
        <v>45512.166666666657</v>
      </c>
      <c r="AF97" s="223">
        <f t="shared" si="82"/>
        <v>3886.833333333333</v>
      </c>
      <c r="AG97" s="223">
        <f>IFERROR(IF($AG$42=$BO$2,VLOOKUP($E97,BI!$K:$P,3,0),"test"),0)</f>
        <v>0</v>
      </c>
      <c r="AH97" s="223">
        <f>IFERROR(VLOOKUP($E97,BI!$K:$P,4,0),0)</f>
        <v>0</v>
      </c>
      <c r="AI97" s="223">
        <f t="shared" si="83"/>
        <v>0</v>
      </c>
      <c r="AJ97" s="223">
        <f>IFERROR(VLOOKUP($E97,BI!$K:$P,5,0),0)</f>
        <v>0</v>
      </c>
      <c r="AK97" s="223">
        <f>IFERROR(VLOOKUP($E97,BI!$K:$P,6,0),0)</f>
        <v>0</v>
      </c>
      <c r="AL97" s="223">
        <f>IFERROR(VLOOKUP($E97,'Apr Plan'!$C:$L,8,0),0)</f>
        <v>0</v>
      </c>
      <c r="AM97" s="223">
        <f>IFERROR(VLOOKUP($E97,'Apr Plan'!$C:$L,9,0),0)</f>
        <v>0</v>
      </c>
      <c r="AN97" s="223">
        <f t="shared" si="84"/>
        <v>0</v>
      </c>
      <c r="AO97" s="226"/>
      <c r="AP97" s="228" t="str">
        <f t="shared" si="85"/>
        <v>-</v>
      </c>
      <c r="AQ97" s="228" t="str">
        <f t="shared" si="86"/>
        <v>-</v>
      </c>
      <c r="AR97" s="228" t="str">
        <f t="shared" si="87"/>
        <v>-</v>
      </c>
      <c r="AS97" s="228" t="str">
        <f t="shared" si="88"/>
        <v>-</v>
      </c>
      <c r="AT97" s="228" t="str">
        <f t="shared" si="89"/>
        <v>-</v>
      </c>
      <c r="AU97" s="228" t="str">
        <f t="shared" si="90"/>
        <v>-</v>
      </c>
      <c r="AV97" s="226"/>
      <c r="AW97" s="239">
        <f t="shared" si="95"/>
        <v>0.90322580645161288</v>
      </c>
      <c r="AX97" s="239">
        <f t="shared" si="96"/>
        <v>9.6774193548387094E-2</v>
      </c>
      <c r="AY97" s="168">
        <f t="shared" si="97"/>
        <v>0.68292682926829273</v>
      </c>
      <c r="AZ97" s="168" t="str">
        <f t="shared" si="98"/>
        <v>-</v>
      </c>
      <c r="BA97" s="168" t="str">
        <f t="shared" si="99"/>
        <v>-</v>
      </c>
      <c r="BB97" s="168">
        <f t="shared" si="100"/>
        <v>0.92131757053111729</v>
      </c>
      <c r="BC97" s="168">
        <f t="shared" si="101"/>
        <v>7.8682429468882653E-2</v>
      </c>
      <c r="BD97" s="226"/>
      <c r="BE97" s="226"/>
    </row>
    <row r="98" spans="1:57" s="159" customFormat="1" x14ac:dyDescent="0.25">
      <c r="B98" s="222" t="str">
        <f>IFERROR(VLOOKUP(D98,Reference!A:C,3,0),"-")</f>
        <v>ER-26</v>
      </c>
      <c r="C98" s="222" t="str">
        <f>VLOOKUP(E98,'Doctors Data'!$A:$C,3,0)</f>
        <v>FWZ</v>
      </c>
      <c r="D98" s="222" t="str">
        <f>IFERROR(VLOOKUP(E98,'Doctors Data'!$A:$D,4,0),VLOOKUP(E98,BI!$A:$B,2,0))</f>
        <v>ER</v>
      </c>
      <c r="E98" s="236" t="s">
        <v>441</v>
      </c>
      <c r="F98" s="223">
        <f>IFERROR(VLOOKUP($E98,BI!$A:$D,3,0),0)</f>
        <v>10</v>
      </c>
      <c r="G98" s="237">
        <f>SUMIFS('Exam &amp; Follow BI'!$J:$J,'Exam &amp; Follow BI'!$D:$D,$E98,'Exam &amp; Follow BI'!$L:$L,G$43)</f>
        <v>10</v>
      </c>
      <c r="H98" s="237">
        <f>SUMIFS('Exam &amp; Follow BI'!$J:$J,'Exam &amp; Follow BI'!$D:$D,$E98,'Exam &amp; Follow BI'!$L:$L,H$43)</f>
        <v>0</v>
      </c>
      <c r="I98" s="223">
        <f>IFERROR(VLOOKUP($E98,BI!$A:$D,4,0),0)</f>
        <v>50</v>
      </c>
      <c r="J98" s="223">
        <f t="shared" si="91"/>
        <v>5</v>
      </c>
      <c r="K98" s="237">
        <f>IFERROR(VLOOKUP($E98,BI!$A:$F,5,0),0)</f>
        <v>50</v>
      </c>
      <c r="L98" s="237">
        <f>IFERROR(VLOOKUP($E98,BI!$A:$F,6,0),0)</f>
        <v>0</v>
      </c>
      <c r="M98" s="238">
        <f t="shared" si="93"/>
        <v>50</v>
      </c>
      <c r="N98" s="238">
        <f t="shared" si="94"/>
        <v>0</v>
      </c>
      <c r="O98" s="238">
        <f t="shared" si="69"/>
        <v>50</v>
      </c>
      <c r="P98" s="237">
        <f>IFERROR(ROUND(VLOOKUP($E98,'Apr Plan'!$C$7:$T$58,14,0),0),0)</f>
        <v>0</v>
      </c>
      <c r="Q98" s="237">
        <f>IFERROR(VLOOKUP($E98,'Apr Plan'!$C$7:$T$58,15,0),0)</f>
        <v>0</v>
      </c>
      <c r="R98" s="223">
        <f t="shared" si="92"/>
        <v>0</v>
      </c>
      <c r="S98" s="237">
        <f>IFERROR(VLOOKUP($E98,'Doctors Data'!$AE:$AH,3,0),1)*$Q98</f>
        <v>0</v>
      </c>
      <c r="T98" s="237">
        <f t="shared" si="70"/>
        <v>0</v>
      </c>
      <c r="U98" s="223">
        <f t="shared" si="71"/>
        <v>0</v>
      </c>
      <c r="V98" s="223">
        <f t="shared" si="72"/>
        <v>0</v>
      </c>
      <c r="W98" s="223">
        <f t="shared" si="73"/>
        <v>0</v>
      </c>
      <c r="X98" s="223">
        <f t="shared" si="74"/>
        <v>0</v>
      </c>
      <c r="Y98" s="223">
        <f t="shared" si="75"/>
        <v>0</v>
      </c>
      <c r="Z98" s="181">
        <f t="shared" si="76"/>
        <v>50</v>
      </c>
      <c r="AA98" s="181">
        <f t="shared" si="77"/>
        <v>0</v>
      </c>
      <c r="AB98" s="223">
        <f t="shared" si="78"/>
        <v>41.666666666666671</v>
      </c>
      <c r="AC98" s="223">
        <f t="shared" si="79"/>
        <v>208.33333333333334</v>
      </c>
      <c r="AD98" s="223">
        <f t="shared" si="80"/>
        <v>5</v>
      </c>
      <c r="AE98" s="223">
        <f t="shared" si="81"/>
        <v>208.33333333333334</v>
      </c>
      <c r="AF98" s="223">
        <f t="shared" si="82"/>
        <v>0</v>
      </c>
      <c r="AG98" s="223">
        <f>IFERROR(IF($AG$42=$BO$2,VLOOKUP($E98,BI!$K:$P,3,0),"test"),0)</f>
        <v>0</v>
      </c>
      <c r="AH98" s="223">
        <f>IFERROR(VLOOKUP($E98,BI!$K:$P,4,0),0)</f>
        <v>0</v>
      </c>
      <c r="AI98" s="223">
        <f t="shared" si="83"/>
        <v>0</v>
      </c>
      <c r="AJ98" s="223">
        <f>IFERROR(VLOOKUP($E98,BI!$K:$P,5,0),0)</f>
        <v>0</v>
      </c>
      <c r="AK98" s="223">
        <f>IFERROR(VLOOKUP($E98,BI!$K:$P,6,0),0)</f>
        <v>0</v>
      </c>
      <c r="AL98" s="223">
        <f>IFERROR(VLOOKUP($E98,'Apr Plan'!$C:$L,8,0),0)</f>
        <v>0</v>
      </c>
      <c r="AM98" s="223">
        <f>IFERROR(VLOOKUP($E98,'Apr Plan'!$C:$L,9,0),0)</f>
        <v>0</v>
      </c>
      <c r="AN98" s="223">
        <f t="shared" si="84"/>
        <v>0</v>
      </c>
      <c r="AO98" s="226"/>
      <c r="AP98" s="228" t="str">
        <f t="shared" si="85"/>
        <v>-</v>
      </c>
      <c r="AQ98" s="228" t="str">
        <f t="shared" si="86"/>
        <v>-</v>
      </c>
      <c r="AR98" s="228" t="str">
        <f t="shared" si="87"/>
        <v>-</v>
      </c>
      <c r="AS98" s="228" t="str">
        <f t="shared" si="88"/>
        <v>-</v>
      </c>
      <c r="AT98" s="228" t="str">
        <f t="shared" si="89"/>
        <v>-</v>
      </c>
      <c r="AU98" s="228" t="str">
        <f t="shared" si="90"/>
        <v>-</v>
      </c>
      <c r="AV98" s="226"/>
      <c r="AW98" s="239">
        <f t="shared" si="95"/>
        <v>1</v>
      </c>
      <c r="AX98" s="239">
        <f t="shared" si="96"/>
        <v>0</v>
      </c>
      <c r="AY98" s="168">
        <f t="shared" si="97"/>
        <v>1</v>
      </c>
      <c r="AZ98" s="168" t="str">
        <f t="shared" si="98"/>
        <v>-</v>
      </c>
      <c r="BA98" s="168" t="str">
        <f t="shared" si="99"/>
        <v>-</v>
      </c>
      <c r="BB98" s="168">
        <f t="shared" si="100"/>
        <v>1</v>
      </c>
      <c r="BC98" s="168">
        <f t="shared" si="101"/>
        <v>0</v>
      </c>
      <c r="BD98" s="226"/>
      <c r="BE98" s="226"/>
    </row>
    <row r="99" spans="1:57" s="159" customFormat="1" x14ac:dyDescent="0.25">
      <c r="B99" s="222" t="str">
        <f>IFERROR(VLOOKUP(D99,Reference!A:C,3,0),"-")</f>
        <v>Der-5</v>
      </c>
      <c r="C99" s="222" t="str">
        <f>VLOOKUP(E99,'Doctors Data'!$A:$C,3,0)</f>
        <v>SNB</v>
      </c>
      <c r="D99" s="222" t="str">
        <f>IFERROR(VLOOKUP(E99,'Doctors Data'!$A:$D,4,0),VLOOKUP(E99,BI!$A:$B,2,0))</f>
        <v>Dermatology</v>
      </c>
      <c r="E99" s="236" t="s">
        <v>226</v>
      </c>
      <c r="F99" s="223">
        <f>IFERROR(VLOOKUP($E99,BI!$A:$D,3,0),0)</f>
        <v>0</v>
      </c>
      <c r="G99" s="237">
        <f>SUMIFS('Exam &amp; Follow BI'!$J:$J,'Exam &amp; Follow BI'!$D:$D,$E99,'Exam &amp; Follow BI'!$L:$L,G$43)</f>
        <v>0</v>
      </c>
      <c r="H99" s="237">
        <f>SUMIFS('Exam &amp; Follow BI'!$J:$J,'Exam &amp; Follow BI'!$D:$D,$E99,'Exam &amp; Follow BI'!$L:$L,H$43)</f>
        <v>19</v>
      </c>
      <c r="I99" s="223">
        <f>IFERROR(VLOOKUP($E99,BI!$A:$D,4,0),0)</f>
        <v>0</v>
      </c>
      <c r="J99" s="223">
        <f t="shared" si="91"/>
        <v>0</v>
      </c>
      <c r="K99" s="237">
        <f>IFERROR(VLOOKUP($E99,BI!$A:$F,5,0),0)</f>
        <v>0</v>
      </c>
      <c r="L99" s="237">
        <f>IFERROR(VLOOKUP($E99,BI!$A:$F,6,0),0)</f>
        <v>0</v>
      </c>
      <c r="M99" s="238">
        <f t="shared" si="93"/>
        <v>0</v>
      </c>
      <c r="N99" s="238">
        <f t="shared" si="94"/>
        <v>0</v>
      </c>
      <c r="O99" s="238">
        <f t="shared" si="69"/>
        <v>0</v>
      </c>
      <c r="P99" s="237">
        <f>IFERROR(ROUND(VLOOKUP($E99,'Apr Plan'!$C$7:$T$58,14,0),0),0)</f>
        <v>0</v>
      </c>
      <c r="Q99" s="237">
        <f>IFERROR(VLOOKUP($E99,'Apr Plan'!$C$7:$T$58,15,0),0)</f>
        <v>0</v>
      </c>
      <c r="R99" s="223">
        <f t="shared" si="92"/>
        <v>0</v>
      </c>
      <c r="S99" s="237">
        <f>IFERROR(VLOOKUP($E99,'Doctors Data'!$AE:$AH,3,0),1)*$Q99</f>
        <v>0</v>
      </c>
      <c r="T99" s="237">
        <f t="shared" si="70"/>
        <v>0</v>
      </c>
      <c r="U99" s="223">
        <f t="shared" si="71"/>
        <v>2.88</v>
      </c>
      <c r="V99" s="223">
        <f t="shared" si="72"/>
        <v>506.25600000000003</v>
      </c>
      <c r="W99" s="223">
        <f t="shared" si="73"/>
        <v>175.78333333333336</v>
      </c>
      <c r="X99" s="223">
        <f t="shared" si="74"/>
        <v>506.25600000000003</v>
      </c>
      <c r="Y99" s="223">
        <f t="shared" si="75"/>
        <v>0</v>
      </c>
      <c r="Z99" s="181">
        <f t="shared" si="76"/>
        <v>0</v>
      </c>
      <c r="AA99" s="181">
        <f t="shared" si="77"/>
        <v>0</v>
      </c>
      <c r="AB99" s="223">
        <f t="shared" si="78"/>
        <v>0</v>
      </c>
      <c r="AC99" s="223">
        <f t="shared" si="79"/>
        <v>0</v>
      </c>
      <c r="AD99" s="223">
        <f t="shared" si="80"/>
        <v>0</v>
      </c>
      <c r="AE99" s="223">
        <f t="shared" si="81"/>
        <v>0</v>
      </c>
      <c r="AF99" s="223">
        <f t="shared" si="82"/>
        <v>0</v>
      </c>
      <c r="AG99" s="223">
        <f>IFERROR(IF($AG$42=$BO$2,VLOOKUP($E99,BI!$K:$P,3,0),"test"),0)</f>
        <v>12</v>
      </c>
      <c r="AH99" s="223">
        <f>IFERROR(VLOOKUP($E99,BI!$K:$P,4,0),0)</f>
        <v>2109.4</v>
      </c>
      <c r="AI99" s="223">
        <f t="shared" si="83"/>
        <v>175.78333333333333</v>
      </c>
      <c r="AJ99" s="223">
        <f>IFERROR(VLOOKUP($E99,BI!$K:$P,5,0),0)</f>
        <v>2109.4</v>
      </c>
      <c r="AK99" s="223">
        <f>IFERROR(VLOOKUP($E99,BI!$K:$P,6,0),0)</f>
        <v>0</v>
      </c>
      <c r="AL99" s="223">
        <f>IFERROR(VLOOKUP($E99,'Apr Plan'!$C:$L,8,0),0)</f>
        <v>0</v>
      </c>
      <c r="AM99" s="223">
        <f>IFERROR(VLOOKUP($E99,'Apr Plan'!$C:$L,9,0),0)</f>
        <v>0</v>
      </c>
      <c r="AN99" s="223">
        <f t="shared" si="84"/>
        <v>0</v>
      </c>
      <c r="AO99" s="226"/>
      <c r="AP99" s="228" t="str">
        <f t="shared" si="85"/>
        <v>-</v>
      </c>
      <c r="AQ99" s="228" t="str">
        <f t="shared" si="86"/>
        <v>-</v>
      </c>
      <c r="AR99" s="228" t="str">
        <f t="shared" si="87"/>
        <v>-</v>
      </c>
      <c r="AS99" s="228">
        <f t="shared" si="88"/>
        <v>0</v>
      </c>
      <c r="AT99" s="228">
        <f t="shared" si="89"/>
        <v>0</v>
      </c>
      <c r="AU99" s="228">
        <f t="shared" si="90"/>
        <v>0</v>
      </c>
      <c r="AV99" s="226"/>
      <c r="AW99" s="239">
        <f t="shared" si="95"/>
        <v>0</v>
      </c>
      <c r="AX99" s="239">
        <f t="shared" si="96"/>
        <v>1</v>
      </c>
      <c r="AY99" s="168" t="str">
        <f t="shared" si="97"/>
        <v>-</v>
      </c>
      <c r="AZ99" s="168" t="str">
        <f t="shared" si="98"/>
        <v>-</v>
      </c>
      <c r="BA99" s="168" t="str">
        <f t="shared" si="99"/>
        <v>-</v>
      </c>
      <c r="BB99" s="168" t="str">
        <f t="shared" si="100"/>
        <v>-</v>
      </c>
      <c r="BC99" s="168" t="str">
        <f t="shared" si="101"/>
        <v>-</v>
      </c>
      <c r="BD99" s="226"/>
      <c r="BE99" s="226"/>
    </row>
    <row r="100" spans="1:57" s="159" customFormat="1" x14ac:dyDescent="0.25">
      <c r="B100" s="222" t="str">
        <f>IFERROR(VLOOKUP(D100,Reference!A:C,3,0),"-")</f>
        <v>Neu-12</v>
      </c>
      <c r="C100" s="222" t="str">
        <f>VLOOKUP(E100,'Doctors Data'!$A:$C,3,0)</f>
        <v>FWZ</v>
      </c>
      <c r="D100" s="222" t="str">
        <f>IFERROR(VLOOKUP(E100,'Doctors Data'!$A:$D,4,0),VLOOKUP(E100,BI!$A:$B,2,0))</f>
        <v>Neurology</v>
      </c>
      <c r="E100" s="236" t="s">
        <v>232</v>
      </c>
      <c r="F100" s="223">
        <f>IFERROR(VLOOKUP($E100,BI!$A:$D,3,0),0)</f>
        <v>13</v>
      </c>
      <c r="G100" s="237">
        <f>SUMIFS('Exam &amp; Follow BI'!$J:$J,'Exam &amp; Follow BI'!$D:$D,$E100,'Exam &amp; Follow BI'!$L:$L,G$43)</f>
        <v>14</v>
      </c>
      <c r="H100" s="237">
        <f>SUMIFS('Exam &amp; Follow BI'!$J:$J,'Exam &amp; Follow BI'!$D:$D,$E100,'Exam &amp; Follow BI'!$L:$L,H$43)</f>
        <v>0</v>
      </c>
      <c r="I100" s="223">
        <f>IFERROR(VLOOKUP($E100,BI!$A:$D,4,0),0)</f>
        <v>5291.35</v>
      </c>
      <c r="J100" s="223">
        <f t="shared" si="91"/>
        <v>407.02692307692308</v>
      </c>
      <c r="K100" s="237">
        <f>IFERROR(VLOOKUP($E100,BI!$A:$F,5,0),0)</f>
        <v>5291.35</v>
      </c>
      <c r="L100" s="237">
        <f>IFERROR(VLOOKUP($E100,BI!$A:$F,6,0),0)</f>
        <v>0</v>
      </c>
      <c r="M100" s="238">
        <f t="shared" si="93"/>
        <v>5291.35</v>
      </c>
      <c r="N100" s="238">
        <f t="shared" si="94"/>
        <v>0</v>
      </c>
      <c r="O100" s="238">
        <f t="shared" si="69"/>
        <v>5291.35</v>
      </c>
      <c r="P100" s="237">
        <f>IFERROR(ROUND(VLOOKUP($E100,'Apr Plan'!$C$7:$T$58,14,0),0),0)</f>
        <v>0</v>
      </c>
      <c r="Q100" s="237">
        <f>IFERROR(VLOOKUP($E100,'Apr Plan'!$C$7:$T$58,15,0),0)</f>
        <v>0</v>
      </c>
      <c r="R100" s="223">
        <f t="shared" si="92"/>
        <v>0</v>
      </c>
      <c r="S100" s="237">
        <f>IFERROR(VLOOKUP($E100,'Doctors Data'!$AE:$AH,3,0),1)*$Q100</f>
        <v>0</v>
      </c>
      <c r="T100" s="237">
        <f t="shared" si="70"/>
        <v>0</v>
      </c>
      <c r="U100" s="223">
        <f t="shared" si="71"/>
        <v>0</v>
      </c>
      <c r="V100" s="223">
        <f t="shared" si="72"/>
        <v>0</v>
      </c>
      <c r="W100" s="223">
        <f t="shared" si="73"/>
        <v>0</v>
      </c>
      <c r="X100" s="223">
        <f t="shared" si="74"/>
        <v>0</v>
      </c>
      <c r="Y100" s="223">
        <f t="shared" si="75"/>
        <v>0</v>
      </c>
      <c r="Z100" s="181">
        <f t="shared" si="76"/>
        <v>5291.35</v>
      </c>
      <c r="AA100" s="181">
        <f t="shared" si="77"/>
        <v>0</v>
      </c>
      <c r="AB100" s="223">
        <f t="shared" si="78"/>
        <v>54.166666666666671</v>
      </c>
      <c r="AC100" s="223">
        <f t="shared" si="79"/>
        <v>22047.291666666668</v>
      </c>
      <c r="AD100" s="223">
        <f t="shared" si="80"/>
        <v>407.02692307692308</v>
      </c>
      <c r="AE100" s="223">
        <f t="shared" si="81"/>
        <v>22047.291666666668</v>
      </c>
      <c r="AF100" s="223">
        <f t="shared" si="82"/>
        <v>0</v>
      </c>
      <c r="AG100" s="223">
        <f>IFERROR(IF($AG$42=$BO$2,VLOOKUP($E100,BI!$K:$P,3,0),"test"),0)</f>
        <v>0</v>
      </c>
      <c r="AH100" s="223">
        <f>IFERROR(VLOOKUP($E100,BI!$K:$P,4,0),0)</f>
        <v>0</v>
      </c>
      <c r="AI100" s="223">
        <f t="shared" si="83"/>
        <v>0</v>
      </c>
      <c r="AJ100" s="223">
        <f>IFERROR(VLOOKUP($E100,BI!$K:$P,5,0),0)</f>
        <v>0</v>
      </c>
      <c r="AK100" s="223">
        <f>IFERROR(VLOOKUP($E100,BI!$K:$P,6,0),0)</f>
        <v>0</v>
      </c>
      <c r="AL100" s="223">
        <f>IFERROR(VLOOKUP($E100,'Apr Plan'!$C:$L,8,0),0)</f>
        <v>0</v>
      </c>
      <c r="AM100" s="223">
        <f>IFERROR(VLOOKUP($E100,'Apr Plan'!$C:$L,9,0),0)</f>
        <v>0</v>
      </c>
      <c r="AN100" s="223">
        <f t="shared" si="84"/>
        <v>0</v>
      </c>
      <c r="AO100" s="226"/>
      <c r="AP100" s="228" t="str">
        <f t="shared" si="85"/>
        <v>-</v>
      </c>
      <c r="AQ100" s="228" t="str">
        <f t="shared" si="86"/>
        <v>-</v>
      </c>
      <c r="AR100" s="228" t="str">
        <f t="shared" si="87"/>
        <v>-</v>
      </c>
      <c r="AS100" s="228" t="str">
        <f t="shared" si="88"/>
        <v>-</v>
      </c>
      <c r="AT100" s="228" t="str">
        <f t="shared" si="89"/>
        <v>-</v>
      </c>
      <c r="AU100" s="228" t="str">
        <f t="shared" si="90"/>
        <v>-</v>
      </c>
      <c r="AV100" s="226"/>
      <c r="AW100" s="239">
        <f t="shared" si="95"/>
        <v>1</v>
      </c>
      <c r="AX100" s="239">
        <f t="shared" si="96"/>
        <v>0</v>
      </c>
      <c r="AY100" s="168">
        <f t="shared" si="97"/>
        <v>1</v>
      </c>
      <c r="AZ100" s="168" t="str">
        <f t="shared" si="98"/>
        <v>-</v>
      </c>
      <c r="BA100" s="168" t="str">
        <f t="shared" si="99"/>
        <v>-</v>
      </c>
      <c r="BB100" s="168">
        <f t="shared" si="100"/>
        <v>1</v>
      </c>
      <c r="BC100" s="168">
        <f t="shared" si="101"/>
        <v>0</v>
      </c>
      <c r="BD100" s="226"/>
      <c r="BE100" s="226"/>
    </row>
    <row r="101" spans="1:57" customFormat="1" x14ac:dyDescent="0.25">
      <c r="A101" s="158"/>
      <c r="B101" s="222" t="str">
        <f>IFERROR(VLOOKUP(D101,Reference!A:C,3,0),"-")</f>
        <v>Phy-25</v>
      </c>
      <c r="C101" s="222" t="str">
        <f>VLOOKUP(E101,'Doctors Data'!$A:$C,3,0)</f>
        <v>FWZ</v>
      </c>
      <c r="D101" s="222" t="str">
        <f>IFERROR(VLOOKUP(E101,'Doctors Data'!$A:$D,4,0),VLOOKUP(E101,BI!$A:$B,2,0))</f>
        <v>Physiotherapy</v>
      </c>
      <c r="E101" s="236" t="s">
        <v>72</v>
      </c>
      <c r="F101" s="223">
        <f>IFERROR(VLOOKUP($E101,BI!$A:$D,3,0),0)</f>
        <v>25</v>
      </c>
      <c r="G101" s="237">
        <f>SUMIFS('Exam &amp; Follow BI'!$J:$J,'Exam &amp; Follow BI'!$D:$D,$E101,'Exam &amp; Follow BI'!$L:$L,G$43)</f>
        <v>25</v>
      </c>
      <c r="H101" s="237">
        <f>SUMIFS('Exam &amp; Follow BI'!$J:$J,'Exam &amp; Follow BI'!$D:$D,$E101,'Exam &amp; Follow BI'!$L:$L,H$43)</f>
        <v>0</v>
      </c>
      <c r="I101" s="223">
        <f>IFERROR(VLOOKUP($E101,BI!$A:$D,4,0),0)</f>
        <v>1250</v>
      </c>
      <c r="J101" s="223">
        <f t="shared" si="91"/>
        <v>50</v>
      </c>
      <c r="K101" s="237">
        <f>IFERROR(VLOOKUP($E101,BI!$A:$F,5,0),0)</f>
        <v>1250</v>
      </c>
      <c r="L101" s="237">
        <f>IFERROR(VLOOKUP($E101,BI!$A:$F,6,0),0)</f>
        <v>0</v>
      </c>
      <c r="M101" s="238">
        <f t="shared" si="93"/>
        <v>1250</v>
      </c>
      <c r="N101" s="238">
        <f t="shared" si="94"/>
        <v>0</v>
      </c>
      <c r="O101" s="238">
        <f t="shared" si="69"/>
        <v>1250</v>
      </c>
      <c r="P101" s="237">
        <f>IFERROR(ROUND(VLOOKUP($E101,'Apr Plan'!$C$7:$T$58,14,0),0),0)</f>
        <v>0</v>
      </c>
      <c r="Q101" s="237">
        <f>IFERROR(VLOOKUP($E101,'Apr Plan'!$C$7:$T$58,15,0),0)</f>
        <v>0</v>
      </c>
      <c r="R101" s="223">
        <f t="shared" si="92"/>
        <v>0</v>
      </c>
      <c r="S101" s="237">
        <f>IFERROR(VLOOKUP($E101,'Doctors Data'!$AE:$AH,3,0),1)*$Q101</f>
        <v>0</v>
      </c>
      <c r="T101" s="237">
        <f t="shared" si="70"/>
        <v>0</v>
      </c>
      <c r="U101" s="223">
        <f t="shared" si="71"/>
        <v>0</v>
      </c>
      <c r="V101" s="223">
        <f t="shared" si="72"/>
        <v>0</v>
      </c>
      <c r="W101" s="223">
        <f t="shared" si="73"/>
        <v>0</v>
      </c>
      <c r="X101" s="223">
        <f t="shared" si="74"/>
        <v>0</v>
      </c>
      <c r="Y101" s="223">
        <f t="shared" si="75"/>
        <v>0</v>
      </c>
      <c r="Z101" s="181">
        <f t="shared" si="76"/>
        <v>1250</v>
      </c>
      <c r="AA101" s="181">
        <f t="shared" si="77"/>
        <v>0</v>
      </c>
      <c r="AB101" s="223">
        <f t="shared" si="78"/>
        <v>104.16666666666667</v>
      </c>
      <c r="AC101" s="223">
        <f t="shared" si="79"/>
        <v>5208.3333333333339</v>
      </c>
      <c r="AD101" s="223">
        <f t="shared" si="80"/>
        <v>50</v>
      </c>
      <c r="AE101" s="223">
        <f t="shared" si="81"/>
        <v>5208.3333333333339</v>
      </c>
      <c r="AF101" s="223">
        <f t="shared" si="82"/>
        <v>0</v>
      </c>
      <c r="AG101" s="223">
        <f>IFERROR(IF($AG$42=$BO$2,VLOOKUP($E101,BI!$K:$P,3,0),"test"),0)</f>
        <v>0</v>
      </c>
      <c r="AH101" s="223">
        <f>IFERROR(VLOOKUP($E101,BI!$K:$P,4,0),0)</f>
        <v>0</v>
      </c>
      <c r="AI101" s="223">
        <f t="shared" si="83"/>
        <v>0</v>
      </c>
      <c r="AJ101" s="223">
        <f>IFERROR(VLOOKUP($E101,BI!$K:$P,5,0),0)</f>
        <v>0</v>
      </c>
      <c r="AK101" s="223">
        <f>IFERROR(VLOOKUP($E101,BI!$K:$P,6,0),0)</f>
        <v>0</v>
      </c>
      <c r="AL101" s="223">
        <f>IFERROR(VLOOKUP($E101,'Apr Plan'!$C:$L,8,0),0)</f>
        <v>0</v>
      </c>
      <c r="AM101" s="223">
        <f>IFERROR(VLOOKUP($E101,'Apr Plan'!$C:$L,9,0),0)</f>
        <v>0</v>
      </c>
      <c r="AN101" s="223">
        <f t="shared" si="84"/>
        <v>0</v>
      </c>
      <c r="AO101" s="79"/>
      <c r="AP101" s="228" t="str">
        <f t="shared" si="85"/>
        <v>-</v>
      </c>
      <c r="AQ101" s="228" t="str">
        <f t="shared" si="86"/>
        <v>-</v>
      </c>
      <c r="AR101" s="228" t="str">
        <f t="shared" si="87"/>
        <v>-</v>
      </c>
      <c r="AS101" s="228" t="str">
        <f t="shared" si="88"/>
        <v>-</v>
      </c>
      <c r="AT101" s="228" t="str">
        <f t="shared" si="89"/>
        <v>-</v>
      </c>
      <c r="AU101" s="228" t="str">
        <f t="shared" si="90"/>
        <v>-</v>
      </c>
      <c r="AV101" s="161"/>
      <c r="AW101" s="239">
        <f t="shared" si="95"/>
        <v>1</v>
      </c>
      <c r="AX101" s="239">
        <f t="shared" si="96"/>
        <v>0</v>
      </c>
      <c r="AY101" s="168">
        <f t="shared" si="97"/>
        <v>1</v>
      </c>
      <c r="AZ101" s="168" t="str">
        <f t="shared" si="98"/>
        <v>-</v>
      </c>
      <c r="BA101" s="168" t="str">
        <f t="shared" si="99"/>
        <v>-</v>
      </c>
      <c r="BB101" s="168">
        <f t="shared" si="100"/>
        <v>1</v>
      </c>
      <c r="BC101" s="168">
        <f t="shared" si="101"/>
        <v>0</v>
      </c>
      <c r="BD101" s="79"/>
      <c r="BE101" s="79"/>
    </row>
    <row r="102" spans="1:57" customFormat="1" x14ac:dyDescent="0.25">
      <c r="A102" s="158"/>
      <c r="B102" s="222" t="str">
        <f>IFERROR(VLOOKUP(D102,Reference!A:C,3,0),"-")</f>
        <v>Lab-39</v>
      </c>
      <c r="C102" s="222" t="str">
        <f>VLOOKUP(E102,'Doctors Data'!$A:$C,3,0)</f>
        <v>FWZ</v>
      </c>
      <c r="D102" s="222" t="str">
        <f>IFERROR(VLOOKUP(E102,'Doctors Data'!$A:$D,4,0),VLOOKUP(E102,BI!$A:$B,2,0))</f>
        <v>Laboratory</v>
      </c>
      <c r="E102" s="236" t="s">
        <v>61</v>
      </c>
      <c r="F102" s="223">
        <f>IFERROR(VLOOKUP($E102,BI!$A:$D,3,0),0)</f>
        <v>1</v>
      </c>
      <c r="G102" s="237">
        <f>SUMIFS('Exam &amp; Follow BI'!$J:$J,'Exam &amp; Follow BI'!$D:$D,$E102,'Exam &amp; Follow BI'!$L:$L,G$43)</f>
        <v>0</v>
      </c>
      <c r="H102" s="237">
        <f>SUMIFS('Exam &amp; Follow BI'!$J:$J,'Exam &amp; Follow BI'!$D:$D,$E102,'Exam &amp; Follow BI'!$L:$L,H$43)</f>
        <v>0</v>
      </c>
      <c r="I102" s="223">
        <f>IFERROR(VLOOKUP($E102,BI!$A:$D,4,0),0)</f>
        <v>649</v>
      </c>
      <c r="J102" s="223">
        <f t="shared" si="91"/>
        <v>649</v>
      </c>
      <c r="K102" s="237">
        <f>IFERROR(VLOOKUP($E102,BI!$A:$F,5,0),0)</f>
        <v>649</v>
      </c>
      <c r="L102" s="237">
        <f>IFERROR(VLOOKUP($E102,BI!$A:$F,6,0),0)</f>
        <v>0</v>
      </c>
      <c r="M102" s="238">
        <f t="shared" si="93"/>
        <v>649</v>
      </c>
      <c r="N102" s="238">
        <f t="shared" si="94"/>
        <v>0</v>
      </c>
      <c r="O102" s="238">
        <f t="shared" si="69"/>
        <v>649</v>
      </c>
      <c r="P102" s="237">
        <f>IFERROR(ROUND(VLOOKUP($E102,'Apr Plan'!$C$7:$T$58,14,0),0),0)</f>
        <v>0</v>
      </c>
      <c r="Q102" s="237">
        <f>IFERROR(VLOOKUP($E102,'Apr Plan'!$C$7:$T$58,15,0),0)</f>
        <v>0</v>
      </c>
      <c r="R102" s="223">
        <f t="shared" si="92"/>
        <v>0</v>
      </c>
      <c r="S102" s="237">
        <f>IFERROR(VLOOKUP($E102,'Doctors Data'!$AE:$AH,3,0),1)*$Q102</f>
        <v>0</v>
      </c>
      <c r="T102" s="237">
        <f t="shared" si="70"/>
        <v>0</v>
      </c>
      <c r="U102" s="223">
        <f t="shared" si="71"/>
        <v>0</v>
      </c>
      <c r="V102" s="223">
        <f t="shared" si="72"/>
        <v>0</v>
      </c>
      <c r="W102" s="223">
        <f t="shared" si="73"/>
        <v>0</v>
      </c>
      <c r="X102" s="223">
        <f t="shared" si="74"/>
        <v>0</v>
      </c>
      <c r="Y102" s="223">
        <f t="shared" si="75"/>
        <v>0</v>
      </c>
      <c r="Z102" s="181">
        <f t="shared" si="76"/>
        <v>649</v>
      </c>
      <c r="AA102" s="181">
        <f t="shared" si="77"/>
        <v>0</v>
      </c>
      <c r="AB102" s="223">
        <f t="shared" si="78"/>
        <v>4.166666666666667</v>
      </c>
      <c r="AC102" s="223">
        <f t="shared" si="79"/>
        <v>2704.166666666667</v>
      </c>
      <c r="AD102" s="223">
        <f t="shared" si="80"/>
        <v>649</v>
      </c>
      <c r="AE102" s="223">
        <f t="shared" si="81"/>
        <v>2704.166666666667</v>
      </c>
      <c r="AF102" s="223">
        <f t="shared" si="82"/>
        <v>0</v>
      </c>
      <c r="AG102" s="223">
        <f>IFERROR(IF($AG$42=$BO$2,VLOOKUP($E102,BI!$K:$P,3,0),"test"),0)</f>
        <v>0</v>
      </c>
      <c r="AH102" s="223">
        <f>IFERROR(VLOOKUP($E102,BI!$K:$P,4,0),0)</f>
        <v>0</v>
      </c>
      <c r="AI102" s="223">
        <f t="shared" si="83"/>
        <v>0</v>
      </c>
      <c r="AJ102" s="223">
        <f>IFERROR(VLOOKUP($E102,BI!$K:$P,5,0),0)</f>
        <v>0</v>
      </c>
      <c r="AK102" s="223">
        <f>IFERROR(VLOOKUP($E102,BI!$K:$P,6,0),0)</f>
        <v>0</v>
      </c>
      <c r="AL102" s="223">
        <f>IFERROR(VLOOKUP($E102,'Apr Plan'!$C:$L,8,0),0)</f>
        <v>0</v>
      </c>
      <c r="AM102" s="223">
        <f>IFERROR(VLOOKUP($E102,'Apr Plan'!$C:$L,9,0),0)</f>
        <v>0</v>
      </c>
      <c r="AN102" s="223">
        <f t="shared" si="84"/>
        <v>0</v>
      </c>
      <c r="AO102" s="79"/>
      <c r="AP102" s="228" t="str">
        <f t="shared" si="85"/>
        <v>-</v>
      </c>
      <c r="AQ102" s="228" t="str">
        <f t="shared" si="86"/>
        <v>-</v>
      </c>
      <c r="AR102" s="228" t="str">
        <f t="shared" si="87"/>
        <v>-</v>
      </c>
      <c r="AS102" s="228" t="str">
        <f t="shared" si="88"/>
        <v>-</v>
      </c>
      <c r="AT102" s="228" t="str">
        <f t="shared" si="89"/>
        <v>-</v>
      </c>
      <c r="AU102" s="228" t="str">
        <f t="shared" si="90"/>
        <v>-</v>
      </c>
      <c r="AV102" s="161"/>
      <c r="AW102" s="239" t="str">
        <f t="shared" si="95"/>
        <v>-</v>
      </c>
      <c r="AX102" s="239" t="str">
        <f t="shared" si="96"/>
        <v>-</v>
      </c>
      <c r="AY102" s="168">
        <f t="shared" si="97"/>
        <v>0</v>
      </c>
      <c r="AZ102" s="168" t="str">
        <f t="shared" si="98"/>
        <v>-</v>
      </c>
      <c r="BA102" s="168" t="str">
        <f t="shared" si="99"/>
        <v>-</v>
      </c>
      <c r="BB102" s="168">
        <f t="shared" si="100"/>
        <v>1</v>
      </c>
      <c r="BC102" s="168">
        <f t="shared" si="101"/>
        <v>0</v>
      </c>
      <c r="BD102" s="79"/>
      <c r="BE102" s="79"/>
    </row>
    <row r="103" spans="1:57" customFormat="1" x14ac:dyDescent="0.25">
      <c r="A103" s="158"/>
      <c r="B103" s="222" t="str">
        <f>IFERROR(VLOOKUP(D103,Reference!A:C,3,0),"-")</f>
        <v>Oph-15</v>
      </c>
      <c r="C103" s="222" t="str">
        <f>VLOOKUP(E103,'Doctors Data'!$A:$C,3,0)</f>
        <v>SNB</v>
      </c>
      <c r="D103" s="222" t="str">
        <f>IFERROR(VLOOKUP(E103,'Doctors Data'!$A:$D,4,0),VLOOKUP(E103,BI!$A:$B,2,0))</f>
        <v>Ophthalmology</v>
      </c>
      <c r="E103" s="236" t="s">
        <v>411</v>
      </c>
      <c r="F103" s="223">
        <f>IFERROR(VLOOKUP($E103,BI!$A:$D,3,0),0)</f>
        <v>8</v>
      </c>
      <c r="G103" s="237">
        <f>SUMIFS('Exam &amp; Follow BI'!$J:$J,'Exam &amp; Follow BI'!$D:$D,$E103,'Exam &amp; Follow BI'!$L:$L,G$43)</f>
        <v>4</v>
      </c>
      <c r="H103" s="237">
        <f>SUMIFS('Exam &amp; Follow BI'!$J:$J,'Exam &amp; Follow BI'!$D:$D,$E103,'Exam &amp; Follow BI'!$L:$L,H$43)</f>
        <v>0</v>
      </c>
      <c r="I103" s="223">
        <f>IFERROR(VLOOKUP($E103,BI!$A:$D,4,0),0)</f>
        <v>1035.75</v>
      </c>
      <c r="J103" s="223">
        <f t="shared" ref="J103:J106" si="102">IFERROR(I103/F103,0)</f>
        <v>129.46875</v>
      </c>
      <c r="K103" s="237">
        <f>IFERROR(VLOOKUP($E103,BI!$A:$F,5,0),0)</f>
        <v>942.6</v>
      </c>
      <c r="L103" s="237">
        <f>IFERROR(VLOOKUP($E103,BI!$A:$F,6,0),0)</f>
        <v>93.15</v>
      </c>
      <c r="M103" s="238">
        <f t="shared" si="93"/>
        <v>1035.75</v>
      </c>
      <c r="N103" s="238">
        <f t="shared" si="94"/>
        <v>0</v>
      </c>
      <c r="O103" s="238">
        <f t="shared" si="69"/>
        <v>1035.75</v>
      </c>
      <c r="P103" s="237">
        <f>IFERROR(ROUND(VLOOKUP($E103,'Apr Plan'!$C$7:$T$58,14,0),0),0)</f>
        <v>0</v>
      </c>
      <c r="Q103" s="237">
        <f>IFERROR(VLOOKUP($E103,'Apr Plan'!$C$7:$T$58,15,0),0)</f>
        <v>0</v>
      </c>
      <c r="R103" s="223">
        <f t="shared" ref="R103:R106" si="103">IFERROR(Q103/P103,0)</f>
        <v>0</v>
      </c>
      <c r="S103" s="237">
        <f>IFERROR(VLOOKUP($E103,'Doctors Data'!$AE:$AH,3,0),1)*$Q103</f>
        <v>0</v>
      </c>
      <c r="T103" s="237">
        <f t="shared" si="70"/>
        <v>0</v>
      </c>
      <c r="U103" s="223">
        <f t="shared" si="71"/>
        <v>0</v>
      </c>
      <c r="V103" s="223">
        <f t="shared" si="72"/>
        <v>0</v>
      </c>
      <c r="W103" s="223">
        <f t="shared" si="73"/>
        <v>0</v>
      </c>
      <c r="X103" s="223">
        <f t="shared" si="74"/>
        <v>0</v>
      </c>
      <c r="Y103" s="223">
        <f t="shared" si="75"/>
        <v>0</v>
      </c>
      <c r="Z103" s="181">
        <f t="shared" si="76"/>
        <v>942.6</v>
      </c>
      <c r="AA103" s="181">
        <f t="shared" si="77"/>
        <v>93.15</v>
      </c>
      <c r="AB103" s="223">
        <f t="shared" si="78"/>
        <v>33.333333333333336</v>
      </c>
      <c r="AC103" s="223">
        <f t="shared" si="79"/>
        <v>4315.625</v>
      </c>
      <c r="AD103" s="223">
        <f t="shared" si="80"/>
        <v>129.46875</v>
      </c>
      <c r="AE103" s="223">
        <f t="shared" si="81"/>
        <v>3927.5000000000005</v>
      </c>
      <c r="AF103" s="223">
        <f t="shared" si="82"/>
        <v>388.12500000000006</v>
      </c>
      <c r="AG103" s="223">
        <f>IFERROR(IF($AG$42=$BO$2,VLOOKUP($E103,BI!$K:$P,3,0),"test"),0)</f>
        <v>0</v>
      </c>
      <c r="AH103" s="223">
        <f>IFERROR(VLOOKUP($E103,BI!$K:$P,4,0),0)</f>
        <v>0</v>
      </c>
      <c r="AI103" s="223">
        <f t="shared" si="83"/>
        <v>0</v>
      </c>
      <c r="AJ103" s="223">
        <f>IFERROR(VLOOKUP($E103,BI!$K:$P,5,0),0)</f>
        <v>0</v>
      </c>
      <c r="AK103" s="223">
        <f>IFERROR(VLOOKUP($E103,BI!$K:$P,6,0),0)</f>
        <v>0</v>
      </c>
      <c r="AL103" s="223">
        <f>IFERROR(VLOOKUP($E103,'Apr Plan'!$C:$L,8,0),0)</f>
        <v>0</v>
      </c>
      <c r="AM103" s="223">
        <f>IFERROR(VLOOKUP($E103,'Apr Plan'!$C:$L,9,0),0)</f>
        <v>0</v>
      </c>
      <c r="AN103" s="223">
        <f t="shared" si="84"/>
        <v>0</v>
      </c>
      <c r="AO103" s="79"/>
      <c r="AP103" s="228" t="str">
        <f t="shared" si="85"/>
        <v>-</v>
      </c>
      <c r="AQ103" s="228" t="str">
        <f t="shared" si="86"/>
        <v>-</v>
      </c>
      <c r="AR103" s="228" t="str">
        <f t="shared" si="87"/>
        <v>-</v>
      </c>
      <c r="AS103" s="228" t="str">
        <f t="shared" si="88"/>
        <v>-</v>
      </c>
      <c r="AT103" s="228" t="str">
        <f t="shared" si="89"/>
        <v>-</v>
      </c>
      <c r="AU103" s="228" t="str">
        <f t="shared" si="90"/>
        <v>-</v>
      </c>
      <c r="AV103" s="161"/>
      <c r="AW103" s="239">
        <f t="shared" si="95"/>
        <v>1</v>
      </c>
      <c r="AX103" s="239">
        <f t="shared" si="96"/>
        <v>0</v>
      </c>
      <c r="AY103" s="168">
        <f t="shared" si="97"/>
        <v>0.5</v>
      </c>
      <c r="AZ103" s="168" t="str">
        <f t="shared" si="98"/>
        <v>-</v>
      </c>
      <c r="BA103" s="168" t="str">
        <f t="shared" si="99"/>
        <v>-</v>
      </c>
      <c r="BB103" s="168">
        <f t="shared" si="100"/>
        <v>0.91006517016654598</v>
      </c>
      <c r="BC103" s="168">
        <f t="shared" si="101"/>
        <v>8.9934829833454022E-2</v>
      </c>
      <c r="BD103" s="79"/>
      <c r="BE103" s="79"/>
    </row>
    <row r="104" spans="1:57" customFormat="1" x14ac:dyDescent="0.25">
      <c r="A104" s="158"/>
      <c r="B104" s="222" t="str">
        <f>IFERROR(VLOOKUP(D104,Reference!A:C,3,0),"-")</f>
        <v>Oth-34</v>
      </c>
      <c r="C104" s="222" t="str">
        <f>VLOOKUP(E104,'Doctors Data'!$A:$C,3,0)</f>
        <v>SNB</v>
      </c>
      <c r="D104" s="222" t="str">
        <f>IFERROR(VLOOKUP(E104,'Doctors Data'!$A:$D,4,0),VLOOKUP(E104,BI!$A:$B,2,0))</f>
        <v>Other</v>
      </c>
      <c r="E104" s="236" t="s">
        <v>3</v>
      </c>
      <c r="F104" s="223">
        <f>IFERROR(VLOOKUP($E104,BI!$A:$D,3,0),0)</f>
        <v>0</v>
      </c>
      <c r="G104" s="237">
        <f>SUMIFS('Exam &amp; Follow BI'!$J:$J,'Exam &amp; Follow BI'!$D:$D,$E104,'Exam &amp; Follow BI'!$L:$L,G$43)</f>
        <v>1</v>
      </c>
      <c r="H104" s="237">
        <f>SUMIFS('Exam &amp; Follow BI'!$J:$J,'Exam &amp; Follow BI'!$D:$D,$E104,'Exam &amp; Follow BI'!$L:$L,H$43)</f>
        <v>0</v>
      </c>
      <c r="I104" s="223">
        <f>IFERROR(VLOOKUP($E104,BI!$A:$D,4,0),0)</f>
        <v>6377.0599999999995</v>
      </c>
      <c r="J104" s="223">
        <f t="shared" si="102"/>
        <v>0</v>
      </c>
      <c r="K104" s="237">
        <f>IFERROR(VLOOKUP($E104,BI!$A:$F,5,0),0)</f>
        <v>6377.0599999999995</v>
      </c>
      <c r="L104" s="237">
        <f>IFERROR(VLOOKUP($E104,BI!$A:$F,6,0),0)</f>
        <v>0</v>
      </c>
      <c r="M104" s="238">
        <f t="shared" si="93"/>
        <v>0</v>
      </c>
      <c r="N104" s="238">
        <f t="shared" si="94"/>
        <v>0</v>
      </c>
      <c r="O104" s="238">
        <f t="shared" si="69"/>
        <v>6377.0599999999995</v>
      </c>
      <c r="P104" s="237">
        <f>IFERROR(ROUND(VLOOKUP($E104,'Apr Plan'!$C$7:$T$58,14,0),0),0)</f>
        <v>0</v>
      </c>
      <c r="Q104" s="237">
        <f>IFERROR(VLOOKUP($E104,'Apr Plan'!$C$7:$T$58,15,0),0)</f>
        <v>0</v>
      </c>
      <c r="R104" s="223">
        <f t="shared" si="103"/>
        <v>0</v>
      </c>
      <c r="S104" s="237">
        <f>IFERROR(VLOOKUP($E104,'Doctors Data'!$AE:$AH,3,0),1)*$Q104</f>
        <v>0</v>
      </c>
      <c r="T104" s="237">
        <f t="shared" si="70"/>
        <v>0</v>
      </c>
      <c r="U104" s="223">
        <f t="shared" si="71"/>
        <v>0</v>
      </c>
      <c r="V104" s="223">
        <f t="shared" si="72"/>
        <v>11023.912799999993</v>
      </c>
      <c r="W104" s="223">
        <f t="shared" si="73"/>
        <v>0</v>
      </c>
      <c r="X104" s="223">
        <f t="shared" si="74"/>
        <v>11023.912799999993</v>
      </c>
      <c r="Y104" s="223">
        <f t="shared" si="75"/>
        <v>0</v>
      </c>
      <c r="Z104" s="181">
        <f t="shared" si="76"/>
        <v>6377.0599999999995</v>
      </c>
      <c r="AA104" s="181">
        <f t="shared" si="77"/>
        <v>0</v>
      </c>
      <c r="AB104" s="223">
        <f t="shared" si="78"/>
        <v>0</v>
      </c>
      <c r="AC104" s="223">
        <f t="shared" si="79"/>
        <v>26571.083333333332</v>
      </c>
      <c r="AD104" s="223">
        <f t="shared" si="80"/>
        <v>0</v>
      </c>
      <c r="AE104" s="223">
        <f t="shared" si="81"/>
        <v>26571.083333333332</v>
      </c>
      <c r="AF104" s="223">
        <f t="shared" si="82"/>
        <v>0</v>
      </c>
      <c r="AG104" s="223">
        <f>IFERROR(IF($AG$42=$BO$2,VLOOKUP($E104,BI!$K:$P,3,0),"test"),0)</f>
        <v>0</v>
      </c>
      <c r="AH104" s="223">
        <f>IFERROR(VLOOKUP($E104,BI!$K:$P,4,0),0)</f>
        <v>45932.969999999972</v>
      </c>
      <c r="AI104" s="223">
        <f t="shared" si="83"/>
        <v>0</v>
      </c>
      <c r="AJ104" s="223">
        <f>IFERROR(VLOOKUP($E104,BI!$K:$P,5,0),0)</f>
        <v>45932.969999999972</v>
      </c>
      <c r="AK104" s="223">
        <f>IFERROR(VLOOKUP($E104,BI!$K:$P,6,0),0)</f>
        <v>0</v>
      </c>
      <c r="AL104" s="223">
        <f>IFERROR(VLOOKUP($E104,'Apr Plan'!$C:$L,8,0),0)</f>
        <v>0</v>
      </c>
      <c r="AM104" s="223">
        <f>IFERROR(VLOOKUP($E104,'Apr Plan'!$C:$L,9,0),0)</f>
        <v>0</v>
      </c>
      <c r="AN104" s="223">
        <f t="shared" si="84"/>
        <v>0</v>
      </c>
      <c r="AO104" s="79"/>
      <c r="AP104" s="228" t="str">
        <f t="shared" si="85"/>
        <v>-</v>
      </c>
      <c r="AQ104" s="228" t="str">
        <f t="shared" si="86"/>
        <v>-</v>
      </c>
      <c r="AR104" s="228" t="str">
        <f t="shared" si="87"/>
        <v>-</v>
      </c>
      <c r="AS104" s="228" t="str">
        <f t="shared" si="88"/>
        <v>-</v>
      </c>
      <c r="AT104" s="228">
        <f t="shared" si="89"/>
        <v>0.57847518532621223</v>
      </c>
      <c r="AU104" s="228" t="str">
        <f t="shared" si="90"/>
        <v>-</v>
      </c>
      <c r="AV104" s="161"/>
      <c r="AW104" s="239">
        <f t="shared" si="95"/>
        <v>1</v>
      </c>
      <c r="AX104" s="239">
        <f t="shared" si="96"/>
        <v>0</v>
      </c>
      <c r="AY104" s="168" t="str">
        <f t="shared" si="97"/>
        <v>-</v>
      </c>
      <c r="AZ104" s="168" t="str">
        <f t="shared" si="98"/>
        <v>-</v>
      </c>
      <c r="BA104" s="168" t="str">
        <f t="shared" si="99"/>
        <v>-</v>
      </c>
      <c r="BB104" s="168">
        <f t="shared" si="100"/>
        <v>1</v>
      </c>
      <c r="BC104" s="168">
        <f t="shared" si="101"/>
        <v>0</v>
      </c>
      <c r="BD104" s="79"/>
      <c r="BE104" s="79"/>
    </row>
    <row r="105" spans="1:57" customFormat="1" x14ac:dyDescent="0.25">
      <c r="A105" s="158"/>
      <c r="B105" s="222" t="str">
        <f>IFERROR(VLOOKUP(D105,Reference!A:C,3,0),"-")</f>
        <v>Oph-15</v>
      </c>
      <c r="C105" s="222" t="str">
        <f>VLOOKUP(E105,'Doctors Data'!$A:$C,3,0)</f>
        <v>SNB</v>
      </c>
      <c r="D105" s="222" t="str">
        <f>IFERROR(VLOOKUP(E105,'Doctors Data'!$A:$D,4,0),VLOOKUP(E105,BI!$A:$B,2,0))</f>
        <v>Ophthalmology</v>
      </c>
      <c r="E105" s="236" t="s">
        <v>409</v>
      </c>
      <c r="F105" s="223">
        <f>IFERROR(VLOOKUP($E105,BI!$A:$D,3,0),0)</f>
        <v>16</v>
      </c>
      <c r="G105" s="237">
        <f>SUMIFS('Exam &amp; Follow BI'!$J:$J,'Exam &amp; Follow BI'!$D:$D,$E105,'Exam &amp; Follow BI'!$L:$L,G$43)</f>
        <v>11</v>
      </c>
      <c r="H105" s="237">
        <f>SUMIFS('Exam &amp; Follow BI'!$J:$J,'Exam &amp; Follow BI'!$D:$D,$E105,'Exam &amp; Follow BI'!$L:$L,H$43)</f>
        <v>0</v>
      </c>
      <c r="I105" s="223">
        <f>IFERROR(VLOOKUP($E105,BI!$A:$D,4,0),0)</f>
        <v>1861.5500000000002</v>
      </c>
      <c r="J105" s="223">
        <f t="shared" si="102"/>
        <v>116.34687500000001</v>
      </c>
      <c r="K105" s="237">
        <f>IFERROR(VLOOKUP($E105,BI!$A:$F,5,0),0)</f>
        <v>1768.4</v>
      </c>
      <c r="L105" s="237">
        <f>IFERROR(VLOOKUP($E105,BI!$A:$F,6,0),0)</f>
        <v>93.15</v>
      </c>
      <c r="M105" s="238">
        <f t="shared" si="93"/>
        <v>1861.5500000000002</v>
      </c>
      <c r="N105" s="238">
        <f t="shared" si="94"/>
        <v>0</v>
      </c>
      <c r="O105" s="238">
        <f t="shared" si="69"/>
        <v>1861.5500000000002</v>
      </c>
      <c r="P105" s="237">
        <f>IFERROR(ROUND(VLOOKUP($E105,'Apr Plan'!$C$7:$T$58,14,0),0),0)</f>
        <v>0</v>
      </c>
      <c r="Q105" s="237">
        <f>IFERROR(VLOOKUP($E105,'Apr Plan'!$C$7:$T$58,15,0),0)</f>
        <v>0</v>
      </c>
      <c r="R105" s="223">
        <f t="shared" si="103"/>
        <v>0</v>
      </c>
      <c r="S105" s="237">
        <f>IFERROR(VLOOKUP($E105,'Doctors Data'!$AE:$AH,3,0),1)*$Q105</f>
        <v>0</v>
      </c>
      <c r="T105" s="237">
        <f t="shared" si="70"/>
        <v>0</v>
      </c>
      <c r="U105" s="223">
        <f t="shared" si="71"/>
        <v>0</v>
      </c>
      <c r="V105" s="223">
        <f t="shared" si="72"/>
        <v>0</v>
      </c>
      <c r="W105" s="223">
        <f t="shared" si="73"/>
        <v>0</v>
      </c>
      <c r="X105" s="223">
        <f t="shared" si="74"/>
        <v>0</v>
      </c>
      <c r="Y105" s="223">
        <f t="shared" si="75"/>
        <v>0</v>
      </c>
      <c r="Z105" s="181">
        <f t="shared" si="76"/>
        <v>1768.4</v>
      </c>
      <c r="AA105" s="181">
        <f t="shared" si="77"/>
        <v>93.15</v>
      </c>
      <c r="AB105" s="223">
        <f t="shared" si="78"/>
        <v>66.666666666666671</v>
      </c>
      <c r="AC105" s="223">
        <f t="shared" si="79"/>
        <v>7756.4583333333339</v>
      </c>
      <c r="AD105" s="223">
        <f t="shared" si="80"/>
        <v>116.346875</v>
      </c>
      <c r="AE105" s="223">
        <f t="shared" si="81"/>
        <v>7368.3333333333339</v>
      </c>
      <c r="AF105" s="223">
        <f t="shared" si="82"/>
        <v>388.12500000000006</v>
      </c>
      <c r="AG105" s="223">
        <f>IFERROR(IF($AG$42=$BO$2,VLOOKUP($E105,BI!$K:$P,3,0),"test"),0)</f>
        <v>0</v>
      </c>
      <c r="AH105" s="223">
        <f>IFERROR(VLOOKUP($E105,BI!$K:$P,4,0),0)</f>
        <v>0</v>
      </c>
      <c r="AI105" s="223">
        <f t="shared" si="83"/>
        <v>0</v>
      </c>
      <c r="AJ105" s="223">
        <f>IFERROR(VLOOKUP($E105,BI!$K:$P,5,0),0)</f>
        <v>0</v>
      </c>
      <c r="AK105" s="223">
        <f>IFERROR(VLOOKUP($E105,BI!$K:$P,6,0),0)</f>
        <v>0</v>
      </c>
      <c r="AL105" s="223">
        <f>IFERROR(VLOOKUP($E105,'Apr Plan'!$C:$L,8,0),0)</f>
        <v>0</v>
      </c>
      <c r="AM105" s="223">
        <f>IFERROR(VLOOKUP($E105,'Apr Plan'!$C:$L,9,0),0)</f>
        <v>0</v>
      </c>
      <c r="AN105" s="223">
        <f t="shared" si="84"/>
        <v>0</v>
      </c>
      <c r="AO105" s="79"/>
      <c r="AP105" s="228" t="str">
        <f t="shared" si="85"/>
        <v>-</v>
      </c>
      <c r="AQ105" s="228" t="str">
        <f t="shared" si="86"/>
        <v>-</v>
      </c>
      <c r="AR105" s="228" t="str">
        <f t="shared" si="87"/>
        <v>-</v>
      </c>
      <c r="AS105" s="228" t="str">
        <f t="shared" si="88"/>
        <v>-</v>
      </c>
      <c r="AT105" s="228" t="str">
        <f t="shared" si="89"/>
        <v>-</v>
      </c>
      <c r="AU105" s="228" t="str">
        <f t="shared" si="90"/>
        <v>-</v>
      </c>
      <c r="AV105" s="161"/>
      <c r="AW105" s="239">
        <f t="shared" si="95"/>
        <v>1</v>
      </c>
      <c r="AX105" s="239">
        <f t="shared" si="96"/>
        <v>0</v>
      </c>
      <c r="AY105" s="168">
        <f t="shared" si="97"/>
        <v>0.6875</v>
      </c>
      <c r="AZ105" s="168" t="str">
        <f t="shared" si="98"/>
        <v>-</v>
      </c>
      <c r="BA105" s="168" t="str">
        <f t="shared" si="99"/>
        <v>-</v>
      </c>
      <c r="BB105" s="168">
        <f t="shared" si="100"/>
        <v>0.94996105396040931</v>
      </c>
      <c r="BC105" s="168">
        <f t="shared" si="101"/>
        <v>5.0038946039590665E-2</v>
      </c>
      <c r="BD105" s="79"/>
      <c r="BE105" s="79"/>
    </row>
    <row r="106" spans="1:57" customFormat="1" x14ac:dyDescent="0.25">
      <c r="A106" s="158"/>
      <c r="B106" s="222" t="str">
        <f>IFERROR(VLOOKUP(D106,Reference!A:C,3,0),"-")</f>
        <v>scr-29</v>
      </c>
      <c r="C106" s="222" t="str">
        <f>VLOOKUP(E106,'Doctors Data'!$A:$C,3,0)</f>
        <v>FWZ</v>
      </c>
      <c r="D106" s="222" t="str">
        <f>IFERROR(VLOOKUP(E106,'Doctors Data'!$A:$D,4,0),VLOOKUP(E106,BI!$A:$B,2,0))</f>
        <v>Screening &amp; Scaling</v>
      </c>
      <c r="E106" s="236" t="s">
        <v>475</v>
      </c>
      <c r="F106" s="223">
        <f>IFERROR(VLOOKUP($E106,BI!$A:$D,3,0),0)</f>
        <v>6</v>
      </c>
      <c r="G106" s="237">
        <f>SUMIFS('Exam &amp; Follow BI'!$J:$J,'Exam &amp; Follow BI'!$D:$D,$E106,'Exam &amp; Follow BI'!$L:$L,G$43)</f>
        <v>6</v>
      </c>
      <c r="H106" s="237">
        <f>SUMIFS('Exam &amp; Follow BI'!$J:$J,'Exam &amp; Follow BI'!$D:$D,$E106,'Exam &amp; Follow BI'!$L:$L,H$43)</f>
        <v>0</v>
      </c>
      <c r="I106" s="223">
        <f>IFERROR(VLOOKUP($E106,BI!$A:$D,4,0),0)</f>
        <v>447</v>
      </c>
      <c r="J106" s="223">
        <f t="shared" si="102"/>
        <v>74.5</v>
      </c>
      <c r="K106" s="237">
        <f>IFERROR(VLOOKUP($E106,BI!$A:$F,5,0),0)</f>
        <v>447</v>
      </c>
      <c r="L106" s="237">
        <f>IFERROR(VLOOKUP($E106,BI!$A:$F,6,0),0)</f>
        <v>0</v>
      </c>
      <c r="M106" s="238">
        <f t="shared" si="93"/>
        <v>447</v>
      </c>
      <c r="N106" s="238">
        <f t="shared" si="94"/>
        <v>0</v>
      </c>
      <c r="O106" s="238">
        <f t="shared" si="69"/>
        <v>447</v>
      </c>
      <c r="P106" s="237">
        <f>IFERROR(ROUND(VLOOKUP($E106,'Apr Plan'!$C$7:$T$58,14,0),0),0)</f>
        <v>0</v>
      </c>
      <c r="Q106" s="237">
        <f>IFERROR(VLOOKUP($E106,'Apr Plan'!$C$7:$T$58,15,0),0)</f>
        <v>0</v>
      </c>
      <c r="R106" s="223">
        <f t="shared" si="103"/>
        <v>0</v>
      </c>
      <c r="S106" s="237">
        <f>IFERROR(VLOOKUP($E106,'Doctors Data'!$AE:$AH,3,0),1)*$Q106</f>
        <v>0</v>
      </c>
      <c r="T106" s="237">
        <f t="shared" si="70"/>
        <v>0</v>
      </c>
      <c r="U106" s="223">
        <f t="shared" si="71"/>
        <v>0</v>
      </c>
      <c r="V106" s="223">
        <f t="shared" si="72"/>
        <v>0</v>
      </c>
      <c r="W106" s="223">
        <f t="shared" si="73"/>
        <v>0</v>
      </c>
      <c r="X106" s="223">
        <f t="shared" si="74"/>
        <v>0</v>
      </c>
      <c r="Y106" s="223">
        <f t="shared" si="75"/>
        <v>0</v>
      </c>
      <c r="Z106" s="181">
        <f t="shared" si="76"/>
        <v>447</v>
      </c>
      <c r="AA106" s="181">
        <f t="shared" si="77"/>
        <v>0</v>
      </c>
      <c r="AB106" s="223">
        <f t="shared" si="78"/>
        <v>25</v>
      </c>
      <c r="AC106" s="223">
        <f t="shared" si="79"/>
        <v>1862.5</v>
      </c>
      <c r="AD106" s="223">
        <f t="shared" si="80"/>
        <v>74.5</v>
      </c>
      <c r="AE106" s="223">
        <f t="shared" si="81"/>
        <v>1862.5</v>
      </c>
      <c r="AF106" s="223">
        <f t="shared" si="82"/>
        <v>0</v>
      </c>
      <c r="AG106" s="223">
        <f>IFERROR(IF($AG$42=$BO$2,VLOOKUP($E106,BI!$K:$P,3,0),"test"),0)</f>
        <v>0</v>
      </c>
      <c r="AH106" s="223">
        <f>IFERROR(VLOOKUP($E106,BI!$K:$P,4,0),0)</f>
        <v>0</v>
      </c>
      <c r="AI106" s="223">
        <f t="shared" si="83"/>
        <v>0</v>
      </c>
      <c r="AJ106" s="223">
        <f>IFERROR(VLOOKUP($E106,BI!$K:$P,5,0),0)</f>
        <v>0</v>
      </c>
      <c r="AK106" s="223">
        <f>IFERROR(VLOOKUP($E106,BI!$K:$P,6,0),0)</f>
        <v>0</v>
      </c>
      <c r="AL106" s="223">
        <f>IFERROR(VLOOKUP($E106,'Apr Plan'!$C:$L,8,0),0)</f>
        <v>0</v>
      </c>
      <c r="AM106" s="223">
        <f>IFERROR(VLOOKUP($E106,'Apr Plan'!$C:$L,9,0),0)</f>
        <v>0</v>
      </c>
      <c r="AN106" s="223">
        <f t="shared" si="84"/>
        <v>0</v>
      </c>
      <c r="AO106" s="79"/>
      <c r="AP106" s="228" t="str">
        <f t="shared" si="85"/>
        <v>-</v>
      </c>
      <c r="AQ106" s="228" t="str">
        <f t="shared" si="86"/>
        <v>-</v>
      </c>
      <c r="AR106" s="228" t="str">
        <f t="shared" si="87"/>
        <v>-</v>
      </c>
      <c r="AS106" s="228" t="str">
        <f t="shared" si="88"/>
        <v>-</v>
      </c>
      <c r="AT106" s="228" t="str">
        <f t="shared" si="89"/>
        <v>-</v>
      </c>
      <c r="AU106" s="228" t="str">
        <f t="shared" si="90"/>
        <v>-</v>
      </c>
      <c r="AV106" s="161"/>
      <c r="AW106" s="239">
        <f t="shared" si="95"/>
        <v>1</v>
      </c>
      <c r="AX106" s="239">
        <f t="shared" si="96"/>
        <v>0</v>
      </c>
      <c r="AY106" s="168">
        <f t="shared" si="97"/>
        <v>1</v>
      </c>
      <c r="AZ106" s="168" t="str">
        <f t="shared" si="98"/>
        <v>-</v>
      </c>
      <c r="BA106" s="168" t="str">
        <f t="shared" si="99"/>
        <v>-</v>
      </c>
      <c r="BB106" s="168">
        <f t="shared" si="100"/>
        <v>1</v>
      </c>
      <c r="BC106" s="168">
        <f t="shared" si="101"/>
        <v>0</v>
      </c>
      <c r="BD106" s="79"/>
      <c r="BE106" s="79"/>
    </row>
    <row r="107" spans="1:57" customFormat="1" x14ac:dyDescent="0.25">
      <c r="A107" s="158"/>
      <c r="B107" s="222" t="str">
        <f>IFERROR(VLOOKUP(D107,Reference!A:C,3,0),"-")</f>
        <v>Oph-15</v>
      </c>
      <c r="C107" s="222" t="str">
        <f>VLOOKUP(E107,'Doctors Data'!$A:$C,3,0)</f>
        <v>SNB</v>
      </c>
      <c r="D107" s="222" t="str">
        <f>IFERROR(VLOOKUP(E107,'Doctors Data'!$A:$D,4,0),VLOOKUP(E107,BI!$A:$B,2,0))</f>
        <v>Ophthalmology</v>
      </c>
      <c r="E107" s="236" t="s">
        <v>242</v>
      </c>
      <c r="F107" s="223">
        <f>IFERROR(VLOOKUP($E107,BI!$A:$D,3,0),0)</f>
        <v>19</v>
      </c>
      <c r="G107" s="237">
        <f>SUMIFS('Exam &amp; Follow BI'!$J:$J,'Exam &amp; Follow BI'!$D:$D,$E107,'Exam &amp; Follow BI'!$L:$L,G$43)</f>
        <v>14</v>
      </c>
      <c r="H107" s="237">
        <f>SUMIFS('Exam &amp; Follow BI'!$J:$J,'Exam &amp; Follow BI'!$D:$D,$E107,'Exam &amp; Follow BI'!$L:$L,H$43)</f>
        <v>2</v>
      </c>
      <c r="I107" s="223">
        <f>IFERROR(VLOOKUP($E107,BI!$A:$D,4,0),0)</f>
        <v>3936.1</v>
      </c>
      <c r="J107" s="223">
        <f t="shared" ref="J107" si="104">IFERROR(I107/F107,0)</f>
        <v>207.16315789473683</v>
      </c>
      <c r="K107" s="237">
        <f>IFERROR(VLOOKUP($E107,BI!$A:$F,5,0),0)</f>
        <v>3594.5499999999997</v>
      </c>
      <c r="L107" s="237">
        <f>IFERROR(VLOOKUP($E107,BI!$A:$F,6,0),0)</f>
        <v>341.54999999999995</v>
      </c>
      <c r="M107" s="238">
        <f t="shared" si="93"/>
        <v>3936.1</v>
      </c>
      <c r="N107" s="238">
        <f t="shared" si="94"/>
        <v>0</v>
      </c>
      <c r="O107" s="238">
        <f t="shared" si="69"/>
        <v>3936.1</v>
      </c>
      <c r="P107" s="237">
        <f>IFERROR(ROUND(VLOOKUP($E107,'Apr Plan'!$C$7:$T$58,14,0),0),0)</f>
        <v>0</v>
      </c>
      <c r="Q107" s="237">
        <f>IFERROR(VLOOKUP($E107,'Apr Plan'!$C$7:$T$58,15,0),0)</f>
        <v>0</v>
      </c>
      <c r="R107" s="223">
        <f t="shared" ref="R107" si="105">IFERROR(Q107/P107,0)</f>
        <v>0</v>
      </c>
      <c r="S107" s="237">
        <f>IFERROR(VLOOKUP($E107,'Doctors Data'!$AE:$AH,3,0),1)*$Q107</f>
        <v>0</v>
      </c>
      <c r="T107" s="237">
        <f t="shared" ref="T107" si="106">Q107-S107</f>
        <v>0</v>
      </c>
      <c r="U107" s="223">
        <f t="shared" si="71"/>
        <v>0</v>
      </c>
      <c r="V107" s="223">
        <f t="shared" si="72"/>
        <v>0</v>
      </c>
      <c r="W107" s="223">
        <f t="shared" si="73"/>
        <v>0</v>
      </c>
      <c r="X107" s="223">
        <f t="shared" si="74"/>
        <v>0</v>
      </c>
      <c r="Y107" s="223">
        <f t="shared" si="75"/>
        <v>0</v>
      </c>
      <c r="Z107" s="181">
        <f t="shared" si="76"/>
        <v>3594.5499999999997</v>
      </c>
      <c r="AA107" s="181">
        <f t="shared" si="77"/>
        <v>341.54999999999995</v>
      </c>
      <c r="AB107" s="223">
        <f t="shared" si="78"/>
        <v>79.166666666666671</v>
      </c>
      <c r="AC107" s="223">
        <f t="shared" si="79"/>
        <v>16400.416666666668</v>
      </c>
      <c r="AD107" s="223">
        <f t="shared" si="80"/>
        <v>207.16315789473686</v>
      </c>
      <c r="AE107" s="223">
        <f t="shared" si="81"/>
        <v>14977.291666666666</v>
      </c>
      <c r="AF107" s="223">
        <f t="shared" si="82"/>
        <v>1423.1249999999998</v>
      </c>
      <c r="AG107" s="223">
        <f>IFERROR(IF($AG$42=$BO$2,VLOOKUP($E107,BI!$K:$P,3,0),"test"),0)</f>
        <v>0</v>
      </c>
      <c r="AH107" s="223">
        <f>IFERROR(VLOOKUP($E107,BI!$K:$P,4,0),0)</f>
        <v>0</v>
      </c>
      <c r="AI107" s="223">
        <f t="shared" si="83"/>
        <v>0</v>
      </c>
      <c r="AJ107" s="223">
        <f>IFERROR(VLOOKUP($E107,BI!$K:$P,5,0),0)</f>
        <v>0</v>
      </c>
      <c r="AK107" s="223">
        <f>IFERROR(VLOOKUP($E107,BI!$K:$P,6,0),0)</f>
        <v>0</v>
      </c>
      <c r="AL107" s="223">
        <f>IFERROR(VLOOKUP($E107,'Apr Plan'!$C:$L,8,0),0)</f>
        <v>0</v>
      </c>
      <c r="AM107" s="223">
        <f>IFERROR(VLOOKUP($E107,'Apr Plan'!$C:$L,9,0),0)</f>
        <v>0</v>
      </c>
      <c r="AN107" s="223">
        <f t="shared" si="84"/>
        <v>0</v>
      </c>
      <c r="AO107" s="79"/>
      <c r="AP107" s="228" t="str">
        <f t="shared" si="85"/>
        <v>-</v>
      </c>
      <c r="AQ107" s="228" t="str">
        <f t="shared" si="86"/>
        <v>-</v>
      </c>
      <c r="AR107" s="228" t="str">
        <f t="shared" si="87"/>
        <v>-</v>
      </c>
      <c r="AS107" s="228" t="str">
        <f t="shared" si="88"/>
        <v>-</v>
      </c>
      <c r="AT107" s="228" t="str">
        <f t="shared" si="89"/>
        <v>-</v>
      </c>
      <c r="AU107" s="228" t="str">
        <f t="shared" si="90"/>
        <v>-</v>
      </c>
      <c r="AV107" s="161"/>
      <c r="AW107" s="239">
        <f t="shared" si="95"/>
        <v>0.875</v>
      </c>
      <c r="AX107" s="239">
        <f t="shared" si="96"/>
        <v>0.125</v>
      </c>
      <c r="AY107" s="168">
        <f t="shared" si="97"/>
        <v>0.73684210526315785</v>
      </c>
      <c r="AZ107" s="168" t="str">
        <f t="shared" si="98"/>
        <v>-</v>
      </c>
      <c r="BA107" s="168" t="str">
        <f t="shared" si="99"/>
        <v>-</v>
      </c>
      <c r="BB107" s="168">
        <f t="shared" si="100"/>
        <v>0.91322628998246991</v>
      </c>
      <c r="BC107" s="168">
        <f t="shared" si="101"/>
        <v>8.6773710017530037E-2</v>
      </c>
      <c r="BD107" s="79"/>
      <c r="BE107" s="79"/>
    </row>
    <row r="108" spans="1:57" customFormat="1" x14ac:dyDescent="0.25">
      <c r="A108" s="158"/>
      <c r="E108" s="79"/>
      <c r="F108" s="79"/>
      <c r="G108" s="79"/>
      <c r="H108" s="79"/>
      <c r="I108" s="79"/>
      <c r="J108" s="79"/>
      <c r="K108" s="79"/>
      <c r="L108" s="79"/>
      <c r="M108" s="79"/>
      <c r="N108" s="79"/>
      <c r="O108" s="79"/>
      <c r="P108" s="79"/>
      <c r="Q108" s="79"/>
      <c r="R108" s="79"/>
      <c r="S108" s="79"/>
      <c r="T108" s="79"/>
      <c r="U108" s="79"/>
      <c r="V108" s="79"/>
      <c r="W108" s="79"/>
      <c r="X108" s="161"/>
      <c r="Y108" s="226"/>
      <c r="Z108" s="226"/>
      <c r="AA108" s="79"/>
      <c r="AB108" s="226"/>
      <c r="AC108" s="226"/>
      <c r="AD108" s="161"/>
      <c r="AE108" s="79"/>
      <c r="AF108" s="79"/>
      <c r="AG108" s="79"/>
      <c r="AH108" s="79"/>
      <c r="AI108" s="79"/>
      <c r="AJ108" s="79"/>
      <c r="AK108" s="79"/>
      <c r="AL108" s="79"/>
      <c r="AM108" s="79"/>
      <c r="AN108" s="79"/>
      <c r="AO108" s="79"/>
      <c r="AP108" s="161"/>
      <c r="AQ108" s="161"/>
      <c r="AR108" s="161"/>
      <c r="AS108" s="161"/>
      <c r="AT108" s="161"/>
      <c r="AU108" s="161"/>
      <c r="AV108" s="161"/>
      <c r="AW108" s="79"/>
      <c r="AX108" s="79"/>
      <c r="AY108" s="79"/>
      <c r="AZ108" s="79"/>
      <c r="BA108" s="79"/>
      <c r="BB108" s="79"/>
      <c r="BC108" s="79"/>
      <c r="BD108" s="79"/>
      <c r="BE108" s="79"/>
    </row>
    <row r="109" spans="1:57" customFormat="1" x14ac:dyDescent="0.25">
      <c r="A109" s="158"/>
      <c r="E109" s="79"/>
      <c r="F109" s="79"/>
      <c r="G109" s="79"/>
      <c r="H109" s="79"/>
      <c r="I109" s="226"/>
      <c r="J109" s="226"/>
      <c r="K109" s="226"/>
      <c r="L109" s="226"/>
      <c r="M109" s="161"/>
      <c r="N109" s="161"/>
      <c r="O109" s="161"/>
      <c r="P109" s="161"/>
      <c r="Q109" s="226"/>
      <c r="R109" s="226"/>
      <c r="S109" s="226"/>
      <c r="T109" s="226"/>
      <c r="U109" s="161"/>
      <c r="V109" s="161"/>
      <c r="W109" s="161"/>
      <c r="X109" s="161"/>
      <c r="Y109" s="226"/>
      <c r="Z109" s="226"/>
      <c r="AA109" s="79"/>
      <c r="AB109" s="226"/>
      <c r="AC109" s="226"/>
      <c r="AD109" s="161"/>
      <c r="AE109" s="161"/>
      <c r="AF109" s="161"/>
      <c r="AG109" s="161"/>
      <c r="AH109" s="79"/>
      <c r="AI109" s="79"/>
      <c r="AJ109" s="79"/>
      <c r="AK109" s="79"/>
      <c r="AL109" s="79"/>
      <c r="AM109" s="79"/>
      <c r="AN109" s="79"/>
      <c r="AO109" s="79"/>
      <c r="AP109" s="161"/>
      <c r="AQ109" s="161"/>
      <c r="AR109" s="161"/>
      <c r="AS109" s="161"/>
      <c r="AT109" s="161"/>
      <c r="AU109" s="161"/>
      <c r="AV109" s="161"/>
      <c r="AW109" s="226"/>
      <c r="AX109" s="226"/>
      <c r="AY109" s="79"/>
      <c r="AZ109" s="226"/>
      <c r="BA109" s="226"/>
      <c r="BB109" s="161"/>
      <c r="BC109" s="161"/>
      <c r="BD109" s="79"/>
      <c r="BE109" s="79"/>
    </row>
    <row r="110" spans="1:57" customFormat="1" x14ac:dyDescent="0.25">
      <c r="A110" s="158"/>
      <c r="E110" s="79"/>
      <c r="F110" s="79"/>
      <c r="G110" s="79"/>
      <c r="H110" s="226"/>
      <c r="I110" s="226"/>
      <c r="J110" s="226"/>
      <c r="K110" s="226"/>
      <c r="L110" s="226"/>
      <c r="M110" s="161"/>
      <c r="N110" s="161"/>
      <c r="O110" s="161"/>
      <c r="P110" s="161"/>
      <c r="Q110" s="226"/>
      <c r="R110" s="226"/>
      <c r="S110" s="226"/>
      <c r="T110" s="226"/>
      <c r="U110" s="161"/>
      <c r="V110" s="161"/>
      <c r="W110" s="161"/>
      <c r="X110" s="161"/>
      <c r="Y110" s="226"/>
      <c r="Z110" s="226"/>
      <c r="AA110" s="79"/>
      <c r="AB110" s="226"/>
      <c r="AC110" s="226"/>
      <c r="AD110" s="161"/>
      <c r="AE110" s="161"/>
      <c r="AF110" s="161"/>
      <c r="AG110" s="161"/>
      <c r="AH110" s="79"/>
      <c r="AI110" s="79"/>
      <c r="AJ110" s="79"/>
      <c r="AK110" s="79"/>
      <c r="AL110" s="79"/>
      <c r="AM110" s="79"/>
      <c r="AN110" s="79"/>
      <c r="AO110" s="79"/>
      <c r="AP110" s="161"/>
      <c r="AQ110" s="161"/>
      <c r="AR110" s="161"/>
      <c r="AS110" s="161"/>
      <c r="AT110" s="161"/>
      <c r="AU110" s="161"/>
      <c r="AV110" s="161"/>
      <c r="AW110" s="226"/>
      <c r="AX110" s="226"/>
      <c r="AY110" s="79"/>
      <c r="AZ110" s="226"/>
      <c r="BA110" s="226"/>
      <c r="BB110" s="161"/>
      <c r="BC110" s="161"/>
      <c r="BD110" s="79"/>
      <c r="BE110" s="79"/>
    </row>
    <row r="111" spans="1:57" customFormat="1" x14ac:dyDescent="0.25">
      <c r="A111" s="158"/>
      <c r="E111" s="79"/>
      <c r="F111" s="79"/>
      <c r="G111" s="79"/>
      <c r="H111" s="226"/>
      <c r="I111" s="226"/>
      <c r="J111" s="226"/>
      <c r="K111" s="226"/>
      <c r="L111" s="226"/>
      <c r="M111" s="161"/>
      <c r="N111" s="161"/>
      <c r="O111" s="161"/>
      <c r="P111" s="161"/>
      <c r="Q111" s="226"/>
      <c r="R111" s="226"/>
      <c r="S111" s="226"/>
      <c r="T111" s="226"/>
      <c r="U111" s="161"/>
      <c r="V111" s="161"/>
      <c r="W111" s="161"/>
      <c r="X111" s="161"/>
      <c r="Y111" s="226"/>
      <c r="Z111" s="226"/>
      <c r="AA111" s="79"/>
      <c r="AB111" s="226"/>
      <c r="AC111" s="226"/>
      <c r="AD111" s="161"/>
      <c r="AE111" s="161"/>
      <c r="AF111" s="161"/>
      <c r="AG111" s="161"/>
      <c r="AH111" s="79"/>
      <c r="AI111" s="79"/>
      <c r="AJ111" s="79"/>
      <c r="AK111" s="79"/>
      <c r="AL111" s="79"/>
      <c r="AM111" s="79"/>
      <c r="AN111" s="79"/>
      <c r="AO111" s="79"/>
      <c r="AP111" s="161"/>
      <c r="AQ111" s="161"/>
      <c r="AR111" s="161"/>
      <c r="AS111" s="161"/>
      <c r="AT111" s="161"/>
      <c r="AU111" s="161"/>
      <c r="AV111" s="161"/>
      <c r="AW111" s="226"/>
      <c r="AX111" s="226"/>
      <c r="AY111" s="79"/>
      <c r="AZ111" s="226"/>
      <c r="BA111" s="226"/>
      <c r="BB111" s="161"/>
      <c r="BC111" s="161"/>
      <c r="BD111" s="79"/>
      <c r="BE111" s="79"/>
    </row>
    <row r="112" spans="1:57" x14ac:dyDescent="0.25">
      <c r="B112" s="156"/>
      <c r="E112" s="161"/>
      <c r="F112" s="161"/>
      <c r="G112" s="226"/>
      <c r="I112" s="161"/>
      <c r="J112" s="161"/>
      <c r="K112" s="161"/>
      <c r="L112" s="161"/>
      <c r="M112" s="161"/>
      <c r="N112" s="161"/>
      <c r="R112" s="161"/>
      <c r="S112" s="161"/>
      <c r="T112" s="161"/>
      <c r="U112" s="161"/>
    </row>
    <row r="113" spans="2:53" x14ac:dyDescent="0.25">
      <c r="B113" s="156"/>
      <c r="E113" s="161"/>
      <c r="F113" s="161"/>
      <c r="G113" s="226"/>
      <c r="I113" s="161"/>
      <c r="J113" s="161"/>
      <c r="K113" s="161"/>
      <c r="L113" s="161"/>
      <c r="M113" s="161"/>
      <c r="N113" s="161"/>
      <c r="R113" s="161"/>
      <c r="S113" s="161"/>
      <c r="T113" s="161"/>
      <c r="U113" s="161"/>
    </row>
    <row r="114" spans="2:53" x14ac:dyDescent="0.25">
      <c r="B114" s="156"/>
      <c r="E114" s="161"/>
      <c r="F114" s="161"/>
      <c r="G114" s="226"/>
      <c r="I114" s="161"/>
      <c r="J114" s="161"/>
      <c r="K114" s="161"/>
      <c r="L114" s="161"/>
      <c r="M114" s="161"/>
      <c r="N114" s="161"/>
      <c r="R114" s="161"/>
      <c r="S114" s="161"/>
      <c r="T114" s="161"/>
      <c r="U114" s="161"/>
    </row>
    <row r="115" spans="2:53" x14ac:dyDescent="0.25">
      <c r="B115" s="156"/>
      <c r="E115" s="161"/>
      <c r="F115" s="161"/>
      <c r="G115" s="226"/>
      <c r="I115" s="161"/>
      <c r="J115" s="161"/>
      <c r="K115" s="161"/>
      <c r="L115" s="161"/>
      <c r="M115" s="161"/>
      <c r="N115" s="161"/>
      <c r="R115" s="161"/>
      <c r="S115" s="161"/>
      <c r="T115" s="161"/>
      <c r="U115" s="161"/>
    </row>
    <row r="116" spans="2:53" x14ac:dyDescent="0.25">
      <c r="B116" s="156"/>
      <c r="E116" s="161"/>
      <c r="F116" s="161"/>
      <c r="G116" s="226"/>
      <c r="I116" s="161"/>
      <c r="J116" s="161"/>
      <c r="K116" s="161"/>
      <c r="L116" s="161"/>
      <c r="M116" s="161"/>
      <c r="N116" s="161"/>
      <c r="R116" s="161"/>
      <c r="S116" s="161"/>
      <c r="T116" s="161"/>
      <c r="U116" s="161"/>
    </row>
    <row r="117" spans="2:53" x14ac:dyDescent="0.25">
      <c r="B117" s="156"/>
      <c r="E117" s="161"/>
      <c r="F117" s="161"/>
      <c r="G117" s="226"/>
      <c r="I117" s="161"/>
      <c r="J117" s="161"/>
      <c r="K117" s="161"/>
      <c r="L117" s="161"/>
      <c r="M117" s="161"/>
      <c r="N117" s="161"/>
      <c r="R117" s="161"/>
      <c r="S117" s="161"/>
      <c r="T117" s="161"/>
      <c r="U117" s="161"/>
    </row>
    <row r="118" spans="2:53" x14ac:dyDescent="0.25">
      <c r="B118" s="156"/>
      <c r="E118" s="161"/>
      <c r="F118" s="161"/>
      <c r="G118" s="226"/>
      <c r="I118" s="161"/>
      <c r="J118" s="161"/>
      <c r="K118" s="161"/>
      <c r="L118" s="161"/>
      <c r="M118" s="161"/>
      <c r="N118" s="161"/>
      <c r="R118" s="161"/>
      <c r="S118" s="161"/>
      <c r="T118" s="161"/>
      <c r="U118" s="161"/>
    </row>
    <row r="119" spans="2:53" x14ac:dyDescent="0.25">
      <c r="B119" s="156"/>
      <c r="E119" s="161"/>
      <c r="F119" s="161"/>
      <c r="G119" s="226"/>
      <c r="I119" s="161"/>
      <c r="J119" s="161"/>
      <c r="K119" s="161"/>
      <c r="L119" s="161"/>
      <c r="M119" s="161"/>
      <c r="N119" s="161"/>
      <c r="R119" s="161"/>
      <c r="S119" s="161"/>
      <c r="T119" s="161"/>
      <c r="U119" s="161"/>
    </row>
    <row r="120" spans="2:53" x14ac:dyDescent="0.25">
      <c r="B120" s="156"/>
      <c r="E120" s="161"/>
      <c r="F120" s="161"/>
      <c r="G120" s="226"/>
      <c r="I120" s="161"/>
      <c r="J120" s="161"/>
      <c r="K120" s="161"/>
      <c r="L120" s="161"/>
      <c r="M120" s="161"/>
      <c r="N120" s="161"/>
      <c r="R120" s="161"/>
      <c r="S120" s="161"/>
      <c r="T120" s="161"/>
      <c r="U120" s="161"/>
    </row>
    <row r="121" spans="2:53" x14ac:dyDescent="0.25">
      <c r="B121" s="156"/>
      <c r="E121" s="161"/>
      <c r="F121" s="161"/>
      <c r="G121" s="226"/>
      <c r="I121" s="161"/>
      <c r="J121" s="161"/>
      <c r="K121" s="161"/>
      <c r="L121" s="161"/>
      <c r="M121" s="161"/>
      <c r="N121" s="161"/>
      <c r="R121" s="161"/>
      <c r="S121" s="161"/>
      <c r="T121" s="161"/>
      <c r="U121" s="161"/>
    </row>
    <row r="122" spans="2:53" x14ac:dyDescent="0.25">
      <c r="B122" s="156"/>
      <c r="E122" s="161"/>
      <c r="F122" s="161"/>
      <c r="G122" s="226"/>
      <c r="I122" s="161"/>
      <c r="J122" s="161"/>
      <c r="K122" s="161"/>
      <c r="L122" s="161"/>
      <c r="M122" s="161"/>
      <c r="N122" s="161"/>
      <c r="R122" s="161"/>
      <c r="S122" s="161"/>
      <c r="T122" s="161"/>
      <c r="U122" s="161"/>
    </row>
    <row r="123" spans="2:53" x14ac:dyDescent="0.25">
      <c r="B123" s="156"/>
      <c r="E123" s="161"/>
      <c r="F123" s="161"/>
      <c r="G123" s="226"/>
      <c r="I123" s="161"/>
      <c r="J123" s="161"/>
      <c r="K123" s="161"/>
      <c r="L123" s="161"/>
      <c r="M123" s="161"/>
      <c r="N123" s="161"/>
      <c r="R123" s="161"/>
      <c r="S123" s="161"/>
      <c r="T123" s="161"/>
      <c r="U123" s="161"/>
    </row>
    <row r="124" spans="2:53" x14ac:dyDescent="0.25">
      <c r="B124" s="156"/>
      <c r="E124" s="161"/>
      <c r="F124" s="161"/>
      <c r="G124" s="226"/>
      <c r="I124" s="161"/>
      <c r="J124" s="161"/>
      <c r="K124" s="161"/>
      <c r="L124" s="161"/>
      <c r="M124" s="161"/>
      <c r="N124" s="161"/>
      <c r="R124" s="161"/>
      <c r="S124" s="161"/>
      <c r="T124" s="161"/>
      <c r="U124" s="161"/>
    </row>
    <row r="125" spans="2:53" x14ac:dyDescent="0.25">
      <c r="B125" s="156"/>
      <c r="E125" s="161"/>
      <c r="F125" s="161"/>
      <c r="G125" s="226"/>
      <c r="I125" s="161"/>
      <c r="J125" s="161"/>
      <c r="K125" s="161"/>
      <c r="L125" s="161"/>
      <c r="M125" s="161"/>
      <c r="N125" s="161"/>
      <c r="R125" s="161"/>
      <c r="S125" s="161"/>
      <c r="T125" s="161"/>
      <c r="U125" s="161"/>
    </row>
    <row r="126" spans="2:53" x14ac:dyDescent="0.25">
      <c r="B126" s="156"/>
      <c r="E126" s="161"/>
      <c r="F126" s="161"/>
      <c r="G126" s="226"/>
      <c r="I126" s="161"/>
      <c r="J126" s="161"/>
      <c r="K126" s="161"/>
      <c r="L126" s="161"/>
      <c r="M126" s="161"/>
      <c r="N126" s="161"/>
      <c r="R126" s="161"/>
      <c r="S126" s="161"/>
      <c r="T126" s="161"/>
      <c r="U126" s="161"/>
    </row>
    <row r="127" spans="2:53" x14ac:dyDescent="0.25">
      <c r="B127" s="156"/>
      <c r="E127" s="161"/>
      <c r="F127" s="161"/>
      <c r="G127" s="226"/>
      <c r="I127" s="161"/>
      <c r="J127" s="161"/>
      <c r="K127" s="161"/>
      <c r="L127" s="161"/>
      <c r="M127" s="161"/>
      <c r="N127" s="161"/>
      <c r="R127" s="161"/>
      <c r="S127" s="161"/>
      <c r="T127" s="161"/>
      <c r="U127" s="161"/>
    </row>
    <row r="128" spans="2:53" x14ac:dyDescent="0.25">
      <c r="B128" s="156"/>
      <c r="E128" s="161"/>
      <c r="F128" s="161"/>
      <c r="G128" s="226"/>
      <c r="H128" s="226"/>
      <c r="M128" s="161"/>
      <c r="N128" s="161"/>
      <c r="Q128" s="226"/>
      <c r="U128" s="161"/>
      <c r="AW128" s="226"/>
      <c r="AX128" s="226"/>
      <c r="AY128" s="79"/>
      <c r="AZ128" s="226"/>
      <c r="BA128" s="226"/>
    </row>
    <row r="129" spans="2:53" x14ac:dyDescent="0.25">
      <c r="B129" s="156"/>
      <c r="E129" s="161"/>
      <c r="F129" s="161"/>
      <c r="G129" s="226"/>
      <c r="H129" s="226"/>
      <c r="M129" s="161"/>
      <c r="N129" s="161"/>
      <c r="Q129" s="226"/>
      <c r="U129" s="161"/>
      <c r="AW129" s="226"/>
      <c r="AX129" s="226"/>
      <c r="AY129" s="79"/>
      <c r="AZ129" s="226"/>
      <c r="BA129" s="226"/>
    </row>
    <row r="130" spans="2:53" x14ac:dyDescent="0.25">
      <c r="B130" s="156"/>
      <c r="E130" s="161"/>
      <c r="F130" s="161"/>
      <c r="G130" s="226"/>
      <c r="H130" s="226"/>
      <c r="M130" s="161"/>
      <c r="N130" s="161"/>
      <c r="Q130" s="226"/>
      <c r="U130" s="161"/>
      <c r="AW130" s="226"/>
      <c r="AX130" s="226"/>
      <c r="AY130" s="79"/>
      <c r="AZ130" s="226"/>
      <c r="BA130" s="226"/>
    </row>
    <row r="131" spans="2:53" x14ac:dyDescent="0.25">
      <c r="B131" s="156"/>
      <c r="E131" s="161"/>
      <c r="F131" s="161"/>
      <c r="G131" s="226"/>
      <c r="H131" s="226"/>
      <c r="M131" s="161"/>
      <c r="N131" s="161"/>
      <c r="Q131" s="226"/>
      <c r="U131" s="161"/>
      <c r="AW131" s="226"/>
      <c r="AX131" s="226"/>
      <c r="AY131" s="79"/>
      <c r="AZ131" s="226"/>
      <c r="BA131" s="226"/>
    </row>
    <row r="132" spans="2:53" x14ac:dyDescent="0.25">
      <c r="B132" s="156"/>
      <c r="E132" s="161"/>
      <c r="F132" s="161"/>
      <c r="G132" s="226"/>
      <c r="H132" s="226"/>
      <c r="M132" s="161"/>
      <c r="N132" s="161"/>
      <c r="Q132" s="226"/>
      <c r="U132" s="161"/>
      <c r="AW132" s="226"/>
      <c r="AX132" s="226"/>
      <c r="AY132" s="79"/>
      <c r="AZ132" s="226"/>
      <c r="BA132" s="226"/>
    </row>
    <row r="133" spans="2:53" x14ac:dyDescent="0.25">
      <c r="B133" s="156"/>
      <c r="E133" s="161"/>
      <c r="F133" s="161"/>
      <c r="G133" s="226"/>
      <c r="H133" s="226"/>
      <c r="M133" s="161"/>
      <c r="N133" s="161"/>
      <c r="Q133" s="226"/>
      <c r="U133" s="161"/>
      <c r="X133" s="226"/>
      <c r="Z133" s="79"/>
      <c r="AA133" s="226"/>
      <c r="AC133" s="161"/>
    </row>
    <row r="134" spans="2:53" x14ac:dyDescent="0.25">
      <c r="B134" s="156"/>
      <c r="E134" s="161"/>
      <c r="F134" s="161"/>
      <c r="G134" s="226"/>
      <c r="H134" s="226"/>
      <c r="M134" s="161"/>
      <c r="N134" s="161"/>
      <c r="Q134" s="226"/>
      <c r="U134" s="161"/>
      <c r="X134" s="226"/>
      <c r="Z134" s="79"/>
      <c r="AA134" s="226"/>
      <c r="AC134" s="161"/>
    </row>
    <row r="135" spans="2:53" x14ac:dyDescent="0.25">
      <c r="B135" s="156"/>
      <c r="E135" s="161"/>
      <c r="F135" s="161"/>
      <c r="G135" s="226"/>
      <c r="H135" s="226"/>
      <c r="M135" s="161"/>
      <c r="N135" s="161"/>
      <c r="Q135" s="226"/>
      <c r="U135" s="161"/>
      <c r="X135" s="226"/>
      <c r="Z135" s="79"/>
      <c r="AA135" s="226"/>
      <c r="AC135" s="161"/>
    </row>
    <row r="136" spans="2:53" x14ac:dyDescent="0.25">
      <c r="B136" s="156"/>
      <c r="E136" s="161"/>
      <c r="F136" s="161"/>
      <c r="G136" s="226"/>
      <c r="H136" s="226"/>
      <c r="M136" s="161"/>
      <c r="N136" s="161"/>
      <c r="Q136" s="226"/>
      <c r="U136" s="161"/>
      <c r="X136" s="226"/>
      <c r="Z136" s="79"/>
      <c r="AA136" s="226"/>
      <c r="AC136" s="161"/>
    </row>
    <row r="137" spans="2:53" x14ac:dyDescent="0.25">
      <c r="B137" s="156"/>
      <c r="E137" s="161"/>
      <c r="F137" s="161"/>
      <c r="G137" s="226"/>
      <c r="H137" s="226"/>
      <c r="M137" s="161"/>
      <c r="N137" s="161"/>
      <c r="Q137" s="226"/>
      <c r="U137" s="161"/>
      <c r="X137" s="226"/>
      <c r="Z137" s="79"/>
      <c r="AA137" s="226"/>
      <c r="AC137" s="161"/>
    </row>
    <row r="138" spans="2:53" x14ac:dyDescent="0.25">
      <c r="B138" s="156"/>
      <c r="E138" s="161"/>
      <c r="F138" s="161"/>
      <c r="G138" s="226"/>
      <c r="H138" s="226"/>
      <c r="M138" s="161"/>
      <c r="N138" s="161"/>
      <c r="Q138" s="226"/>
      <c r="U138" s="161"/>
      <c r="X138" s="226"/>
      <c r="Z138" s="79"/>
      <c r="AA138" s="226"/>
      <c r="AC138" s="161"/>
    </row>
    <row r="139" spans="2:53" x14ac:dyDescent="0.25">
      <c r="B139" s="156"/>
      <c r="E139" s="161"/>
      <c r="F139" s="161"/>
      <c r="G139" s="226"/>
      <c r="H139" s="226"/>
      <c r="M139" s="161"/>
      <c r="N139" s="161"/>
      <c r="Q139" s="226"/>
      <c r="U139" s="161"/>
      <c r="X139" s="226"/>
      <c r="Z139" s="79"/>
      <c r="AA139" s="226"/>
      <c r="AC139" s="161"/>
    </row>
    <row r="140" spans="2:53" x14ac:dyDescent="0.25">
      <c r="B140" s="156"/>
      <c r="E140" s="161"/>
      <c r="F140" s="161"/>
      <c r="G140" s="226"/>
      <c r="H140" s="226"/>
      <c r="M140" s="161"/>
      <c r="N140" s="161"/>
      <c r="Q140" s="226"/>
      <c r="U140" s="161"/>
      <c r="X140" s="226"/>
      <c r="Z140" s="79"/>
      <c r="AA140" s="226"/>
      <c r="AC140" s="161"/>
    </row>
    <row r="141" spans="2:53" x14ac:dyDescent="0.25">
      <c r="B141" s="156"/>
      <c r="E141" s="161"/>
      <c r="F141" s="161"/>
      <c r="G141" s="226"/>
      <c r="H141" s="226"/>
      <c r="M141" s="161"/>
      <c r="N141" s="161"/>
      <c r="Q141" s="226"/>
      <c r="U141" s="161"/>
      <c r="X141" s="226"/>
      <c r="Z141" s="79"/>
      <c r="AA141" s="226"/>
      <c r="AC141" s="161"/>
    </row>
    <row r="142" spans="2:53" x14ac:dyDescent="0.25">
      <c r="B142" s="156"/>
      <c r="E142" s="161"/>
      <c r="F142" s="161"/>
      <c r="G142" s="226"/>
      <c r="H142" s="226"/>
      <c r="M142" s="161"/>
      <c r="N142" s="161"/>
      <c r="Q142" s="226"/>
      <c r="U142" s="161"/>
      <c r="X142" s="226"/>
      <c r="Z142" s="79"/>
      <c r="AA142" s="226"/>
      <c r="AC142" s="161"/>
    </row>
    <row r="143" spans="2:53" x14ac:dyDescent="0.25">
      <c r="B143" s="156"/>
      <c r="O143" s="226"/>
      <c r="R143" s="161"/>
      <c r="V143" s="226"/>
      <c r="Y143" s="161"/>
      <c r="AA143" s="226"/>
      <c r="AB143" s="79"/>
      <c r="AD143" s="226"/>
    </row>
    <row r="144" spans="2:53" x14ac:dyDescent="0.25">
      <c r="B144" s="156"/>
      <c r="O144" s="226"/>
      <c r="R144" s="161"/>
      <c r="V144" s="226"/>
      <c r="Y144" s="161"/>
      <c r="AA144" s="226"/>
      <c r="AB144" s="79"/>
      <c r="AD144" s="226"/>
    </row>
    <row r="145" spans="2:30" x14ac:dyDescent="0.25">
      <c r="B145" s="156"/>
      <c r="O145" s="226"/>
      <c r="R145" s="161"/>
      <c r="V145" s="226"/>
      <c r="Y145" s="161"/>
      <c r="AA145" s="226"/>
      <c r="AB145" s="79"/>
      <c r="AD145" s="226"/>
    </row>
    <row r="146" spans="2:30" x14ac:dyDescent="0.25">
      <c r="B146" s="156"/>
      <c r="O146" s="226"/>
      <c r="R146" s="161"/>
      <c r="V146" s="226"/>
      <c r="Y146" s="161"/>
      <c r="AA146" s="226"/>
      <c r="AB146" s="79"/>
      <c r="AD146" s="226"/>
    </row>
    <row r="147" spans="2:30" x14ac:dyDescent="0.25">
      <c r="B147" s="156"/>
      <c r="O147" s="226"/>
      <c r="R147" s="161"/>
      <c r="V147" s="226"/>
      <c r="Y147" s="161"/>
      <c r="AA147" s="226"/>
      <c r="AB147" s="79"/>
      <c r="AD147" s="226"/>
    </row>
    <row r="148" spans="2:30" x14ac:dyDescent="0.25">
      <c r="B148" s="156"/>
      <c r="O148" s="226"/>
      <c r="R148" s="161"/>
      <c r="V148" s="226"/>
      <c r="Y148" s="161"/>
      <c r="AA148" s="226"/>
      <c r="AB148" s="79"/>
      <c r="AD148" s="226"/>
    </row>
    <row r="149" spans="2:30" x14ac:dyDescent="0.25">
      <c r="B149" s="156"/>
      <c r="O149" s="226"/>
      <c r="R149" s="161"/>
      <c r="V149" s="226"/>
      <c r="Y149" s="161"/>
      <c r="AA149" s="226"/>
      <c r="AB149" s="79"/>
      <c r="AD149" s="226"/>
    </row>
    <row r="150" spans="2:30" x14ac:dyDescent="0.25">
      <c r="B150" s="156"/>
      <c r="O150" s="226"/>
      <c r="R150" s="161"/>
      <c r="V150" s="226"/>
      <c r="Y150" s="161"/>
      <c r="AA150" s="226"/>
      <c r="AB150" s="79"/>
      <c r="AD150" s="226"/>
    </row>
    <row r="151" spans="2:30" x14ac:dyDescent="0.25">
      <c r="B151" s="156"/>
      <c r="O151" s="226"/>
      <c r="R151" s="161"/>
      <c r="V151" s="226"/>
      <c r="Y151" s="161"/>
      <c r="AA151" s="226"/>
      <c r="AB151" s="79"/>
      <c r="AD151" s="226"/>
    </row>
    <row r="152" spans="2:30" x14ac:dyDescent="0.25">
      <c r="B152" s="156"/>
      <c r="O152" s="226"/>
      <c r="R152" s="161"/>
      <c r="V152" s="226"/>
      <c r="Y152" s="161"/>
      <c r="AA152" s="226"/>
      <c r="AB152" s="79"/>
      <c r="AD152" s="226"/>
    </row>
    <row r="153" spans="2:30" x14ac:dyDescent="0.25">
      <c r="B153" s="156"/>
      <c r="O153" s="226"/>
      <c r="R153" s="161"/>
      <c r="V153" s="226"/>
      <c r="Y153" s="161"/>
      <c r="AA153" s="226"/>
      <c r="AB153" s="79"/>
      <c r="AD153" s="226"/>
    </row>
    <row r="154" spans="2:30" x14ac:dyDescent="0.25">
      <c r="B154" s="156"/>
      <c r="O154" s="226"/>
      <c r="R154" s="161"/>
      <c r="V154" s="226"/>
      <c r="Y154" s="161"/>
      <c r="AA154" s="226"/>
      <c r="AB154" s="79"/>
      <c r="AD154" s="226"/>
    </row>
    <row r="155" spans="2:30" x14ac:dyDescent="0.25">
      <c r="B155" s="156"/>
      <c r="O155" s="226"/>
      <c r="R155" s="161"/>
      <c r="V155" s="226"/>
      <c r="Y155" s="161"/>
      <c r="AA155" s="226"/>
      <c r="AB155" s="79"/>
      <c r="AD155" s="226"/>
    </row>
    <row r="156" spans="2:30" x14ac:dyDescent="0.25">
      <c r="B156" s="156"/>
      <c r="O156" s="226"/>
      <c r="R156" s="161"/>
      <c r="V156" s="226"/>
      <c r="Y156" s="161"/>
      <c r="AA156" s="226"/>
      <c r="AB156" s="79"/>
      <c r="AD156" s="226"/>
    </row>
    <row r="157" spans="2:30" x14ac:dyDescent="0.25">
      <c r="B157" s="156"/>
      <c r="O157" s="226"/>
      <c r="R157" s="161"/>
      <c r="V157" s="226"/>
      <c r="Y157" s="161"/>
      <c r="AA157" s="226"/>
      <c r="AB157" s="79"/>
      <c r="AD157" s="226"/>
    </row>
    <row r="158" spans="2:30" x14ac:dyDescent="0.25">
      <c r="B158" s="156"/>
      <c r="O158" s="226"/>
      <c r="R158" s="161"/>
      <c r="V158" s="226"/>
      <c r="Y158" s="161"/>
      <c r="AA158" s="226"/>
      <c r="AB158" s="79"/>
      <c r="AD158" s="226"/>
    </row>
    <row r="159" spans="2:30" x14ac:dyDescent="0.25">
      <c r="B159" s="156"/>
      <c r="O159" s="226"/>
      <c r="R159" s="161"/>
      <c r="V159" s="226"/>
      <c r="Y159" s="161"/>
      <c r="AA159" s="226"/>
      <c r="AB159" s="79"/>
      <c r="AD159" s="226"/>
    </row>
    <row r="160" spans="2:30" x14ac:dyDescent="0.25">
      <c r="B160" s="156"/>
      <c r="O160" s="226"/>
      <c r="R160" s="161"/>
      <c r="V160" s="226"/>
      <c r="Y160" s="161"/>
      <c r="AA160" s="226"/>
      <c r="AB160" s="79"/>
      <c r="AD160" s="226"/>
    </row>
    <row r="161" spans="2:30" x14ac:dyDescent="0.25">
      <c r="B161" s="156"/>
      <c r="O161" s="226"/>
      <c r="R161" s="161"/>
      <c r="V161" s="226"/>
      <c r="Y161" s="161"/>
      <c r="AA161" s="226"/>
      <c r="AB161" s="79"/>
      <c r="AD161" s="226"/>
    </row>
    <row r="162" spans="2:30" x14ac:dyDescent="0.25">
      <c r="B162" s="156"/>
      <c r="O162" s="226"/>
      <c r="R162" s="161"/>
      <c r="V162" s="226"/>
      <c r="Y162" s="161"/>
      <c r="AA162" s="226"/>
      <c r="AB162" s="79"/>
      <c r="AD162" s="226"/>
    </row>
    <row r="163" spans="2:30" x14ac:dyDescent="0.25">
      <c r="B163" s="156"/>
      <c r="O163" s="226"/>
      <c r="R163" s="161"/>
      <c r="V163" s="226"/>
      <c r="Y163" s="161"/>
      <c r="AA163" s="226"/>
      <c r="AB163" s="79"/>
      <c r="AD163" s="226"/>
    </row>
    <row r="164" spans="2:30" x14ac:dyDescent="0.25">
      <c r="B164" s="156"/>
      <c r="O164" s="226"/>
      <c r="R164" s="161"/>
      <c r="V164" s="226"/>
      <c r="Y164" s="161"/>
      <c r="AA164" s="226"/>
      <c r="AB164" s="79"/>
      <c r="AD164" s="226"/>
    </row>
    <row r="165" spans="2:30" x14ac:dyDescent="0.25">
      <c r="B165" s="156"/>
      <c r="O165" s="226"/>
      <c r="R165" s="161"/>
      <c r="V165" s="226"/>
      <c r="Y165" s="161"/>
      <c r="AA165" s="226"/>
      <c r="AB165" s="79"/>
      <c r="AD165" s="226"/>
    </row>
    <row r="166" spans="2:30" x14ac:dyDescent="0.25">
      <c r="B166" s="156"/>
      <c r="O166" s="226"/>
      <c r="R166" s="161"/>
      <c r="V166" s="226"/>
      <c r="Y166" s="161"/>
      <c r="AA166" s="226"/>
      <c r="AB166" s="79"/>
      <c r="AD166" s="226"/>
    </row>
    <row r="167" spans="2:30" x14ac:dyDescent="0.25">
      <c r="B167" s="156"/>
      <c r="O167" s="226"/>
      <c r="R167" s="161"/>
      <c r="V167" s="226"/>
      <c r="Y167" s="161"/>
      <c r="AA167" s="226"/>
      <c r="AB167" s="79"/>
      <c r="AD167" s="226"/>
    </row>
    <row r="168" spans="2:30" x14ac:dyDescent="0.25">
      <c r="B168" s="156"/>
      <c r="O168" s="226"/>
      <c r="R168" s="161"/>
      <c r="V168" s="226"/>
      <c r="Y168" s="161"/>
      <c r="AA168" s="226"/>
      <c r="AB168" s="79"/>
      <c r="AD168" s="226"/>
    </row>
    <row r="169" spans="2:30" x14ac:dyDescent="0.25">
      <c r="B169" s="156"/>
      <c r="O169" s="226"/>
      <c r="R169" s="161"/>
      <c r="V169" s="226"/>
      <c r="Y169" s="161"/>
      <c r="AA169" s="226"/>
      <c r="AB169" s="79"/>
      <c r="AD169" s="226"/>
    </row>
    <row r="170" spans="2:30" x14ac:dyDescent="0.25">
      <c r="B170" s="156"/>
      <c r="O170" s="226"/>
      <c r="R170" s="161"/>
      <c r="V170" s="226"/>
      <c r="Y170" s="161"/>
      <c r="AA170" s="226"/>
      <c r="AB170" s="79"/>
      <c r="AD170" s="226"/>
    </row>
    <row r="171" spans="2:30" x14ac:dyDescent="0.25">
      <c r="B171" s="156"/>
      <c r="O171" s="226"/>
      <c r="R171" s="161"/>
      <c r="V171" s="226"/>
      <c r="Y171" s="161"/>
      <c r="AA171" s="226"/>
      <c r="AB171" s="79"/>
      <c r="AD171" s="226"/>
    </row>
    <row r="172" spans="2:30" x14ac:dyDescent="0.25">
      <c r="B172" s="156"/>
      <c r="O172" s="226"/>
      <c r="R172" s="161"/>
      <c r="V172" s="226"/>
      <c r="Y172" s="161"/>
      <c r="AA172" s="226"/>
      <c r="AB172" s="79"/>
      <c r="AD172" s="226"/>
    </row>
    <row r="173" spans="2:30" x14ac:dyDescent="0.25">
      <c r="B173" s="156"/>
      <c r="O173" s="226"/>
      <c r="R173" s="161"/>
      <c r="V173" s="226"/>
      <c r="Y173" s="161"/>
      <c r="AA173" s="226"/>
      <c r="AB173" s="79"/>
      <c r="AD173" s="226"/>
    </row>
    <row r="174" spans="2:30" x14ac:dyDescent="0.25">
      <c r="B174" s="156"/>
      <c r="O174" s="226"/>
      <c r="R174" s="161"/>
      <c r="V174" s="226"/>
      <c r="Y174" s="161"/>
      <c r="AA174" s="226"/>
      <c r="AB174" s="79"/>
      <c r="AD174" s="226"/>
    </row>
    <row r="175" spans="2:30" x14ac:dyDescent="0.25">
      <c r="B175" s="156"/>
      <c r="O175" s="226"/>
      <c r="R175" s="161"/>
      <c r="V175" s="226"/>
      <c r="Y175" s="161"/>
      <c r="AA175" s="226"/>
      <c r="AB175" s="79"/>
      <c r="AD175" s="226"/>
    </row>
    <row r="176" spans="2:30" x14ac:dyDescent="0.25">
      <c r="B176" s="156"/>
      <c r="O176" s="226"/>
      <c r="R176" s="161"/>
      <c r="V176" s="226"/>
      <c r="Y176" s="161"/>
      <c r="AA176" s="226"/>
      <c r="AB176" s="79"/>
      <c r="AD176" s="226"/>
    </row>
    <row r="177" spans="2:30" x14ac:dyDescent="0.25">
      <c r="B177" s="156"/>
      <c r="O177" s="226"/>
      <c r="R177" s="161"/>
      <c r="V177" s="226"/>
      <c r="Y177" s="161"/>
      <c r="AA177" s="226"/>
      <c r="AB177" s="79"/>
      <c r="AD177" s="226"/>
    </row>
    <row r="178" spans="2:30" x14ac:dyDescent="0.25">
      <c r="B178" s="156"/>
      <c r="O178" s="226"/>
      <c r="R178" s="161"/>
      <c r="V178" s="226"/>
      <c r="Y178" s="161"/>
      <c r="AA178" s="226"/>
      <c r="AB178" s="79"/>
      <c r="AD178" s="226"/>
    </row>
    <row r="179" spans="2:30" x14ac:dyDescent="0.25">
      <c r="B179" s="156"/>
      <c r="O179" s="226"/>
      <c r="R179" s="161"/>
      <c r="V179" s="226"/>
      <c r="Y179" s="161"/>
      <c r="AA179" s="226"/>
      <c r="AB179" s="79"/>
      <c r="AD179" s="226"/>
    </row>
    <row r="180" spans="2:30" x14ac:dyDescent="0.25">
      <c r="B180" s="156"/>
      <c r="O180" s="226"/>
      <c r="R180" s="161"/>
      <c r="V180" s="226"/>
      <c r="Y180" s="161"/>
      <c r="AA180" s="226"/>
      <c r="AB180" s="79"/>
      <c r="AD180" s="226"/>
    </row>
    <row r="181" spans="2:30" x14ac:dyDescent="0.25">
      <c r="B181" s="156"/>
      <c r="O181" s="226"/>
      <c r="R181" s="161"/>
      <c r="V181" s="226"/>
      <c r="Y181" s="161"/>
      <c r="AA181" s="226"/>
      <c r="AB181" s="79"/>
      <c r="AD181" s="226"/>
    </row>
    <row r="182" spans="2:30" x14ac:dyDescent="0.25">
      <c r="B182" s="156"/>
      <c r="O182" s="226"/>
      <c r="R182" s="161"/>
      <c r="V182" s="226"/>
      <c r="Y182" s="161"/>
      <c r="AA182" s="226"/>
      <c r="AB182" s="79"/>
      <c r="AD182" s="226"/>
    </row>
    <row r="183" spans="2:30" x14ac:dyDescent="0.25">
      <c r="B183" s="156"/>
      <c r="O183" s="226"/>
      <c r="R183" s="161"/>
      <c r="V183" s="226"/>
      <c r="Y183" s="161"/>
      <c r="AA183" s="226"/>
      <c r="AB183" s="79"/>
      <c r="AD183" s="226"/>
    </row>
    <row r="184" spans="2:30" x14ac:dyDescent="0.25">
      <c r="B184" s="156"/>
      <c r="O184" s="226"/>
      <c r="R184" s="161"/>
      <c r="V184" s="226"/>
      <c r="Y184" s="161"/>
      <c r="AA184" s="226"/>
      <c r="AB184" s="79"/>
      <c r="AD184" s="226"/>
    </row>
    <row r="185" spans="2:30" x14ac:dyDescent="0.25">
      <c r="B185" s="156"/>
      <c r="O185" s="226"/>
      <c r="R185" s="161"/>
      <c r="V185" s="226"/>
      <c r="Y185" s="161"/>
      <c r="AA185" s="226"/>
      <c r="AB185" s="79"/>
      <c r="AD185" s="226"/>
    </row>
    <row r="186" spans="2:30" x14ac:dyDescent="0.25">
      <c r="B186" s="156"/>
      <c r="O186" s="226"/>
      <c r="R186" s="161"/>
      <c r="V186" s="226"/>
      <c r="Y186" s="161"/>
      <c r="AA186" s="226"/>
      <c r="AB186" s="79"/>
      <c r="AD186" s="226"/>
    </row>
    <row r="187" spans="2:30" x14ac:dyDescent="0.25">
      <c r="B187" s="156"/>
      <c r="O187" s="226"/>
      <c r="R187" s="161"/>
      <c r="V187" s="226"/>
      <c r="Y187" s="161"/>
      <c r="AA187" s="226"/>
      <c r="AB187" s="79"/>
      <c r="AD187" s="226"/>
    </row>
    <row r="188" spans="2:30" x14ac:dyDescent="0.25">
      <c r="B188" s="156"/>
      <c r="O188" s="226"/>
      <c r="R188" s="161"/>
      <c r="V188" s="226"/>
      <c r="Y188" s="161"/>
      <c r="AA188" s="226"/>
      <c r="AB188" s="79"/>
      <c r="AD188" s="226"/>
    </row>
    <row r="189" spans="2:30" x14ac:dyDescent="0.25">
      <c r="B189" s="156"/>
      <c r="O189" s="226"/>
      <c r="R189" s="161"/>
      <c r="V189" s="226"/>
      <c r="Y189" s="161"/>
      <c r="AA189" s="226"/>
      <c r="AB189" s="79"/>
      <c r="AD189" s="226"/>
    </row>
    <row r="190" spans="2:30" x14ac:dyDescent="0.25">
      <c r="B190" s="156"/>
      <c r="O190" s="226"/>
      <c r="R190" s="161"/>
      <c r="V190" s="226"/>
      <c r="Y190" s="161"/>
      <c r="AA190" s="226"/>
      <c r="AB190" s="79"/>
      <c r="AD190" s="226"/>
    </row>
    <row r="191" spans="2:30" x14ac:dyDescent="0.25">
      <c r="B191" s="156"/>
      <c r="O191" s="226"/>
      <c r="R191" s="161"/>
      <c r="V191" s="226"/>
      <c r="Y191" s="161"/>
      <c r="AA191" s="226"/>
      <c r="AB191" s="79"/>
      <c r="AD191" s="226"/>
    </row>
    <row r="192" spans="2:30" x14ac:dyDescent="0.25">
      <c r="B192" s="156"/>
      <c r="O192" s="226"/>
      <c r="R192" s="161"/>
      <c r="V192" s="226"/>
      <c r="Y192" s="161"/>
      <c r="AA192" s="226"/>
      <c r="AB192" s="79"/>
      <c r="AD192" s="226"/>
    </row>
    <row r="193" spans="2:30" x14ac:dyDescent="0.25">
      <c r="B193" s="156"/>
      <c r="O193" s="226"/>
      <c r="R193" s="161"/>
      <c r="V193" s="226"/>
      <c r="Y193" s="161"/>
      <c r="AA193" s="226"/>
      <c r="AB193" s="79"/>
      <c r="AD193" s="226"/>
    </row>
    <row r="194" spans="2:30" x14ac:dyDescent="0.25">
      <c r="B194" s="156"/>
      <c r="O194" s="226"/>
      <c r="R194" s="161"/>
      <c r="V194" s="226"/>
      <c r="Y194" s="161"/>
      <c r="AA194" s="226"/>
      <c r="AB194" s="79"/>
      <c r="AD194" s="226"/>
    </row>
    <row r="195" spans="2:30" x14ac:dyDescent="0.25">
      <c r="B195" s="156"/>
      <c r="O195" s="226"/>
      <c r="R195" s="161"/>
      <c r="V195" s="226"/>
      <c r="Y195" s="161"/>
      <c r="AA195" s="226"/>
      <c r="AB195" s="79"/>
      <c r="AD195" s="226"/>
    </row>
    <row r="196" spans="2:30" x14ac:dyDescent="0.25">
      <c r="B196" s="156"/>
      <c r="O196" s="226"/>
      <c r="R196" s="161"/>
      <c r="V196" s="226"/>
      <c r="Y196" s="161"/>
      <c r="AA196" s="226"/>
      <c r="AB196" s="79"/>
      <c r="AD196" s="226"/>
    </row>
    <row r="197" spans="2:30" x14ac:dyDescent="0.25">
      <c r="B197" s="156"/>
      <c r="O197" s="226"/>
      <c r="R197" s="161"/>
      <c r="V197" s="226"/>
      <c r="Y197" s="161"/>
      <c r="AA197" s="226"/>
      <c r="AB197" s="79"/>
      <c r="AD197" s="226"/>
    </row>
    <row r="198" spans="2:30" x14ac:dyDescent="0.25">
      <c r="B198" s="156"/>
      <c r="O198" s="226"/>
      <c r="R198" s="161"/>
      <c r="V198" s="226"/>
      <c r="Y198" s="161"/>
      <c r="AA198" s="226"/>
      <c r="AB198" s="79"/>
      <c r="AD198" s="226"/>
    </row>
    <row r="199" spans="2:30" x14ac:dyDescent="0.25">
      <c r="B199" s="156"/>
      <c r="O199" s="226"/>
      <c r="R199" s="161"/>
      <c r="V199" s="226"/>
      <c r="Y199" s="161"/>
      <c r="AA199" s="226"/>
      <c r="AB199" s="79"/>
      <c r="AD199" s="226"/>
    </row>
    <row r="200" spans="2:30" x14ac:dyDescent="0.25">
      <c r="B200" s="156"/>
      <c r="O200" s="226"/>
      <c r="R200" s="161"/>
      <c r="V200" s="226"/>
      <c r="Y200" s="161"/>
      <c r="AA200" s="226"/>
      <c r="AB200" s="79"/>
      <c r="AD200" s="226"/>
    </row>
    <row r="201" spans="2:30" x14ac:dyDescent="0.25">
      <c r="B201" s="156"/>
      <c r="O201" s="226"/>
      <c r="R201" s="161"/>
      <c r="V201" s="226"/>
      <c r="Y201" s="161"/>
      <c r="AA201" s="226"/>
      <c r="AB201" s="79"/>
      <c r="AD201" s="226"/>
    </row>
    <row r="202" spans="2:30" x14ac:dyDescent="0.25">
      <c r="B202" s="156"/>
      <c r="O202" s="226"/>
      <c r="R202" s="161"/>
      <c r="V202" s="226"/>
      <c r="Y202" s="161"/>
      <c r="AA202" s="226"/>
      <c r="AB202" s="79"/>
      <c r="AD202" s="226"/>
    </row>
    <row r="203" spans="2:30" x14ac:dyDescent="0.25">
      <c r="B203" s="156"/>
      <c r="O203" s="226"/>
      <c r="R203" s="161"/>
      <c r="V203" s="226"/>
      <c r="Y203" s="161"/>
      <c r="AA203" s="226"/>
      <c r="AB203" s="79"/>
      <c r="AD203" s="226"/>
    </row>
    <row r="204" spans="2:30" x14ac:dyDescent="0.25">
      <c r="B204" s="156"/>
      <c r="O204" s="226"/>
      <c r="R204" s="161"/>
      <c r="V204" s="226"/>
      <c r="Y204" s="161"/>
      <c r="AA204" s="226"/>
      <c r="AB204" s="79"/>
      <c r="AD204" s="226"/>
    </row>
    <row r="205" spans="2:30" x14ac:dyDescent="0.25">
      <c r="B205" s="156"/>
      <c r="O205" s="226"/>
      <c r="R205" s="161"/>
      <c r="V205" s="226"/>
      <c r="Y205" s="161"/>
      <c r="AA205" s="226"/>
      <c r="AB205" s="79"/>
      <c r="AD205" s="226"/>
    </row>
    <row r="206" spans="2:30" x14ac:dyDescent="0.25">
      <c r="B206" s="156"/>
      <c r="O206" s="226"/>
      <c r="R206" s="161"/>
      <c r="V206" s="226"/>
      <c r="Y206" s="161"/>
      <c r="AA206" s="226"/>
      <c r="AB206" s="79"/>
      <c r="AD206" s="226"/>
    </row>
    <row r="207" spans="2:30" x14ac:dyDescent="0.25">
      <c r="B207" s="156"/>
      <c r="O207" s="226"/>
      <c r="R207" s="161"/>
      <c r="V207" s="226"/>
      <c r="Y207" s="161"/>
      <c r="AA207" s="226"/>
      <c r="AB207" s="79"/>
      <c r="AD207" s="226"/>
    </row>
    <row r="208" spans="2:30" x14ac:dyDescent="0.25">
      <c r="B208" s="156"/>
      <c r="O208" s="226"/>
      <c r="R208" s="161"/>
      <c r="V208" s="226"/>
      <c r="Y208" s="161"/>
      <c r="AA208" s="226"/>
      <c r="AB208" s="79"/>
      <c r="AD208" s="226"/>
    </row>
    <row r="209" spans="2:30" x14ac:dyDescent="0.25">
      <c r="B209" s="156"/>
      <c r="O209" s="226"/>
      <c r="R209" s="161"/>
      <c r="V209" s="226"/>
      <c r="Y209" s="161"/>
      <c r="AA209" s="226"/>
      <c r="AB209" s="79"/>
      <c r="AD209" s="226"/>
    </row>
    <row r="210" spans="2:30" x14ac:dyDescent="0.25">
      <c r="B210" s="156"/>
      <c r="O210" s="226"/>
      <c r="R210" s="161"/>
      <c r="V210" s="226"/>
      <c r="Y210" s="161"/>
      <c r="AA210" s="226"/>
      <c r="AB210" s="79"/>
      <c r="AD210" s="226"/>
    </row>
    <row r="211" spans="2:30" x14ac:dyDescent="0.25">
      <c r="B211" s="156"/>
      <c r="O211" s="226"/>
      <c r="R211" s="161"/>
      <c r="V211" s="226"/>
      <c r="Y211" s="161"/>
      <c r="AA211" s="226"/>
      <c r="AB211" s="79"/>
      <c r="AD211" s="226"/>
    </row>
    <row r="212" spans="2:30" x14ac:dyDescent="0.25">
      <c r="B212" s="156"/>
      <c r="O212" s="226"/>
      <c r="R212" s="161"/>
      <c r="V212" s="226"/>
      <c r="Y212" s="161"/>
      <c r="AA212" s="226"/>
      <c r="AB212" s="79"/>
      <c r="AD212" s="226"/>
    </row>
    <row r="213" spans="2:30" x14ac:dyDescent="0.25">
      <c r="B213" s="156"/>
      <c r="O213" s="226"/>
      <c r="R213" s="161"/>
      <c r="V213" s="226"/>
      <c r="Y213" s="161"/>
      <c r="AA213" s="226"/>
      <c r="AB213" s="79"/>
      <c r="AD213" s="226"/>
    </row>
    <row r="214" spans="2:30" x14ac:dyDescent="0.25">
      <c r="B214" s="156"/>
      <c r="O214" s="226"/>
      <c r="R214" s="161"/>
      <c r="V214" s="226"/>
      <c r="Y214" s="161"/>
      <c r="AA214" s="226"/>
      <c r="AB214" s="79"/>
      <c r="AD214" s="226"/>
    </row>
    <row r="215" spans="2:30" x14ac:dyDescent="0.25">
      <c r="B215" s="156"/>
      <c r="O215" s="226"/>
      <c r="R215" s="161"/>
      <c r="V215" s="226"/>
      <c r="Y215" s="161"/>
      <c r="AA215" s="226"/>
      <c r="AB215" s="79"/>
      <c r="AD215" s="226"/>
    </row>
    <row r="216" spans="2:30" x14ac:dyDescent="0.25">
      <c r="B216" s="156"/>
      <c r="O216" s="226"/>
      <c r="R216" s="161"/>
      <c r="V216" s="226"/>
      <c r="Y216" s="161"/>
      <c r="AA216" s="226"/>
      <c r="AB216" s="79"/>
      <c r="AD216" s="226"/>
    </row>
    <row r="217" spans="2:30" x14ac:dyDescent="0.25">
      <c r="B217" s="156"/>
      <c r="O217" s="226"/>
      <c r="R217" s="161"/>
      <c r="V217" s="226"/>
      <c r="Y217" s="161"/>
      <c r="AA217" s="226"/>
      <c r="AB217" s="79"/>
      <c r="AD217" s="226"/>
    </row>
    <row r="218" spans="2:30" x14ac:dyDescent="0.25">
      <c r="B218" s="156"/>
      <c r="O218" s="226"/>
      <c r="R218" s="161"/>
      <c r="V218" s="226"/>
      <c r="Y218" s="161"/>
      <c r="AA218" s="226"/>
      <c r="AB218" s="79"/>
      <c r="AD218" s="226"/>
    </row>
    <row r="219" spans="2:30" x14ac:dyDescent="0.25">
      <c r="B219" s="156"/>
      <c r="O219" s="226"/>
      <c r="R219" s="161"/>
      <c r="V219" s="226"/>
      <c r="Y219" s="161"/>
      <c r="AA219" s="226"/>
      <c r="AB219" s="79"/>
      <c r="AD219" s="226"/>
    </row>
    <row r="220" spans="2:30" x14ac:dyDescent="0.25">
      <c r="B220" s="156"/>
      <c r="O220" s="226"/>
      <c r="R220" s="161"/>
      <c r="V220" s="226"/>
      <c r="Y220" s="161"/>
      <c r="AA220" s="226"/>
      <c r="AB220" s="79"/>
      <c r="AD220" s="226"/>
    </row>
    <row r="221" spans="2:30" x14ac:dyDescent="0.25">
      <c r="B221" s="156"/>
      <c r="O221" s="226"/>
      <c r="R221" s="161"/>
      <c r="V221" s="226"/>
      <c r="Y221" s="161"/>
      <c r="AA221" s="226"/>
      <c r="AB221" s="79"/>
      <c r="AD221" s="226"/>
    </row>
    <row r="222" spans="2:30" x14ac:dyDescent="0.25">
      <c r="B222" s="156"/>
      <c r="O222" s="226"/>
      <c r="R222" s="161"/>
      <c r="V222" s="226"/>
      <c r="Y222" s="161"/>
      <c r="AA222" s="226"/>
      <c r="AB222" s="79"/>
      <c r="AD222" s="226"/>
    </row>
    <row r="223" spans="2:30" x14ac:dyDescent="0.25">
      <c r="B223" s="156"/>
      <c r="O223" s="226"/>
      <c r="R223" s="161"/>
      <c r="V223" s="226"/>
      <c r="Y223" s="161"/>
      <c r="AA223" s="226"/>
      <c r="AB223" s="79"/>
      <c r="AD223" s="226"/>
    </row>
    <row r="224" spans="2:30" x14ac:dyDescent="0.25">
      <c r="B224" s="156"/>
      <c r="O224" s="226"/>
      <c r="R224" s="161"/>
      <c r="V224" s="226"/>
      <c r="Y224" s="161"/>
      <c r="AA224" s="226"/>
      <c r="AB224" s="79"/>
      <c r="AD224" s="226"/>
    </row>
    <row r="225" spans="2:30" x14ac:dyDescent="0.25">
      <c r="B225" s="156"/>
      <c r="O225" s="226"/>
      <c r="R225" s="161"/>
      <c r="V225" s="226"/>
      <c r="Y225" s="161"/>
      <c r="AA225" s="226"/>
      <c r="AB225" s="79"/>
      <c r="AD225" s="226"/>
    </row>
    <row r="226" spans="2:30" x14ac:dyDescent="0.25">
      <c r="B226" s="156"/>
      <c r="O226" s="226"/>
      <c r="R226" s="161"/>
      <c r="V226" s="226"/>
      <c r="Y226" s="161"/>
      <c r="AA226" s="226"/>
      <c r="AB226" s="79"/>
      <c r="AD226" s="226"/>
    </row>
    <row r="227" spans="2:30" x14ac:dyDescent="0.25">
      <c r="B227" s="156"/>
      <c r="O227" s="226"/>
      <c r="R227" s="161"/>
      <c r="V227" s="226"/>
      <c r="Y227" s="161"/>
      <c r="AA227" s="226"/>
      <c r="AB227" s="79"/>
      <c r="AD227" s="226"/>
    </row>
    <row r="228" spans="2:30" x14ac:dyDescent="0.25">
      <c r="B228" s="156"/>
      <c r="O228" s="226"/>
      <c r="R228" s="161"/>
      <c r="V228" s="226"/>
      <c r="Y228" s="161"/>
      <c r="AA228" s="226"/>
      <c r="AB228" s="79"/>
      <c r="AD228" s="226"/>
    </row>
    <row r="229" spans="2:30" x14ac:dyDescent="0.25">
      <c r="B229" s="156"/>
      <c r="O229" s="226"/>
      <c r="R229" s="161"/>
      <c r="V229" s="226"/>
      <c r="Y229" s="161"/>
      <c r="AA229" s="226"/>
      <c r="AB229" s="79"/>
      <c r="AD229" s="226"/>
    </row>
    <row r="230" spans="2:30" x14ac:dyDescent="0.25">
      <c r="B230" s="156"/>
      <c r="O230" s="226"/>
      <c r="R230" s="161"/>
      <c r="V230" s="226"/>
      <c r="Y230" s="161"/>
      <c r="AA230" s="226"/>
      <c r="AB230" s="79"/>
      <c r="AD230" s="226"/>
    </row>
    <row r="231" spans="2:30" x14ac:dyDescent="0.25">
      <c r="B231" s="156"/>
      <c r="O231" s="226"/>
      <c r="R231" s="161"/>
      <c r="V231" s="226"/>
      <c r="Y231" s="161"/>
      <c r="AA231" s="226"/>
      <c r="AB231" s="79"/>
      <c r="AD231" s="226"/>
    </row>
    <row r="232" spans="2:30" x14ac:dyDescent="0.25">
      <c r="B232" s="156"/>
      <c r="O232" s="226"/>
      <c r="R232" s="161"/>
      <c r="V232" s="226"/>
      <c r="Y232" s="161"/>
      <c r="AA232" s="226"/>
      <c r="AB232" s="79"/>
      <c r="AD232" s="226"/>
    </row>
    <row r="233" spans="2:30" x14ac:dyDescent="0.25">
      <c r="B233" s="156"/>
      <c r="O233" s="226"/>
      <c r="R233" s="161"/>
      <c r="V233" s="226"/>
      <c r="Y233" s="161"/>
      <c r="AA233" s="226"/>
      <c r="AB233" s="79"/>
      <c r="AD233" s="226"/>
    </row>
    <row r="234" spans="2:30" x14ac:dyDescent="0.25">
      <c r="B234" s="156"/>
      <c r="O234" s="226"/>
      <c r="R234" s="161"/>
      <c r="V234" s="226"/>
      <c r="Y234" s="161"/>
      <c r="AA234" s="226"/>
      <c r="AB234" s="79"/>
      <c r="AD234" s="226"/>
    </row>
    <row r="235" spans="2:30" x14ac:dyDescent="0.25">
      <c r="B235" s="156"/>
      <c r="O235" s="226"/>
      <c r="R235" s="161"/>
      <c r="V235" s="226"/>
      <c r="Y235" s="161"/>
      <c r="AA235" s="226"/>
      <c r="AB235" s="79"/>
      <c r="AD235" s="226"/>
    </row>
    <row r="236" spans="2:30" x14ac:dyDescent="0.25">
      <c r="B236" s="156"/>
      <c r="O236" s="226"/>
      <c r="R236" s="161"/>
      <c r="V236" s="226"/>
      <c r="Y236" s="161"/>
      <c r="AA236" s="226"/>
      <c r="AB236" s="79"/>
      <c r="AD236" s="226"/>
    </row>
    <row r="237" spans="2:30" x14ac:dyDescent="0.25">
      <c r="B237" s="156"/>
      <c r="O237" s="226"/>
      <c r="R237" s="161"/>
      <c r="V237" s="226"/>
      <c r="Y237" s="161"/>
      <c r="AA237" s="226"/>
      <c r="AB237" s="79"/>
      <c r="AD237" s="226"/>
    </row>
    <row r="238" spans="2:30" x14ac:dyDescent="0.25">
      <c r="B238" s="156"/>
      <c r="O238" s="226"/>
      <c r="R238" s="161"/>
      <c r="V238" s="226"/>
      <c r="Y238" s="161"/>
      <c r="AA238" s="226"/>
      <c r="AB238" s="79"/>
      <c r="AD238" s="226"/>
    </row>
    <row r="239" spans="2:30" x14ac:dyDescent="0.25">
      <c r="B239" s="156"/>
      <c r="O239" s="226"/>
      <c r="R239" s="161"/>
      <c r="V239" s="226"/>
      <c r="Y239" s="161"/>
      <c r="AA239" s="226"/>
      <c r="AB239" s="79"/>
      <c r="AD239" s="226"/>
    </row>
    <row r="240" spans="2:30" x14ac:dyDescent="0.25">
      <c r="B240" s="156"/>
      <c r="O240" s="226"/>
      <c r="R240" s="161"/>
      <c r="V240" s="226"/>
      <c r="Y240" s="161"/>
      <c r="AA240" s="226"/>
      <c r="AB240" s="79"/>
      <c r="AD240" s="226"/>
    </row>
    <row r="241" spans="2:30" x14ac:dyDescent="0.25">
      <c r="B241" s="156"/>
      <c r="O241" s="226"/>
      <c r="R241" s="161"/>
      <c r="V241" s="226"/>
      <c r="Y241" s="161"/>
      <c r="AA241" s="226"/>
      <c r="AB241" s="79"/>
      <c r="AD241" s="226"/>
    </row>
    <row r="242" spans="2:30" x14ac:dyDescent="0.25">
      <c r="B242" s="156"/>
      <c r="O242" s="226"/>
      <c r="R242" s="161"/>
      <c r="V242" s="226"/>
      <c r="Y242" s="161"/>
      <c r="AA242" s="226"/>
      <c r="AB242" s="79"/>
      <c r="AD242" s="226"/>
    </row>
    <row r="243" spans="2:30" x14ac:dyDescent="0.25">
      <c r="B243" s="156"/>
      <c r="O243" s="226"/>
      <c r="R243" s="161"/>
      <c r="V243" s="226"/>
      <c r="Y243" s="161"/>
      <c r="AA243" s="226"/>
      <c r="AB243" s="79"/>
      <c r="AD243" s="226"/>
    </row>
    <row r="244" spans="2:30" x14ac:dyDescent="0.25">
      <c r="B244" s="156"/>
      <c r="O244" s="226"/>
      <c r="R244" s="161"/>
      <c r="V244" s="226"/>
      <c r="Y244" s="161"/>
      <c r="AA244" s="226"/>
      <c r="AB244" s="79"/>
      <c r="AD244" s="226"/>
    </row>
    <row r="245" spans="2:30" x14ac:dyDescent="0.25">
      <c r="B245" s="156"/>
      <c r="O245" s="226"/>
      <c r="R245" s="161"/>
      <c r="V245" s="226"/>
      <c r="Y245" s="161"/>
      <c r="AA245" s="226"/>
      <c r="AB245" s="79"/>
      <c r="AD245" s="226"/>
    </row>
    <row r="246" spans="2:30" x14ac:dyDescent="0.25">
      <c r="B246" s="156"/>
      <c r="O246" s="226"/>
      <c r="R246" s="161"/>
      <c r="V246" s="226"/>
      <c r="Y246" s="161"/>
      <c r="AA246" s="226"/>
      <c r="AB246" s="79"/>
      <c r="AD246" s="226"/>
    </row>
    <row r="247" spans="2:30" x14ac:dyDescent="0.25">
      <c r="B247" s="156"/>
      <c r="O247" s="226"/>
      <c r="R247" s="161"/>
      <c r="V247" s="226"/>
      <c r="Y247" s="161"/>
      <c r="AA247" s="226"/>
      <c r="AB247" s="79"/>
      <c r="AD247" s="226"/>
    </row>
    <row r="248" spans="2:30" x14ac:dyDescent="0.25">
      <c r="B248" s="156"/>
      <c r="O248" s="226"/>
      <c r="R248" s="161"/>
      <c r="V248" s="226"/>
      <c r="Y248" s="161"/>
      <c r="AA248" s="226"/>
      <c r="AB248" s="79"/>
      <c r="AD248" s="226"/>
    </row>
    <row r="249" spans="2:30" x14ac:dyDescent="0.25">
      <c r="B249" s="156"/>
      <c r="O249" s="226"/>
      <c r="R249" s="161"/>
      <c r="V249" s="226"/>
      <c r="Y249" s="161"/>
      <c r="AA249" s="226"/>
      <c r="AB249" s="79"/>
      <c r="AD249" s="226"/>
    </row>
    <row r="250" spans="2:30" x14ac:dyDescent="0.25">
      <c r="B250" s="156"/>
      <c r="O250" s="226"/>
      <c r="R250" s="161"/>
      <c r="V250" s="226"/>
      <c r="Y250" s="161"/>
      <c r="AA250" s="226"/>
      <c r="AB250" s="79"/>
      <c r="AD250" s="226"/>
    </row>
    <row r="251" spans="2:30" x14ac:dyDescent="0.25">
      <c r="B251" s="156"/>
      <c r="O251" s="226"/>
      <c r="R251" s="161"/>
      <c r="V251" s="226"/>
      <c r="Y251" s="161"/>
      <c r="AA251" s="226"/>
      <c r="AB251" s="79"/>
      <c r="AD251" s="226"/>
    </row>
    <row r="252" spans="2:30" x14ac:dyDescent="0.25">
      <c r="B252" s="156"/>
      <c r="O252" s="226"/>
      <c r="R252" s="161"/>
      <c r="V252" s="226"/>
      <c r="Y252" s="161"/>
      <c r="AA252" s="226"/>
      <c r="AB252" s="79"/>
      <c r="AD252" s="226"/>
    </row>
    <row r="253" spans="2:30" x14ac:dyDescent="0.25">
      <c r="B253" s="156"/>
      <c r="O253" s="226"/>
      <c r="R253" s="161"/>
      <c r="V253" s="226"/>
      <c r="Y253" s="161"/>
      <c r="AA253" s="226"/>
      <c r="AB253" s="79"/>
      <c r="AD253" s="226"/>
    </row>
    <row r="254" spans="2:30" x14ac:dyDescent="0.25">
      <c r="B254" s="156"/>
      <c r="O254" s="226"/>
      <c r="R254" s="161"/>
      <c r="V254" s="226"/>
      <c r="Y254" s="161"/>
      <c r="AA254" s="226"/>
      <c r="AB254" s="79"/>
      <c r="AD254" s="226"/>
    </row>
    <row r="255" spans="2:30" x14ac:dyDescent="0.25">
      <c r="B255" s="156"/>
      <c r="O255" s="226"/>
      <c r="R255" s="161"/>
      <c r="V255" s="226"/>
      <c r="Y255" s="161"/>
      <c r="AA255" s="226"/>
      <c r="AB255" s="79"/>
      <c r="AD255" s="226"/>
    </row>
    <row r="256" spans="2:30" x14ac:dyDescent="0.25">
      <c r="B256" s="156"/>
      <c r="O256" s="226"/>
      <c r="R256" s="161"/>
      <c r="V256" s="226"/>
      <c r="Y256" s="161"/>
      <c r="AA256" s="226"/>
      <c r="AB256" s="79"/>
      <c r="AD256" s="226"/>
    </row>
    <row r="257" spans="2:30" x14ac:dyDescent="0.25">
      <c r="B257" s="156"/>
      <c r="O257" s="226"/>
      <c r="R257" s="161"/>
      <c r="V257" s="226"/>
      <c r="Y257" s="161"/>
      <c r="AA257" s="226"/>
      <c r="AB257" s="79"/>
      <c r="AD257" s="226"/>
    </row>
    <row r="258" spans="2:30" x14ac:dyDescent="0.25">
      <c r="B258" s="156"/>
      <c r="O258" s="226"/>
      <c r="R258" s="161"/>
      <c r="V258" s="226"/>
      <c r="Y258" s="161"/>
      <c r="AA258" s="226"/>
      <c r="AB258" s="79"/>
      <c r="AD258" s="226"/>
    </row>
    <row r="259" spans="2:30" x14ac:dyDescent="0.25">
      <c r="B259" s="156"/>
      <c r="O259" s="226"/>
      <c r="R259" s="161"/>
      <c r="V259" s="226"/>
      <c r="Y259" s="161"/>
      <c r="AA259" s="226"/>
      <c r="AB259" s="79"/>
      <c r="AD259" s="226"/>
    </row>
    <row r="260" spans="2:30" x14ac:dyDescent="0.25">
      <c r="B260" s="156"/>
      <c r="O260" s="226"/>
      <c r="R260" s="161"/>
      <c r="V260" s="226"/>
      <c r="Y260" s="161"/>
      <c r="AA260" s="226"/>
      <c r="AB260" s="79"/>
      <c r="AD260" s="226"/>
    </row>
    <row r="261" spans="2:30" x14ac:dyDescent="0.25">
      <c r="B261" s="156"/>
      <c r="O261" s="226"/>
      <c r="R261" s="161"/>
      <c r="V261" s="226"/>
      <c r="Y261" s="161"/>
      <c r="AA261" s="226"/>
      <c r="AB261" s="79"/>
      <c r="AD261" s="226"/>
    </row>
    <row r="262" spans="2:30" x14ac:dyDescent="0.25">
      <c r="B262" s="156"/>
      <c r="O262" s="226"/>
      <c r="R262" s="161"/>
      <c r="V262" s="226"/>
      <c r="Y262" s="161"/>
      <c r="AA262" s="226"/>
      <c r="AB262" s="79"/>
      <c r="AD262" s="226"/>
    </row>
    <row r="263" spans="2:30" x14ac:dyDescent="0.25">
      <c r="B263" s="156"/>
      <c r="O263" s="226"/>
      <c r="R263" s="161"/>
      <c r="V263" s="226"/>
      <c r="Y263" s="161"/>
      <c r="AA263" s="226"/>
      <c r="AB263" s="79"/>
      <c r="AD263" s="226"/>
    </row>
    <row r="264" spans="2:30" x14ac:dyDescent="0.25">
      <c r="B264" s="156"/>
      <c r="O264" s="226"/>
      <c r="R264" s="161"/>
      <c r="V264" s="226"/>
      <c r="Y264" s="161"/>
      <c r="AA264" s="226"/>
      <c r="AB264" s="79"/>
      <c r="AD264" s="226"/>
    </row>
    <row r="265" spans="2:30" x14ac:dyDescent="0.25">
      <c r="B265" s="156"/>
      <c r="O265" s="226"/>
      <c r="R265" s="161"/>
      <c r="V265" s="226"/>
      <c r="Y265" s="161"/>
      <c r="AA265" s="226"/>
      <c r="AB265" s="79"/>
      <c r="AD265" s="226"/>
    </row>
    <row r="266" spans="2:30" x14ac:dyDescent="0.25">
      <c r="B266" s="156"/>
      <c r="O266" s="226"/>
      <c r="R266" s="161"/>
      <c r="V266" s="226"/>
      <c r="Y266" s="161"/>
      <c r="AA266" s="226"/>
      <c r="AB266" s="79"/>
      <c r="AD266" s="226"/>
    </row>
    <row r="267" spans="2:30" x14ac:dyDescent="0.25">
      <c r="B267" s="156"/>
      <c r="O267" s="226"/>
      <c r="R267" s="161"/>
      <c r="V267" s="226"/>
      <c r="Y267" s="161"/>
      <c r="AA267" s="226"/>
      <c r="AB267" s="79"/>
      <c r="AD267" s="226"/>
    </row>
    <row r="268" spans="2:30" x14ac:dyDescent="0.25">
      <c r="B268" s="156"/>
      <c r="O268" s="226"/>
      <c r="R268" s="161"/>
      <c r="V268" s="226"/>
      <c r="Y268" s="161"/>
      <c r="AA268" s="226"/>
      <c r="AB268" s="79"/>
      <c r="AD268" s="226"/>
    </row>
    <row r="269" spans="2:30" x14ac:dyDescent="0.25">
      <c r="B269" s="156"/>
      <c r="O269" s="226"/>
      <c r="R269" s="161"/>
      <c r="V269" s="226"/>
      <c r="Y269" s="161"/>
      <c r="AA269" s="226"/>
      <c r="AB269" s="79"/>
      <c r="AD269" s="226"/>
    </row>
    <row r="270" spans="2:30" x14ac:dyDescent="0.25">
      <c r="B270" s="156"/>
      <c r="O270" s="226"/>
      <c r="R270" s="161"/>
      <c r="V270" s="226"/>
      <c r="Y270" s="161"/>
      <c r="AA270" s="226"/>
      <c r="AB270" s="79"/>
      <c r="AD270" s="226"/>
    </row>
    <row r="271" spans="2:30" x14ac:dyDescent="0.25">
      <c r="B271" s="156"/>
      <c r="O271" s="226"/>
      <c r="R271" s="161"/>
      <c r="V271" s="226"/>
      <c r="Y271" s="161"/>
      <c r="AA271" s="226"/>
      <c r="AB271" s="79"/>
      <c r="AD271" s="226"/>
    </row>
    <row r="272" spans="2:30" x14ac:dyDescent="0.25">
      <c r="B272" s="156"/>
      <c r="O272" s="226"/>
      <c r="R272" s="161"/>
      <c r="V272" s="226"/>
      <c r="Y272" s="161"/>
      <c r="AA272" s="226"/>
      <c r="AB272" s="79"/>
      <c r="AD272" s="226"/>
    </row>
    <row r="273" spans="2:30" x14ac:dyDescent="0.25">
      <c r="B273" s="156"/>
      <c r="O273" s="226"/>
      <c r="R273" s="161"/>
      <c r="V273" s="226"/>
      <c r="Y273" s="161"/>
      <c r="AA273" s="226"/>
      <c r="AB273" s="79"/>
      <c r="AD273" s="226"/>
    </row>
    <row r="274" spans="2:30" x14ac:dyDescent="0.25">
      <c r="B274" s="156"/>
      <c r="O274" s="226"/>
      <c r="R274" s="161"/>
      <c r="V274" s="226"/>
      <c r="Y274" s="161"/>
      <c r="AA274" s="226"/>
      <c r="AB274" s="79"/>
      <c r="AD274" s="226"/>
    </row>
    <row r="275" spans="2:30" x14ac:dyDescent="0.25">
      <c r="B275" s="156"/>
      <c r="O275" s="226"/>
      <c r="R275" s="161"/>
      <c r="V275" s="226"/>
      <c r="Y275" s="161"/>
      <c r="AA275" s="226"/>
      <c r="AB275" s="79"/>
      <c r="AD275" s="226"/>
    </row>
    <row r="276" spans="2:30" x14ac:dyDescent="0.25">
      <c r="B276" s="156"/>
      <c r="O276" s="226"/>
      <c r="R276" s="161"/>
      <c r="V276" s="226"/>
      <c r="Y276" s="161"/>
      <c r="AA276" s="226"/>
      <c r="AB276" s="79"/>
      <c r="AD276" s="226"/>
    </row>
    <row r="277" spans="2:30" x14ac:dyDescent="0.25">
      <c r="B277" s="156"/>
      <c r="O277" s="226"/>
      <c r="R277" s="161"/>
      <c r="V277" s="226"/>
      <c r="Y277" s="161"/>
      <c r="AA277" s="226"/>
      <c r="AB277" s="79"/>
      <c r="AD277" s="226"/>
    </row>
    <row r="278" spans="2:30" x14ac:dyDescent="0.25">
      <c r="B278" s="156"/>
      <c r="O278" s="226"/>
      <c r="R278" s="161"/>
      <c r="V278" s="226"/>
      <c r="Y278" s="161"/>
      <c r="AA278" s="226"/>
      <c r="AB278" s="79"/>
      <c r="AD278" s="226"/>
    </row>
    <row r="279" spans="2:30" x14ac:dyDescent="0.25">
      <c r="B279" s="156"/>
      <c r="O279" s="226"/>
      <c r="R279" s="161"/>
      <c r="V279" s="226"/>
      <c r="Y279" s="161"/>
      <c r="AA279" s="226"/>
      <c r="AB279" s="79"/>
      <c r="AD279" s="226"/>
    </row>
  </sheetData>
  <mergeCells count="44">
    <mergeCell ref="AB42:AF42"/>
    <mergeCell ref="AG42:AK42"/>
    <mergeCell ref="U2:Y2"/>
    <mergeCell ref="Z2:AA2"/>
    <mergeCell ref="AB2:AF2"/>
    <mergeCell ref="AG2:AK2"/>
    <mergeCell ref="B42:B43"/>
    <mergeCell ref="C42:C43"/>
    <mergeCell ref="D42:D43"/>
    <mergeCell ref="F6:J6"/>
    <mergeCell ref="AW42:BC42"/>
    <mergeCell ref="S42:T42"/>
    <mergeCell ref="AS6:AU6"/>
    <mergeCell ref="AL6:AN6"/>
    <mergeCell ref="Z6:AA6"/>
    <mergeCell ref="M6:O6"/>
    <mergeCell ref="P6:R6"/>
    <mergeCell ref="S6:T6"/>
    <mergeCell ref="AG6:AK6"/>
    <mergeCell ref="U6:Y6"/>
    <mergeCell ref="AB6:AF6"/>
    <mergeCell ref="AP6:AR6"/>
    <mergeCell ref="E2:E4"/>
    <mergeCell ref="M42:O42"/>
    <mergeCell ref="P42:R42"/>
    <mergeCell ref="U42:Y42"/>
    <mergeCell ref="Z42:AA42"/>
    <mergeCell ref="M2:O2"/>
    <mergeCell ref="E42:E43"/>
    <mergeCell ref="K42:L42"/>
    <mergeCell ref="S2:T2"/>
    <mergeCell ref="K2:L2"/>
    <mergeCell ref="P2:R2"/>
    <mergeCell ref="F2:J2"/>
    <mergeCell ref="F42:J42"/>
    <mergeCell ref="K6:L6"/>
    <mergeCell ref="AL42:AN42"/>
    <mergeCell ref="AW6:BC6"/>
    <mergeCell ref="AW2:BC2"/>
    <mergeCell ref="AP2:AR2"/>
    <mergeCell ref="AS2:AU2"/>
    <mergeCell ref="AP42:AR42"/>
    <mergeCell ref="AS42:AU42"/>
    <mergeCell ref="AL2:AN2"/>
  </mergeCells>
  <conditionalFormatting sqref="E112:E135 E44:E106">
    <cfRule type="duplicateValues" dxfId="10273" priority="317"/>
  </conditionalFormatting>
  <conditionalFormatting sqref="E97:E106">
    <cfRule type="duplicateValues" dxfId="10272" priority="53"/>
  </conditionalFormatting>
  <conditionalFormatting sqref="E97:E106">
    <cfRule type="duplicateValues" dxfId="10271" priority="54"/>
  </conditionalFormatting>
  <conditionalFormatting sqref="E97:E106">
    <cfRule type="duplicateValues" dxfId="10270" priority="55"/>
  </conditionalFormatting>
  <conditionalFormatting sqref="E112:E129 E44:E106">
    <cfRule type="duplicateValues" dxfId="10269" priority="52"/>
  </conditionalFormatting>
  <conditionalFormatting sqref="AW4:AX4">
    <cfRule type="colorScale" priority="45">
      <colorScale>
        <cfvo type="min"/>
        <cfvo type="percentile" val="50"/>
        <cfvo type="max"/>
        <color rgb="FF63BE7B"/>
        <color rgb="FFFFEB84"/>
        <color rgb="FFF8696B"/>
      </colorScale>
    </cfRule>
  </conditionalFormatting>
  <conditionalFormatting sqref="E35:E39">
    <cfRule type="duplicateValues" dxfId="10268" priority="24"/>
  </conditionalFormatting>
  <conditionalFormatting sqref="E8:E39">
    <cfRule type="duplicateValues" dxfId="10267" priority="451"/>
  </conditionalFormatting>
  <conditionalFormatting sqref="AP8:AP39">
    <cfRule type="colorScale" priority="453">
      <colorScale>
        <cfvo type="min"/>
        <cfvo type="percentile" val="50"/>
        <cfvo type="max"/>
        <color rgb="FFF8696B"/>
        <color rgb="FFFFEB84"/>
        <color rgb="FF63BE7B"/>
      </colorScale>
    </cfRule>
  </conditionalFormatting>
  <conditionalFormatting sqref="AQ8:AQ39">
    <cfRule type="colorScale" priority="455">
      <colorScale>
        <cfvo type="min"/>
        <cfvo type="percentile" val="50"/>
        <cfvo type="max"/>
        <color rgb="FFF8696B"/>
        <color rgb="FFFFEB84"/>
        <color rgb="FF63BE7B"/>
      </colorScale>
    </cfRule>
  </conditionalFormatting>
  <conditionalFormatting sqref="AR8:AR39">
    <cfRule type="iconSet" priority="457">
      <iconSet iconSet="3Arrows">
        <cfvo type="percent" val="0"/>
        <cfvo type="percent" val="33"/>
        <cfvo type="percent" val="67"/>
      </iconSet>
    </cfRule>
  </conditionalFormatting>
  <conditionalFormatting sqref="AS8:AT39">
    <cfRule type="colorScale" priority="459">
      <colorScale>
        <cfvo type="min"/>
        <cfvo type="percentile" val="50"/>
        <cfvo type="max"/>
        <color rgb="FFF8696B"/>
        <color rgb="FFFFEB84"/>
        <color rgb="FF63BE7B"/>
      </colorScale>
    </cfRule>
  </conditionalFormatting>
  <conditionalFormatting sqref="AU8:AU39">
    <cfRule type="iconSet" priority="461">
      <iconSet iconSet="3Arrows">
        <cfvo type="percent" val="0"/>
        <cfvo type="percent" val="33"/>
        <cfvo type="percent" val="67"/>
      </iconSet>
    </cfRule>
  </conditionalFormatting>
  <conditionalFormatting sqref="E44:E96">
    <cfRule type="duplicateValues" dxfId="10266" priority="462"/>
  </conditionalFormatting>
  <conditionalFormatting sqref="E44:E106">
    <cfRule type="duplicateValues" dxfId="10265" priority="464"/>
  </conditionalFormatting>
  <conditionalFormatting sqref="AW44:AW107">
    <cfRule type="colorScale" priority="476">
      <colorScale>
        <cfvo type="min"/>
        <cfvo type="percentile" val="50"/>
        <cfvo type="max"/>
        <color rgb="FF63BE7B"/>
        <color rgb="FFFFEB84"/>
        <color rgb="FFF8696B"/>
      </colorScale>
    </cfRule>
  </conditionalFormatting>
  <conditionalFormatting sqref="AX44:AX107">
    <cfRule type="colorScale" priority="478">
      <colorScale>
        <cfvo type="min"/>
        <cfvo type="percentile" val="50"/>
        <cfvo type="max"/>
        <color rgb="FFF8696B"/>
        <color rgb="FFFFEB84"/>
        <color rgb="FF63BE7B"/>
      </colorScale>
    </cfRule>
  </conditionalFormatting>
  <conditionalFormatting sqref="E107">
    <cfRule type="duplicateValues" dxfId="10264" priority="16"/>
  </conditionalFormatting>
  <conditionalFormatting sqref="E107">
    <cfRule type="duplicateValues" dxfId="10263" priority="15"/>
  </conditionalFormatting>
  <conditionalFormatting sqref="E107">
    <cfRule type="duplicateValues" dxfId="10262" priority="12"/>
  </conditionalFormatting>
  <conditionalFormatting sqref="E107">
    <cfRule type="duplicateValues" dxfId="10261" priority="13"/>
  </conditionalFormatting>
  <conditionalFormatting sqref="E107">
    <cfRule type="duplicateValues" dxfId="10260" priority="14"/>
  </conditionalFormatting>
  <conditionalFormatting sqref="E107">
    <cfRule type="duplicateValues" dxfId="10259" priority="11"/>
  </conditionalFormatting>
  <conditionalFormatting sqref="E107">
    <cfRule type="duplicateValues" dxfId="10258" priority="17"/>
  </conditionalFormatting>
  <conditionalFormatting sqref="E44:E106 E112:E142">
    <cfRule type="duplicateValues" dxfId="10257" priority="479"/>
  </conditionalFormatting>
  <conditionalFormatting sqref="AP4">
    <cfRule type="colorScale" priority="6">
      <colorScale>
        <cfvo type="min"/>
        <cfvo type="percentile" val="50"/>
        <cfvo type="max"/>
        <color rgb="FFF8696B"/>
        <color rgb="FFFFEB84"/>
        <color rgb="FF63BE7B"/>
      </colorScale>
    </cfRule>
  </conditionalFormatting>
  <conditionalFormatting sqref="AQ4">
    <cfRule type="colorScale" priority="7">
      <colorScale>
        <cfvo type="min"/>
        <cfvo type="percentile" val="50"/>
        <cfvo type="max"/>
        <color rgb="FFF8696B"/>
        <color rgb="FFFFEB84"/>
        <color rgb="FF63BE7B"/>
      </colorScale>
    </cfRule>
  </conditionalFormatting>
  <conditionalFormatting sqref="AR4">
    <cfRule type="iconSet" priority="8">
      <iconSet iconSet="3Arrows">
        <cfvo type="percent" val="0"/>
        <cfvo type="percent" val="33"/>
        <cfvo type="percent" val="67"/>
      </iconSet>
    </cfRule>
  </conditionalFormatting>
  <conditionalFormatting sqref="AS4:AT4">
    <cfRule type="colorScale" priority="9">
      <colorScale>
        <cfvo type="min"/>
        <cfvo type="percentile" val="50"/>
        <cfvo type="max"/>
        <color rgb="FFF8696B"/>
        <color rgb="FFFFEB84"/>
        <color rgb="FF63BE7B"/>
      </colorScale>
    </cfRule>
  </conditionalFormatting>
  <conditionalFormatting sqref="AU4">
    <cfRule type="iconSet" priority="10">
      <iconSet iconSet="3Arrows">
        <cfvo type="percent" val="0"/>
        <cfvo type="percent" val="33"/>
        <cfvo type="percent" val="67"/>
      </iconSet>
    </cfRule>
  </conditionalFormatting>
  <conditionalFormatting sqref="AP44:AP107">
    <cfRule type="colorScale" priority="1">
      <colorScale>
        <cfvo type="min"/>
        <cfvo type="percentile" val="50"/>
        <cfvo type="max"/>
        <color rgb="FFF8696B"/>
        <color rgb="FFFFEB84"/>
        <color rgb="FF63BE7B"/>
      </colorScale>
    </cfRule>
  </conditionalFormatting>
  <conditionalFormatting sqref="AQ44:AQ107">
    <cfRule type="colorScale" priority="2">
      <colorScale>
        <cfvo type="min"/>
        <cfvo type="percentile" val="50"/>
        <cfvo type="max"/>
        <color rgb="FFF8696B"/>
        <color rgb="FFFFEB84"/>
        <color rgb="FF63BE7B"/>
      </colorScale>
    </cfRule>
  </conditionalFormatting>
  <conditionalFormatting sqref="AR44:AR107">
    <cfRule type="iconSet" priority="3">
      <iconSet iconSet="3Arrows">
        <cfvo type="percent" val="0"/>
        <cfvo type="percent" val="33"/>
        <cfvo type="percent" val="67"/>
      </iconSet>
    </cfRule>
  </conditionalFormatting>
  <conditionalFormatting sqref="AS44:AT107">
    <cfRule type="colorScale" priority="4">
      <colorScale>
        <cfvo type="min"/>
        <cfvo type="percentile" val="50"/>
        <cfvo type="max"/>
        <color rgb="FFF8696B"/>
        <color rgb="FFFFEB84"/>
        <color rgb="FF63BE7B"/>
      </colorScale>
    </cfRule>
  </conditionalFormatting>
  <conditionalFormatting sqref="AU44:AU107">
    <cfRule type="iconSet" priority="5">
      <iconSet iconSet="3Arrows">
        <cfvo type="percent" val="0"/>
        <cfvo type="percent" val="33"/>
        <cfvo type="percent" val="67"/>
      </iconSet>
    </cfRule>
  </conditionalFormatting>
  <dataValidations count="1">
    <dataValidation type="list" allowBlank="1" showInputMessage="1" showErrorMessage="1" sqref="AG2" xr:uid="{48B9C54F-A16E-4737-BDE6-87E2DE3BFADC}">
      <formula1>$BO$1:$BO$2</formula1>
    </dataValidation>
  </dataValidations>
  <pageMargins left="0.7" right="0.7" top="0.75" bottom="0.75" header="0.3" footer="0.3"/>
  <pageSetup orientation="portrait" r:id="rId1"/>
  <ignoredErrors>
    <ignoredError sqref="C44:D58 C59:D100 C101:D107 Z41:AN41 F41:I41 S41:T41 K41:Q41" unlockedFormula="1"/>
    <ignoredError sqref="R8:AN3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est">
                <anchor moveWithCells="1" sizeWithCells="1">
                  <from>
                    <xdr:col>0</xdr:col>
                    <xdr:colOff>66675</xdr:colOff>
                    <xdr:row>0</xdr:row>
                    <xdr:rowOff>0</xdr:rowOff>
                  </from>
                  <to>
                    <xdr:col>3</xdr:col>
                    <xdr:colOff>238125</xdr:colOff>
                    <xdr:row>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ADE7B-60DC-41B2-B133-6DFE66CF205B}">
  <sheetPr codeName="Sheet12">
    <tabColor rgb="FF00B0F0"/>
  </sheetPr>
  <dimension ref="A1:AR181"/>
  <sheetViews>
    <sheetView showGridLines="0" zoomScale="80" zoomScaleNormal="80" workbookViewId="0">
      <selection activeCell="C1" sqref="C1:E2"/>
    </sheetView>
  </sheetViews>
  <sheetFormatPr defaultColWidth="9.140625" defaultRowHeight="12.75" x14ac:dyDescent="0.2"/>
  <cols>
    <col min="1" max="1" width="4.85546875" style="126" bestFit="1" customWidth="1"/>
    <col min="2" max="2" width="23.140625" style="126" bestFit="1" customWidth="1"/>
    <col min="3" max="3" width="46.5703125" style="127" bestFit="1" customWidth="1"/>
    <col min="4" max="4" width="8.140625" style="127" bestFit="1" customWidth="1"/>
    <col min="5" max="5" width="10" style="127" bestFit="1" customWidth="1"/>
    <col min="6" max="6" width="8.85546875" style="128" bestFit="1" customWidth="1"/>
    <col min="7" max="7" width="9.42578125" style="128" bestFit="1" customWidth="1"/>
    <col min="8" max="8" width="9.42578125" style="127" bestFit="1" customWidth="1"/>
    <col min="9" max="9" width="10.140625" style="126" bestFit="1" customWidth="1"/>
    <col min="10" max="10" width="11.42578125" style="126" bestFit="1" customWidth="1"/>
    <col min="11" max="11" width="9.42578125" style="126" bestFit="1" customWidth="1"/>
    <col min="12" max="13" width="10" style="126" bestFit="1" customWidth="1"/>
    <col min="14" max="14" width="10.7109375" style="126" bestFit="1" customWidth="1"/>
    <col min="15" max="15" width="12" style="126" bestFit="1" customWidth="1"/>
    <col min="16" max="16" width="5.85546875" style="126" bestFit="1" customWidth="1"/>
    <col min="17" max="17" width="8.140625" style="126" bestFit="1" customWidth="1"/>
    <col min="18" max="18" width="7.140625" style="127" bestFit="1" customWidth="1"/>
    <col min="19" max="19" width="9.42578125" style="127" bestFit="1" customWidth="1"/>
    <col min="20" max="21" width="10" style="127" bestFit="1" customWidth="1"/>
    <col min="22" max="22" width="10.7109375" style="127" bestFit="1" customWidth="1"/>
    <col min="23" max="23" width="12" style="127" bestFit="1" customWidth="1"/>
    <col min="24" max="24" width="9.5703125" style="127" bestFit="1" customWidth="1"/>
    <col min="25" max="25" width="6.42578125" style="127" bestFit="1" customWidth="1"/>
    <col min="26" max="26" width="7" style="127" bestFit="1" customWidth="1"/>
    <col min="27" max="27" width="7.7109375" style="127" bestFit="1" customWidth="1"/>
    <col min="28" max="28" width="8.85546875" style="127" bestFit="1" customWidth="1"/>
    <col min="29" max="29" width="12.85546875" style="129" bestFit="1" customWidth="1"/>
    <col min="30" max="30" width="11.42578125" style="127" bestFit="1" customWidth="1"/>
    <col min="31" max="31" width="7" style="127" bestFit="1" customWidth="1"/>
    <col min="32" max="32" width="7.7109375" style="127" bestFit="1" customWidth="1"/>
    <col min="33" max="33" width="8.85546875" style="127" bestFit="1" customWidth="1"/>
    <col min="34" max="34" width="12.85546875" style="127" bestFit="1" customWidth="1"/>
    <col min="35" max="35" width="11.5703125" style="127" bestFit="1" customWidth="1"/>
    <col min="36" max="36" width="24.28515625" style="127" hidden="1" customWidth="1"/>
    <col min="37" max="37" width="28.42578125" style="127" hidden="1" customWidth="1"/>
    <col min="38" max="38" width="13" style="127" bestFit="1" customWidth="1"/>
    <col min="39" max="39" width="12.85546875" style="126" bestFit="1" customWidth="1"/>
    <col min="40" max="40" width="24.28515625" style="127" hidden="1" customWidth="1"/>
    <col min="41" max="41" width="29.5703125" style="127" hidden="1" customWidth="1"/>
    <col min="42" max="43" width="9.140625" style="127"/>
    <col min="44" max="44" width="23.140625" style="127" bestFit="1" customWidth="1"/>
    <col min="45" max="16384" width="9.140625" style="127"/>
  </cols>
  <sheetData>
    <row r="1" spans="3:39" x14ac:dyDescent="0.2">
      <c r="C1" s="281" t="s">
        <v>483</v>
      </c>
      <c r="D1" s="282"/>
      <c r="E1" s="283"/>
      <c r="F1" s="274" t="s">
        <v>425</v>
      </c>
      <c r="G1" s="275"/>
      <c r="H1" s="275"/>
      <c r="I1" s="275"/>
      <c r="J1" s="276"/>
      <c r="K1" s="278" t="str">
        <f>"Ach. "&amp;TEXT($C$3,"dddd, mmmm dd, yyyy")</f>
        <v>Ach. Wednesday, April 06, 2022</v>
      </c>
      <c r="L1" s="279"/>
      <c r="M1" s="279"/>
      <c r="N1" s="279"/>
      <c r="O1" s="280"/>
      <c r="P1" s="277" t="s">
        <v>484</v>
      </c>
      <c r="Q1" s="277"/>
      <c r="R1" s="277"/>
      <c r="S1" s="271" t="str">
        <f>S38</f>
        <v>Ach. Monday, April 04, 2022</v>
      </c>
      <c r="T1" s="272"/>
      <c r="U1" s="272"/>
      <c r="V1" s="272"/>
      <c r="W1" s="273"/>
      <c r="X1" s="129"/>
      <c r="Y1" s="268" t="s">
        <v>423</v>
      </c>
      <c r="Z1" s="269"/>
      <c r="AA1" s="269"/>
      <c r="AB1" s="269"/>
      <c r="AC1" s="270"/>
      <c r="AD1" s="268" t="s">
        <v>424</v>
      </c>
      <c r="AE1" s="269"/>
      <c r="AF1" s="269"/>
      <c r="AG1" s="269"/>
      <c r="AH1" s="270"/>
      <c r="AM1" s="127"/>
    </row>
    <row r="2" spans="3:39" x14ac:dyDescent="0.2">
      <c r="C2" s="284"/>
      <c r="D2" s="285"/>
      <c r="E2" s="286"/>
      <c r="F2" s="148" t="s">
        <v>416</v>
      </c>
      <c r="G2" s="148" t="s">
        <v>417</v>
      </c>
      <c r="H2" s="148" t="s">
        <v>418</v>
      </c>
      <c r="I2" s="148" t="s">
        <v>421</v>
      </c>
      <c r="J2" s="148" t="s">
        <v>422</v>
      </c>
      <c r="K2" s="149" t="s">
        <v>385</v>
      </c>
      <c r="L2" s="149" t="s">
        <v>415</v>
      </c>
      <c r="M2" s="149" t="s">
        <v>384</v>
      </c>
      <c r="N2" s="149" t="s">
        <v>419</v>
      </c>
      <c r="O2" s="149" t="s">
        <v>420</v>
      </c>
      <c r="P2" s="210" t="s">
        <v>103</v>
      </c>
      <c r="Q2" s="210" t="s">
        <v>102</v>
      </c>
      <c r="R2" s="210" t="s">
        <v>99</v>
      </c>
      <c r="S2" s="151" t="s">
        <v>385</v>
      </c>
      <c r="T2" s="151" t="s">
        <v>415</v>
      </c>
      <c r="U2" s="151" t="s">
        <v>384</v>
      </c>
      <c r="V2" s="151" t="s">
        <v>419</v>
      </c>
      <c r="W2" s="151" t="s">
        <v>420</v>
      </c>
      <c r="X2" s="129"/>
      <c r="Y2" s="150" t="s">
        <v>386</v>
      </c>
      <c r="Z2" s="150" t="s">
        <v>99</v>
      </c>
      <c r="AA2" s="150" t="s">
        <v>246</v>
      </c>
      <c r="AB2" s="150" t="s">
        <v>247</v>
      </c>
      <c r="AC2" s="150" t="s">
        <v>132</v>
      </c>
      <c r="AD2" s="150" t="s">
        <v>140</v>
      </c>
      <c r="AE2" s="150" t="s">
        <v>413</v>
      </c>
      <c r="AF2" s="150" t="s">
        <v>246</v>
      </c>
      <c r="AG2" s="150" t="s">
        <v>247</v>
      </c>
      <c r="AH2" s="150" t="s">
        <v>132</v>
      </c>
      <c r="AM2" s="127"/>
    </row>
    <row r="3" spans="3:39" x14ac:dyDescent="0.2">
      <c r="C3" s="290">
        <v>44657</v>
      </c>
      <c r="D3" s="291"/>
      <c r="E3" s="292"/>
      <c r="F3" s="130">
        <f>IFERROR(SUM(F40:F159),"-")</f>
        <v>253.83533333333335</v>
      </c>
      <c r="G3" s="130">
        <f>IFERROR(SUM(G40:G159),"-")</f>
        <v>118331.46045999997</v>
      </c>
      <c r="H3" s="130">
        <f>IFERROR(G3/F3,"-")</f>
        <v>466.17410943577579</v>
      </c>
      <c r="I3" s="130">
        <f>IFERROR(SUM(I40:I159),"-")</f>
        <v>106123.08270885814</v>
      </c>
      <c r="J3" s="130">
        <f>IFERROR(SUM(J40:J159),"-")</f>
        <v>12208.377751141868</v>
      </c>
      <c r="K3" s="130">
        <f>IFERROR(SUM(K40:K159),"-")</f>
        <v>305</v>
      </c>
      <c r="L3" s="130">
        <f>IFERROR(SUM(L40:L159),"-")</f>
        <v>99931.110000000015</v>
      </c>
      <c r="M3" s="131">
        <f>IFERROR(L3/K3,"-")</f>
        <v>327.64298360655744</v>
      </c>
      <c r="N3" s="130">
        <f>IFERROR(SUM(N40:N159),"-")</f>
        <v>88254.890000000014</v>
      </c>
      <c r="O3" s="130">
        <f>IFERROR(SUM(O40:O159),"-")</f>
        <v>11676.220000000001</v>
      </c>
      <c r="P3" s="130">
        <f>IFERROR(SUM(P40:P159),"-")</f>
        <v>254.26578947368421</v>
      </c>
      <c r="Q3" s="130">
        <f>IFERROR(SUM(Q40:Q159),"-")</f>
        <v>123838.6877105263</v>
      </c>
      <c r="R3" s="131">
        <f>IFERROR(Q3/P3,"-")</f>
        <v>487.04423810558774</v>
      </c>
      <c r="S3" s="130">
        <f>IFERROR(SUM(S40:S159),"-")</f>
        <v>274</v>
      </c>
      <c r="T3" s="130">
        <f>IFERROR(SUM(T40:T159),"-")</f>
        <v>74651.25</v>
      </c>
      <c r="U3" s="131">
        <f>IFERROR(T3/S3,"-")</f>
        <v>272.44981751824815</v>
      </c>
      <c r="V3" s="130">
        <f>IFERROR(SUM(V40:V159),"-")</f>
        <v>63880.05</v>
      </c>
      <c r="W3" s="207">
        <f>IFERROR(SUM(W40:W159),"-")</f>
        <v>10771.2</v>
      </c>
      <c r="X3" s="129"/>
      <c r="Y3" s="132">
        <f>K3/F3</f>
        <v>1.2015663697987933</v>
      </c>
      <c r="Z3" s="132">
        <f>IFERROR(IF(M3/H3&gt;100%,100%,M3/H3),"-")</f>
        <v>0.70283393473548617</v>
      </c>
      <c r="AA3" s="132">
        <f>N3/I3</f>
        <v>0.831627651093793</v>
      </c>
      <c r="AB3" s="132">
        <f>O3/J3</f>
        <v>0.9564104451885842</v>
      </c>
      <c r="AC3" s="132">
        <f>IFERROR(Z3*0.7+Y3*0.3,"-")</f>
        <v>0.8524536652544783</v>
      </c>
      <c r="AD3" s="132">
        <f>K3/S3</f>
        <v>1.1131386861313868</v>
      </c>
      <c r="AE3" s="132">
        <f>M3/U3</f>
        <v>1.2025810352565662</v>
      </c>
      <c r="AF3" s="132">
        <f>N3/V3</f>
        <v>1.3815720244426861</v>
      </c>
      <c r="AG3" s="132">
        <f>O3/W3</f>
        <v>1.0840222073677956</v>
      </c>
      <c r="AH3" s="132">
        <f>IFERROR(AE3*0.7+AD3*0.3,"-")</f>
        <v>1.1757483305190122</v>
      </c>
      <c r="AM3" s="127"/>
    </row>
    <row r="4" spans="3:39" x14ac:dyDescent="0.2">
      <c r="D4" s="128"/>
      <c r="E4" s="128"/>
      <c r="F4" s="127"/>
      <c r="G4" s="127"/>
      <c r="I4" s="127"/>
      <c r="J4" s="127"/>
      <c r="K4" s="127"/>
      <c r="L4" s="127"/>
      <c r="M4" s="127"/>
      <c r="N4" s="127"/>
      <c r="O4" s="127"/>
      <c r="P4" s="127"/>
      <c r="Q4" s="127"/>
      <c r="R4" s="133"/>
      <c r="S4" s="133"/>
      <c r="U4" s="133"/>
      <c r="V4" s="133"/>
      <c r="W4" s="133"/>
      <c r="X4" s="133"/>
      <c r="Y4" s="129"/>
      <c r="Z4" s="134"/>
      <c r="AA4" s="134"/>
      <c r="AB4" s="134"/>
      <c r="AC4" s="134"/>
      <c r="AD4" s="134"/>
      <c r="AE4" s="134"/>
      <c r="AF4" s="134"/>
      <c r="AG4" s="134"/>
      <c r="AH4" s="134"/>
      <c r="AM4" s="134"/>
    </row>
    <row r="5" spans="3:39" x14ac:dyDescent="0.2">
      <c r="D5" s="128"/>
      <c r="E5" s="128"/>
      <c r="F5" s="274" t="s">
        <v>425</v>
      </c>
      <c r="G5" s="275"/>
      <c r="H5" s="275"/>
      <c r="I5" s="275"/>
      <c r="J5" s="276"/>
      <c r="K5" s="278" t="str">
        <f>"Ach. "&amp;TEXT($C$3,"dddd, mmmm dd, yyyy")</f>
        <v>Ach. Wednesday, April 06, 2022</v>
      </c>
      <c r="L5" s="279"/>
      <c r="M5" s="279"/>
      <c r="N5" s="279"/>
      <c r="O5" s="280"/>
      <c r="P5" s="277" t="s">
        <v>484</v>
      </c>
      <c r="Q5" s="277"/>
      <c r="R5" s="277"/>
      <c r="S5" s="271" t="str">
        <f>S38</f>
        <v>Ach. Monday, April 04, 2022</v>
      </c>
      <c r="T5" s="272"/>
      <c r="U5" s="272"/>
      <c r="V5" s="272"/>
      <c r="W5" s="273"/>
      <c r="Y5" s="268" t="s">
        <v>423</v>
      </c>
      <c r="Z5" s="269"/>
      <c r="AA5" s="269"/>
      <c r="AB5" s="269"/>
      <c r="AC5" s="270"/>
      <c r="AD5" s="268" t="s">
        <v>424</v>
      </c>
      <c r="AE5" s="269"/>
      <c r="AF5" s="269"/>
      <c r="AG5" s="269"/>
      <c r="AH5" s="270"/>
    </row>
    <row r="6" spans="3:39" x14ac:dyDescent="0.2">
      <c r="C6" s="293" t="s">
        <v>34</v>
      </c>
      <c r="D6" s="294"/>
      <c r="E6" s="294"/>
      <c r="F6" s="148" t="s">
        <v>416</v>
      </c>
      <c r="G6" s="148" t="s">
        <v>417</v>
      </c>
      <c r="H6" s="148" t="s">
        <v>418</v>
      </c>
      <c r="I6" s="148" t="s">
        <v>421</v>
      </c>
      <c r="J6" s="148" t="s">
        <v>422</v>
      </c>
      <c r="K6" s="149" t="s">
        <v>385</v>
      </c>
      <c r="L6" s="149" t="s">
        <v>415</v>
      </c>
      <c r="M6" s="149" t="s">
        <v>384</v>
      </c>
      <c r="N6" s="149" t="s">
        <v>419</v>
      </c>
      <c r="O6" s="149" t="s">
        <v>420</v>
      </c>
      <c r="P6" s="210" t="s">
        <v>103</v>
      </c>
      <c r="Q6" s="210" t="s">
        <v>102</v>
      </c>
      <c r="R6" s="210" t="s">
        <v>99</v>
      </c>
      <c r="S6" s="151" t="s">
        <v>385</v>
      </c>
      <c r="T6" s="151" t="s">
        <v>415</v>
      </c>
      <c r="U6" s="151" t="s">
        <v>384</v>
      </c>
      <c r="V6" s="151" t="s">
        <v>419</v>
      </c>
      <c r="W6" s="151" t="s">
        <v>420</v>
      </c>
      <c r="Y6" s="150" t="s">
        <v>386</v>
      </c>
      <c r="Z6" s="150" t="s">
        <v>99</v>
      </c>
      <c r="AA6" s="150" t="s">
        <v>246</v>
      </c>
      <c r="AB6" s="150" t="s">
        <v>247</v>
      </c>
      <c r="AC6" s="150" t="s">
        <v>132</v>
      </c>
      <c r="AD6" s="150" t="s">
        <v>140</v>
      </c>
      <c r="AE6" s="150" t="s">
        <v>413</v>
      </c>
      <c r="AF6" s="150" t="s">
        <v>246</v>
      </c>
      <c r="AG6" s="150" t="s">
        <v>247</v>
      </c>
      <c r="AH6" s="150" t="s">
        <v>132</v>
      </c>
    </row>
    <row r="7" spans="3:39" x14ac:dyDescent="0.2">
      <c r="C7" s="287" t="s">
        <v>39</v>
      </c>
      <c r="D7" s="288"/>
      <c r="E7" s="289"/>
      <c r="F7" s="208">
        <f t="shared" ref="F7:G35" si="0">SUMIFS(F$40:F$139,$B$40:$B$139,$C7)</f>
        <v>30.28</v>
      </c>
      <c r="G7" s="208">
        <f t="shared" si="0"/>
        <v>12011.4324</v>
      </c>
      <c r="H7" s="208">
        <f>IFERROR(G7/F7,"-")</f>
        <v>396.67874504623512</v>
      </c>
      <c r="I7" s="208">
        <f t="shared" ref="I7:L35" si="1">SUMIFS(I$40:I$139,$B$40:$B$139,$C7)</f>
        <v>11199.677535089237</v>
      </c>
      <c r="J7" s="208">
        <f t="shared" si="1"/>
        <v>811.75486491076276</v>
      </c>
      <c r="K7" s="208">
        <f t="shared" si="1"/>
        <v>47</v>
      </c>
      <c r="L7" s="208">
        <f t="shared" si="1"/>
        <v>15226.32</v>
      </c>
      <c r="M7" s="208">
        <f>IFERROR(L7/K7,"-")</f>
        <v>323.96425531914895</v>
      </c>
      <c r="N7" s="208">
        <f t="shared" ref="N7:Q35" si="2">SUMIFS(N$40:N$139,$B$40:$B$139,$C7)</f>
        <v>14774.95</v>
      </c>
      <c r="O7" s="208">
        <f t="shared" si="2"/>
        <v>451.37000000000006</v>
      </c>
      <c r="P7" s="208">
        <f t="shared" si="2"/>
        <v>29.578947368421055</v>
      </c>
      <c r="Q7" s="208">
        <f t="shared" si="2"/>
        <v>12131.33789473684</v>
      </c>
      <c r="R7" s="208">
        <f>IFERROR(Q7/P7,"-")</f>
        <v>410.13419928825613</v>
      </c>
      <c r="S7" s="208">
        <f t="shared" ref="S7:T35" si="3">SUMIFS(S$40:S$139,$B$40:$B$139,$C7)</f>
        <v>40</v>
      </c>
      <c r="T7" s="208">
        <f t="shared" si="3"/>
        <v>9329.83</v>
      </c>
      <c r="U7" s="208">
        <f>IFERROR(T7/S7,"-")</f>
        <v>233.24574999999999</v>
      </c>
      <c r="V7" s="208">
        <f t="shared" ref="V7:W35" si="4">SUMIFS(V$40:V$139,$B$40:$B$139,$C7)</f>
        <v>8811.43</v>
      </c>
      <c r="W7" s="208">
        <f t="shared" si="4"/>
        <v>518.4</v>
      </c>
      <c r="Y7" s="132">
        <f>IFERROR(K7/F7,0)</f>
        <v>1.5521796565389696</v>
      </c>
      <c r="Z7" s="132">
        <f>IFERROR(IF(M7/H7&gt;100%,100%,M7/H7),"-")</f>
        <v>0.81669174203268469</v>
      </c>
      <c r="AA7" s="132">
        <f>IFERROR(N7/I7,0)</f>
        <v>1.3192299469077773</v>
      </c>
      <c r="AB7" s="132">
        <f>IFERROR(O7/J7,0)</f>
        <v>0.55604224811097347</v>
      </c>
      <c r="AC7" s="132">
        <f>IFERROR(Z7*0.7+Y7*0.3,"-")</f>
        <v>1.0373381163845701</v>
      </c>
      <c r="AD7" s="132">
        <f>IFERROR(K7/S7,0)</f>
        <v>1.175</v>
      </c>
      <c r="AE7" s="132">
        <f>IFERROR(M7/U7,0)</f>
        <v>1.3889395854764726</v>
      </c>
      <c r="AF7" s="132">
        <f>IFERROR(N7/V7,0)</f>
        <v>1.6767936645924668</v>
      </c>
      <c r="AG7" s="132">
        <f>IFERROR(O7/W7,0)</f>
        <v>0.87069830246913593</v>
      </c>
      <c r="AH7" s="132">
        <f>IFERROR(AE7*0.7+AD7*0.3,"-")</f>
        <v>1.3247577098335308</v>
      </c>
    </row>
    <row r="8" spans="3:39" x14ac:dyDescent="0.2">
      <c r="C8" s="287" t="s">
        <v>85</v>
      </c>
      <c r="D8" s="288"/>
      <c r="E8" s="289"/>
      <c r="F8" s="208">
        <f t="shared" si="0"/>
        <v>15.120000000000001</v>
      </c>
      <c r="G8" s="208">
        <f t="shared" si="0"/>
        <v>3601.4160000000006</v>
      </c>
      <c r="H8" s="208">
        <f t="shared" ref="H8:H31" si="5">IFERROR(G8/F8,"-")</f>
        <v>238.18888888888893</v>
      </c>
      <c r="I8" s="208">
        <f t="shared" si="1"/>
        <v>2879.8579980507911</v>
      </c>
      <c r="J8" s="208">
        <f t="shared" si="1"/>
        <v>721.55800194920926</v>
      </c>
      <c r="K8" s="208">
        <f t="shared" si="1"/>
        <v>12</v>
      </c>
      <c r="L8" s="208">
        <f t="shared" si="1"/>
        <v>2334.8000000000002</v>
      </c>
      <c r="M8" s="208">
        <f t="shared" ref="M8:M31" si="6">IFERROR(L8/K8,"-")</f>
        <v>194.56666666666669</v>
      </c>
      <c r="N8" s="208">
        <f t="shared" si="2"/>
        <v>2334.8000000000002</v>
      </c>
      <c r="O8" s="208">
        <f t="shared" si="2"/>
        <v>0</v>
      </c>
      <c r="P8" s="208">
        <f t="shared" si="2"/>
        <v>15.473684210526315</v>
      </c>
      <c r="Q8" s="208">
        <f t="shared" si="2"/>
        <v>3715.3573684210533</v>
      </c>
      <c r="R8" s="208">
        <f t="shared" ref="R8:R31" si="7">IFERROR(Q8/P8,"-")</f>
        <v>240.10812925170075</v>
      </c>
      <c r="S8" s="208">
        <f t="shared" si="3"/>
        <v>12</v>
      </c>
      <c r="T8" s="208">
        <f t="shared" si="3"/>
        <v>1851.6</v>
      </c>
      <c r="U8" s="208">
        <f t="shared" ref="U8:U31" si="8">IFERROR(T8/S8,"-")</f>
        <v>154.29999999999998</v>
      </c>
      <c r="V8" s="208">
        <f t="shared" si="4"/>
        <v>1327.55</v>
      </c>
      <c r="W8" s="208">
        <f t="shared" si="4"/>
        <v>524.04999999999995</v>
      </c>
      <c r="Y8" s="132">
        <f t="shared" ref="Y8:Y35" si="9">IFERROR(K8/F8,0)</f>
        <v>0.79365079365079361</v>
      </c>
      <c r="Z8" s="132">
        <f t="shared" ref="Z8:Z35" si="10">IFERROR(IF(M8/H8&gt;100%,100%,M8/H8),"-")</f>
        <v>0.8168587022437841</v>
      </c>
      <c r="AA8" s="132">
        <f t="shared" ref="AA8:AA35" si="11">IFERROR(N8/I8,0)</f>
        <v>0.81073441870407881</v>
      </c>
      <c r="AB8" s="132">
        <f t="shared" ref="AB8:AB35" si="12">IFERROR(O8/J8,0)</f>
        <v>0</v>
      </c>
      <c r="AC8" s="132">
        <f t="shared" ref="AC8:AC35" si="13">IFERROR(Z8*0.7+Y8*0.3,"-")</f>
        <v>0.80989632966588698</v>
      </c>
      <c r="AD8" s="132">
        <f t="shared" ref="AD8:AD35" si="14">IFERROR(K8/S8,0)</f>
        <v>1</v>
      </c>
      <c r="AE8" s="132">
        <f t="shared" ref="AE8:AE35" si="15">IFERROR(M8/U8,0)</f>
        <v>1.2609634910347811</v>
      </c>
      <c r="AF8" s="132">
        <f t="shared" ref="AF8:AF35" si="16">IFERROR(N8/V8,0)</f>
        <v>1.7587284848028324</v>
      </c>
      <c r="AG8" s="132">
        <f t="shared" ref="AG8:AG35" si="17">IFERROR(O8/W8,0)</f>
        <v>0</v>
      </c>
      <c r="AH8" s="132">
        <f t="shared" ref="AH8:AH35" si="18">IFERROR(AE8*0.7+AD8*0.3,"-")</f>
        <v>1.1826744437243466</v>
      </c>
    </row>
    <row r="9" spans="3:39" x14ac:dyDescent="0.2">
      <c r="C9" s="287" t="s">
        <v>144</v>
      </c>
      <c r="D9" s="288"/>
      <c r="E9" s="289"/>
      <c r="F9" s="208">
        <f t="shared" si="0"/>
        <v>5.833333333333333</v>
      </c>
      <c r="G9" s="208">
        <f t="shared" si="0"/>
        <v>1476.8249999999998</v>
      </c>
      <c r="H9" s="208">
        <f t="shared" si="5"/>
        <v>253.17</v>
      </c>
      <c r="I9" s="208">
        <f t="shared" si="1"/>
        <v>1476.8249999999998</v>
      </c>
      <c r="J9" s="208">
        <f t="shared" si="1"/>
        <v>0</v>
      </c>
      <c r="K9" s="208">
        <f t="shared" si="1"/>
        <v>3</v>
      </c>
      <c r="L9" s="208">
        <f t="shared" si="1"/>
        <v>355</v>
      </c>
      <c r="M9" s="208">
        <f t="shared" si="6"/>
        <v>118.33333333333333</v>
      </c>
      <c r="N9" s="208">
        <f t="shared" si="2"/>
        <v>355</v>
      </c>
      <c r="O9" s="208">
        <f t="shared" si="2"/>
        <v>0</v>
      </c>
      <c r="P9" s="208">
        <f t="shared" si="2"/>
        <v>3</v>
      </c>
      <c r="Q9" s="208">
        <f t="shared" si="2"/>
        <v>776.46842105263147</v>
      </c>
      <c r="R9" s="208">
        <f t="shared" si="7"/>
        <v>258.82280701754382</v>
      </c>
      <c r="S9" s="208">
        <f t="shared" si="3"/>
        <v>0</v>
      </c>
      <c r="T9" s="208">
        <f t="shared" si="3"/>
        <v>0</v>
      </c>
      <c r="U9" s="208" t="str">
        <f t="shared" si="8"/>
        <v>-</v>
      </c>
      <c r="V9" s="208">
        <f t="shared" si="4"/>
        <v>0</v>
      </c>
      <c r="W9" s="208">
        <f t="shared" si="4"/>
        <v>0</v>
      </c>
      <c r="Y9" s="132">
        <f t="shared" si="9"/>
        <v>0.51428571428571435</v>
      </c>
      <c r="Z9" s="132">
        <f t="shared" si="10"/>
        <v>0.46740661742439205</v>
      </c>
      <c r="AA9" s="132">
        <f t="shared" si="11"/>
        <v>0.24038054610397308</v>
      </c>
      <c r="AB9" s="132">
        <f t="shared" si="12"/>
        <v>0</v>
      </c>
      <c r="AC9" s="132">
        <f t="shared" si="13"/>
        <v>0.48147034648278869</v>
      </c>
      <c r="AD9" s="132">
        <f t="shared" si="14"/>
        <v>0</v>
      </c>
      <c r="AE9" s="132">
        <f t="shared" si="15"/>
        <v>0</v>
      </c>
      <c r="AF9" s="132">
        <f t="shared" si="16"/>
        <v>0</v>
      </c>
      <c r="AG9" s="132">
        <f t="shared" si="17"/>
        <v>0</v>
      </c>
      <c r="AH9" s="132">
        <f t="shared" si="18"/>
        <v>0</v>
      </c>
    </row>
    <row r="10" spans="3:39" x14ac:dyDescent="0.2">
      <c r="C10" s="287" t="s">
        <v>86</v>
      </c>
      <c r="D10" s="288"/>
      <c r="E10" s="289"/>
      <c r="F10" s="208">
        <f t="shared" si="0"/>
        <v>5.1220000000000008</v>
      </c>
      <c r="G10" s="208">
        <f t="shared" si="0"/>
        <v>4029.3237400000003</v>
      </c>
      <c r="H10" s="208">
        <f t="shared" si="5"/>
        <v>786.67</v>
      </c>
      <c r="I10" s="208">
        <f t="shared" si="1"/>
        <v>3383.2388877696858</v>
      </c>
      <c r="J10" s="208">
        <f t="shared" si="1"/>
        <v>646.08485223031403</v>
      </c>
      <c r="K10" s="208">
        <f t="shared" si="1"/>
        <v>4</v>
      </c>
      <c r="L10" s="208">
        <f t="shared" si="1"/>
        <v>290</v>
      </c>
      <c r="M10" s="208">
        <f t="shared" si="6"/>
        <v>72.5</v>
      </c>
      <c r="N10" s="208">
        <f t="shared" si="2"/>
        <v>137</v>
      </c>
      <c r="O10" s="208">
        <f t="shared" si="2"/>
        <v>153</v>
      </c>
      <c r="P10" s="208">
        <f t="shared" si="2"/>
        <v>5.8447368421052639</v>
      </c>
      <c r="Q10" s="208">
        <f t="shared" si="2"/>
        <v>4838.9522894736847</v>
      </c>
      <c r="R10" s="208">
        <f t="shared" si="7"/>
        <v>827.91619540747411</v>
      </c>
      <c r="S10" s="208">
        <f t="shared" si="3"/>
        <v>1</v>
      </c>
      <c r="T10" s="208">
        <f t="shared" si="3"/>
        <v>420</v>
      </c>
      <c r="U10" s="208">
        <f t="shared" si="8"/>
        <v>420</v>
      </c>
      <c r="V10" s="208">
        <f t="shared" si="4"/>
        <v>0</v>
      </c>
      <c r="W10" s="208">
        <f t="shared" si="4"/>
        <v>420</v>
      </c>
      <c r="Y10" s="132">
        <f t="shared" si="9"/>
        <v>0.78094494338149145</v>
      </c>
      <c r="Z10" s="132">
        <f t="shared" si="10"/>
        <v>9.2160626438023571E-2</v>
      </c>
      <c r="AA10" s="132">
        <f t="shared" si="11"/>
        <v>4.049374121799415E-2</v>
      </c>
      <c r="AB10" s="132">
        <f t="shared" si="12"/>
        <v>0.23681100009052541</v>
      </c>
      <c r="AC10" s="132">
        <f t="shared" si="13"/>
        <v>0.29879592152106393</v>
      </c>
      <c r="AD10" s="132">
        <f t="shared" si="14"/>
        <v>4</v>
      </c>
      <c r="AE10" s="132">
        <f t="shared" si="15"/>
        <v>0.17261904761904762</v>
      </c>
      <c r="AF10" s="132">
        <f t="shared" si="16"/>
        <v>0</v>
      </c>
      <c r="AG10" s="132">
        <f t="shared" si="17"/>
        <v>0.36428571428571427</v>
      </c>
      <c r="AH10" s="132">
        <f t="shared" si="18"/>
        <v>1.3208333333333333</v>
      </c>
    </row>
    <row r="11" spans="3:39" x14ac:dyDescent="0.2">
      <c r="C11" s="287" t="s">
        <v>9</v>
      </c>
      <c r="D11" s="288"/>
      <c r="E11" s="289"/>
      <c r="F11" s="208">
        <f t="shared" si="0"/>
        <v>21.36</v>
      </c>
      <c r="G11" s="208">
        <f t="shared" si="0"/>
        <v>8888.9248000000007</v>
      </c>
      <c r="H11" s="208">
        <f t="shared" si="5"/>
        <v>416.14816479400753</v>
      </c>
      <c r="I11" s="208">
        <f t="shared" si="1"/>
        <v>8489.9745230792505</v>
      </c>
      <c r="J11" s="208">
        <f t="shared" si="1"/>
        <v>398.95027692074831</v>
      </c>
      <c r="K11" s="208">
        <f t="shared" si="1"/>
        <v>28</v>
      </c>
      <c r="L11" s="208">
        <f t="shared" si="1"/>
        <v>7061.43</v>
      </c>
      <c r="M11" s="208">
        <f t="shared" si="6"/>
        <v>252.19392857142859</v>
      </c>
      <c r="N11" s="208">
        <f t="shared" si="2"/>
        <v>6743.510000000002</v>
      </c>
      <c r="O11" s="208">
        <f t="shared" si="2"/>
        <v>317.91999999999996</v>
      </c>
      <c r="P11" s="208">
        <f t="shared" si="2"/>
        <v>20.894736842105264</v>
      </c>
      <c r="Q11" s="208">
        <f t="shared" si="2"/>
        <v>9284.1921052631587</v>
      </c>
      <c r="R11" s="208">
        <f t="shared" si="7"/>
        <v>444.33161209068015</v>
      </c>
      <c r="S11" s="208">
        <f t="shared" si="3"/>
        <v>20</v>
      </c>
      <c r="T11" s="208">
        <f t="shared" si="3"/>
        <v>4734.22</v>
      </c>
      <c r="U11" s="208">
        <f t="shared" si="8"/>
        <v>236.71100000000001</v>
      </c>
      <c r="V11" s="208">
        <f t="shared" si="4"/>
        <v>4651.42</v>
      </c>
      <c r="W11" s="208">
        <f t="shared" si="4"/>
        <v>82.8</v>
      </c>
      <c r="Y11" s="132">
        <f t="shared" si="9"/>
        <v>1.3108614232209739</v>
      </c>
      <c r="Z11" s="132">
        <f t="shared" si="10"/>
        <v>0.60601956203811225</v>
      </c>
      <c r="AA11" s="132">
        <f t="shared" si="11"/>
        <v>0.79429095831422836</v>
      </c>
      <c r="AB11" s="132">
        <f t="shared" si="12"/>
        <v>0.79689128794151698</v>
      </c>
      <c r="AC11" s="132">
        <f t="shared" si="13"/>
        <v>0.81747212039297068</v>
      </c>
      <c r="AD11" s="132">
        <f t="shared" si="14"/>
        <v>1.4</v>
      </c>
      <c r="AE11" s="132">
        <f t="shared" si="15"/>
        <v>1.0654085723579747</v>
      </c>
      <c r="AF11" s="132">
        <f t="shared" si="16"/>
        <v>1.4497744774713963</v>
      </c>
      <c r="AG11" s="132">
        <f t="shared" si="17"/>
        <v>3.839613526570048</v>
      </c>
      <c r="AH11" s="132">
        <f t="shared" si="18"/>
        <v>1.1657860006505822</v>
      </c>
    </row>
    <row r="12" spans="3:39" x14ac:dyDescent="0.2">
      <c r="C12" s="287" t="s">
        <v>13</v>
      </c>
      <c r="D12" s="288"/>
      <c r="E12" s="289"/>
      <c r="F12" s="208">
        <f t="shared" si="0"/>
        <v>4.8</v>
      </c>
      <c r="G12" s="208">
        <f t="shared" si="0"/>
        <v>2373.3959999999997</v>
      </c>
      <c r="H12" s="208">
        <f t="shared" si="5"/>
        <v>494.45749999999998</v>
      </c>
      <c r="I12" s="208">
        <f t="shared" si="1"/>
        <v>2373.3959999999997</v>
      </c>
      <c r="J12" s="208">
        <f t="shared" si="1"/>
        <v>0</v>
      </c>
      <c r="K12" s="208">
        <f t="shared" si="1"/>
        <v>3</v>
      </c>
      <c r="L12" s="208">
        <f t="shared" si="1"/>
        <v>876</v>
      </c>
      <c r="M12" s="208">
        <f t="shared" si="6"/>
        <v>292</v>
      </c>
      <c r="N12" s="208">
        <f t="shared" si="2"/>
        <v>876</v>
      </c>
      <c r="O12" s="208">
        <f t="shared" si="2"/>
        <v>0</v>
      </c>
      <c r="P12" s="208">
        <f t="shared" si="2"/>
        <v>5.5789473684210531</v>
      </c>
      <c r="Q12" s="208">
        <f t="shared" si="2"/>
        <v>2599.1189473684208</v>
      </c>
      <c r="R12" s="208">
        <f t="shared" si="7"/>
        <v>465.87981132075464</v>
      </c>
      <c r="S12" s="208">
        <f t="shared" si="3"/>
        <v>1</v>
      </c>
      <c r="T12" s="208">
        <f t="shared" si="3"/>
        <v>1299</v>
      </c>
      <c r="U12" s="208">
        <f t="shared" si="8"/>
        <v>1299</v>
      </c>
      <c r="V12" s="208">
        <f t="shared" si="4"/>
        <v>1299</v>
      </c>
      <c r="W12" s="208">
        <f t="shared" si="4"/>
        <v>0</v>
      </c>
      <c r="X12" s="137"/>
      <c r="Y12" s="132">
        <f t="shared" si="9"/>
        <v>0.625</v>
      </c>
      <c r="Z12" s="132">
        <f t="shared" si="10"/>
        <v>0.59054620467886521</v>
      </c>
      <c r="AA12" s="132">
        <f t="shared" si="11"/>
        <v>0.36909137792429081</v>
      </c>
      <c r="AB12" s="132">
        <f t="shared" si="12"/>
        <v>0</v>
      </c>
      <c r="AC12" s="132">
        <f t="shared" si="13"/>
        <v>0.60088234327520562</v>
      </c>
      <c r="AD12" s="132">
        <f t="shared" si="14"/>
        <v>3</v>
      </c>
      <c r="AE12" s="132">
        <f t="shared" si="15"/>
        <v>0.22478829869130101</v>
      </c>
      <c r="AF12" s="132">
        <f t="shared" si="16"/>
        <v>0.67436489607390304</v>
      </c>
      <c r="AG12" s="132">
        <f t="shared" si="17"/>
        <v>0</v>
      </c>
      <c r="AH12" s="132">
        <f t="shared" si="18"/>
        <v>1.0573518090839107</v>
      </c>
      <c r="AM12" s="134"/>
    </row>
    <row r="13" spans="3:39" x14ac:dyDescent="0.2">
      <c r="C13" s="287" t="s">
        <v>90</v>
      </c>
      <c r="D13" s="288"/>
      <c r="E13" s="289"/>
      <c r="F13" s="208">
        <f t="shared" si="0"/>
        <v>0</v>
      </c>
      <c r="G13" s="208">
        <f t="shared" si="0"/>
        <v>0</v>
      </c>
      <c r="H13" s="208" t="str">
        <f t="shared" si="5"/>
        <v>-</v>
      </c>
      <c r="I13" s="208">
        <f t="shared" si="1"/>
        <v>0</v>
      </c>
      <c r="J13" s="208">
        <f t="shared" si="1"/>
        <v>0</v>
      </c>
      <c r="K13" s="208">
        <f t="shared" si="1"/>
        <v>0</v>
      </c>
      <c r="L13" s="208">
        <f t="shared" si="1"/>
        <v>0</v>
      </c>
      <c r="M13" s="208" t="str">
        <f t="shared" si="6"/>
        <v>-</v>
      </c>
      <c r="N13" s="208">
        <f t="shared" si="2"/>
        <v>0</v>
      </c>
      <c r="O13" s="208">
        <f t="shared" si="2"/>
        <v>0</v>
      </c>
      <c r="P13" s="208">
        <f t="shared" si="2"/>
        <v>0</v>
      </c>
      <c r="Q13" s="208">
        <f t="shared" si="2"/>
        <v>0</v>
      </c>
      <c r="R13" s="208" t="str">
        <f t="shared" si="7"/>
        <v>-</v>
      </c>
      <c r="S13" s="208">
        <f t="shared" si="3"/>
        <v>0</v>
      </c>
      <c r="T13" s="208">
        <f t="shared" si="3"/>
        <v>0</v>
      </c>
      <c r="U13" s="208" t="str">
        <f t="shared" si="8"/>
        <v>-</v>
      </c>
      <c r="V13" s="208">
        <f t="shared" si="4"/>
        <v>0</v>
      </c>
      <c r="W13" s="208">
        <f t="shared" si="4"/>
        <v>0</v>
      </c>
      <c r="X13" s="137"/>
      <c r="Y13" s="132">
        <f t="shared" si="9"/>
        <v>0</v>
      </c>
      <c r="Z13" s="132" t="str">
        <f t="shared" si="10"/>
        <v>-</v>
      </c>
      <c r="AA13" s="132">
        <f t="shared" si="11"/>
        <v>0</v>
      </c>
      <c r="AB13" s="132">
        <f t="shared" si="12"/>
        <v>0</v>
      </c>
      <c r="AC13" s="132" t="str">
        <f t="shared" si="13"/>
        <v>-</v>
      </c>
      <c r="AD13" s="132">
        <f t="shared" si="14"/>
        <v>0</v>
      </c>
      <c r="AE13" s="132">
        <f t="shared" si="15"/>
        <v>0</v>
      </c>
      <c r="AF13" s="132">
        <f t="shared" si="16"/>
        <v>0</v>
      </c>
      <c r="AG13" s="132">
        <f t="shared" si="17"/>
        <v>0</v>
      </c>
      <c r="AH13" s="132">
        <f t="shared" si="18"/>
        <v>0</v>
      </c>
      <c r="AM13" s="134"/>
    </row>
    <row r="14" spans="3:39" x14ac:dyDescent="0.2">
      <c r="C14" s="287" t="s">
        <v>8</v>
      </c>
      <c r="D14" s="288"/>
      <c r="E14" s="289"/>
      <c r="F14" s="208">
        <f t="shared" si="0"/>
        <v>29.110000000000003</v>
      </c>
      <c r="G14" s="208">
        <f t="shared" si="0"/>
        <v>12120.3537</v>
      </c>
      <c r="H14" s="208">
        <f t="shared" si="5"/>
        <v>416.36391961525243</v>
      </c>
      <c r="I14" s="208">
        <f t="shared" si="1"/>
        <v>10914.434810152838</v>
      </c>
      <c r="J14" s="208">
        <f t="shared" si="1"/>
        <v>1205.9188898471632</v>
      </c>
      <c r="K14" s="208">
        <f t="shared" si="1"/>
        <v>20</v>
      </c>
      <c r="L14" s="208">
        <f t="shared" si="1"/>
        <v>9046.11</v>
      </c>
      <c r="M14" s="208">
        <f t="shared" si="6"/>
        <v>452.30550000000005</v>
      </c>
      <c r="N14" s="208">
        <f t="shared" si="2"/>
        <v>7962.95</v>
      </c>
      <c r="O14" s="208">
        <f t="shared" si="2"/>
        <v>1083.1599999999999</v>
      </c>
      <c r="P14" s="208">
        <f t="shared" si="2"/>
        <v>31.671052631578945</v>
      </c>
      <c r="Q14" s="208">
        <f t="shared" si="2"/>
        <v>13131.819605263157</v>
      </c>
      <c r="R14" s="208">
        <f t="shared" si="7"/>
        <v>414.6316119651018</v>
      </c>
      <c r="S14" s="208">
        <f t="shared" si="3"/>
        <v>28</v>
      </c>
      <c r="T14" s="208">
        <f t="shared" si="3"/>
        <v>6787.1599999999989</v>
      </c>
      <c r="U14" s="208">
        <f t="shared" si="8"/>
        <v>242.39857142857139</v>
      </c>
      <c r="V14" s="208">
        <f t="shared" si="4"/>
        <v>4517.3</v>
      </c>
      <c r="W14" s="208">
        <f t="shared" si="4"/>
        <v>2269.86</v>
      </c>
      <c r="X14" s="137"/>
      <c r="Y14" s="132">
        <f t="shared" si="9"/>
        <v>0.68704912401236684</v>
      </c>
      <c r="Z14" s="132">
        <f t="shared" si="10"/>
        <v>1</v>
      </c>
      <c r="AA14" s="132">
        <f t="shared" si="11"/>
        <v>0.72957969317776272</v>
      </c>
      <c r="AB14" s="132">
        <f t="shared" si="12"/>
        <v>0.89820302934078622</v>
      </c>
      <c r="AC14" s="132">
        <f t="shared" si="13"/>
        <v>0.90611473720370994</v>
      </c>
      <c r="AD14" s="132">
        <f t="shared" si="14"/>
        <v>0.7142857142857143</v>
      </c>
      <c r="AE14" s="132">
        <f t="shared" si="15"/>
        <v>1.8659577791005375</v>
      </c>
      <c r="AF14" s="132">
        <f t="shared" si="16"/>
        <v>1.762767582405419</v>
      </c>
      <c r="AG14" s="132">
        <f t="shared" si="17"/>
        <v>0.47719242596459682</v>
      </c>
      <c r="AH14" s="132">
        <f t="shared" si="18"/>
        <v>1.5204561596560904</v>
      </c>
      <c r="AM14" s="134"/>
    </row>
    <row r="15" spans="3:39" x14ac:dyDescent="0.2">
      <c r="C15" s="287" t="s">
        <v>7</v>
      </c>
      <c r="D15" s="288"/>
      <c r="E15" s="289"/>
      <c r="F15" s="208">
        <f t="shared" si="0"/>
        <v>20</v>
      </c>
      <c r="G15" s="208">
        <f t="shared" si="0"/>
        <v>9894</v>
      </c>
      <c r="H15" s="208">
        <f t="shared" si="5"/>
        <v>494.7</v>
      </c>
      <c r="I15" s="208">
        <f t="shared" si="1"/>
        <v>9752.5642387328426</v>
      </c>
      <c r="J15" s="208">
        <f t="shared" si="1"/>
        <v>141.43576126715837</v>
      </c>
      <c r="K15" s="208">
        <f t="shared" si="1"/>
        <v>28</v>
      </c>
      <c r="L15" s="208">
        <f t="shared" si="1"/>
        <v>11642.47</v>
      </c>
      <c r="M15" s="208">
        <f t="shared" si="6"/>
        <v>415.80249999999995</v>
      </c>
      <c r="N15" s="208">
        <f t="shared" si="2"/>
        <v>11549.32</v>
      </c>
      <c r="O15" s="208">
        <f t="shared" si="2"/>
        <v>93.15</v>
      </c>
      <c r="P15" s="208">
        <f t="shared" si="2"/>
        <v>19.842105263157894</v>
      </c>
      <c r="Q15" s="208">
        <f t="shared" si="2"/>
        <v>10283.85105263158</v>
      </c>
      <c r="R15" s="208">
        <f t="shared" si="7"/>
        <v>518.28427055702923</v>
      </c>
      <c r="S15" s="208">
        <f t="shared" si="3"/>
        <v>31</v>
      </c>
      <c r="T15" s="208">
        <f t="shared" si="3"/>
        <v>5697.49</v>
      </c>
      <c r="U15" s="208">
        <f t="shared" si="8"/>
        <v>183.79</v>
      </c>
      <c r="V15" s="208">
        <f t="shared" si="4"/>
        <v>5115.07</v>
      </c>
      <c r="W15" s="208">
        <f t="shared" si="4"/>
        <v>582.41999999999996</v>
      </c>
      <c r="X15" s="137"/>
      <c r="Y15" s="132">
        <f t="shared" si="9"/>
        <v>1.4</v>
      </c>
      <c r="Z15" s="132">
        <f t="shared" si="10"/>
        <v>0.8405144532039619</v>
      </c>
      <c r="AA15" s="132">
        <f t="shared" si="11"/>
        <v>1.1842341888024939</v>
      </c>
      <c r="AB15" s="132">
        <f t="shared" si="12"/>
        <v>0.65860288208191375</v>
      </c>
      <c r="AC15" s="132">
        <f t="shared" si="13"/>
        <v>1.0083601172427732</v>
      </c>
      <c r="AD15" s="132">
        <f t="shared" si="14"/>
        <v>0.90322580645161288</v>
      </c>
      <c r="AE15" s="132">
        <f t="shared" si="15"/>
        <v>2.2623782577942215</v>
      </c>
      <c r="AF15" s="132">
        <f t="shared" si="16"/>
        <v>2.2579006738910712</v>
      </c>
      <c r="AG15" s="132">
        <f t="shared" si="17"/>
        <v>0.15993612856701353</v>
      </c>
      <c r="AH15" s="132">
        <f t="shared" si="18"/>
        <v>1.8546325223914388</v>
      </c>
      <c r="AM15" s="134"/>
    </row>
    <row r="16" spans="3:39" x14ac:dyDescent="0.2">
      <c r="C16" s="287" t="s">
        <v>10</v>
      </c>
      <c r="D16" s="288"/>
      <c r="E16" s="289"/>
      <c r="F16" s="208">
        <f t="shared" si="0"/>
        <v>13</v>
      </c>
      <c r="G16" s="208">
        <f t="shared" si="0"/>
        <v>5924.9540000000006</v>
      </c>
      <c r="H16" s="208">
        <f t="shared" si="5"/>
        <v>455.76569230769235</v>
      </c>
      <c r="I16" s="208">
        <f t="shared" si="1"/>
        <v>4648.1417357480341</v>
      </c>
      <c r="J16" s="208">
        <f t="shared" si="1"/>
        <v>1276.8122642519668</v>
      </c>
      <c r="K16" s="208">
        <f t="shared" si="1"/>
        <v>12</v>
      </c>
      <c r="L16" s="208">
        <f t="shared" si="1"/>
        <v>5089.6100000000006</v>
      </c>
      <c r="M16" s="208">
        <f t="shared" si="6"/>
        <v>424.13416666666672</v>
      </c>
      <c r="N16" s="208">
        <f t="shared" si="2"/>
        <v>3490.65</v>
      </c>
      <c r="O16" s="208">
        <f t="shared" si="2"/>
        <v>1598.9599999999996</v>
      </c>
      <c r="P16" s="208">
        <f t="shared" si="2"/>
        <v>13.105263157894736</v>
      </c>
      <c r="Q16" s="208">
        <f t="shared" si="2"/>
        <v>5894.1926315789478</v>
      </c>
      <c r="R16" s="208">
        <f t="shared" si="7"/>
        <v>449.75767068273097</v>
      </c>
      <c r="S16" s="208">
        <f t="shared" si="3"/>
        <v>21</v>
      </c>
      <c r="T16" s="208">
        <f t="shared" si="3"/>
        <v>5775.77</v>
      </c>
      <c r="U16" s="208">
        <f t="shared" si="8"/>
        <v>275.03666666666669</v>
      </c>
      <c r="V16" s="208">
        <f t="shared" si="4"/>
        <v>4783.05</v>
      </c>
      <c r="W16" s="208">
        <f t="shared" si="4"/>
        <v>992.71999999999991</v>
      </c>
      <c r="X16" s="137"/>
      <c r="Y16" s="132">
        <f t="shared" si="9"/>
        <v>0.92307692307692313</v>
      </c>
      <c r="Z16" s="132">
        <f t="shared" si="10"/>
        <v>0.93059695765851802</v>
      </c>
      <c r="AA16" s="132">
        <f t="shared" si="11"/>
        <v>0.75097753004260381</v>
      </c>
      <c r="AB16" s="132">
        <f t="shared" si="12"/>
        <v>1.2523062667609683</v>
      </c>
      <c r="AC16" s="132">
        <f t="shared" si="13"/>
        <v>0.92834094728403949</v>
      </c>
      <c r="AD16" s="132">
        <f t="shared" si="14"/>
        <v>0.5714285714285714</v>
      </c>
      <c r="AE16" s="132">
        <f t="shared" si="15"/>
        <v>1.5421004472130988</v>
      </c>
      <c r="AF16" s="132">
        <f t="shared" si="16"/>
        <v>0.72979584156552824</v>
      </c>
      <c r="AG16" s="132">
        <f t="shared" si="17"/>
        <v>1.6106857925699087</v>
      </c>
      <c r="AH16" s="132">
        <f t="shared" si="18"/>
        <v>1.2508988844777407</v>
      </c>
      <c r="AM16" s="134"/>
    </row>
    <row r="17" spans="3:44" x14ac:dyDescent="0.2">
      <c r="C17" s="287" t="s">
        <v>15</v>
      </c>
      <c r="D17" s="288"/>
      <c r="E17" s="289"/>
      <c r="F17" s="208">
        <f t="shared" si="0"/>
        <v>14.440000000000001</v>
      </c>
      <c r="G17" s="208">
        <f t="shared" si="0"/>
        <v>12114.679199999999</v>
      </c>
      <c r="H17" s="208">
        <f t="shared" si="5"/>
        <v>838.96670360110784</v>
      </c>
      <c r="I17" s="208">
        <f t="shared" si="1"/>
        <v>10895.297236405338</v>
      </c>
      <c r="J17" s="208">
        <f t="shared" si="1"/>
        <v>1219.3819635946618</v>
      </c>
      <c r="K17" s="208">
        <f t="shared" si="1"/>
        <v>13</v>
      </c>
      <c r="L17" s="208">
        <f t="shared" si="1"/>
        <v>5364.33</v>
      </c>
      <c r="M17" s="208">
        <f t="shared" si="6"/>
        <v>412.64076923076925</v>
      </c>
      <c r="N17" s="208">
        <f t="shared" si="2"/>
        <v>5364.33</v>
      </c>
      <c r="O17" s="208">
        <f t="shared" si="2"/>
        <v>0</v>
      </c>
      <c r="P17" s="208">
        <f t="shared" si="2"/>
        <v>15.263157894736842</v>
      </c>
      <c r="Q17" s="208">
        <f t="shared" si="2"/>
        <v>14081.2</v>
      </c>
      <c r="R17" s="208">
        <f t="shared" si="7"/>
        <v>922.56137931034482</v>
      </c>
      <c r="S17" s="208">
        <f t="shared" si="3"/>
        <v>12</v>
      </c>
      <c r="T17" s="208">
        <f t="shared" si="3"/>
        <v>2794.42</v>
      </c>
      <c r="U17" s="208">
        <f t="shared" si="8"/>
        <v>232.86833333333334</v>
      </c>
      <c r="V17" s="208">
        <f t="shared" si="4"/>
        <v>2481.42</v>
      </c>
      <c r="W17" s="208">
        <f t="shared" si="4"/>
        <v>313</v>
      </c>
      <c r="X17" s="137"/>
      <c r="Y17" s="132">
        <f t="shared" si="9"/>
        <v>0.90027700831024926</v>
      </c>
      <c r="Z17" s="132">
        <f t="shared" si="10"/>
        <v>0.49184403559710516</v>
      </c>
      <c r="AA17" s="132">
        <f t="shared" si="11"/>
        <v>0.49235279071375215</v>
      </c>
      <c r="AB17" s="132">
        <f t="shared" si="12"/>
        <v>0</v>
      </c>
      <c r="AC17" s="132">
        <f t="shared" si="13"/>
        <v>0.61437392741104835</v>
      </c>
      <c r="AD17" s="132">
        <f t="shared" si="14"/>
        <v>1.0833333333333333</v>
      </c>
      <c r="AE17" s="132">
        <f t="shared" si="15"/>
        <v>1.7719917660084135</v>
      </c>
      <c r="AF17" s="132">
        <f t="shared" si="16"/>
        <v>2.1617984863505573</v>
      </c>
      <c r="AG17" s="132">
        <f t="shared" si="17"/>
        <v>0</v>
      </c>
      <c r="AH17" s="132">
        <f t="shared" si="18"/>
        <v>1.5653942362058892</v>
      </c>
      <c r="AM17" s="134"/>
    </row>
    <row r="18" spans="3:44" x14ac:dyDescent="0.2">
      <c r="C18" s="287" t="s">
        <v>5</v>
      </c>
      <c r="D18" s="288"/>
      <c r="E18" s="289"/>
      <c r="F18" s="208">
        <f t="shared" si="0"/>
        <v>3.12</v>
      </c>
      <c r="G18" s="208">
        <f t="shared" si="0"/>
        <v>1398.1967999999999</v>
      </c>
      <c r="H18" s="208">
        <f t="shared" si="5"/>
        <v>448.14</v>
      </c>
      <c r="I18" s="208">
        <f t="shared" si="1"/>
        <v>1318.3016603535505</v>
      </c>
      <c r="J18" s="208">
        <f t="shared" si="1"/>
        <v>79.89513964644965</v>
      </c>
      <c r="K18" s="208">
        <f t="shared" si="1"/>
        <v>0</v>
      </c>
      <c r="L18" s="208">
        <f t="shared" si="1"/>
        <v>0</v>
      </c>
      <c r="M18" s="208" t="str">
        <f t="shared" si="6"/>
        <v>-</v>
      </c>
      <c r="N18" s="208">
        <f t="shared" si="2"/>
        <v>0</v>
      </c>
      <c r="O18" s="208">
        <f t="shared" si="2"/>
        <v>0</v>
      </c>
      <c r="P18" s="208">
        <f t="shared" si="2"/>
        <v>3.8421052631578947</v>
      </c>
      <c r="Q18" s="208">
        <f t="shared" si="2"/>
        <v>1649.5015789473684</v>
      </c>
      <c r="R18" s="208">
        <f t="shared" si="7"/>
        <v>429.32232876712328</v>
      </c>
      <c r="S18" s="208">
        <f t="shared" si="3"/>
        <v>1</v>
      </c>
      <c r="T18" s="208">
        <f t="shared" si="3"/>
        <v>116.93</v>
      </c>
      <c r="U18" s="208">
        <f t="shared" si="8"/>
        <v>116.93</v>
      </c>
      <c r="V18" s="208">
        <f t="shared" si="4"/>
        <v>116.93</v>
      </c>
      <c r="W18" s="208">
        <f t="shared" si="4"/>
        <v>0</v>
      </c>
      <c r="X18" s="137"/>
      <c r="Y18" s="132">
        <f t="shared" si="9"/>
        <v>0</v>
      </c>
      <c r="Z18" s="132" t="str">
        <f t="shared" si="10"/>
        <v>-</v>
      </c>
      <c r="AA18" s="132">
        <f t="shared" si="11"/>
        <v>0</v>
      </c>
      <c r="AB18" s="132">
        <f t="shared" si="12"/>
        <v>0</v>
      </c>
      <c r="AC18" s="132" t="str">
        <f t="shared" si="13"/>
        <v>-</v>
      </c>
      <c r="AD18" s="132">
        <f t="shared" si="14"/>
        <v>0</v>
      </c>
      <c r="AE18" s="132">
        <f t="shared" si="15"/>
        <v>0</v>
      </c>
      <c r="AF18" s="132">
        <f t="shared" si="16"/>
        <v>0</v>
      </c>
      <c r="AG18" s="132">
        <f t="shared" si="17"/>
        <v>0</v>
      </c>
      <c r="AH18" s="132">
        <f t="shared" si="18"/>
        <v>0</v>
      </c>
      <c r="AM18" s="134"/>
    </row>
    <row r="19" spans="3:44" x14ac:dyDescent="0.2">
      <c r="C19" s="287" t="s">
        <v>93</v>
      </c>
      <c r="D19" s="288"/>
      <c r="E19" s="289"/>
      <c r="F19" s="208">
        <f t="shared" si="0"/>
        <v>1.6080000000000001</v>
      </c>
      <c r="G19" s="208">
        <f t="shared" si="0"/>
        <v>1929.6</v>
      </c>
      <c r="H19" s="208">
        <f t="shared" si="5"/>
        <v>1199.9999999999998</v>
      </c>
      <c r="I19" s="208">
        <f t="shared" si="1"/>
        <v>1929.6</v>
      </c>
      <c r="J19" s="208">
        <f t="shared" si="1"/>
        <v>0</v>
      </c>
      <c r="K19" s="208">
        <f t="shared" si="1"/>
        <v>1</v>
      </c>
      <c r="L19" s="208">
        <f t="shared" si="1"/>
        <v>1739.99</v>
      </c>
      <c r="M19" s="208">
        <f t="shared" si="6"/>
        <v>1739.99</v>
      </c>
      <c r="N19" s="208">
        <f t="shared" si="2"/>
        <v>1739.99</v>
      </c>
      <c r="O19" s="208">
        <f t="shared" si="2"/>
        <v>0</v>
      </c>
      <c r="P19" s="208">
        <f t="shared" si="2"/>
        <v>1.8526315789473686</v>
      </c>
      <c r="Q19" s="208">
        <f t="shared" si="2"/>
        <v>2015.2636842105264</v>
      </c>
      <c r="R19" s="208">
        <f t="shared" si="7"/>
        <v>1087.784375</v>
      </c>
      <c r="S19" s="208">
        <f t="shared" si="3"/>
        <v>1</v>
      </c>
      <c r="T19" s="208">
        <f t="shared" si="3"/>
        <v>300</v>
      </c>
      <c r="U19" s="208">
        <f t="shared" si="8"/>
        <v>300</v>
      </c>
      <c r="V19" s="208">
        <f t="shared" si="4"/>
        <v>300</v>
      </c>
      <c r="W19" s="208">
        <f t="shared" si="4"/>
        <v>0</v>
      </c>
      <c r="X19" s="137"/>
      <c r="Y19" s="132">
        <f t="shared" si="9"/>
        <v>0.62189054726368154</v>
      </c>
      <c r="Z19" s="132">
        <f t="shared" si="10"/>
        <v>1</v>
      </c>
      <c r="AA19" s="132">
        <f t="shared" si="11"/>
        <v>0.90173611111111118</v>
      </c>
      <c r="AB19" s="132">
        <f t="shared" si="12"/>
        <v>0</v>
      </c>
      <c r="AC19" s="132">
        <f t="shared" si="13"/>
        <v>0.88656716417910442</v>
      </c>
      <c r="AD19" s="132">
        <f t="shared" si="14"/>
        <v>1</v>
      </c>
      <c r="AE19" s="132">
        <f t="shared" si="15"/>
        <v>5.7999666666666663</v>
      </c>
      <c r="AF19" s="132">
        <f t="shared" si="16"/>
        <v>5.7999666666666663</v>
      </c>
      <c r="AG19" s="132">
        <f t="shared" si="17"/>
        <v>0</v>
      </c>
      <c r="AH19" s="132">
        <f t="shared" si="18"/>
        <v>4.3599766666666664</v>
      </c>
      <c r="AM19" s="134"/>
    </row>
    <row r="20" spans="3:44" x14ac:dyDescent="0.2">
      <c r="C20" s="287" t="s">
        <v>38</v>
      </c>
      <c r="D20" s="288"/>
      <c r="E20" s="289"/>
      <c r="F20" s="208">
        <f t="shared" si="0"/>
        <v>13.16</v>
      </c>
      <c r="G20" s="208">
        <f t="shared" si="0"/>
        <v>9092.2756000000008</v>
      </c>
      <c r="H20" s="208">
        <f t="shared" si="5"/>
        <v>690.90240121580553</v>
      </c>
      <c r="I20" s="208">
        <f t="shared" si="1"/>
        <v>7477.4655357777137</v>
      </c>
      <c r="J20" s="208">
        <f t="shared" si="1"/>
        <v>1614.8100642222862</v>
      </c>
      <c r="K20" s="208">
        <f t="shared" si="1"/>
        <v>18</v>
      </c>
      <c r="L20" s="208">
        <f t="shared" si="1"/>
        <v>9536.26</v>
      </c>
      <c r="M20" s="208">
        <f t="shared" si="6"/>
        <v>529.79222222222222</v>
      </c>
      <c r="N20" s="208">
        <f t="shared" si="2"/>
        <v>8362.3100000000013</v>
      </c>
      <c r="O20" s="208">
        <f t="shared" si="2"/>
        <v>1173.95</v>
      </c>
      <c r="P20" s="208">
        <f t="shared" si="2"/>
        <v>13.05263157894737</v>
      </c>
      <c r="Q20" s="208">
        <f t="shared" si="2"/>
        <v>9482.5352631578935</v>
      </c>
      <c r="R20" s="208">
        <f t="shared" si="7"/>
        <v>726.48455645161278</v>
      </c>
      <c r="S20" s="208">
        <f t="shared" si="3"/>
        <v>15</v>
      </c>
      <c r="T20" s="208">
        <f t="shared" si="3"/>
        <v>9224.4</v>
      </c>
      <c r="U20" s="208">
        <f t="shared" si="8"/>
        <v>614.95999999999992</v>
      </c>
      <c r="V20" s="208">
        <f t="shared" si="4"/>
        <v>7076</v>
      </c>
      <c r="W20" s="208">
        <f t="shared" si="4"/>
        <v>2148.3999999999996</v>
      </c>
      <c r="X20" s="137"/>
      <c r="Y20" s="132">
        <f t="shared" si="9"/>
        <v>1.3677811550151975</v>
      </c>
      <c r="Z20" s="132">
        <f t="shared" si="10"/>
        <v>0.76681195678279301</v>
      </c>
      <c r="AA20" s="132">
        <f t="shared" si="11"/>
        <v>1.1183348101022383</v>
      </c>
      <c r="AB20" s="132">
        <f t="shared" si="12"/>
        <v>0.72698952403754669</v>
      </c>
      <c r="AC20" s="132">
        <f t="shared" si="13"/>
        <v>0.9471027162525143</v>
      </c>
      <c r="AD20" s="132">
        <f t="shared" si="14"/>
        <v>1.2</v>
      </c>
      <c r="AE20" s="132">
        <f t="shared" si="15"/>
        <v>0.86150680080366571</v>
      </c>
      <c r="AF20" s="132">
        <f t="shared" si="16"/>
        <v>1.1817849067269646</v>
      </c>
      <c r="AG20" s="132">
        <f t="shared" si="17"/>
        <v>0.54642990132191405</v>
      </c>
      <c r="AH20" s="132">
        <f t="shared" si="18"/>
        <v>0.96305476056256589</v>
      </c>
      <c r="AM20" s="134"/>
    </row>
    <row r="21" spans="3:44" x14ac:dyDescent="0.2">
      <c r="C21" s="287" t="s">
        <v>11</v>
      </c>
      <c r="D21" s="288"/>
      <c r="E21" s="289"/>
      <c r="F21" s="208">
        <f t="shared" si="0"/>
        <v>19</v>
      </c>
      <c r="G21" s="208">
        <f t="shared" si="0"/>
        <v>6504.9364000000005</v>
      </c>
      <c r="H21" s="208">
        <f t="shared" si="5"/>
        <v>342.36507368421053</v>
      </c>
      <c r="I21" s="208">
        <f t="shared" si="1"/>
        <v>5720.1139029122805</v>
      </c>
      <c r="J21" s="208">
        <f t="shared" si="1"/>
        <v>784.82249708772088</v>
      </c>
      <c r="K21" s="208">
        <f t="shared" si="1"/>
        <v>37</v>
      </c>
      <c r="L21" s="208">
        <f t="shared" si="1"/>
        <v>9010.32</v>
      </c>
      <c r="M21" s="208">
        <f t="shared" si="6"/>
        <v>243.52216216216215</v>
      </c>
      <c r="N21" s="208">
        <f t="shared" si="2"/>
        <v>8268.25</v>
      </c>
      <c r="O21" s="208">
        <f t="shared" si="2"/>
        <v>742.07</v>
      </c>
      <c r="P21" s="208">
        <f t="shared" si="2"/>
        <v>16.842105263157894</v>
      </c>
      <c r="Q21" s="208">
        <f t="shared" si="2"/>
        <v>5997.9178947368437</v>
      </c>
      <c r="R21" s="208">
        <f t="shared" si="7"/>
        <v>356.12637500000011</v>
      </c>
      <c r="S21" s="208">
        <f t="shared" si="3"/>
        <v>28</v>
      </c>
      <c r="T21" s="208">
        <f t="shared" si="3"/>
        <v>6321.52</v>
      </c>
      <c r="U21" s="208">
        <f t="shared" si="8"/>
        <v>225.76857142857145</v>
      </c>
      <c r="V21" s="208">
        <f t="shared" si="4"/>
        <v>4854.1900000000005</v>
      </c>
      <c r="W21" s="208">
        <f t="shared" si="4"/>
        <v>1467.33</v>
      </c>
      <c r="X21" s="137"/>
      <c r="Y21" s="132">
        <f t="shared" si="9"/>
        <v>1.9473684210526316</v>
      </c>
      <c r="Z21" s="132">
        <f t="shared" si="10"/>
        <v>0.71129382311579259</v>
      </c>
      <c r="AA21" s="132">
        <f t="shared" si="11"/>
        <v>1.4454694679751723</v>
      </c>
      <c r="AB21" s="132">
        <f t="shared" si="12"/>
        <v>0.9455259026768924</v>
      </c>
      <c r="AC21" s="132">
        <f t="shared" si="13"/>
        <v>1.0821162024968443</v>
      </c>
      <c r="AD21" s="132">
        <f t="shared" si="14"/>
        <v>1.3214285714285714</v>
      </c>
      <c r="AE21" s="132">
        <f t="shared" si="15"/>
        <v>1.078636236307176</v>
      </c>
      <c r="AF21" s="132">
        <f t="shared" si="16"/>
        <v>1.7033222844594049</v>
      </c>
      <c r="AG21" s="132">
        <f t="shared" si="17"/>
        <v>0.50572809115877149</v>
      </c>
      <c r="AH21" s="132">
        <f t="shared" si="18"/>
        <v>1.1514739368435944</v>
      </c>
      <c r="AM21" s="134"/>
    </row>
    <row r="22" spans="3:44" x14ac:dyDescent="0.2">
      <c r="C22" s="287" t="s">
        <v>49</v>
      </c>
      <c r="D22" s="288"/>
      <c r="E22" s="289"/>
      <c r="F22" s="208">
        <f t="shared" si="0"/>
        <v>8.8019999999999996</v>
      </c>
      <c r="G22" s="208">
        <f t="shared" si="0"/>
        <v>5469.5060200000007</v>
      </c>
      <c r="H22" s="208">
        <f t="shared" si="5"/>
        <v>621.39354919336529</v>
      </c>
      <c r="I22" s="208">
        <f t="shared" si="1"/>
        <v>4007.0036029938401</v>
      </c>
      <c r="J22" s="208">
        <f t="shared" si="1"/>
        <v>1462.5024170061599</v>
      </c>
      <c r="K22" s="208">
        <f t="shared" si="1"/>
        <v>6</v>
      </c>
      <c r="L22" s="208">
        <f t="shared" si="1"/>
        <v>6480.07</v>
      </c>
      <c r="M22" s="208">
        <f t="shared" si="6"/>
        <v>1080.0116666666665</v>
      </c>
      <c r="N22" s="208">
        <f t="shared" si="2"/>
        <v>722.48</v>
      </c>
      <c r="O22" s="208">
        <f t="shared" si="2"/>
        <v>5757.59</v>
      </c>
      <c r="P22" s="208">
        <f t="shared" si="2"/>
        <v>10.055263157894737</v>
      </c>
      <c r="Q22" s="208">
        <f t="shared" si="2"/>
        <v>5869.6531842105269</v>
      </c>
      <c r="R22" s="208">
        <f t="shared" si="7"/>
        <v>583.73939021198646</v>
      </c>
      <c r="S22" s="208">
        <f t="shared" si="3"/>
        <v>7</v>
      </c>
      <c r="T22" s="208">
        <f t="shared" si="3"/>
        <v>5477.42</v>
      </c>
      <c r="U22" s="208">
        <f t="shared" si="8"/>
        <v>782.48857142857139</v>
      </c>
      <c r="V22" s="208">
        <f t="shared" si="4"/>
        <v>4866.7699999999995</v>
      </c>
      <c r="W22" s="208">
        <f t="shared" si="4"/>
        <v>610.65</v>
      </c>
      <c r="X22" s="137"/>
      <c r="Y22" s="132">
        <f t="shared" si="9"/>
        <v>0.681663258350375</v>
      </c>
      <c r="Z22" s="132">
        <f t="shared" si="10"/>
        <v>1</v>
      </c>
      <c r="AA22" s="132">
        <f t="shared" si="11"/>
        <v>0.18030430505732456</v>
      </c>
      <c r="AB22" s="132">
        <f t="shared" si="12"/>
        <v>3.9368071690344082</v>
      </c>
      <c r="AC22" s="132">
        <f t="shared" si="13"/>
        <v>0.90449897750511243</v>
      </c>
      <c r="AD22" s="132">
        <f t="shared" si="14"/>
        <v>0.8571428571428571</v>
      </c>
      <c r="AE22" s="132">
        <f t="shared" si="15"/>
        <v>1.3802267612610803</v>
      </c>
      <c r="AF22" s="132">
        <f t="shared" si="16"/>
        <v>0.14845164246512577</v>
      </c>
      <c r="AG22" s="132">
        <f t="shared" si="17"/>
        <v>9.4286252354048976</v>
      </c>
      <c r="AH22" s="132">
        <f t="shared" si="18"/>
        <v>1.2233015900256135</v>
      </c>
      <c r="AM22" s="134"/>
    </row>
    <row r="23" spans="3:44" x14ac:dyDescent="0.2">
      <c r="C23" s="287" t="s">
        <v>41</v>
      </c>
      <c r="D23" s="288"/>
      <c r="E23" s="289"/>
      <c r="F23" s="208">
        <f t="shared" si="0"/>
        <v>11.28</v>
      </c>
      <c r="G23" s="208">
        <f t="shared" si="0"/>
        <v>2275.8528000000001</v>
      </c>
      <c r="H23" s="208">
        <f t="shared" si="5"/>
        <v>201.76000000000002</v>
      </c>
      <c r="I23" s="208">
        <f t="shared" si="1"/>
        <v>2088.4545539620103</v>
      </c>
      <c r="J23" s="208">
        <f t="shared" si="1"/>
        <v>187.39824603798954</v>
      </c>
      <c r="K23" s="208">
        <f t="shared" si="1"/>
        <v>17</v>
      </c>
      <c r="L23" s="208">
        <f t="shared" si="1"/>
        <v>3002.7</v>
      </c>
      <c r="M23" s="208">
        <f t="shared" si="6"/>
        <v>176.62941176470588</v>
      </c>
      <c r="N23" s="208">
        <f t="shared" si="2"/>
        <v>2810</v>
      </c>
      <c r="O23" s="208">
        <f t="shared" si="2"/>
        <v>192.7</v>
      </c>
      <c r="P23" s="208">
        <f t="shared" si="2"/>
        <v>9.6315789473684212</v>
      </c>
      <c r="Q23" s="208">
        <f t="shared" si="2"/>
        <v>1938.7431578947367</v>
      </c>
      <c r="R23" s="208">
        <f t="shared" si="7"/>
        <v>201.29027322404369</v>
      </c>
      <c r="S23" s="208">
        <f t="shared" si="3"/>
        <v>12</v>
      </c>
      <c r="T23" s="208">
        <f t="shared" si="3"/>
        <v>2578.5</v>
      </c>
      <c r="U23" s="208">
        <f t="shared" si="8"/>
        <v>214.875</v>
      </c>
      <c r="V23" s="208">
        <f t="shared" si="4"/>
        <v>2578.5</v>
      </c>
      <c r="W23" s="208">
        <f t="shared" si="4"/>
        <v>0</v>
      </c>
      <c r="X23" s="137"/>
      <c r="Y23" s="132">
        <f t="shared" si="9"/>
        <v>1.5070921985815604</v>
      </c>
      <c r="Z23" s="132">
        <f t="shared" si="10"/>
        <v>0.87544315902411707</v>
      </c>
      <c r="AA23" s="132">
        <f t="shared" si="11"/>
        <v>1.3454925292337077</v>
      </c>
      <c r="AB23" s="132">
        <f t="shared" si="12"/>
        <v>1.0282913745144429</v>
      </c>
      <c r="AC23" s="132">
        <f t="shared" si="13"/>
        <v>1.0649378708913502</v>
      </c>
      <c r="AD23" s="132">
        <f t="shared" si="14"/>
        <v>1.4166666666666667</v>
      </c>
      <c r="AE23" s="132">
        <f t="shared" si="15"/>
        <v>0.82201006056873005</v>
      </c>
      <c r="AF23" s="132">
        <f t="shared" si="16"/>
        <v>1.0897808803567965</v>
      </c>
      <c r="AG23" s="132">
        <f t="shared" si="17"/>
        <v>0</v>
      </c>
      <c r="AH23" s="132">
        <f t="shared" si="18"/>
        <v>1.0004070423981111</v>
      </c>
      <c r="AM23" s="134"/>
    </row>
    <row r="24" spans="3:44" x14ac:dyDescent="0.2">
      <c r="C24" s="287" t="s">
        <v>12</v>
      </c>
      <c r="D24" s="288"/>
      <c r="E24" s="289"/>
      <c r="F24" s="208">
        <f t="shared" si="0"/>
        <v>11.8</v>
      </c>
      <c r="G24" s="208">
        <f t="shared" si="0"/>
        <v>5608.54</v>
      </c>
      <c r="H24" s="208">
        <f t="shared" si="5"/>
        <v>475.29999999999995</v>
      </c>
      <c r="I24" s="208">
        <f t="shared" si="1"/>
        <v>5499.8690448360467</v>
      </c>
      <c r="J24" s="208">
        <f t="shared" si="1"/>
        <v>108.67095516395339</v>
      </c>
      <c r="K24" s="208">
        <f t="shared" si="1"/>
        <v>10</v>
      </c>
      <c r="L24" s="208">
        <f t="shared" si="1"/>
        <v>3668</v>
      </c>
      <c r="M24" s="208">
        <f t="shared" si="6"/>
        <v>366.8</v>
      </c>
      <c r="N24" s="208">
        <f t="shared" si="2"/>
        <v>3668</v>
      </c>
      <c r="O24" s="208">
        <f t="shared" si="2"/>
        <v>0</v>
      </c>
      <c r="P24" s="208">
        <f t="shared" si="2"/>
        <v>12.947368421052632</v>
      </c>
      <c r="Q24" s="208">
        <f t="shared" si="2"/>
        <v>6084.6815789473685</v>
      </c>
      <c r="R24" s="208">
        <f t="shared" si="7"/>
        <v>469.95508130081299</v>
      </c>
      <c r="S24" s="208">
        <f t="shared" si="3"/>
        <v>7</v>
      </c>
      <c r="T24" s="208">
        <f t="shared" si="3"/>
        <v>3652.5</v>
      </c>
      <c r="U24" s="208">
        <f t="shared" si="8"/>
        <v>521.78571428571433</v>
      </c>
      <c r="V24" s="208">
        <f t="shared" si="4"/>
        <v>3580.5</v>
      </c>
      <c r="W24" s="208">
        <f t="shared" si="4"/>
        <v>72</v>
      </c>
      <c r="X24" s="137"/>
      <c r="Y24" s="132">
        <f t="shared" si="9"/>
        <v>0.84745762711864403</v>
      </c>
      <c r="Z24" s="132">
        <f t="shared" si="10"/>
        <v>0.7717231222385863</v>
      </c>
      <c r="AA24" s="132">
        <f t="shared" si="11"/>
        <v>0.6669249704125173</v>
      </c>
      <c r="AB24" s="132">
        <f t="shared" si="12"/>
        <v>0</v>
      </c>
      <c r="AC24" s="132">
        <f t="shared" si="13"/>
        <v>0.7944434737026036</v>
      </c>
      <c r="AD24" s="132">
        <f t="shared" si="14"/>
        <v>1.4285714285714286</v>
      </c>
      <c r="AE24" s="132">
        <f t="shared" si="15"/>
        <v>0.70297056810403824</v>
      </c>
      <c r="AF24" s="132">
        <f t="shared" si="16"/>
        <v>1.0244379276637341</v>
      </c>
      <c r="AG24" s="132">
        <f t="shared" si="17"/>
        <v>0</v>
      </c>
      <c r="AH24" s="132">
        <f t="shared" si="18"/>
        <v>0.9206508262442552</v>
      </c>
      <c r="AM24" s="134"/>
    </row>
    <row r="25" spans="3:44" x14ac:dyDescent="0.2">
      <c r="C25" s="287" t="s">
        <v>87</v>
      </c>
      <c r="D25" s="288"/>
      <c r="E25" s="289"/>
      <c r="F25" s="208">
        <f t="shared" si="0"/>
        <v>4.4800000000000004</v>
      </c>
      <c r="G25" s="208">
        <f t="shared" si="0"/>
        <v>3259.2</v>
      </c>
      <c r="H25" s="208">
        <f t="shared" si="5"/>
        <v>727.49999999999989</v>
      </c>
      <c r="I25" s="208">
        <f t="shared" si="1"/>
        <v>2705.8338989126141</v>
      </c>
      <c r="J25" s="208">
        <f t="shared" si="1"/>
        <v>553.36610108738546</v>
      </c>
      <c r="K25" s="208">
        <f t="shared" si="1"/>
        <v>2</v>
      </c>
      <c r="L25" s="208">
        <f t="shared" si="1"/>
        <v>1510.01</v>
      </c>
      <c r="M25" s="208">
        <f t="shared" si="6"/>
        <v>755.005</v>
      </c>
      <c r="N25" s="208">
        <f t="shared" si="2"/>
        <v>1510.01</v>
      </c>
      <c r="O25" s="208">
        <f t="shared" si="2"/>
        <v>0</v>
      </c>
      <c r="P25" s="208">
        <f t="shared" si="2"/>
        <v>2.5789473684210527</v>
      </c>
      <c r="Q25" s="208">
        <f t="shared" si="2"/>
        <v>2004.1663157894734</v>
      </c>
      <c r="R25" s="208">
        <f t="shared" si="7"/>
        <v>777.12571428571414</v>
      </c>
      <c r="S25" s="208">
        <f t="shared" si="3"/>
        <v>1</v>
      </c>
      <c r="T25" s="208">
        <f t="shared" si="3"/>
        <v>319</v>
      </c>
      <c r="U25" s="208">
        <f t="shared" si="8"/>
        <v>319</v>
      </c>
      <c r="V25" s="208">
        <f t="shared" si="4"/>
        <v>319</v>
      </c>
      <c r="W25" s="208">
        <f t="shared" si="4"/>
        <v>0</v>
      </c>
      <c r="X25" s="137"/>
      <c r="Y25" s="132">
        <f t="shared" si="9"/>
        <v>0.4464285714285714</v>
      </c>
      <c r="Z25" s="132">
        <f t="shared" si="10"/>
        <v>1</v>
      </c>
      <c r="AA25" s="132">
        <f t="shared" si="11"/>
        <v>0.55805716700009689</v>
      </c>
      <c r="AB25" s="132">
        <f t="shared" si="12"/>
        <v>0</v>
      </c>
      <c r="AC25" s="132">
        <f t="shared" si="13"/>
        <v>0.83392857142857135</v>
      </c>
      <c r="AD25" s="132">
        <f t="shared" si="14"/>
        <v>2</v>
      </c>
      <c r="AE25" s="132">
        <f t="shared" si="15"/>
        <v>2.3667868338557994</v>
      </c>
      <c r="AF25" s="132">
        <f t="shared" si="16"/>
        <v>4.7335736677115987</v>
      </c>
      <c r="AG25" s="132">
        <f t="shared" si="17"/>
        <v>0</v>
      </c>
      <c r="AH25" s="132">
        <f t="shared" si="18"/>
        <v>2.2567507836990592</v>
      </c>
      <c r="AM25" s="134"/>
    </row>
    <row r="26" spans="3:44" x14ac:dyDescent="0.2">
      <c r="C26" s="287" t="s">
        <v>42</v>
      </c>
      <c r="D26" s="288"/>
      <c r="E26" s="289"/>
      <c r="F26" s="208">
        <f t="shared" si="0"/>
        <v>10.16</v>
      </c>
      <c r="G26" s="208">
        <f t="shared" si="0"/>
        <v>5752.0223999999998</v>
      </c>
      <c r="H26" s="208">
        <f t="shared" si="5"/>
        <v>566.143937007874</v>
      </c>
      <c r="I26" s="208">
        <f t="shared" si="1"/>
        <v>5566.6682700525071</v>
      </c>
      <c r="J26" s="208">
        <f t="shared" si="1"/>
        <v>185.35412994749271</v>
      </c>
      <c r="K26" s="208">
        <f t="shared" si="1"/>
        <v>10</v>
      </c>
      <c r="L26" s="208">
        <f t="shared" si="1"/>
        <v>1441.97</v>
      </c>
      <c r="M26" s="208">
        <f t="shared" si="6"/>
        <v>144.197</v>
      </c>
      <c r="N26" s="208">
        <f t="shared" si="2"/>
        <v>1422.77</v>
      </c>
      <c r="O26" s="208">
        <f t="shared" si="2"/>
        <v>19.2</v>
      </c>
      <c r="P26" s="208">
        <f t="shared" si="2"/>
        <v>11.315789473684211</v>
      </c>
      <c r="Q26" s="208">
        <f t="shared" si="2"/>
        <v>7169.0047368421046</v>
      </c>
      <c r="R26" s="208">
        <f t="shared" si="7"/>
        <v>633.53995348837202</v>
      </c>
      <c r="S26" s="208">
        <f t="shared" si="3"/>
        <v>10</v>
      </c>
      <c r="T26" s="208">
        <f t="shared" si="3"/>
        <v>1692.82</v>
      </c>
      <c r="U26" s="208">
        <f t="shared" si="8"/>
        <v>169.28199999999998</v>
      </c>
      <c r="V26" s="208">
        <f t="shared" si="4"/>
        <v>1673.62</v>
      </c>
      <c r="W26" s="208">
        <f t="shared" si="4"/>
        <v>19.2</v>
      </c>
      <c r="X26" s="137"/>
      <c r="Y26" s="132">
        <f t="shared" si="9"/>
        <v>0.98425196850393704</v>
      </c>
      <c r="Z26" s="132">
        <f t="shared" si="10"/>
        <v>0.25470024595175428</v>
      </c>
      <c r="AA26" s="132">
        <f t="shared" si="11"/>
        <v>0.25558735153201068</v>
      </c>
      <c r="AB26" s="132">
        <f t="shared" si="12"/>
        <v>0.10358549877167017</v>
      </c>
      <c r="AC26" s="132">
        <f t="shared" si="13"/>
        <v>0.47356576271740902</v>
      </c>
      <c r="AD26" s="132">
        <f t="shared" si="14"/>
        <v>1</v>
      </c>
      <c r="AE26" s="132">
        <f t="shared" si="15"/>
        <v>0.85181531409127975</v>
      </c>
      <c r="AF26" s="132">
        <f t="shared" si="16"/>
        <v>0.85011531888959269</v>
      </c>
      <c r="AG26" s="132">
        <f t="shared" si="17"/>
        <v>1</v>
      </c>
      <c r="AH26" s="132">
        <f t="shared" si="18"/>
        <v>0.89627071986389573</v>
      </c>
      <c r="AM26" s="134"/>
      <c r="AR26" s="140"/>
    </row>
    <row r="27" spans="3:44" x14ac:dyDescent="0.2">
      <c r="C27" s="287" t="s">
        <v>44</v>
      </c>
      <c r="D27" s="288"/>
      <c r="E27" s="289"/>
      <c r="F27" s="208">
        <f t="shared" si="0"/>
        <v>11.36</v>
      </c>
      <c r="G27" s="208">
        <f t="shared" si="0"/>
        <v>4606.025599999999</v>
      </c>
      <c r="H27" s="208">
        <f t="shared" si="5"/>
        <v>405.45999999999992</v>
      </c>
      <c r="I27" s="208">
        <f t="shared" si="1"/>
        <v>3796.3642740295509</v>
      </c>
      <c r="J27" s="208">
        <f t="shared" si="1"/>
        <v>809.66132597044918</v>
      </c>
      <c r="K27" s="208">
        <f t="shared" si="1"/>
        <v>3</v>
      </c>
      <c r="L27" s="208">
        <f t="shared" si="1"/>
        <v>1140</v>
      </c>
      <c r="M27" s="208">
        <f t="shared" si="6"/>
        <v>380</v>
      </c>
      <c r="N27" s="208">
        <f t="shared" si="2"/>
        <v>1140</v>
      </c>
      <c r="O27" s="208">
        <f t="shared" si="2"/>
        <v>0</v>
      </c>
      <c r="P27" s="208">
        <f t="shared" si="2"/>
        <v>11.894736842105264</v>
      </c>
      <c r="Q27" s="208">
        <f t="shared" si="2"/>
        <v>4890.7299999999996</v>
      </c>
      <c r="R27" s="208">
        <f t="shared" si="7"/>
        <v>411.16756637168135</v>
      </c>
      <c r="S27" s="208">
        <f t="shared" si="3"/>
        <v>12</v>
      </c>
      <c r="T27" s="208">
        <f t="shared" si="3"/>
        <v>4232.7600000000011</v>
      </c>
      <c r="U27" s="208">
        <f t="shared" si="8"/>
        <v>352.73000000000008</v>
      </c>
      <c r="V27" s="208">
        <f t="shared" si="4"/>
        <v>3575.54</v>
      </c>
      <c r="W27" s="208">
        <f t="shared" si="4"/>
        <v>657.22</v>
      </c>
      <c r="X27" s="137"/>
      <c r="Y27" s="132">
        <f t="shared" si="9"/>
        <v>0.26408450704225356</v>
      </c>
      <c r="Z27" s="132">
        <f t="shared" si="10"/>
        <v>0.93720712277413332</v>
      </c>
      <c r="AA27" s="132">
        <f t="shared" si="11"/>
        <v>0.30028730588331476</v>
      </c>
      <c r="AB27" s="132">
        <f t="shared" si="12"/>
        <v>0</v>
      </c>
      <c r="AC27" s="132">
        <f t="shared" si="13"/>
        <v>0.73527033805456932</v>
      </c>
      <c r="AD27" s="132">
        <f t="shared" si="14"/>
        <v>0.25</v>
      </c>
      <c r="AE27" s="132">
        <f t="shared" si="15"/>
        <v>1.0773112579026449</v>
      </c>
      <c r="AF27" s="132">
        <f t="shared" si="16"/>
        <v>0.318832959497027</v>
      </c>
      <c r="AG27" s="132">
        <f t="shared" si="17"/>
        <v>0</v>
      </c>
      <c r="AH27" s="132">
        <f t="shared" si="18"/>
        <v>0.82911788053185131</v>
      </c>
      <c r="AM27" s="134"/>
      <c r="AR27" s="140"/>
    </row>
    <row r="28" spans="3:44" x14ac:dyDescent="0.2">
      <c r="C28" s="287" t="s">
        <v>14</v>
      </c>
      <c r="D28" s="288"/>
      <c r="E28" s="289"/>
      <c r="F28" s="208">
        <f t="shared" si="0"/>
        <v>0</v>
      </c>
      <c r="G28" s="208">
        <f t="shared" si="0"/>
        <v>0</v>
      </c>
      <c r="H28" s="208" t="str">
        <f t="shared" si="5"/>
        <v>-</v>
      </c>
      <c r="I28" s="208">
        <f t="shared" si="1"/>
        <v>0</v>
      </c>
      <c r="J28" s="208">
        <f t="shared" si="1"/>
        <v>0</v>
      </c>
      <c r="K28" s="208">
        <f t="shared" si="1"/>
        <v>6</v>
      </c>
      <c r="L28" s="208">
        <f t="shared" si="1"/>
        <v>642.5</v>
      </c>
      <c r="M28" s="208">
        <f t="shared" si="6"/>
        <v>107.08333333333333</v>
      </c>
      <c r="N28" s="208">
        <f t="shared" si="2"/>
        <v>642.5</v>
      </c>
      <c r="O28" s="208">
        <f t="shared" si="2"/>
        <v>0</v>
      </c>
      <c r="P28" s="208">
        <f t="shared" si="2"/>
        <v>0</v>
      </c>
      <c r="Q28" s="208">
        <f t="shared" si="2"/>
        <v>0</v>
      </c>
      <c r="R28" s="208" t="str">
        <f t="shared" si="7"/>
        <v>-</v>
      </c>
      <c r="S28" s="208">
        <f t="shared" si="3"/>
        <v>6</v>
      </c>
      <c r="T28" s="208">
        <f t="shared" si="3"/>
        <v>694</v>
      </c>
      <c r="U28" s="208">
        <f t="shared" si="8"/>
        <v>115.66666666666667</v>
      </c>
      <c r="V28" s="208">
        <f t="shared" si="4"/>
        <v>694</v>
      </c>
      <c r="W28" s="208">
        <f t="shared" si="4"/>
        <v>0</v>
      </c>
      <c r="X28" s="137"/>
      <c r="Y28" s="132">
        <f t="shared" si="9"/>
        <v>0</v>
      </c>
      <c r="Z28" s="132" t="str">
        <f t="shared" si="10"/>
        <v>-</v>
      </c>
      <c r="AA28" s="132">
        <f t="shared" si="11"/>
        <v>0</v>
      </c>
      <c r="AB28" s="132">
        <f t="shared" si="12"/>
        <v>0</v>
      </c>
      <c r="AC28" s="132" t="str">
        <f t="shared" si="13"/>
        <v>-</v>
      </c>
      <c r="AD28" s="132">
        <f t="shared" si="14"/>
        <v>1</v>
      </c>
      <c r="AE28" s="132">
        <f t="shared" si="15"/>
        <v>0.92579250720461093</v>
      </c>
      <c r="AF28" s="132">
        <f t="shared" si="16"/>
        <v>0.92579250720461093</v>
      </c>
      <c r="AG28" s="132">
        <f t="shared" si="17"/>
        <v>0</v>
      </c>
      <c r="AH28" s="132">
        <f t="shared" si="18"/>
        <v>0.94805475504322767</v>
      </c>
      <c r="AM28" s="134"/>
    </row>
    <row r="29" spans="3:44" x14ac:dyDescent="0.2">
      <c r="C29" s="287" t="s">
        <v>74</v>
      </c>
      <c r="D29" s="288"/>
      <c r="E29" s="289"/>
      <c r="F29" s="208">
        <f t="shared" si="0"/>
        <v>0</v>
      </c>
      <c r="G29" s="208">
        <f t="shared" si="0"/>
        <v>0</v>
      </c>
      <c r="H29" s="208" t="str">
        <f t="shared" si="5"/>
        <v>-</v>
      </c>
      <c r="I29" s="208">
        <f t="shared" si="1"/>
        <v>0</v>
      </c>
      <c r="J29" s="208">
        <f t="shared" si="1"/>
        <v>0</v>
      </c>
      <c r="K29" s="208">
        <f t="shared" si="1"/>
        <v>2</v>
      </c>
      <c r="L29" s="208">
        <f t="shared" si="1"/>
        <v>389</v>
      </c>
      <c r="M29" s="208">
        <f t="shared" si="6"/>
        <v>194.5</v>
      </c>
      <c r="N29" s="208">
        <f t="shared" si="2"/>
        <v>389</v>
      </c>
      <c r="O29" s="208">
        <f t="shared" si="2"/>
        <v>0</v>
      </c>
      <c r="P29" s="208">
        <f t="shared" si="2"/>
        <v>0</v>
      </c>
      <c r="Q29" s="208">
        <f t="shared" si="2"/>
        <v>0</v>
      </c>
      <c r="R29" s="208" t="str">
        <f t="shared" si="7"/>
        <v>-</v>
      </c>
      <c r="S29" s="208">
        <f t="shared" si="3"/>
        <v>4</v>
      </c>
      <c r="T29" s="208">
        <f t="shared" si="3"/>
        <v>468.5</v>
      </c>
      <c r="U29" s="208">
        <f t="shared" si="8"/>
        <v>117.125</v>
      </c>
      <c r="V29" s="208">
        <f t="shared" si="4"/>
        <v>468.5</v>
      </c>
      <c r="W29" s="208">
        <f t="shared" si="4"/>
        <v>0</v>
      </c>
      <c r="X29" s="137"/>
      <c r="Y29" s="132">
        <f t="shared" si="9"/>
        <v>0</v>
      </c>
      <c r="Z29" s="132" t="str">
        <f t="shared" si="10"/>
        <v>-</v>
      </c>
      <c r="AA29" s="132">
        <f t="shared" si="11"/>
        <v>0</v>
      </c>
      <c r="AB29" s="132">
        <f t="shared" si="12"/>
        <v>0</v>
      </c>
      <c r="AC29" s="132" t="str">
        <f t="shared" si="13"/>
        <v>-</v>
      </c>
      <c r="AD29" s="132">
        <f t="shared" si="14"/>
        <v>0.5</v>
      </c>
      <c r="AE29" s="132">
        <f t="shared" si="15"/>
        <v>1.6606189967982925</v>
      </c>
      <c r="AF29" s="132">
        <f t="shared" si="16"/>
        <v>0.83030949839914625</v>
      </c>
      <c r="AG29" s="132">
        <f t="shared" si="17"/>
        <v>0</v>
      </c>
      <c r="AH29" s="132">
        <f t="shared" si="18"/>
        <v>1.3124332977588047</v>
      </c>
      <c r="AM29" s="134"/>
      <c r="AR29" s="129"/>
    </row>
    <row r="30" spans="3:44" x14ac:dyDescent="0.2">
      <c r="C30" s="287" t="s">
        <v>77</v>
      </c>
      <c r="D30" s="288"/>
      <c r="E30" s="289"/>
      <c r="F30" s="208">
        <f t="shared" si="0"/>
        <v>0</v>
      </c>
      <c r="G30" s="208">
        <f t="shared" si="0"/>
        <v>0</v>
      </c>
      <c r="H30" s="208" t="str">
        <f t="shared" si="5"/>
        <v>-</v>
      </c>
      <c r="I30" s="208">
        <f t="shared" si="1"/>
        <v>0</v>
      </c>
      <c r="J30" s="208">
        <f t="shared" si="1"/>
        <v>0</v>
      </c>
      <c r="K30" s="208">
        <f t="shared" si="1"/>
        <v>0</v>
      </c>
      <c r="L30" s="208">
        <f t="shared" si="1"/>
        <v>0</v>
      </c>
      <c r="M30" s="208" t="str">
        <f t="shared" si="6"/>
        <v>-</v>
      </c>
      <c r="N30" s="208">
        <f t="shared" si="2"/>
        <v>0</v>
      </c>
      <c r="O30" s="208">
        <f t="shared" si="2"/>
        <v>0</v>
      </c>
      <c r="P30" s="208">
        <f t="shared" si="2"/>
        <v>0</v>
      </c>
      <c r="Q30" s="208">
        <f t="shared" si="2"/>
        <v>0</v>
      </c>
      <c r="R30" s="208" t="str">
        <f t="shared" si="7"/>
        <v>-</v>
      </c>
      <c r="S30" s="208">
        <f t="shared" si="3"/>
        <v>0</v>
      </c>
      <c r="T30" s="208">
        <f t="shared" si="3"/>
        <v>0</v>
      </c>
      <c r="U30" s="208" t="str">
        <f t="shared" si="8"/>
        <v>-</v>
      </c>
      <c r="V30" s="208">
        <f t="shared" si="4"/>
        <v>0</v>
      </c>
      <c r="W30" s="208">
        <f t="shared" si="4"/>
        <v>0</v>
      </c>
      <c r="X30" s="137"/>
      <c r="Y30" s="132">
        <f t="shared" si="9"/>
        <v>0</v>
      </c>
      <c r="Z30" s="132" t="str">
        <f t="shared" si="10"/>
        <v>-</v>
      </c>
      <c r="AA30" s="132">
        <f t="shared" si="11"/>
        <v>0</v>
      </c>
      <c r="AB30" s="132">
        <f t="shared" si="12"/>
        <v>0</v>
      </c>
      <c r="AC30" s="132" t="str">
        <f t="shared" si="13"/>
        <v>-</v>
      </c>
      <c r="AD30" s="132">
        <f t="shared" si="14"/>
        <v>0</v>
      </c>
      <c r="AE30" s="132">
        <f t="shared" si="15"/>
        <v>0</v>
      </c>
      <c r="AF30" s="132">
        <f t="shared" si="16"/>
        <v>0</v>
      </c>
      <c r="AG30" s="132">
        <f t="shared" si="17"/>
        <v>0</v>
      </c>
      <c r="AH30" s="132">
        <f t="shared" si="18"/>
        <v>0</v>
      </c>
      <c r="AM30" s="134"/>
      <c r="AR30" s="129"/>
    </row>
    <row r="31" spans="3:44" x14ac:dyDescent="0.2">
      <c r="C31" s="287" t="s">
        <v>168</v>
      </c>
      <c r="D31" s="288"/>
      <c r="E31" s="289"/>
      <c r="F31" s="208">
        <f t="shared" si="0"/>
        <v>0</v>
      </c>
      <c r="G31" s="208">
        <f t="shared" si="0"/>
        <v>0</v>
      </c>
      <c r="H31" s="208" t="str">
        <f t="shared" si="5"/>
        <v>-</v>
      </c>
      <c r="I31" s="208">
        <f t="shared" si="1"/>
        <v>0</v>
      </c>
      <c r="J31" s="208">
        <f t="shared" si="1"/>
        <v>0</v>
      </c>
      <c r="K31" s="208">
        <f t="shared" si="1"/>
        <v>3</v>
      </c>
      <c r="L31" s="208">
        <f t="shared" si="1"/>
        <v>1000</v>
      </c>
      <c r="M31" s="208">
        <f t="shared" si="6"/>
        <v>333.33333333333331</v>
      </c>
      <c r="N31" s="208">
        <f t="shared" si="2"/>
        <v>1000</v>
      </c>
      <c r="O31" s="208">
        <f t="shared" si="2"/>
        <v>0</v>
      </c>
      <c r="P31" s="208">
        <f t="shared" si="2"/>
        <v>0</v>
      </c>
      <c r="Q31" s="208">
        <f t="shared" si="2"/>
        <v>0</v>
      </c>
      <c r="R31" s="208" t="str">
        <f t="shared" si="7"/>
        <v>-</v>
      </c>
      <c r="S31" s="208">
        <f t="shared" si="3"/>
        <v>1</v>
      </c>
      <c r="T31" s="208">
        <f t="shared" si="3"/>
        <v>50</v>
      </c>
      <c r="U31" s="208">
        <f t="shared" si="8"/>
        <v>50</v>
      </c>
      <c r="V31" s="208">
        <f t="shared" si="4"/>
        <v>50</v>
      </c>
      <c r="W31" s="208">
        <f t="shared" si="4"/>
        <v>0</v>
      </c>
      <c r="X31" s="137"/>
      <c r="Y31" s="132">
        <f t="shared" si="9"/>
        <v>0</v>
      </c>
      <c r="Z31" s="132" t="str">
        <f t="shared" si="10"/>
        <v>-</v>
      </c>
      <c r="AA31" s="132">
        <f t="shared" si="11"/>
        <v>0</v>
      </c>
      <c r="AB31" s="132">
        <f t="shared" si="12"/>
        <v>0</v>
      </c>
      <c r="AC31" s="132" t="str">
        <f t="shared" si="13"/>
        <v>-</v>
      </c>
      <c r="AD31" s="132">
        <f t="shared" si="14"/>
        <v>3</v>
      </c>
      <c r="AE31" s="132">
        <f t="shared" si="15"/>
        <v>6.6666666666666661</v>
      </c>
      <c r="AF31" s="132">
        <f t="shared" si="16"/>
        <v>20</v>
      </c>
      <c r="AG31" s="132">
        <f t="shared" si="17"/>
        <v>0</v>
      </c>
      <c r="AH31" s="132">
        <f t="shared" si="18"/>
        <v>5.5666666666666664</v>
      </c>
      <c r="AM31" s="134"/>
      <c r="AR31" s="129"/>
    </row>
    <row r="32" spans="3:44" x14ac:dyDescent="0.2">
      <c r="C32" s="287" t="s">
        <v>6</v>
      </c>
      <c r="D32" s="288"/>
      <c r="E32" s="289"/>
      <c r="F32" s="208">
        <f t="shared" si="0"/>
        <v>0</v>
      </c>
      <c r="G32" s="208">
        <f t="shared" si="0"/>
        <v>0</v>
      </c>
      <c r="H32" s="208" t="str">
        <f t="shared" ref="H32:H35" si="19">IFERROR(G32/F32,"-")</f>
        <v>-</v>
      </c>
      <c r="I32" s="208">
        <f t="shared" si="1"/>
        <v>0</v>
      </c>
      <c r="J32" s="208">
        <f t="shared" si="1"/>
        <v>0</v>
      </c>
      <c r="K32" s="208">
        <f t="shared" si="1"/>
        <v>5</v>
      </c>
      <c r="L32" s="208">
        <f t="shared" si="1"/>
        <v>600</v>
      </c>
      <c r="M32" s="208">
        <f t="shared" ref="M32:M35" si="20">IFERROR(L32/K32,"-")</f>
        <v>120</v>
      </c>
      <c r="N32" s="208">
        <f t="shared" si="2"/>
        <v>600</v>
      </c>
      <c r="O32" s="208">
        <f t="shared" si="2"/>
        <v>0</v>
      </c>
      <c r="P32" s="208">
        <f t="shared" si="2"/>
        <v>0</v>
      </c>
      <c r="Q32" s="208">
        <f t="shared" si="2"/>
        <v>0</v>
      </c>
      <c r="R32" s="208" t="str">
        <f t="shared" ref="R32:R35" si="21">IFERROR(Q32/P32,"-")</f>
        <v>-</v>
      </c>
      <c r="S32" s="208">
        <f t="shared" si="3"/>
        <v>2</v>
      </c>
      <c r="T32" s="208">
        <f t="shared" si="3"/>
        <v>0</v>
      </c>
      <c r="U32" s="208">
        <f t="shared" ref="U32:U35" si="22">IFERROR(T32/S32,"-")</f>
        <v>0</v>
      </c>
      <c r="V32" s="208">
        <f t="shared" si="4"/>
        <v>0</v>
      </c>
      <c r="W32" s="208">
        <f t="shared" si="4"/>
        <v>0</v>
      </c>
      <c r="X32" s="137"/>
      <c r="Y32" s="132">
        <f t="shared" si="9"/>
        <v>0</v>
      </c>
      <c r="Z32" s="132" t="str">
        <f t="shared" si="10"/>
        <v>-</v>
      </c>
      <c r="AA32" s="132">
        <f t="shared" si="11"/>
        <v>0</v>
      </c>
      <c r="AB32" s="132">
        <f t="shared" si="12"/>
        <v>0</v>
      </c>
      <c r="AC32" s="132" t="str">
        <f t="shared" si="13"/>
        <v>-</v>
      </c>
      <c r="AD32" s="132">
        <f t="shared" si="14"/>
        <v>2.5</v>
      </c>
      <c r="AE32" s="132">
        <f t="shared" si="15"/>
        <v>0</v>
      </c>
      <c r="AF32" s="132">
        <f t="shared" si="16"/>
        <v>0</v>
      </c>
      <c r="AG32" s="132">
        <f t="shared" si="17"/>
        <v>0</v>
      </c>
      <c r="AH32" s="132">
        <f t="shared" si="18"/>
        <v>0.75</v>
      </c>
      <c r="AM32" s="134"/>
      <c r="AR32" s="129"/>
    </row>
    <row r="33" spans="1:44" x14ac:dyDescent="0.2">
      <c r="C33" s="287" t="s">
        <v>51</v>
      </c>
      <c r="D33" s="288"/>
      <c r="E33" s="289"/>
      <c r="F33" s="208">
        <f t="shared" si="0"/>
        <v>0</v>
      </c>
      <c r="G33" s="208">
        <f t="shared" si="0"/>
        <v>0</v>
      </c>
      <c r="H33" s="208" t="str">
        <f t="shared" si="19"/>
        <v>-</v>
      </c>
      <c r="I33" s="208">
        <f t="shared" si="1"/>
        <v>0</v>
      </c>
      <c r="J33" s="208">
        <f t="shared" si="1"/>
        <v>0</v>
      </c>
      <c r="K33" s="208">
        <f t="shared" si="1"/>
        <v>0</v>
      </c>
      <c r="L33" s="208">
        <f t="shared" si="1"/>
        <v>0</v>
      </c>
      <c r="M33" s="208" t="str">
        <f t="shared" si="20"/>
        <v>-</v>
      </c>
      <c r="N33" s="208">
        <f t="shared" si="2"/>
        <v>0</v>
      </c>
      <c r="O33" s="208">
        <f t="shared" si="2"/>
        <v>0</v>
      </c>
      <c r="P33" s="208">
        <f t="shared" si="2"/>
        <v>0</v>
      </c>
      <c r="Q33" s="208">
        <f t="shared" si="2"/>
        <v>0</v>
      </c>
      <c r="R33" s="208" t="str">
        <f t="shared" si="21"/>
        <v>-</v>
      </c>
      <c r="S33" s="208">
        <f t="shared" si="3"/>
        <v>0</v>
      </c>
      <c r="T33" s="208">
        <f t="shared" si="3"/>
        <v>0</v>
      </c>
      <c r="U33" s="208" t="str">
        <f t="shared" si="22"/>
        <v>-</v>
      </c>
      <c r="V33" s="208">
        <f t="shared" si="4"/>
        <v>0</v>
      </c>
      <c r="W33" s="208">
        <f t="shared" si="4"/>
        <v>0</v>
      </c>
      <c r="X33" s="137"/>
      <c r="Y33" s="132">
        <f t="shared" si="9"/>
        <v>0</v>
      </c>
      <c r="Z33" s="132" t="str">
        <f t="shared" si="10"/>
        <v>-</v>
      </c>
      <c r="AA33" s="132">
        <f t="shared" si="11"/>
        <v>0</v>
      </c>
      <c r="AB33" s="132">
        <f t="shared" si="12"/>
        <v>0</v>
      </c>
      <c r="AC33" s="132" t="str">
        <f t="shared" si="13"/>
        <v>-</v>
      </c>
      <c r="AD33" s="132">
        <f t="shared" si="14"/>
        <v>0</v>
      </c>
      <c r="AE33" s="132">
        <f t="shared" si="15"/>
        <v>0</v>
      </c>
      <c r="AF33" s="132">
        <f t="shared" si="16"/>
        <v>0</v>
      </c>
      <c r="AG33" s="132">
        <f t="shared" si="17"/>
        <v>0</v>
      </c>
      <c r="AH33" s="132">
        <f t="shared" si="18"/>
        <v>0</v>
      </c>
      <c r="AM33" s="134"/>
      <c r="AR33" s="129"/>
    </row>
    <row r="34" spans="1:44" x14ac:dyDescent="0.2">
      <c r="C34" s="287" t="s">
        <v>4</v>
      </c>
      <c r="D34" s="288"/>
      <c r="E34" s="289"/>
      <c r="F34" s="208">
        <f t="shared" si="0"/>
        <v>0</v>
      </c>
      <c r="G34" s="208">
        <f t="shared" si="0"/>
        <v>0</v>
      </c>
      <c r="H34" s="208" t="str">
        <f t="shared" si="19"/>
        <v>-</v>
      </c>
      <c r="I34" s="208">
        <f t="shared" si="1"/>
        <v>0</v>
      </c>
      <c r="J34" s="208">
        <f t="shared" si="1"/>
        <v>0</v>
      </c>
      <c r="K34" s="208">
        <f t="shared" si="1"/>
        <v>15</v>
      </c>
      <c r="L34" s="208">
        <f t="shared" si="1"/>
        <v>1714.6000000000001</v>
      </c>
      <c r="M34" s="208">
        <f t="shared" si="20"/>
        <v>114.30666666666667</v>
      </c>
      <c r="N34" s="208">
        <f t="shared" si="2"/>
        <v>1621.45</v>
      </c>
      <c r="O34" s="208">
        <f t="shared" si="2"/>
        <v>93.15</v>
      </c>
      <c r="P34" s="208">
        <f t="shared" si="2"/>
        <v>0</v>
      </c>
      <c r="Q34" s="208">
        <f t="shared" si="2"/>
        <v>0</v>
      </c>
      <c r="R34" s="208" t="str">
        <f t="shared" si="21"/>
        <v>-</v>
      </c>
      <c r="S34" s="208">
        <f t="shared" si="3"/>
        <v>1</v>
      </c>
      <c r="T34" s="208">
        <f t="shared" si="3"/>
        <v>102.15</v>
      </c>
      <c r="U34" s="208">
        <f t="shared" si="22"/>
        <v>102.15</v>
      </c>
      <c r="V34" s="208">
        <f t="shared" si="4"/>
        <v>9</v>
      </c>
      <c r="W34" s="208">
        <f t="shared" si="4"/>
        <v>93.15</v>
      </c>
      <c r="X34" s="137"/>
      <c r="Y34" s="132">
        <f t="shared" si="9"/>
        <v>0</v>
      </c>
      <c r="Z34" s="132" t="str">
        <f t="shared" si="10"/>
        <v>-</v>
      </c>
      <c r="AA34" s="132">
        <f t="shared" si="11"/>
        <v>0</v>
      </c>
      <c r="AB34" s="132">
        <f t="shared" si="12"/>
        <v>0</v>
      </c>
      <c r="AC34" s="132" t="str">
        <f t="shared" si="13"/>
        <v>-</v>
      </c>
      <c r="AD34" s="132">
        <f t="shared" si="14"/>
        <v>15</v>
      </c>
      <c r="AE34" s="132">
        <f t="shared" si="15"/>
        <v>1.1190079947789198</v>
      </c>
      <c r="AF34" s="132">
        <f t="shared" si="16"/>
        <v>180.16111111111113</v>
      </c>
      <c r="AG34" s="132">
        <f t="shared" si="17"/>
        <v>1</v>
      </c>
      <c r="AH34" s="132">
        <f t="shared" si="18"/>
        <v>5.2833055963452438</v>
      </c>
      <c r="AM34" s="134"/>
      <c r="AR34" s="129"/>
    </row>
    <row r="35" spans="1:44" x14ac:dyDescent="0.2">
      <c r="C35" s="287" t="s">
        <v>50</v>
      </c>
      <c r="D35" s="288"/>
      <c r="E35" s="289"/>
      <c r="F35" s="208">
        <f t="shared" si="0"/>
        <v>0</v>
      </c>
      <c r="G35" s="208">
        <f t="shared" si="0"/>
        <v>0</v>
      </c>
      <c r="H35" s="208" t="str">
        <f t="shared" si="19"/>
        <v>-</v>
      </c>
      <c r="I35" s="208">
        <f t="shared" si="1"/>
        <v>0</v>
      </c>
      <c r="J35" s="208">
        <f t="shared" si="1"/>
        <v>0</v>
      </c>
      <c r="K35" s="208">
        <f t="shared" si="1"/>
        <v>0</v>
      </c>
      <c r="L35" s="208">
        <f t="shared" si="1"/>
        <v>769.62000000000012</v>
      </c>
      <c r="M35" s="208" t="str">
        <f t="shared" si="20"/>
        <v>-</v>
      </c>
      <c r="N35" s="208">
        <f t="shared" si="2"/>
        <v>769.62000000000012</v>
      </c>
      <c r="O35" s="208">
        <f t="shared" si="2"/>
        <v>0</v>
      </c>
      <c r="P35" s="208">
        <f t="shared" si="2"/>
        <v>0</v>
      </c>
      <c r="Q35" s="208">
        <f t="shared" si="2"/>
        <v>0</v>
      </c>
      <c r="R35" s="208" t="str">
        <f t="shared" si="21"/>
        <v>-</v>
      </c>
      <c r="S35" s="208">
        <f t="shared" si="3"/>
        <v>0</v>
      </c>
      <c r="T35" s="208">
        <f t="shared" si="3"/>
        <v>731.25999999999988</v>
      </c>
      <c r="U35" s="208" t="str">
        <f t="shared" si="22"/>
        <v>-</v>
      </c>
      <c r="V35" s="208">
        <f t="shared" si="4"/>
        <v>731.25999999999988</v>
      </c>
      <c r="W35" s="208">
        <f t="shared" si="4"/>
        <v>0</v>
      </c>
      <c r="X35" s="137"/>
      <c r="Y35" s="132">
        <f t="shared" si="9"/>
        <v>0</v>
      </c>
      <c r="Z35" s="132" t="str">
        <f t="shared" si="10"/>
        <v>-</v>
      </c>
      <c r="AA35" s="132">
        <f t="shared" si="11"/>
        <v>0</v>
      </c>
      <c r="AB35" s="132">
        <f t="shared" si="12"/>
        <v>0</v>
      </c>
      <c r="AC35" s="132" t="str">
        <f t="shared" si="13"/>
        <v>-</v>
      </c>
      <c r="AD35" s="132">
        <f t="shared" si="14"/>
        <v>0</v>
      </c>
      <c r="AE35" s="132">
        <f t="shared" si="15"/>
        <v>0</v>
      </c>
      <c r="AF35" s="132">
        <f t="shared" si="16"/>
        <v>1.0524574022919349</v>
      </c>
      <c r="AG35" s="132">
        <f t="shared" si="17"/>
        <v>0</v>
      </c>
      <c r="AH35" s="132">
        <f t="shared" si="18"/>
        <v>0</v>
      </c>
      <c r="AM35" s="134"/>
      <c r="AR35" s="129"/>
    </row>
    <row r="36" spans="1:44" x14ac:dyDescent="0.2">
      <c r="F36" s="127"/>
      <c r="G36" s="127"/>
      <c r="H36" s="135"/>
      <c r="I36" s="136"/>
      <c r="J36" s="137"/>
      <c r="K36" s="137"/>
      <c r="L36" s="137"/>
      <c r="M36" s="137"/>
      <c r="N36" s="127"/>
      <c r="O36" s="135"/>
      <c r="P36" s="135"/>
      <c r="Q36" s="135"/>
      <c r="R36" s="135"/>
      <c r="T36" s="136"/>
      <c r="U36" s="136"/>
      <c r="V36" s="137"/>
      <c r="W36" s="137"/>
      <c r="X36" s="136"/>
      <c r="Y36" s="137"/>
      <c r="Z36" s="137"/>
      <c r="AA36" s="137"/>
      <c r="AB36" s="137"/>
      <c r="AD36" s="134"/>
      <c r="AE36" s="134"/>
      <c r="AF36" s="134"/>
      <c r="AG36" s="134"/>
      <c r="AH36" s="134"/>
      <c r="AI36" s="134"/>
      <c r="AJ36" s="134"/>
      <c r="AK36" s="134"/>
      <c r="AL36" s="134"/>
      <c r="AM36" s="134"/>
      <c r="AR36" s="129"/>
    </row>
    <row r="37" spans="1:44" x14ac:dyDescent="0.2">
      <c r="D37" s="126"/>
      <c r="E37" s="126"/>
      <c r="F37" s="138"/>
      <c r="G37" s="127"/>
      <c r="H37" s="126"/>
      <c r="M37" s="127"/>
      <c r="N37" s="127"/>
      <c r="O37" s="127"/>
      <c r="P37" s="136"/>
      <c r="Q37" s="137"/>
      <c r="R37" s="137"/>
      <c r="S37" s="295" t="s">
        <v>426</v>
      </c>
      <c r="T37" s="296"/>
      <c r="U37" s="296"/>
      <c r="V37" s="296"/>
      <c r="W37" s="297"/>
      <c r="X37" s="129"/>
      <c r="Z37" s="126"/>
      <c r="AA37" s="126"/>
      <c r="AB37" s="126"/>
      <c r="AC37" s="126"/>
      <c r="AD37" s="126"/>
      <c r="AE37" s="126"/>
      <c r="AM37" s="127"/>
      <c r="AN37" s="129"/>
    </row>
    <row r="38" spans="1:44" x14ac:dyDescent="0.2">
      <c r="D38" s="126"/>
      <c r="E38" s="126"/>
      <c r="F38" s="274" t="s">
        <v>425</v>
      </c>
      <c r="G38" s="275"/>
      <c r="H38" s="275"/>
      <c r="I38" s="275"/>
      <c r="J38" s="276"/>
      <c r="K38" s="278" t="str">
        <f>"Ach. "&amp;TEXT($C$3,"dddd, mmmm dd, yyyy")</f>
        <v>Ach. Wednesday, April 06, 2022</v>
      </c>
      <c r="L38" s="279"/>
      <c r="M38" s="279"/>
      <c r="N38" s="279"/>
      <c r="O38" s="280"/>
      <c r="P38" s="277" t="s">
        <v>484</v>
      </c>
      <c r="Q38" s="277"/>
      <c r="R38" s="277"/>
      <c r="S38" s="271" t="s">
        <v>541</v>
      </c>
      <c r="T38" s="272"/>
      <c r="U38" s="272"/>
      <c r="V38" s="272"/>
      <c r="W38" s="273"/>
      <c r="X38" s="129"/>
      <c r="Y38" s="268" t="s">
        <v>423</v>
      </c>
      <c r="Z38" s="269"/>
      <c r="AA38" s="269"/>
      <c r="AB38" s="269"/>
      <c r="AC38" s="270"/>
      <c r="AD38" s="268" t="s">
        <v>424</v>
      </c>
      <c r="AE38" s="269"/>
      <c r="AF38" s="269"/>
      <c r="AG38" s="269"/>
      <c r="AH38" s="270"/>
      <c r="AJ38" s="139">
        <v>44652</v>
      </c>
      <c r="AK38" s="127" t="str">
        <f>"Ach. "&amp;TEXT(AJ38,"dddd, mmmm dd, yyyy")</f>
        <v>Ach. Friday, April 01, 2022</v>
      </c>
      <c r="AM38" s="127"/>
      <c r="AN38" s="129"/>
    </row>
    <row r="39" spans="1:44" s="140" customFormat="1" x14ac:dyDescent="0.2">
      <c r="A39" s="153" t="s">
        <v>78</v>
      </c>
      <c r="B39" s="153" t="s">
        <v>34</v>
      </c>
      <c r="C39" s="153" t="s">
        <v>80</v>
      </c>
      <c r="D39" s="243" t="s">
        <v>540</v>
      </c>
      <c r="E39" s="243" t="s">
        <v>414</v>
      </c>
      <c r="F39" s="148" t="s">
        <v>416</v>
      </c>
      <c r="G39" s="148" t="s">
        <v>417</v>
      </c>
      <c r="H39" s="148" t="s">
        <v>418</v>
      </c>
      <c r="I39" s="148" t="s">
        <v>421</v>
      </c>
      <c r="J39" s="148" t="s">
        <v>422</v>
      </c>
      <c r="K39" s="149" t="s">
        <v>385</v>
      </c>
      <c r="L39" s="149" t="s">
        <v>415</v>
      </c>
      <c r="M39" s="149" t="s">
        <v>384</v>
      </c>
      <c r="N39" s="149" t="s">
        <v>419</v>
      </c>
      <c r="O39" s="149" t="s">
        <v>420</v>
      </c>
      <c r="P39" s="210" t="s">
        <v>103</v>
      </c>
      <c r="Q39" s="210" t="s">
        <v>102</v>
      </c>
      <c r="R39" s="210" t="s">
        <v>99</v>
      </c>
      <c r="S39" s="151" t="s">
        <v>385</v>
      </c>
      <c r="T39" s="151" t="s">
        <v>415</v>
      </c>
      <c r="U39" s="151" t="s">
        <v>384</v>
      </c>
      <c r="V39" s="151" t="s">
        <v>419</v>
      </c>
      <c r="W39" s="151" t="s">
        <v>420</v>
      </c>
      <c r="X39" s="129"/>
      <c r="Y39" s="150" t="s">
        <v>386</v>
      </c>
      <c r="Z39" s="150" t="s">
        <v>413</v>
      </c>
      <c r="AA39" s="150" t="s">
        <v>246</v>
      </c>
      <c r="AB39" s="150" t="s">
        <v>247</v>
      </c>
      <c r="AC39" s="150" t="s">
        <v>132</v>
      </c>
      <c r="AD39" s="150" t="s">
        <v>140</v>
      </c>
      <c r="AE39" s="150" t="s">
        <v>413</v>
      </c>
      <c r="AF39" s="150" t="s">
        <v>246</v>
      </c>
      <c r="AG39" s="150" t="s">
        <v>247</v>
      </c>
      <c r="AH39" s="150" t="s">
        <v>132</v>
      </c>
      <c r="AJ39" s="139">
        <f>AJ38+1</f>
        <v>44653</v>
      </c>
      <c r="AK39" s="127" t="str">
        <f t="shared" ref="AK39:AK67" si="23">"Ach. "&amp;TEXT(AJ39,"dddd, mmmm dd, yyyy")</f>
        <v>Ach. Saturday, April 02, 2022</v>
      </c>
      <c r="AN39" s="129"/>
    </row>
    <row r="40" spans="1:44" s="140" customFormat="1" x14ac:dyDescent="0.2">
      <c r="A40" s="154" t="str">
        <f>VLOOKUP(C40,'Doctors Data'!$A:$C,3,0)</f>
        <v>FWZ</v>
      </c>
      <c r="B40" s="155" t="str">
        <f>IFERROR(VLOOKUP(C40,'Doctors Data'!$A:$D,4,0),VLOOKUP(C40,BI!$A:$B,2,0))</f>
        <v>ER</v>
      </c>
      <c r="C40" s="141" t="str">
        <f>'BI Daily'!A13</f>
        <v>ABDELHAMID MOHAMED ABDELHAMID YOUSIF</v>
      </c>
      <c r="D40" s="142">
        <f>IFERROR(VLOOKUP(C40,'Apr Plan'!$C$7:$O$58,13,0),0)</f>
        <v>6</v>
      </c>
      <c r="E40" s="142">
        <f>IFERROR(VLOOKUP(C40,'BI Daily'!$EC$11:$FJ$102,34,0),0)</f>
        <v>6</v>
      </c>
      <c r="F40" s="143">
        <f>IFERROR(VLOOKUP($C40,'Apr Plan'!$C$7:$K$58,8,0)/VLOOKUP($C40,'Apr Plan'!$C$7:$K$58,5,0),0)</f>
        <v>7.24</v>
      </c>
      <c r="G40" s="143">
        <f>IFERROR(VLOOKUP($C40,'Apr Plan'!$C$7:$K$58,9,0)/VLOOKUP($C40,'Apr Plan'!$C$7:$K$58,5,0),0)</f>
        <v>3040.8723999999997</v>
      </c>
      <c r="H40" s="143">
        <f>IFERROR(G40/F40,0)</f>
        <v>420.00999999999993</v>
      </c>
      <c r="I40" s="143">
        <f>IFERROR(VLOOKUP($C40,'Apr Plan'!$AG:$AI,2,0)*$G40,0)</f>
        <v>2854.8445702511326</v>
      </c>
      <c r="J40" s="143">
        <f>IFERROR(VLOOKUP($C40,'Apr Plan'!$AG:$AI,3,0)*$G40,0)</f>
        <v>186.02782974886716</v>
      </c>
      <c r="K40" s="143">
        <f>IFERROR(INDEX('BI Daily'!$C$13:$DV$102,MATCH($C40,'BI Daily'!$A$13:$A$102,0),MATCH(LEFT(K$39,FIND(".",K$39)-1)&amp;" "&amp;MID(K$38,FIND("April ",K$38)+6,2)&amp;"-Apr",'BI Daily'!$C$3:$DV$3,0)),0)</f>
        <v>2</v>
      </c>
      <c r="L40" s="143">
        <f>IFERROR(INDEX('BI Daily'!$C$13:$DV$102,MATCH($C40,'BI Daily'!$A$13:$A$102,0),MATCH(LEFT(L$39,FIND(".",L$39)-1)&amp;" "&amp;MID(K$38,FIND("April ",K$38)+6,2)&amp;"-Apr",'BI Daily'!$C$3:$DV$3,0)),0)</f>
        <v>1154.75</v>
      </c>
      <c r="M40" s="143">
        <f>IFERROR(L40/K40,0)</f>
        <v>577.375</v>
      </c>
      <c r="N40" s="143">
        <f>IFERROR(INDEX('BI Daily'!$C$13:$DV$102,MATCH($C40,'BI Daily'!$A$13:$A$102,0),MATCH(LEFT(N$39,FIND(".",N$39)-1)&amp;" "&amp;MID(K$38,FIND("April ",K$38)+6,2)&amp;"-Apr",'BI Daily'!$C$3:$DV$3,0)),0)</f>
        <v>1154.75</v>
      </c>
      <c r="O40" s="143">
        <f>IFERROR(INDEX('BI Daily'!$C$13:$DV$102,MATCH($C40,'BI Daily'!$A$13:$A$102,0),MATCH(LEFT(O$39,FIND(".",O$39)-1)&amp;" "&amp;MID(K$38,FIND("April ",K$38)+6,2)&amp;"-Apr",'BI Daily'!$C$3:$DV$3,0)),0)</f>
        <v>0</v>
      </c>
      <c r="P40" s="152">
        <f>IFERROR(IF(VLOOKUP($C40,'Apr Plan'!$C$7:$J$58,8,0)&lt;=VLOOKUP($C40,MTD!$E$44:$J$139,2,0),"-",(VLOOKUP($C40,'Apr Plan'!$C$7:$J$58,8,0)-VLOOKUP($C40,MTD!$E$44:$F$139,2,0))/(MTD!$B$3-MTD!$A$3)),"-")</f>
        <v>8.6315789473684212</v>
      </c>
      <c r="Q40" s="152">
        <f>IFERROR(IF(VLOOKUP($C40,'Apr Plan'!$C$7:$K$58,9,0)&lt;=VLOOKUP($C40,MTD!$E$44:$I$139,5,0),"-",(VLOOKUP($C40,'Apr Plan'!$C$7:$K$58,9,0)-VLOOKUP($C40,MTD!$E$44:$I$139,5,0))/(MTD!$B$3-MTD!$A$3)),"-")</f>
        <v>3645.8978947368419</v>
      </c>
      <c r="R40" s="143">
        <f>IFERROR(Q40/P40,0)</f>
        <v>422.39060975609755</v>
      </c>
      <c r="S40" s="143">
        <f>IFERROR(INDEX('BI Daily'!$C$13:$DV$102,MATCH($C40,'BI Daily'!$A$13:$A$102,0),MATCH(LEFT(S$39,FIND(".",S$39)-1)&amp;" "&amp;MID(S$38,FIND("April ",S$38)+6,2)&amp;"-Apr",'BI Daily'!$C$3:$DV$3,0)),0)</f>
        <v>3</v>
      </c>
      <c r="T40" s="143">
        <f>IFERROR(INDEX('BI Daily'!$C$13:$DV$102,MATCH($C40,'BI Daily'!$A$13:$A$102,0),MATCH(LEFT(T$39,FIND(".",T$39)-1)&amp;" "&amp;MID(S$38,FIND("April ",S$38)+6,2)&amp;"-Apr",'BI Daily'!$C$3:$DV$3,0)),0)</f>
        <v>798</v>
      </c>
      <c r="U40" s="143">
        <f>IFERROR(T40/S40,0)</f>
        <v>266</v>
      </c>
      <c r="V40" s="143">
        <f>IFERROR(INDEX('BI Daily'!$C$13:$DV$102,MATCH($C40,'BI Daily'!$A$13:$A$102,0),MATCH(LEFT(V$39,FIND(".",V$39)-1)&amp;" "&amp;MID(S$38,FIND("April ",S$38)+6,2)&amp;"-Apr",'BI Daily'!$C$3:$DV$3,0)),0)</f>
        <v>798</v>
      </c>
      <c r="W40" s="143">
        <f>IFERROR(INDEX('BI Daily'!$C$13:$DV$102,MATCH($C40,'BI Daily'!$A$13:$A$102,0),MATCH(LEFT(W$39,FIND(".",W$39)-1)&amp;" "&amp;MID(S$38,FIND("April ",S$38)+6,2)&amp;"-Apr",'BI Daily'!$C$3:$DV$3,0)),0)</f>
        <v>0</v>
      </c>
      <c r="X40" s="129"/>
      <c r="Y40" s="144">
        <f t="shared" ref="Y40:Y71" si="24">IFERROR(K40/F40,"-")</f>
        <v>0.27624309392265195</v>
      </c>
      <c r="Z40" s="144">
        <f t="shared" ref="Z40:Z71" si="25">IFERROR(M40/H40,"-")</f>
        <v>1.3746696507226022</v>
      </c>
      <c r="AA40" s="144">
        <f t="shared" ref="AA40:AA71" si="26">IFERROR(N40/I40,"-")</f>
        <v>0.4044878702094874</v>
      </c>
      <c r="AB40" s="144">
        <f t="shared" ref="AB40:AB71" si="27">IFERROR(O40/J40,"-")</f>
        <v>0</v>
      </c>
      <c r="AC40" s="144">
        <f>IFERROR(Z40*0.7+Y40*0.3,"-")</f>
        <v>1.0451416836826171</v>
      </c>
      <c r="AD40" s="144">
        <f t="shared" ref="AD40:AD71" si="28">IFERROR(IF(K40/S40&gt;1,1,K40/S40),"-")</f>
        <v>0.66666666666666663</v>
      </c>
      <c r="AE40" s="144">
        <f t="shared" ref="AE40:AE71" si="29">IFERROR(IF(M40/U40&gt;100%,100%,M40/U40),"-")</f>
        <v>1</v>
      </c>
      <c r="AF40" s="144">
        <f t="shared" ref="AF40:AF71" si="30">IFERROR(N40/V40,"-")</f>
        <v>1.4470551378446115</v>
      </c>
      <c r="AG40" s="144" t="str">
        <f t="shared" ref="AG40:AG71" si="31">IFERROR(O40/W40,"-")</f>
        <v>-</v>
      </c>
      <c r="AH40" s="144">
        <f>IFERROR(AE40*0.7+AD40*0.3,"-")</f>
        <v>0.89999999999999991</v>
      </c>
      <c r="AJ40" s="139">
        <f t="shared" ref="AJ40:AJ67" si="32">AJ39+1</f>
        <v>44654</v>
      </c>
      <c r="AK40" s="127" t="str">
        <f t="shared" si="23"/>
        <v>Ach. Sunday, April 03, 2022</v>
      </c>
      <c r="AN40" s="129"/>
    </row>
    <row r="41" spans="1:44" s="140" customFormat="1" x14ac:dyDescent="0.2">
      <c r="A41" s="154" t="str">
        <f>VLOOKUP(C41,'Doctors Data'!$A:$C,3,0)</f>
        <v>FWZ</v>
      </c>
      <c r="B41" s="155" t="str">
        <f>IFERROR(VLOOKUP(C41,'Doctors Data'!$A:$D,4,0),VLOOKUP(C41,BI!$A:$B,2,0))</f>
        <v>Screening &amp; Scaling</v>
      </c>
      <c r="C41" s="141" t="str">
        <f>'BI Daily'!A14</f>
        <v>ADEL MOHAMED TAWFIK ABDELRAHMAN</v>
      </c>
      <c r="D41" s="142">
        <f>IFERROR(VLOOKUP(C41,'Apr Plan'!$C$7:$O$58,13,0),0)</f>
        <v>6</v>
      </c>
      <c r="E41" s="142">
        <f>IFERROR(VLOOKUP(C41,'BI Daily'!$EC$11:$FJ$102,34,0),0)</f>
        <v>9</v>
      </c>
      <c r="F41" s="143">
        <f>IFERROR(VLOOKUP($C41,'Apr Plan'!$C$7:$K$58,8,0)/VLOOKUP($C41,'Apr Plan'!$C$7:$K$58,5,0),0)</f>
        <v>6.24</v>
      </c>
      <c r="G41" s="143">
        <f>IFERROR(VLOOKUP($C41,'Apr Plan'!$C$7:$K$58,9,0)/VLOOKUP($C41,'Apr Plan'!$C$7:$K$58,5,0),0)</f>
        <v>1706.8896000000002</v>
      </c>
      <c r="H41" s="143">
        <f t="shared" ref="H41:H82" si="33">IFERROR(G41/F41,0)</f>
        <v>273.54000000000002</v>
      </c>
      <c r="I41" s="143">
        <f>IFERROR(VLOOKUP($C41,'Apr Plan'!$AG:$AI,2,0)*$G41,0)</f>
        <v>1419.347806253787</v>
      </c>
      <c r="J41" s="143">
        <f>IFERROR(VLOOKUP($C41,'Apr Plan'!$AG:$AI,3,0)*$G41,0)</f>
        <v>287.54179374621305</v>
      </c>
      <c r="K41" s="143">
        <f>IFERROR(INDEX('BI Daily'!$C$13:$DV$102,MATCH($C41,'BI Daily'!$A$13:$A$102,0),MATCH(LEFT(K$39,FIND(".",K$39)-1)&amp;" "&amp;MID(K$38,FIND("April ",K$38)+6,2)&amp;"-Apr",'BI Daily'!$C$3:$DV$3,0)),0)</f>
        <v>1</v>
      </c>
      <c r="L41" s="143">
        <f>IFERROR(INDEX('BI Daily'!$C$13:$DV$102,MATCH($C41,'BI Daily'!$A$13:$A$102,0),MATCH(LEFT(L$39,FIND(".",L$39)-1)&amp;" "&amp;MID(K$38,FIND("April ",K$38)+6,2)&amp;"-Apr",'BI Daily'!$C$3:$DV$3,0)),0)</f>
        <v>204.5</v>
      </c>
      <c r="M41" s="143">
        <f t="shared" ref="M41:M82" si="34">IFERROR(L41/K41,0)</f>
        <v>204.5</v>
      </c>
      <c r="N41" s="143">
        <f>IFERROR(INDEX('BI Daily'!$C$13:$DV$102,MATCH($C41,'BI Daily'!$A$13:$A$102,0),MATCH(LEFT(N$39,FIND(".",N$39)-1)&amp;" "&amp;MID(K$38,FIND("April ",K$38)+6,2)&amp;"-Apr",'BI Daily'!$C$3:$DV$3,0)),0)</f>
        <v>204.5</v>
      </c>
      <c r="O41" s="143">
        <f>IFERROR(INDEX('BI Daily'!$C$13:$DV$102,MATCH($C41,'BI Daily'!$A$13:$A$102,0),MATCH(LEFT(O$39,FIND(".",O$39)-1)&amp;" "&amp;MID(K$38,FIND("April ",K$38)+6,2)&amp;"-Apr",'BI Daily'!$C$3:$DV$3,0)),0)</f>
        <v>0</v>
      </c>
      <c r="P41" s="152">
        <f>IFERROR(IF(VLOOKUP($C41,'Apr Plan'!$C$7:$J$58,8,0)&lt;=VLOOKUP($C41,MTD!$E$44:$J$139,2,0),"-",(VLOOKUP($C41,'Apr Plan'!$C$7:$J$58,8,0)-VLOOKUP($C41,MTD!$E$44:$F$139,2,0))/(MTD!$B$3-MTD!$A$3)),"-")</f>
        <v>6.5263157894736841</v>
      </c>
      <c r="Q41" s="152">
        <f>IFERROR(IF(VLOOKUP($C41,'Apr Plan'!$C$7:$K$58,9,0)&lt;=VLOOKUP($C41,MTD!$E$44:$I$139,5,0),"-",(VLOOKUP($C41,'Apr Plan'!$C$7:$K$58,9,0)-VLOOKUP($C41,MTD!$E$44:$I$139,5,0))/(MTD!$B$3-MTD!$A$3)),"-")</f>
        <v>1809.6442105263161</v>
      </c>
      <c r="R41" s="143">
        <f t="shared" ref="R41:R82" si="35">IFERROR(Q41/P41,0)</f>
        <v>277.28419354838712</v>
      </c>
      <c r="S41" s="143">
        <f>IFERROR(INDEX('BI Daily'!$C$13:$DV$102,MATCH($C41,'BI Daily'!$A$13:$A$102,0),MATCH(LEFT(S$39,FIND(".",S$39)-1)&amp;" "&amp;MID(S$38,FIND("April ",S$38)+6,2)&amp;"-Apr",'BI Daily'!$C$3:$DV$3,0)),0)</f>
        <v>2</v>
      </c>
      <c r="T41" s="143">
        <f>IFERROR(INDEX('BI Daily'!$C$13:$DV$102,MATCH($C41,'BI Daily'!$A$13:$A$102,0),MATCH(LEFT(T$39,FIND(".",T$39)-1)&amp;" "&amp;MID(S$38,FIND("April ",S$38)+6,2)&amp;"-Apr",'BI Daily'!$C$3:$DV$3,0)),0)</f>
        <v>264</v>
      </c>
      <c r="U41" s="143">
        <f t="shared" ref="U41:U82" si="36">IFERROR(T41/S41,0)</f>
        <v>132</v>
      </c>
      <c r="V41" s="143">
        <f>IFERROR(INDEX('BI Daily'!$C$13:$DV$102,MATCH($C41,'BI Daily'!$A$13:$A$102,0),MATCH(LEFT(V$39,FIND(".",V$39)-1)&amp;" "&amp;MID(S$38,FIND("April ",S$38)+6,2)&amp;"-Apr",'BI Daily'!$C$3:$DV$3,0)),0)</f>
        <v>264</v>
      </c>
      <c r="W41" s="143">
        <f>IFERROR(INDEX('BI Daily'!$C$13:$DV$102,MATCH($C41,'BI Daily'!$A$13:$A$102,0),MATCH(LEFT(W$39,FIND(".",W$39)-1)&amp;" "&amp;MID(S$38,FIND("April ",S$38)+6,2)&amp;"-Apr",'BI Daily'!$C$3:$DV$3,0)),0)</f>
        <v>0</v>
      </c>
      <c r="X41" s="129"/>
      <c r="Y41" s="144">
        <f t="shared" si="24"/>
        <v>0.16025641025641024</v>
      </c>
      <c r="Z41" s="144">
        <f t="shared" si="25"/>
        <v>0.74760546903560721</v>
      </c>
      <c r="AA41" s="144">
        <f t="shared" si="26"/>
        <v>0.14408025932682092</v>
      </c>
      <c r="AB41" s="144">
        <f t="shared" si="27"/>
        <v>0</v>
      </c>
      <c r="AC41" s="144">
        <f t="shared" ref="AC41:AC82" si="37">IFERROR(Z41*0.7+Y41*0.3,"-")</f>
        <v>0.57140075140184798</v>
      </c>
      <c r="AD41" s="144">
        <f t="shared" si="28"/>
        <v>0.5</v>
      </c>
      <c r="AE41" s="144">
        <f t="shared" si="29"/>
        <v>1</v>
      </c>
      <c r="AF41" s="144">
        <f t="shared" si="30"/>
        <v>0.77462121212121215</v>
      </c>
      <c r="AG41" s="144" t="str">
        <f t="shared" si="31"/>
        <v>-</v>
      </c>
      <c r="AH41" s="144">
        <f t="shared" ref="AH41:AH82" si="38">IFERROR(AE41*0.7+AD41*0.3,"-")</f>
        <v>0.85</v>
      </c>
      <c r="AJ41" s="139">
        <f t="shared" si="32"/>
        <v>44655</v>
      </c>
      <c r="AK41" s="127" t="str">
        <f t="shared" si="23"/>
        <v>Ach. Monday, April 04, 2022</v>
      </c>
      <c r="AN41" s="129"/>
    </row>
    <row r="42" spans="1:44" s="145" customFormat="1" x14ac:dyDescent="0.2">
      <c r="A42" s="154" t="str">
        <f>VLOOKUP(C42,'Doctors Data'!$A:$C,3,0)</f>
        <v>FWZ</v>
      </c>
      <c r="B42" s="155" t="str">
        <f>IFERROR(VLOOKUP(C42,'Doctors Data'!$A:$D,4,0),VLOOKUP(C42,BI!$A:$B,2,0))</f>
        <v>Orthodontics</v>
      </c>
      <c r="C42" s="141" t="str">
        <f>'BI Daily'!A15</f>
        <v>Ahmed Mohamed Abdelrazek Mohamed</v>
      </c>
      <c r="D42" s="142">
        <f>IFERROR(VLOOKUP(C42,'Apr Plan'!$C$7:$O$58,13,0),0)</f>
        <v>3</v>
      </c>
      <c r="E42" s="142">
        <f>IFERROR(VLOOKUP(C42,'BI Daily'!$EC$11:$FJ$102,34,0),0)</f>
        <v>4</v>
      </c>
      <c r="F42" s="143">
        <f>IFERROR(VLOOKUP($C42,'Apr Plan'!$C$7:$K$58,8,0)/VLOOKUP($C42,'Apr Plan'!$C$7:$K$58,5,0),0)</f>
        <v>5.833333333333333</v>
      </c>
      <c r="G42" s="143">
        <f>IFERROR(VLOOKUP($C42,'Apr Plan'!$C$7:$K$58,9,0)/VLOOKUP($C42,'Apr Plan'!$C$7:$K$58,5,0),0)</f>
        <v>1476.8249999999998</v>
      </c>
      <c r="H42" s="143">
        <f t="shared" si="33"/>
        <v>253.17</v>
      </c>
      <c r="I42" s="143">
        <f>IFERROR(VLOOKUP($C42,'Apr Plan'!$AG:$AI,2,0)*$G42,0)</f>
        <v>1476.8249999999998</v>
      </c>
      <c r="J42" s="143">
        <f>IFERROR(VLOOKUP($C42,'Apr Plan'!$AG:$AI,3,0)*$G42,0)</f>
        <v>0</v>
      </c>
      <c r="K42" s="143">
        <f>IFERROR(INDEX('BI Daily'!$C$13:$DV$102,MATCH($C42,'BI Daily'!$A$13:$A$102,0),MATCH(LEFT(K$39,FIND(".",K$39)-1)&amp;" "&amp;MID(K$38,FIND("April ",K$38)+6,2)&amp;"-Apr",'BI Daily'!$C$3:$DV$3,0)),0)</f>
        <v>3</v>
      </c>
      <c r="L42" s="143">
        <f>IFERROR(INDEX('BI Daily'!$C$13:$DV$102,MATCH($C42,'BI Daily'!$A$13:$A$102,0),MATCH(LEFT(L$39,FIND(".",L$39)-1)&amp;" "&amp;MID(K$38,FIND("April ",K$38)+6,2)&amp;"-Apr",'BI Daily'!$C$3:$DV$3,0)),0)</f>
        <v>355</v>
      </c>
      <c r="M42" s="143">
        <f t="shared" si="34"/>
        <v>118.33333333333333</v>
      </c>
      <c r="N42" s="143">
        <f>IFERROR(INDEX('BI Daily'!$C$13:$DV$102,MATCH($C42,'BI Daily'!$A$13:$A$102,0),MATCH(LEFT(N$39,FIND(".",N$39)-1)&amp;" "&amp;MID(K$38,FIND("April ",K$38)+6,2)&amp;"-Apr",'BI Daily'!$C$3:$DV$3,0)),0)</f>
        <v>355</v>
      </c>
      <c r="O42" s="143">
        <f>IFERROR(INDEX('BI Daily'!$C$13:$DV$102,MATCH($C42,'BI Daily'!$A$13:$A$102,0),MATCH(LEFT(O$39,FIND(".",O$39)-1)&amp;" "&amp;MID(K$38,FIND("April ",K$38)+6,2)&amp;"-Apr",'BI Daily'!$C$3:$DV$3,0)),0)</f>
        <v>0</v>
      </c>
      <c r="P42" s="152">
        <f>IFERROR(IF(VLOOKUP($C42,'Apr Plan'!$C$7:$J$58,8,0)&lt;=VLOOKUP($C42,MTD!$E$44:$J$139,2,0),"-",(VLOOKUP($C42,'Apr Plan'!$C$7:$J$58,8,0)-VLOOKUP($C42,MTD!$E$44:$F$139,2,0))/(MTD!$B$3-MTD!$A$3)),"-")</f>
        <v>3</v>
      </c>
      <c r="Q42" s="152">
        <f>IFERROR(IF(VLOOKUP($C42,'Apr Plan'!$C$7:$K$58,9,0)&lt;=VLOOKUP($C42,MTD!$E$44:$I$139,5,0),"-",(VLOOKUP($C42,'Apr Plan'!$C$7:$K$58,9,0)-VLOOKUP($C42,MTD!$E$44:$I$139,5,0))/(MTD!$B$3-MTD!$A$3)),"-")</f>
        <v>776.46842105263147</v>
      </c>
      <c r="R42" s="143">
        <f t="shared" si="35"/>
        <v>258.82280701754382</v>
      </c>
      <c r="S42" s="143">
        <f>IFERROR(INDEX('BI Daily'!$C$13:$DV$102,MATCH($C42,'BI Daily'!$A$13:$A$102,0),MATCH(LEFT(S$39,FIND(".",S$39)-1)&amp;" "&amp;MID(S$38,FIND("April ",S$38)+6,2)&amp;"-Apr",'BI Daily'!$C$3:$DV$3,0)),0)</f>
        <v>0</v>
      </c>
      <c r="T42" s="143">
        <f>IFERROR(INDEX('BI Daily'!$C$13:$DV$102,MATCH($C42,'BI Daily'!$A$13:$A$102,0),MATCH(LEFT(T$39,FIND(".",T$39)-1)&amp;" "&amp;MID(S$38,FIND("April ",S$38)+6,2)&amp;"-Apr",'BI Daily'!$C$3:$DV$3,0)),0)</f>
        <v>0</v>
      </c>
      <c r="U42" s="143">
        <f t="shared" si="36"/>
        <v>0</v>
      </c>
      <c r="V42" s="143">
        <f>IFERROR(INDEX('BI Daily'!$C$13:$DV$102,MATCH($C42,'BI Daily'!$A$13:$A$102,0),MATCH(LEFT(V$39,FIND(".",V$39)-1)&amp;" "&amp;MID(S$38,FIND("April ",S$38)+6,2)&amp;"-Apr",'BI Daily'!$C$3:$DV$3,0)),0)</f>
        <v>0</v>
      </c>
      <c r="W42" s="143">
        <f>IFERROR(INDEX('BI Daily'!$C$13:$DV$102,MATCH($C42,'BI Daily'!$A$13:$A$102,0),MATCH(LEFT(W$39,FIND(".",W$39)-1)&amp;" "&amp;MID(S$38,FIND("April ",S$38)+6,2)&amp;"-Apr",'BI Daily'!$C$3:$DV$3,0)),0)</f>
        <v>0</v>
      </c>
      <c r="X42" s="129"/>
      <c r="Y42" s="144">
        <f t="shared" si="24"/>
        <v>0.51428571428571435</v>
      </c>
      <c r="Z42" s="144">
        <f t="shared" si="25"/>
        <v>0.46740661742439205</v>
      </c>
      <c r="AA42" s="144">
        <f t="shared" si="26"/>
        <v>0.24038054610397308</v>
      </c>
      <c r="AB42" s="144" t="str">
        <f t="shared" si="27"/>
        <v>-</v>
      </c>
      <c r="AC42" s="144">
        <f t="shared" si="37"/>
        <v>0.48147034648278869</v>
      </c>
      <c r="AD42" s="144" t="str">
        <f t="shared" si="28"/>
        <v>-</v>
      </c>
      <c r="AE42" s="144" t="str">
        <f t="shared" si="29"/>
        <v>-</v>
      </c>
      <c r="AF42" s="144" t="str">
        <f t="shared" si="30"/>
        <v>-</v>
      </c>
      <c r="AG42" s="144" t="str">
        <f t="shared" si="31"/>
        <v>-</v>
      </c>
      <c r="AH42" s="144" t="str">
        <f t="shared" si="38"/>
        <v>-</v>
      </c>
      <c r="AJ42" s="139">
        <f t="shared" si="32"/>
        <v>44656</v>
      </c>
      <c r="AK42" s="127" t="str">
        <f t="shared" si="23"/>
        <v>Ach. Tuesday, April 05, 2022</v>
      </c>
      <c r="AN42" s="129"/>
    </row>
    <row r="43" spans="1:44" x14ac:dyDescent="0.2">
      <c r="A43" s="154" t="str">
        <f>VLOOKUP(C43,'Doctors Data'!$A:$C,3,0)</f>
        <v>FWZ</v>
      </c>
      <c r="B43" s="155" t="str">
        <f>IFERROR(VLOOKUP(C43,'Doctors Data'!$A:$D,4,0),VLOOKUP(C43,BI!$A:$B,2,0))</f>
        <v xml:space="preserve"> Prothdontics/ Simple End</v>
      </c>
      <c r="C43" s="141" t="str">
        <f>'BI Daily'!A16</f>
        <v>AMANI ALI ELHEFNI ABDELGHANI</v>
      </c>
      <c r="D43" s="142">
        <f>IFERROR(VLOOKUP(C43,'Apr Plan'!$C$7:$O$58,13,0),0)</f>
        <v>6</v>
      </c>
      <c r="E43" s="142">
        <f>IFERROR(VLOOKUP(C43,'BI Daily'!$EC$11:$FJ$102,34,0),0)</f>
        <v>6</v>
      </c>
      <c r="F43" s="143">
        <f>IFERROR(VLOOKUP($C43,'Apr Plan'!$C$7:$K$58,8,0)/VLOOKUP($C43,'Apr Plan'!$C$7:$K$58,5,0),0)</f>
        <v>5.1220000000000008</v>
      </c>
      <c r="G43" s="143">
        <f>IFERROR(VLOOKUP($C43,'Apr Plan'!$C$7:$K$58,9,0)/VLOOKUP($C43,'Apr Plan'!$C$7:$K$58,5,0),0)</f>
        <v>4029.3237400000003</v>
      </c>
      <c r="H43" s="143">
        <f t="shared" si="33"/>
        <v>786.67</v>
      </c>
      <c r="I43" s="143">
        <f>IFERROR(VLOOKUP($C43,'Apr Plan'!$AG:$AI,2,0)*$G43,0)</f>
        <v>3383.2388877696858</v>
      </c>
      <c r="J43" s="143">
        <f>IFERROR(VLOOKUP($C43,'Apr Plan'!$AG:$AI,3,0)*$G43,0)</f>
        <v>646.08485223031403</v>
      </c>
      <c r="K43" s="143">
        <f>IFERROR(INDEX('BI Daily'!$C$13:$DV$102,MATCH($C43,'BI Daily'!$A$13:$A$102,0),MATCH(LEFT(K$39,FIND(".",K$39)-1)&amp;" "&amp;MID(K$38,FIND("April ",K$38)+6,2)&amp;"-Apr",'BI Daily'!$C$3:$DV$3,0)),0)</f>
        <v>4</v>
      </c>
      <c r="L43" s="143">
        <f>IFERROR(INDEX('BI Daily'!$C$13:$DV$102,MATCH($C43,'BI Daily'!$A$13:$A$102,0),MATCH(LEFT(L$39,FIND(".",L$39)-1)&amp;" "&amp;MID(K$38,FIND("April ",K$38)+6,2)&amp;"-Apr",'BI Daily'!$C$3:$DV$3,0)),0)</f>
        <v>290</v>
      </c>
      <c r="M43" s="143">
        <f t="shared" si="34"/>
        <v>72.5</v>
      </c>
      <c r="N43" s="143">
        <f>IFERROR(INDEX('BI Daily'!$C$13:$DV$102,MATCH($C43,'BI Daily'!$A$13:$A$102,0),MATCH(LEFT(N$39,FIND(".",N$39)-1)&amp;" "&amp;MID(K$38,FIND("April ",K$38)+6,2)&amp;"-Apr",'BI Daily'!$C$3:$DV$3,0)),0)</f>
        <v>137</v>
      </c>
      <c r="O43" s="143">
        <f>IFERROR(INDEX('BI Daily'!$C$13:$DV$102,MATCH($C43,'BI Daily'!$A$13:$A$102,0),MATCH(LEFT(O$39,FIND(".",O$39)-1)&amp;" "&amp;MID(K$38,FIND("April ",K$38)+6,2)&amp;"-Apr",'BI Daily'!$C$3:$DV$3,0)),0)</f>
        <v>153</v>
      </c>
      <c r="P43" s="152">
        <f>IFERROR(IF(VLOOKUP($C43,'Apr Plan'!$C$7:$J$58,8,0)&lt;=VLOOKUP($C43,MTD!$E$44:$J$139,2,0),"-",(VLOOKUP($C43,'Apr Plan'!$C$7:$J$58,8,0)-VLOOKUP($C43,MTD!$E$44:$F$139,2,0))/(MTD!$B$3-MTD!$A$3)),"-")</f>
        <v>5.8447368421052639</v>
      </c>
      <c r="Q43" s="152">
        <f>IFERROR(IF(VLOOKUP($C43,'Apr Plan'!$C$7:$K$58,9,0)&lt;=VLOOKUP($C43,MTD!$E$44:$I$139,5,0),"-",(VLOOKUP($C43,'Apr Plan'!$C$7:$K$58,9,0)-VLOOKUP($C43,MTD!$E$44:$I$139,5,0))/(MTD!$B$3-MTD!$A$3)),"-")</f>
        <v>4838.9522894736847</v>
      </c>
      <c r="R43" s="143">
        <f t="shared" si="35"/>
        <v>827.91619540747411</v>
      </c>
      <c r="S43" s="143">
        <f>IFERROR(INDEX('BI Daily'!$C$13:$DV$102,MATCH($C43,'BI Daily'!$A$13:$A$102,0),MATCH(LEFT(S$39,FIND(".",S$39)-1)&amp;" "&amp;MID(S$38,FIND("April ",S$38)+6,2)&amp;"-Apr",'BI Daily'!$C$3:$DV$3,0)),0)</f>
        <v>1</v>
      </c>
      <c r="T43" s="143">
        <f>IFERROR(INDEX('BI Daily'!$C$13:$DV$102,MATCH($C43,'BI Daily'!$A$13:$A$102,0),MATCH(LEFT(T$39,FIND(".",T$39)-1)&amp;" "&amp;MID(S$38,FIND("April ",S$38)+6,2)&amp;"-Apr",'BI Daily'!$C$3:$DV$3,0)),0)</f>
        <v>420</v>
      </c>
      <c r="U43" s="143">
        <f t="shared" si="36"/>
        <v>420</v>
      </c>
      <c r="V43" s="143">
        <f>IFERROR(INDEX('BI Daily'!$C$13:$DV$102,MATCH($C43,'BI Daily'!$A$13:$A$102,0),MATCH(LEFT(V$39,FIND(".",V$39)-1)&amp;" "&amp;MID(S$38,FIND("April ",S$38)+6,2)&amp;"-Apr",'BI Daily'!$C$3:$DV$3,0)),0)</f>
        <v>0</v>
      </c>
      <c r="W43" s="143">
        <f>IFERROR(INDEX('BI Daily'!$C$13:$DV$102,MATCH($C43,'BI Daily'!$A$13:$A$102,0),MATCH(LEFT(W$39,FIND(".",W$39)-1)&amp;" "&amp;MID(S$38,FIND("April ",S$38)+6,2)&amp;"-Apr",'BI Daily'!$C$3:$DV$3,0)),0)</f>
        <v>420</v>
      </c>
      <c r="X43" s="129"/>
      <c r="Y43" s="144">
        <f t="shared" si="24"/>
        <v>0.78094494338149145</v>
      </c>
      <c r="Z43" s="144">
        <f t="shared" si="25"/>
        <v>9.2160626438023571E-2</v>
      </c>
      <c r="AA43" s="144">
        <f t="shared" si="26"/>
        <v>4.049374121799415E-2</v>
      </c>
      <c r="AB43" s="144">
        <f t="shared" si="27"/>
        <v>0.23681100009052541</v>
      </c>
      <c r="AC43" s="144">
        <f t="shared" si="37"/>
        <v>0.29879592152106393</v>
      </c>
      <c r="AD43" s="144">
        <f t="shared" si="28"/>
        <v>1</v>
      </c>
      <c r="AE43" s="144">
        <f t="shared" si="29"/>
        <v>0.17261904761904762</v>
      </c>
      <c r="AF43" s="144" t="str">
        <f t="shared" si="30"/>
        <v>-</v>
      </c>
      <c r="AG43" s="144">
        <f t="shared" si="31"/>
        <v>0.36428571428571427</v>
      </c>
      <c r="AH43" s="144">
        <f t="shared" si="38"/>
        <v>0.42083333333333328</v>
      </c>
      <c r="AJ43" s="139">
        <f t="shared" si="32"/>
        <v>44657</v>
      </c>
      <c r="AK43" s="127" t="str">
        <f t="shared" si="23"/>
        <v>Ach. Wednesday, April 06, 2022</v>
      </c>
      <c r="AM43" s="127"/>
      <c r="AN43" s="129"/>
    </row>
    <row r="44" spans="1:44" x14ac:dyDescent="0.2">
      <c r="A44" s="154" t="str">
        <f>VLOOKUP(C44,'Doctors Data'!$A:$C,3,0)</f>
        <v>SNB</v>
      </c>
      <c r="B44" s="155" t="str">
        <f>IFERROR(VLOOKUP(C44,'Doctors Data'!$A:$D,4,0),VLOOKUP(C44,BI!$A:$B,2,0))</f>
        <v>OBE &amp; GYN</v>
      </c>
      <c r="C44" s="141" t="str">
        <f>'BI Daily'!A17</f>
        <v>Amany Hassan Elmansour Elhamamy</v>
      </c>
      <c r="D44" s="142">
        <f>IFERROR(VLOOKUP(C44,'Apr Plan'!$C$7:$O$58,13,0),0)</f>
        <v>6</v>
      </c>
      <c r="E44" s="142">
        <f>IFERROR(VLOOKUP(C44,'BI Daily'!$EC$11:$FJ$102,34,0),0)</f>
        <v>7</v>
      </c>
      <c r="F44" s="143">
        <f>IFERROR(VLOOKUP($C44,'Apr Plan'!$C$7:$K$58,8,0)/VLOOKUP($C44,'Apr Plan'!$C$7:$K$58,5,0),0)</f>
        <v>11.68</v>
      </c>
      <c r="G44" s="143">
        <f>IFERROR(VLOOKUP($C44,'Apr Plan'!$C$7:$K$58,9,0)/VLOOKUP($C44,'Apr Plan'!$C$7:$K$58,5,0),0)</f>
        <v>4588.4880000000003</v>
      </c>
      <c r="H44" s="143">
        <f t="shared" si="33"/>
        <v>392.85</v>
      </c>
      <c r="I44" s="143">
        <f>IFERROR(VLOOKUP($C44,'Apr Plan'!$AG:$AI,2,0)*$G44,0)</f>
        <v>4296.1483550206585</v>
      </c>
      <c r="J44" s="143">
        <f>IFERROR(VLOOKUP($C44,'Apr Plan'!$AG:$AI,3,0)*$G44,0)</f>
        <v>292.33964497934164</v>
      </c>
      <c r="K44" s="143">
        <f>IFERROR(INDEX('BI Daily'!$C$13:$DV$102,MATCH($C44,'BI Daily'!$A$13:$A$102,0),MATCH(LEFT(K$39,FIND(".",K$39)-1)&amp;" "&amp;MID(K$38,FIND("April ",K$38)+6,2)&amp;"-Apr",'BI Daily'!$C$3:$DV$3,0)),0)</f>
        <v>18</v>
      </c>
      <c r="L44" s="143">
        <f>IFERROR(INDEX('BI Daily'!$C$13:$DV$102,MATCH($C44,'BI Daily'!$A$13:$A$102,0),MATCH(LEFT(L$39,FIND(".",L$39)-1)&amp;" "&amp;MID(K$38,FIND("April ",K$38)+6,2)&amp;"-Apr",'BI Daily'!$C$3:$DV$3,0)),0)</f>
        <v>4574.93</v>
      </c>
      <c r="M44" s="143">
        <f t="shared" si="34"/>
        <v>254.16277777777779</v>
      </c>
      <c r="N44" s="143">
        <f>IFERROR(INDEX('BI Daily'!$C$13:$DV$102,MATCH($C44,'BI Daily'!$A$13:$A$102,0),MATCH(LEFT(N$39,FIND(".",N$39)-1)&amp;" "&amp;MID(K$38,FIND("April ",K$38)+6,2)&amp;"-Apr",'BI Daily'!$C$3:$DV$3,0)),0)</f>
        <v>4257.010000000002</v>
      </c>
      <c r="O44" s="143">
        <f>IFERROR(INDEX('BI Daily'!$C$13:$DV$102,MATCH($C44,'BI Daily'!$A$13:$A$102,0),MATCH(LEFT(O$39,FIND(".",O$39)-1)&amp;" "&amp;MID(K$38,FIND("April ",K$38)+6,2)&amp;"-Apr",'BI Daily'!$C$3:$DV$3,0)),0)</f>
        <v>317.91999999999996</v>
      </c>
      <c r="P44" s="152">
        <f>IFERROR(IF(VLOOKUP($C44,'Apr Plan'!$C$7:$J$58,8,0)&lt;=VLOOKUP($C44,MTD!$E$44:$J$139,2,0),"-",(VLOOKUP($C44,'Apr Plan'!$C$7:$J$58,8,0)-VLOOKUP($C44,MTD!$E$44:$F$139,2,0))/(MTD!$B$3-MTD!$A$3)),"-")</f>
        <v>11.315789473684211</v>
      </c>
      <c r="Q44" s="152">
        <f>IFERROR(IF(VLOOKUP($C44,'Apr Plan'!$C$7:$K$58,9,0)&lt;=VLOOKUP($C44,MTD!$E$44:$I$139,5,0),"-",(VLOOKUP($C44,'Apr Plan'!$C$7:$K$58,9,0)-VLOOKUP($C44,MTD!$E$44:$I$139,5,0))/(MTD!$B$3-MTD!$A$3)),"-")</f>
        <v>4705.3778947368419</v>
      </c>
      <c r="R44" s="143">
        <f t="shared" si="35"/>
        <v>415.82409302325578</v>
      </c>
      <c r="S44" s="143">
        <f>IFERROR(INDEX('BI Daily'!$C$13:$DV$102,MATCH($C44,'BI Daily'!$A$13:$A$102,0),MATCH(LEFT(S$39,FIND(".",S$39)-1)&amp;" "&amp;MID(S$38,FIND("April ",S$38)+6,2)&amp;"-Apr",'BI Daily'!$C$3:$DV$3,0)),0)</f>
        <v>14</v>
      </c>
      <c r="T44" s="143">
        <f>IFERROR(INDEX('BI Daily'!$C$13:$DV$102,MATCH($C44,'BI Daily'!$A$13:$A$102,0),MATCH(LEFT(T$39,FIND(".",T$39)-1)&amp;" "&amp;MID(S$38,FIND("April ",S$38)+6,2)&amp;"-Apr",'BI Daily'!$C$3:$DV$3,0)),0)</f>
        <v>3249.2200000000003</v>
      </c>
      <c r="U44" s="143">
        <f t="shared" si="36"/>
        <v>232.08714285714288</v>
      </c>
      <c r="V44" s="143">
        <f>IFERROR(INDEX('BI Daily'!$C$13:$DV$102,MATCH($C44,'BI Daily'!$A$13:$A$102,0),MATCH(LEFT(V$39,FIND(".",V$39)-1)&amp;" "&amp;MID(S$38,FIND("April ",S$38)+6,2)&amp;"-Apr",'BI Daily'!$C$3:$DV$3,0)),0)</f>
        <v>3166.42</v>
      </c>
      <c r="W44" s="143">
        <f>IFERROR(INDEX('BI Daily'!$C$13:$DV$102,MATCH($C44,'BI Daily'!$A$13:$A$102,0),MATCH(LEFT(W$39,FIND(".",W$39)-1)&amp;" "&amp;MID(S$38,FIND("April ",S$38)+6,2)&amp;"-Apr",'BI Daily'!$C$3:$DV$3,0)),0)</f>
        <v>82.8</v>
      </c>
      <c r="X44" s="129"/>
      <c r="Y44" s="144">
        <f t="shared" si="24"/>
        <v>1.5410958904109588</v>
      </c>
      <c r="Z44" s="144">
        <f t="shared" si="25"/>
        <v>0.64697156109909071</v>
      </c>
      <c r="AA44" s="144">
        <f t="shared" si="26"/>
        <v>0.99088989676650296</v>
      </c>
      <c r="AB44" s="144">
        <f t="shared" si="27"/>
        <v>1.0875021758423014</v>
      </c>
      <c r="AC44" s="144">
        <f t="shared" si="37"/>
        <v>0.91520885989265111</v>
      </c>
      <c r="AD44" s="144">
        <f t="shared" si="28"/>
        <v>1</v>
      </c>
      <c r="AE44" s="144">
        <f t="shared" si="29"/>
        <v>1</v>
      </c>
      <c r="AF44" s="144">
        <f t="shared" si="30"/>
        <v>1.3444236708964705</v>
      </c>
      <c r="AG44" s="144">
        <f t="shared" si="31"/>
        <v>3.839613526570048</v>
      </c>
      <c r="AH44" s="144">
        <f t="shared" si="38"/>
        <v>1</v>
      </c>
      <c r="AJ44" s="139">
        <f t="shared" si="32"/>
        <v>44658</v>
      </c>
      <c r="AK44" s="127" t="str">
        <f t="shared" si="23"/>
        <v>Ach. Thursday, April 07, 2022</v>
      </c>
      <c r="AM44" s="127"/>
      <c r="AN44" s="129"/>
    </row>
    <row r="45" spans="1:44" x14ac:dyDescent="0.2">
      <c r="A45" s="154" t="str">
        <f>VLOOKUP(C45,'Doctors Data'!$A:$C,3,0)</f>
        <v>SNB</v>
      </c>
      <c r="B45" s="155" t="str">
        <f>IFERROR(VLOOKUP(C45,'Doctors Data'!$A:$D,4,0),VLOOKUP(C45,BI!$A:$B,2,0))</f>
        <v>Nutrition</v>
      </c>
      <c r="C45" s="141" t="str">
        <f>'BI Daily'!A18</f>
        <v>Amira Fathy Rafaat Abdelhamed</v>
      </c>
      <c r="D45" s="142">
        <f>IFERROR(VLOOKUP(C45,'Apr Plan'!$C$7:$O$58,13,0),0)</f>
        <v>6</v>
      </c>
      <c r="E45" s="142">
        <f>IFERROR(VLOOKUP(C45,'BI Daily'!$EC$11:$FJ$102,34,0),0)</f>
        <v>4</v>
      </c>
      <c r="F45" s="143">
        <f>IFERROR(VLOOKUP($C45,'Apr Plan'!$C$7:$K$58,8,0)/VLOOKUP($C45,'Apr Plan'!$C$7:$K$58,5,0),0)</f>
        <v>3</v>
      </c>
      <c r="G45" s="143">
        <f>IFERROR(VLOOKUP($C45,'Apr Plan'!$C$7:$K$58,9,0)/VLOOKUP($C45,'Apr Plan'!$C$7:$K$58,5,0),0)</f>
        <v>1603.41</v>
      </c>
      <c r="H45" s="143">
        <f t="shared" si="33"/>
        <v>534.47</v>
      </c>
      <c r="I45" s="143">
        <f>IFERROR(VLOOKUP($C45,'Apr Plan'!$AG:$AI,2,0)*$G45,0)</f>
        <v>1603.41</v>
      </c>
      <c r="J45" s="143">
        <f>IFERROR(VLOOKUP($C45,'Apr Plan'!$AG:$AI,3,0)*$G45,0)</f>
        <v>0</v>
      </c>
      <c r="K45" s="143">
        <f>IFERROR(INDEX('BI Daily'!$C$13:$DV$102,MATCH($C45,'BI Daily'!$A$13:$A$102,0),MATCH(LEFT(K$39,FIND(".",K$39)-1)&amp;" "&amp;MID(K$38,FIND("April ",K$38)+6,2)&amp;"-Apr",'BI Daily'!$C$3:$DV$3,0)),0)</f>
        <v>2</v>
      </c>
      <c r="L45" s="143">
        <f>IFERROR(INDEX('BI Daily'!$C$13:$DV$102,MATCH($C45,'BI Daily'!$A$13:$A$102,0),MATCH(LEFT(L$39,FIND(".",L$39)-1)&amp;" "&amp;MID(K$38,FIND("April ",K$38)+6,2)&amp;"-Apr",'BI Daily'!$C$3:$DV$3,0)),0)</f>
        <v>634</v>
      </c>
      <c r="M45" s="143">
        <f t="shared" si="34"/>
        <v>317</v>
      </c>
      <c r="N45" s="143">
        <f>IFERROR(INDEX('BI Daily'!$C$13:$DV$102,MATCH($C45,'BI Daily'!$A$13:$A$102,0),MATCH(LEFT(N$39,FIND(".",N$39)-1)&amp;" "&amp;MID(K$38,FIND("April ",K$38)+6,2)&amp;"-Apr",'BI Daily'!$C$3:$DV$3,0)),0)</f>
        <v>634</v>
      </c>
      <c r="O45" s="143">
        <f>IFERROR(INDEX('BI Daily'!$C$13:$DV$102,MATCH($C45,'BI Daily'!$A$13:$A$102,0),MATCH(LEFT(O$39,FIND(".",O$39)-1)&amp;" "&amp;MID(K$38,FIND("April ",K$38)+6,2)&amp;"-Apr",'BI Daily'!$C$3:$DV$3,0)),0)</f>
        <v>0</v>
      </c>
      <c r="P45" s="152">
        <f>IFERROR(IF(VLOOKUP($C45,'Apr Plan'!$C$7:$J$58,8,0)&lt;=VLOOKUP($C45,MTD!$E$44:$J$139,2,0),"-",(VLOOKUP($C45,'Apr Plan'!$C$7:$J$58,8,0)-VLOOKUP($C45,MTD!$E$44:$F$139,2,0))/(MTD!$B$3-MTD!$A$3)),"-")</f>
        <v>3.5263157894736841</v>
      </c>
      <c r="Q45" s="152">
        <f>IFERROR(IF(VLOOKUP($C45,'Apr Plan'!$C$7:$K$58,9,0)&lt;=VLOOKUP($C45,MTD!$E$44:$I$139,5,0),"-",(VLOOKUP($C45,'Apr Plan'!$C$7:$K$58,9,0)-VLOOKUP($C45,MTD!$E$44:$I$139,5,0))/(MTD!$B$3-MTD!$A$3)),"-")</f>
        <v>1913.9268421052632</v>
      </c>
      <c r="R45" s="143">
        <f t="shared" si="35"/>
        <v>542.75537313432835</v>
      </c>
      <c r="S45" s="143">
        <f>IFERROR(INDEX('BI Daily'!$C$13:$DV$102,MATCH($C45,'BI Daily'!$A$13:$A$102,0),MATCH(LEFT(S$39,FIND(".",S$39)-1)&amp;" "&amp;MID(S$38,FIND("April ",S$38)+6,2)&amp;"-Apr",'BI Daily'!$C$3:$DV$3,0)),0)</f>
        <v>0</v>
      </c>
      <c r="T45" s="143">
        <f>IFERROR(INDEX('BI Daily'!$C$13:$DV$102,MATCH($C45,'BI Daily'!$A$13:$A$102,0),MATCH(LEFT(T$39,FIND(".",T$39)-1)&amp;" "&amp;MID(S$38,FIND("April ",S$38)+6,2)&amp;"-Apr",'BI Daily'!$C$3:$DV$3,0)),0)</f>
        <v>0</v>
      </c>
      <c r="U45" s="143">
        <f t="shared" si="36"/>
        <v>0</v>
      </c>
      <c r="V45" s="143">
        <f>IFERROR(INDEX('BI Daily'!$C$13:$DV$102,MATCH($C45,'BI Daily'!$A$13:$A$102,0),MATCH(LEFT(V$39,FIND(".",V$39)-1)&amp;" "&amp;MID(S$38,FIND("April ",S$38)+6,2)&amp;"-Apr",'BI Daily'!$C$3:$DV$3,0)),0)</f>
        <v>0</v>
      </c>
      <c r="W45" s="143">
        <f>IFERROR(INDEX('BI Daily'!$C$13:$DV$102,MATCH($C45,'BI Daily'!$A$13:$A$102,0),MATCH(LEFT(W$39,FIND(".",W$39)-1)&amp;" "&amp;MID(S$38,FIND("April ",S$38)+6,2)&amp;"-Apr",'BI Daily'!$C$3:$DV$3,0)),0)</f>
        <v>0</v>
      </c>
      <c r="X45" s="129"/>
      <c r="Y45" s="144">
        <f t="shared" si="24"/>
        <v>0.66666666666666663</v>
      </c>
      <c r="Z45" s="144">
        <f t="shared" si="25"/>
        <v>0.59311093232548129</v>
      </c>
      <c r="AA45" s="144">
        <f t="shared" si="26"/>
        <v>0.39540728821698751</v>
      </c>
      <c r="AB45" s="144" t="str">
        <f t="shared" si="27"/>
        <v>-</v>
      </c>
      <c r="AC45" s="144">
        <f t="shared" si="37"/>
        <v>0.61517765262783686</v>
      </c>
      <c r="AD45" s="144" t="str">
        <f t="shared" si="28"/>
        <v>-</v>
      </c>
      <c r="AE45" s="144" t="str">
        <f t="shared" si="29"/>
        <v>-</v>
      </c>
      <c r="AF45" s="144" t="str">
        <f t="shared" si="30"/>
        <v>-</v>
      </c>
      <c r="AG45" s="144" t="str">
        <f t="shared" si="31"/>
        <v>-</v>
      </c>
      <c r="AH45" s="144" t="str">
        <f t="shared" si="38"/>
        <v>-</v>
      </c>
      <c r="AJ45" s="139">
        <f t="shared" si="32"/>
        <v>44659</v>
      </c>
      <c r="AK45" s="127" t="str">
        <f t="shared" si="23"/>
        <v>Ach. Friday, April 08, 2022</v>
      </c>
      <c r="AM45" s="127"/>
      <c r="AN45" s="129"/>
    </row>
    <row r="46" spans="1:44" x14ac:dyDescent="0.2">
      <c r="A46" s="154" t="str">
        <f>VLOOKUP(C46,'Doctors Data'!$A:$C,3,0)</f>
        <v>SNB</v>
      </c>
      <c r="B46" s="155" t="str">
        <f>IFERROR(VLOOKUP(C46,'Doctors Data'!$A:$D,4,0),VLOOKUP(C46,BI!$A:$B,2,0))</f>
        <v>ER</v>
      </c>
      <c r="C46" s="141" t="str">
        <f>'BI Daily'!A19</f>
        <v>Amira Screening Clinic</v>
      </c>
      <c r="D46" s="142">
        <f>IFERROR(VLOOKUP(C46,'Apr Plan'!$C$7:$O$58,13,0),0)</f>
        <v>0</v>
      </c>
      <c r="E46" s="142">
        <f>IFERROR(VLOOKUP(C46,'BI Daily'!$EC$11:$FJ$102,34,0),0)</f>
        <v>3</v>
      </c>
      <c r="F46" s="143">
        <f>IFERROR(VLOOKUP($C46,'Apr Plan'!$C$7:$K$58,8,0)/VLOOKUP($C46,'Apr Plan'!$C$7:$K$58,5,0),0)</f>
        <v>0</v>
      </c>
      <c r="G46" s="143">
        <f>IFERROR(VLOOKUP($C46,'Apr Plan'!$C$7:$K$58,9,0)/VLOOKUP($C46,'Apr Plan'!$C$7:$K$58,5,0),0)</f>
        <v>0</v>
      </c>
      <c r="H46" s="143">
        <f t="shared" si="33"/>
        <v>0</v>
      </c>
      <c r="I46" s="143">
        <f>IFERROR(VLOOKUP($C46,'Apr Plan'!$AG:$AI,2,0)*$G46,0)</f>
        <v>0</v>
      </c>
      <c r="J46" s="143">
        <f>IFERROR(VLOOKUP($C46,'Apr Plan'!$AG:$AI,3,0)*$G46,0)</f>
        <v>0</v>
      </c>
      <c r="K46" s="143">
        <f>IFERROR(INDEX('BI Daily'!$C$13:$DV$102,MATCH($C46,'BI Daily'!$A$13:$A$102,0),MATCH(LEFT(K$39,FIND(".",K$39)-1)&amp;" "&amp;MID(K$38,FIND("April ",K$38)+6,2)&amp;"-Apr",'BI Daily'!$C$3:$DV$3,0)),0)</f>
        <v>2</v>
      </c>
      <c r="L46" s="143">
        <f>IFERROR(INDEX('BI Daily'!$C$13:$DV$102,MATCH($C46,'BI Daily'!$A$13:$A$102,0),MATCH(LEFT(L$39,FIND(".",L$39)-1)&amp;" "&amp;MID(K$38,FIND("April ",K$38)+6,2)&amp;"-Apr",'BI Daily'!$C$3:$DV$3,0)),0)</f>
        <v>0</v>
      </c>
      <c r="M46" s="143">
        <f t="shared" si="34"/>
        <v>0</v>
      </c>
      <c r="N46" s="143">
        <f>IFERROR(INDEX('BI Daily'!$C$13:$DV$102,MATCH($C46,'BI Daily'!$A$13:$A$102,0),MATCH(LEFT(N$39,FIND(".",N$39)-1)&amp;" "&amp;MID(K$38,FIND("April ",K$38)+6,2)&amp;"-Apr",'BI Daily'!$C$3:$DV$3,0)),0)</f>
        <v>0</v>
      </c>
      <c r="O46" s="143">
        <f>IFERROR(INDEX('BI Daily'!$C$13:$DV$102,MATCH($C46,'BI Daily'!$A$13:$A$102,0),MATCH(LEFT(O$39,FIND(".",O$39)-1)&amp;" "&amp;MID(K$38,FIND("April ",K$38)+6,2)&amp;"-Apr",'BI Daily'!$C$3:$DV$3,0)),0)</f>
        <v>0</v>
      </c>
      <c r="P46" s="152" t="str">
        <f>IFERROR(IF(VLOOKUP($C46,'Apr Plan'!$C$7:$J$58,8,0)&lt;=VLOOKUP($C46,MTD!$E$44:$J$139,2,0),"-",(VLOOKUP($C46,'Apr Plan'!$C$7:$J$58,8,0)-VLOOKUP($C46,MTD!$E$44:$F$139,2,0))/(MTD!$B$3-MTD!$A$3)),"-")</f>
        <v>-</v>
      </c>
      <c r="Q46" s="152" t="str">
        <f>IFERROR(IF(VLOOKUP($C46,'Apr Plan'!$C$7:$K$58,9,0)&lt;=VLOOKUP($C46,MTD!$E$44:$I$139,5,0),"-",(VLOOKUP($C46,'Apr Plan'!$C$7:$K$58,9,0)-VLOOKUP($C46,MTD!$E$44:$I$139,5,0))/(MTD!$B$3-MTD!$A$3)),"-")</f>
        <v>-</v>
      </c>
      <c r="R46" s="143">
        <f t="shared" si="35"/>
        <v>0</v>
      </c>
      <c r="S46" s="143">
        <f>IFERROR(INDEX('BI Daily'!$C$13:$DV$102,MATCH($C46,'BI Daily'!$A$13:$A$102,0),MATCH(LEFT(S$39,FIND(".",S$39)-1)&amp;" "&amp;MID(S$38,FIND("April ",S$38)+6,2)&amp;"-Apr",'BI Daily'!$C$3:$DV$3,0)),0)</f>
        <v>1</v>
      </c>
      <c r="T46" s="143">
        <f>IFERROR(INDEX('BI Daily'!$C$13:$DV$102,MATCH($C46,'BI Daily'!$A$13:$A$102,0),MATCH(LEFT(T$39,FIND(".",T$39)-1)&amp;" "&amp;MID(S$38,FIND("April ",S$38)+6,2)&amp;"-Apr",'BI Daily'!$C$3:$DV$3,0)),0)</f>
        <v>102.15</v>
      </c>
      <c r="U46" s="143">
        <f t="shared" si="36"/>
        <v>102.15</v>
      </c>
      <c r="V46" s="143">
        <f>IFERROR(INDEX('BI Daily'!$C$13:$DV$102,MATCH($C46,'BI Daily'!$A$13:$A$102,0),MATCH(LEFT(V$39,FIND(".",V$39)-1)&amp;" "&amp;MID(S$38,FIND("April ",S$38)+6,2)&amp;"-Apr",'BI Daily'!$C$3:$DV$3,0)),0)</f>
        <v>9</v>
      </c>
      <c r="W46" s="143">
        <f>IFERROR(INDEX('BI Daily'!$C$13:$DV$102,MATCH($C46,'BI Daily'!$A$13:$A$102,0),MATCH(LEFT(W$39,FIND(".",W$39)-1)&amp;" "&amp;MID(S$38,FIND("April ",S$38)+6,2)&amp;"-Apr",'BI Daily'!$C$3:$DV$3,0)),0)</f>
        <v>93.15</v>
      </c>
      <c r="X46" s="129"/>
      <c r="Y46" s="144" t="str">
        <f t="shared" si="24"/>
        <v>-</v>
      </c>
      <c r="Z46" s="144" t="str">
        <f t="shared" si="25"/>
        <v>-</v>
      </c>
      <c r="AA46" s="144" t="str">
        <f t="shared" si="26"/>
        <v>-</v>
      </c>
      <c r="AB46" s="144" t="str">
        <f t="shared" si="27"/>
        <v>-</v>
      </c>
      <c r="AC46" s="144" t="str">
        <f t="shared" si="37"/>
        <v>-</v>
      </c>
      <c r="AD46" s="144">
        <f t="shared" si="28"/>
        <v>1</v>
      </c>
      <c r="AE46" s="144">
        <f t="shared" si="29"/>
        <v>0</v>
      </c>
      <c r="AF46" s="144">
        <f t="shared" si="30"/>
        <v>0</v>
      </c>
      <c r="AG46" s="144">
        <f t="shared" si="31"/>
        <v>0</v>
      </c>
      <c r="AH46" s="144">
        <f t="shared" si="38"/>
        <v>0.3</v>
      </c>
      <c r="AJ46" s="139">
        <f t="shared" si="32"/>
        <v>44660</v>
      </c>
      <c r="AK46" s="127" t="str">
        <f t="shared" si="23"/>
        <v>Ach. Saturday, April 09, 2022</v>
      </c>
      <c r="AM46" s="127"/>
      <c r="AN46" s="129"/>
    </row>
    <row r="47" spans="1:44" x14ac:dyDescent="0.2">
      <c r="A47" s="154" t="str">
        <f>VLOOKUP(C47,'Doctors Data'!$A:$C,3,0)</f>
        <v>SNB</v>
      </c>
      <c r="B47" s="155" t="str">
        <f>IFERROR(VLOOKUP(C47,'Doctors Data'!$A:$D,4,0),VLOOKUP(C47,BI!$A:$B,2,0))</f>
        <v>Internal Medicine</v>
      </c>
      <c r="C47" s="141" t="str">
        <f>'BI Daily'!A20</f>
        <v>Asmaa Gumah Yousf Abdelmenem</v>
      </c>
      <c r="D47" s="142">
        <f>IFERROR(VLOOKUP(C47,'Apr Plan'!$C$7:$O$58,13,0),0)</f>
        <v>6</v>
      </c>
      <c r="E47" s="142">
        <f>IFERROR(VLOOKUP(C47,'BI Daily'!$EC$11:$FJ$102,34,0),0)</f>
        <v>7</v>
      </c>
      <c r="F47" s="143">
        <f>IFERROR(VLOOKUP($C47,'Apr Plan'!$C$7:$K$58,8,0)/VLOOKUP($C47,'Apr Plan'!$C$7:$K$58,5,0),0)</f>
        <v>10.8</v>
      </c>
      <c r="G47" s="143">
        <f>IFERROR(VLOOKUP($C47,'Apr Plan'!$C$7:$K$58,9,0)/VLOOKUP($C47,'Apr Plan'!$C$7:$K$58,5,0),0)</f>
        <v>5238</v>
      </c>
      <c r="H47" s="143">
        <f t="shared" si="33"/>
        <v>484.99999999999994</v>
      </c>
      <c r="I47" s="143">
        <f>IFERROR(VLOOKUP($C47,'Apr Plan'!$AG:$AI,2,0)*$G47,0)</f>
        <v>4636.5117381966056</v>
      </c>
      <c r="J47" s="143">
        <f>IFERROR(VLOOKUP($C47,'Apr Plan'!$AG:$AI,3,0)*$G47,0)</f>
        <v>601.48826180339415</v>
      </c>
      <c r="K47" s="143">
        <f>IFERROR(INDEX('BI Daily'!$C$13:$DV$102,MATCH($C47,'BI Daily'!$A$13:$A$102,0),MATCH(LEFT(K$39,FIND(".",K$39)-1)&amp;" "&amp;MID(K$38,FIND("April ",K$38)+6,2)&amp;"-Apr",'BI Daily'!$C$3:$DV$3,0)),0)</f>
        <v>11</v>
      </c>
      <c r="L47" s="143">
        <f>IFERROR(INDEX('BI Daily'!$C$13:$DV$102,MATCH($C47,'BI Daily'!$A$13:$A$102,0),MATCH(LEFT(L$39,FIND(".",L$39)-1)&amp;" "&amp;MID(K$38,FIND("April ",K$38)+6,2)&amp;"-Apr",'BI Daily'!$C$3:$DV$3,0)),0)</f>
        <v>5474.1100000000006</v>
      </c>
      <c r="M47" s="143">
        <f t="shared" si="34"/>
        <v>497.64636363636367</v>
      </c>
      <c r="N47" s="143">
        <f>IFERROR(INDEX('BI Daily'!$C$13:$DV$102,MATCH($C47,'BI Daily'!$A$13:$A$102,0),MATCH(LEFT(N$39,FIND(".",N$39)-1)&amp;" "&amp;MID(K$38,FIND("April ",K$38)+6,2)&amp;"-Apr",'BI Daily'!$C$3:$DV$3,0)),0)</f>
        <v>4498.95</v>
      </c>
      <c r="O47" s="143">
        <f>IFERROR(INDEX('BI Daily'!$C$13:$DV$102,MATCH($C47,'BI Daily'!$A$13:$A$102,0),MATCH(LEFT(O$39,FIND(".",O$39)-1)&amp;" "&amp;MID(K$38,FIND("April ",K$38)+6,2)&amp;"-Apr",'BI Daily'!$C$3:$DV$3,0)),0)</f>
        <v>975.16</v>
      </c>
      <c r="P47" s="152">
        <f>IFERROR(IF(VLOOKUP($C47,'Apr Plan'!$C$7:$J$58,8,0)&lt;=VLOOKUP($C47,MTD!$E$44:$J$139,2,0),"-",(VLOOKUP($C47,'Apr Plan'!$C$7:$J$58,8,0)-VLOOKUP($C47,MTD!$E$44:$F$139,2,0))/(MTD!$B$3-MTD!$A$3)),"-")</f>
        <v>10.631578947368421</v>
      </c>
      <c r="Q47" s="152">
        <f>IFERROR(IF(VLOOKUP($C47,'Apr Plan'!$C$7:$K$58,9,0)&lt;=VLOOKUP($C47,MTD!$E$44:$I$139,5,0),"-",(VLOOKUP($C47,'Apr Plan'!$C$7:$K$58,9,0)-VLOOKUP($C47,MTD!$E$44:$I$139,5,0))/(MTD!$B$3-MTD!$A$3)),"-")</f>
        <v>5155.2594736842102</v>
      </c>
      <c r="R47" s="143">
        <f t="shared" si="35"/>
        <v>484.90064356435641</v>
      </c>
      <c r="S47" s="143">
        <f>IFERROR(INDEX('BI Daily'!$C$13:$DV$102,MATCH($C47,'BI Daily'!$A$13:$A$102,0),MATCH(LEFT(S$39,FIND(".",S$39)-1)&amp;" "&amp;MID(S$38,FIND("April ",S$38)+6,2)&amp;"-Apr",'BI Daily'!$C$3:$DV$3,0)),0)</f>
        <v>21</v>
      </c>
      <c r="T47" s="143">
        <f>IFERROR(INDEX('BI Daily'!$C$13:$DV$102,MATCH($C47,'BI Daily'!$A$13:$A$102,0),MATCH(LEFT(T$39,FIND(".",T$39)-1)&amp;" "&amp;MID(S$38,FIND("April ",S$38)+6,2)&amp;"-Apr",'BI Daily'!$C$3:$DV$3,0)),0)</f>
        <v>4927.7599999999993</v>
      </c>
      <c r="U47" s="143">
        <f t="shared" si="36"/>
        <v>234.65523809523808</v>
      </c>
      <c r="V47" s="143">
        <f>IFERROR(INDEX('BI Daily'!$C$13:$DV$102,MATCH($C47,'BI Daily'!$A$13:$A$102,0),MATCH(LEFT(V$39,FIND(".",V$39)-1)&amp;" "&amp;MID(S$38,FIND("April ",S$38)+6,2)&amp;"-Apr",'BI Daily'!$C$3:$DV$3,0)),0)</f>
        <v>3948.86</v>
      </c>
      <c r="W47" s="143">
        <f>IFERROR(INDEX('BI Daily'!$C$13:$DV$102,MATCH($C47,'BI Daily'!$A$13:$A$102,0),MATCH(LEFT(W$39,FIND(".",W$39)-1)&amp;" "&amp;MID(S$38,FIND("April ",S$38)+6,2)&amp;"-Apr",'BI Daily'!$C$3:$DV$3,0)),0)</f>
        <v>978.9</v>
      </c>
      <c r="X47" s="129"/>
      <c r="Y47" s="144">
        <f t="shared" si="24"/>
        <v>1.0185185185185184</v>
      </c>
      <c r="Z47" s="144">
        <f t="shared" si="25"/>
        <v>1.0260749765698221</v>
      </c>
      <c r="AA47" s="144">
        <f t="shared" si="26"/>
        <v>0.97033076891333159</v>
      </c>
      <c r="AB47" s="144">
        <f t="shared" si="27"/>
        <v>1.6212452709821066</v>
      </c>
      <c r="AC47" s="144">
        <f t="shared" si="37"/>
        <v>1.0238080391544309</v>
      </c>
      <c r="AD47" s="144">
        <f t="shared" si="28"/>
        <v>0.52380952380952384</v>
      </c>
      <c r="AE47" s="144">
        <f t="shared" si="29"/>
        <v>1</v>
      </c>
      <c r="AF47" s="144">
        <f t="shared" si="30"/>
        <v>1.1393034951859524</v>
      </c>
      <c r="AG47" s="144">
        <f t="shared" si="31"/>
        <v>0.99617938502400649</v>
      </c>
      <c r="AH47" s="144">
        <f t="shared" si="38"/>
        <v>0.8571428571428571</v>
      </c>
      <c r="AJ47" s="139">
        <f t="shared" si="32"/>
        <v>44661</v>
      </c>
      <c r="AK47" s="127" t="str">
        <f t="shared" si="23"/>
        <v>Ach. Sunday, April 10, 2022</v>
      </c>
      <c r="AM47" s="127"/>
      <c r="AN47" s="129"/>
    </row>
    <row r="48" spans="1:44" x14ac:dyDescent="0.2">
      <c r="A48" s="154" t="str">
        <f>VLOOKUP(C48,'Doctors Data'!$A:$C,3,0)</f>
        <v>SNB</v>
      </c>
      <c r="B48" s="155" t="str">
        <f>IFERROR(VLOOKUP(C48,'Doctors Data'!$A:$D,4,0),VLOOKUP(C48,BI!$A:$B,2,0))</f>
        <v>cosmatology</v>
      </c>
      <c r="C48" s="141" t="str">
        <f>'BI Daily'!A21</f>
        <v>clarity Lase Laser Doctor</v>
      </c>
      <c r="D48" s="142">
        <f>IFERROR(VLOOKUP(C48,'Apr Plan'!$C$7:$O$58,13,0),0)</f>
        <v>6</v>
      </c>
      <c r="E48" s="142">
        <f>IFERROR(VLOOKUP(C48,'BI Daily'!$EC$11:$FJ$102,34,0),0)</f>
        <v>0</v>
      </c>
      <c r="F48" s="143">
        <f>IFERROR(VLOOKUP($C48,'Apr Plan'!$C$7:$K$58,8,0)/VLOOKUP($C48,'Apr Plan'!$C$7:$K$58,5,0),0)</f>
        <v>0</v>
      </c>
      <c r="G48" s="143">
        <f>IFERROR(VLOOKUP($C48,'Apr Plan'!$C$7:$K$58,9,0)/VLOOKUP($C48,'Apr Plan'!$C$7:$K$58,5,0),0)</f>
        <v>0</v>
      </c>
      <c r="H48" s="143">
        <f t="shared" si="33"/>
        <v>0</v>
      </c>
      <c r="I48" s="143">
        <f>IFERROR(VLOOKUP($C48,'Apr Plan'!$AG:$AI,2,0)*$G48,0)</f>
        <v>0</v>
      </c>
      <c r="J48" s="143">
        <f>IFERROR(VLOOKUP($C48,'Apr Plan'!$AG:$AI,3,0)*$G48,0)</f>
        <v>0</v>
      </c>
      <c r="K48" s="143">
        <f>IFERROR(INDEX('BI Daily'!$C$13:$DV$102,MATCH($C48,'BI Daily'!$A$13:$A$102,0),MATCH(LEFT(K$39,FIND(".",K$39)-1)&amp;" "&amp;MID(K$38,FIND("April ",K$38)+6,2)&amp;"-Apr",'BI Daily'!$C$3:$DV$3,0)),0)</f>
        <v>0</v>
      </c>
      <c r="L48" s="143">
        <f>IFERROR(INDEX('BI Daily'!$C$13:$DV$102,MATCH($C48,'BI Daily'!$A$13:$A$102,0),MATCH(LEFT(L$39,FIND(".",L$39)-1)&amp;" "&amp;MID(K$38,FIND("April ",K$38)+6,2)&amp;"-Apr",'BI Daily'!$C$3:$DV$3,0)),0)</f>
        <v>0</v>
      </c>
      <c r="M48" s="143">
        <f t="shared" si="34"/>
        <v>0</v>
      </c>
      <c r="N48" s="143">
        <f>IFERROR(INDEX('BI Daily'!$C$13:$DV$102,MATCH($C48,'BI Daily'!$A$13:$A$102,0),MATCH(LEFT(N$39,FIND(".",N$39)-1)&amp;" "&amp;MID(K$38,FIND("April ",K$38)+6,2)&amp;"-Apr",'BI Daily'!$C$3:$DV$3,0)),0)</f>
        <v>0</v>
      </c>
      <c r="O48" s="143">
        <f>IFERROR(INDEX('BI Daily'!$C$13:$DV$102,MATCH($C48,'BI Daily'!$A$13:$A$102,0),MATCH(LEFT(O$39,FIND(".",O$39)-1)&amp;" "&amp;MID(K$38,FIND("April ",K$38)+6,2)&amp;"-Apr",'BI Daily'!$C$3:$DV$3,0)),0)</f>
        <v>0</v>
      </c>
      <c r="P48" s="152" t="str">
        <f>IFERROR(IF(VLOOKUP($C48,'Apr Plan'!$C$7:$J$58,8,0)&lt;=VLOOKUP($C48,MTD!$E$44:$J$139,2,0),"-",(VLOOKUP($C48,'Apr Plan'!$C$7:$J$58,8,0)-VLOOKUP($C48,MTD!$E$44:$F$139,2,0))/(MTD!$B$3-MTD!$A$3)),"-")</f>
        <v>-</v>
      </c>
      <c r="Q48" s="152" t="str">
        <f>IFERROR(IF(VLOOKUP($C48,'Apr Plan'!$C$7:$K$58,9,0)&lt;=VLOOKUP($C48,MTD!$E$44:$I$139,5,0),"-",(VLOOKUP($C48,'Apr Plan'!$C$7:$K$58,9,0)-VLOOKUP($C48,MTD!$E$44:$I$139,5,0))/(MTD!$B$3-MTD!$A$3)),"-")</f>
        <v>-</v>
      </c>
      <c r="R48" s="143">
        <f t="shared" si="35"/>
        <v>0</v>
      </c>
      <c r="S48" s="143">
        <f>IFERROR(INDEX('BI Daily'!$C$13:$DV$102,MATCH($C48,'BI Daily'!$A$13:$A$102,0),MATCH(LEFT(S$39,FIND(".",S$39)-1)&amp;" "&amp;MID(S$38,FIND("April ",S$38)+6,2)&amp;"-Apr",'BI Daily'!$C$3:$DV$3,0)),0)</f>
        <v>0</v>
      </c>
      <c r="T48" s="143">
        <f>IFERROR(INDEX('BI Daily'!$C$13:$DV$102,MATCH($C48,'BI Daily'!$A$13:$A$102,0),MATCH(LEFT(T$39,FIND(".",T$39)-1)&amp;" "&amp;MID(S$38,FIND("April ",S$38)+6,2)&amp;"-Apr",'BI Daily'!$C$3:$DV$3,0)),0)</f>
        <v>0</v>
      </c>
      <c r="U48" s="143">
        <f t="shared" si="36"/>
        <v>0</v>
      </c>
      <c r="V48" s="143">
        <f>IFERROR(INDEX('BI Daily'!$C$13:$DV$102,MATCH($C48,'BI Daily'!$A$13:$A$102,0),MATCH(LEFT(V$39,FIND(".",V$39)-1)&amp;" "&amp;MID(S$38,FIND("April ",S$38)+6,2)&amp;"-Apr",'BI Daily'!$C$3:$DV$3,0)),0)</f>
        <v>0</v>
      </c>
      <c r="W48" s="143">
        <f>IFERROR(INDEX('BI Daily'!$C$13:$DV$102,MATCH($C48,'BI Daily'!$A$13:$A$102,0),MATCH(LEFT(W$39,FIND(".",W$39)-1)&amp;" "&amp;MID(S$38,FIND("April ",S$38)+6,2)&amp;"-Apr",'BI Daily'!$C$3:$DV$3,0)),0)</f>
        <v>0</v>
      </c>
      <c r="X48" s="129"/>
      <c r="Y48" s="144" t="str">
        <f t="shared" si="24"/>
        <v>-</v>
      </c>
      <c r="Z48" s="144" t="str">
        <f t="shared" si="25"/>
        <v>-</v>
      </c>
      <c r="AA48" s="144" t="str">
        <f t="shared" si="26"/>
        <v>-</v>
      </c>
      <c r="AB48" s="144" t="str">
        <f t="shared" si="27"/>
        <v>-</v>
      </c>
      <c r="AC48" s="144" t="str">
        <f t="shared" si="37"/>
        <v>-</v>
      </c>
      <c r="AD48" s="144" t="str">
        <f t="shared" si="28"/>
        <v>-</v>
      </c>
      <c r="AE48" s="144" t="str">
        <f t="shared" si="29"/>
        <v>-</v>
      </c>
      <c r="AF48" s="144" t="str">
        <f t="shared" si="30"/>
        <v>-</v>
      </c>
      <c r="AG48" s="144" t="str">
        <f t="shared" si="31"/>
        <v>-</v>
      </c>
      <c r="AH48" s="144" t="str">
        <f t="shared" si="38"/>
        <v>-</v>
      </c>
      <c r="AJ48" s="139">
        <f t="shared" si="32"/>
        <v>44662</v>
      </c>
      <c r="AK48" s="127" t="str">
        <f t="shared" si="23"/>
        <v>Ach. Monday, April 11, 2022</v>
      </c>
      <c r="AM48" s="127"/>
      <c r="AN48" s="129"/>
    </row>
    <row r="49" spans="1:40" x14ac:dyDescent="0.2">
      <c r="A49" s="154" t="str">
        <f>VLOOKUP(C49,'Doctors Data'!$A:$C,3,0)</f>
        <v>SNB</v>
      </c>
      <c r="B49" s="155" t="str">
        <f>IFERROR(VLOOKUP(C49,'Doctors Data'!$A:$D,4,0),VLOOKUP(C49,BI!$A:$B,2,0))</f>
        <v>ER</v>
      </c>
      <c r="C49" s="141" t="str">
        <f>'BI Daily'!A22</f>
        <v>Doctor Amira HomeCare ER</v>
      </c>
      <c r="D49" s="142">
        <f>IFERROR(VLOOKUP(C49,'Apr Plan'!$C$7:$O$58,13,0),0)</f>
        <v>0</v>
      </c>
      <c r="E49" s="142">
        <f>IFERROR(VLOOKUP(C49,'BI Daily'!$EC$11:$FJ$102,34,0),0)</f>
        <v>9</v>
      </c>
      <c r="F49" s="143">
        <f>IFERROR(VLOOKUP($C49,'Apr Plan'!$C$7:$K$58,8,0)/VLOOKUP($C49,'Apr Plan'!$C$7:$K$58,5,0),0)</f>
        <v>0</v>
      </c>
      <c r="G49" s="143">
        <f>IFERROR(VLOOKUP($C49,'Apr Plan'!$C$7:$K$58,9,0)/VLOOKUP($C49,'Apr Plan'!$C$7:$K$58,5,0),0)</f>
        <v>0</v>
      </c>
      <c r="H49" s="143">
        <f t="shared" si="33"/>
        <v>0</v>
      </c>
      <c r="I49" s="143">
        <f>IFERROR(VLOOKUP($C49,'Apr Plan'!$AG:$AI,2,0)*$G49,0)</f>
        <v>0</v>
      </c>
      <c r="J49" s="143">
        <f>IFERROR(VLOOKUP($C49,'Apr Plan'!$AG:$AI,3,0)*$G49,0)</f>
        <v>0</v>
      </c>
      <c r="K49" s="143">
        <f>IFERROR(INDEX('BI Daily'!$C$13:$DV$102,MATCH($C49,'BI Daily'!$A$13:$A$102,0),MATCH(LEFT(K$39,FIND(".",K$39)-1)&amp;" "&amp;MID(K$38,FIND("April ",K$38)+6,2)&amp;"-Apr",'BI Daily'!$C$3:$DV$3,0)),0)</f>
        <v>12</v>
      </c>
      <c r="L49" s="143">
        <f>IFERROR(INDEX('BI Daily'!$C$13:$DV$102,MATCH($C49,'BI Daily'!$A$13:$A$102,0),MATCH(LEFT(L$39,FIND(".",L$39)-1)&amp;" "&amp;MID(K$38,FIND("April ",K$38)+6,2)&amp;"-Apr",'BI Daily'!$C$3:$DV$3,0)),0)</f>
        <v>3605.3900000000003</v>
      </c>
      <c r="M49" s="143">
        <f t="shared" si="34"/>
        <v>300.44916666666671</v>
      </c>
      <c r="N49" s="143">
        <f>IFERROR(INDEX('BI Daily'!$C$13:$DV$102,MATCH($C49,'BI Daily'!$A$13:$A$102,0),MATCH(LEFT(N$39,FIND(".",N$39)-1)&amp;" "&amp;MID(K$38,FIND("April ",K$38)+6,2)&amp;"-Apr",'BI Daily'!$C$3:$DV$3,0)),0)</f>
        <v>3236.82</v>
      </c>
      <c r="O49" s="143">
        <f>IFERROR(INDEX('BI Daily'!$C$13:$DV$102,MATCH($C49,'BI Daily'!$A$13:$A$102,0),MATCH(LEFT(O$39,FIND(".",O$39)-1)&amp;" "&amp;MID(K$38,FIND("April ",K$38)+6,2)&amp;"-Apr",'BI Daily'!$C$3:$DV$3,0)),0)</f>
        <v>368.57000000000005</v>
      </c>
      <c r="P49" s="152" t="str">
        <f>IFERROR(IF(VLOOKUP($C49,'Apr Plan'!$C$7:$J$58,8,0)&lt;=VLOOKUP($C49,MTD!$E$44:$J$139,2,0),"-",(VLOOKUP($C49,'Apr Plan'!$C$7:$J$58,8,0)-VLOOKUP($C49,MTD!$E$44:$F$139,2,0))/(MTD!$B$3-MTD!$A$3)),"-")</f>
        <v>-</v>
      </c>
      <c r="Q49" s="152" t="str">
        <f>IFERROR(IF(VLOOKUP($C49,'Apr Plan'!$C$7:$K$58,9,0)&lt;=VLOOKUP($C49,MTD!$E$44:$I$139,5,0),"-",(VLOOKUP($C49,'Apr Plan'!$C$7:$K$58,9,0)-VLOOKUP($C49,MTD!$E$44:$I$139,5,0))/(MTD!$B$3-MTD!$A$3)),"-")</f>
        <v>-</v>
      </c>
      <c r="R49" s="143">
        <f t="shared" si="35"/>
        <v>0</v>
      </c>
      <c r="S49" s="143">
        <f>IFERROR(INDEX('BI Daily'!$C$13:$DV$102,MATCH($C49,'BI Daily'!$A$13:$A$102,0),MATCH(LEFT(S$39,FIND(".",S$39)-1)&amp;" "&amp;MID(S$38,FIND("April ",S$38)+6,2)&amp;"-Apr",'BI Daily'!$C$3:$DV$3,0)),0)</f>
        <v>3</v>
      </c>
      <c r="T49" s="143">
        <f>IFERROR(INDEX('BI Daily'!$C$13:$DV$102,MATCH($C49,'BI Daily'!$A$13:$A$102,0),MATCH(LEFT(T$39,FIND(".",T$39)-1)&amp;" "&amp;MID(S$38,FIND("April ",S$38)+6,2)&amp;"-Apr",'BI Daily'!$C$3:$DV$3,0)),0)</f>
        <v>1257</v>
      </c>
      <c r="U49" s="143">
        <f t="shared" si="36"/>
        <v>419</v>
      </c>
      <c r="V49" s="143">
        <f>IFERROR(INDEX('BI Daily'!$C$13:$DV$102,MATCH($C49,'BI Daily'!$A$13:$A$102,0),MATCH(LEFT(V$39,FIND(".",V$39)-1)&amp;" "&amp;MID(S$38,FIND("April ",S$38)+6,2)&amp;"-Apr",'BI Daily'!$C$3:$DV$3,0)),0)</f>
        <v>1257</v>
      </c>
      <c r="W49" s="143">
        <f>IFERROR(INDEX('BI Daily'!$C$13:$DV$102,MATCH($C49,'BI Daily'!$A$13:$A$102,0),MATCH(LEFT(W$39,FIND(".",W$39)-1)&amp;" "&amp;MID(S$38,FIND("April ",S$38)+6,2)&amp;"-Apr",'BI Daily'!$C$3:$DV$3,0)),0)</f>
        <v>0</v>
      </c>
      <c r="X49" s="129"/>
      <c r="Y49" s="144" t="str">
        <f t="shared" si="24"/>
        <v>-</v>
      </c>
      <c r="Z49" s="144" t="str">
        <f t="shared" si="25"/>
        <v>-</v>
      </c>
      <c r="AA49" s="144" t="str">
        <f t="shared" si="26"/>
        <v>-</v>
      </c>
      <c r="AB49" s="144" t="str">
        <f t="shared" si="27"/>
        <v>-</v>
      </c>
      <c r="AC49" s="144" t="str">
        <f t="shared" si="37"/>
        <v>-</v>
      </c>
      <c r="AD49" s="144">
        <f t="shared" si="28"/>
        <v>1</v>
      </c>
      <c r="AE49" s="144">
        <f t="shared" si="29"/>
        <v>0.71706245027844084</v>
      </c>
      <c r="AF49" s="144">
        <f t="shared" si="30"/>
        <v>2.5750357995226731</v>
      </c>
      <c r="AG49" s="144" t="str">
        <f t="shared" si="31"/>
        <v>-</v>
      </c>
      <c r="AH49" s="144">
        <f t="shared" si="38"/>
        <v>0.80194371519490848</v>
      </c>
      <c r="AJ49" s="139">
        <f t="shared" si="32"/>
        <v>44663</v>
      </c>
      <c r="AK49" s="127" t="str">
        <f t="shared" si="23"/>
        <v>Ach. Tuesday, April 12, 2022</v>
      </c>
      <c r="AM49" s="127"/>
      <c r="AN49" s="129"/>
    </row>
    <row r="50" spans="1:40" x14ac:dyDescent="0.2">
      <c r="A50" s="154" t="str">
        <f>VLOOKUP(C50,'Doctors Data'!$A:$C,3,0)</f>
        <v>FWZ</v>
      </c>
      <c r="B50" s="155" t="str">
        <f>IFERROR(VLOOKUP(C50,'Doctors Data'!$A:$D,4,0),VLOOKUP(C50,BI!$A:$B,2,0))</f>
        <v>ER</v>
      </c>
      <c r="C50" s="141" t="str">
        <f>'BI Daily'!A23</f>
        <v>DR SCREENING CLINIC</v>
      </c>
      <c r="D50" s="142">
        <f>IFERROR(VLOOKUP(C50,'Apr Plan'!$C$7:$O$58,13,0),0)</f>
        <v>0</v>
      </c>
      <c r="E50" s="142">
        <f>IFERROR(VLOOKUP(C50,'BI Daily'!$EC$11:$FJ$102,34,0),0)</f>
        <v>6</v>
      </c>
      <c r="F50" s="143">
        <f>IFERROR(VLOOKUP($C50,'Apr Plan'!$C$7:$K$58,8,0)/VLOOKUP($C50,'Apr Plan'!$C$7:$K$58,5,0),0)</f>
        <v>0</v>
      </c>
      <c r="G50" s="143">
        <f>IFERROR(VLOOKUP($C50,'Apr Plan'!$C$7:$K$58,9,0)/VLOOKUP($C50,'Apr Plan'!$C$7:$K$58,5,0),0)</f>
        <v>0</v>
      </c>
      <c r="H50" s="143">
        <f t="shared" si="33"/>
        <v>0</v>
      </c>
      <c r="I50" s="143">
        <f>IFERROR(VLOOKUP($C50,'Apr Plan'!$AG:$AI,2,0)*$G50,0)</f>
        <v>0</v>
      </c>
      <c r="J50" s="143">
        <f>IFERROR(VLOOKUP($C50,'Apr Plan'!$AG:$AI,3,0)*$G50,0)</f>
        <v>0</v>
      </c>
      <c r="K50" s="143">
        <f>IFERROR(INDEX('BI Daily'!$C$13:$DV$102,MATCH($C50,'BI Daily'!$A$13:$A$102,0),MATCH(LEFT(K$39,FIND(".",K$39)-1)&amp;" "&amp;MID(K$38,FIND("April ",K$38)+6,2)&amp;"-Apr",'BI Daily'!$C$3:$DV$3,0)),0)</f>
        <v>0</v>
      </c>
      <c r="L50" s="143">
        <f>IFERROR(INDEX('BI Daily'!$C$13:$DV$102,MATCH($C50,'BI Daily'!$A$13:$A$102,0),MATCH(LEFT(L$39,FIND(".",L$39)-1)&amp;" "&amp;MID(K$38,FIND("April ",K$38)+6,2)&amp;"-Apr",'BI Daily'!$C$3:$DV$3,0)),0)</f>
        <v>0</v>
      </c>
      <c r="M50" s="143">
        <f t="shared" si="34"/>
        <v>0</v>
      </c>
      <c r="N50" s="143">
        <f>IFERROR(INDEX('BI Daily'!$C$13:$DV$102,MATCH($C50,'BI Daily'!$A$13:$A$102,0),MATCH(LEFT(N$39,FIND(".",N$39)-1)&amp;" "&amp;MID(K$38,FIND("April ",K$38)+6,2)&amp;"-Apr",'BI Daily'!$C$3:$DV$3,0)),0)</f>
        <v>0</v>
      </c>
      <c r="O50" s="143">
        <f>IFERROR(INDEX('BI Daily'!$C$13:$DV$102,MATCH($C50,'BI Daily'!$A$13:$A$102,0),MATCH(LEFT(O$39,FIND(".",O$39)-1)&amp;" "&amp;MID(K$38,FIND("April ",K$38)+6,2)&amp;"-Apr",'BI Daily'!$C$3:$DV$3,0)),0)</f>
        <v>0</v>
      </c>
      <c r="P50" s="152" t="str">
        <f>IFERROR(IF(VLOOKUP($C50,'Apr Plan'!$C$7:$J$58,8,0)&lt;=VLOOKUP($C50,MTD!$E$44:$J$139,2,0),"-",(VLOOKUP($C50,'Apr Plan'!$C$7:$J$58,8,0)-VLOOKUP($C50,MTD!$E$44:$F$139,2,0))/(MTD!$B$3-MTD!$A$3)),"-")</f>
        <v>-</v>
      </c>
      <c r="Q50" s="152" t="str">
        <f>IFERROR(IF(VLOOKUP($C50,'Apr Plan'!$C$7:$K$58,9,0)&lt;=VLOOKUP($C50,MTD!$E$44:$I$139,5,0),"-",(VLOOKUP($C50,'Apr Plan'!$C$7:$K$58,9,0)-VLOOKUP($C50,MTD!$E$44:$I$139,5,0))/(MTD!$B$3-MTD!$A$3)),"-")</f>
        <v>-</v>
      </c>
      <c r="R50" s="143">
        <f t="shared" si="35"/>
        <v>0</v>
      </c>
      <c r="S50" s="143">
        <f>IFERROR(INDEX('BI Daily'!$C$13:$DV$102,MATCH($C50,'BI Daily'!$A$13:$A$102,0),MATCH(LEFT(S$39,FIND(".",S$39)-1)&amp;" "&amp;MID(S$38,FIND("April ",S$38)+6,2)&amp;"-Apr",'BI Daily'!$C$3:$DV$3,0)),0)</f>
        <v>1</v>
      </c>
      <c r="T50" s="143">
        <f>IFERROR(INDEX('BI Daily'!$C$13:$DV$102,MATCH($C50,'BI Daily'!$A$13:$A$102,0),MATCH(LEFT(T$39,FIND(".",T$39)-1)&amp;" "&amp;MID(S$38,FIND("April ",S$38)+6,2)&amp;"-Apr",'BI Daily'!$C$3:$DV$3,0)),0)</f>
        <v>0</v>
      </c>
      <c r="U50" s="143">
        <f t="shared" si="36"/>
        <v>0</v>
      </c>
      <c r="V50" s="143">
        <f>IFERROR(INDEX('BI Daily'!$C$13:$DV$102,MATCH($C50,'BI Daily'!$A$13:$A$102,0),MATCH(LEFT(V$39,FIND(".",V$39)-1)&amp;" "&amp;MID(S$38,FIND("April ",S$38)+6,2)&amp;"-Apr",'BI Daily'!$C$3:$DV$3,0)),0)</f>
        <v>0</v>
      </c>
      <c r="W50" s="143">
        <f>IFERROR(INDEX('BI Daily'!$C$13:$DV$102,MATCH($C50,'BI Daily'!$A$13:$A$102,0),MATCH(LEFT(W$39,FIND(".",W$39)-1)&amp;" "&amp;MID(S$38,FIND("April ",S$38)+6,2)&amp;"-Apr",'BI Daily'!$C$3:$DV$3,0)),0)</f>
        <v>0</v>
      </c>
      <c r="X50" s="129"/>
      <c r="Y50" s="144" t="str">
        <f t="shared" si="24"/>
        <v>-</v>
      </c>
      <c r="Z50" s="144" t="str">
        <f t="shared" si="25"/>
        <v>-</v>
      </c>
      <c r="AA50" s="144" t="str">
        <f t="shared" si="26"/>
        <v>-</v>
      </c>
      <c r="AB50" s="144" t="str">
        <f t="shared" si="27"/>
        <v>-</v>
      </c>
      <c r="AC50" s="144" t="str">
        <f t="shared" si="37"/>
        <v>-</v>
      </c>
      <c r="AD50" s="144">
        <f t="shared" si="28"/>
        <v>0</v>
      </c>
      <c r="AE50" s="144" t="str">
        <f t="shared" si="29"/>
        <v>-</v>
      </c>
      <c r="AF50" s="144" t="str">
        <f t="shared" si="30"/>
        <v>-</v>
      </c>
      <c r="AG50" s="144" t="str">
        <f t="shared" si="31"/>
        <v>-</v>
      </c>
      <c r="AH50" s="144" t="str">
        <f t="shared" si="38"/>
        <v>-</v>
      </c>
      <c r="AJ50" s="139">
        <f t="shared" si="32"/>
        <v>44664</v>
      </c>
      <c r="AK50" s="127" t="str">
        <f t="shared" si="23"/>
        <v>Ach. Wednesday, April 13, 2022</v>
      </c>
      <c r="AM50" s="127"/>
      <c r="AN50" s="129"/>
    </row>
    <row r="51" spans="1:40" x14ac:dyDescent="0.2">
      <c r="A51" s="154" t="str">
        <f>VLOOKUP(C51,'Doctors Data'!$A:$C,3,0)</f>
        <v>SNB</v>
      </c>
      <c r="B51" s="155" t="str">
        <f>IFERROR(VLOOKUP(C51,'Doctors Data'!$A:$D,4,0),VLOOKUP(C51,BI!$A:$B,2,0))</f>
        <v>Screening &amp; Scaling</v>
      </c>
      <c r="C51" s="141" t="str">
        <f>'BI Daily'!A24</f>
        <v>DR SNB Dental Screening</v>
      </c>
      <c r="D51" s="142">
        <f>IFERROR(VLOOKUP(C51,'Apr Plan'!$C$7:$O$58,13,0),0)</f>
        <v>6</v>
      </c>
      <c r="E51" s="142">
        <f>IFERROR(VLOOKUP(C51,'BI Daily'!$EC$11:$FJ$102,34,0),0)</f>
        <v>1</v>
      </c>
      <c r="F51" s="143">
        <f>IFERROR(VLOOKUP($C51,'Apr Plan'!$C$7:$K$58,8,0)/VLOOKUP($C51,'Apr Plan'!$C$7:$K$58,5,0),0)</f>
        <v>0</v>
      </c>
      <c r="G51" s="143">
        <f>IFERROR(VLOOKUP($C51,'Apr Plan'!$C$7:$K$58,9,0)/VLOOKUP($C51,'Apr Plan'!$C$7:$K$58,5,0),0)</f>
        <v>0</v>
      </c>
      <c r="H51" s="143">
        <f t="shared" si="33"/>
        <v>0</v>
      </c>
      <c r="I51" s="143">
        <f>IFERROR(VLOOKUP($C51,'Apr Plan'!$AG:$AI,2,0)*$G51,0)</f>
        <v>0</v>
      </c>
      <c r="J51" s="143">
        <f>IFERROR(VLOOKUP($C51,'Apr Plan'!$AG:$AI,3,0)*$G51,0)</f>
        <v>0</v>
      </c>
      <c r="K51" s="143">
        <f>IFERROR(INDEX('BI Daily'!$C$13:$DV$102,MATCH($C51,'BI Daily'!$A$13:$A$102,0),MATCH(LEFT(K$39,FIND(".",K$39)-1)&amp;" "&amp;MID(K$38,FIND("April ",K$38)+6,2)&amp;"-Apr",'BI Daily'!$C$3:$DV$3,0)),0)</f>
        <v>0</v>
      </c>
      <c r="L51" s="143">
        <f>IFERROR(INDEX('BI Daily'!$C$13:$DV$102,MATCH($C51,'BI Daily'!$A$13:$A$102,0),MATCH(LEFT(L$39,FIND(".",L$39)-1)&amp;" "&amp;MID(K$38,FIND("April ",K$38)+6,2)&amp;"-Apr",'BI Daily'!$C$3:$DV$3,0)),0)</f>
        <v>0</v>
      </c>
      <c r="M51" s="143">
        <f t="shared" si="34"/>
        <v>0</v>
      </c>
      <c r="N51" s="143">
        <f>IFERROR(INDEX('BI Daily'!$C$13:$DV$102,MATCH($C51,'BI Daily'!$A$13:$A$102,0),MATCH(LEFT(N$39,FIND(".",N$39)-1)&amp;" "&amp;MID(K$38,FIND("April ",K$38)+6,2)&amp;"-Apr",'BI Daily'!$C$3:$DV$3,0)),0)</f>
        <v>0</v>
      </c>
      <c r="O51" s="143">
        <f>IFERROR(INDEX('BI Daily'!$C$13:$DV$102,MATCH($C51,'BI Daily'!$A$13:$A$102,0),MATCH(LEFT(O$39,FIND(".",O$39)-1)&amp;" "&amp;MID(K$38,FIND("April ",K$38)+6,2)&amp;"-Apr",'BI Daily'!$C$3:$DV$3,0)),0)</f>
        <v>0</v>
      </c>
      <c r="P51" s="152" t="str">
        <f>IFERROR(IF(VLOOKUP($C51,'Apr Plan'!$C$7:$J$58,8,0)&lt;=VLOOKUP($C51,MTD!$E$44:$J$139,2,0),"-",(VLOOKUP($C51,'Apr Plan'!$C$7:$J$58,8,0)-VLOOKUP($C51,MTD!$E$44:$F$139,2,0))/(MTD!$B$3-MTD!$A$3)),"-")</f>
        <v>-</v>
      </c>
      <c r="Q51" s="152" t="str">
        <f>IFERROR(IF(VLOOKUP($C51,'Apr Plan'!$C$7:$K$58,9,0)&lt;=VLOOKUP($C51,MTD!$E$44:$I$139,5,0),"-",(VLOOKUP($C51,'Apr Plan'!$C$7:$K$58,9,0)-VLOOKUP($C51,MTD!$E$44:$I$139,5,0))/(MTD!$B$3-MTD!$A$3)),"-")</f>
        <v>-</v>
      </c>
      <c r="R51" s="143">
        <f t="shared" si="35"/>
        <v>0</v>
      </c>
      <c r="S51" s="143">
        <f>IFERROR(INDEX('BI Daily'!$C$13:$DV$102,MATCH($C51,'BI Daily'!$A$13:$A$102,0),MATCH(LEFT(S$39,FIND(".",S$39)-1)&amp;" "&amp;MID(S$38,FIND("April ",S$38)+6,2)&amp;"-Apr",'BI Daily'!$C$3:$DV$3,0)),0)</f>
        <v>0</v>
      </c>
      <c r="T51" s="143">
        <f>IFERROR(INDEX('BI Daily'!$C$13:$DV$102,MATCH($C51,'BI Daily'!$A$13:$A$102,0),MATCH(LEFT(T$39,FIND(".",T$39)-1)&amp;" "&amp;MID(S$38,FIND("April ",S$38)+6,2)&amp;"-Apr",'BI Daily'!$C$3:$DV$3,0)),0)</f>
        <v>0</v>
      </c>
      <c r="U51" s="143">
        <f t="shared" si="36"/>
        <v>0</v>
      </c>
      <c r="V51" s="143">
        <f>IFERROR(INDEX('BI Daily'!$C$13:$DV$102,MATCH($C51,'BI Daily'!$A$13:$A$102,0),MATCH(LEFT(V$39,FIND(".",V$39)-1)&amp;" "&amp;MID(S$38,FIND("April ",S$38)+6,2)&amp;"-Apr",'BI Daily'!$C$3:$DV$3,0)),0)</f>
        <v>0</v>
      </c>
      <c r="W51" s="143">
        <f>IFERROR(INDEX('BI Daily'!$C$13:$DV$102,MATCH($C51,'BI Daily'!$A$13:$A$102,0),MATCH(LEFT(W$39,FIND(".",W$39)-1)&amp;" "&amp;MID(S$38,FIND("April ",S$38)+6,2)&amp;"-Apr",'BI Daily'!$C$3:$DV$3,0)),0)</f>
        <v>0</v>
      </c>
      <c r="X51" s="129"/>
      <c r="Y51" s="144" t="str">
        <f t="shared" si="24"/>
        <v>-</v>
      </c>
      <c r="Z51" s="144" t="str">
        <f t="shared" si="25"/>
        <v>-</v>
      </c>
      <c r="AA51" s="144" t="str">
        <f t="shared" si="26"/>
        <v>-</v>
      </c>
      <c r="AB51" s="144" t="str">
        <f t="shared" si="27"/>
        <v>-</v>
      </c>
      <c r="AC51" s="144" t="str">
        <f t="shared" si="37"/>
        <v>-</v>
      </c>
      <c r="AD51" s="144" t="str">
        <f t="shared" si="28"/>
        <v>-</v>
      </c>
      <c r="AE51" s="144" t="str">
        <f t="shared" si="29"/>
        <v>-</v>
      </c>
      <c r="AF51" s="144" t="str">
        <f t="shared" si="30"/>
        <v>-</v>
      </c>
      <c r="AG51" s="144" t="str">
        <f t="shared" si="31"/>
        <v>-</v>
      </c>
      <c r="AH51" s="144" t="str">
        <f t="shared" si="38"/>
        <v>-</v>
      </c>
      <c r="AJ51" s="139">
        <f t="shared" si="32"/>
        <v>44665</v>
      </c>
      <c r="AK51" s="127" t="str">
        <f t="shared" si="23"/>
        <v>Ach. Thursday, April 14, 2022</v>
      </c>
      <c r="AM51" s="127"/>
      <c r="AN51" s="129"/>
    </row>
    <row r="52" spans="1:40" x14ac:dyDescent="0.2">
      <c r="A52" s="154" t="str">
        <f>VLOOKUP(C52,'Doctors Data'!$A:$C,3,0)</f>
        <v>SNB</v>
      </c>
      <c r="B52" s="155" t="str">
        <f>IFERROR(VLOOKUP(C52,'Doctors Data'!$A:$D,4,0),VLOOKUP(C52,BI!$A:$B,2,0))</f>
        <v>Dermatology</v>
      </c>
      <c r="C52" s="141" t="str">
        <f>'BI Daily'!A25</f>
        <v>Duetto Lase Laser Doctor</v>
      </c>
      <c r="D52" s="142">
        <f>IFERROR(VLOOKUP(C52,'Apr Plan'!$C$7:$O$58,13,0),0)</f>
        <v>0</v>
      </c>
      <c r="E52" s="142">
        <f>IFERROR(VLOOKUP(C52,'BI Daily'!$EC$11:$FJ$102,34,0),0)</f>
        <v>0</v>
      </c>
      <c r="F52" s="143">
        <f>IFERROR(VLOOKUP($C52,'Apr Plan'!$C$7:$K$58,8,0)/VLOOKUP($C52,'Apr Plan'!$C$7:$K$58,5,0),0)</f>
        <v>0</v>
      </c>
      <c r="G52" s="143">
        <f>IFERROR(VLOOKUP($C52,'Apr Plan'!$C$7:$K$58,9,0)/VLOOKUP($C52,'Apr Plan'!$C$7:$K$58,5,0),0)</f>
        <v>0</v>
      </c>
      <c r="H52" s="143">
        <f t="shared" si="33"/>
        <v>0</v>
      </c>
      <c r="I52" s="143">
        <f>IFERROR(VLOOKUP($C52,'Apr Plan'!$AG:$AI,2,0)*$G52,0)</f>
        <v>0</v>
      </c>
      <c r="J52" s="143">
        <f>IFERROR(VLOOKUP($C52,'Apr Plan'!$AG:$AI,3,0)*$G52,0)</f>
        <v>0</v>
      </c>
      <c r="K52" s="143">
        <f>IFERROR(INDEX('BI Daily'!$C$13:$DV$102,MATCH($C52,'BI Daily'!$A$13:$A$102,0),MATCH(LEFT(K$39,FIND(".",K$39)-1)&amp;" "&amp;MID(K$38,FIND("April ",K$38)+6,2)&amp;"-Apr",'BI Daily'!$C$3:$DV$3,0)),0)</f>
        <v>0</v>
      </c>
      <c r="L52" s="143">
        <f>IFERROR(INDEX('BI Daily'!$C$13:$DV$102,MATCH($C52,'BI Daily'!$A$13:$A$102,0),MATCH(LEFT(L$39,FIND(".",L$39)-1)&amp;" "&amp;MID(K$38,FIND("April ",K$38)+6,2)&amp;"-Apr",'BI Daily'!$C$3:$DV$3,0)),0)</f>
        <v>0</v>
      </c>
      <c r="M52" s="143">
        <f t="shared" si="34"/>
        <v>0</v>
      </c>
      <c r="N52" s="143">
        <f>IFERROR(INDEX('BI Daily'!$C$13:$DV$102,MATCH($C52,'BI Daily'!$A$13:$A$102,0),MATCH(LEFT(N$39,FIND(".",N$39)-1)&amp;" "&amp;MID(K$38,FIND("April ",K$38)+6,2)&amp;"-Apr",'BI Daily'!$C$3:$DV$3,0)),0)</f>
        <v>0</v>
      </c>
      <c r="O52" s="143">
        <f>IFERROR(INDEX('BI Daily'!$C$13:$DV$102,MATCH($C52,'BI Daily'!$A$13:$A$102,0),MATCH(LEFT(O$39,FIND(".",O$39)-1)&amp;" "&amp;MID(K$38,FIND("April ",K$38)+6,2)&amp;"-Apr",'BI Daily'!$C$3:$DV$3,0)),0)</f>
        <v>0</v>
      </c>
      <c r="P52" s="152" t="str">
        <f>IFERROR(IF(VLOOKUP($C52,'Apr Plan'!$C$7:$J$58,8,0)&lt;=VLOOKUP($C52,MTD!$E$44:$J$139,2,0),"-",(VLOOKUP($C52,'Apr Plan'!$C$7:$J$58,8,0)-VLOOKUP($C52,MTD!$E$44:$F$139,2,0))/(MTD!$B$3-MTD!$A$3)),"-")</f>
        <v>-</v>
      </c>
      <c r="Q52" s="152" t="str">
        <f>IFERROR(IF(VLOOKUP($C52,'Apr Plan'!$C$7:$K$58,9,0)&lt;=VLOOKUP($C52,MTD!$E$44:$I$139,5,0),"-",(VLOOKUP($C52,'Apr Plan'!$C$7:$K$58,9,0)-VLOOKUP($C52,MTD!$E$44:$I$139,5,0))/(MTD!$B$3-MTD!$A$3)),"-")</f>
        <v>-</v>
      </c>
      <c r="R52" s="143">
        <f t="shared" si="35"/>
        <v>0</v>
      </c>
      <c r="S52" s="143">
        <f>IFERROR(INDEX('BI Daily'!$C$13:$DV$102,MATCH($C52,'BI Daily'!$A$13:$A$102,0),MATCH(LEFT(S$39,FIND(".",S$39)-1)&amp;" "&amp;MID(S$38,FIND("April ",S$38)+6,2)&amp;"-Apr",'BI Daily'!$C$3:$DV$3,0)),0)</f>
        <v>0</v>
      </c>
      <c r="T52" s="143">
        <f>IFERROR(INDEX('BI Daily'!$C$13:$DV$102,MATCH($C52,'BI Daily'!$A$13:$A$102,0),MATCH(LEFT(T$39,FIND(".",T$39)-1)&amp;" "&amp;MID(S$38,FIND("April ",S$38)+6,2)&amp;"-Apr",'BI Daily'!$C$3:$DV$3,0)),0)</f>
        <v>0</v>
      </c>
      <c r="U52" s="143">
        <f t="shared" si="36"/>
        <v>0</v>
      </c>
      <c r="V52" s="143">
        <f>IFERROR(INDEX('BI Daily'!$C$13:$DV$102,MATCH($C52,'BI Daily'!$A$13:$A$102,0),MATCH(LEFT(V$39,FIND(".",V$39)-1)&amp;" "&amp;MID(S$38,FIND("April ",S$38)+6,2)&amp;"-Apr",'BI Daily'!$C$3:$DV$3,0)),0)</f>
        <v>0</v>
      </c>
      <c r="W52" s="143">
        <f>IFERROR(INDEX('BI Daily'!$C$13:$DV$102,MATCH($C52,'BI Daily'!$A$13:$A$102,0),MATCH(LEFT(W$39,FIND(".",W$39)-1)&amp;" "&amp;MID(S$38,FIND("April ",S$38)+6,2)&amp;"-Apr",'BI Daily'!$C$3:$DV$3,0)),0)</f>
        <v>0</v>
      </c>
      <c r="X52" s="129"/>
      <c r="Y52" s="144" t="str">
        <f t="shared" si="24"/>
        <v>-</v>
      </c>
      <c r="Z52" s="144" t="str">
        <f t="shared" si="25"/>
        <v>-</v>
      </c>
      <c r="AA52" s="144" t="str">
        <f t="shared" si="26"/>
        <v>-</v>
      </c>
      <c r="AB52" s="144" t="str">
        <f t="shared" si="27"/>
        <v>-</v>
      </c>
      <c r="AC52" s="144" t="str">
        <f t="shared" si="37"/>
        <v>-</v>
      </c>
      <c r="AD52" s="144" t="str">
        <f t="shared" si="28"/>
        <v>-</v>
      </c>
      <c r="AE52" s="144" t="str">
        <f t="shared" si="29"/>
        <v>-</v>
      </c>
      <c r="AF52" s="144" t="str">
        <f t="shared" si="30"/>
        <v>-</v>
      </c>
      <c r="AG52" s="144" t="str">
        <f t="shared" si="31"/>
        <v>-</v>
      </c>
      <c r="AH52" s="144" t="str">
        <f t="shared" si="38"/>
        <v>-</v>
      </c>
      <c r="AJ52" s="139">
        <f t="shared" si="32"/>
        <v>44666</v>
      </c>
      <c r="AK52" s="127" t="str">
        <f t="shared" si="23"/>
        <v>Ach. Friday, April 15, 2022</v>
      </c>
      <c r="AM52" s="127"/>
      <c r="AN52" s="129"/>
    </row>
    <row r="53" spans="1:40" x14ac:dyDescent="0.2">
      <c r="A53" s="154" t="str">
        <f>VLOOKUP(C53,'Doctors Data'!$A:$C,3,0)</f>
        <v>FWZ</v>
      </c>
      <c r="B53" s="155" t="str">
        <f>IFERROR(VLOOKUP(C53,'Doctors Data'!$A:$D,4,0),VLOOKUP(C53,BI!$A:$B,2,0))</f>
        <v>Orthopedics</v>
      </c>
      <c r="C53" s="141" t="str">
        <f>'BI Daily'!A26</f>
        <v>EIHAB ABDELSAMAD MOHAMED ALBADAWY</v>
      </c>
      <c r="D53" s="142">
        <f>IFERROR(VLOOKUP(C53,'Apr Plan'!$C$7:$O$58,13,0),0)</f>
        <v>6</v>
      </c>
      <c r="E53" s="142">
        <f>IFERROR(VLOOKUP(C53,'BI Daily'!$EC$11:$FJ$102,34,0),0)</f>
        <v>7</v>
      </c>
      <c r="F53" s="143">
        <f>IFERROR(VLOOKUP($C53,'Apr Plan'!$C$7:$K$58,8,0)/VLOOKUP($C53,'Apr Plan'!$C$7:$K$58,5,0),0)</f>
        <v>6.6</v>
      </c>
      <c r="G53" s="143">
        <f>IFERROR(VLOOKUP($C53,'Apr Plan'!$C$7:$K$58,9,0)/VLOOKUP($C53,'Apr Plan'!$C$7:$K$58,5,0),0)</f>
        <v>3361.05</v>
      </c>
      <c r="H53" s="143">
        <f t="shared" si="33"/>
        <v>509.25000000000006</v>
      </c>
      <c r="I53" s="143">
        <f>IFERROR(VLOOKUP($C53,'Apr Plan'!$AG:$AI,2,0)*$G53,0)</f>
        <v>2460.0007301669652</v>
      </c>
      <c r="J53" s="143">
        <f>IFERROR(VLOOKUP($C53,'Apr Plan'!$AG:$AI,3,0)*$G53,0)</f>
        <v>901.0492698330354</v>
      </c>
      <c r="K53" s="143">
        <f>IFERROR(INDEX('BI Daily'!$C$13:$DV$102,MATCH($C53,'BI Daily'!$A$13:$A$102,0),MATCH(LEFT(K$39,FIND(".",K$39)-1)&amp;" "&amp;MID(K$38,FIND("April ",K$38)+6,2)&amp;"-Apr",'BI Daily'!$C$3:$DV$3,0)),0)</f>
        <v>8</v>
      </c>
      <c r="L53" s="143">
        <f>IFERROR(INDEX('BI Daily'!$C$13:$DV$102,MATCH($C53,'BI Daily'!$A$13:$A$102,0),MATCH(LEFT(L$39,FIND(".",L$39)-1)&amp;" "&amp;MID(K$38,FIND("April ",K$38)+6,2)&amp;"-Apr",'BI Daily'!$C$3:$DV$3,0)),0)</f>
        <v>2771</v>
      </c>
      <c r="M53" s="143">
        <f t="shared" si="34"/>
        <v>346.375</v>
      </c>
      <c r="N53" s="143">
        <f>IFERROR(INDEX('BI Daily'!$C$13:$DV$102,MATCH($C53,'BI Daily'!$A$13:$A$102,0),MATCH(LEFT(N$39,FIND(".",N$39)-1)&amp;" "&amp;MID(K$38,FIND("April ",K$38)+6,2)&amp;"-Apr",'BI Daily'!$C$3:$DV$3,0)),0)</f>
        <v>2771</v>
      </c>
      <c r="O53" s="143">
        <f>IFERROR(INDEX('BI Daily'!$C$13:$DV$102,MATCH($C53,'BI Daily'!$A$13:$A$102,0),MATCH(LEFT(O$39,FIND(".",O$39)-1)&amp;" "&amp;MID(K$38,FIND("April ",K$38)+6,2)&amp;"-Apr",'BI Daily'!$C$3:$DV$3,0)),0)</f>
        <v>0</v>
      </c>
      <c r="P53" s="152">
        <f>IFERROR(IF(VLOOKUP($C53,'Apr Plan'!$C$7:$J$58,8,0)&lt;=VLOOKUP($C53,MTD!$E$44:$J$139,2,0),"-",(VLOOKUP($C53,'Apr Plan'!$C$7:$J$58,8,0)-VLOOKUP($C53,MTD!$E$44:$F$139,2,0))/(MTD!$B$3-MTD!$A$3)),"-")</f>
        <v>6.3157894736842106</v>
      </c>
      <c r="Q53" s="152">
        <f>IFERROR(IF(VLOOKUP($C53,'Apr Plan'!$C$7:$K$58,9,0)&lt;=VLOOKUP($C53,MTD!$E$44:$I$139,5,0),"-",(VLOOKUP($C53,'Apr Plan'!$C$7:$K$58,9,0)-VLOOKUP($C53,MTD!$E$44:$I$139,5,0))/(MTD!$B$3-MTD!$A$3)),"-")</f>
        <v>3287.6052631578946</v>
      </c>
      <c r="R53" s="143">
        <f t="shared" si="35"/>
        <v>520.53749999999991</v>
      </c>
      <c r="S53" s="143">
        <f>IFERROR(INDEX('BI Daily'!$C$13:$DV$102,MATCH($C53,'BI Daily'!$A$13:$A$102,0),MATCH(LEFT(S$39,FIND(".",S$39)-1)&amp;" "&amp;MID(S$38,FIND("April ",S$38)+6,2)&amp;"-Apr",'BI Daily'!$C$3:$DV$3,0)),0)</f>
        <v>12</v>
      </c>
      <c r="T53" s="143">
        <f>IFERROR(INDEX('BI Daily'!$C$13:$DV$102,MATCH($C53,'BI Daily'!$A$13:$A$102,0),MATCH(LEFT(T$39,FIND(".",T$39)-1)&amp;" "&amp;MID(S$38,FIND("April ",S$38)+6,2)&amp;"-Apr",'BI Daily'!$C$3:$DV$3,0)),0)</f>
        <v>3355</v>
      </c>
      <c r="U53" s="143">
        <f t="shared" si="36"/>
        <v>279.58333333333331</v>
      </c>
      <c r="V53" s="143">
        <f>IFERROR(INDEX('BI Daily'!$C$13:$DV$102,MATCH($C53,'BI Daily'!$A$13:$A$102,0),MATCH(LEFT(V$39,FIND(".",V$39)-1)&amp;" "&amp;MID(S$38,FIND("April ",S$38)+6,2)&amp;"-Apr",'BI Daily'!$C$3:$DV$3,0)),0)</f>
        <v>3274</v>
      </c>
      <c r="W53" s="143">
        <f>IFERROR(INDEX('BI Daily'!$C$13:$DV$102,MATCH($C53,'BI Daily'!$A$13:$A$102,0),MATCH(LEFT(W$39,FIND(".",W$39)-1)&amp;" "&amp;MID(S$38,FIND("April ",S$38)+6,2)&amp;"-Apr",'BI Daily'!$C$3:$DV$3,0)),0)</f>
        <v>81</v>
      </c>
      <c r="X53" s="129"/>
      <c r="Y53" s="144">
        <f t="shared" si="24"/>
        <v>1.2121212121212122</v>
      </c>
      <c r="Z53" s="144">
        <f t="shared" si="25"/>
        <v>0.68016691212567493</v>
      </c>
      <c r="AA53" s="144">
        <f t="shared" si="26"/>
        <v>1.1264224298876231</v>
      </c>
      <c r="AB53" s="144">
        <f t="shared" si="27"/>
        <v>0</v>
      </c>
      <c r="AC53" s="144">
        <f t="shared" si="37"/>
        <v>0.83975320212433613</v>
      </c>
      <c r="AD53" s="144">
        <f t="shared" si="28"/>
        <v>0.66666666666666663</v>
      </c>
      <c r="AE53" s="144">
        <f t="shared" si="29"/>
        <v>1</v>
      </c>
      <c r="AF53" s="144">
        <f t="shared" si="30"/>
        <v>0.84636530238240681</v>
      </c>
      <c r="AG53" s="144">
        <f t="shared" si="31"/>
        <v>0</v>
      </c>
      <c r="AH53" s="144">
        <f t="shared" si="38"/>
        <v>0.89999999999999991</v>
      </c>
      <c r="AJ53" s="139">
        <f t="shared" si="32"/>
        <v>44667</v>
      </c>
      <c r="AK53" s="127" t="str">
        <f t="shared" si="23"/>
        <v>Ach. Saturday, April 16, 2022</v>
      </c>
      <c r="AM53" s="127"/>
      <c r="AN53" s="129"/>
    </row>
    <row r="54" spans="1:40" x14ac:dyDescent="0.2">
      <c r="A54" s="154" t="str">
        <f>VLOOKUP(C54,'Doctors Data'!$A:$C,3,0)</f>
        <v>SNB</v>
      </c>
      <c r="B54" s="155" t="str">
        <f>IFERROR(VLOOKUP(C54,'Doctors Data'!$A:$D,4,0),VLOOKUP(C54,BI!$A:$B,2,0))</f>
        <v>Oral Surgery</v>
      </c>
      <c r="C54" s="141" t="str">
        <f>'BI Daily'!A27</f>
        <v>Elham Gamal Eldeen Shaheen</v>
      </c>
      <c r="D54" s="142">
        <f>IFERROR(VLOOKUP(C54,'Apr Plan'!$C$7:$O$58,13,0),0)</f>
        <v>6</v>
      </c>
      <c r="E54" s="142">
        <f>IFERROR(VLOOKUP(C54,'BI Daily'!$EC$11:$FJ$102,34,0),0)</f>
        <v>7</v>
      </c>
      <c r="F54" s="143">
        <f>IFERROR(VLOOKUP($C54,'Apr Plan'!$C$7:$K$58,8,0)/VLOOKUP($C54,'Apr Plan'!$C$7:$K$58,5,0),0)</f>
        <v>6.44</v>
      </c>
      <c r="G54" s="143">
        <f>IFERROR(VLOOKUP($C54,'Apr Plan'!$C$7:$K$58,9,0)/VLOOKUP($C54,'Apr Plan'!$C$7:$K$58,5,0),0)</f>
        <v>6209.319199999999</v>
      </c>
      <c r="H54" s="143">
        <f t="shared" si="33"/>
        <v>964.17999999999984</v>
      </c>
      <c r="I54" s="143">
        <f>IFERROR(VLOOKUP($C54,'Apr Plan'!$AG:$AI,2,0)*$G54,0)</f>
        <v>5509.4982468100616</v>
      </c>
      <c r="J54" s="143">
        <f>IFERROR(VLOOKUP($C54,'Apr Plan'!$AG:$AI,3,0)*$G54,0)</f>
        <v>699.82095318993868</v>
      </c>
      <c r="K54" s="143">
        <f>IFERROR(INDEX('BI Daily'!$C$13:$DV$102,MATCH($C54,'BI Daily'!$A$13:$A$102,0),MATCH(LEFT(K$39,FIND(".",K$39)-1)&amp;" "&amp;MID(K$38,FIND("April ",K$38)+6,2)&amp;"-Apr",'BI Daily'!$C$3:$DV$3,0)),0)</f>
        <v>6</v>
      </c>
      <c r="L54" s="143">
        <f>IFERROR(INDEX('BI Daily'!$C$13:$DV$102,MATCH($C54,'BI Daily'!$A$13:$A$102,0),MATCH(LEFT(L$39,FIND(".",L$39)-1)&amp;" "&amp;MID(K$38,FIND("April ",K$38)+6,2)&amp;"-Apr",'BI Daily'!$C$3:$DV$3,0)),0)</f>
        <v>1684.33</v>
      </c>
      <c r="M54" s="143">
        <f t="shared" si="34"/>
        <v>280.72166666666664</v>
      </c>
      <c r="N54" s="143">
        <f>IFERROR(INDEX('BI Daily'!$C$13:$DV$102,MATCH($C54,'BI Daily'!$A$13:$A$102,0),MATCH(LEFT(N$39,FIND(".",N$39)-1)&amp;" "&amp;MID(K$38,FIND("April ",K$38)+6,2)&amp;"-Apr",'BI Daily'!$C$3:$DV$3,0)),0)</f>
        <v>1684.33</v>
      </c>
      <c r="O54" s="143">
        <f>IFERROR(INDEX('BI Daily'!$C$13:$DV$102,MATCH($C54,'BI Daily'!$A$13:$A$102,0),MATCH(LEFT(O$39,FIND(".",O$39)-1)&amp;" "&amp;MID(K$38,FIND("April ",K$38)+6,2)&amp;"-Apr",'BI Daily'!$C$3:$DV$3,0)),0)</f>
        <v>0</v>
      </c>
      <c r="P54" s="152">
        <f>IFERROR(IF(VLOOKUP($C54,'Apr Plan'!$C$7:$J$58,8,0)&lt;=VLOOKUP($C54,MTD!$E$44:$J$139,2,0),"-",(VLOOKUP($C54,'Apr Plan'!$C$7:$J$58,8,0)-VLOOKUP($C54,MTD!$E$44:$F$139,2,0))/(MTD!$B$3-MTD!$A$3)),"-")</f>
        <v>6.7894736842105265</v>
      </c>
      <c r="Q54" s="152">
        <f>IFERROR(IF(VLOOKUP($C54,'Apr Plan'!$C$7:$K$58,9,0)&lt;=VLOOKUP($C54,MTD!$E$44:$I$139,5,0),"-",(VLOOKUP($C54,'Apr Plan'!$C$7:$K$58,9,0)-VLOOKUP($C54,MTD!$E$44:$I$139,5,0))/(MTD!$B$3-MTD!$A$3)),"-")</f>
        <v>7608.8973684210523</v>
      </c>
      <c r="R54" s="143">
        <f t="shared" si="35"/>
        <v>1120.6903100775194</v>
      </c>
      <c r="S54" s="143">
        <f>IFERROR(INDEX('BI Daily'!$C$13:$DV$102,MATCH($C54,'BI Daily'!$A$13:$A$102,0),MATCH(LEFT(S$39,FIND(".",S$39)-1)&amp;" "&amp;MID(S$38,FIND("April ",S$38)+6,2)&amp;"-Apr",'BI Daily'!$C$3:$DV$3,0)),0)</f>
        <v>3</v>
      </c>
      <c r="T54" s="143">
        <f>IFERROR(INDEX('BI Daily'!$C$13:$DV$102,MATCH($C54,'BI Daily'!$A$13:$A$102,0),MATCH(LEFT(T$39,FIND(".",T$39)-1)&amp;" "&amp;MID(S$38,FIND("April ",S$38)+6,2)&amp;"-Apr",'BI Daily'!$C$3:$DV$3,0)),0)</f>
        <v>1701.42</v>
      </c>
      <c r="U54" s="143">
        <f t="shared" si="36"/>
        <v>567.14</v>
      </c>
      <c r="V54" s="143">
        <f>IFERROR(INDEX('BI Daily'!$C$13:$DV$102,MATCH($C54,'BI Daily'!$A$13:$A$102,0),MATCH(LEFT(V$39,FIND(".",V$39)-1)&amp;" "&amp;MID(S$38,FIND("April ",S$38)+6,2)&amp;"-Apr",'BI Daily'!$C$3:$DV$3,0)),0)</f>
        <v>1701.42</v>
      </c>
      <c r="W54" s="143">
        <f>IFERROR(INDEX('BI Daily'!$C$13:$DV$102,MATCH($C54,'BI Daily'!$A$13:$A$102,0),MATCH(LEFT(W$39,FIND(".",W$39)-1)&amp;" "&amp;MID(S$38,FIND("April ",S$38)+6,2)&amp;"-Apr",'BI Daily'!$C$3:$DV$3,0)),0)</f>
        <v>0</v>
      </c>
      <c r="X54" s="129"/>
      <c r="Y54" s="144">
        <f t="shared" si="24"/>
        <v>0.93167701863354035</v>
      </c>
      <c r="Z54" s="144">
        <f t="shared" si="25"/>
        <v>0.29115068417377116</v>
      </c>
      <c r="AA54" s="144">
        <f t="shared" si="26"/>
        <v>0.3057138644113751</v>
      </c>
      <c r="AB54" s="144">
        <f t="shared" si="27"/>
        <v>0</v>
      </c>
      <c r="AC54" s="144">
        <f t="shared" si="37"/>
        <v>0.48330858451170189</v>
      </c>
      <c r="AD54" s="144">
        <f t="shared" si="28"/>
        <v>1</v>
      </c>
      <c r="AE54" s="144">
        <f t="shared" si="29"/>
        <v>0.49497772448895622</v>
      </c>
      <c r="AF54" s="144">
        <f t="shared" si="30"/>
        <v>0.98995544897791243</v>
      </c>
      <c r="AG54" s="144" t="str">
        <f t="shared" si="31"/>
        <v>-</v>
      </c>
      <c r="AH54" s="144">
        <f t="shared" si="38"/>
        <v>0.64648440714226929</v>
      </c>
      <c r="AJ54" s="139">
        <f t="shared" si="32"/>
        <v>44668</v>
      </c>
      <c r="AK54" s="127" t="str">
        <f t="shared" si="23"/>
        <v>Ach. Sunday, April 17, 2022</v>
      </c>
      <c r="AM54" s="127"/>
      <c r="AN54" s="129"/>
    </row>
    <row r="55" spans="1:40" x14ac:dyDescent="0.2">
      <c r="A55" s="154" t="str">
        <f>VLOOKUP(C55,'Doctors Data'!$A:$C,3,0)</f>
        <v>FWZ</v>
      </c>
      <c r="B55" s="155" t="str">
        <f>IFERROR(VLOOKUP(C55,'Doctors Data'!$A:$D,4,0),VLOOKUP(C55,BI!$A:$B,2,0))</f>
        <v>Neurology</v>
      </c>
      <c r="C55" s="141" t="str">
        <f>'BI Daily'!A28</f>
        <v>EMAN  FAROUK OSMAN  ELSAFTY</v>
      </c>
      <c r="D55" s="142">
        <f>IFERROR(VLOOKUP(C55,'Apr Plan'!$C$7:$O$58,13,0),0)</f>
        <v>0</v>
      </c>
      <c r="E55" s="142">
        <f>IFERROR(VLOOKUP(C55,'BI Daily'!$EC$11:$FJ$102,34,0),0)</f>
        <v>5</v>
      </c>
      <c r="F55" s="143">
        <f>IFERROR(VLOOKUP($C55,'Apr Plan'!$C$7:$K$58,8,0)/VLOOKUP($C55,'Apr Plan'!$C$7:$K$58,5,0),0)</f>
        <v>0</v>
      </c>
      <c r="G55" s="143">
        <f>IFERROR(VLOOKUP($C55,'Apr Plan'!$C$7:$K$58,9,0)/VLOOKUP($C55,'Apr Plan'!$C$7:$K$58,5,0),0)</f>
        <v>0</v>
      </c>
      <c r="H55" s="143">
        <f t="shared" si="33"/>
        <v>0</v>
      </c>
      <c r="I55" s="143">
        <f>IFERROR(VLOOKUP($C55,'Apr Plan'!$AG:$AI,2,0)*$G55,0)</f>
        <v>0</v>
      </c>
      <c r="J55" s="143">
        <f>IFERROR(VLOOKUP($C55,'Apr Plan'!$AG:$AI,3,0)*$G55,0)</f>
        <v>0</v>
      </c>
      <c r="K55" s="143">
        <f>IFERROR(INDEX('BI Daily'!$C$13:$DV$102,MATCH($C55,'BI Daily'!$A$13:$A$102,0),MATCH(LEFT(K$39,FIND(".",K$39)-1)&amp;" "&amp;MID(K$38,FIND("April ",K$38)+6,2)&amp;"-Apr",'BI Daily'!$C$3:$DV$3,0)),0)</f>
        <v>3</v>
      </c>
      <c r="L55" s="143">
        <f>IFERROR(INDEX('BI Daily'!$C$13:$DV$102,MATCH($C55,'BI Daily'!$A$13:$A$102,0),MATCH(LEFT(L$39,FIND(".",L$39)-1)&amp;" "&amp;MID(K$38,FIND("April ",K$38)+6,2)&amp;"-Apr",'BI Daily'!$C$3:$DV$3,0)),0)</f>
        <v>1000</v>
      </c>
      <c r="M55" s="143">
        <f t="shared" si="34"/>
        <v>333.33333333333331</v>
      </c>
      <c r="N55" s="143">
        <f>IFERROR(INDEX('BI Daily'!$C$13:$DV$102,MATCH($C55,'BI Daily'!$A$13:$A$102,0),MATCH(LEFT(N$39,FIND(".",N$39)-1)&amp;" "&amp;MID(K$38,FIND("April ",K$38)+6,2)&amp;"-Apr",'BI Daily'!$C$3:$DV$3,0)),0)</f>
        <v>1000</v>
      </c>
      <c r="O55" s="143">
        <f>IFERROR(INDEX('BI Daily'!$C$13:$DV$102,MATCH($C55,'BI Daily'!$A$13:$A$102,0),MATCH(LEFT(O$39,FIND(".",O$39)-1)&amp;" "&amp;MID(K$38,FIND("April ",K$38)+6,2)&amp;"-Apr",'BI Daily'!$C$3:$DV$3,0)),0)</f>
        <v>0</v>
      </c>
      <c r="P55" s="152" t="str">
        <f>IFERROR(IF(VLOOKUP($C55,'Apr Plan'!$C$7:$J$58,8,0)&lt;=VLOOKUP($C55,MTD!$E$44:$J$139,2,0),"-",(VLOOKUP($C55,'Apr Plan'!$C$7:$J$58,8,0)-VLOOKUP($C55,MTD!$E$44:$F$139,2,0))/(MTD!$B$3-MTD!$A$3)),"-")</f>
        <v>-</v>
      </c>
      <c r="Q55" s="152" t="str">
        <f>IFERROR(IF(VLOOKUP($C55,'Apr Plan'!$C$7:$K$58,9,0)&lt;=VLOOKUP($C55,MTD!$E$44:$I$139,5,0),"-",(VLOOKUP($C55,'Apr Plan'!$C$7:$K$58,9,0)-VLOOKUP($C55,MTD!$E$44:$I$139,5,0))/(MTD!$B$3-MTD!$A$3)),"-")</f>
        <v>-</v>
      </c>
      <c r="R55" s="143">
        <f t="shared" si="35"/>
        <v>0</v>
      </c>
      <c r="S55" s="143">
        <f>IFERROR(INDEX('BI Daily'!$C$13:$DV$102,MATCH($C55,'BI Daily'!$A$13:$A$102,0),MATCH(LEFT(S$39,FIND(".",S$39)-1)&amp;" "&amp;MID(S$38,FIND("April ",S$38)+6,2)&amp;"-Apr",'BI Daily'!$C$3:$DV$3,0)),0)</f>
        <v>1</v>
      </c>
      <c r="T55" s="143">
        <f>IFERROR(INDEX('BI Daily'!$C$13:$DV$102,MATCH($C55,'BI Daily'!$A$13:$A$102,0),MATCH(LEFT(T$39,FIND(".",T$39)-1)&amp;" "&amp;MID(S$38,FIND("April ",S$38)+6,2)&amp;"-Apr",'BI Daily'!$C$3:$DV$3,0)),0)</f>
        <v>50</v>
      </c>
      <c r="U55" s="143">
        <f t="shared" si="36"/>
        <v>50</v>
      </c>
      <c r="V55" s="143">
        <f>IFERROR(INDEX('BI Daily'!$C$13:$DV$102,MATCH($C55,'BI Daily'!$A$13:$A$102,0),MATCH(LEFT(V$39,FIND(".",V$39)-1)&amp;" "&amp;MID(S$38,FIND("April ",S$38)+6,2)&amp;"-Apr",'BI Daily'!$C$3:$DV$3,0)),0)</f>
        <v>50</v>
      </c>
      <c r="W55" s="143">
        <f>IFERROR(INDEX('BI Daily'!$C$13:$DV$102,MATCH($C55,'BI Daily'!$A$13:$A$102,0),MATCH(LEFT(W$39,FIND(".",W$39)-1)&amp;" "&amp;MID(S$38,FIND("April ",S$38)+6,2)&amp;"-Apr",'BI Daily'!$C$3:$DV$3,0)),0)</f>
        <v>0</v>
      </c>
      <c r="X55" s="129"/>
      <c r="Y55" s="144" t="str">
        <f t="shared" si="24"/>
        <v>-</v>
      </c>
      <c r="Z55" s="144" t="str">
        <f t="shared" si="25"/>
        <v>-</v>
      </c>
      <c r="AA55" s="144" t="str">
        <f t="shared" si="26"/>
        <v>-</v>
      </c>
      <c r="AB55" s="144" t="str">
        <f t="shared" si="27"/>
        <v>-</v>
      </c>
      <c r="AC55" s="144" t="str">
        <f t="shared" si="37"/>
        <v>-</v>
      </c>
      <c r="AD55" s="144">
        <f t="shared" si="28"/>
        <v>1</v>
      </c>
      <c r="AE55" s="144">
        <f t="shared" si="29"/>
        <v>1</v>
      </c>
      <c r="AF55" s="144">
        <f t="shared" si="30"/>
        <v>20</v>
      </c>
      <c r="AG55" s="144" t="str">
        <f t="shared" si="31"/>
        <v>-</v>
      </c>
      <c r="AH55" s="144">
        <f t="shared" si="38"/>
        <v>1</v>
      </c>
      <c r="AJ55" s="139">
        <f t="shared" si="32"/>
        <v>44669</v>
      </c>
      <c r="AK55" s="127" t="str">
        <f t="shared" si="23"/>
        <v>Ach. Monday, April 18, 2022</v>
      </c>
      <c r="AM55" s="127"/>
    </row>
    <row r="56" spans="1:40" x14ac:dyDescent="0.2">
      <c r="A56" s="154" t="str">
        <f>VLOOKUP(C56,'Doctors Data'!$A:$C,3,0)</f>
        <v>SNB</v>
      </c>
      <c r="B56" s="155" t="str">
        <f>IFERROR(VLOOKUP(C56,'Doctors Data'!$A:$D,4,0),VLOOKUP(C56,BI!$A:$B,2,0))</f>
        <v>Nutrition</v>
      </c>
      <c r="C56" s="141" t="str">
        <f>'BI Daily'!A29</f>
        <v>Encurve Clinic Doctor</v>
      </c>
      <c r="D56" s="142">
        <f>IFERROR(VLOOKUP(C56,'Apr Plan'!$C$7:$O$58,13,0),0)</f>
        <v>6</v>
      </c>
      <c r="E56" s="142">
        <f>IFERROR(VLOOKUP(C56,'BI Daily'!$EC$11:$FJ$102,34,0),0)</f>
        <v>0</v>
      </c>
      <c r="F56" s="143">
        <f>IFERROR(VLOOKUP($C56,'Apr Plan'!$C$7:$K$58,8,0)/VLOOKUP($C56,'Apr Plan'!$C$7:$K$58,5,0),0)</f>
        <v>0</v>
      </c>
      <c r="G56" s="143">
        <f>IFERROR(VLOOKUP($C56,'Apr Plan'!$C$7:$K$58,9,0)/VLOOKUP($C56,'Apr Plan'!$C$7:$K$58,5,0),0)</f>
        <v>0</v>
      </c>
      <c r="H56" s="143">
        <f t="shared" si="33"/>
        <v>0</v>
      </c>
      <c r="I56" s="143">
        <f>IFERROR(VLOOKUP($C56,'Apr Plan'!$AG:$AI,2,0)*$G56,0)</f>
        <v>0</v>
      </c>
      <c r="J56" s="143">
        <f>IFERROR(VLOOKUP($C56,'Apr Plan'!$AG:$AI,3,0)*$G56,0)</f>
        <v>0</v>
      </c>
      <c r="K56" s="143">
        <f>IFERROR(INDEX('BI Daily'!$C$13:$DV$102,MATCH($C56,'BI Daily'!$A$13:$A$102,0),MATCH(LEFT(K$39,FIND(".",K$39)-1)&amp;" "&amp;MID(K$38,FIND("April ",K$38)+6,2)&amp;"-Apr",'BI Daily'!$C$3:$DV$3,0)),0)</f>
        <v>0</v>
      </c>
      <c r="L56" s="143">
        <f>IFERROR(INDEX('BI Daily'!$C$13:$DV$102,MATCH($C56,'BI Daily'!$A$13:$A$102,0),MATCH(LEFT(L$39,FIND(".",L$39)-1)&amp;" "&amp;MID(K$38,FIND("April ",K$38)+6,2)&amp;"-Apr",'BI Daily'!$C$3:$DV$3,0)),0)</f>
        <v>0</v>
      </c>
      <c r="M56" s="143">
        <f t="shared" si="34"/>
        <v>0</v>
      </c>
      <c r="N56" s="143">
        <f>IFERROR(INDEX('BI Daily'!$C$13:$DV$102,MATCH($C56,'BI Daily'!$A$13:$A$102,0),MATCH(LEFT(N$39,FIND(".",N$39)-1)&amp;" "&amp;MID(K$38,FIND("April ",K$38)+6,2)&amp;"-Apr",'BI Daily'!$C$3:$DV$3,0)),0)</f>
        <v>0</v>
      </c>
      <c r="O56" s="143">
        <f>IFERROR(INDEX('BI Daily'!$C$13:$DV$102,MATCH($C56,'BI Daily'!$A$13:$A$102,0),MATCH(LEFT(O$39,FIND(".",O$39)-1)&amp;" "&amp;MID(K$38,FIND("April ",K$38)+6,2)&amp;"-Apr",'BI Daily'!$C$3:$DV$3,0)),0)</f>
        <v>0</v>
      </c>
      <c r="P56" s="152" t="str">
        <f>IFERROR(IF(VLOOKUP($C56,'Apr Plan'!$C$7:$J$58,8,0)&lt;=VLOOKUP($C56,MTD!$E$44:$J$139,2,0),"-",(VLOOKUP($C56,'Apr Plan'!$C$7:$J$58,8,0)-VLOOKUP($C56,MTD!$E$44:$F$139,2,0))/(MTD!$B$3-MTD!$A$3)),"-")</f>
        <v>-</v>
      </c>
      <c r="Q56" s="152" t="str">
        <f>IFERROR(IF(VLOOKUP($C56,'Apr Plan'!$C$7:$K$58,9,0)&lt;=VLOOKUP($C56,MTD!$E$44:$I$139,5,0),"-",(VLOOKUP($C56,'Apr Plan'!$C$7:$K$58,9,0)-VLOOKUP($C56,MTD!$E$44:$I$139,5,0))/(MTD!$B$3-MTD!$A$3)),"-")</f>
        <v>-</v>
      </c>
      <c r="R56" s="143">
        <f t="shared" si="35"/>
        <v>0</v>
      </c>
      <c r="S56" s="143">
        <f>IFERROR(INDEX('BI Daily'!$C$13:$DV$102,MATCH($C56,'BI Daily'!$A$13:$A$102,0),MATCH(LEFT(S$39,FIND(".",S$39)-1)&amp;" "&amp;MID(S$38,FIND("April ",S$38)+6,2)&amp;"-Apr",'BI Daily'!$C$3:$DV$3,0)),0)</f>
        <v>0</v>
      </c>
      <c r="T56" s="143">
        <f>IFERROR(INDEX('BI Daily'!$C$13:$DV$102,MATCH($C56,'BI Daily'!$A$13:$A$102,0),MATCH(LEFT(T$39,FIND(".",T$39)-1)&amp;" "&amp;MID(S$38,FIND("April ",S$38)+6,2)&amp;"-Apr",'BI Daily'!$C$3:$DV$3,0)),0)</f>
        <v>0</v>
      </c>
      <c r="U56" s="143">
        <f t="shared" si="36"/>
        <v>0</v>
      </c>
      <c r="V56" s="143">
        <f>IFERROR(INDEX('BI Daily'!$C$13:$DV$102,MATCH($C56,'BI Daily'!$A$13:$A$102,0),MATCH(LEFT(V$39,FIND(".",V$39)-1)&amp;" "&amp;MID(S$38,FIND("April ",S$38)+6,2)&amp;"-Apr",'BI Daily'!$C$3:$DV$3,0)),0)</f>
        <v>0</v>
      </c>
      <c r="W56" s="143">
        <f>IFERROR(INDEX('BI Daily'!$C$13:$DV$102,MATCH($C56,'BI Daily'!$A$13:$A$102,0),MATCH(LEFT(W$39,FIND(".",W$39)-1)&amp;" "&amp;MID(S$38,FIND("April ",S$38)+6,2)&amp;"-Apr",'BI Daily'!$C$3:$DV$3,0)),0)</f>
        <v>0</v>
      </c>
      <c r="X56" s="129"/>
      <c r="Y56" s="144" t="str">
        <f t="shared" si="24"/>
        <v>-</v>
      </c>
      <c r="Z56" s="144" t="str">
        <f t="shared" si="25"/>
        <v>-</v>
      </c>
      <c r="AA56" s="144" t="str">
        <f t="shared" si="26"/>
        <v>-</v>
      </c>
      <c r="AB56" s="144" t="str">
        <f t="shared" si="27"/>
        <v>-</v>
      </c>
      <c r="AC56" s="144" t="str">
        <f t="shared" si="37"/>
        <v>-</v>
      </c>
      <c r="AD56" s="144" t="str">
        <f t="shared" si="28"/>
        <v>-</v>
      </c>
      <c r="AE56" s="144" t="str">
        <f t="shared" si="29"/>
        <v>-</v>
      </c>
      <c r="AF56" s="144" t="str">
        <f t="shared" si="30"/>
        <v>-</v>
      </c>
      <c r="AG56" s="144" t="str">
        <f t="shared" si="31"/>
        <v>-</v>
      </c>
      <c r="AH56" s="144" t="str">
        <f t="shared" si="38"/>
        <v>-</v>
      </c>
      <c r="AJ56" s="139">
        <f t="shared" si="32"/>
        <v>44670</v>
      </c>
      <c r="AK56" s="127" t="str">
        <f t="shared" si="23"/>
        <v>Ach. Tuesday, April 19, 2022</v>
      </c>
      <c r="AM56" s="127"/>
    </row>
    <row r="57" spans="1:40" x14ac:dyDescent="0.2">
      <c r="A57" s="154" t="str">
        <f>VLOOKUP(C57,'Doctors Data'!$A:$C,3,0)</f>
        <v>FWZ</v>
      </c>
      <c r="B57" s="155" t="str">
        <f>IFERROR(VLOOKUP(C57,'Doctors Data'!$A:$D,4,0),VLOOKUP(C57,BI!$A:$B,2,0))</f>
        <v>ER</v>
      </c>
      <c r="C57" s="141" t="str">
        <f>'BI Daily'!A30</f>
        <v>EX   EMERGENCY</v>
      </c>
      <c r="D57" s="142">
        <f>IFERROR(VLOOKUP(C57,'Apr Plan'!$C$7:$O$58,13,0),0)</f>
        <v>6</v>
      </c>
      <c r="E57" s="142">
        <f>IFERROR(VLOOKUP(C57,'BI Daily'!$EC$11:$FJ$102,34,0),0)</f>
        <v>9</v>
      </c>
      <c r="F57" s="143">
        <f>IFERROR(VLOOKUP($C57,'Apr Plan'!$C$7:$K$58,8,0)/VLOOKUP($C57,'Apr Plan'!$C$7:$K$58,5,0),0)</f>
        <v>0</v>
      </c>
      <c r="G57" s="143">
        <f>IFERROR(VLOOKUP($C57,'Apr Plan'!$C$7:$K$58,9,0)/VLOOKUP($C57,'Apr Plan'!$C$7:$K$58,5,0),0)</f>
        <v>0</v>
      </c>
      <c r="H57" s="143">
        <f t="shared" si="33"/>
        <v>0</v>
      </c>
      <c r="I57" s="143">
        <f>IFERROR(VLOOKUP($C57,'Apr Plan'!$AG:$AI,2,0)*$G57,0)</f>
        <v>0</v>
      </c>
      <c r="J57" s="143">
        <f>IFERROR(VLOOKUP($C57,'Apr Plan'!$AG:$AI,3,0)*$G57,0)</f>
        <v>0</v>
      </c>
      <c r="K57" s="143">
        <f>IFERROR(INDEX('BI Daily'!$C$13:$DV$102,MATCH($C57,'BI Daily'!$A$13:$A$102,0),MATCH(LEFT(K$39,FIND(".",K$39)-1)&amp;" "&amp;MID(K$38,FIND("April ",K$38)+6,2)&amp;"-Apr",'BI Daily'!$C$3:$DV$3,0)),0)</f>
        <v>4</v>
      </c>
      <c r="L57" s="143">
        <f>IFERROR(INDEX('BI Daily'!$C$13:$DV$102,MATCH($C57,'BI Daily'!$A$13:$A$102,0),MATCH(LEFT(L$39,FIND(".",L$39)-1)&amp;" "&amp;MID(K$38,FIND("April ",K$38)+6,2)&amp;"-Apr",'BI Daily'!$C$3:$DV$3,0)),0)</f>
        <v>474</v>
      </c>
      <c r="M57" s="143">
        <f t="shared" si="34"/>
        <v>118.5</v>
      </c>
      <c r="N57" s="143">
        <f>IFERROR(INDEX('BI Daily'!$C$13:$DV$102,MATCH($C57,'BI Daily'!$A$13:$A$102,0),MATCH(LEFT(N$39,FIND(".",N$39)-1)&amp;" "&amp;MID(K$38,FIND("April ",K$38)+6,2)&amp;"-Apr",'BI Daily'!$C$3:$DV$3,0)),0)</f>
        <v>474</v>
      </c>
      <c r="O57" s="143">
        <f>IFERROR(INDEX('BI Daily'!$C$13:$DV$102,MATCH($C57,'BI Daily'!$A$13:$A$102,0),MATCH(LEFT(O$39,FIND(".",O$39)-1)&amp;" "&amp;MID(K$38,FIND("April ",K$38)+6,2)&amp;"-Apr",'BI Daily'!$C$3:$DV$3,0)),0)</f>
        <v>0</v>
      </c>
      <c r="P57" s="152" t="str">
        <f>IFERROR(IF(VLOOKUP($C57,'Apr Plan'!$C$7:$J$58,8,0)&lt;=VLOOKUP($C57,MTD!$E$44:$J$139,2,0),"-",(VLOOKUP($C57,'Apr Plan'!$C$7:$J$58,8,0)-VLOOKUP($C57,MTD!$E$44:$F$139,2,0))/(MTD!$B$3-MTD!$A$3)),"-")</f>
        <v>-</v>
      </c>
      <c r="Q57" s="152" t="str">
        <f>IFERROR(IF(VLOOKUP($C57,'Apr Plan'!$C$7:$K$58,9,0)&lt;=VLOOKUP($C57,MTD!$E$44:$I$139,5,0),"-",(VLOOKUP($C57,'Apr Plan'!$C$7:$K$58,9,0)-VLOOKUP($C57,MTD!$E$44:$I$139,5,0))/(MTD!$B$3-MTD!$A$3)),"-")</f>
        <v>-</v>
      </c>
      <c r="R57" s="143">
        <f t="shared" si="35"/>
        <v>0</v>
      </c>
      <c r="S57" s="143">
        <f>IFERROR(INDEX('BI Daily'!$C$13:$DV$102,MATCH($C57,'BI Daily'!$A$13:$A$102,0),MATCH(LEFT(S$39,FIND(".",S$39)-1)&amp;" "&amp;MID(S$38,FIND("April ",S$38)+6,2)&amp;"-Apr",'BI Daily'!$C$3:$DV$3,0)),0)</f>
        <v>12</v>
      </c>
      <c r="T57" s="143">
        <f>IFERROR(INDEX('BI Daily'!$C$13:$DV$102,MATCH($C57,'BI Daily'!$A$13:$A$102,0),MATCH(LEFT(T$39,FIND(".",T$39)-1)&amp;" "&amp;MID(S$38,FIND("April ",S$38)+6,2)&amp;"-Apr",'BI Daily'!$C$3:$DV$3,0)),0)</f>
        <v>451</v>
      </c>
      <c r="U57" s="143">
        <f t="shared" si="36"/>
        <v>37.583333333333336</v>
      </c>
      <c r="V57" s="143">
        <f>IFERROR(INDEX('BI Daily'!$C$13:$DV$102,MATCH($C57,'BI Daily'!$A$13:$A$102,0),MATCH(LEFT(V$39,FIND(".",V$39)-1)&amp;" "&amp;MID(S$38,FIND("April ",S$38)+6,2)&amp;"-Apr",'BI Daily'!$C$3:$DV$3,0)),0)</f>
        <v>451</v>
      </c>
      <c r="W57" s="143">
        <f>IFERROR(INDEX('BI Daily'!$C$13:$DV$102,MATCH($C57,'BI Daily'!$A$13:$A$102,0),MATCH(LEFT(W$39,FIND(".",W$39)-1)&amp;" "&amp;MID(S$38,FIND("April ",S$38)+6,2)&amp;"-Apr",'BI Daily'!$C$3:$DV$3,0)),0)</f>
        <v>0</v>
      </c>
      <c r="X57" s="129"/>
      <c r="Y57" s="144" t="str">
        <f t="shared" si="24"/>
        <v>-</v>
      </c>
      <c r="Z57" s="144" t="str">
        <f t="shared" si="25"/>
        <v>-</v>
      </c>
      <c r="AA57" s="144" t="str">
        <f t="shared" si="26"/>
        <v>-</v>
      </c>
      <c r="AB57" s="144" t="str">
        <f t="shared" si="27"/>
        <v>-</v>
      </c>
      <c r="AC57" s="144" t="str">
        <f t="shared" si="37"/>
        <v>-</v>
      </c>
      <c r="AD57" s="144">
        <f t="shared" si="28"/>
        <v>0.33333333333333331</v>
      </c>
      <c r="AE57" s="144">
        <f t="shared" si="29"/>
        <v>1</v>
      </c>
      <c r="AF57" s="144">
        <f t="shared" si="30"/>
        <v>1.0509977827050998</v>
      </c>
      <c r="AG57" s="144" t="str">
        <f t="shared" si="31"/>
        <v>-</v>
      </c>
      <c r="AH57" s="144">
        <f t="shared" si="38"/>
        <v>0.79999999999999993</v>
      </c>
      <c r="AJ57" s="139">
        <f t="shared" si="32"/>
        <v>44671</v>
      </c>
      <c r="AK57" s="127" t="str">
        <f t="shared" si="23"/>
        <v>Ach. Wednesday, April 20, 2022</v>
      </c>
      <c r="AM57" s="127"/>
    </row>
    <row r="58" spans="1:40" x14ac:dyDescent="0.2">
      <c r="A58" s="154" t="str">
        <f>VLOOKUP(C58,'Doctors Data'!$A:$C,3,0)</f>
        <v>FWZ</v>
      </c>
      <c r="B58" s="155" t="str">
        <f>IFERROR(VLOOKUP(C58,'Doctors Data'!$A:$D,4,0),VLOOKUP(C58,BI!$A:$B,2,0))</f>
        <v>External Doctor</v>
      </c>
      <c r="C58" s="141" t="str">
        <f>'BI Daily'!A31</f>
        <v>EX.   DOCTOR ( OUT PATIENT )</v>
      </c>
      <c r="D58" s="142">
        <f>IFERROR(VLOOKUP(C58,'Apr Plan'!$C$7:$O$58,13,0),0)</f>
        <v>6</v>
      </c>
      <c r="E58" s="142">
        <f>IFERROR(VLOOKUP(C58,'BI Daily'!$EC$11:$FJ$102,34,0),0)</f>
        <v>8</v>
      </c>
      <c r="F58" s="143">
        <f>IFERROR(VLOOKUP($C58,'Apr Plan'!$C$7:$K$58,8,0)/VLOOKUP($C58,'Apr Plan'!$C$7:$K$58,5,0),0)</f>
        <v>0</v>
      </c>
      <c r="G58" s="143">
        <f>IFERROR(VLOOKUP($C58,'Apr Plan'!$C$7:$K$58,9,0)/VLOOKUP($C58,'Apr Plan'!$C$7:$K$58,5,0),0)</f>
        <v>0</v>
      </c>
      <c r="H58" s="143">
        <f t="shared" si="33"/>
        <v>0</v>
      </c>
      <c r="I58" s="143">
        <f>IFERROR(VLOOKUP($C58,'Apr Plan'!$AG:$AI,2,0)*$G58,0)</f>
        <v>0</v>
      </c>
      <c r="J58" s="143">
        <f>IFERROR(VLOOKUP($C58,'Apr Plan'!$AG:$AI,3,0)*$G58,0)</f>
        <v>0</v>
      </c>
      <c r="K58" s="143">
        <f>IFERROR(INDEX('BI Daily'!$C$13:$DV$102,MATCH($C58,'BI Daily'!$A$13:$A$102,0),MATCH(LEFT(K$39,FIND(".",K$39)-1)&amp;" "&amp;MID(K$38,FIND("April ",K$38)+6,2)&amp;"-Apr",'BI Daily'!$C$3:$DV$3,0)),0)</f>
        <v>6</v>
      </c>
      <c r="L58" s="143">
        <f>IFERROR(INDEX('BI Daily'!$C$13:$DV$102,MATCH($C58,'BI Daily'!$A$13:$A$102,0),MATCH(LEFT(L$39,FIND(".",L$39)-1)&amp;" "&amp;MID(K$38,FIND("April ",K$38)+6,2)&amp;"-Apr",'BI Daily'!$C$3:$DV$3,0)),0)</f>
        <v>642.5</v>
      </c>
      <c r="M58" s="143">
        <f t="shared" si="34"/>
        <v>107.08333333333333</v>
      </c>
      <c r="N58" s="143">
        <f>IFERROR(INDEX('BI Daily'!$C$13:$DV$102,MATCH($C58,'BI Daily'!$A$13:$A$102,0),MATCH(LEFT(N$39,FIND(".",N$39)-1)&amp;" "&amp;MID(K$38,FIND("April ",K$38)+6,2)&amp;"-Apr",'BI Daily'!$C$3:$DV$3,0)),0)</f>
        <v>642.5</v>
      </c>
      <c r="O58" s="143">
        <f>IFERROR(INDEX('BI Daily'!$C$13:$DV$102,MATCH($C58,'BI Daily'!$A$13:$A$102,0),MATCH(LEFT(O$39,FIND(".",O$39)-1)&amp;" "&amp;MID(K$38,FIND("April ",K$38)+6,2)&amp;"-Apr",'BI Daily'!$C$3:$DV$3,0)),0)</f>
        <v>0</v>
      </c>
      <c r="P58" s="152" t="str">
        <f>IFERROR(IF(VLOOKUP($C58,'Apr Plan'!$C$7:$J$58,8,0)&lt;=VLOOKUP($C58,MTD!$E$44:$J$139,2,0),"-",(VLOOKUP($C58,'Apr Plan'!$C$7:$J$58,8,0)-VLOOKUP($C58,MTD!$E$44:$F$139,2,0))/(MTD!$B$3-MTD!$A$3)),"-")</f>
        <v>-</v>
      </c>
      <c r="Q58" s="152" t="str">
        <f>IFERROR(IF(VLOOKUP($C58,'Apr Plan'!$C$7:$K$58,9,0)&lt;=VLOOKUP($C58,MTD!$E$44:$I$139,5,0),"-",(VLOOKUP($C58,'Apr Plan'!$C$7:$K$58,9,0)-VLOOKUP($C58,MTD!$E$44:$I$139,5,0))/(MTD!$B$3-MTD!$A$3)),"-")</f>
        <v>-</v>
      </c>
      <c r="R58" s="143">
        <f t="shared" si="35"/>
        <v>0</v>
      </c>
      <c r="S58" s="143">
        <f>IFERROR(INDEX('BI Daily'!$C$13:$DV$102,MATCH($C58,'BI Daily'!$A$13:$A$102,0),MATCH(LEFT(S$39,FIND(".",S$39)-1)&amp;" "&amp;MID(S$38,FIND("April ",S$38)+6,2)&amp;"-Apr",'BI Daily'!$C$3:$DV$3,0)),0)</f>
        <v>6</v>
      </c>
      <c r="T58" s="143">
        <f>IFERROR(INDEX('BI Daily'!$C$13:$DV$102,MATCH($C58,'BI Daily'!$A$13:$A$102,0),MATCH(LEFT(T$39,FIND(".",T$39)-1)&amp;" "&amp;MID(S$38,FIND("April ",S$38)+6,2)&amp;"-Apr",'BI Daily'!$C$3:$DV$3,0)),0)</f>
        <v>694</v>
      </c>
      <c r="U58" s="143">
        <f t="shared" si="36"/>
        <v>115.66666666666667</v>
      </c>
      <c r="V58" s="143">
        <f>IFERROR(INDEX('BI Daily'!$C$13:$DV$102,MATCH($C58,'BI Daily'!$A$13:$A$102,0),MATCH(LEFT(V$39,FIND(".",V$39)-1)&amp;" "&amp;MID(S$38,FIND("April ",S$38)+6,2)&amp;"-Apr",'BI Daily'!$C$3:$DV$3,0)),0)</f>
        <v>694</v>
      </c>
      <c r="W58" s="143">
        <f>IFERROR(INDEX('BI Daily'!$C$13:$DV$102,MATCH($C58,'BI Daily'!$A$13:$A$102,0),MATCH(LEFT(W$39,FIND(".",W$39)-1)&amp;" "&amp;MID(S$38,FIND("April ",S$38)+6,2)&amp;"-Apr",'BI Daily'!$C$3:$DV$3,0)),0)</f>
        <v>0</v>
      </c>
      <c r="X58" s="129"/>
      <c r="Y58" s="144" t="str">
        <f t="shared" si="24"/>
        <v>-</v>
      </c>
      <c r="Z58" s="144" t="str">
        <f t="shared" si="25"/>
        <v>-</v>
      </c>
      <c r="AA58" s="144" t="str">
        <f t="shared" si="26"/>
        <v>-</v>
      </c>
      <c r="AB58" s="144" t="str">
        <f t="shared" si="27"/>
        <v>-</v>
      </c>
      <c r="AC58" s="144" t="str">
        <f t="shared" si="37"/>
        <v>-</v>
      </c>
      <c r="AD58" s="144">
        <f t="shared" si="28"/>
        <v>1</v>
      </c>
      <c r="AE58" s="144">
        <f t="shared" si="29"/>
        <v>0.92579250720461093</v>
      </c>
      <c r="AF58" s="144">
        <f t="shared" si="30"/>
        <v>0.92579250720461093</v>
      </c>
      <c r="AG58" s="144" t="str">
        <f t="shared" si="31"/>
        <v>-</v>
      </c>
      <c r="AH58" s="144">
        <f t="shared" si="38"/>
        <v>0.94805475504322767</v>
      </c>
      <c r="AJ58" s="139">
        <f t="shared" si="32"/>
        <v>44672</v>
      </c>
      <c r="AK58" s="127" t="str">
        <f t="shared" si="23"/>
        <v>Ach. Thursday, April 21, 2022</v>
      </c>
      <c r="AM58" s="127"/>
    </row>
    <row r="59" spans="1:40" x14ac:dyDescent="0.2">
      <c r="A59" s="154" t="str">
        <f>VLOOKUP(C59,'Doctors Data'!$A:$C,3,0)</f>
        <v>SNB</v>
      </c>
      <c r="B59" s="155" t="str">
        <f>IFERROR(VLOOKUP(C59,'Doctors Data'!$A:$D,4,0),VLOOKUP(C59,BI!$A:$B,2,0))</f>
        <v>Screening &amp; Scaling</v>
      </c>
      <c r="C59" s="141" t="str">
        <f>'BI Daily'!A32</f>
        <v>FATMAH ABDULRAHMAN ABDULLAH ASHY</v>
      </c>
      <c r="D59" s="142">
        <f>IFERROR(VLOOKUP(C59,'Apr Plan'!$C$7:$O$58,13,0),0)</f>
        <v>6</v>
      </c>
      <c r="E59" s="142">
        <f>IFERROR(VLOOKUP(C59,'BI Daily'!$EC$11:$FJ$102,34,0),0)</f>
        <v>7</v>
      </c>
      <c r="F59" s="143">
        <f>IFERROR(VLOOKUP($C59,'Apr Plan'!$C$7:$K$58,8,0)/VLOOKUP($C59,'Apr Plan'!$C$7:$K$58,5,0),0)</f>
        <v>4.92</v>
      </c>
      <c r="G59" s="143">
        <f>IFERROR(VLOOKUP($C59,'Apr Plan'!$C$7:$K$58,9,0)/VLOOKUP($C59,'Apr Plan'!$C$7:$K$58,5,0),0)</f>
        <v>811.30799999999999</v>
      </c>
      <c r="H59" s="143">
        <f t="shared" si="33"/>
        <v>164.9</v>
      </c>
      <c r="I59" s="143">
        <f>IFERROR(VLOOKUP($C59,'Apr Plan'!$AG:$AI,2,0)*$G59,0)</f>
        <v>598.21204829523265</v>
      </c>
      <c r="J59" s="143">
        <f>IFERROR(VLOOKUP($C59,'Apr Plan'!$AG:$AI,3,0)*$G59,0)</f>
        <v>213.0959517047674</v>
      </c>
      <c r="K59" s="143">
        <f>IFERROR(INDEX('BI Daily'!$C$13:$DV$102,MATCH($C59,'BI Daily'!$A$13:$A$102,0),MATCH(LEFT(K$39,FIND(".",K$39)-1)&amp;" "&amp;MID(K$38,FIND("April ",K$38)+6,2)&amp;"-Apr",'BI Daily'!$C$3:$DV$3,0)),0)</f>
        <v>4</v>
      </c>
      <c r="L59" s="143">
        <f>IFERROR(INDEX('BI Daily'!$C$13:$DV$102,MATCH($C59,'BI Daily'!$A$13:$A$102,0),MATCH(LEFT(L$39,FIND(".",L$39)-1)&amp;" "&amp;MID(K$38,FIND("April ",K$38)+6,2)&amp;"-Apr",'BI Daily'!$C$3:$DV$3,0)),0)</f>
        <v>598.29999999999995</v>
      </c>
      <c r="M59" s="143">
        <f t="shared" si="34"/>
        <v>149.57499999999999</v>
      </c>
      <c r="N59" s="143">
        <f>IFERROR(INDEX('BI Daily'!$C$13:$DV$102,MATCH($C59,'BI Daily'!$A$13:$A$102,0),MATCH(LEFT(N$39,FIND(".",N$39)-1)&amp;" "&amp;MID(K$38,FIND("April ",K$38)+6,2)&amp;"-Apr",'BI Daily'!$C$3:$DV$3,0)),0)</f>
        <v>598.29999999999995</v>
      </c>
      <c r="O59" s="143">
        <f>IFERROR(INDEX('BI Daily'!$C$13:$DV$102,MATCH($C59,'BI Daily'!$A$13:$A$102,0),MATCH(LEFT(O$39,FIND(".",O$39)-1)&amp;" "&amp;MID(K$38,FIND("April ",K$38)+6,2)&amp;"-Apr",'BI Daily'!$C$3:$DV$3,0)),0)</f>
        <v>0</v>
      </c>
      <c r="P59" s="152">
        <f>IFERROR(IF(VLOOKUP($C59,'Apr Plan'!$C$7:$J$58,8,0)&lt;=VLOOKUP($C59,MTD!$E$44:$J$139,2,0),"-",(VLOOKUP($C59,'Apr Plan'!$C$7:$J$58,8,0)-VLOOKUP($C59,MTD!$E$44:$F$139,2,0))/(MTD!$B$3-MTD!$A$3)),"-")</f>
        <v>4.8947368421052628</v>
      </c>
      <c r="Q59" s="152">
        <f>IFERROR(IF(VLOOKUP($C59,'Apr Plan'!$C$7:$K$58,9,0)&lt;=VLOOKUP($C59,MTD!$E$44:$I$139,5,0),"-",(VLOOKUP($C59,'Apr Plan'!$C$7:$K$58,9,0)-VLOOKUP($C59,MTD!$E$44:$I$139,5,0))/(MTD!$B$3-MTD!$A$3)),"-")</f>
        <v>737.37315789473689</v>
      </c>
      <c r="R59" s="143">
        <f t="shared" si="35"/>
        <v>150.64612903225807</v>
      </c>
      <c r="S59" s="143">
        <f>IFERROR(INDEX('BI Daily'!$C$13:$DV$102,MATCH($C59,'BI Daily'!$A$13:$A$102,0),MATCH(LEFT(S$39,FIND(".",S$39)-1)&amp;" "&amp;MID(S$38,FIND("April ",S$38)+6,2)&amp;"-Apr",'BI Daily'!$C$3:$DV$3,0)),0)</f>
        <v>5</v>
      </c>
      <c r="T59" s="143">
        <f>IFERROR(INDEX('BI Daily'!$C$13:$DV$102,MATCH($C59,'BI Daily'!$A$13:$A$102,0),MATCH(LEFT(T$39,FIND(".",T$39)-1)&amp;" "&amp;MID(S$38,FIND("April ",S$38)+6,2)&amp;"-Apr",'BI Daily'!$C$3:$DV$3,0)),0)</f>
        <v>914.6</v>
      </c>
      <c r="U59" s="143">
        <f t="shared" si="36"/>
        <v>182.92000000000002</v>
      </c>
      <c r="V59" s="143">
        <f>IFERROR(INDEX('BI Daily'!$C$13:$DV$102,MATCH($C59,'BI Daily'!$A$13:$A$102,0),MATCH(LEFT(V$39,FIND(".",V$39)-1)&amp;" "&amp;MID(S$38,FIND("April ",S$38)+6,2)&amp;"-Apr",'BI Daily'!$C$3:$DV$3,0)),0)</f>
        <v>390.55</v>
      </c>
      <c r="W59" s="143">
        <f>IFERROR(INDEX('BI Daily'!$C$13:$DV$102,MATCH($C59,'BI Daily'!$A$13:$A$102,0),MATCH(LEFT(W$39,FIND(".",W$39)-1)&amp;" "&amp;MID(S$38,FIND("April ",S$38)+6,2)&amp;"-Apr",'BI Daily'!$C$3:$DV$3,0)),0)</f>
        <v>524.04999999999995</v>
      </c>
      <c r="X59" s="129"/>
      <c r="Y59" s="144">
        <f t="shared" si="24"/>
        <v>0.81300813008130079</v>
      </c>
      <c r="Z59" s="144">
        <f t="shared" si="25"/>
        <v>0.90706488781079431</v>
      </c>
      <c r="AA59" s="144">
        <f t="shared" si="26"/>
        <v>1.0001470242951775</v>
      </c>
      <c r="AB59" s="144">
        <f t="shared" si="27"/>
        <v>0</v>
      </c>
      <c r="AC59" s="144">
        <f t="shared" si="37"/>
        <v>0.87884786049194619</v>
      </c>
      <c r="AD59" s="144">
        <f t="shared" si="28"/>
        <v>0.8</v>
      </c>
      <c r="AE59" s="144">
        <f t="shared" si="29"/>
        <v>0.81770719440192419</v>
      </c>
      <c r="AF59" s="144">
        <f t="shared" si="30"/>
        <v>1.5319421328895146</v>
      </c>
      <c r="AG59" s="144">
        <f t="shared" si="31"/>
        <v>0</v>
      </c>
      <c r="AH59" s="144">
        <f t="shared" si="38"/>
        <v>0.81239503608134689</v>
      </c>
      <c r="AJ59" s="139">
        <f t="shared" si="32"/>
        <v>44673</v>
      </c>
      <c r="AK59" s="127" t="str">
        <f t="shared" si="23"/>
        <v>Ach. Friday, April 22, 2022</v>
      </c>
      <c r="AM59" s="127"/>
    </row>
    <row r="60" spans="1:40" x14ac:dyDescent="0.2">
      <c r="A60" s="154" t="str">
        <f>VLOOKUP(C60,'Doctors Data'!$A:$C,3,0)</f>
        <v>SNB</v>
      </c>
      <c r="B60" s="155" t="str">
        <f>IFERROR(VLOOKUP(C60,'Doctors Data'!$A:$D,4,0),VLOOKUP(C60,BI!$A:$B,2,0))</f>
        <v>Dermatology</v>
      </c>
      <c r="C60" s="141" t="str">
        <f>'BI Daily'!A33</f>
        <v>Gentle lase Laser Doctor</v>
      </c>
      <c r="D60" s="142">
        <f>IFERROR(VLOOKUP(C60,'Apr Plan'!$C$7:$O$58,13,0),0)</f>
        <v>6</v>
      </c>
      <c r="E60" s="142">
        <f>IFERROR(VLOOKUP(C60,'BI Daily'!$EC$11:$FJ$102,34,0),0)</f>
        <v>0</v>
      </c>
      <c r="F60" s="143">
        <f>IFERROR(VLOOKUP($C60,'Apr Plan'!$C$7:$K$58,8,0)/VLOOKUP($C60,'Apr Plan'!$C$7:$K$58,5,0),0)</f>
        <v>0</v>
      </c>
      <c r="G60" s="143">
        <f>IFERROR(VLOOKUP($C60,'Apr Plan'!$C$7:$K$58,9,0)/VLOOKUP($C60,'Apr Plan'!$C$7:$K$58,5,0),0)</f>
        <v>0</v>
      </c>
      <c r="H60" s="143">
        <f t="shared" si="33"/>
        <v>0</v>
      </c>
      <c r="I60" s="143">
        <f>IFERROR(VLOOKUP($C60,'Apr Plan'!$AG:$AI,2,0)*$G60,0)</f>
        <v>0</v>
      </c>
      <c r="J60" s="143">
        <f>IFERROR(VLOOKUP($C60,'Apr Plan'!$AG:$AI,3,0)*$G60,0)</f>
        <v>0</v>
      </c>
      <c r="K60" s="143">
        <f>IFERROR(INDEX('BI Daily'!$C$13:$DV$102,MATCH($C60,'BI Daily'!$A$13:$A$102,0),MATCH(LEFT(K$39,FIND(".",K$39)-1)&amp;" "&amp;MID(K$38,FIND("April ",K$38)+6,2)&amp;"-Apr",'BI Daily'!$C$3:$DV$3,0)),0)</f>
        <v>0</v>
      </c>
      <c r="L60" s="143">
        <f>IFERROR(INDEX('BI Daily'!$C$13:$DV$102,MATCH($C60,'BI Daily'!$A$13:$A$102,0),MATCH(LEFT(L$39,FIND(".",L$39)-1)&amp;" "&amp;MID(K$38,FIND("April ",K$38)+6,2)&amp;"-Apr",'BI Daily'!$C$3:$DV$3,0)),0)</f>
        <v>0</v>
      </c>
      <c r="M60" s="143">
        <f t="shared" si="34"/>
        <v>0</v>
      </c>
      <c r="N60" s="143">
        <f>IFERROR(INDEX('BI Daily'!$C$13:$DV$102,MATCH($C60,'BI Daily'!$A$13:$A$102,0),MATCH(LEFT(N$39,FIND(".",N$39)-1)&amp;" "&amp;MID(K$38,FIND("April ",K$38)+6,2)&amp;"-Apr",'BI Daily'!$C$3:$DV$3,0)),0)</f>
        <v>0</v>
      </c>
      <c r="O60" s="143">
        <f>IFERROR(INDEX('BI Daily'!$C$13:$DV$102,MATCH($C60,'BI Daily'!$A$13:$A$102,0),MATCH(LEFT(O$39,FIND(".",O$39)-1)&amp;" "&amp;MID(K$38,FIND("April ",K$38)+6,2)&amp;"-Apr",'BI Daily'!$C$3:$DV$3,0)),0)</f>
        <v>0</v>
      </c>
      <c r="P60" s="152" t="str">
        <f>IFERROR(IF(VLOOKUP($C60,'Apr Plan'!$C$7:$J$58,8,0)&lt;=VLOOKUP($C60,MTD!$E$44:$J$139,2,0),"-",(VLOOKUP($C60,'Apr Plan'!$C$7:$J$58,8,0)-VLOOKUP($C60,MTD!$E$44:$F$139,2,0))/(MTD!$B$3-MTD!$A$3)),"-")</f>
        <v>-</v>
      </c>
      <c r="Q60" s="152" t="str">
        <f>IFERROR(IF(VLOOKUP($C60,'Apr Plan'!$C$7:$K$58,9,0)&lt;=VLOOKUP($C60,MTD!$E$44:$I$139,5,0),"-",(VLOOKUP($C60,'Apr Plan'!$C$7:$K$58,9,0)-VLOOKUP($C60,MTD!$E$44:$I$139,5,0))/(MTD!$B$3-MTD!$A$3)),"-")</f>
        <v>-</v>
      </c>
      <c r="R60" s="143">
        <f t="shared" si="35"/>
        <v>0</v>
      </c>
      <c r="S60" s="143">
        <f>IFERROR(INDEX('BI Daily'!$C$13:$DV$102,MATCH($C60,'BI Daily'!$A$13:$A$102,0),MATCH(LEFT(S$39,FIND(".",S$39)-1)&amp;" "&amp;MID(S$38,FIND("April ",S$38)+6,2)&amp;"-Apr",'BI Daily'!$C$3:$DV$3,0)),0)</f>
        <v>0</v>
      </c>
      <c r="T60" s="143">
        <f>IFERROR(INDEX('BI Daily'!$C$13:$DV$102,MATCH($C60,'BI Daily'!$A$13:$A$102,0),MATCH(LEFT(T$39,FIND(".",T$39)-1)&amp;" "&amp;MID(S$38,FIND("April ",S$38)+6,2)&amp;"-Apr",'BI Daily'!$C$3:$DV$3,0)),0)</f>
        <v>0</v>
      </c>
      <c r="U60" s="143">
        <f t="shared" si="36"/>
        <v>0</v>
      </c>
      <c r="V60" s="143">
        <f>IFERROR(INDEX('BI Daily'!$C$13:$DV$102,MATCH($C60,'BI Daily'!$A$13:$A$102,0),MATCH(LEFT(V$39,FIND(".",V$39)-1)&amp;" "&amp;MID(S$38,FIND("April ",S$38)+6,2)&amp;"-Apr",'BI Daily'!$C$3:$DV$3,0)),0)</f>
        <v>0</v>
      </c>
      <c r="W60" s="143">
        <f>IFERROR(INDEX('BI Daily'!$C$13:$DV$102,MATCH($C60,'BI Daily'!$A$13:$A$102,0),MATCH(LEFT(W$39,FIND(".",W$39)-1)&amp;" "&amp;MID(S$38,FIND("April ",S$38)+6,2)&amp;"-Apr",'BI Daily'!$C$3:$DV$3,0)),0)</f>
        <v>0</v>
      </c>
      <c r="X60" s="129"/>
      <c r="Y60" s="144" t="str">
        <f t="shared" si="24"/>
        <v>-</v>
      </c>
      <c r="Z60" s="144" t="str">
        <f t="shared" si="25"/>
        <v>-</v>
      </c>
      <c r="AA60" s="144" t="str">
        <f t="shared" si="26"/>
        <v>-</v>
      </c>
      <c r="AB60" s="144" t="str">
        <f t="shared" si="27"/>
        <v>-</v>
      </c>
      <c r="AC60" s="144" t="str">
        <f t="shared" si="37"/>
        <v>-</v>
      </c>
      <c r="AD60" s="144" t="str">
        <f t="shared" si="28"/>
        <v>-</v>
      </c>
      <c r="AE60" s="144" t="str">
        <f t="shared" si="29"/>
        <v>-</v>
      </c>
      <c r="AF60" s="144" t="str">
        <f t="shared" si="30"/>
        <v>-</v>
      </c>
      <c r="AG60" s="144" t="str">
        <f t="shared" si="31"/>
        <v>-</v>
      </c>
      <c r="AH60" s="144" t="str">
        <f t="shared" si="38"/>
        <v>-</v>
      </c>
      <c r="AJ60" s="139">
        <f t="shared" si="32"/>
        <v>44674</v>
      </c>
      <c r="AK60" s="127" t="str">
        <f t="shared" si="23"/>
        <v>Ach. Saturday, April 23, 2022</v>
      </c>
      <c r="AM60" s="127"/>
    </row>
    <row r="61" spans="1:40" x14ac:dyDescent="0.2">
      <c r="A61" s="154" t="str">
        <f>VLOOKUP(C61,'Doctors Data'!$A:$C,3,0)</f>
        <v>SNB</v>
      </c>
      <c r="B61" s="155" t="str">
        <f>IFERROR(VLOOKUP(C61,'Doctors Data'!$A:$D,4,0),VLOOKUP(C61,BI!$A:$B,2,0))</f>
        <v>Dermatology</v>
      </c>
      <c r="C61" s="141" t="str">
        <f>'BI Daily'!A34</f>
        <v>Ghada AbdelRahman Elsaid Al Mashad</v>
      </c>
      <c r="D61" s="142">
        <f>IFERROR(VLOOKUP(C61,'Apr Plan'!$C$7:$O$58,13,0),0)</f>
        <v>6</v>
      </c>
      <c r="E61" s="142">
        <f>IFERROR(VLOOKUP(C61,'BI Daily'!$EC$11:$FJ$102,34,0),0)</f>
        <v>7</v>
      </c>
      <c r="F61" s="143">
        <f>IFERROR(VLOOKUP($C61,'Apr Plan'!$C$7:$K$58,8,0)/VLOOKUP($C61,'Apr Plan'!$C$7:$K$58,5,0),0)</f>
        <v>20</v>
      </c>
      <c r="G61" s="143">
        <f>IFERROR(VLOOKUP($C61,'Apr Plan'!$C$7:$K$58,9,0)/VLOOKUP($C61,'Apr Plan'!$C$7:$K$58,5,0),0)</f>
        <v>9894</v>
      </c>
      <c r="H61" s="143">
        <f t="shared" si="33"/>
        <v>494.7</v>
      </c>
      <c r="I61" s="143">
        <f>IFERROR(VLOOKUP($C61,'Apr Plan'!$AG:$AI,2,0)*$G61,0)</f>
        <v>9752.5642387328426</v>
      </c>
      <c r="J61" s="143">
        <f>IFERROR(VLOOKUP($C61,'Apr Plan'!$AG:$AI,3,0)*$G61,0)</f>
        <v>141.43576126715837</v>
      </c>
      <c r="K61" s="143">
        <f>IFERROR(INDEX('BI Daily'!$C$13:$DV$102,MATCH($C61,'BI Daily'!$A$13:$A$102,0),MATCH(LEFT(K$39,FIND(".",K$39)-1)&amp;" "&amp;MID(K$38,FIND("April ",K$38)+6,2)&amp;"-Apr",'BI Daily'!$C$3:$DV$3,0)),0)</f>
        <v>28</v>
      </c>
      <c r="L61" s="143">
        <f>IFERROR(INDEX('BI Daily'!$C$13:$DV$102,MATCH($C61,'BI Daily'!$A$13:$A$102,0),MATCH(LEFT(L$39,FIND(".",L$39)-1)&amp;" "&amp;MID(K$38,FIND("April ",K$38)+6,2)&amp;"-Apr",'BI Daily'!$C$3:$DV$3,0)),0)</f>
        <v>11642.47</v>
      </c>
      <c r="M61" s="143">
        <f t="shared" si="34"/>
        <v>415.80249999999995</v>
      </c>
      <c r="N61" s="143">
        <f>IFERROR(INDEX('BI Daily'!$C$13:$DV$102,MATCH($C61,'BI Daily'!$A$13:$A$102,0),MATCH(LEFT(N$39,FIND(".",N$39)-1)&amp;" "&amp;MID(K$38,FIND("April ",K$38)+6,2)&amp;"-Apr",'BI Daily'!$C$3:$DV$3,0)),0)</f>
        <v>11549.32</v>
      </c>
      <c r="O61" s="143">
        <f>IFERROR(INDEX('BI Daily'!$C$13:$DV$102,MATCH($C61,'BI Daily'!$A$13:$A$102,0),MATCH(LEFT(O$39,FIND(".",O$39)-1)&amp;" "&amp;MID(K$38,FIND("April ",K$38)+6,2)&amp;"-Apr",'BI Daily'!$C$3:$DV$3,0)),0)</f>
        <v>93.15</v>
      </c>
      <c r="P61" s="152">
        <f>IFERROR(IF(VLOOKUP($C61,'Apr Plan'!$C$7:$J$58,8,0)&lt;=VLOOKUP($C61,MTD!$E$44:$J$139,2,0),"-",(VLOOKUP($C61,'Apr Plan'!$C$7:$J$58,8,0)-VLOOKUP($C61,MTD!$E$44:$F$139,2,0))/(MTD!$B$3-MTD!$A$3)),"-")</f>
        <v>19.842105263157894</v>
      </c>
      <c r="Q61" s="152">
        <f>IFERROR(IF(VLOOKUP($C61,'Apr Plan'!$C$7:$K$58,9,0)&lt;=VLOOKUP($C61,MTD!$E$44:$I$139,5,0),"-",(VLOOKUP($C61,'Apr Plan'!$C$7:$K$58,9,0)-VLOOKUP($C61,MTD!$E$44:$I$139,5,0))/(MTD!$B$3-MTD!$A$3)),"-")</f>
        <v>10283.85105263158</v>
      </c>
      <c r="R61" s="143">
        <f t="shared" si="35"/>
        <v>518.28427055702923</v>
      </c>
      <c r="S61" s="143">
        <f>IFERROR(INDEX('BI Daily'!$C$13:$DV$102,MATCH($C61,'BI Daily'!$A$13:$A$102,0),MATCH(LEFT(S$39,FIND(".",S$39)-1)&amp;" "&amp;MID(S$38,FIND("April ",S$38)+6,2)&amp;"-Apr",'BI Daily'!$C$3:$DV$3,0)),0)</f>
        <v>31</v>
      </c>
      <c r="T61" s="143">
        <f>IFERROR(INDEX('BI Daily'!$C$13:$DV$102,MATCH($C61,'BI Daily'!$A$13:$A$102,0),MATCH(LEFT(T$39,FIND(".",T$39)-1)&amp;" "&amp;MID(S$38,FIND("April ",S$38)+6,2)&amp;"-Apr",'BI Daily'!$C$3:$DV$3,0)),0)</f>
        <v>5697.49</v>
      </c>
      <c r="U61" s="143">
        <f t="shared" si="36"/>
        <v>183.79</v>
      </c>
      <c r="V61" s="143">
        <f>IFERROR(INDEX('BI Daily'!$C$13:$DV$102,MATCH($C61,'BI Daily'!$A$13:$A$102,0),MATCH(LEFT(V$39,FIND(".",V$39)-1)&amp;" "&amp;MID(S$38,FIND("April ",S$38)+6,2)&amp;"-Apr",'BI Daily'!$C$3:$DV$3,0)),0)</f>
        <v>5115.07</v>
      </c>
      <c r="W61" s="143">
        <f>IFERROR(INDEX('BI Daily'!$C$13:$DV$102,MATCH($C61,'BI Daily'!$A$13:$A$102,0),MATCH(LEFT(W$39,FIND(".",W$39)-1)&amp;" "&amp;MID(S$38,FIND("April ",S$38)+6,2)&amp;"-Apr",'BI Daily'!$C$3:$DV$3,0)),0)</f>
        <v>582.41999999999996</v>
      </c>
      <c r="X61" s="129"/>
      <c r="Y61" s="144">
        <f t="shared" si="24"/>
        <v>1.4</v>
      </c>
      <c r="Z61" s="144">
        <f t="shared" si="25"/>
        <v>0.8405144532039619</v>
      </c>
      <c r="AA61" s="144">
        <f t="shared" si="26"/>
        <v>1.1842341888024939</v>
      </c>
      <c r="AB61" s="144">
        <f t="shared" si="27"/>
        <v>0.65860288208191375</v>
      </c>
      <c r="AC61" s="144">
        <f t="shared" si="37"/>
        <v>1.0083601172427732</v>
      </c>
      <c r="AD61" s="144">
        <f t="shared" si="28"/>
        <v>0.90322580645161288</v>
      </c>
      <c r="AE61" s="144">
        <f t="shared" si="29"/>
        <v>1</v>
      </c>
      <c r="AF61" s="144">
        <f t="shared" si="30"/>
        <v>2.2579006738910712</v>
      </c>
      <c r="AG61" s="144">
        <f t="shared" si="31"/>
        <v>0.15993612856701353</v>
      </c>
      <c r="AH61" s="144">
        <f t="shared" si="38"/>
        <v>0.97096774193548385</v>
      </c>
      <c r="AJ61" s="139">
        <f t="shared" si="32"/>
        <v>44675</v>
      </c>
      <c r="AK61" s="127" t="str">
        <f t="shared" si="23"/>
        <v>Ach. Sunday, April 24, 2022</v>
      </c>
      <c r="AM61" s="127"/>
    </row>
    <row r="62" spans="1:40" x14ac:dyDescent="0.2">
      <c r="A62" s="154" t="str">
        <f>VLOOKUP(C62,'Doctors Data'!$A:$C,3,0)</f>
        <v>SNB</v>
      </c>
      <c r="B62" s="155" t="str">
        <f>IFERROR(VLOOKUP(C62,'Doctors Data'!$A:$D,4,0),VLOOKUP(C62,BI!$A:$B,2,0))</f>
        <v>Phonatics</v>
      </c>
      <c r="C62" s="141" t="str">
        <f>'BI Daily'!A35</f>
        <v>Hend Waleed Mohammed Bahakeem</v>
      </c>
      <c r="D62" s="142">
        <f>IFERROR(VLOOKUP(C62,'Apr Plan'!$C$7:$O$58,13,0),0)</f>
        <v>6</v>
      </c>
      <c r="E62" s="142">
        <f>IFERROR(VLOOKUP(C62,'BI Daily'!$EC$11:$FJ$102,34,0),0)</f>
        <v>3</v>
      </c>
      <c r="F62" s="143">
        <f>IFERROR(VLOOKUP($C62,'Apr Plan'!$C$7:$K$58,8,0)/VLOOKUP($C62,'Apr Plan'!$C$7:$K$58,5,0),0)</f>
        <v>3.12</v>
      </c>
      <c r="G62" s="143">
        <f>IFERROR(VLOOKUP($C62,'Apr Plan'!$C$7:$K$58,9,0)/VLOOKUP($C62,'Apr Plan'!$C$7:$K$58,5,0),0)</f>
        <v>1398.1967999999999</v>
      </c>
      <c r="H62" s="143">
        <f t="shared" si="33"/>
        <v>448.14</v>
      </c>
      <c r="I62" s="143">
        <f>IFERROR(VLOOKUP($C62,'Apr Plan'!$AG:$AI,2,0)*$G62,0)</f>
        <v>1318.3016603535505</v>
      </c>
      <c r="J62" s="143">
        <f>IFERROR(VLOOKUP($C62,'Apr Plan'!$AG:$AI,3,0)*$G62,0)</f>
        <v>79.89513964644965</v>
      </c>
      <c r="K62" s="143">
        <f>IFERROR(INDEX('BI Daily'!$C$13:$DV$102,MATCH($C62,'BI Daily'!$A$13:$A$102,0),MATCH(LEFT(K$39,FIND(".",K$39)-1)&amp;" "&amp;MID(K$38,FIND("April ",K$38)+6,2)&amp;"-Apr",'BI Daily'!$C$3:$DV$3,0)),0)</f>
        <v>0</v>
      </c>
      <c r="L62" s="143">
        <f>IFERROR(INDEX('BI Daily'!$C$13:$DV$102,MATCH($C62,'BI Daily'!$A$13:$A$102,0),MATCH(LEFT(L$39,FIND(".",L$39)-1)&amp;" "&amp;MID(K$38,FIND("April ",K$38)+6,2)&amp;"-Apr",'BI Daily'!$C$3:$DV$3,0)),0)</f>
        <v>0</v>
      </c>
      <c r="M62" s="143">
        <f t="shared" si="34"/>
        <v>0</v>
      </c>
      <c r="N62" s="143">
        <f>IFERROR(INDEX('BI Daily'!$C$13:$DV$102,MATCH($C62,'BI Daily'!$A$13:$A$102,0),MATCH(LEFT(N$39,FIND(".",N$39)-1)&amp;" "&amp;MID(K$38,FIND("April ",K$38)+6,2)&amp;"-Apr",'BI Daily'!$C$3:$DV$3,0)),0)</f>
        <v>0</v>
      </c>
      <c r="O62" s="143">
        <f>IFERROR(INDEX('BI Daily'!$C$13:$DV$102,MATCH($C62,'BI Daily'!$A$13:$A$102,0),MATCH(LEFT(O$39,FIND(".",O$39)-1)&amp;" "&amp;MID(K$38,FIND("April ",K$38)+6,2)&amp;"-Apr",'BI Daily'!$C$3:$DV$3,0)),0)</f>
        <v>0</v>
      </c>
      <c r="P62" s="152">
        <f>IFERROR(IF(VLOOKUP($C62,'Apr Plan'!$C$7:$J$58,8,0)&lt;=VLOOKUP($C62,MTD!$E$44:$J$139,2,0),"-",(VLOOKUP($C62,'Apr Plan'!$C$7:$J$58,8,0)-VLOOKUP($C62,MTD!$E$44:$F$139,2,0))/(MTD!$B$3-MTD!$A$3)),"-")</f>
        <v>3.8421052631578947</v>
      </c>
      <c r="Q62" s="152">
        <f>IFERROR(IF(VLOOKUP($C62,'Apr Plan'!$C$7:$K$58,9,0)&lt;=VLOOKUP($C62,MTD!$E$44:$I$139,5,0),"-",(VLOOKUP($C62,'Apr Plan'!$C$7:$K$58,9,0)-VLOOKUP($C62,MTD!$E$44:$I$139,5,0))/(MTD!$B$3-MTD!$A$3)),"-")</f>
        <v>1649.5015789473684</v>
      </c>
      <c r="R62" s="143">
        <f t="shared" si="35"/>
        <v>429.32232876712328</v>
      </c>
      <c r="S62" s="143">
        <f>IFERROR(INDEX('BI Daily'!$C$13:$DV$102,MATCH($C62,'BI Daily'!$A$13:$A$102,0),MATCH(LEFT(S$39,FIND(".",S$39)-1)&amp;" "&amp;MID(S$38,FIND("April ",S$38)+6,2)&amp;"-Apr",'BI Daily'!$C$3:$DV$3,0)),0)</f>
        <v>1</v>
      </c>
      <c r="T62" s="143">
        <f>IFERROR(INDEX('BI Daily'!$C$13:$DV$102,MATCH($C62,'BI Daily'!$A$13:$A$102,0),MATCH(LEFT(T$39,FIND(".",T$39)-1)&amp;" "&amp;MID(S$38,FIND("April ",S$38)+6,2)&amp;"-Apr",'BI Daily'!$C$3:$DV$3,0)),0)</f>
        <v>116.93</v>
      </c>
      <c r="U62" s="143">
        <f t="shared" si="36"/>
        <v>116.93</v>
      </c>
      <c r="V62" s="143">
        <f>IFERROR(INDEX('BI Daily'!$C$13:$DV$102,MATCH($C62,'BI Daily'!$A$13:$A$102,0),MATCH(LEFT(V$39,FIND(".",V$39)-1)&amp;" "&amp;MID(S$38,FIND("April ",S$38)+6,2)&amp;"-Apr",'BI Daily'!$C$3:$DV$3,0)),0)</f>
        <v>116.93</v>
      </c>
      <c r="W62" s="143">
        <f>IFERROR(INDEX('BI Daily'!$C$13:$DV$102,MATCH($C62,'BI Daily'!$A$13:$A$102,0),MATCH(LEFT(W$39,FIND(".",W$39)-1)&amp;" "&amp;MID(S$38,FIND("April ",S$38)+6,2)&amp;"-Apr",'BI Daily'!$C$3:$DV$3,0)),0)</f>
        <v>0</v>
      </c>
      <c r="X62" s="129"/>
      <c r="Y62" s="144">
        <f t="shared" si="24"/>
        <v>0</v>
      </c>
      <c r="Z62" s="144">
        <f t="shared" si="25"/>
        <v>0</v>
      </c>
      <c r="AA62" s="144">
        <f t="shared" si="26"/>
        <v>0</v>
      </c>
      <c r="AB62" s="144">
        <f t="shared" si="27"/>
        <v>0</v>
      </c>
      <c r="AC62" s="144">
        <f t="shared" si="37"/>
        <v>0</v>
      </c>
      <c r="AD62" s="144">
        <f t="shared" si="28"/>
        <v>0</v>
      </c>
      <c r="AE62" s="144">
        <f t="shared" si="29"/>
        <v>0</v>
      </c>
      <c r="AF62" s="144">
        <f t="shared" si="30"/>
        <v>0</v>
      </c>
      <c r="AG62" s="144" t="str">
        <f t="shared" si="31"/>
        <v>-</v>
      </c>
      <c r="AH62" s="144">
        <f t="shared" si="38"/>
        <v>0</v>
      </c>
      <c r="AJ62" s="139">
        <f t="shared" si="32"/>
        <v>44676</v>
      </c>
      <c r="AK62" s="127" t="str">
        <f t="shared" si="23"/>
        <v>Ach. Monday, April 25, 2022</v>
      </c>
      <c r="AM62" s="127"/>
    </row>
    <row r="63" spans="1:40" x14ac:dyDescent="0.2">
      <c r="A63" s="154" t="str">
        <f>VLOOKUP(C63,'Doctors Data'!$A:$C,3,0)</f>
        <v>FWZ</v>
      </c>
      <c r="B63" s="155" t="str">
        <f>IFERROR(VLOOKUP(C63,'Doctors Data'!$A:$D,4,0),VLOOKUP(C63,BI!$A:$B,2,0))</f>
        <v>Home Care</v>
      </c>
      <c r="C63" s="141" t="str">
        <f>'BI Daily'!A36</f>
        <v>HOME   CARE</v>
      </c>
      <c r="D63" s="142">
        <f>IFERROR(VLOOKUP(C63,'Apr Plan'!$C$7:$O$58,13,0),0)</f>
        <v>6</v>
      </c>
      <c r="E63" s="142">
        <f>IFERROR(VLOOKUP(C63,'BI Daily'!$EC$11:$FJ$102,34,0),0)</f>
        <v>5</v>
      </c>
      <c r="F63" s="143">
        <f>IFERROR(VLOOKUP($C63,'Apr Plan'!$C$7:$K$58,8,0)/VLOOKUP($C63,'Apr Plan'!$C$7:$K$58,5,0),0)</f>
        <v>1.6080000000000001</v>
      </c>
      <c r="G63" s="143">
        <f>IFERROR(VLOOKUP($C63,'Apr Plan'!$C$7:$K$58,9,0)/VLOOKUP($C63,'Apr Plan'!$C$7:$K$58,5,0),0)</f>
        <v>1929.6</v>
      </c>
      <c r="H63" s="143">
        <f t="shared" si="33"/>
        <v>1199.9999999999998</v>
      </c>
      <c r="I63" s="143">
        <f>IFERROR(VLOOKUP($C63,'Apr Plan'!$AG:$AI,2,0)*$G63,0)</f>
        <v>1929.6</v>
      </c>
      <c r="J63" s="143">
        <f>IFERROR(VLOOKUP($C63,'Apr Plan'!$AG:$AI,3,0)*$G63,0)</f>
        <v>0</v>
      </c>
      <c r="K63" s="143">
        <f>IFERROR(INDEX('BI Daily'!$C$13:$DV$102,MATCH($C63,'BI Daily'!$A$13:$A$102,0),MATCH(LEFT(K$39,FIND(".",K$39)-1)&amp;" "&amp;MID(K$38,FIND("April ",K$38)+6,2)&amp;"-Apr",'BI Daily'!$C$3:$DV$3,0)),0)</f>
        <v>1</v>
      </c>
      <c r="L63" s="143">
        <f>IFERROR(INDEX('BI Daily'!$C$13:$DV$102,MATCH($C63,'BI Daily'!$A$13:$A$102,0),MATCH(LEFT(L$39,FIND(".",L$39)-1)&amp;" "&amp;MID(K$38,FIND("April ",K$38)+6,2)&amp;"-Apr",'BI Daily'!$C$3:$DV$3,0)),0)</f>
        <v>1739.99</v>
      </c>
      <c r="M63" s="143">
        <f t="shared" si="34"/>
        <v>1739.99</v>
      </c>
      <c r="N63" s="143">
        <f>IFERROR(INDEX('BI Daily'!$C$13:$DV$102,MATCH($C63,'BI Daily'!$A$13:$A$102,0),MATCH(LEFT(N$39,FIND(".",N$39)-1)&amp;" "&amp;MID(K$38,FIND("April ",K$38)+6,2)&amp;"-Apr",'BI Daily'!$C$3:$DV$3,0)),0)</f>
        <v>1739.99</v>
      </c>
      <c r="O63" s="143">
        <f>IFERROR(INDEX('BI Daily'!$C$13:$DV$102,MATCH($C63,'BI Daily'!$A$13:$A$102,0),MATCH(LEFT(O$39,FIND(".",O$39)-1)&amp;" "&amp;MID(K$38,FIND("April ",K$38)+6,2)&amp;"-Apr",'BI Daily'!$C$3:$DV$3,0)),0)</f>
        <v>0</v>
      </c>
      <c r="P63" s="152">
        <f>IFERROR(IF(VLOOKUP($C63,'Apr Plan'!$C$7:$J$58,8,0)&lt;=VLOOKUP($C63,MTD!$E$44:$J$139,2,0),"-",(VLOOKUP($C63,'Apr Plan'!$C$7:$J$58,8,0)-VLOOKUP($C63,MTD!$E$44:$F$139,2,0))/(MTD!$B$3-MTD!$A$3)),"-")</f>
        <v>1.8526315789473686</v>
      </c>
      <c r="Q63" s="152">
        <f>IFERROR(IF(VLOOKUP($C63,'Apr Plan'!$C$7:$K$58,9,0)&lt;=VLOOKUP($C63,MTD!$E$44:$I$139,5,0),"-",(VLOOKUP($C63,'Apr Plan'!$C$7:$K$58,9,0)-VLOOKUP($C63,MTD!$E$44:$I$139,5,0))/(MTD!$B$3-MTD!$A$3)),"-")</f>
        <v>2015.2636842105264</v>
      </c>
      <c r="R63" s="143">
        <f t="shared" si="35"/>
        <v>1087.784375</v>
      </c>
      <c r="S63" s="143">
        <f>IFERROR(INDEX('BI Daily'!$C$13:$DV$102,MATCH($C63,'BI Daily'!$A$13:$A$102,0),MATCH(LEFT(S$39,FIND(".",S$39)-1)&amp;" "&amp;MID(S$38,FIND("April ",S$38)+6,2)&amp;"-Apr",'BI Daily'!$C$3:$DV$3,0)),0)</f>
        <v>1</v>
      </c>
      <c r="T63" s="143">
        <f>IFERROR(INDEX('BI Daily'!$C$13:$DV$102,MATCH($C63,'BI Daily'!$A$13:$A$102,0),MATCH(LEFT(T$39,FIND(".",T$39)-1)&amp;" "&amp;MID(S$38,FIND("April ",S$38)+6,2)&amp;"-Apr",'BI Daily'!$C$3:$DV$3,0)),0)</f>
        <v>300</v>
      </c>
      <c r="U63" s="143">
        <f t="shared" si="36"/>
        <v>300</v>
      </c>
      <c r="V63" s="143">
        <f>IFERROR(INDEX('BI Daily'!$C$13:$DV$102,MATCH($C63,'BI Daily'!$A$13:$A$102,0),MATCH(LEFT(V$39,FIND(".",V$39)-1)&amp;" "&amp;MID(S$38,FIND("April ",S$38)+6,2)&amp;"-Apr",'BI Daily'!$C$3:$DV$3,0)),0)</f>
        <v>300</v>
      </c>
      <c r="W63" s="143">
        <f>IFERROR(INDEX('BI Daily'!$C$13:$DV$102,MATCH($C63,'BI Daily'!$A$13:$A$102,0),MATCH(LEFT(W$39,FIND(".",W$39)-1)&amp;" "&amp;MID(S$38,FIND("April ",S$38)+6,2)&amp;"-Apr",'BI Daily'!$C$3:$DV$3,0)),0)</f>
        <v>0</v>
      </c>
      <c r="X63" s="129"/>
      <c r="Y63" s="144">
        <f t="shared" si="24"/>
        <v>0.62189054726368154</v>
      </c>
      <c r="Z63" s="144">
        <f t="shared" si="25"/>
        <v>1.449991666666667</v>
      </c>
      <c r="AA63" s="144">
        <f t="shared" si="26"/>
        <v>0.90173611111111118</v>
      </c>
      <c r="AB63" s="144" t="str">
        <f t="shared" si="27"/>
        <v>-</v>
      </c>
      <c r="AC63" s="144">
        <f t="shared" si="37"/>
        <v>1.2015613308457713</v>
      </c>
      <c r="AD63" s="144">
        <f t="shared" si="28"/>
        <v>1</v>
      </c>
      <c r="AE63" s="144">
        <f t="shared" si="29"/>
        <v>1</v>
      </c>
      <c r="AF63" s="144">
        <f t="shared" si="30"/>
        <v>5.7999666666666663</v>
      </c>
      <c r="AG63" s="144" t="str">
        <f t="shared" si="31"/>
        <v>-</v>
      </c>
      <c r="AH63" s="144">
        <f t="shared" si="38"/>
        <v>1</v>
      </c>
      <c r="AJ63" s="139">
        <f t="shared" si="32"/>
        <v>44677</v>
      </c>
      <c r="AK63" s="127" t="str">
        <f t="shared" si="23"/>
        <v>Ach. Tuesday, April 26, 2022</v>
      </c>
      <c r="AM63" s="127"/>
    </row>
    <row r="64" spans="1:40" x14ac:dyDescent="0.2">
      <c r="A64" s="154" t="str">
        <f>VLOOKUP(C64,'Doctors Data'!$A:$C,3,0)</f>
        <v>FWZ</v>
      </c>
      <c r="B64" s="155" t="str">
        <f>IFERROR(VLOOKUP(C64,'Doctors Data'!$A:$D,4,0),VLOOKUP(C64,BI!$A:$B,2,0))</f>
        <v>Physiotherapy</v>
      </c>
      <c r="C64" s="141" t="str">
        <f>'BI Daily'!A37</f>
        <v>HUDA ABDULLAH  ABUSANGA</v>
      </c>
      <c r="D64" s="142">
        <f>IFERROR(VLOOKUP(C64,'Apr Plan'!$C$7:$O$58,13,0),0)</f>
        <v>0</v>
      </c>
      <c r="E64" s="142">
        <f>IFERROR(VLOOKUP(C64,'BI Daily'!$EC$11:$FJ$102,34,0),0)</f>
        <v>7</v>
      </c>
      <c r="F64" s="143">
        <f>IFERROR(VLOOKUP($C64,'Apr Plan'!$C$7:$K$58,8,0)/VLOOKUP($C64,'Apr Plan'!$C$7:$K$58,5,0),0)</f>
        <v>0</v>
      </c>
      <c r="G64" s="143">
        <f>IFERROR(VLOOKUP($C64,'Apr Plan'!$C$7:$K$58,9,0)/VLOOKUP($C64,'Apr Plan'!$C$7:$K$58,5,0),0)</f>
        <v>0</v>
      </c>
      <c r="H64" s="143">
        <f t="shared" si="33"/>
        <v>0</v>
      </c>
      <c r="I64" s="143">
        <f>IFERROR(VLOOKUP($C64,'Apr Plan'!$AG:$AI,2,0)*$G64,0)</f>
        <v>0</v>
      </c>
      <c r="J64" s="143">
        <f>IFERROR(VLOOKUP($C64,'Apr Plan'!$AG:$AI,3,0)*$G64,0)</f>
        <v>0</v>
      </c>
      <c r="K64" s="143">
        <f>IFERROR(INDEX('BI Daily'!$C$13:$DV$102,MATCH($C64,'BI Daily'!$A$13:$A$102,0),MATCH(LEFT(K$39,FIND(".",K$39)-1)&amp;" "&amp;MID(K$38,FIND("April ",K$38)+6,2)&amp;"-Apr",'BI Daily'!$C$3:$DV$3,0)),0)</f>
        <v>5</v>
      </c>
      <c r="L64" s="143">
        <f>IFERROR(INDEX('BI Daily'!$C$13:$DV$102,MATCH($C64,'BI Daily'!$A$13:$A$102,0),MATCH(LEFT(L$39,FIND(".",L$39)-1)&amp;" "&amp;MID(K$38,FIND("April ",K$38)+6,2)&amp;"-Apr",'BI Daily'!$C$3:$DV$3,0)),0)</f>
        <v>600</v>
      </c>
      <c r="M64" s="143">
        <f t="shared" si="34"/>
        <v>120</v>
      </c>
      <c r="N64" s="143">
        <f>IFERROR(INDEX('BI Daily'!$C$13:$DV$102,MATCH($C64,'BI Daily'!$A$13:$A$102,0),MATCH(LEFT(N$39,FIND(".",N$39)-1)&amp;" "&amp;MID(K$38,FIND("April ",K$38)+6,2)&amp;"-Apr",'BI Daily'!$C$3:$DV$3,0)),0)</f>
        <v>600</v>
      </c>
      <c r="O64" s="143">
        <f>IFERROR(INDEX('BI Daily'!$C$13:$DV$102,MATCH($C64,'BI Daily'!$A$13:$A$102,0),MATCH(LEFT(O$39,FIND(".",O$39)-1)&amp;" "&amp;MID(K$38,FIND("April ",K$38)+6,2)&amp;"-Apr",'BI Daily'!$C$3:$DV$3,0)),0)</f>
        <v>0</v>
      </c>
      <c r="P64" s="152" t="str">
        <f>IFERROR(IF(VLOOKUP($C64,'Apr Plan'!$C$7:$J$58,8,0)&lt;=VLOOKUP($C64,MTD!$E$44:$J$139,2,0),"-",(VLOOKUP($C64,'Apr Plan'!$C$7:$J$58,8,0)-VLOOKUP($C64,MTD!$E$44:$F$139,2,0))/(MTD!$B$3-MTD!$A$3)),"-")</f>
        <v>-</v>
      </c>
      <c r="Q64" s="152" t="str">
        <f>IFERROR(IF(VLOOKUP($C64,'Apr Plan'!$C$7:$K$58,9,0)&lt;=VLOOKUP($C64,MTD!$E$44:$I$139,5,0),"-",(VLOOKUP($C64,'Apr Plan'!$C$7:$K$58,9,0)-VLOOKUP($C64,MTD!$E$44:$I$139,5,0))/(MTD!$B$3-MTD!$A$3)),"-")</f>
        <v>-</v>
      </c>
      <c r="R64" s="143">
        <f t="shared" si="35"/>
        <v>0</v>
      </c>
      <c r="S64" s="143">
        <f>IFERROR(INDEX('BI Daily'!$C$13:$DV$102,MATCH($C64,'BI Daily'!$A$13:$A$102,0),MATCH(LEFT(S$39,FIND(".",S$39)-1)&amp;" "&amp;MID(S$38,FIND("April ",S$38)+6,2)&amp;"-Apr",'BI Daily'!$C$3:$DV$3,0)),0)</f>
        <v>2</v>
      </c>
      <c r="T64" s="143">
        <f>IFERROR(INDEX('BI Daily'!$C$13:$DV$102,MATCH($C64,'BI Daily'!$A$13:$A$102,0),MATCH(LEFT(T$39,FIND(".",T$39)-1)&amp;" "&amp;MID(S$38,FIND("April ",S$38)+6,2)&amp;"-Apr",'BI Daily'!$C$3:$DV$3,0)),0)</f>
        <v>0</v>
      </c>
      <c r="U64" s="143">
        <f t="shared" si="36"/>
        <v>0</v>
      </c>
      <c r="V64" s="143">
        <f>IFERROR(INDEX('BI Daily'!$C$13:$DV$102,MATCH($C64,'BI Daily'!$A$13:$A$102,0),MATCH(LEFT(V$39,FIND(".",V$39)-1)&amp;" "&amp;MID(S$38,FIND("April ",S$38)+6,2)&amp;"-Apr",'BI Daily'!$C$3:$DV$3,0)),0)</f>
        <v>0</v>
      </c>
      <c r="W64" s="143">
        <f>IFERROR(INDEX('BI Daily'!$C$13:$DV$102,MATCH($C64,'BI Daily'!$A$13:$A$102,0),MATCH(LEFT(W$39,FIND(".",W$39)-1)&amp;" "&amp;MID(S$38,FIND("April ",S$38)+6,2)&amp;"-Apr",'BI Daily'!$C$3:$DV$3,0)),0)</f>
        <v>0</v>
      </c>
      <c r="X64" s="129"/>
      <c r="Y64" s="144" t="str">
        <f t="shared" si="24"/>
        <v>-</v>
      </c>
      <c r="Z64" s="144" t="str">
        <f t="shared" si="25"/>
        <v>-</v>
      </c>
      <c r="AA64" s="144" t="str">
        <f t="shared" si="26"/>
        <v>-</v>
      </c>
      <c r="AB64" s="144" t="str">
        <f t="shared" si="27"/>
        <v>-</v>
      </c>
      <c r="AC64" s="144" t="str">
        <f t="shared" si="37"/>
        <v>-</v>
      </c>
      <c r="AD64" s="144">
        <f t="shared" si="28"/>
        <v>1</v>
      </c>
      <c r="AE64" s="144" t="str">
        <f t="shared" si="29"/>
        <v>-</v>
      </c>
      <c r="AF64" s="144" t="str">
        <f t="shared" si="30"/>
        <v>-</v>
      </c>
      <c r="AG64" s="144" t="str">
        <f t="shared" si="31"/>
        <v>-</v>
      </c>
      <c r="AH64" s="144" t="str">
        <f t="shared" si="38"/>
        <v>-</v>
      </c>
      <c r="AJ64" s="139">
        <f t="shared" si="32"/>
        <v>44678</v>
      </c>
      <c r="AK64" s="127" t="str">
        <f t="shared" si="23"/>
        <v>Ach. Wednesday, April 27, 2022</v>
      </c>
      <c r="AM64" s="127"/>
    </row>
    <row r="65" spans="1:39" x14ac:dyDescent="0.2">
      <c r="A65" s="154" t="str">
        <f>VLOOKUP(C65,'Doctors Data'!$A:$C,3,0)</f>
        <v>FWZ</v>
      </c>
      <c r="B65" s="155" t="str">
        <f>IFERROR(VLOOKUP(C65,'Doctors Data'!$A:$D,4,0),VLOOKUP(C65,BI!$A:$B,2,0))</f>
        <v>Laboratory</v>
      </c>
      <c r="C65" s="141" t="str">
        <f>'BI Daily'!A38</f>
        <v>HUSSEIN MOHAMED ALI MOHAMED</v>
      </c>
      <c r="D65" s="142">
        <f>IFERROR(VLOOKUP(C65,'Apr Plan'!$C$7:$O$58,13,0),0)</f>
        <v>0</v>
      </c>
      <c r="E65" s="142">
        <f>IFERROR(VLOOKUP(C65,'BI Daily'!$EC$11:$FJ$102,34,0),0)</f>
        <v>1</v>
      </c>
      <c r="F65" s="143">
        <f>IFERROR(VLOOKUP($C65,'Apr Plan'!$C$7:$K$58,8,0)/VLOOKUP($C65,'Apr Plan'!$C$7:$K$58,5,0),0)</f>
        <v>0</v>
      </c>
      <c r="G65" s="143">
        <f>IFERROR(VLOOKUP($C65,'Apr Plan'!$C$7:$K$58,9,0)/VLOOKUP($C65,'Apr Plan'!$C$7:$K$58,5,0),0)</f>
        <v>0</v>
      </c>
      <c r="H65" s="143">
        <f t="shared" si="33"/>
        <v>0</v>
      </c>
      <c r="I65" s="143">
        <f>IFERROR(VLOOKUP($C65,'Apr Plan'!$AG:$AI,2,0)*$G65,0)</f>
        <v>0</v>
      </c>
      <c r="J65" s="143">
        <f>IFERROR(VLOOKUP($C65,'Apr Plan'!$AG:$AI,3,0)*$G65,0)</f>
        <v>0</v>
      </c>
      <c r="K65" s="143">
        <f>IFERROR(INDEX('BI Daily'!$C$13:$DV$102,MATCH($C65,'BI Daily'!$A$13:$A$102,0),MATCH(LEFT(K$39,FIND(".",K$39)-1)&amp;" "&amp;MID(K$38,FIND("April ",K$38)+6,2)&amp;"-Apr",'BI Daily'!$C$3:$DV$3,0)),0)</f>
        <v>0</v>
      </c>
      <c r="L65" s="143">
        <f>IFERROR(INDEX('BI Daily'!$C$13:$DV$102,MATCH($C65,'BI Daily'!$A$13:$A$102,0),MATCH(LEFT(L$39,FIND(".",L$39)-1)&amp;" "&amp;MID(K$38,FIND("April ",K$38)+6,2)&amp;"-Apr",'BI Daily'!$C$3:$DV$3,0)),0)</f>
        <v>0</v>
      </c>
      <c r="M65" s="143">
        <f t="shared" si="34"/>
        <v>0</v>
      </c>
      <c r="N65" s="143">
        <f>IFERROR(INDEX('BI Daily'!$C$13:$DV$102,MATCH($C65,'BI Daily'!$A$13:$A$102,0),MATCH(LEFT(N$39,FIND(".",N$39)-1)&amp;" "&amp;MID(K$38,FIND("April ",K$38)+6,2)&amp;"-Apr",'BI Daily'!$C$3:$DV$3,0)),0)</f>
        <v>0</v>
      </c>
      <c r="O65" s="143">
        <f>IFERROR(INDEX('BI Daily'!$C$13:$DV$102,MATCH($C65,'BI Daily'!$A$13:$A$102,0),MATCH(LEFT(O$39,FIND(".",O$39)-1)&amp;" "&amp;MID(K$38,FIND("April ",K$38)+6,2)&amp;"-Apr",'BI Daily'!$C$3:$DV$3,0)),0)</f>
        <v>0</v>
      </c>
      <c r="P65" s="152" t="str">
        <f>IFERROR(IF(VLOOKUP($C65,'Apr Plan'!$C$7:$J$58,8,0)&lt;=VLOOKUP($C65,MTD!$E$44:$J$139,2,0),"-",(VLOOKUP($C65,'Apr Plan'!$C$7:$J$58,8,0)-VLOOKUP($C65,MTD!$E$44:$F$139,2,0))/(MTD!$B$3-MTD!$A$3)),"-")</f>
        <v>-</v>
      </c>
      <c r="Q65" s="152" t="str">
        <f>IFERROR(IF(VLOOKUP($C65,'Apr Plan'!$C$7:$K$58,9,0)&lt;=VLOOKUP($C65,MTD!$E$44:$I$139,5,0),"-",(VLOOKUP($C65,'Apr Plan'!$C$7:$K$58,9,0)-VLOOKUP($C65,MTD!$E$44:$I$139,5,0))/(MTD!$B$3-MTD!$A$3)),"-")</f>
        <v>-</v>
      </c>
      <c r="R65" s="143">
        <f t="shared" si="35"/>
        <v>0</v>
      </c>
      <c r="S65" s="143">
        <f>IFERROR(INDEX('BI Daily'!$C$13:$DV$102,MATCH($C65,'BI Daily'!$A$13:$A$102,0),MATCH(LEFT(S$39,FIND(".",S$39)-1)&amp;" "&amp;MID(S$38,FIND("April ",S$38)+6,2)&amp;"-Apr",'BI Daily'!$C$3:$DV$3,0)),0)</f>
        <v>0</v>
      </c>
      <c r="T65" s="143">
        <f>IFERROR(INDEX('BI Daily'!$C$13:$DV$102,MATCH($C65,'BI Daily'!$A$13:$A$102,0),MATCH(LEFT(T$39,FIND(".",T$39)-1)&amp;" "&amp;MID(S$38,FIND("April ",S$38)+6,2)&amp;"-Apr",'BI Daily'!$C$3:$DV$3,0)),0)</f>
        <v>0</v>
      </c>
      <c r="U65" s="143">
        <f t="shared" si="36"/>
        <v>0</v>
      </c>
      <c r="V65" s="143">
        <f>IFERROR(INDEX('BI Daily'!$C$13:$DV$102,MATCH($C65,'BI Daily'!$A$13:$A$102,0),MATCH(LEFT(V$39,FIND(".",V$39)-1)&amp;" "&amp;MID(S$38,FIND("April ",S$38)+6,2)&amp;"-Apr",'BI Daily'!$C$3:$DV$3,0)),0)</f>
        <v>0</v>
      </c>
      <c r="W65" s="143">
        <f>IFERROR(INDEX('BI Daily'!$C$13:$DV$102,MATCH($C65,'BI Daily'!$A$13:$A$102,0),MATCH(LEFT(W$39,FIND(".",W$39)-1)&amp;" "&amp;MID(S$38,FIND("April ",S$38)+6,2)&amp;"-Apr",'BI Daily'!$C$3:$DV$3,0)),0)</f>
        <v>0</v>
      </c>
      <c r="X65" s="129"/>
      <c r="Y65" s="144" t="str">
        <f t="shared" si="24"/>
        <v>-</v>
      </c>
      <c r="Z65" s="144" t="str">
        <f t="shared" si="25"/>
        <v>-</v>
      </c>
      <c r="AA65" s="144" t="str">
        <f t="shared" si="26"/>
        <v>-</v>
      </c>
      <c r="AB65" s="144" t="str">
        <f t="shared" si="27"/>
        <v>-</v>
      </c>
      <c r="AC65" s="144" t="str">
        <f t="shared" si="37"/>
        <v>-</v>
      </c>
      <c r="AD65" s="144" t="str">
        <f t="shared" si="28"/>
        <v>-</v>
      </c>
      <c r="AE65" s="144" t="str">
        <f t="shared" si="29"/>
        <v>-</v>
      </c>
      <c r="AF65" s="144" t="str">
        <f t="shared" si="30"/>
        <v>-</v>
      </c>
      <c r="AG65" s="144" t="str">
        <f t="shared" si="31"/>
        <v>-</v>
      </c>
      <c r="AH65" s="144" t="str">
        <f t="shared" si="38"/>
        <v>-</v>
      </c>
      <c r="AJ65" s="139">
        <f t="shared" si="32"/>
        <v>44679</v>
      </c>
      <c r="AK65" s="127" t="str">
        <f t="shared" si="23"/>
        <v>Ach. Thursday, April 28, 2022</v>
      </c>
      <c r="AM65" s="127"/>
    </row>
    <row r="66" spans="1:39" x14ac:dyDescent="0.2">
      <c r="A66" s="154" t="str">
        <f>VLOOKUP(C66,'Doctors Data'!$A:$C,3,0)</f>
        <v>FWZ</v>
      </c>
      <c r="B66" s="155" t="str">
        <f>IFERROR(VLOOKUP(C66,'Doctors Data'!$A:$D,4,0),VLOOKUP(C66,BI!$A:$B,2,0))</f>
        <v>Endodontics</v>
      </c>
      <c r="C66" s="141" t="str">
        <f>'BI Daily'!A39</f>
        <v>IBRAHEM AHMED SAYED FARAJ</v>
      </c>
      <c r="D66" s="142">
        <f>IFERROR(VLOOKUP(C66,'Apr Plan'!$C$7:$O$58,13,0),0)</f>
        <v>6</v>
      </c>
      <c r="E66" s="142">
        <f>IFERROR(VLOOKUP(C66,'BI Daily'!$EC$11:$FJ$102,34,0),0)</f>
        <v>6</v>
      </c>
      <c r="F66" s="143">
        <f>IFERROR(VLOOKUP($C66,'Apr Plan'!$C$7:$K$58,8,0)/VLOOKUP($C66,'Apr Plan'!$C$7:$K$58,5,0),0)</f>
        <v>4.08</v>
      </c>
      <c r="G66" s="143">
        <f>IFERROR(VLOOKUP($C66,'Apr Plan'!$C$7:$K$58,9,0)/VLOOKUP($C66,'Apr Plan'!$C$7:$K$58,5,0),0)</f>
        <v>3126.5039999999995</v>
      </c>
      <c r="H66" s="143">
        <f t="shared" si="33"/>
        <v>766.29999999999984</v>
      </c>
      <c r="I66" s="143">
        <f>IFERROR(VLOOKUP($C66,'Apr Plan'!$AG:$AI,2,0)*$G66,0)</f>
        <v>2804.4714109035963</v>
      </c>
      <c r="J66" s="143">
        <f>IFERROR(VLOOKUP($C66,'Apr Plan'!$AG:$AI,3,0)*$G66,0)</f>
        <v>322.03258909640277</v>
      </c>
      <c r="K66" s="143">
        <f>IFERROR(INDEX('BI Daily'!$C$13:$DV$102,MATCH($C66,'BI Daily'!$A$13:$A$102,0),MATCH(LEFT(K$39,FIND(".",K$39)-1)&amp;" "&amp;MID(K$38,FIND("April ",K$38)+6,2)&amp;"-Apr",'BI Daily'!$C$3:$DV$3,0)),0)</f>
        <v>8</v>
      </c>
      <c r="L66" s="143">
        <f>IFERROR(INDEX('BI Daily'!$C$13:$DV$102,MATCH($C66,'BI Daily'!$A$13:$A$102,0),MATCH(LEFT(L$39,FIND(".",L$39)-1)&amp;" "&amp;MID(K$38,FIND("April ",K$38)+6,2)&amp;"-Apr",'BI Daily'!$C$3:$DV$3,0)),0)</f>
        <v>5653</v>
      </c>
      <c r="M66" s="143">
        <f t="shared" si="34"/>
        <v>706.625</v>
      </c>
      <c r="N66" s="143">
        <f>IFERROR(INDEX('BI Daily'!$C$13:$DV$102,MATCH($C66,'BI Daily'!$A$13:$A$102,0),MATCH(LEFT(N$39,FIND(".",N$39)-1)&amp;" "&amp;MID(K$38,FIND("April ",K$38)+6,2)&amp;"-Apr",'BI Daily'!$C$3:$DV$3,0)),0)</f>
        <v>5584</v>
      </c>
      <c r="O66" s="143">
        <f>IFERROR(INDEX('BI Daily'!$C$13:$DV$102,MATCH($C66,'BI Daily'!$A$13:$A$102,0),MATCH(LEFT(O$39,FIND(".",O$39)-1)&amp;" "&amp;MID(K$38,FIND("April ",K$38)+6,2)&amp;"-Apr",'BI Daily'!$C$3:$DV$3,0)),0)</f>
        <v>69</v>
      </c>
      <c r="P66" s="152">
        <f>IFERROR(IF(VLOOKUP($C66,'Apr Plan'!$C$7:$J$58,8,0)&lt;=VLOOKUP($C66,MTD!$E$44:$J$139,2,0),"-",(VLOOKUP($C66,'Apr Plan'!$C$7:$J$58,8,0)-VLOOKUP($C66,MTD!$E$44:$F$139,2,0))/(MTD!$B$3-MTD!$A$3)),"-")</f>
        <v>3.736842105263158</v>
      </c>
      <c r="Q66" s="152">
        <f>IFERROR(IF(VLOOKUP($C66,'Apr Plan'!$C$7:$K$58,9,0)&lt;=VLOOKUP($C66,MTD!$E$44:$I$139,5,0),"-",(VLOOKUP($C66,'Apr Plan'!$C$7:$K$58,9,0)-VLOOKUP($C66,MTD!$E$44:$I$139,5,0))/(MTD!$B$3-MTD!$A$3)),"-")</f>
        <v>3240.3999999999996</v>
      </c>
      <c r="R66" s="143">
        <f t="shared" si="35"/>
        <v>867.14929577464773</v>
      </c>
      <c r="S66" s="143">
        <f>IFERROR(INDEX('BI Daily'!$C$13:$DV$102,MATCH($C66,'BI Daily'!$A$13:$A$102,0),MATCH(LEFT(S$39,FIND(".",S$39)-1)&amp;" "&amp;MID(S$38,FIND("April ",S$38)+6,2)&amp;"-Apr",'BI Daily'!$C$3:$DV$3,0)),0)</f>
        <v>7</v>
      </c>
      <c r="T66" s="143">
        <f>IFERROR(INDEX('BI Daily'!$C$13:$DV$102,MATCH($C66,'BI Daily'!$A$13:$A$102,0),MATCH(LEFT(T$39,FIND(".",T$39)-1)&amp;" "&amp;MID(S$38,FIND("April ",S$38)+6,2)&amp;"-Apr",'BI Daily'!$C$3:$DV$3,0)),0)</f>
        <v>2176</v>
      </c>
      <c r="U66" s="143">
        <f t="shared" si="36"/>
        <v>310.85714285714283</v>
      </c>
      <c r="V66" s="143">
        <f>IFERROR(INDEX('BI Daily'!$C$13:$DV$102,MATCH($C66,'BI Daily'!$A$13:$A$102,0),MATCH(LEFT(V$39,FIND(".",V$39)-1)&amp;" "&amp;MID(S$38,FIND("April ",S$38)+6,2)&amp;"-Apr",'BI Daily'!$C$3:$DV$3,0)),0)</f>
        <v>1170.7</v>
      </c>
      <c r="W66" s="143">
        <f>IFERROR(INDEX('BI Daily'!$C$13:$DV$102,MATCH($C66,'BI Daily'!$A$13:$A$102,0),MATCH(LEFT(W$39,FIND(".",W$39)-1)&amp;" "&amp;MID(S$38,FIND("April ",S$38)+6,2)&amp;"-Apr",'BI Daily'!$C$3:$DV$3,0)),0)</f>
        <v>1005.3</v>
      </c>
      <c r="X66" s="129"/>
      <c r="Y66" s="144">
        <f t="shared" si="24"/>
        <v>1.9607843137254901</v>
      </c>
      <c r="Z66" s="144">
        <f t="shared" si="25"/>
        <v>0.92212579929531535</v>
      </c>
      <c r="AA66" s="144">
        <f t="shared" si="26"/>
        <v>1.9911060523882624</v>
      </c>
      <c r="AB66" s="144">
        <f t="shared" si="27"/>
        <v>0.21426402897175215</v>
      </c>
      <c r="AC66" s="144">
        <f t="shared" si="37"/>
        <v>1.2337233536243677</v>
      </c>
      <c r="AD66" s="144">
        <f t="shared" si="28"/>
        <v>1</v>
      </c>
      <c r="AE66" s="144">
        <f t="shared" si="29"/>
        <v>1</v>
      </c>
      <c r="AF66" s="144">
        <f t="shared" si="30"/>
        <v>4.7697958486375667</v>
      </c>
      <c r="AG66" s="144">
        <f t="shared" si="31"/>
        <v>6.8636227991644289E-2</v>
      </c>
      <c r="AH66" s="144">
        <f t="shared" si="38"/>
        <v>1</v>
      </c>
      <c r="AJ66" s="139">
        <f t="shared" si="32"/>
        <v>44680</v>
      </c>
      <c r="AK66" s="127" t="str">
        <f t="shared" si="23"/>
        <v>Ach. Friday, April 29, 2022</v>
      </c>
      <c r="AM66" s="127"/>
    </row>
    <row r="67" spans="1:39" x14ac:dyDescent="0.2">
      <c r="A67" s="154" t="str">
        <f>VLOOKUP(C67,'Doctors Data'!$A:$C,3,0)</f>
        <v>FWZ</v>
      </c>
      <c r="B67" s="155" t="str">
        <f>IFERROR(VLOOKUP(C67,'Doctors Data'!$A:$D,4,0),VLOOKUP(C67,BI!$A:$B,2,0))</f>
        <v>Internal Medicine</v>
      </c>
      <c r="C67" s="141" t="str">
        <f>'BI Daily'!A40</f>
        <v>KHALID ABDUALAZYZ ABULLATTIF ABDUALTEF</v>
      </c>
      <c r="D67" s="142">
        <f>IFERROR(VLOOKUP(C67,'Apr Plan'!$C$7:$O$58,13,0),0)</f>
        <v>6</v>
      </c>
      <c r="E67" s="142">
        <f>IFERROR(VLOOKUP(C67,'BI Daily'!$EC$11:$FJ$102,34,0),0)</f>
        <v>7</v>
      </c>
      <c r="F67" s="143">
        <f>IFERROR(VLOOKUP($C67,'Apr Plan'!$C$7:$K$58,8,0)/VLOOKUP($C67,'Apr Plan'!$C$7:$K$58,5,0),0)</f>
        <v>12.72</v>
      </c>
      <c r="G67" s="143">
        <f>IFERROR(VLOOKUP($C67,'Apr Plan'!$C$7:$K$58,9,0)/VLOOKUP($C67,'Apr Plan'!$C$7:$K$58,5,0),0)</f>
        <v>4848.9912000000004</v>
      </c>
      <c r="H67" s="143">
        <f t="shared" si="33"/>
        <v>381.21000000000004</v>
      </c>
      <c r="I67" s="143">
        <f>IFERROR(VLOOKUP($C67,'Apr Plan'!$AG:$AI,2,0)*$G67,0)</f>
        <v>4351.8658642789787</v>
      </c>
      <c r="J67" s="143">
        <f>IFERROR(VLOOKUP($C67,'Apr Plan'!$AG:$AI,3,0)*$G67,0)</f>
        <v>497.12533572102166</v>
      </c>
      <c r="K67" s="143">
        <f>IFERROR(INDEX('BI Daily'!$C$13:$DV$102,MATCH($C67,'BI Daily'!$A$13:$A$102,0),MATCH(LEFT(K$39,FIND(".",K$39)-1)&amp;" "&amp;MID(K$38,FIND("April ",K$38)+6,2)&amp;"-Apr",'BI Daily'!$C$3:$DV$3,0)),0)</f>
        <v>6</v>
      </c>
      <c r="L67" s="143">
        <f>IFERROR(INDEX('BI Daily'!$C$13:$DV$102,MATCH($C67,'BI Daily'!$A$13:$A$102,0),MATCH(LEFT(L$39,FIND(".",L$39)-1)&amp;" "&amp;MID(K$38,FIND("April ",K$38)+6,2)&amp;"-Apr",'BI Daily'!$C$3:$DV$3,0)),0)</f>
        <v>2226</v>
      </c>
      <c r="M67" s="143">
        <f t="shared" si="34"/>
        <v>371</v>
      </c>
      <c r="N67" s="143">
        <f>IFERROR(INDEX('BI Daily'!$C$13:$DV$102,MATCH($C67,'BI Daily'!$A$13:$A$102,0),MATCH(LEFT(N$39,FIND(".",N$39)-1)&amp;" "&amp;MID(K$38,FIND("April ",K$38)+6,2)&amp;"-Apr",'BI Daily'!$C$3:$DV$3,0)),0)</f>
        <v>2118</v>
      </c>
      <c r="O67" s="143">
        <f>IFERROR(INDEX('BI Daily'!$C$13:$DV$102,MATCH($C67,'BI Daily'!$A$13:$A$102,0),MATCH(LEFT(O$39,FIND(".",O$39)-1)&amp;" "&amp;MID(K$38,FIND("April ",K$38)+6,2)&amp;"-Apr",'BI Daily'!$C$3:$DV$3,0)),0)</f>
        <v>108</v>
      </c>
      <c r="P67" s="152">
        <f>IFERROR(IF(VLOOKUP($C67,'Apr Plan'!$C$7:$J$58,8,0)&lt;=VLOOKUP($C67,MTD!$E$44:$J$139,2,0),"-",(VLOOKUP($C67,'Apr Plan'!$C$7:$J$58,8,0)-VLOOKUP($C67,MTD!$E$44:$F$139,2,0))/(MTD!$B$3-MTD!$A$3)),"-")</f>
        <v>14.473684210526315</v>
      </c>
      <c r="Q67" s="152">
        <f>IFERROR(IF(VLOOKUP($C67,'Apr Plan'!$C$7:$K$58,9,0)&lt;=VLOOKUP($C67,MTD!$E$44:$I$139,5,0),"-",(VLOOKUP($C67,'Apr Plan'!$C$7:$K$58,9,0)-VLOOKUP($C67,MTD!$E$44:$I$139,5,0))/(MTD!$B$3-MTD!$A$3)),"-")</f>
        <v>5557.1621052631581</v>
      </c>
      <c r="R67" s="143">
        <f t="shared" si="35"/>
        <v>383.94938181818185</v>
      </c>
      <c r="S67" s="143">
        <f>IFERROR(INDEX('BI Daily'!$C$13:$DV$102,MATCH($C67,'BI Daily'!$A$13:$A$102,0),MATCH(LEFT(S$39,FIND(".",S$39)-1)&amp;" "&amp;MID(S$38,FIND("April ",S$38)+6,2)&amp;"-Apr",'BI Daily'!$C$3:$DV$3,0)),0)</f>
        <v>5</v>
      </c>
      <c r="T67" s="143">
        <f>IFERROR(INDEX('BI Daily'!$C$13:$DV$102,MATCH($C67,'BI Daily'!$A$13:$A$102,0),MATCH(LEFT(T$39,FIND(".",T$39)-1)&amp;" "&amp;MID(S$38,FIND("April ",S$38)+6,2)&amp;"-Apr",'BI Daily'!$C$3:$DV$3,0)),0)</f>
        <v>1674.3999999999999</v>
      </c>
      <c r="U67" s="143">
        <f t="shared" si="36"/>
        <v>334.88</v>
      </c>
      <c r="V67" s="143">
        <f>IFERROR(INDEX('BI Daily'!$C$13:$DV$102,MATCH($C67,'BI Daily'!$A$13:$A$102,0),MATCH(LEFT(V$39,FIND(".",V$39)-1)&amp;" "&amp;MID(S$38,FIND("April ",S$38)+6,2)&amp;"-Apr",'BI Daily'!$C$3:$DV$3,0)),0)</f>
        <v>383.44000000000005</v>
      </c>
      <c r="W67" s="143">
        <f>IFERROR(INDEX('BI Daily'!$C$13:$DV$102,MATCH($C67,'BI Daily'!$A$13:$A$102,0),MATCH(LEFT(W$39,FIND(".",W$39)-1)&amp;" "&amp;MID(S$38,FIND("April ",S$38)+6,2)&amp;"-Apr",'BI Daily'!$C$3:$DV$3,0)),0)</f>
        <v>1290.96</v>
      </c>
      <c r="X67" s="129"/>
      <c r="Y67" s="144">
        <f t="shared" si="24"/>
        <v>0.47169811320754712</v>
      </c>
      <c r="Z67" s="144">
        <f t="shared" si="25"/>
        <v>0.97321686209700675</v>
      </c>
      <c r="AA67" s="144">
        <f t="shared" si="26"/>
        <v>0.48668779462735401</v>
      </c>
      <c r="AB67" s="144">
        <f t="shared" si="27"/>
        <v>0.21724903608736565</v>
      </c>
      <c r="AC67" s="144">
        <f t="shared" si="37"/>
        <v>0.82276123743016882</v>
      </c>
      <c r="AD67" s="144">
        <f t="shared" si="28"/>
        <v>1</v>
      </c>
      <c r="AE67" s="144">
        <f t="shared" si="29"/>
        <v>1</v>
      </c>
      <c r="AF67" s="144">
        <f t="shared" si="30"/>
        <v>5.5236803672021688</v>
      </c>
      <c r="AG67" s="144">
        <f t="shared" si="31"/>
        <v>8.3658672615727833E-2</v>
      </c>
      <c r="AH67" s="144">
        <f t="shared" si="38"/>
        <v>1</v>
      </c>
      <c r="AJ67" s="139">
        <f t="shared" si="32"/>
        <v>44681</v>
      </c>
      <c r="AK67" s="127" t="str">
        <f t="shared" si="23"/>
        <v>Ach. Saturday, April 30, 2022</v>
      </c>
      <c r="AM67" s="127"/>
    </row>
    <row r="68" spans="1:39" x14ac:dyDescent="0.2">
      <c r="A68" s="154" t="str">
        <f>VLOOKUP(C68,'Doctors Data'!$A:$C,3,0)</f>
        <v>SNB</v>
      </c>
      <c r="B68" s="155" t="str">
        <f>IFERROR(VLOOKUP(C68,'Doctors Data'!$A:$D,4,0),VLOOKUP(C68,BI!$A:$B,2,0))</f>
        <v>Clinical Pathology</v>
      </c>
      <c r="C68" s="141" t="str">
        <f>'BI Daily'!A41</f>
        <v>Lab Clinic Doctor</v>
      </c>
      <c r="D68" s="142">
        <f>IFERROR(VLOOKUP(C68,'Apr Plan'!$C$7:$O$58,13,0),0)</f>
        <v>6</v>
      </c>
      <c r="E68" s="142">
        <f>IFERROR(VLOOKUP(C68,'BI Daily'!$EC$11:$FJ$102,34,0),0)</f>
        <v>7</v>
      </c>
      <c r="F68" s="143">
        <f>IFERROR(VLOOKUP($C68,'Apr Plan'!$C$7:$K$58,8,0)/VLOOKUP($C68,'Apr Plan'!$C$7:$K$58,5,0),0)</f>
        <v>0</v>
      </c>
      <c r="G68" s="143">
        <f>IFERROR(VLOOKUP($C68,'Apr Plan'!$C$7:$K$58,9,0)/VLOOKUP($C68,'Apr Plan'!$C$7:$K$58,5,0),0)</f>
        <v>0</v>
      </c>
      <c r="H68" s="143">
        <f t="shared" si="33"/>
        <v>0</v>
      </c>
      <c r="I68" s="143">
        <f>IFERROR(VLOOKUP($C68,'Apr Plan'!$AG:$AI,2,0)*$G68,0)</f>
        <v>0</v>
      </c>
      <c r="J68" s="143">
        <f>IFERROR(VLOOKUP($C68,'Apr Plan'!$AG:$AI,3,0)*$G68,0)</f>
        <v>0</v>
      </c>
      <c r="K68" s="143">
        <f>IFERROR(INDEX('BI Daily'!$C$13:$DV$102,MATCH($C68,'BI Daily'!$A$13:$A$102,0),MATCH(LEFT(K$39,FIND(".",K$39)-1)&amp;" "&amp;MID(K$38,FIND("April ",K$38)+6,2)&amp;"-Apr",'BI Daily'!$C$3:$DV$3,0)),0)</f>
        <v>2</v>
      </c>
      <c r="L68" s="143">
        <f>IFERROR(INDEX('BI Daily'!$C$13:$DV$102,MATCH($C68,'BI Daily'!$A$13:$A$102,0),MATCH(LEFT(L$39,FIND(".",L$39)-1)&amp;" "&amp;MID(K$38,FIND("April ",K$38)+6,2)&amp;"-Apr",'BI Daily'!$C$3:$DV$3,0)),0)</f>
        <v>389</v>
      </c>
      <c r="M68" s="143">
        <f t="shared" si="34"/>
        <v>194.5</v>
      </c>
      <c r="N68" s="143">
        <f>IFERROR(INDEX('BI Daily'!$C$13:$DV$102,MATCH($C68,'BI Daily'!$A$13:$A$102,0),MATCH(LEFT(N$39,FIND(".",N$39)-1)&amp;" "&amp;MID(K$38,FIND("April ",K$38)+6,2)&amp;"-Apr",'BI Daily'!$C$3:$DV$3,0)),0)</f>
        <v>389</v>
      </c>
      <c r="O68" s="143">
        <f>IFERROR(INDEX('BI Daily'!$C$13:$DV$102,MATCH($C68,'BI Daily'!$A$13:$A$102,0),MATCH(LEFT(O$39,FIND(".",O$39)-1)&amp;" "&amp;MID(K$38,FIND("April ",K$38)+6,2)&amp;"-Apr",'BI Daily'!$C$3:$DV$3,0)),0)</f>
        <v>0</v>
      </c>
      <c r="P68" s="152" t="str">
        <f>IFERROR(IF(VLOOKUP($C68,'Apr Plan'!$C$7:$J$58,8,0)&lt;=VLOOKUP($C68,MTD!$E$44:$J$139,2,0),"-",(VLOOKUP($C68,'Apr Plan'!$C$7:$J$58,8,0)-VLOOKUP($C68,MTD!$E$44:$F$139,2,0))/(MTD!$B$3-MTD!$A$3)),"-")</f>
        <v>-</v>
      </c>
      <c r="Q68" s="152" t="str">
        <f>IFERROR(IF(VLOOKUP($C68,'Apr Plan'!$C$7:$K$58,9,0)&lt;=VLOOKUP($C68,MTD!$E$44:$I$139,5,0),"-",(VLOOKUP($C68,'Apr Plan'!$C$7:$K$58,9,0)-VLOOKUP($C68,MTD!$E$44:$I$139,5,0))/(MTD!$B$3-MTD!$A$3)),"-")</f>
        <v>-</v>
      </c>
      <c r="R68" s="143">
        <f t="shared" si="35"/>
        <v>0</v>
      </c>
      <c r="S68" s="143">
        <f>IFERROR(INDEX('BI Daily'!$C$13:$DV$102,MATCH($C68,'BI Daily'!$A$13:$A$102,0),MATCH(LEFT(S$39,FIND(".",S$39)-1)&amp;" "&amp;MID(S$38,FIND("April ",S$38)+6,2)&amp;"-Apr",'BI Daily'!$C$3:$DV$3,0)),0)</f>
        <v>4</v>
      </c>
      <c r="T68" s="143">
        <f>IFERROR(INDEX('BI Daily'!$C$13:$DV$102,MATCH($C68,'BI Daily'!$A$13:$A$102,0),MATCH(LEFT(T$39,FIND(".",T$39)-1)&amp;" "&amp;MID(S$38,FIND("April ",S$38)+6,2)&amp;"-Apr",'BI Daily'!$C$3:$DV$3,0)),0)</f>
        <v>468.5</v>
      </c>
      <c r="U68" s="143">
        <f t="shared" si="36"/>
        <v>117.125</v>
      </c>
      <c r="V68" s="143">
        <f>IFERROR(INDEX('BI Daily'!$C$13:$DV$102,MATCH($C68,'BI Daily'!$A$13:$A$102,0),MATCH(LEFT(V$39,FIND(".",V$39)-1)&amp;" "&amp;MID(S$38,FIND("April ",S$38)+6,2)&amp;"-Apr",'BI Daily'!$C$3:$DV$3,0)),0)</f>
        <v>468.5</v>
      </c>
      <c r="W68" s="143">
        <f>IFERROR(INDEX('BI Daily'!$C$13:$DV$102,MATCH($C68,'BI Daily'!$A$13:$A$102,0),MATCH(LEFT(W$39,FIND(".",W$39)-1)&amp;" "&amp;MID(S$38,FIND("April ",S$38)+6,2)&amp;"-Apr",'BI Daily'!$C$3:$DV$3,0)),0)</f>
        <v>0</v>
      </c>
      <c r="X68" s="129"/>
      <c r="Y68" s="144" t="str">
        <f t="shared" si="24"/>
        <v>-</v>
      </c>
      <c r="Z68" s="144" t="str">
        <f t="shared" si="25"/>
        <v>-</v>
      </c>
      <c r="AA68" s="144" t="str">
        <f t="shared" si="26"/>
        <v>-</v>
      </c>
      <c r="AB68" s="144" t="str">
        <f t="shared" si="27"/>
        <v>-</v>
      </c>
      <c r="AC68" s="144" t="str">
        <f t="shared" si="37"/>
        <v>-</v>
      </c>
      <c r="AD68" s="144">
        <f t="shared" si="28"/>
        <v>0.5</v>
      </c>
      <c r="AE68" s="144">
        <f t="shared" si="29"/>
        <v>1</v>
      </c>
      <c r="AF68" s="144">
        <f t="shared" si="30"/>
        <v>0.83030949839914625</v>
      </c>
      <c r="AG68" s="144" t="str">
        <f t="shared" si="31"/>
        <v>-</v>
      </c>
      <c r="AH68" s="144">
        <f t="shared" si="38"/>
        <v>0.85</v>
      </c>
      <c r="AJ68" s="139"/>
      <c r="AM68" s="127"/>
    </row>
    <row r="69" spans="1:39" x14ac:dyDescent="0.2">
      <c r="A69" s="154" t="str">
        <f>VLOOKUP(C69,'Doctors Data'!$A:$C,3,0)</f>
        <v>FWZ</v>
      </c>
      <c r="B69" s="155" t="str">
        <f>IFERROR(VLOOKUP(C69,'Doctors Data'!$A:$D,4,0),VLOOKUP(C69,BI!$A:$B,2,0))</f>
        <v>Pediatrics</v>
      </c>
      <c r="C69" s="141" t="str">
        <f>'BI Daily'!A42</f>
        <v>LAMYAA MAHMOUD NASR ELKANANI</v>
      </c>
      <c r="D69" s="142">
        <f>IFERROR(VLOOKUP(C69,'Apr Plan'!$C$7:$O$58,13,0),0)</f>
        <v>6</v>
      </c>
      <c r="E69" s="142">
        <f>IFERROR(VLOOKUP(C69,'BI Daily'!$EC$11:$FJ$102,34,0),0)</f>
        <v>8</v>
      </c>
      <c r="F69" s="143">
        <f>IFERROR(VLOOKUP($C69,'Apr Plan'!$C$7:$K$58,8,0)/VLOOKUP($C69,'Apr Plan'!$C$7:$K$58,5,0),0)</f>
        <v>10.52</v>
      </c>
      <c r="G69" s="143">
        <f>IFERROR(VLOOKUP($C69,'Apr Plan'!$C$7:$K$58,9,0)/VLOOKUP($C69,'Apr Plan'!$C$7:$K$58,5,0),0)</f>
        <v>3173.5684000000001</v>
      </c>
      <c r="H69" s="143">
        <f t="shared" si="33"/>
        <v>301.67</v>
      </c>
      <c r="I69" s="143">
        <f>IFERROR(VLOOKUP($C69,'Apr Plan'!$AG:$AI,2,0)*$G69,0)</f>
        <v>2940.3613153632427</v>
      </c>
      <c r="J69" s="143">
        <f>IFERROR(VLOOKUP($C69,'Apr Plan'!$AG:$AI,3,0)*$G69,0)</f>
        <v>233.20708463675788</v>
      </c>
      <c r="K69" s="143">
        <f>IFERROR(INDEX('BI Daily'!$C$13:$DV$102,MATCH($C69,'BI Daily'!$A$13:$A$102,0),MATCH(LEFT(K$39,FIND(".",K$39)-1)&amp;" "&amp;MID(K$38,FIND("April ",K$38)+6,2)&amp;"-Apr",'BI Daily'!$C$3:$DV$3,0)),0)</f>
        <v>15</v>
      </c>
      <c r="L69" s="143">
        <f>IFERROR(INDEX('BI Daily'!$C$13:$DV$102,MATCH($C69,'BI Daily'!$A$13:$A$102,0),MATCH(LEFT(L$39,FIND(".",L$39)-1)&amp;" "&amp;MID(K$38,FIND("April ",K$38)+6,2)&amp;"-Apr",'BI Daily'!$C$3:$DV$3,0)),0)</f>
        <v>2675</v>
      </c>
      <c r="M69" s="143">
        <f t="shared" si="34"/>
        <v>178.33333333333334</v>
      </c>
      <c r="N69" s="143">
        <f>IFERROR(INDEX('BI Daily'!$C$13:$DV$102,MATCH($C69,'BI Daily'!$A$13:$A$102,0),MATCH(LEFT(N$39,FIND(".",N$39)-1)&amp;" "&amp;MID(K$38,FIND("April ",K$38)+6,2)&amp;"-Apr",'BI Daily'!$C$3:$DV$3,0)),0)</f>
        <v>2675</v>
      </c>
      <c r="O69" s="143">
        <f>IFERROR(INDEX('BI Daily'!$C$13:$DV$102,MATCH($C69,'BI Daily'!$A$13:$A$102,0),MATCH(LEFT(O$39,FIND(".",O$39)-1)&amp;" "&amp;MID(K$38,FIND("April ",K$38)+6,2)&amp;"-Apr",'BI Daily'!$C$3:$DV$3,0)),0)</f>
        <v>0</v>
      </c>
      <c r="P69" s="152">
        <f>IFERROR(IF(VLOOKUP($C69,'Apr Plan'!$C$7:$J$58,8,0)&lt;=VLOOKUP($C69,MTD!$E$44:$J$139,2,0),"-",(VLOOKUP($C69,'Apr Plan'!$C$7:$J$58,8,0)-VLOOKUP($C69,MTD!$E$44:$F$139,2,0))/(MTD!$B$3-MTD!$A$3)),"-")</f>
        <v>9.3684210526315788</v>
      </c>
      <c r="Q69" s="152">
        <f>IFERROR(IF(VLOOKUP($C69,'Apr Plan'!$C$7:$K$58,9,0)&lt;=VLOOKUP($C69,MTD!$E$44:$I$139,5,0),"-",(VLOOKUP($C69,'Apr Plan'!$C$7:$K$58,9,0)-VLOOKUP($C69,MTD!$E$44:$I$139,5,0))/(MTD!$B$3-MTD!$A$3)),"-")</f>
        <v>2968.9689473684211</v>
      </c>
      <c r="R69" s="143">
        <f t="shared" si="35"/>
        <v>316.9124157303371</v>
      </c>
      <c r="S69" s="143">
        <f>IFERROR(INDEX('BI Daily'!$C$13:$DV$102,MATCH($C69,'BI Daily'!$A$13:$A$102,0),MATCH(LEFT(S$39,FIND(".",S$39)-1)&amp;" "&amp;MID(S$38,FIND("April ",S$38)+6,2)&amp;"-Apr",'BI Daily'!$C$3:$DV$3,0)),0)</f>
        <v>16</v>
      </c>
      <c r="T69" s="143">
        <f>IFERROR(INDEX('BI Daily'!$C$13:$DV$102,MATCH($C69,'BI Daily'!$A$13:$A$102,0),MATCH(LEFT(T$39,FIND(".",T$39)-1)&amp;" "&amp;MID(S$38,FIND("April ",S$38)+6,2)&amp;"-Apr",'BI Daily'!$C$3:$DV$3,0)),0)</f>
        <v>2789.5</v>
      </c>
      <c r="U69" s="143">
        <f t="shared" si="36"/>
        <v>174.34375</v>
      </c>
      <c r="V69" s="143">
        <f>IFERROR(INDEX('BI Daily'!$C$13:$DV$102,MATCH($C69,'BI Daily'!$A$13:$A$102,0),MATCH(LEFT(V$39,FIND(".",V$39)-1)&amp;" "&amp;MID(S$38,FIND("April ",S$38)+6,2)&amp;"-Apr",'BI Daily'!$C$3:$DV$3,0)),0)</f>
        <v>2627.5</v>
      </c>
      <c r="W69" s="143">
        <f>IFERROR(INDEX('BI Daily'!$C$13:$DV$102,MATCH($C69,'BI Daily'!$A$13:$A$102,0),MATCH(LEFT(W$39,FIND(".",W$39)-1)&amp;" "&amp;MID(S$38,FIND("April ",S$38)+6,2)&amp;"-Apr",'BI Daily'!$C$3:$DV$3,0)),0)</f>
        <v>162</v>
      </c>
      <c r="X69" s="129"/>
      <c r="Y69" s="144">
        <f t="shared" si="24"/>
        <v>1.4258555133079849</v>
      </c>
      <c r="Z69" s="144">
        <f t="shared" si="25"/>
        <v>0.59115368890951481</v>
      </c>
      <c r="AA69" s="144">
        <f t="shared" si="26"/>
        <v>0.90975214033161744</v>
      </c>
      <c r="AB69" s="144">
        <f t="shared" si="27"/>
        <v>0</v>
      </c>
      <c r="AC69" s="144">
        <f t="shared" si="37"/>
        <v>0.84156423622905585</v>
      </c>
      <c r="AD69" s="144">
        <f t="shared" si="28"/>
        <v>0.9375</v>
      </c>
      <c r="AE69" s="144">
        <f t="shared" si="29"/>
        <v>1</v>
      </c>
      <c r="AF69" s="144">
        <f t="shared" si="30"/>
        <v>1.0180780209324454</v>
      </c>
      <c r="AG69" s="144">
        <f t="shared" si="31"/>
        <v>0</v>
      </c>
      <c r="AH69" s="144">
        <f t="shared" si="38"/>
        <v>0.98124999999999996</v>
      </c>
      <c r="AJ69" s="139"/>
      <c r="AM69" s="127"/>
    </row>
    <row r="70" spans="1:39" x14ac:dyDescent="0.2">
      <c r="A70" s="154" t="str">
        <f>VLOOKUP(C70,'Doctors Data'!$A:$C,3,0)</f>
        <v>SNB</v>
      </c>
      <c r="B70" s="155" t="str">
        <f>IFERROR(VLOOKUP(C70,'Doctors Data'!$A:$D,4,0),VLOOKUP(C70,BI!$A:$B,2,0))</f>
        <v>Orthopedics</v>
      </c>
      <c r="C70" s="141" t="str">
        <f>'BI Daily'!A43</f>
        <v>MAHMOUD ALI ALI ABOHASAN</v>
      </c>
      <c r="D70" s="142">
        <f>IFERROR(VLOOKUP(C70,'Apr Plan'!$C$7:$O$58,13,0),0)</f>
        <v>6</v>
      </c>
      <c r="E70" s="142">
        <f>IFERROR(VLOOKUP(C70,'BI Daily'!$EC$11:$FJ$102,34,0),0)</f>
        <v>7</v>
      </c>
      <c r="F70" s="143">
        <f>IFERROR(VLOOKUP($C70,'Apr Plan'!$C$7:$K$58,8,0)/VLOOKUP($C70,'Apr Plan'!$C$7:$K$58,5,0),0)</f>
        <v>6.4</v>
      </c>
      <c r="G70" s="143">
        <f>IFERROR(VLOOKUP($C70,'Apr Plan'!$C$7:$K$58,9,0)/VLOOKUP($C70,'Apr Plan'!$C$7:$K$58,5,0),0)</f>
        <v>2563.9040000000005</v>
      </c>
      <c r="H70" s="143">
        <f t="shared" si="33"/>
        <v>400.61000000000007</v>
      </c>
      <c r="I70" s="143">
        <f>IFERROR(VLOOKUP($C70,'Apr Plan'!$AG:$AI,2,0)*$G70,0)</f>
        <v>2188.1410055810688</v>
      </c>
      <c r="J70" s="143">
        <f>IFERROR(VLOOKUP($C70,'Apr Plan'!$AG:$AI,3,0)*$G70,0)</f>
        <v>375.76299441893144</v>
      </c>
      <c r="K70" s="143">
        <f>IFERROR(INDEX('BI Daily'!$C$13:$DV$102,MATCH($C70,'BI Daily'!$A$13:$A$102,0),MATCH(LEFT(K$39,FIND(".",K$39)-1)&amp;" "&amp;MID(K$38,FIND("April ",K$38)+6,2)&amp;"-Apr",'BI Daily'!$C$3:$DV$3,0)),0)</f>
        <v>4</v>
      </c>
      <c r="L70" s="143">
        <f>IFERROR(INDEX('BI Daily'!$C$13:$DV$102,MATCH($C70,'BI Daily'!$A$13:$A$102,0),MATCH(LEFT(L$39,FIND(".",L$39)-1)&amp;" "&amp;MID(K$38,FIND("April ",K$38)+6,2)&amp;"-Apr",'BI Daily'!$C$3:$DV$3,0)),0)</f>
        <v>2318.61</v>
      </c>
      <c r="M70" s="143">
        <f t="shared" si="34"/>
        <v>579.65250000000003</v>
      </c>
      <c r="N70" s="143">
        <f>IFERROR(INDEX('BI Daily'!$C$13:$DV$102,MATCH($C70,'BI Daily'!$A$13:$A$102,0),MATCH(LEFT(N$39,FIND(".",N$39)-1)&amp;" "&amp;MID(K$38,FIND("April ",K$38)+6,2)&amp;"-Apr",'BI Daily'!$C$3:$DV$3,0)),0)</f>
        <v>719.65</v>
      </c>
      <c r="O70" s="143">
        <f>IFERROR(INDEX('BI Daily'!$C$13:$DV$102,MATCH($C70,'BI Daily'!$A$13:$A$102,0),MATCH(LEFT(O$39,FIND(".",O$39)-1)&amp;" "&amp;MID(K$38,FIND("April ",K$38)+6,2)&amp;"-Apr",'BI Daily'!$C$3:$DV$3,0)),0)</f>
        <v>1598.9599999999996</v>
      </c>
      <c r="P70" s="152">
        <f>IFERROR(IF(VLOOKUP($C70,'Apr Plan'!$C$7:$J$58,8,0)&lt;=VLOOKUP($C70,MTD!$E$44:$J$139,2,0),"-",(VLOOKUP($C70,'Apr Plan'!$C$7:$J$58,8,0)-VLOOKUP($C70,MTD!$E$44:$F$139,2,0))/(MTD!$B$3-MTD!$A$3)),"-")</f>
        <v>6.7894736842105265</v>
      </c>
      <c r="Q70" s="152">
        <f>IFERROR(IF(VLOOKUP($C70,'Apr Plan'!$C$7:$K$58,9,0)&lt;=VLOOKUP($C70,MTD!$E$44:$I$139,5,0),"-",(VLOOKUP($C70,'Apr Plan'!$C$7:$K$58,9,0)-VLOOKUP($C70,MTD!$E$44:$I$139,5,0))/(MTD!$B$3-MTD!$A$3)),"-")</f>
        <v>2606.5873684210528</v>
      </c>
      <c r="R70" s="143">
        <f t="shared" si="35"/>
        <v>383.91596899224805</v>
      </c>
      <c r="S70" s="143">
        <f>IFERROR(INDEX('BI Daily'!$C$13:$DV$102,MATCH($C70,'BI Daily'!$A$13:$A$102,0),MATCH(LEFT(S$39,FIND(".",S$39)-1)&amp;" "&amp;MID(S$38,FIND("April ",S$38)+6,2)&amp;"-Apr",'BI Daily'!$C$3:$DV$3,0)),0)</f>
        <v>9</v>
      </c>
      <c r="T70" s="143">
        <f>IFERROR(INDEX('BI Daily'!$C$13:$DV$102,MATCH($C70,'BI Daily'!$A$13:$A$102,0),MATCH(LEFT(T$39,FIND(".",T$39)-1)&amp;" "&amp;MID(S$38,FIND("April ",S$38)+6,2)&amp;"-Apr",'BI Daily'!$C$3:$DV$3,0)),0)</f>
        <v>2420.77</v>
      </c>
      <c r="U70" s="143">
        <f t="shared" si="36"/>
        <v>268.97444444444443</v>
      </c>
      <c r="V70" s="143">
        <f>IFERROR(INDEX('BI Daily'!$C$13:$DV$102,MATCH($C70,'BI Daily'!$A$13:$A$102,0),MATCH(LEFT(V$39,FIND(".",V$39)-1)&amp;" "&amp;MID(S$38,FIND("April ",S$38)+6,2)&amp;"-Apr",'BI Daily'!$C$3:$DV$3,0)),0)</f>
        <v>1509.05</v>
      </c>
      <c r="W70" s="143">
        <f>IFERROR(INDEX('BI Daily'!$C$13:$DV$102,MATCH($C70,'BI Daily'!$A$13:$A$102,0),MATCH(LEFT(W$39,FIND(".",W$39)-1)&amp;" "&amp;MID(S$38,FIND("April ",S$38)+6,2)&amp;"-Apr",'BI Daily'!$C$3:$DV$3,0)),0)</f>
        <v>911.71999999999991</v>
      </c>
      <c r="X70" s="129"/>
      <c r="Y70" s="144">
        <f t="shared" si="24"/>
        <v>0.625</v>
      </c>
      <c r="Z70" s="144">
        <f t="shared" si="25"/>
        <v>1.4469246898479817</v>
      </c>
      <c r="AA70" s="144">
        <f t="shared" si="26"/>
        <v>0.3288864831674293</v>
      </c>
      <c r="AB70" s="144">
        <f t="shared" si="27"/>
        <v>4.2552354110137509</v>
      </c>
      <c r="AC70" s="144">
        <f t="shared" si="37"/>
        <v>1.2003472828935871</v>
      </c>
      <c r="AD70" s="144">
        <f t="shared" si="28"/>
        <v>0.44444444444444442</v>
      </c>
      <c r="AE70" s="144">
        <f t="shared" si="29"/>
        <v>1</v>
      </c>
      <c r="AF70" s="144">
        <f t="shared" si="30"/>
        <v>0.4768894337497101</v>
      </c>
      <c r="AG70" s="144">
        <f t="shared" si="31"/>
        <v>1.7537840565085769</v>
      </c>
      <c r="AH70" s="144">
        <f t="shared" si="38"/>
        <v>0.83333333333333326</v>
      </c>
      <c r="AJ70" s="139"/>
      <c r="AM70" s="127"/>
    </row>
    <row r="71" spans="1:39" x14ac:dyDescent="0.2">
      <c r="A71" s="154" t="str">
        <f>VLOOKUP(C71,'Doctors Data'!$A:$C,3,0)</f>
        <v>FWZ</v>
      </c>
      <c r="B71" s="155" t="str">
        <f>IFERROR(VLOOKUP(C71,'Doctors Data'!$A:$D,4,0),VLOOKUP(C71,BI!$A:$B,2,0))</f>
        <v>Oral Surgery</v>
      </c>
      <c r="C71" s="141" t="str">
        <f>'BI Daily'!A44</f>
        <v>MENNATALLAH ZAKARIA ZAKARIA ABDELGHAFOUR</v>
      </c>
      <c r="D71" s="142">
        <f>IFERROR(VLOOKUP(C71,'Apr Plan'!$C$7:$O$58,13,0),0)</f>
        <v>6</v>
      </c>
      <c r="E71" s="142">
        <f>IFERROR(VLOOKUP(C71,'BI Daily'!$EC$11:$FJ$102,34,0),0)</f>
        <v>6</v>
      </c>
      <c r="F71" s="143">
        <f>IFERROR(VLOOKUP($C71,'Apr Plan'!$C$7:$K$58,8,0)/VLOOKUP($C71,'Apr Plan'!$C$7:$K$58,5,0),0)</f>
        <v>8</v>
      </c>
      <c r="G71" s="143">
        <f>IFERROR(VLOOKUP($C71,'Apr Plan'!$C$7:$K$58,9,0)/VLOOKUP($C71,'Apr Plan'!$C$7:$K$58,5,0),0)</f>
        <v>5905.36</v>
      </c>
      <c r="H71" s="143">
        <f t="shared" si="33"/>
        <v>738.17</v>
      </c>
      <c r="I71" s="143">
        <f>IFERROR(VLOOKUP($C71,'Apr Plan'!$AG:$AI,2,0)*$G71,0)</f>
        <v>5385.7989895952769</v>
      </c>
      <c r="J71" s="143">
        <f>IFERROR(VLOOKUP($C71,'Apr Plan'!$AG:$AI,3,0)*$G71,0)</f>
        <v>519.56101040472311</v>
      </c>
      <c r="K71" s="143">
        <f>IFERROR(INDEX('BI Daily'!$C$13:$DV$102,MATCH($C71,'BI Daily'!$A$13:$A$102,0),MATCH(LEFT(K$39,FIND(".",K$39)-1)&amp;" "&amp;MID(K$38,FIND("April ",K$38)+6,2)&amp;"-Apr",'BI Daily'!$C$3:$DV$3,0)),0)</f>
        <v>7</v>
      </c>
      <c r="L71" s="143">
        <f>IFERROR(INDEX('BI Daily'!$C$13:$DV$102,MATCH($C71,'BI Daily'!$A$13:$A$102,0),MATCH(LEFT(L$39,FIND(".",L$39)-1)&amp;" "&amp;MID(K$38,FIND("April ",K$38)+6,2)&amp;"-Apr",'BI Daily'!$C$3:$DV$3,0)),0)</f>
        <v>3680</v>
      </c>
      <c r="M71" s="143">
        <f t="shared" si="34"/>
        <v>525.71428571428567</v>
      </c>
      <c r="N71" s="143">
        <f>IFERROR(INDEX('BI Daily'!$C$13:$DV$102,MATCH($C71,'BI Daily'!$A$13:$A$102,0),MATCH(LEFT(N$39,FIND(".",N$39)-1)&amp;" "&amp;MID(K$38,FIND("April ",K$38)+6,2)&amp;"-Apr",'BI Daily'!$C$3:$DV$3,0)),0)</f>
        <v>3680</v>
      </c>
      <c r="O71" s="143">
        <f>IFERROR(INDEX('BI Daily'!$C$13:$DV$102,MATCH($C71,'BI Daily'!$A$13:$A$102,0),MATCH(LEFT(O$39,FIND(".",O$39)-1)&amp;" "&amp;MID(K$38,FIND("April ",K$38)+6,2)&amp;"-Apr",'BI Daily'!$C$3:$DV$3,0)),0)</f>
        <v>0</v>
      </c>
      <c r="P71" s="152">
        <f>IFERROR(IF(VLOOKUP($C71,'Apr Plan'!$C$7:$J$58,8,0)&lt;=VLOOKUP($C71,MTD!$E$44:$J$139,2,0),"-",(VLOOKUP($C71,'Apr Plan'!$C$7:$J$58,8,0)-VLOOKUP($C71,MTD!$E$44:$F$139,2,0))/(MTD!$B$3-MTD!$A$3)),"-")</f>
        <v>8.473684210526315</v>
      </c>
      <c r="Q71" s="152">
        <f>IFERROR(IF(VLOOKUP($C71,'Apr Plan'!$C$7:$K$58,9,0)&lt;=VLOOKUP($C71,MTD!$E$44:$I$139,5,0),"-",(VLOOKUP($C71,'Apr Plan'!$C$7:$K$58,9,0)-VLOOKUP($C71,MTD!$E$44:$I$139,5,0))/(MTD!$B$3-MTD!$A$3)),"-")</f>
        <v>6472.3026315789475</v>
      </c>
      <c r="R71" s="143">
        <f t="shared" si="35"/>
        <v>763.81211180124228</v>
      </c>
      <c r="S71" s="143">
        <f>IFERROR(INDEX('BI Daily'!$C$13:$DV$102,MATCH($C71,'BI Daily'!$A$13:$A$102,0),MATCH(LEFT(S$39,FIND(".",S$39)-1)&amp;" "&amp;MID(S$38,FIND("April ",S$38)+6,2)&amp;"-Apr",'BI Daily'!$C$3:$DV$3,0)),0)</f>
        <v>9</v>
      </c>
      <c r="T71" s="143">
        <f>IFERROR(INDEX('BI Daily'!$C$13:$DV$102,MATCH($C71,'BI Daily'!$A$13:$A$102,0),MATCH(LEFT(T$39,FIND(".",T$39)-1)&amp;" "&amp;MID(S$38,FIND("April ",S$38)+6,2)&amp;"-Apr",'BI Daily'!$C$3:$DV$3,0)),0)</f>
        <v>1093</v>
      </c>
      <c r="U71" s="143">
        <f t="shared" si="36"/>
        <v>121.44444444444444</v>
      </c>
      <c r="V71" s="143">
        <f>IFERROR(INDEX('BI Daily'!$C$13:$DV$102,MATCH($C71,'BI Daily'!$A$13:$A$102,0),MATCH(LEFT(V$39,FIND(".",V$39)-1)&amp;" "&amp;MID(S$38,FIND("April ",S$38)+6,2)&amp;"-Apr",'BI Daily'!$C$3:$DV$3,0)),0)</f>
        <v>780</v>
      </c>
      <c r="W71" s="143">
        <f>IFERROR(INDEX('BI Daily'!$C$13:$DV$102,MATCH($C71,'BI Daily'!$A$13:$A$102,0),MATCH(LEFT(W$39,FIND(".",W$39)-1)&amp;" "&amp;MID(S$38,FIND("April ",S$38)+6,2)&amp;"-Apr",'BI Daily'!$C$3:$DV$3,0)),0)</f>
        <v>313</v>
      </c>
      <c r="X71" s="129"/>
      <c r="Y71" s="144">
        <f t="shared" si="24"/>
        <v>0.875</v>
      </c>
      <c r="Z71" s="144">
        <f t="shared" si="25"/>
        <v>0.71218592697384842</v>
      </c>
      <c r="AA71" s="144">
        <f t="shared" si="26"/>
        <v>0.68327837840018213</v>
      </c>
      <c r="AB71" s="144">
        <f t="shared" si="27"/>
        <v>0</v>
      </c>
      <c r="AC71" s="144">
        <f t="shared" si="37"/>
        <v>0.76103014888169385</v>
      </c>
      <c r="AD71" s="144">
        <f t="shared" si="28"/>
        <v>0.77777777777777779</v>
      </c>
      <c r="AE71" s="144">
        <f t="shared" si="29"/>
        <v>1</v>
      </c>
      <c r="AF71" s="144">
        <f t="shared" si="30"/>
        <v>4.7179487179487181</v>
      </c>
      <c r="AG71" s="144">
        <f t="shared" si="31"/>
        <v>0</v>
      </c>
      <c r="AH71" s="144">
        <f t="shared" si="38"/>
        <v>0.93333333333333335</v>
      </c>
      <c r="AJ71" s="139"/>
      <c r="AM71" s="127"/>
    </row>
    <row r="72" spans="1:39" x14ac:dyDescent="0.2">
      <c r="A72" s="154" t="str">
        <f>VLOOKUP(C72,'Doctors Data'!$A:$C,3,0)</f>
        <v>SNB</v>
      </c>
      <c r="B72" s="155" t="str">
        <f>IFERROR(VLOOKUP(C72,'Doctors Data'!$A:$D,4,0),VLOOKUP(C72,BI!$A:$B,2,0))</f>
        <v>Advanced GP</v>
      </c>
      <c r="C72" s="141" t="str">
        <f>'BI Daily'!A45</f>
        <v>MOAMEN AHMED MOHAMED MEKAWY</v>
      </c>
      <c r="D72" s="142">
        <f>IFERROR(VLOOKUP(C72,'Apr Plan'!$C$7:$O$58,13,0),0)</f>
        <v>6</v>
      </c>
      <c r="E72" s="142">
        <f>IFERROR(VLOOKUP(C72,'BI Daily'!$EC$11:$FJ$102,34,0),0)</f>
        <v>6</v>
      </c>
      <c r="F72" s="143">
        <f>IFERROR(VLOOKUP($C72,'Apr Plan'!$C$7:$K$58,8,0)/VLOOKUP($C72,'Apr Plan'!$C$7:$K$58,5,0),0)</f>
        <v>3.5620000000000003</v>
      </c>
      <c r="G72" s="143">
        <f>IFERROR(VLOOKUP($C72,'Apr Plan'!$C$7:$K$58,9,0)/VLOOKUP($C72,'Apr Plan'!$C$7:$K$58,5,0),0)</f>
        <v>2394.4120200000007</v>
      </c>
      <c r="H72" s="143">
        <f t="shared" si="33"/>
        <v>672.21000000000015</v>
      </c>
      <c r="I72" s="143">
        <f>IFERROR(VLOOKUP($C72,'Apr Plan'!$AG:$AI,2,0)*$G72,0)</f>
        <v>1829.9745012888502</v>
      </c>
      <c r="J72" s="143">
        <f>IFERROR(VLOOKUP($C72,'Apr Plan'!$AG:$AI,3,0)*$G72,0)</f>
        <v>564.43751871115023</v>
      </c>
      <c r="K72" s="143">
        <f>IFERROR(INDEX('BI Daily'!$C$13:$DV$102,MATCH($C72,'BI Daily'!$A$13:$A$102,0),MATCH(LEFT(K$39,FIND(".",K$39)-1)&amp;" "&amp;MID(K$38,FIND("April ",K$38)+6,2)&amp;"-Apr",'BI Daily'!$C$3:$DV$3,0)),0)</f>
        <v>4</v>
      </c>
      <c r="L72" s="143">
        <f>IFERROR(INDEX('BI Daily'!$C$13:$DV$102,MATCH($C72,'BI Daily'!$A$13:$A$102,0),MATCH(LEFT(L$39,FIND(".",L$39)-1)&amp;" "&amp;MID(K$38,FIND("April ",K$38)+6,2)&amp;"-Apr",'BI Daily'!$C$3:$DV$3,0)),0)</f>
        <v>6030.25</v>
      </c>
      <c r="M72" s="143">
        <f t="shared" si="34"/>
        <v>1507.5625</v>
      </c>
      <c r="N72" s="143">
        <f>IFERROR(INDEX('BI Daily'!$C$13:$DV$102,MATCH($C72,'BI Daily'!$A$13:$A$102,0),MATCH(LEFT(N$39,FIND(".",N$39)-1)&amp;" "&amp;MID(K$38,FIND("April ",K$38)+6,2)&amp;"-Apr",'BI Daily'!$C$3:$DV$3,0)),0)</f>
        <v>272.66000000000003</v>
      </c>
      <c r="O72" s="143">
        <f>IFERROR(INDEX('BI Daily'!$C$13:$DV$102,MATCH($C72,'BI Daily'!$A$13:$A$102,0),MATCH(LEFT(O$39,FIND(".",O$39)-1)&amp;" "&amp;MID(K$38,FIND("April ",K$38)+6,2)&amp;"-Apr",'BI Daily'!$C$3:$DV$3,0)),0)</f>
        <v>5757.59</v>
      </c>
      <c r="P72" s="152">
        <f>IFERROR(IF(VLOOKUP($C72,'Apr Plan'!$C$7:$J$58,8,0)&lt;=VLOOKUP($C72,MTD!$E$44:$J$139,2,0),"-",(VLOOKUP($C72,'Apr Plan'!$C$7:$J$58,8,0)-VLOOKUP($C72,MTD!$E$44:$F$139,2,0))/(MTD!$B$3-MTD!$A$3)),"-")</f>
        <v>4.0026315789473692</v>
      </c>
      <c r="Q72" s="152">
        <f>IFERROR(IF(VLOOKUP($C72,'Apr Plan'!$C$7:$K$58,9,0)&lt;=VLOOKUP($C72,MTD!$E$44:$I$139,5,0),"-",(VLOOKUP($C72,'Apr Plan'!$C$7:$K$58,9,0)-VLOOKUP($C72,MTD!$E$44:$I$139,5,0))/(MTD!$B$3-MTD!$A$3)),"-")</f>
        <v>2422.7216052631588</v>
      </c>
      <c r="R72" s="143">
        <f t="shared" si="35"/>
        <v>605.28218934911251</v>
      </c>
      <c r="S72" s="143">
        <f>IFERROR(INDEX('BI Daily'!$C$13:$DV$102,MATCH($C72,'BI Daily'!$A$13:$A$102,0),MATCH(LEFT(S$39,FIND(".",S$39)-1)&amp;" "&amp;MID(S$38,FIND("April ",S$38)+6,2)&amp;"-Apr",'BI Daily'!$C$3:$DV$3,0)),0)</f>
        <v>2</v>
      </c>
      <c r="T72" s="143">
        <f>IFERROR(INDEX('BI Daily'!$C$13:$DV$102,MATCH($C72,'BI Daily'!$A$13:$A$102,0),MATCH(LEFT(T$39,FIND(".",T$39)-1)&amp;" "&amp;MID(S$38,FIND("April ",S$38)+6,2)&amp;"-Apr",'BI Daily'!$C$3:$DV$3,0)),0)</f>
        <v>2487</v>
      </c>
      <c r="U72" s="143">
        <f t="shared" si="36"/>
        <v>1243.5</v>
      </c>
      <c r="V72" s="143">
        <f>IFERROR(INDEX('BI Daily'!$C$13:$DV$102,MATCH($C72,'BI Daily'!$A$13:$A$102,0),MATCH(LEFT(V$39,FIND(".",V$39)-1)&amp;" "&amp;MID(S$38,FIND("April ",S$38)+6,2)&amp;"-Apr",'BI Daily'!$C$3:$DV$3,0)),0)</f>
        <v>2487</v>
      </c>
      <c r="W72" s="143">
        <f>IFERROR(INDEX('BI Daily'!$C$13:$DV$102,MATCH($C72,'BI Daily'!$A$13:$A$102,0),MATCH(LEFT(W$39,FIND(".",W$39)-1)&amp;" "&amp;MID(S$38,FIND("April ",S$38)+6,2)&amp;"-Apr",'BI Daily'!$C$3:$DV$3,0)),0)</f>
        <v>0</v>
      </c>
      <c r="X72" s="129"/>
      <c r="Y72" s="144">
        <f t="shared" ref="Y72:Y82" si="39">IFERROR(K72/F72,"-")</f>
        <v>1.1229646266142617</v>
      </c>
      <c r="Z72" s="144">
        <f t="shared" ref="Z72:Z82" si="40">IFERROR(M72/H72,"-")</f>
        <v>2.2426957349637755</v>
      </c>
      <c r="AA72" s="144">
        <f t="shared" ref="AA72:AA82" si="41">IFERROR(N72/I72,"-")</f>
        <v>0.14899661159648164</v>
      </c>
      <c r="AB72" s="144">
        <f t="shared" ref="AB72:AB82" si="42">IFERROR(O72/J72,"-")</f>
        <v>10.200579885523938</v>
      </c>
      <c r="AC72" s="144">
        <f t="shared" si="37"/>
        <v>1.9067764024589213</v>
      </c>
      <c r="AD72" s="144">
        <f t="shared" ref="AD72:AD82" si="43">IFERROR(IF(K72/S72&gt;1,1,K72/S72),"-")</f>
        <v>1</v>
      </c>
      <c r="AE72" s="144">
        <f t="shared" ref="AE72:AE82" si="44">IFERROR(IF(M72/U72&gt;100%,100%,M72/U72),"-")</f>
        <v>1</v>
      </c>
      <c r="AF72" s="144">
        <f t="shared" ref="AF72:AF82" si="45">IFERROR(N72/V72,"-")</f>
        <v>0.10963409730599116</v>
      </c>
      <c r="AG72" s="144" t="str">
        <f t="shared" ref="AG72:AG82" si="46">IFERROR(O72/W72,"-")</f>
        <v>-</v>
      </c>
      <c r="AH72" s="144">
        <f t="shared" si="38"/>
        <v>1</v>
      </c>
      <c r="AJ72" s="146"/>
      <c r="AM72" s="127"/>
    </row>
    <row r="73" spans="1:39" x14ac:dyDescent="0.2">
      <c r="A73" s="154" t="str">
        <f>VLOOKUP(C73,'Doctors Data'!$A:$C,3,0)</f>
        <v>SNB</v>
      </c>
      <c r="B73" s="155" t="str">
        <f>IFERROR(VLOOKUP(C73,'Doctors Data'!$A:$D,4,0),VLOOKUP(C73,BI!$A:$B,2,0))</f>
        <v>ER</v>
      </c>
      <c r="C73" s="141" t="str">
        <f>'BI Daily'!A46</f>
        <v>MOHAMED ABDELWADOD ABDIN FADUL</v>
      </c>
      <c r="D73" s="142">
        <f>IFERROR(VLOOKUP(C73,'Apr Plan'!$C$7:$O$58,13,0),0)</f>
        <v>6</v>
      </c>
      <c r="E73" s="142">
        <f>IFERROR(VLOOKUP(C73,'BI Daily'!$EC$11:$FJ$102,34,0),0)</f>
        <v>7</v>
      </c>
      <c r="F73" s="143">
        <f>IFERROR(VLOOKUP($C73,'Apr Plan'!$C$7:$K$58,8,0)/VLOOKUP($C73,'Apr Plan'!$C$7:$K$58,5,0),0)</f>
        <v>6.28</v>
      </c>
      <c r="G73" s="143">
        <f>IFERROR(VLOOKUP($C73,'Apr Plan'!$C$7:$K$58,9,0)/VLOOKUP($C73,'Apr Plan'!$C$7:$K$58,5,0),0)</f>
        <v>2375.7240000000002</v>
      </c>
      <c r="H73" s="143">
        <f t="shared" si="33"/>
        <v>378.3</v>
      </c>
      <c r="I73" s="143">
        <f>IFERROR(VLOOKUP($C73,'Apr Plan'!$AG:$AI,2,0)*$G73,0)</f>
        <v>2163.4388701863368</v>
      </c>
      <c r="J73" s="143">
        <f>IFERROR(VLOOKUP($C73,'Apr Plan'!$AG:$AI,3,0)*$G73,0)</f>
        <v>212.28512981366347</v>
      </c>
      <c r="K73" s="143">
        <f>IFERROR(INDEX('BI Daily'!$C$13:$DV$102,MATCH($C73,'BI Daily'!$A$13:$A$102,0),MATCH(LEFT(K$39,FIND(".",K$39)-1)&amp;" "&amp;MID(K$38,FIND("April ",K$38)+6,2)&amp;"-Apr",'BI Daily'!$C$3:$DV$3,0)),0)</f>
        <v>7</v>
      </c>
      <c r="L73" s="143">
        <f>IFERROR(INDEX('BI Daily'!$C$13:$DV$102,MATCH($C73,'BI Daily'!$A$13:$A$102,0),MATCH(LEFT(L$39,FIND(".",L$39)-1)&amp;" "&amp;MID(K$38,FIND("April ",K$38)+6,2)&amp;"-Apr",'BI Daily'!$C$3:$DV$3,0)),0)</f>
        <v>2165.69</v>
      </c>
      <c r="M73" s="143">
        <f t="shared" si="34"/>
        <v>309.38428571428574</v>
      </c>
      <c r="N73" s="143">
        <f>IFERROR(INDEX('BI Daily'!$C$13:$DV$102,MATCH($C73,'BI Daily'!$A$13:$A$102,0),MATCH(LEFT(N$39,FIND(".",N$39)-1)&amp;" "&amp;MID(K$38,FIND("April ",K$38)+6,2)&amp;"-Apr",'BI Daily'!$C$3:$DV$3,0)),0)</f>
        <v>2082.8900000000003</v>
      </c>
      <c r="O73" s="143">
        <f>IFERROR(INDEX('BI Daily'!$C$13:$DV$102,MATCH($C73,'BI Daily'!$A$13:$A$102,0),MATCH(LEFT(O$39,FIND(".",O$39)-1)&amp;" "&amp;MID(K$38,FIND("April ",K$38)+6,2)&amp;"-Apr",'BI Daily'!$C$3:$DV$3,0)),0)</f>
        <v>82.8</v>
      </c>
      <c r="P73" s="152">
        <f>IFERROR(IF(VLOOKUP($C73,'Apr Plan'!$C$7:$J$58,8,0)&lt;=VLOOKUP($C73,MTD!$E$44:$J$139,2,0),"-",(VLOOKUP($C73,'Apr Plan'!$C$7:$J$58,8,0)-VLOOKUP($C73,MTD!$E$44:$F$139,2,0))/(MTD!$B$3-MTD!$A$3)),"-")</f>
        <v>6.4210526315789478</v>
      </c>
      <c r="Q73" s="152">
        <f>IFERROR(IF(VLOOKUP($C73,'Apr Plan'!$C$7:$K$58,9,0)&lt;=VLOOKUP($C73,MTD!$E$44:$I$139,5,0),"-",(VLOOKUP($C73,'Apr Plan'!$C$7:$K$58,9,0)-VLOOKUP($C73,MTD!$E$44:$I$139,5,0))/(MTD!$B$3-MTD!$A$3)),"-")</f>
        <v>2463.7173684210525</v>
      </c>
      <c r="R73" s="143">
        <f t="shared" si="35"/>
        <v>383.69368852459013</v>
      </c>
      <c r="S73" s="143">
        <f>IFERROR(INDEX('BI Daily'!$C$13:$DV$102,MATCH($C73,'BI Daily'!$A$13:$A$102,0),MATCH(LEFT(S$39,FIND(".",S$39)-1)&amp;" "&amp;MID(S$38,FIND("April ",S$38)+6,2)&amp;"-Apr",'BI Daily'!$C$3:$DV$3,0)),0)</f>
        <v>2</v>
      </c>
      <c r="T73" s="143">
        <f>IFERROR(INDEX('BI Daily'!$C$13:$DV$102,MATCH($C73,'BI Daily'!$A$13:$A$102,0),MATCH(LEFT(T$39,FIND(".",T$39)-1)&amp;" "&amp;MID(S$38,FIND("April ",S$38)+6,2)&amp;"-Apr",'BI Daily'!$C$3:$DV$3,0)),0)</f>
        <v>1084.18</v>
      </c>
      <c r="U73" s="143">
        <f t="shared" si="36"/>
        <v>542.09</v>
      </c>
      <c r="V73" s="143">
        <f>IFERROR(INDEX('BI Daily'!$C$13:$DV$102,MATCH($C73,'BI Daily'!$A$13:$A$102,0),MATCH(LEFT(V$39,FIND(".",V$39)-1)&amp;" "&amp;MID(S$38,FIND("April ",S$38)+6,2)&amp;"-Apr",'BI Daily'!$C$3:$DV$3,0)),0)</f>
        <v>1084.18</v>
      </c>
      <c r="W73" s="143">
        <f>IFERROR(INDEX('BI Daily'!$C$13:$DV$102,MATCH($C73,'BI Daily'!$A$13:$A$102,0),MATCH(LEFT(W$39,FIND(".",W$39)-1)&amp;" "&amp;MID(S$38,FIND("April ",S$38)+6,2)&amp;"-Apr",'BI Daily'!$C$3:$DV$3,0)),0)</f>
        <v>0</v>
      </c>
      <c r="X73" s="129"/>
      <c r="Y73" s="144">
        <f t="shared" si="39"/>
        <v>1.1146496815286624</v>
      </c>
      <c r="Z73" s="144">
        <f t="shared" si="40"/>
        <v>0.81782787659076328</v>
      </c>
      <c r="AA73" s="144">
        <f t="shared" si="41"/>
        <v>0.96276813211764156</v>
      </c>
      <c r="AB73" s="144">
        <f t="shared" si="42"/>
        <v>0.39004145072563001</v>
      </c>
      <c r="AC73" s="144">
        <f t="shared" si="37"/>
        <v>0.90687441807213287</v>
      </c>
      <c r="AD73" s="144">
        <f t="shared" si="43"/>
        <v>1</v>
      </c>
      <c r="AE73" s="144">
        <f t="shared" si="44"/>
        <v>0.57072494551510955</v>
      </c>
      <c r="AF73" s="144">
        <f t="shared" si="45"/>
        <v>1.9211662270102752</v>
      </c>
      <c r="AG73" s="144" t="str">
        <f t="shared" si="46"/>
        <v>-</v>
      </c>
      <c r="AH73" s="144">
        <f t="shared" si="38"/>
        <v>0.69950746186057666</v>
      </c>
      <c r="AJ73" s="146"/>
      <c r="AM73" s="127"/>
    </row>
    <row r="74" spans="1:39" x14ac:dyDescent="0.2">
      <c r="A74" s="154" t="str">
        <f>VLOOKUP(C74,'Doctors Data'!$A:$C,3,0)</f>
        <v>SNB</v>
      </c>
      <c r="B74" s="155" t="str">
        <f>IFERROR(VLOOKUP(C74,'Doctors Data'!$A:$D,4,0),VLOOKUP(C74,BI!$A:$B,2,0))</f>
        <v>Ophthalmology</v>
      </c>
      <c r="C74" s="141" t="str">
        <f>'BI Daily'!A47</f>
        <v>MOHAMED AHMED ISMAIL NASR</v>
      </c>
      <c r="D74" s="142">
        <f>IFERROR(VLOOKUP(C74,'Apr Plan'!$C$7:$O$58,13,0),0)</f>
        <v>0</v>
      </c>
      <c r="E74" s="142">
        <f>IFERROR(VLOOKUP(C74,'BI Daily'!$EC$11:$FJ$102,34,0),0)</f>
        <v>2</v>
      </c>
      <c r="F74" s="143">
        <f>IFERROR(VLOOKUP($C74,'Apr Plan'!$C$7:$K$58,8,0)/VLOOKUP($C74,'Apr Plan'!$C$7:$K$58,5,0),0)</f>
        <v>0</v>
      </c>
      <c r="G74" s="143">
        <f>IFERROR(VLOOKUP($C74,'Apr Plan'!$C$7:$K$58,9,0)/VLOOKUP($C74,'Apr Plan'!$C$7:$K$58,5,0),0)</f>
        <v>0</v>
      </c>
      <c r="H74" s="143">
        <f t="shared" si="33"/>
        <v>0</v>
      </c>
      <c r="I74" s="143">
        <f>IFERROR(VLOOKUP($C74,'Apr Plan'!$AG:$AI,2,0)*$G74,0)</f>
        <v>0</v>
      </c>
      <c r="J74" s="143">
        <f>IFERROR(VLOOKUP($C74,'Apr Plan'!$AG:$AI,3,0)*$G74,0)</f>
        <v>0</v>
      </c>
      <c r="K74" s="143">
        <f>IFERROR(INDEX('BI Daily'!$C$13:$DV$102,MATCH($C74,'BI Daily'!$A$13:$A$102,0),MATCH(LEFT(K$39,FIND(".",K$39)-1)&amp;" "&amp;MID(K$38,FIND("April ",K$38)+6,2)&amp;"-Apr",'BI Daily'!$C$3:$DV$3,0)),0)</f>
        <v>0</v>
      </c>
      <c r="L74" s="143">
        <f>IFERROR(INDEX('BI Daily'!$C$13:$DV$102,MATCH($C74,'BI Daily'!$A$13:$A$102,0),MATCH(LEFT(L$39,FIND(".",L$39)-1)&amp;" "&amp;MID(K$38,FIND("April ",K$38)+6,2)&amp;"-Apr",'BI Daily'!$C$3:$DV$3,0)),0)</f>
        <v>0</v>
      </c>
      <c r="M74" s="143">
        <f t="shared" si="34"/>
        <v>0</v>
      </c>
      <c r="N74" s="143">
        <f>IFERROR(INDEX('BI Daily'!$C$13:$DV$102,MATCH($C74,'BI Daily'!$A$13:$A$102,0),MATCH(LEFT(N$39,FIND(".",N$39)-1)&amp;" "&amp;MID(K$38,FIND("April ",K$38)+6,2)&amp;"-Apr",'BI Daily'!$C$3:$DV$3,0)),0)</f>
        <v>0</v>
      </c>
      <c r="O74" s="143">
        <f>IFERROR(INDEX('BI Daily'!$C$13:$DV$102,MATCH($C74,'BI Daily'!$A$13:$A$102,0),MATCH(LEFT(O$39,FIND(".",O$39)-1)&amp;" "&amp;MID(K$38,FIND("April ",K$38)+6,2)&amp;"-Apr",'BI Daily'!$C$3:$DV$3,0)),0)</f>
        <v>0</v>
      </c>
      <c r="P74" s="152" t="str">
        <f>IFERROR(IF(VLOOKUP($C74,'Apr Plan'!$C$7:$J$58,8,0)&lt;=VLOOKUP($C74,MTD!$E$44:$J$139,2,0),"-",(VLOOKUP($C74,'Apr Plan'!$C$7:$J$58,8,0)-VLOOKUP($C74,MTD!$E$44:$F$139,2,0))/(MTD!$B$3-MTD!$A$3)),"-")</f>
        <v>-</v>
      </c>
      <c r="Q74" s="152" t="str">
        <f>IFERROR(IF(VLOOKUP($C74,'Apr Plan'!$C$7:$K$58,9,0)&lt;=VLOOKUP($C74,MTD!$E$44:$I$139,5,0),"-",(VLOOKUP($C74,'Apr Plan'!$C$7:$K$58,9,0)-VLOOKUP($C74,MTD!$E$44:$I$139,5,0))/(MTD!$B$3-MTD!$A$3)),"-")</f>
        <v>-</v>
      </c>
      <c r="R74" s="143">
        <f t="shared" si="35"/>
        <v>0</v>
      </c>
      <c r="S74" s="143">
        <f>IFERROR(INDEX('BI Daily'!$C$13:$DV$102,MATCH($C74,'BI Daily'!$A$13:$A$102,0),MATCH(LEFT(S$39,FIND(".",S$39)-1)&amp;" "&amp;MID(S$38,FIND("April ",S$38)+6,2)&amp;"-Apr",'BI Daily'!$C$3:$DV$3,0)),0)</f>
        <v>1</v>
      </c>
      <c r="T74" s="143">
        <f>IFERROR(INDEX('BI Daily'!$C$13:$DV$102,MATCH($C74,'BI Daily'!$A$13:$A$102,0),MATCH(LEFT(T$39,FIND(".",T$39)-1)&amp;" "&amp;MID(S$38,FIND("April ",S$38)+6,2)&amp;"-Apr",'BI Daily'!$C$3:$DV$3,0)),0)</f>
        <v>102.15</v>
      </c>
      <c r="U74" s="143">
        <f t="shared" si="36"/>
        <v>102.15</v>
      </c>
      <c r="V74" s="143">
        <f>IFERROR(INDEX('BI Daily'!$C$13:$DV$102,MATCH($C74,'BI Daily'!$A$13:$A$102,0),MATCH(LEFT(V$39,FIND(".",V$39)-1)&amp;" "&amp;MID(S$38,FIND("April ",S$38)+6,2)&amp;"-Apr",'BI Daily'!$C$3:$DV$3,0)),0)</f>
        <v>9</v>
      </c>
      <c r="W74" s="143">
        <f>IFERROR(INDEX('BI Daily'!$C$13:$DV$102,MATCH($C74,'BI Daily'!$A$13:$A$102,0),MATCH(LEFT(W$39,FIND(".",W$39)-1)&amp;" "&amp;MID(S$38,FIND("April ",S$38)+6,2)&amp;"-Apr",'BI Daily'!$C$3:$DV$3,0)),0)</f>
        <v>93.15</v>
      </c>
      <c r="X74" s="129"/>
      <c r="Y74" s="144" t="str">
        <f t="shared" si="39"/>
        <v>-</v>
      </c>
      <c r="Z74" s="144" t="str">
        <f t="shared" si="40"/>
        <v>-</v>
      </c>
      <c r="AA74" s="144" t="str">
        <f t="shared" si="41"/>
        <v>-</v>
      </c>
      <c r="AB74" s="144" t="str">
        <f t="shared" si="42"/>
        <v>-</v>
      </c>
      <c r="AC74" s="144" t="str">
        <f t="shared" si="37"/>
        <v>-</v>
      </c>
      <c r="AD74" s="144">
        <f t="shared" si="43"/>
        <v>0</v>
      </c>
      <c r="AE74" s="144">
        <f t="shared" si="44"/>
        <v>0</v>
      </c>
      <c r="AF74" s="144">
        <f t="shared" si="45"/>
        <v>0</v>
      </c>
      <c r="AG74" s="144">
        <f t="shared" si="46"/>
        <v>0</v>
      </c>
      <c r="AH74" s="144">
        <f t="shared" si="38"/>
        <v>0</v>
      </c>
      <c r="AJ74" s="146"/>
      <c r="AM74" s="127"/>
    </row>
    <row r="75" spans="1:39" x14ac:dyDescent="0.2">
      <c r="A75" s="154" t="str">
        <f>VLOOKUP(C75,'Doctors Data'!$A:$C,3,0)</f>
        <v>FWZ</v>
      </c>
      <c r="B75" s="155" t="str">
        <f>IFERROR(VLOOKUP(C75,'Doctors Data'!$A:$D,4,0),VLOOKUP(C75,BI!$A:$B,2,0))</f>
        <v>E.N.T.</v>
      </c>
      <c r="C75" s="141" t="str">
        <f>'BI Daily'!A48</f>
        <v>Mohamed Mohamed Ibrahim Elkhayat</v>
      </c>
      <c r="D75" s="142">
        <f>IFERROR(VLOOKUP(C75,'Apr Plan'!$C$7:$O$58,13,0),0)</f>
        <v>6</v>
      </c>
      <c r="E75" s="142">
        <f>IFERROR(VLOOKUP(C75,'BI Daily'!$EC$11:$FJ$102,34,0),0)</f>
        <v>7</v>
      </c>
      <c r="F75" s="143">
        <f>IFERROR(VLOOKUP($C75,'Apr Plan'!$C$7:$K$58,8,0)/VLOOKUP($C75,'Apr Plan'!$C$7:$K$58,5,0),0)</f>
        <v>11.28</v>
      </c>
      <c r="G75" s="143">
        <f>IFERROR(VLOOKUP($C75,'Apr Plan'!$C$7:$K$58,9,0)/VLOOKUP($C75,'Apr Plan'!$C$7:$K$58,5,0),0)</f>
        <v>2275.8528000000001</v>
      </c>
      <c r="H75" s="143">
        <f t="shared" si="33"/>
        <v>201.76000000000002</v>
      </c>
      <c r="I75" s="143">
        <f>IFERROR(VLOOKUP($C75,'Apr Plan'!$AG:$AI,2,0)*$G75,0)</f>
        <v>2088.4545539620103</v>
      </c>
      <c r="J75" s="143">
        <f>IFERROR(VLOOKUP($C75,'Apr Plan'!$AG:$AI,3,0)*$G75,0)</f>
        <v>187.39824603798954</v>
      </c>
      <c r="K75" s="143">
        <f>IFERROR(INDEX('BI Daily'!$C$13:$DV$102,MATCH($C75,'BI Daily'!$A$13:$A$102,0),MATCH(LEFT(K$39,FIND(".",K$39)-1)&amp;" "&amp;MID(K$38,FIND("April ",K$38)+6,2)&amp;"-Apr",'BI Daily'!$C$3:$DV$3,0)),0)</f>
        <v>17</v>
      </c>
      <c r="L75" s="143">
        <f>IFERROR(INDEX('BI Daily'!$C$13:$DV$102,MATCH($C75,'BI Daily'!$A$13:$A$102,0),MATCH(LEFT(L$39,FIND(".",L$39)-1)&amp;" "&amp;MID(K$38,FIND("April ",K$38)+6,2)&amp;"-Apr",'BI Daily'!$C$3:$DV$3,0)),0)</f>
        <v>3002.7</v>
      </c>
      <c r="M75" s="143">
        <f t="shared" si="34"/>
        <v>176.62941176470588</v>
      </c>
      <c r="N75" s="143">
        <f>IFERROR(INDEX('BI Daily'!$C$13:$DV$102,MATCH($C75,'BI Daily'!$A$13:$A$102,0),MATCH(LEFT(N$39,FIND(".",N$39)-1)&amp;" "&amp;MID(K$38,FIND("April ",K$38)+6,2)&amp;"-Apr",'BI Daily'!$C$3:$DV$3,0)),0)</f>
        <v>2810</v>
      </c>
      <c r="O75" s="143">
        <f>IFERROR(INDEX('BI Daily'!$C$13:$DV$102,MATCH($C75,'BI Daily'!$A$13:$A$102,0),MATCH(LEFT(O$39,FIND(".",O$39)-1)&amp;" "&amp;MID(K$38,FIND("April ",K$38)+6,2)&amp;"-Apr",'BI Daily'!$C$3:$DV$3,0)),0)</f>
        <v>192.7</v>
      </c>
      <c r="P75" s="152">
        <f>IFERROR(IF(VLOOKUP($C75,'Apr Plan'!$C$7:$J$58,8,0)&lt;=VLOOKUP($C75,MTD!$E$44:$J$139,2,0),"-",(VLOOKUP($C75,'Apr Plan'!$C$7:$J$58,8,0)-VLOOKUP($C75,MTD!$E$44:$F$139,2,0))/(MTD!$B$3-MTD!$A$3)),"-")</f>
        <v>9.6315789473684212</v>
      </c>
      <c r="Q75" s="152">
        <f>IFERROR(IF(VLOOKUP($C75,'Apr Plan'!$C$7:$K$58,9,0)&lt;=VLOOKUP($C75,MTD!$E$44:$I$139,5,0),"-",(VLOOKUP($C75,'Apr Plan'!$C$7:$K$58,9,0)-VLOOKUP($C75,MTD!$E$44:$I$139,5,0))/(MTD!$B$3-MTD!$A$3)),"-")</f>
        <v>1938.7431578947367</v>
      </c>
      <c r="R75" s="143">
        <f t="shared" si="35"/>
        <v>201.29027322404369</v>
      </c>
      <c r="S75" s="143">
        <f>IFERROR(INDEX('BI Daily'!$C$13:$DV$102,MATCH($C75,'BI Daily'!$A$13:$A$102,0),MATCH(LEFT(S$39,FIND(".",S$39)-1)&amp;" "&amp;MID(S$38,FIND("April ",S$38)+6,2)&amp;"-Apr",'BI Daily'!$C$3:$DV$3,0)),0)</f>
        <v>12</v>
      </c>
      <c r="T75" s="143">
        <f>IFERROR(INDEX('BI Daily'!$C$13:$DV$102,MATCH($C75,'BI Daily'!$A$13:$A$102,0),MATCH(LEFT(T$39,FIND(".",T$39)-1)&amp;" "&amp;MID(S$38,FIND("April ",S$38)+6,2)&amp;"-Apr",'BI Daily'!$C$3:$DV$3,0)),0)</f>
        <v>2578.5</v>
      </c>
      <c r="U75" s="143">
        <f t="shared" si="36"/>
        <v>214.875</v>
      </c>
      <c r="V75" s="143">
        <f>IFERROR(INDEX('BI Daily'!$C$13:$DV$102,MATCH($C75,'BI Daily'!$A$13:$A$102,0),MATCH(LEFT(V$39,FIND(".",V$39)-1)&amp;" "&amp;MID(S$38,FIND("April ",S$38)+6,2)&amp;"-Apr",'BI Daily'!$C$3:$DV$3,0)),0)</f>
        <v>2578.5</v>
      </c>
      <c r="W75" s="143">
        <f>IFERROR(INDEX('BI Daily'!$C$13:$DV$102,MATCH($C75,'BI Daily'!$A$13:$A$102,0),MATCH(LEFT(W$39,FIND(".",W$39)-1)&amp;" "&amp;MID(S$38,FIND("April ",S$38)+6,2)&amp;"-Apr",'BI Daily'!$C$3:$DV$3,0)),0)</f>
        <v>0</v>
      </c>
      <c r="X75" s="129"/>
      <c r="Y75" s="144">
        <f t="shared" si="39"/>
        <v>1.5070921985815604</v>
      </c>
      <c r="Z75" s="144">
        <f t="shared" si="40"/>
        <v>0.87544315902411707</v>
      </c>
      <c r="AA75" s="144">
        <f t="shared" si="41"/>
        <v>1.3454925292337077</v>
      </c>
      <c r="AB75" s="144">
        <f t="shared" si="42"/>
        <v>1.0282913745144429</v>
      </c>
      <c r="AC75" s="144">
        <f t="shared" si="37"/>
        <v>1.0649378708913502</v>
      </c>
      <c r="AD75" s="144">
        <f t="shared" si="43"/>
        <v>1</v>
      </c>
      <c r="AE75" s="144">
        <f t="shared" si="44"/>
        <v>0.82201006056873005</v>
      </c>
      <c r="AF75" s="144">
        <f t="shared" si="45"/>
        <v>1.0897808803567965</v>
      </c>
      <c r="AG75" s="144" t="str">
        <f t="shared" si="46"/>
        <v>-</v>
      </c>
      <c r="AH75" s="144">
        <f t="shared" si="38"/>
        <v>0.87540704239811107</v>
      </c>
      <c r="AJ75" s="146"/>
      <c r="AM75" s="127"/>
    </row>
    <row r="76" spans="1:39" x14ac:dyDescent="0.2">
      <c r="A76" s="154" t="str">
        <f>VLOOKUP(C76,'Doctors Data'!$A:$C,3,0)</f>
        <v>SNB</v>
      </c>
      <c r="B76" s="155" t="str">
        <f>IFERROR(VLOOKUP(C76,'Doctors Data'!$A:$D,4,0),VLOOKUP(C76,BI!$A:$B,2,0))</f>
        <v>ER</v>
      </c>
      <c r="C76" s="141" t="str">
        <f>'BI Daily'!A49</f>
        <v>Mohamed Screening Clinic Clinic</v>
      </c>
      <c r="D76" s="142">
        <f>IFERROR(VLOOKUP(C76,'Apr Plan'!$C$7:$O$58,13,0),0)</f>
        <v>6</v>
      </c>
      <c r="E76" s="142">
        <f>IFERROR(VLOOKUP(C76,'BI Daily'!$EC$11:$FJ$102,34,0),0)</f>
        <v>1</v>
      </c>
      <c r="F76" s="143">
        <f>IFERROR(VLOOKUP($C76,'Apr Plan'!$C$7:$K$58,8,0)/VLOOKUP($C76,'Apr Plan'!$C$7:$K$58,5,0),0)</f>
        <v>0</v>
      </c>
      <c r="G76" s="143">
        <f>IFERROR(VLOOKUP($C76,'Apr Plan'!$C$7:$K$58,9,0)/VLOOKUP($C76,'Apr Plan'!$C$7:$K$58,5,0),0)</f>
        <v>0</v>
      </c>
      <c r="H76" s="143">
        <f t="shared" si="33"/>
        <v>0</v>
      </c>
      <c r="I76" s="143">
        <f>IFERROR(VLOOKUP($C76,'Apr Plan'!$AG:$AI,2,0)*$G76,0)</f>
        <v>0</v>
      </c>
      <c r="J76" s="143">
        <f>IFERROR(VLOOKUP($C76,'Apr Plan'!$AG:$AI,3,0)*$G76,0)</f>
        <v>0</v>
      </c>
      <c r="K76" s="143">
        <f>IFERROR(INDEX('BI Daily'!$C$13:$DV$102,MATCH($C76,'BI Daily'!$A$13:$A$102,0),MATCH(LEFT(K$39,FIND(".",K$39)-1)&amp;" "&amp;MID(K$38,FIND("April ",K$38)+6,2)&amp;"-Apr",'BI Daily'!$C$3:$DV$3,0)),0)</f>
        <v>0</v>
      </c>
      <c r="L76" s="143">
        <f>IFERROR(INDEX('BI Daily'!$C$13:$DV$102,MATCH($C76,'BI Daily'!$A$13:$A$102,0),MATCH(LEFT(L$39,FIND(".",L$39)-1)&amp;" "&amp;MID(K$38,FIND("April ",K$38)+6,2)&amp;"-Apr",'BI Daily'!$C$3:$DV$3,0)),0)</f>
        <v>0</v>
      </c>
      <c r="M76" s="143">
        <f t="shared" si="34"/>
        <v>0</v>
      </c>
      <c r="N76" s="143">
        <f>IFERROR(INDEX('BI Daily'!$C$13:$DV$102,MATCH($C76,'BI Daily'!$A$13:$A$102,0),MATCH(LEFT(N$39,FIND(".",N$39)-1)&amp;" "&amp;MID(K$38,FIND("April ",K$38)+6,2)&amp;"-Apr",'BI Daily'!$C$3:$DV$3,0)),0)</f>
        <v>0</v>
      </c>
      <c r="O76" s="143">
        <f>IFERROR(INDEX('BI Daily'!$C$13:$DV$102,MATCH($C76,'BI Daily'!$A$13:$A$102,0),MATCH(LEFT(O$39,FIND(".",O$39)-1)&amp;" "&amp;MID(K$38,FIND("April ",K$38)+6,2)&amp;"-Apr",'BI Daily'!$C$3:$DV$3,0)),0)</f>
        <v>0</v>
      </c>
      <c r="P76" s="152" t="str">
        <f>IFERROR(IF(VLOOKUP($C76,'Apr Plan'!$C$7:$J$58,8,0)&lt;=VLOOKUP($C76,MTD!$E$44:$J$139,2,0),"-",(VLOOKUP($C76,'Apr Plan'!$C$7:$J$58,8,0)-VLOOKUP($C76,MTD!$E$44:$F$139,2,0))/(MTD!$B$3-MTD!$A$3)),"-")</f>
        <v>-</v>
      </c>
      <c r="Q76" s="152" t="str">
        <f>IFERROR(IF(VLOOKUP($C76,'Apr Plan'!$C$7:$K$58,9,0)&lt;=VLOOKUP($C76,MTD!$E$44:$I$139,5,0),"-",(VLOOKUP($C76,'Apr Plan'!$C$7:$K$58,9,0)-VLOOKUP($C76,MTD!$E$44:$I$139,5,0))/(MTD!$B$3-MTD!$A$3)),"-")</f>
        <v>-</v>
      </c>
      <c r="R76" s="143">
        <f t="shared" si="35"/>
        <v>0</v>
      </c>
      <c r="S76" s="143">
        <f>IFERROR(INDEX('BI Daily'!$C$13:$DV$102,MATCH($C76,'BI Daily'!$A$13:$A$102,0),MATCH(LEFT(S$39,FIND(".",S$39)-1)&amp;" "&amp;MID(S$38,FIND("April ",S$38)+6,2)&amp;"-Apr",'BI Daily'!$C$3:$DV$3,0)),0)</f>
        <v>0</v>
      </c>
      <c r="T76" s="143">
        <f>IFERROR(INDEX('BI Daily'!$C$13:$DV$102,MATCH($C76,'BI Daily'!$A$13:$A$102,0),MATCH(LEFT(T$39,FIND(".",T$39)-1)&amp;" "&amp;MID(S$38,FIND("April ",S$38)+6,2)&amp;"-Apr",'BI Daily'!$C$3:$DV$3,0)),0)</f>
        <v>0</v>
      </c>
      <c r="U76" s="143">
        <f t="shared" si="36"/>
        <v>0</v>
      </c>
      <c r="V76" s="143">
        <f>IFERROR(INDEX('BI Daily'!$C$13:$DV$102,MATCH($C76,'BI Daily'!$A$13:$A$102,0),MATCH(LEFT(V$39,FIND(".",V$39)-1)&amp;" "&amp;MID(S$38,FIND("April ",S$38)+6,2)&amp;"-Apr",'BI Daily'!$C$3:$DV$3,0)),0)</f>
        <v>0</v>
      </c>
      <c r="W76" s="143">
        <f>IFERROR(INDEX('BI Daily'!$C$13:$DV$102,MATCH($C76,'BI Daily'!$A$13:$A$102,0),MATCH(LEFT(W$39,FIND(".",W$39)-1)&amp;" "&amp;MID(S$38,FIND("April ",S$38)+6,2)&amp;"-Apr",'BI Daily'!$C$3:$DV$3,0)),0)</f>
        <v>0</v>
      </c>
      <c r="X76" s="129"/>
      <c r="Y76" s="144" t="str">
        <f t="shared" si="39"/>
        <v>-</v>
      </c>
      <c r="Z76" s="144" t="str">
        <f t="shared" si="40"/>
        <v>-</v>
      </c>
      <c r="AA76" s="144" t="str">
        <f t="shared" si="41"/>
        <v>-</v>
      </c>
      <c r="AB76" s="144" t="str">
        <f t="shared" si="42"/>
        <v>-</v>
      </c>
      <c r="AC76" s="144" t="str">
        <f t="shared" si="37"/>
        <v>-</v>
      </c>
      <c r="AD76" s="144" t="str">
        <f t="shared" si="43"/>
        <v>-</v>
      </c>
      <c r="AE76" s="144" t="str">
        <f t="shared" si="44"/>
        <v>-</v>
      </c>
      <c r="AF76" s="144" t="str">
        <f t="shared" si="45"/>
        <v>-</v>
      </c>
      <c r="AG76" s="144" t="str">
        <f t="shared" si="46"/>
        <v>-</v>
      </c>
      <c r="AH76" s="144" t="str">
        <f t="shared" si="38"/>
        <v>-</v>
      </c>
      <c r="AJ76" s="146"/>
      <c r="AM76" s="127"/>
    </row>
    <row r="77" spans="1:39" x14ac:dyDescent="0.2">
      <c r="A77" s="154" t="str">
        <f>VLOOKUP(C77,'Doctors Data'!$A:$C,3,0)</f>
        <v>FWZ</v>
      </c>
      <c r="B77" s="155" t="str">
        <f>IFERROR(VLOOKUP(C77,'Doctors Data'!$A:$D,4,0),VLOOKUP(C77,BI!$A:$B,2,0))</f>
        <v>Urology</v>
      </c>
      <c r="C77" s="141" t="str">
        <f>'BI Daily'!A50</f>
        <v>MOHAMMED HASSAN EMAM NASSAR</v>
      </c>
      <c r="D77" s="142">
        <f>IFERROR(VLOOKUP(C77,'Apr Plan'!$C$7:$O$58,13,0),0)</f>
        <v>6</v>
      </c>
      <c r="E77" s="142">
        <f>IFERROR(VLOOKUP(C77,'BI Daily'!$EC$11:$FJ$102,34,0),0)</f>
        <v>7</v>
      </c>
      <c r="F77" s="143">
        <f>IFERROR(VLOOKUP($C77,'Apr Plan'!$C$7:$K$58,8,0)/VLOOKUP($C77,'Apr Plan'!$C$7:$K$58,5,0),0)</f>
        <v>11.8</v>
      </c>
      <c r="G77" s="143">
        <f>IFERROR(VLOOKUP($C77,'Apr Plan'!$C$7:$K$58,9,0)/VLOOKUP($C77,'Apr Plan'!$C$7:$K$58,5,0),0)</f>
        <v>5608.54</v>
      </c>
      <c r="H77" s="143">
        <f t="shared" si="33"/>
        <v>475.29999999999995</v>
      </c>
      <c r="I77" s="143">
        <f>IFERROR(VLOOKUP($C77,'Apr Plan'!$AG:$AI,2,0)*$G77,0)</f>
        <v>5499.8690448360467</v>
      </c>
      <c r="J77" s="143">
        <f>IFERROR(VLOOKUP($C77,'Apr Plan'!$AG:$AI,3,0)*$G77,0)</f>
        <v>108.67095516395339</v>
      </c>
      <c r="K77" s="143">
        <f>IFERROR(INDEX('BI Daily'!$C$13:$DV$102,MATCH($C77,'BI Daily'!$A$13:$A$102,0),MATCH(LEFT(K$39,FIND(".",K$39)-1)&amp;" "&amp;MID(K$38,FIND("April ",K$38)+6,2)&amp;"-Apr",'BI Daily'!$C$3:$DV$3,0)),0)</f>
        <v>10</v>
      </c>
      <c r="L77" s="143">
        <f>IFERROR(INDEX('BI Daily'!$C$13:$DV$102,MATCH($C77,'BI Daily'!$A$13:$A$102,0),MATCH(LEFT(L$39,FIND(".",L$39)-1)&amp;" "&amp;MID(K$38,FIND("April ",K$38)+6,2)&amp;"-Apr",'BI Daily'!$C$3:$DV$3,0)),0)</f>
        <v>3668</v>
      </c>
      <c r="M77" s="143">
        <f t="shared" si="34"/>
        <v>366.8</v>
      </c>
      <c r="N77" s="143">
        <f>IFERROR(INDEX('BI Daily'!$C$13:$DV$102,MATCH($C77,'BI Daily'!$A$13:$A$102,0),MATCH(LEFT(N$39,FIND(".",N$39)-1)&amp;" "&amp;MID(K$38,FIND("April ",K$38)+6,2)&amp;"-Apr",'BI Daily'!$C$3:$DV$3,0)),0)</f>
        <v>3668</v>
      </c>
      <c r="O77" s="143">
        <f>IFERROR(INDEX('BI Daily'!$C$13:$DV$102,MATCH($C77,'BI Daily'!$A$13:$A$102,0),MATCH(LEFT(O$39,FIND(".",O$39)-1)&amp;" "&amp;MID(K$38,FIND("April ",K$38)+6,2)&amp;"-Apr",'BI Daily'!$C$3:$DV$3,0)),0)</f>
        <v>0</v>
      </c>
      <c r="P77" s="152">
        <f>IFERROR(IF(VLOOKUP($C77,'Apr Plan'!$C$7:$J$58,8,0)&lt;=VLOOKUP($C77,MTD!$E$44:$J$139,2,0),"-",(VLOOKUP($C77,'Apr Plan'!$C$7:$J$58,8,0)-VLOOKUP($C77,MTD!$E$44:$F$139,2,0))/(MTD!$B$3-MTD!$A$3)),"-")</f>
        <v>12.947368421052632</v>
      </c>
      <c r="Q77" s="152">
        <f>IFERROR(IF(VLOOKUP($C77,'Apr Plan'!$C$7:$K$58,9,0)&lt;=VLOOKUP($C77,MTD!$E$44:$I$139,5,0),"-",(VLOOKUP($C77,'Apr Plan'!$C$7:$K$58,9,0)-VLOOKUP($C77,MTD!$E$44:$I$139,5,0))/(MTD!$B$3-MTD!$A$3)),"-")</f>
        <v>6084.6815789473685</v>
      </c>
      <c r="R77" s="143">
        <f t="shared" si="35"/>
        <v>469.95508130081299</v>
      </c>
      <c r="S77" s="143">
        <f>IFERROR(INDEX('BI Daily'!$C$13:$DV$102,MATCH($C77,'BI Daily'!$A$13:$A$102,0),MATCH(LEFT(S$39,FIND(".",S$39)-1)&amp;" "&amp;MID(S$38,FIND("April ",S$38)+6,2)&amp;"-Apr",'BI Daily'!$C$3:$DV$3,0)),0)</f>
        <v>7</v>
      </c>
      <c r="T77" s="143">
        <f>IFERROR(INDEX('BI Daily'!$C$13:$DV$102,MATCH($C77,'BI Daily'!$A$13:$A$102,0),MATCH(LEFT(T$39,FIND(".",T$39)-1)&amp;" "&amp;MID(S$38,FIND("April ",S$38)+6,2)&amp;"-Apr",'BI Daily'!$C$3:$DV$3,0)),0)</f>
        <v>3652.5</v>
      </c>
      <c r="U77" s="143">
        <f t="shared" si="36"/>
        <v>521.78571428571433</v>
      </c>
      <c r="V77" s="143">
        <f>IFERROR(INDEX('BI Daily'!$C$13:$DV$102,MATCH($C77,'BI Daily'!$A$13:$A$102,0),MATCH(LEFT(V$39,FIND(".",V$39)-1)&amp;" "&amp;MID(S$38,FIND("April ",S$38)+6,2)&amp;"-Apr",'BI Daily'!$C$3:$DV$3,0)),0)</f>
        <v>3580.5</v>
      </c>
      <c r="W77" s="143">
        <f>IFERROR(INDEX('BI Daily'!$C$13:$DV$102,MATCH($C77,'BI Daily'!$A$13:$A$102,0),MATCH(LEFT(W$39,FIND(".",W$39)-1)&amp;" "&amp;MID(S$38,FIND("April ",S$38)+6,2)&amp;"-Apr",'BI Daily'!$C$3:$DV$3,0)),0)</f>
        <v>72</v>
      </c>
      <c r="X77" s="129"/>
      <c r="Y77" s="144">
        <f t="shared" si="39"/>
        <v>0.84745762711864403</v>
      </c>
      <c r="Z77" s="144">
        <f t="shared" si="40"/>
        <v>0.7717231222385863</v>
      </c>
      <c r="AA77" s="144">
        <f t="shared" si="41"/>
        <v>0.6669249704125173</v>
      </c>
      <c r="AB77" s="144">
        <f t="shared" si="42"/>
        <v>0</v>
      </c>
      <c r="AC77" s="144">
        <f t="shared" si="37"/>
        <v>0.7944434737026036</v>
      </c>
      <c r="AD77" s="144">
        <f t="shared" si="43"/>
        <v>1</v>
      </c>
      <c r="AE77" s="144">
        <f t="shared" si="44"/>
        <v>0.70297056810403824</v>
      </c>
      <c r="AF77" s="144">
        <f t="shared" si="45"/>
        <v>1.0244379276637341</v>
      </c>
      <c r="AG77" s="144">
        <f t="shared" si="46"/>
        <v>0</v>
      </c>
      <c r="AH77" s="144">
        <f t="shared" si="38"/>
        <v>0.79207939767282665</v>
      </c>
      <c r="AJ77" s="146"/>
      <c r="AM77" s="127"/>
    </row>
    <row r="78" spans="1:39" x14ac:dyDescent="0.2">
      <c r="A78" s="154" t="str">
        <f>VLOOKUP(C78,'Doctors Data'!$A:$C,3,0)</f>
        <v>FWZ</v>
      </c>
      <c r="B78" s="155" t="str">
        <f>IFERROR(VLOOKUP(C78,'Doctors Data'!$A:$D,4,0),VLOOKUP(C78,BI!$A:$B,2,0))</f>
        <v>Internal Medicine</v>
      </c>
      <c r="C78" s="141" t="str">
        <f>'BI Daily'!A51</f>
        <v>MONA MAHMOUD ABDULRAHMAN AL AWADI</v>
      </c>
      <c r="D78" s="142">
        <f>IFERROR(VLOOKUP(C78,'Apr Plan'!$C$7:$O$58,13,0),0)</f>
        <v>6</v>
      </c>
      <c r="E78" s="142">
        <f>IFERROR(VLOOKUP(C78,'BI Daily'!$EC$11:$FJ$102,34,0),0)</f>
        <v>6</v>
      </c>
      <c r="F78" s="143">
        <f>IFERROR(VLOOKUP($C78,'Apr Plan'!$C$7:$K$58,8,0)/VLOOKUP($C78,'Apr Plan'!$C$7:$K$58,5,0),0)</f>
        <v>5.59</v>
      </c>
      <c r="G78" s="143">
        <f>IFERROR(VLOOKUP($C78,'Apr Plan'!$C$7:$K$58,9,0)/VLOOKUP($C78,'Apr Plan'!$C$7:$K$58,5,0),0)</f>
        <v>2033.3625</v>
      </c>
      <c r="H78" s="143">
        <f t="shared" si="33"/>
        <v>363.75</v>
      </c>
      <c r="I78" s="143">
        <f>IFERROR(VLOOKUP($C78,'Apr Plan'!$AG:$AI,2,0)*$G78,0)</f>
        <v>1926.0572076772528</v>
      </c>
      <c r="J78" s="143">
        <f>IFERROR(VLOOKUP($C78,'Apr Plan'!$AG:$AI,3,0)*$G78,0)</f>
        <v>107.30529232274733</v>
      </c>
      <c r="K78" s="143">
        <f>IFERROR(INDEX('BI Daily'!$C$13:$DV$102,MATCH($C78,'BI Daily'!$A$13:$A$102,0),MATCH(LEFT(K$39,FIND(".",K$39)-1)&amp;" "&amp;MID(K$38,FIND("April ",K$38)+6,2)&amp;"-Apr",'BI Daily'!$C$3:$DV$3,0)),0)</f>
        <v>3</v>
      </c>
      <c r="L78" s="143">
        <f>IFERROR(INDEX('BI Daily'!$C$13:$DV$102,MATCH($C78,'BI Daily'!$A$13:$A$102,0),MATCH(LEFT(L$39,FIND(".",L$39)-1)&amp;" "&amp;MID(K$38,FIND("April ",K$38)+6,2)&amp;"-Apr",'BI Daily'!$C$3:$DV$3,0)),0)</f>
        <v>1346</v>
      </c>
      <c r="M78" s="143">
        <f t="shared" si="34"/>
        <v>448.66666666666669</v>
      </c>
      <c r="N78" s="143">
        <f>IFERROR(INDEX('BI Daily'!$C$13:$DV$102,MATCH($C78,'BI Daily'!$A$13:$A$102,0),MATCH(LEFT(N$39,FIND(".",N$39)-1)&amp;" "&amp;MID(K$38,FIND("April ",K$38)+6,2)&amp;"-Apr",'BI Daily'!$C$3:$DV$3,0)),0)</f>
        <v>1346</v>
      </c>
      <c r="O78" s="143">
        <f>IFERROR(INDEX('BI Daily'!$C$13:$DV$102,MATCH($C78,'BI Daily'!$A$13:$A$102,0),MATCH(LEFT(O$39,FIND(".",O$39)-1)&amp;" "&amp;MID(K$38,FIND("April ",K$38)+6,2)&amp;"-Apr",'BI Daily'!$C$3:$DV$3,0)),0)</f>
        <v>0</v>
      </c>
      <c r="P78" s="152">
        <f>IFERROR(IF(VLOOKUP($C78,'Apr Plan'!$C$7:$J$58,8,0)&lt;=VLOOKUP($C78,MTD!$E$44:$J$139,2,0),"-",(VLOOKUP($C78,'Apr Plan'!$C$7:$J$58,8,0)-VLOOKUP($C78,MTD!$E$44:$F$139,2,0))/(MTD!$B$3-MTD!$A$3)),"-")</f>
        <v>6.5657894736842106</v>
      </c>
      <c r="Q78" s="152">
        <f>IFERROR(IF(VLOOKUP($C78,'Apr Plan'!$C$7:$K$58,9,0)&lt;=VLOOKUP($C78,MTD!$E$44:$I$139,5,0),"-",(VLOOKUP($C78,'Apr Plan'!$C$7:$K$58,9,0)-VLOOKUP($C78,MTD!$E$44:$I$139,5,0))/(MTD!$B$3-MTD!$A$3)),"-")</f>
        <v>2419.3980263157896</v>
      </c>
      <c r="R78" s="143">
        <f t="shared" si="35"/>
        <v>368.48547094188376</v>
      </c>
      <c r="S78" s="143">
        <f>IFERROR(INDEX('BI Daily'!$C$13:$DV$102,MATCH($C78,'BI Daily'!$A$13:$A$102,0),MATCH(LEFT(S$39,FIND(".",S$39)-1)&amp;" "&amp;MID(S$38,FIND("April ",S$38)+6,2)&amp;"-Apr",'BI Daily'!$C$3:$DV$3,0)),0)</f>
        <v>2</v>
      </c>
      <c r="T78" s="143">
        <f>IFERROR(INDEX('BI Daily'!$C$13:$DV$102,MATCH($C78,'BI Daily'!$A$13:$A$102,0),MATCH(LEFT(T$39,FIND(".",T$39)-1)&amp;" "&amp;MID(S$38,FIND("April ",S$38)+6,2)&amp;"-Apr",'BI Daily'!$C$3:$DV$3,0)),0)</f>
        <v>185</v>
      </c>
      <c r="U78" s="143">
        <f t="shared" si="36"/>
        <v>92.5</v>
      </c>
      <c r="V78" s="143">
        <f>IFERROR(INDEX('BI Daily'!$C$13:$DV$102,MATCH($C78,'BI Daily'!$A$13:$A$102,0),MATCH(LEFT(V$39,FIND(".",V$39)-1)&amp;" "&amp;MID(S$38,FIND("April ",S$38)+6,2)&amp;"-Apr",'BI Daily'!$C$3:$DV$3,0)),0)</f>
        <v>185</v>
      </c>
      <c r="W78" s="143">
        <f>IFERROR(INDEX('BI Daily'!$C$13:$DV$102,MATCH($C78,'BI Daily'!$A$13:$A$102,0),MATCH(LEFT(W$39,FIND(".",W$39)-1)&amp;" "&amp;MID(S$38,FIND("April ",S$38)+6,2)&amp;"-Apr",'BI Daily'!$C$3:$DV$3,0)),0)</f>
        <v>0</v>
      </c>
      <c r="X78" s="129"/>
      <c r="Y78" s="144">
        <f t="shared" si="39"/>
        <v>0.53667262969588547</v>
      </c>
      <c r="Z78" s="144">
        <f t="shared" si="40"/>
        <v>1.2334478808705613</v>
      </c>
      <c r="AA78" s="144">
        <f t="shared" si="41"/>
        <v>0.69883697879525686</v>
      </c>
      <c r="AB78" s="144">
        <f t="shared" si="42"/>
        <v>0</v>
      </c>
      <c r="AC78" s="144">
        <f t="shared" si="37"/>
        <v>1.0244153055181586</v>
      </c>
      <c r="AD78" s="144">
        <f t="shared" si="43"/>
        <v>1</v>
      </c>
      <c r="AE78" s="144">
        <f t="shared" si="44"/>
        <v>1</v>
      </c>
      <c r="AF78" s="144">
        <f t="shared" si="45"/>
        <v>7.275675675675676</v>
      </c>
      <c r="AG78" s="144" t="str">
        <f t="shared" si="46"/>
        <v>-</v>
      </c>
      <c r="AH78" s="144">
        <f t="shared" si="38"/>
        <v>1</v>
      </c>
      <c r="AJ78" s="146"/>
      <c r="AM78" s="127"/>
    </row>
    <row r="79" spans="1:39" x14ac:dyDescent="0.2">
      <c r="A79" s="154" t="str">
        <f>VLOOKUP(C79,'Doctors Data'!$A:$C,3,0)</f>
        <v>SNB</v>
      </c>
      <c r="B79" s="155" t="str">
        <f>IFERROR(VLOOKUP(C79,'Doctors Data'!$A:$D,4,0),VLOOKUP(C79,BI!$A:$B,2,0))</f>
        <v>General Surgery</v>
      </c>
      <c r="C79" s="141" t="str">
        <f>'BI Daily'!A52</f>
        <v>Mosab Ibrahim Hassan Saleh</v>
      </c>
      <c r="D79" s="142">
        <f>IFERROR(VLOOKUP(C79,'Apr Plan'!$C$7:$O$58,13,0),0)</f>
        <v>6</v>
      </c>
      <c r="E79" s="142">
        <f>IFERROR(VLOOKUP(C79,'BI Daily'!$EC$11:$FJ$102,34,0),0)</f>
        <v>6</v>
      </c>
      <c r="F79" s="143">
        <f>IFERROR(VLOOKUP($C79,'Apr Plan'!$C$7:$K$58,8,0)/VLOOKUP($C79,'Apr Plan'!$C$7:$K$58,5,0),0)</f>
        <v>3.6</v>
      </c>
      <c r="G79" s="143">
        <f>IFERROR(VLOOKUP($C79,'Apr Plan'!$C$7:$K$58,9,0)/VLOOKUP($C79,'Apr Plan'!$C$7:$K$58,5,0),0)</f>
        <v>1571.4</v>
      </c>
      <c r="H79" s="143">
        <f t="shared" si="33"/>
        <v>436.5</v>
      </c>
      <c r="I79" s="143">
        <f>IFERROR(VLOOKUP($C79,'Apr Plan'!$AG:$AI,2,0)*$G79,0)</f>
        <v>1451.5830501841481</v>
      </c>
      <c r="J79" s="143">
        <f>IFERROR(VLOOKUP($C79,'Apr Plan'!$AG:$AI,3,0)*$G79,0)</f>
        <v>119.81694981585191</v>
      </c>
      <c r="K79" s="143">
        <f>IFERROR(INDEX('BI Daily'!$C$13:$DV$102,MATCH($C79,'BI Daily'!$A$13:$A$102,0),MATCH(LEFT(K$39,FIND(".",K$39)-1)&amp;" "&amp;MID(K$38,FIND("April ",K$38)+6,2)&amp;"-Apr",'BI Daily'!$C$3:$DV$3,0)),0)</f>
        <v>2</v>
      </c>
      <c r="L79" s="143">
        <f>IFERROR(INDEX('BI Daily'!$C$13:$DV$102,MATCH($C79,'BI Daily'!$A$13:$A$102,0),MATCH(LEFT(L$39,FIND(".",L$39)-1)&amp;" "&amp;MID(K$38,FIND("April ",K$38)+6,2)&amp;"-Apr",'BI Daily'!$C$3:$DV$3,0)),0)</f>
        <v>162.47</v>
      </c>
      <c r="M79" s="143">
        <f t="shared" si="34"/>
        <v>81.234999999999999</v>
      </c>
      <c r="N79" s="143">
        <f>IFERROR(INDEX('BI Daily'!$C$13:$DV$102,MATCH($C79,'BI Daily'!$A$13:$A$102,0),MATCH(LEFT(N$39,FIND(".",N$39)-1)&amp;" "&amp;MID(K$38,FIND("April ",K$38)+6,2)&amp;"-Apr",'BI Daily'!$C$3:$DV$3,0)),0)</f>
        <v>162.47</v>
      </c>
      <c r="O79" s="143">
        <f>IFERROR(INDEX('BI Daily'!$C$13:$DV$102,MATCH($C79,'BI Daily'!$A$13:$A$102,0),MATCH(LEFT(O$39,FIND(".",O$39)-1)&amp;" "&amp;MID(K$38,FIND("April ",K$38)+6,2)&amp;"-Apr",'BI Daily'!$C$3:$DV$3,0)),0)</f>
        <v>0</v>
      </c>
      <c r="P79" s="152">
        <f>IFERROR(IF(VLOOKUP($C79,'Apr Plan'!$C$7:$J$58,8,0)&lt;=VLOOKUP($C79,MTD!$E$44:$J$139,2,0),"-",(VLOOKUP($C79,'Apr Plan'!$C$7:$J$58,8,0)-VLOOKUP($C79,MTD!$E$44:$F$139,2,0))/(MTD!$B$3-MTD!$A$3)),"-")</f>
        <v>4.3684210526315788</v>
      </c>
      <c r="Q79" s="152">
        <f>IFERROR(IF(VLOOKUP($C79,'Apr Plan'!$C$7:$K$58,9,0)&lt;=VLOOKUP($C79,MTD!$E$44:$I$139,5,0),"-",(VLOOKUP($C79,'Apr Plan'!$C$7:$K$58,9,0)-VLOOKUP($C79,MTD!$E$44:$I$139,5,0))/(MTD!$B$3-MTD!$A$3)),"-")</f>
        <v>1961.2647368421051</v>
      </c>
      <c r="R79" s="143">
        <f t="shared" si="35"/>
        <v>448.96421686746987</v>
      </c>
      <c r="S79" s="143">
        <f>IFERROR(INDEX('BI Daily'!$C$13:$DV$102,MATCH($C79,'BI Daily'!$A$13:$A$102,0),MATCH(LEFT(S$39,FIND(".",S$39)-1)&amp;" "&amp;MID(S$38,FIND("April ",S$38)+6,2)&amp;"-Apr",'BI Daily'!$C$3:$DV$3,0)),0)</f>
        <v>3</v>
      </c>
      <c r="T79" s="143">
        <f>IFERROR(INDEX('BI Daily'!$C$13:$DV$102,MATCH($C79,'BI Daily'!$A$13:$A$102,0),MATCH(LEFT(T$39,FIND(".",T$39)-1)&amp;" "&amp;MID(S$38,FIND("April ",S$38)+6,2)&amp;"-Apr",'BI Daily'!$C$3:$DV$3,0)),0)</f>
        <v>1123.32</v>
      </c>
      <c r="U79" s="143">
        <f t="shared" si="36"/>
        <v>374.44</v>
      </c>
      <c r="V79" s="143">
        <f>IFERROR(INDEX('BI Daily'!$C$13:$DV$102,MATCH($C79,'BI Daily'!$A$13:$A$102,0),MATCH(LEFT(V$39,FIND(".",V$39)-1)&amp;" "&amp;MID(S$38,FIND("April ",S$38)+6,2)&amp;"-Apr",'BI Daily'!$C$3:$DV$3,0)),0)</f>
        <v>1123.32</v>
      </c>
      <c r="W79" s="143">
        <f>IFERROR(INDEX('BI Daily'!$C$13:$DV$102,MATCH($C79,'BI Daily'!$A$13:$A$102,0),MATCH(LEFT(W$39,FIND(".",W$39)-1)&amp;" "&amp;MID(S$38,FIND("April ",S$38)+6,2)&amp;"-Apr",'BI Daily'!$C$3:$DV$3,0)),0)</f>
        <v>0</v>
      </c>
      <c r="X79" s="129"/>
      <c r="Y79" s="144">
        <f t="shared" si="39"/>
        <v>0.55555555555555558</v>
      </c>
      <c r="Z79" s="144">
        <f t="shared" si="40"/>
        <v>0.1861053837342497</v>
      </c>
      <c r="AA79" s="144">
        <f t="shared" si="41"/>
        <v>0.11192607958558694</v>
      </c>
      <c r="AB79" s="144">
        <f t="shared" si="42"/>
        <v>0</v>
      </c>
      <c r="AC79" s="144">
        <f t="shared" si="37"/>
        <v>0.2969404352806414</v>
      </c>
      <c r="AD79" s="144">
        <f t="shared" si="43"/>
        <v>0.66666666666666663</v>
      </c>
      <c r="AE79" s="144">
        <f t="shared" si="44"/>
        <v>0.21695064629847238</v>
      </c>
      <c r="AF79" s="144">
        <f t="shared" si="45"/>
        <v>0.14463376419898161</v>
      </c>
      <c r="AG79" s="144" t="str">
        <f t="shared" si="46"/>
        <v>-</v>
      </c>
      <c r="AH79" s="144">
        <f t="shared" si="38"/>
        <v>0.35186545240893063</v>
      </c>
      <c r="AJ79" s="146"/>
      <c r="AM79" s="127"/>
    </row>
    <row r="80" spans="1:39" x14ac:dyDescent="0.2">
      <c r="A80" s="154" t="str">
        <f>VLOOKUP(C80,'Doctors Data'!$A:$C,3,0)</f>
        <v>FWZ</v>
      </c>
      <c r="B80" s="155" t="str">
        <f>IFERROR(VLOOKUP(C80,'Doctors Data'!$A:$D,4,0),VLOOKUP(C80,BI!$A:$B,2,0))</f>
        <v>OBE &amp; GYN</v>
      </c>
      <c r="C80" s="141" t="str">
        <f>'BI Daily'!A53</f>
        <v>NABILA TAHA ALI SAFAN</v>
      </c>
      <c r="D80" s="142">
        <f>IFERROR(VLOOKUP(C80,'Apr Plan'!$C$7:$O$58,13,0),0)</f>
        <v>6</v>
      </c>
      <c r="E80" s="142">
        <f>IFERROR(VLOOKUP(C80,'BI Daily'!$EC$11:$FJ$102,34,0),0)</f>
        <v>7</v>
      </c>
      <c r="F80" s="143">
        <f>IFERROR(VLOOKUP($C80,'Apr Plan'!$C$7:$K$58,8,0)/VLOOKUP($C80,'Apr Plan'!$C$7:$K$58,5,0),0)</f>
        <v>9.68</v>
      </c>
      <c r="G80" s="143">
        <f>IFERROR(VLOOKUP($C80,'Apr Plan'!$C$7:$K$58,9,0)/VLOOKUP($C80,'Apr Plan'!$C$7:$K$58,5,0),0)</f>
        <v>4300.4367999999995</v>
      </c>
      <c r="H80" s="143">
        <f t="shared" si="33"/>
        <v>444.25999999999993</v>
      </c>
      <c r="I80" s="143">
        <f>IFERROR(VLOOKUP($C80,'Apr Plan'!$AG:$AI,2,0)*$G80,0)</f>
        <v>4193.8261680585929</v>
      </c>
      <c r="J80" s="143">
        <f>IFERROR(VLOOKUP($C80,'Apr Plan'!$AG:$AI,3,0)*$G80,0)</f>
        <v>106.61063194140665</v>
      </c>
      <c r="K80" s="143">
        <f>IFERROR(INDEX('BI Daily'!$C$13:$DV$102,MATCH($C80,'BI Daily'!$A$13:$A$102,0),MATCH(LEFT(K$39,FIND(".",K$39)-1)&amp;" "&amp;MID(K$38,FIND("April ",K$38)+6,2)&amp;"-Apr",'BI Daily'!$C$3:$DV$3,0)),0)</f>
        <v>10</v>
      </c>
      <c r="L80" s="143">
        <f>IFERROR(INDEX('BI Daily'!$C$13:$DV$102,MATCH($C80,'BI Daily'!$A$13:$A$102,0),MATCH(LEFT(L$39,FIND(".",L$39)-1)&amp;" "&amp;MID(K$38,FIND("April ",K$38)+6,2)&amp;"-Apr",'BI Daily'!$C$3:$DV$3,0)),0)</f>
        <v>2486.5</v>
      </c>
      <c r="M80" s="143">
        <f t="shared" si="34"/>
        <v>248.65</v>
      </c>
      <c r="N80" s="143">
        <f>IFERROR(INDEX('BI Daily'!$C$13:$DV$102,MATCH($C80,'BI Daily'!$A$13:$A$102,0),MATCH(LEFT(N$39,FIND(".",N$39)-1)&amp;" "&amp;MID(K$38,FIND("April ",K$38)+6,2)&amp;"-Apr",'BI Daily'!$C$3:$DV$3,0)),0)</f>
        <v>2486.5</v>
      </c>
      <c r="O80" s="143">
        <f>IFERROR(INDEX('BI Daily'!$C$13:$DV$102,MATCH($C80,'BI Daily'!$A$13:$A$102,0),MATCH(LEFT(O$39,FIND(".",O$39)-1)&amp;" "&amp;MID(K$38,FIND("April ",K$38)+6,2)&amp;"-Apr",'BI Daily'!$C$3:$DV$3,0)),0)</f>
        <v>0</v>
      </c>
      <c r="P80" s="152">
        <f>IFERROR(IF(VLOOKUP($C80,'Apr Plan'!$C$7:$J$58,8,0)&lt;=VLOOKUP($C80,MTD!$E$44:$J$139,2,0),"-",(VLOOKUP($C80,'Apr Plan'!$C$7:$J$58,8,0)-VLOOKUP($C80,MTD!$E$44:$F$139,2,0))/(MTD!$B$3-MTD!$A$3)),"-")</f>
        <v>9.5789473684210531</v>
      </c>
      <c r="Q80" s="152">
        <f>IFERROR(IF(VLOOKUP($C80,'Apr Plan'!$C$7:$K$58,9,0)&lt;=VLOOKUP($C80,MTD!$E$44:$I$139,5,0),"-",(VLOOKUP($C80,'Apr Plan'!$C$7:$K$58,9,0)-VLOOKUP($C80,MTD!$E$44:$I$139,5,0))/(MTD!$B$3-MTD!$A$3)),"-")</f>
        <v>4578.8142105263159</v>
      </c>
      <c r="R80" s="143">
        <f t="shared" si="35"/>
        <v>478.00807692307694</v>
      </c>
      <c r="S80" s="143">
        <f>IFERROR(INDEX('BI Daily'!$C$13:$DV$102,MATCH($C80,'BI Daily'!$A$13:$A$102,0),MATCH(LEFT(S$39,FIND(".",S$39)-1)&amp;" "&amp;MID(S$38,FIND("April ",S$38)+6,2)&amp;"-Apr",'BI Daily'!$C$3:$DV$3,0)),0)</f>
        <v>6</v>
      </c>
      <c r="T80" s="143">
        <f>IFERROR(INDEX('BI Daily'!$C$13:$DV$102,MATCH($C80,'BI Daily'!$A$13:$A$102,0),MATCH(LEFT(T$39,FIND(".",T$39)-1)&amp;" "&amp;MID(S$38,FIND("April ",S$38)+6,2)&amp;"-Apr",'BI Daily'!$C$3:$DV$3,0)),0)</f>
        <v>1485</v>
      </c>
      <c r="U80" s="143">
        <f t="shared" si="36"/>
        <v>247.5</v>
      </c>
      <c r="V80" s="143">
        <f>IFERROR(INDEX('BI Daily'!$C$13:$DV$102,MATCH($C80,'BI Daily'!$A$13:$A$102,0),MATCH(LEFT(V$39,FIND(".",V$39)-1)&amp;" "&amp;MID(S$38,FIND("April ",S$38)+6,2)&amp;"-Apr",'BI Daily'!$C$3:$DV$3,0)),0)</f>
        <v>1485</v>
      </c>
      <c r="W80" s="143">
        <f>IFERROR(INDEX('BI Daily'!$C$13:$DV$102,MATCH($C80,'BI Daily'!$A$13:$A$102,0),MATCH(LEFT(W$39,FIND(".",W$39)-1)&amp;" "&amp;MID(S$38,FIND("April ",S$38)+6,2)&amp;"-Apr",'BI Daily'!$C$3:$DV$3,0)),0)</f>
        <v>0</v>
      </c>
      <c r="X80" s="129"/>
      <c r="Y80" s="144">
        <f t="shared" si="39"/>
        <v>1.0330578512396695</v>
      </c>
      <c r="Z80" s="144">
        <f t="shared" si="40"/>
        <v>0.55969477333093243</v>
      </c>
      <c r="AA80" s="144">
        <f t="shared" si="41"/>
        <v>0.59289534195239457</v>
      </c>
      <c r="AB80" s="144">
        <f t="shared" si="42"/>
        <v>0</v>
      </c>
      <c r="AC80" s="144">
        <f t="shared" si="37"/>
        <v>0.70170369670355348</v>
      </c>
      <c r="AD80" s="144">
        <f t="shared" si="43"/>
        <v>1</v>
      </c>
      <c r="AE80" s="144">
        <f t="shared" si="44"/>
        <v>1</v>
      </c>
      <c r="AF80" s="144">
        <f t="shared" si="45"/>
        <v>1.6744107744107743</v>
      </c>
      <c r="AG80" s="144" t="str">
        <f t="shared" si="46"/>
        <v>-</v>
      </c>
      <c r="AH80" s="144">
        <f t="shared" si="38"/>
        <v>1</v>
      </c>
      <c r="AJ80" s="146"/>
      <c r="AM80" s="127"/>
    </row>
    <row r="81" spans="1:39" x14ac:dyDescent="0.2">
      <c r="A81" s="154" t="str">
        <f>VLOOKUP(C81,'Doctors Data'!$A:$C,3,0)</f>
        <v>SNB</v>
      </c>
      <c r="B81" s="155" t="str">
        <f>IFERROR(VLOOKUP(C81,'Doctors Data'!$A:$D,4,0),VLOOKUP(C81,BI!$A:$B,2,0))</f>
        <v>Nutrition</v>
      </c>
      <c r="C81" s="141" t="str">
        <f>'BI Daily'!A54</f>
        <v>NADA MOHAMED RATEB JAWISH</v>
      </c>
      <c r="D81" s="142">
        <f>IFERROR(VLOOKUP(C81,'Apr Plan'!$C$7:$O$58,13,0),0)</f>
        <v>6</v>
      </c>
      <c r="E81" s="142">
        <f>IFERROR(VLOOKUP(C81,'BI Daily'!$EC$11:$FJ$102,34,0),0)</f>
        <v>6</v>
      </c>
      <c r="F81" s="143">
        <f>IFERROR(VLOOKUP($C81,'Apr Plan'!$C$7:$K$58,8,0)/VLOOKUP($C81,'Apr Plan'!$C$7:$K$58,5,0),0)</f>
        <v>1.8</v>
      </c>
      <c r="G81" s="143">
        <f>IFERROR(VLOOKUP($C81,'Apr Plan'!$C$7:$K$58,9,0)/VLOOKUP($C81,'Apr Plan'!$C$7:$K$58,5,0),0)</f>
        <v>769.98599999999988</v>
      </c>
      <c r="H81" s="143">
        <f t="shared" si="33"/>
        <v>427.76999999999992</v>
      </c>
      <c r="I81" s="143">
        <f>IFERROR(VLOOKUP($C81,'Apr Plan'!$AG:$AI,2,0)*$G81,0)</f>
        <v>769.98599999999988</v>
      </c>
      <c r="J81" s="143">
        <f>IFERROR(VLOOKUP($C81,'Apr Plan'!$AG:$AI,3,0)*$G81,0)</f>
        <v>0</v>
      </c>
      <c r="K81" s="143">
        <f>IFERROR(INDEX('BI Daily'!$C$13:$DV$102,MATCH($C81,'BI Daily'!$A$13:$A$102,0),MATCH(LEFT(K$39,FIND(".",K$39)-1)&amp;" "&amp;MID(K$38,FIND("April ",K$38)+6,2)&amp;"-Apr",'BI Daily'!$C$3:$DV$3,0)),0)</f>
        <v>1</v>
      </c>
      <c r="L81" s="143">
        <f>IFERROR(INDEX('BI Daily'!$C$13:$DV$102,MATCH($C81,'BI Daily'!$A$13:$A$102,0),MATCH(LEFT(L$39,FIND(".",L$39)-1)&amp;" "&amp;MID(K$38,FIND("April ",K$38)+6,2)&amp;"-Apr",'BI Daily'!$C$3:$DV$3,0)),0)</f>
        <v>242</v>
      </c>
      <c r="M81" s="143">
        <f t="shared" si="34"/>
        <v>242</v>
      </c>
      <c r="N81" s="143">
        <f>IFERROR(INDEX('BI Daily'!$C$13:$DV$102,MATCH($C81,'BI Daily'!$A$13:$A$102,0),MATCH(LEFT(N$39,FIND(".",N$39)-1)&amp;" "&amp;MID(K$38,FIND("April ",K$38)+6,2)&amp;"-Apr",'BI Daily'!$C$3:$DV$3,0)),0)</f>
        <v>242</v>
      </c>
      <c r="O81" s="143">
        <f>IFERROR(INDEX('BI Daily'!$C$13:$DV$102,MATCH($C81,'BI Daily'!$A$13:$A$102,0),MATCH(LEFT(O$39,FIND(".",O$39)-1)&amp;" "&amp;MID(K$38,FIND("April ",K$38)+6,2)&amp;"-Apr",'BI Daily'!$C$3:$DV$3,0)),0)</f>
        <v>0</v>
      </c>
      <c r="P81" s="152">
        <f>IFERROR(IF(VLOOKUP($C81,'Apr Plan'!$C$7:$J$58,8,0)&lt;=VLOOKUP($C81,MTD!$E$44:$J$139,2,0),"-",(VLOOKUP($C81,'Apr Plan'!$C$7:$J$58,8,0)-VLOOKUP($C81,MTD!$E$44:$F$139,2,0))/(MTD!$B$3-MTD!$A$3)),"-")</f>
        <v>2.0526315789473686</v>
      </c>
      <c r="Q81" s="152">
        <f>IFERROR(IF(VLOOKUP($C81,'Apr Plan'!$C$7:$K$58,9,0)&lt;=VLOOKUP($C81,MTD!$E$44:$I$139,5,0),"-",(VLOOKUP($C81,'Apr Plan'!$C$7:$K$58,9,0)-VLOOKUP($C81,MTD!$E$44:$I$139,5,0))/(MTD!$B$3-MTD!$A$3)),"-")</f>
        <v>685.19210526315783</v>
      </c>
      <c r="R81" s="143">
        <f t="shared" si="35"/>
        <v>333.81153846153842</v>
      </c>
      <c r="S81" s="143">
        <f>IFERROR(INDEX('BI Daily'!$C$13:$DV$102,MATCH($C81,'BI Daily'!$A$13:$A$102,0),MATCH(LEFT(S$39,FIND(".",S$39)-1)&amp;" "&amp;MID(S$38,FIND("April ",S$38)+6,2)&amp;"-Apr",'BI Daily'!$C$3:$DV$3,0)),0)</f>
        <v>1</v>
      </c>
      <c r="T81" s="143">
        <f>IFERROR(INDEX('BI Daily'!$C$13:$DV$102,MATCH($C81,'BI Daily'!$A$13:$A$102,0),MATCH(LEFT(T$39,FIND(".",T$39)-1)&amp;" "&amp;MID(S$38,FIND("April ",S$38)+6,2)&amp;"-Apr",'BI Daily'!$C$3:$DV$3,0)),0)</f>
        <v>1299</v>
      </c>
      <c r="U81" s="143">
        <f t="shared" si="36"/>
        <v>1299</v>
      </c>
      <c r="V81" s="143">
        <f>IFERROR(INDEX('BI Daily'!$C$13:$DV$102,MATCH($C81,'BI Daily'!$A$13:$A$102,0),MATCH(LEFT(V$39,FIND(".",V$39)-1)&amp;" "&amp;MID(S$38,FIND("April ",S$38)+6,2)&amp;"-Apr",'BI Daily'!$C$3:$DV$3,0)),0)</f>
        <v>1299</v>
      </c>
      <c r="W81" s="143">
        <f>IFERROR(INDEX('BI Daily'!$C$13:$DV$102,MATCH($C81,'BI Daily'!$A$13:$A$102,0),MATCH(LEFT(W$39,FIND(".",W$39)-1)&amp;" "&amp;MID(S$38,FIND("April ",S$38)+6,2)&amp;"-Apr",'BI Daily'!$C$3:$DV$3,0)),0)</f>
        <v>0</v>
      </c>
      <c r="X81" s="129"/>
      <c r="Y81" s="144">
        <f t="shared" si="39"/>
        <v>0.55555555555555558</v>
      </c>
      <c r="Z81" s="144">
        <f t="shared" si="40"/>
        <v>0.56572457161558787</v>
      </c>
      <c r="AA81" s="144">
        <f t="shared" si="41"/>
        <v>0.31429142867532661</v>
      </c>
      <c r="AB81" s="144" t="str">
        <f t="shared" si="42"/>
        <v>-</v>
      </c>
      <c r="AC81" s="144">
        <f t="shared" si="37"/>
        <v>0.56267386679757814</v>
      </c>
      <c r="AD81" s="144">
        <f t="shared" si="43"/>
        <v>1</v>
      </c>
      <c r="AE81" s="144">
        <f t="shared" si="44"/>
        <v>0.18629715165511931</v>
      </c>
      <c r="AF81" s="144">
        <f t="shared" si="45"/>
        <v>0.18629715165511931</v>
      </c>
      <c r="AG81" s="144" t="str">
        <f t="shared" si="46"/>
        <v>-</v>
      </c>
      <c r="AH81" s="144">
        <f t="shared" si="38"/>
        <v>0.43040800615858349</v>
      </c>
      <c r="AJ81" s="146"/>
      <c r="AM81" s="127"/>
    </row>
    <row r="82" spans="1:39" x14ac:dyDescent="0.2">
      <c r="A82" s="154" t="str">
        <f>VLOOKUP(C82,'Doctors Data'!$A:$C,3,0)</f>
        <v>SNB</v>
      </c>
      <c r="B82" s="155" t="str">
        <f>IFERROR(VLOOKUP(C82,'Doctors Data'!$A:$D,4,0),VLOOKUP(C82,BI!$A:$B,2,0))</f>
        <v>Other</v>
      </c>
      <c r="C82" s="141" t="str">
        <f>'BI Daily'!A55</f>
        <v>Not Specified</v>
      </c>
      <c r="D82" s="142">
        <f>IFERROR(VLOOKUP(C82,'Apr Plan'!$C$7:$O$58,13,0),0)</f>
        <v>0</v>
      </c>
      <c r="E82" s="142">
        <f>IFERROR(VLOOKUP(C82,'BI Daily'!$EC$11:$FJ$102,34,0),0)</f>
        <v>0</v>
      </c>
      <c r="F82" s="143">
        <f>IFERROR(VLOOKUP($C82,'Apr Plan'!$C$7:$K$58,8,0)/VLOOKUP($C82,'Apr Plan'!$C$7:$K$58,5,0),0)</f>
        <v>0</v>
      </c>
      <c r="G82" s="143">
        <f>IFERROR(VLOOKUP($C82,'Apr Plan'!$C$7:$K$58,9,0)/VLOOKUP($C82,'Apr Plan'!$C$7:$K$58,5,0),0)</f>
        <v>0</v>
      </c>
      <c r="H82" s="143">
        <f t="shared" si="33"/>
        <v>0</v>
      </c>
      <c r="I82" s="143">
        <f>IFERROR(VLOOKUP($C82,'Apr Plan'!$AG:$AI,2,0)*$G82,0)</f>
        <v>0</v>
      </c>
      <c r="J82" s="143">
        <f>IFERROR(VLOOKUP($C82,'Apr Plan'!$AG:$AI,3,0)*$G82,0)</f>
        <v>0</v>
      </c>
      <c r="K82" s="143">
        <f>IFERROR(INDEX('BI Daily'!$C$13:$DV$102,MATCH($C82,'BI Daily'!$A$13:$A$102,0),MATCH(LEFT(K$39,FIND(".",K$39)-1)&amp;" "&amp;MID(K$38,FIND("April ",K$38)+6,2)&amp;"-Apr",'BI Daily'!$C$3:$DV$3,0)),0)</f>
        <v>0</v>
      </c>
      <c r="L82" s="143">
        <f>IFERROR(INDEX('BI Daily'!$C$13:$DV$102,MATCH($C82,'BI Daily'!$A$13:$A$102,0),MATCH(LEFT(L$39,FIND(".",L$39)-1)&amp;" "&amp;MID(K$38,FIND("April ",K$38)+6,2)&amp;"-Apr",'BI Daily'!$C$3:$DV$3,0)),0)</f>
        <v>769.62000000000012</v>
      </c>
      <c r="M82" s="143">
        <f t="shared" si="34"/>
        <v>0</v>
      </c>
      <c r="N82" s="143">
        <f>IFERROR(INDEX('BI Daily'!$C$13:$DV$102,MATCH($C82,'BI Daily'!$A$13:$A$102,0),MATCH(LEFT(N$39,FIND(".",N$39)-1)&amp;" "&amp;MID(K$38,FIND("April ",K$38)+6,2)&amp;"-Apr",'BI Daily'!$C$3:$DV$3,0)),0)</f>
        <v>769.62000000000012</v>
      </c>
      <c r="O82" s="143">
        <f>IFERROR(INDEX('BI Daily'!$C$13:$DV$102,MATCH($C82,'BI Daily'!$A$13:$A$102,0),MATCH(LEFT(O$39,FIND(".",O$39)-1)&amp;" "&amp;MID(K$38,FIND("April ",K$38)+6,2)&amp;"-Apr",'BI Daily'!$C$3:$DV$3,0)),0)</f>
        <v>0</v>
      </c>
      <c r="P82" s="152" t="str">
        <f>IFERROR(IF(VLOOKUP($C82,'Apr Plan'!$C$7:$J$58,8,0)&lt;=VLOOKUP($C82,MTD!$E$44:$J$139,2,0),"-",(VLOOKUP($C82,'Apr Plan'!$C$7:$J$58,8,0)-VLOOKUP($C82,MTD!$E$44:$F$139,2,0))/(MTD!$B$3-MTD!$A$3)),"-")</f>
        <v>-</v>
      </c>
      <c r="Q82" s="152" t="str">
        <f>IFERROR(IF(VLOOKUP($C82,'Apr Plan'!$C$7:$K$58,9,0)&lt;=VLOOKUP($C82,MTD!$E$44:$I$139,5,0),"-",(VLOOKUP($C82,'Apr Plan'!$C$7:$K$58,9,0)-VLOOKUP($C82,MTD!$E$44:$I$139,5,0))/(MTD!$B$3-MTD!$A$3)),"-")</f>
        <v>-</v>
      </c>
      <c r="R82" s="143">
        <f t="shared" si="35"/>
        <v>0</v>
      </c>
      <c r="S82" s="143">
        <f>IFERROR(INDEX('BI Daily'!$C$13:$DV$102,MATCH($C82,'BI Daily'!$A$13:$A$102,0),MATCH(LEFT(S$39,FIND(".",S$39)-1)&amp;" "&amp;MID(S$38,FIND("April ",S$38)+6,2)&amp;"-Apr",'BI Daily'!$C$3:$DV$3,0)),0)</f>
        <v>0</v>
      </c>
      <c r="T82" s="143">
        <f>IFERROR(INDEX('BI Daily'!$C$13:$DV$102,MATCH($C82,'BI Daily'!$A$13:$A$102,0),MATCH(LEFT(T$39,FIND(".",T$39)-1)&amp;" "&amp;MID(S$38,FIND("April ",S$38)+6,2)&amp;"-Apr",'BI Daily'!$C$3:$DV$3,0)),0)</f>
        <v>731.25999999999988</v>
      </c>
      <c r="U82" s="143">
        <f t="shared" si="36"/>
        <v>0</v>
      </c>
      <c r="V82" s="143">
        <f>IFERROR(INDEX('BI Daily'!$C$13:$DV$102,MATCH($C82,'BI Daily'!$A$13:$A$102,0),MATCH(LEFT(V$39,FIND(".",V$39)-1)&amp;" "&amp;MID(S$38,FIND("April ",S$38)+6,2)&amp;"-Apr",'BI Daily'!$C$3:$DV$3,0)),0)</f>
        <v>731.25999999999988</v>
      </c>
      <c r="W82" s="143">
        <f>IFERROR(INDEX('BI Daily'!$C$13:$DV$102,MATCH($C82,'BI Daily'!$A$13:$A$102,0),MATCH(LEFT(W$39,FIND(".",W$39)-1)&amp;" "&amp;MID(S$38,FIND("April ",S$38)+6,2)&amp;"-Apr",'BI Daily'!$C$3:$DV$3,0)),0)</f>
        <v>0</v>
      </c>
      <c r="X82" s="129"/>
      <c r="Y82" s="144" t="str">
        <f t="shared" si="39"/>
        <v>-</v>
      </c>
      <c r="Z82" s="144" t="str">
        <f t="shared" si="40"/>
        <v>-</v>
      </c>
      <c r="AA82" s="144" t="str">
        <f t="shared" si="41"/>
        <v>-</v>
      </c>
      <c r="AB82" s="144" t="str">
        <f t="shared" si="42"/>
        <v>-</v>
      </c>
      <c r="AC82" s="144" t="str">
        <f t="shared" si="37"/>
        <v>-</v>
      </c>
      <c r="AD82" s="144" t="str">
        <f t="shared" si="43"/>
        <v>-</v>
      </c>
      <c r="AE82" s="144" t="str">
        <f t="shared" si="44"/>
        <v>-</v>
      </c>
      <c r="AF82" s="144">
        <f t="shared" si="45"/>
        <v>1.0524574022919349</v>
      </c>
      <c r="AG82" s="144" t="str">
        <f t="shared" si="46"/>
        <v>-</v>
      </c>
      <c r="AH82" s="144" t="str">
        <f t="shared" si="38"/>
        <v>-</v>
      </c>
      <c r="AJ82" s="146"/>
      <c r="AM82" s="127"/>
    </row>
    <row r="83" spans="1:39" x14ac:dyDescent="0.2">
      <c r="A83" s="154" t="str">
        <f>VLOOKUP(C83,'Doctors Data'!$A:$C,3,0)</f>
        <v>SNB</v>
      </c>
      <c r="B83" s="155" t="str">
        <f>IFERROR(VLOOKUP(C83,'Doctors Data'!$A:$D,4,0),VLOOKUP(C83,BI!$A:$B,2,0))</f>
        <v>Prosthodontic</v>
      </c>
      <c r="C83" s="141" t="str">
        <f>'BI Daily'!A56</f>
        <v>NUHA ABUBAKER ABDULLAH ALKAFF</v>
      </c>
      <c r="D83" s="142">
        <f>IFERROR(VLOOKUP(C83,'Apr Plan'!$C$7:$O$58,13,0),0)</f>
        <v>3</v>
      </c>
      <c r="E83" s="142">
        <f>IFERROR(VLOOKUP(C83,'BI Daily'!$EC$11:$FJ$102,34,0),0)</f>
        <v>5</v>
      </c>
      <c r="F83" s="143">
        <f>IFERROR(VLOOKUP($C83,'Apr Plan'!$C$7:$K$58,8,0)/VLOOKUP($C83,'Apr Plan'!$C$7:$K$58,5,0),0)</f>
        <v>4.4800000000000004</v>
      </c>
      <c r="G83" s="143">
        <f>IFERROR(VLOOKUP($C83,'Apr Plan'!$C$7:$K$58,9,0)/VLOOKUP($C83,'Apr Plan'!$C$7:$K$58,5,0),0)</f>
        <v>3259.2</v>
      </c>
      <c r="H83" s="143">
        <f t="shared" ref="H83:H90" si="47">IFERROR(G83/F83,0)</f>
        <v>727.49999999999989</v>
      </c>
      <c r="I83" s="143">
        <f>IFERROR(VLOOKUP($C83,'Apr Plan'!$AG:$AI,2,0)*$G83,0)</f>
        <v>2705.8338989126141</v>
      </c>
      <c r="J83" s="143">
        <f>IFERROR(VLOOKUP($C83,'Apr Plan'!$AG:$AI,3,0)*$G83,0)</f>
        <v>553.36610108738546</v>
      </c>
      <c r="K83" s="143">
        <f>IFERROR(INDEX('BI Daily'!$C$13:$DV$102,MATCH($C83,'BI Daily'!$A$13:$A$102,0),MATCH(LEFT(K$39,FIND(".",K$39)-1)&amp;" "&amp;MID(K$38,FIND("April ",K$38)+6,2)&amp;"-Apr",'BI Daily'!$C$3:$DV$3,0)),0)</f>
        <v>2</v>
      </c>
      <c r="L83" s="143">
        <f>IFERROR(INDEX('BI Daily'!$C$13:$DV$102,MATCH($C83,'BI Daily'!$A$13:$A$102,0),MATCH(LEFT(L$39,FIND(".",L$39)-1)&amp;" "&amp;MID(K$38,FIND("April ",K$38)+6,2)&amp;"-Apr",'BI Daily'!$C$3:$DV$3,0)),0)</f>
        <v>1510.01</v>
      </c>
      <c r="M83" s="143">
        <f t="shared" ref="M83:M90" si="48">IFERROR(L83/K83,0)</f>
        <v>755.005</v>
      </c>
      <c r="N83" s="143">
        <f>IFERROR(INDEX('BI Daily'!$C$13:$DV$102,MATCH($C83,'BI Daily'!$A$13:$A$102,0),MATCH(LEFT(N$39,FIND(".",N$39)-1)&amp;" "&amp;MID(K$38,FIND("April ",K$38)+6,2)&amp;"-Apr",'BI Daily'!$C$3:$DV$3,0)),0)</f>
        <v>1510.01</v>
      </c>
      <c r="O83" s="143">
        <f>IFERROR(INDEX('BI Daily'!$C$13:$DV$102,MATCH($C83,'BI Daily'!$A$13:$A$102,0),MATCH(LEFT(O$39,FIND(".",O$39)-1)&amp;" "&amp;MID(K$38,FIND("April ",K$38)+6,2)&amp;"-Apr",'BI Daily'!$C$3:$DV$3,0)),0)</f>
        <v>0</v>
      </c>
      <c r="P83" s="152">
        <f>IFERROR(IF(VLOOKUP($C83,'Apr Plan'!$C$7:$J$58,8,0)&lt;=VLOOKUP($C83,MTD!$E$44:$J$139,2,0),"-",(VLOOKUP($C83,'Apr Plan'!$C$7:$J$58,8,0)-VLOOKUP($C83,MTD!$E$44:$F$139,2,0))/(MTD!$B$3-MTD!$A$3)),"-")</f>
        <v>2.5789473684210527</v>
      </c>
      <c r="Q83" s="152">
        <f>IFERROR(IF(VLOOKUP($C83,'Apr Plan'!$C$7:$K$58,9,0)&lt;=VLOOKUP($C83,MTD!$E$44:$I$139,5,0),"-",(VLOOKUP($C83,'Apr Plan'!$C$7:$K$58,9,0)-VLOOKUP($C83,MTD!$E$44:$I$139,5,0))/(MTD!$B$3-MTD!$A$3)),"-")</f>
        <v>2004.1663157894734</v>
      </c>
      <c r="R83" s="143">
        <f t="shared" ref="R83:R90" si="49">IFERROR(Q83/P83,0)</f>
        <v>777.12571428571414</v>
      </c>
      <c r="S83" s="143">
        <f>IFERROR(INDEX('BI Daily'!$C$13:$DV$102,MATCH($C83,'BI Daily'!$A$13:$A$102,0),MATCH(LEFT(S$39,FIND(".",S$39)-1)&amp;" "&amp;MID(S$38,FIND("April ",S$38)+6,2)&amp;"-Apr",'BI Daily'!$C$3:$DV$3,0)),0)</f>
        <v>1</v>
      </c>
      <c r="T83" s="143">
        <f>IFERROR(INDEX('BI Daily'!$C$13:$DV$102,MATCH($C83,'BI Daily'!$A$13:$A$102,0),MATCH(LEFT(T$39,FIND(".",T$39)-1)&amp;" "&amp;MID(S$38,FIND("April ",S$38)+6,2)&amp;"-Apr",'BI Daily'!$C$3:$DV$3,0)),0)</f>
        <v>319</v>
      </c>
      <c r="U83" s="143">
        <f t="shared" ref="U83:U90" si="50">IFERROR(T83/S83,0)</f>
        <v>319</v>
      </c>
      <c r="V83" s="143">
        <f>IFERROR(INDEX('BI Daily'!$C$13:$DV$102,MATCH($C83,'BI Daily'!$A$13:$A$102,0),MATCH(LEFT(V$39,FIND(".",V$39)-1)&amp;" "&amp;MID(S$38,FIND("April ",S$38)+6,2)&amp;"-Apr",'BI Daily'!$C$3:$DV$3,0)),0)</f>
        <v>319</v>
      </c>
      <c r="W83" s="143">
        <f>IFERROR(INDEX('BI Daily'!$C$13:$DV$102,MATCH($C83,'BI Daily'!$A$13:$A$102,0),MATCH(LEFT(W$39,FIND(".",W$39)-1)&amp;" "&amp;MID(S$38,FIND("April ",S$38)+6,2)&amp;"-Apr",'BI Daily'!$C$3:$DV$3,0)),0)</f>
        <v>0</v>
      </c>
      <c r="X83" s="129"/>
      <c r="Y83" s="144">
        <f t="shared" ref="Y83:Y90" si="51">IFERROR(K83/F83,"-")</f>
        <v>0.4464285714285714</v>
      </c>
      <c r="Z83" s="144">
        <f t="shared" ref="Z83:Z90" si="52">IFERROR(M83/H83,"-")</f>
        <v>1.0378075601374572</v>
      </c>
      <c r="AA83" s="144">
        <f t="shared" ref="AA83:AA90" si="53">IFERROR(N83/I83,"-")</f>
        <v>0.55805716700009689</v>
      </c>
      <c r="AB83" s="144">
        <f t="shared" ref="AB83:AB90" si="54">IFERROR(O83/J83,"-")</f>
        <v>0</v>
      </c>
      <c r="AC83" s="144">
        <f t="shared" ref="AC83:AC90" si="55">IFERROR(Z83*0.7+Y83*0.3,"-")</f>
        <v>0.86039386352479141</v>
      </c>
      <c r="AD83" s="144">
        <f t="shared" ref="AD83:AD90" si="56">IFERROR(IF(K83/S83&gt;1,1,K83/S83),"-")</f>
        <v>1</v>
      </c>
      <c r="AE83" s="144">
        <f t="shared" ref="AE83:AE90" si="57">IFERROR(IF(M83/U83&gt;100%,100%,M83/U83),"-")</f>
        <v>1</v>
      </c>
      <c r="AF83" s="144">
        <f t="shared" ref="AF83:AF90" si="58">IFERROR(N83/V83,"-")</f>
        <v>4.7335736677115987</v>
      </c>
      <c r="AG83" s="144" t="str">
        <f t="shared" ref="AG83:AG90" si="59">IFERROR(O83/W83,"-")</f>
        <v>-</v>
      </c>
      <c r="AH83" s="144">
        <f t="shared" ref="AH83:AH90" si="60">IFERROR(AE83*0.7+AD83*0.3,"-")</f>
        <v>1</v>
      </c>
      <c r="AJ83" s="146"/>
      <c r="AM83" s="127"/>
    </row>
    <row r="84" spans="1:39" x14ac:dyDescent="0.2">
      <c r="A84" s="154" t="str">
        <f>VLOOKUP(C84,'Doctors Data'!$A:$C,3,0)</f>
        <v>FWZ</v>
      </c>
      <c r="B84" s="155" t="str">
        <f>IFERROR(VLOOKUP(C84,'Doctors Data'!$A:$D,4,0),VLOOKUP(C84,BI!$A:$B,2,0))</f>
        <v>General Surgery</v>
      </c>
      <c r="C84" s="141" t="str">
        <f>'BI Daily'!A57</f>
        <v>OSAMA AHMED BADAWY MOAWAD</v>
      </c>
      <c r="D84" s="142">
        <f>IFERROR(VLOOKUP(C84,'Apr Plan'!$C$7:$O$58,13,0),0)</f>
        <v>6</v>
      </c>
      <c r="E84" s="142">
        <f>IFERROR(VLOOKUP(C84,'BI Daily'!$EC$11:$FJ$102,34,0),0)</f>
        <v>7</v>
      </c>
      <c r="F84" s="143">
        <f>IFERROR(VLOOKUP($C84,'Apr Plan'!$C$7:$K$58,8,0)/VLOOKUP($C84,'Apr Plan'!$C$7:$K$58,5,0),0)</f>
        <v>6.56</v>
      </c>
      <c r="G84" s="143">
        <f>IFERROR(VLOOKUP($C84,'Apr Plan'!$C$7:$K$58,9,0)/VLOOKUP($C84,'Apr Plan'!$C$7:$K$58,5,0),0)</f>
        <v>4180.6224000000002</v>
      </c>
      <c r="H84" s="143">
        <f t="shared" si="47"/>
        <v>637.29000000000008</v>
      </c>
      <c r="I84" s="143">
        <f>IFERROR(VLOOKUP($C84,'Apr Plan'!$AG:$AI,2,0)*$G84,0)</f>
        <v>4115.0852198683588</v>
      </c>
      <c r="J84" s="143">
        <f>IFERROR(VLOOKUP($C84,'Apr Plan'!$AG:$AI,3,0)*$G84,0)</f>
        <v>65.53718013164081</v>
      </c>
      <c r="K84" s="143">
        <f>IFERROR(INDEX('BI Daily'!$C$13:$DV$102,MATCH($C84,'BI Daily'!$A$13:$A$102,0),MATCH(LEFT(K$39,FIND(".",K$39)-1)&amp;" "&amp;MID(K$38,FIND("April ",K$38)+6,2)&amp;"-Apr",'BI Daily'!$C$3:$DV$3,0)),0)</f>
        <v>8</v>
      </c>
      <c r="L84" s="143">
        <f>IFERROR(INDEX('BI Daily'!$C$13:$DV$102,MATCH($C84,'BI Daily'!$A$13:$A$102,0),MATCH(LEFT(L$39,FIND(".",L$39)-1)&amp;" "&amp;MID(K$38,FIND("April ",K$38)+6,2)&amp;"-Apr",'BI Daily'!$C$3:$DV$3,0)),0)</f>
        <v>1279.5</v>
      </c>
      <c r="M84" s="143">
        <f t="shared" si="48"/>
        <v>159.9375</v>
      </c>
      <c r="N84" s="143">
        <f>IFERROR(INDEX('BI Daily'!$C$13:$DV$102,MATCH($C84,'BI Daily'!$A$13:$A$102,0),MATCH(LEFT(N$39,FIND(".",N$39)-1)&amp;" "&amp;MID(K$38,FIND("April ",K$38)+6,2)&amp;"-Apr",'BI Daily'!$C$3:$DV$3,0)),0)</f>
        <v>1260.3</v>
      </c>
      <c r="O84" s="143">
        <f>IFERROR(INDEX('BI Daily'!$C$13:$DV$102,MATCH($C84,'BI Daily'!$A$13:$A$102,0),MATCH(LEFT(O$39,FIND(".",O$39)-1)&amp;" "&amp;MID(K$38,FIND("April ",K$38)+6,2)&amp;"-Apr",'BI Daily'!$C$3:$DV$3,0)),0)</f>
        <v>19.2</v>
      </c>
      <c r="P84" s="152">
        <f>IFERROR(IF(VLOOKUP($C84,'Apr Plan'!$C$7:$J$58,8,0)&lt;=VLOOKUP($C84,MTD!$E$44:$J$139,2,0),"-",(VLOOKUP($C84,'Apr Plan'!$C$7:$J$58,8,0)-VLOOKUP($C84,MTD!$E$44:$F$139,2,0))/(MTD!$B$3-MTD!$A$3)),"-")</f>
        <v>6.9473684210526319</v>
      </c>
      <c r="Q84" s="152">
        <f>IFERROR(IF(VLOOKUP($C84,'Apr Plan'!$C$7:$K$58,9,0)&lt;=VLOOKUP($C84,MTD!$E$44:$I$139,5,0),"-",(VLOOKUP($C84,'Apr Plan'!$C$7:$K$58,9,0)-VLOOKUP($C84,MTD!$E$44:$I$139,5,0))/(MTD!$B$3-MTD!$A$3)),"-")</f>
        <v>5207.74</v>
      </c>
      <c r="R84" s="143">
        <f t="shared" si="49"/>
        <v>749.5989393939393</v>
      </c>
      <c r="S84" s="143">
        <f>IFERROR(INDEX('BI Daily'!$C$13:$DV$102,MATCH($C84,'BI Daily'!$A$13:$A$102,0),MATCH(LEFT(S$39,FIND(".",S$39)-1)&amp;" "&amp;MID(S$38,FIND("April ",S$38)+6,2)&amp;"-Apr",'BI Daily'!$C$3:$DV$3,0)),0)</f>
        <v>7</v>
      </c>
      <c r="T84" s="143">
        <f>IFERROR(INDEX('BI Daily'!$C$13:$DV$102,MATCH($C84,'BI Daily'!$A$13:$A$102,0),MATCH(LEFT(T$39,FIND(".",T$39)-1)&amp;" "&amp;MID(S$38,FIND("April ",S$38)+6,2)&amp;"-Apr",'BI Daily'!$C$3:$DV$3,0)),0)</f>
        <v>569.5</v>
      </c>
      <c r="U84" s="143">
        <f t="shared" si="50"/>
        <v>81.357142857142861</v>
      </c>
      <c r="V84" s="143">
        <f>IFERROR(INDEX('BI Daily'!$C$13:$DV$102,MATCH($C84,'BI Daily'!$A$13:$A$102,0),MATCH(LEFT(V$39,FIND(".",V$39)-1)&amp;" "&amp;MID(S$38,FIND("April ",S$38)+6,2)&amp;"-Apr",'BI Daily'!$C$3:$DV$3,0)),0)</f>
        <v>550.29999999999995</v>
      </c>
      <c r="W84" s="143">
        <f>IFERROR(INDEX('BI Daily'!$C$13:$DV$102,MATCH($C84,'BI Daily'!$A$13:$A$102,0),MATCH(LEFT(W$39,FIND(".",W$39)-1)&amp;" "&amp;MID(S$38,FIND("April ",S$38)+6,2)&amp;"-Apr",'BI Daily'!$C$3:$DV$3,0)),0)</f>
        <v>19.2</v>
      </c>
      <c r="X84" s="129"/>
      <c r="Y84" s="144">
        <f t="shared" si="51"/>
        <v>1.2195121951219512</v>
      </c>
      <c r="Z84" s="144">
        <f t="shared" si="52"/>
        <v>0.25096502377253682</v>
      </c>
      <c r="AA84" s="144">
        <f t="shared" si="53"/>
        <v>0.3062634022535059</v>
      </c>
      <c r="AB84" s="144">
        <f t="shared" si="54"/>
        <v>0.29296347449545512</v>
      </c>
      <c r="AC84" s="144">
        <f t="shared" si="55"/>
        <v>0.5415291751773611</v>
      </c>
      <c r="AD84" s="144">
        <f t="shared" si="56"/>
        <v>1</v>
      </c>
      <c r="AE84" s="144">
        <f t="shared" si="57"/>
        <v>1</v>
      </c>
      <c r="AF84" s="144">
        <f t="shared" si="58"/>
        <v>2.2902053425404327</v>
      </c>
      <c r="AG84" s="144">
        <f t="shared" si="59"/>
        <v>1</v>
      </c>
      <c r="AH84" s="144">
        <f t="shared" si="60"/>
        <v>1</v>
      </c>
      <c r="AJ84" s="146"/>
      <c r="AM84" s="127"/>
    </row>
    <row r="85" spans="1:39" x14ac:dyDescent="0.2">
      <c r="A85" s="154" t="str">
        <f>VLOOKUP(C85,'Doctors Data'!$A:$C,3,0)</f>
        <v>SNB</v>
      </c>
      <c r="B85" s="155" t="str">
        <f>IFERROR(VLOOKUP(C85,'Doctors Data'!$A:$D,4,0),VLOOKUP(C85,BI!$A:$B,2,0))</f>
        <v>ER</v>
      </c>
      <c r="C85" s="141" t="str">
        <f>'BI Daily'!A58</f>
        <v>Rabab Masoud AbdelWahed</v>
      </c>
      <c r="D85" s="142">
        <f>IFERROR(VLOOKUP(C85,'Apr Plan'!$C$7:$O$58,13,0),0)</f>
        <v>6</v>
      </c>
      <c r="E85" s="142">
        <f>IFERROR(VLOOKUP(C85,'BI Daily'!$EC$11:$FJ$102,34,0),0)</f>
        <v>7</v>
      </c>
      <c r="F85" s="143">
        <f>IFERROR(VLOOKUP($C85,'Apr Plan'!$C$7:$K$58,8,0)/VLOOKUP($C85,'Apr Plan'!$C$7:$K$58,5,0),0)</f>
        <v>4.4400000000000004</v>
      </c>
      <c r="G85" s="143">
        <f>IFERROR(VLOOKUP($C85,'Apr Plan'!$C$7:$K$58,9,0)/VLOOKUP($C85,'Apr Plan'!$C$7:$K$58,5,0),0)</f>
        <v>1602.1296</v>
      </c>
      <c r="H85" s="143">
        <f t="shared" si="47"/>
        <v>360.84</v>
      </c>
      <c r="I85" s="143">
        <f>IFERROR(VLOOKUP($C85,'Apr Plan'!$AG:$AI,2,0)*$G85,0)</f>
        <v>1422.3999980568069</v>
      </c>
      <c r="J85" s="143">
        <f>IFERROR(VLOOKUP($C85,'Apr Plan'!$AG:$AI,3,0)*$G85,0)</f>
        <v>179.72960194319307</v>
      </c>
      <c r="K85" s="143">
        <f>IFERROR(INDEX('BI Daily'!$C$13:$DV$102,MATCH($C85,'BI Daily'!$A$13:$A$102,0),MATCH(LEFT(K$39,FIND(".",K$39)-1)&amp;" "&amp;MID(K$38,FIND("April ",K$38)+6,2)&amp;"-Apr",'BI Daily'!$C$3:$DV$3,0)),0)</f>
        <v>7</v>
      </c>
      <c r="L85" s="143">
        <f>IFERROR(INDEX('BI Daily'!$C$13:$DV$102,MATCH($C85,'BI Daily'!$A$13:$A$102,0),MATCH(LEFT(L$39,FIND(".",L$39)-1)&amp;" "&amp;MID(K$38,FIND("April ",K$38)+6,2)&amp;"-Apr",'BI Daily'!$C$3:$DV$3,0)),0)</f>
        <v>3330.9900000000002</v>
      </c>
      <c r="M85" s="143">
        <f t="shared" si="48"/>
        <v>475.85571428571433</v>
      </c>
      <c r="N85" s="143">
        <f>IFERROR(INDEX('BI Daily'!$C$13:$DV$102,MATCH($C85,'BI Daily'!$A$13:$A$102,0),MATCH(LEFT(N$39,FIND(".",N$39)-1)&amp;" "&amp;MID(K$38,FIND("April ",K$38)+6,2)&amp;"-Apr",'BI Daily'!$C$3:$DV$3,0)),0)</f>
        <v>3330.9900000000002</v>
      </c>
      <c r="O85" s="143">
        <f>IFERROR(INDEX('BI Daily'!$C$13:$DV$102,MATCH($C85,'BI Daily'!$A$13:$A$102,0),MATCH(LEFT(O$39,FIND(".",O$39)-1)&amp;" "&amp;MID(K$38,FIND("April ",K$38)+6,2)&amp;"-Apr",'BI Daily'!$C$3:$DV$3,0)),0)</f>
        <v>0</v>
      </c>
      <c r="P85" s="152">
        <f>IFERROR(IF(VLOOKUP($C85,'Apr Plan'!$C$7:$J$58,8,0)&lt;=VLOOKUP($C85,MTD!$E$44:$J$139,2,0),"-",(VLOOKUP($C85,'Apr Plan'!$C$7:$J$58,8,0)-VLOOKUP($C85,MTD!$E$44:$F$139,2,0))/(MTD!$B$3-MTD!$A$3)),"-")</f>
        <v>3.3157894736842106</v>
      </c>
      <c r="Q85" s="152">
        <f>IFERROR(IF(VLOOKUP($C85,'Apr Plan'!$C$7:$K$58,9,0)&lt;=VLOOKUP($C85,MTD!$E$44:$I$139,5,0),"-",(VLOOKUP($C85,'Apr Plan'!$C$7:$K$58,9,0)-VLOOKUP($C85,MTD!$E$44:$I$139,5,0))/(MTD!$B$3-MTD!$A$3)),"-")</f>
        <v>1261.7289473684209</v>
      </c>
      <c r="R85" s="143">
        <f t="shared" si="49"/>
        <v>380.52142857142854</v>
      </c>
      <c r="S85" s="143">
        <f>IFERROR(INDEX('BI Daily'!$C$13:$DV$102,MATCH($C85,'BI Daily'!$A$13:$A$102,0),MATCH(LEFT(S$39,FIND(".",S$39)-1)&amp;" "&amp;MID(S$38,FIND("April ",S$38)+6,2)&amp;"-Apr",'BI Daily'!$C$3:$DV$3,0)),0)</f>
        <v>10</v>
      </c>
      <c r="T85" s="143">
        <f>IFERROR(INDEX('BI Daily'!$C$13:$DV$102,MATCH($C85,'BI Daily'!$A$13:$A$102,0),MATCH(LEFT(T$39,FIND(".",T$39)-1)&amp;" "&amp;MID(S$38,FIND("April ",S$38)+6,2)&amp;"-Apr",'BI Daily'!$C$3:$DV$3,0)),0)</f>
        <v>2154.5</v>
      </c>
      <c r="U85" s="143">
        <f t="shared" si="50"/>
        <v>215.45</v>
      </c>
      <c r="V85" s="143">
        <f>IFERROR(INDEX('BI Daily'!$C$13:$DV$102,MATCH($C85,'BI Daily'!$A$13:$A$102,0),MATCH(LEFT(V$39,FIND(".",V$39)-1)&amp;" "&amp;MID(S$38,FIND("April ",S$38)+6,2)&amp;"-Apr",'BI Daily'!$C$3:$DV$3,0)),0)</f>
        <v>1729.25</v>
      </c>
      <c r="W85" s="143">
        <f>IFERROR(INDEX('BI Daily'!$C$13:$DV$102,MATCH($C85,'BI Daily'!$A$13:$A$102,0),MATCH(LEFT(W$39,FIND(".",W$39)-1)&amp;" "&amp;MID(S$38,FIND("April ",S$38)+6,2)&amp;"-Apr",'BI Daily'!$C$3:$DV$3,0)),0)</f>
        <v>425.25</v>
      </c>
      <c r="X85" s="129"/>
      <c r="Y85" s="144">
        <f t="shared" si="51"/>
        <v>1.5765765765765765</v>
      </c>
      <c r="Z85" s="144">
        <f t="shared" si="52"/>
        <v>1.3187443584018246</v>
      </c>
      <c r="AA85" s="144">
        <f t="shared" si="53"/>
        <v>2.3418096207470391</v>
      </c>
      <c r="AB85" s="144">
        <f t="shared" si="54"/>
        <v>0</v>
      </c>
      <c r="AC85" s="144">
        <f t="shared" si="55"/>
        <v>1.3960940238542501</v>
      </c>
      <c r="AD85" s="144">
        <f t="shared" si="56"/>
        <v>0.7</v>
      </c>
      <c r="AE85" s="144">
        <f t="shared" si="57"/>
        <v>1</v>
      </c>
      <c r="AF85" s="144">
        <f t="shared" si="58"/>
        <v>1.926262830706954</v>
      </c>
      <c r="AG85" s="144">
        <f t="shared" si="59"/>
        <v>0</v>
      </c>
      <c r="AH85" s="144">
        <f t="shared" si="60"/>
        <v>0.90999999999999992</v>
      </c>
      <c r="AJ85" s="146"/>
      <c r="AM85" s="127"/>
    </row>
    <row r="86" spans="1:39" x14ac:dyDescent="0.2">
      <c r="A86" s="154" t="str">
        <f>VLOOKUP(C86,'Doctors Data'!$A:$C,3,0)</f>
        <v>SNB</v>
      </c>
      <c r="B86" s="155" t="str">
        <f>IFERROR(VLOOKUP(C86,'Doctors Data'!$A:$D,4,0),VLOOKUP(C86,BI!$A:$B,2,0))</f>
        <v>Pedodontics</v>
      </c>
      <c r="C86" s="141" t="str">
        <f>'BI Daily'!A59</f>
        <v>Raed Shabaan El Sayed Ali</v>
      </c>
      <c r="D86" s="142">
        <f>IFERROR(VLOOKUP(C86,'Apr Plan'!$C$7:$O$58,13,0),0)</f>
        <v>6</v>
      </c>
      <c r="E86" s="142">
        <f>IFERROR(VLOOKUP(C86,'BI Daily'!$EC$11:$FJ$102,34,0),0)</f>
        <v>6</v>
      </c>
      <c r="F86" s="143">
        <f>IFERROR(VLOOKUP($C86,'Apr Plan'!$C$7:$K$58,8,0)/VLOOKUP($C86,'Apr Plan'!$C$7:$K$58,5,0),0)</f>
        <v>7.16</v>
      </c>
      <c r="G86" s="143">
        <f>IFERROR(VLOOKUP($C86,'Apr Plan'!$C$7:$K$58,9,0)/VLOOKUP($C86,'Apr Plan'!$C$7:$K$58,5,0),0)</f>
        <v>2903.0935999999997</v>
      </c>
      <c r="H86" s="143">
        <f t="shared" si="47"/>
        <v>405.45999999999992</v>
      </c>
      <c r="I86" s="143">
        <f>IFERROR(VLOOKUP($C86,'Apr Plan'!$AG:$AI,2,0)*$G86,0)</f>
        <v>2411.9461708416547</v>
      </c>
      <c r="J86" s="143">
        <f>IFERROR(VLOOKUP($C86,'Apr Plan'!$AG:$AI,3,0)*$G86,0)</f>
        <v>491.14742915834569</v>
      </c>
      <c r="K86" s="143">
        <f>IFERROR(INDEX('BI Daily'!$C$13:$DV$102,MATCH($C86,'BI Daily'!$A$13:$A$102,0),MATCH(LEFT(K$39,FIND(".",K$39)-1)&amp;" "&amp;MID(K$38,FIND("April ",K$38)+6,2)&amp;"-Apr",'BI Daily'!$C$3:$DV$3,0)),0)</f>
        <v>0</v>
      </c>
      <c r="L86" s="143">
        <f>IFERROR(INDEX('BI Daily'!$C$13:$DV$102,MATCH($C86,'BI Daily'!$A$13:$A$102,0),MATCH(LEFT(L$39,FIND(".",L$39)-1)&amp;" "&amp;MID(K$38,FIND("April ",K$38)+6,2)&amp;"-Apr",'BI Daily'!$C$3:$DV$3,0)),0)</f>
        <v>0</v>
      </c>
      <c r="M86" s="143">
        <f t="shared" si="48"/>
        <v>0</v>
      </c>
      <c r="N86" s="143">
        <f>IFERROR(INDEX('BI Daily'!$C$13:$DV$102,MATCH($C86,'BI Daily'!$A$13:$A$102,0),MATCH(LEFT(N$39,FIND(".",N$39)-1)&amp;" "&amp;MID(K$38,FIND("April ",K$38)+6,2)&amp;"-Apr",'BI Daily'!$C$3:$DV$3,0)),0)</f>
        <v>0</v>
      </c>
      <c r="O86" s="143">
        <f>IFERROR(INDEX('BI Daily'!$C$13:$DV$102,MATCH($C86,'BI Daily'!$A$13:$A$102,0),MATCH(LEFT(O$39,FIND(".",O$39)-1)&amp;" "&amp;MID(K$38,FIND("April ",K$38)+6,2)&amp;"-Apr",'BI Daily'!$C$3:$DV$3,0)),0)</f>
        <v>0</v>
      </c>
      <c r="P86" s="152">
        <f>IFERROR(IF(VLOOKUP($C86,'Apr Plan'!$C$7:$J$58,8,0)&lt;=VLOOKUP($C86,MTD!$E$44:$J$139,2,0),"-",(VLOOKUP($C86,'Apr Plan'!$C$7:$J$58,8,0)-VLOOKUP($C86,MTD!$E$44:$F$139,2,0))/(MTD!$B$3-MTD!$A$3)),"-")</f>
        <v>7.7894736842105265</v>
      </c>
      <c r="Q86" s="152">
        <f>IFERROR(IF(VLOOKUP($C86,'Apr Plan'!$C$7:$K$58,9,0)&lt;=VLOOKUP($C86,MTD!$E$44:$I$139,5,0),"-",(VLOOKUP($C86,'Apr Plan'!$C$7:$K$58,9,0)-VLOOKUP($C86,MTD!$E$44:$I$139,5,0))/(MTD!$B$3-MTD!$A$3)),"-")</f>
        <v>3174.6352631578943</v>
      </c>
      <c r="R86" s="143">
        <f t="shared" si="49"/>
        <v>407.55452702702695</v>
      </c>
      <c r="S86" s="143">
        <f>IFERROR(INDEX('BI Daily'!$C$13:$DV$102,MATCH($C86,'BI Daily'!$A$13:$A$102,0),MATCH(LEFT(S$39,FIND(".",S$39)-1)&amp;" "&amp;MID(S$38,FIND("April ",S$38)+6,2)&amp;"-Apr",'BI Daily'!$C$3:$DV$3,0)),0)</f>
        <v>7</v>
      </c>
      <c r="T86" s="143">
        <f>IFERROR(INDEX('BI Daily'!$C$13:$DV$102,MATCH($C86,'BI Daily'!$A$13:$A$102,0),MATCH(LEFT(T$39,FIND(".",T$39)-1)&amp;" "&amp;MID(S$38,FIND("April ",S$38)+6,2)&amp;"-Apr",'BI Daily'!$C$3:$DV$3,0)),0)</f>
        <v>2387.7600000000011</v>
      </c>
      <c r="U86" s="143">
        <f t="shared" si="50"/>
        <v>341.10857142857157</v>
      </c>
      <c r="V86" s="143">
        <f>IFERROR(INDEX('BI Daily'!$C$13:$DV$102,MATCH($C86,'BI Daily'!$A$13:$A$102,0),MATCH(LEFT(V$39,FIND(".",V$39)-1)&amp;" "&amp;MID(S$38,FIND("April ",S$38)+6,2)&amp;"-Apr",'BI Daily'!$C$3:$DV$3,0)),0)</f>
        <v>1730.54</v>
      </c>
      <c r="W86" s="143">
        <f>IFERROR(INDEX('BI Daily'!$C$13:$DV$102,MATCH($C86,'BI Daily'!$A$13:$A$102,0),MATCH(LEFT(W$39,FIND(".",W$39)-1)&amp;" "&amp;MID(S$38,FIND("April ",S$38)+6,2)&amp;"-Apr",'BI Daily'!$C$3:$DV$3,0)),0)</f>
        <v>657.22</v>
      </c>
      <c r="X86" s="129"/>
      <c r="Y86" s="144">
        <f t="shared" si="51"/>
        <v>0</v>
      </c>
      <c r="Z86" s="144">
        <f t="shared" si="52"/>
        <v>0</v>
      </c>
      <c r="AA86" s="144">
        <f t="shared" si="53"/>
        <v>0</v>
      </c>
      <c r="AB86" s="144">
        <f t="shared" si="54"/>
        <v>0</v>
      </c>
      <c r="AC86" s="144">
        <f t="shared" si="55"/>
        <v>0</v>
      </c>
      <c r="AD86" s="144">
        <f t="shared" si="56"/>
        <v>0</v>
      </c>
      <c r="AE86" s="144">
        <f t="shared" si="57"/>
        <v>0</v>
      </c>
      <c r="AF86" s="144">
        <f t="shared" si="58"/>
        <v>0</v>
      </c>
      <c r="AG86" s="144">
        <f t="shared" si="59"/>
        <v>0</v>
      </c>
      <c r="AH86" s="144">
        <f t="shared" si="60"/>
        <v>0</v>
      </c>
      <c r="AJ86" s="146"/>
      <c r="AM86" s="127"/>
    </row>
    <row r="87" spans="1:39" x14ac:dyDescent="0.2">
      <c r="A87" s="154" t="str">
        <f>VLOOKUP(C87,'Doctors Data'!$A:$C,3,0)</f>
        <v>SNB</v>
      </c>
      <c r="B87" s="155" t="str">
        <f>IFERROR(VLOOKUP(C87,'Doctors Data'!$A:$D,4,0),VLOOKUP(C87,BI!$A:$B,2,0))</f>
        <v>Advanced GP</v>
      </c>
      <c r="C87" s="141" t="str">
        <f>'BI Daily'!A60</f>
        <v>Safa El said</v>
      </c>
      <c r="D87" s="142">
        <f>IFERROR(VLOOKUP(C87,'Apr Plan'!$C$7:$O$58,13,0),0)</f>
        <v>6</v>
      </c>
      <c r="E87" s="142">
        <f>IFERROR(VLOOKUP(C87,'BI Daily'!$EC$11:$FJ$102,34,0),0)</f>
        <v>7</v>
      </c>
      <c r="F87" s="143">
        <f>IFERROR(VLOOKUP($C87,'Apr Plan'!$C$7:$K$58,8,0)/VLOOKUP($C87,'Apr Plan'!$C$7:$K$58,5,0),0)</f>
        <v>5.24</v>
      </c>
      <c r="G87" s="143">
        <f>IFERROR(VLOOKUP($C87,'Apr Plan'!$C$7:$K$58,9,0)/VLOOKUP($C87,'Apr Plan'!$C$7:$K$58,5,0),0)</f>
        <v>3075.0940000000001</v>
      </c>
      <c r="H87" s="143">
        <f t="shared" si="47"/>
        <v>586.85</v>
      </c>
      <c r="I87" s="143">
        <f>IFERROR(VLOOKUP($C87,'Apr Plan'!$AG:$AI,2,0)*$G87,0)</f>
        <v>2177.0291017049899</v>
      </c>
      <c r="J87" s="143">
        <f>IFERROR(VLOOKUP($C87,'Apr Plan'!$AG:$AI,3,0)*$G87,0)</f>
        <v>898.0648982950097</v>
      </c>
      <c r="K87" s="143">
        <f>IFERROR(INDEX('BI Daily'!$C$13:$DV$102,MATCH($C87,'BI Daily'!$A$13:$A$102,0),MATCH(LEFT(K$39,FIND(".",K$39)-1)&amp;" "&amp;MID(K$38,FIND("April ",K$38)+6,2)&amp;"-Apr",'BI Daily'!$C$3:$DV$3,0)),0)</f>
        <v>2</v>
      </c>
      <c r="L87" s="143">
        <f>IFERROR(INDEX('BI Daily'!$C$13:$DV$102,MATCH($C87,'BI Daily'!$A$13:$A$102,0),MATCH(LEFT(L$39,FIND(".",L$39)-1)&amp;" "&amp;MID(K$38,FIND("April ",K$38)+6,2)&amp;"-Apr",'BI Daily'!$C$3:$DV$3,0)),0)</f>
        <v>449.82</v>
      </c>
      <c r="M87" s="143">
        <f t="shared" si="48"/>
        <v>224.91</v>
      </c>
      <c r="N87" s="143">
        <f>IFERROR(INDEX('BI Daily'!$C$13:$DV$102,MATCH($C87,'BI Daily'!$A$13:$A$102,0),MATCH(LEFT(N$39,FIND(".",N$39)-1)&amp;" "&amp;MID(K$38,FIND("April ",K$38)+6,2)&amp;"-Apr",'BI Daily'!$C$3:$DV$3,0)),0)</f>
        <v>449.82</v>
      </c>
      <c r="O87" s="143">
        <f>IFERROR(INDEX('BI Daily'!$C$13:$DV$102,MATCH($C87,'BI Daily'!$A$13:$A$102,0),MATCH(LEFT(O$39,FIND(".",O$39)-1)&amp;" "&amp;MID(K$38,FIND("April ",K$38)+6,2)&amp;"-Apr",'BI Daily'!$C$3:$DV$3,0)),0)</f>
        <v>0</v>
      </c>
      <c r="P87" s="152">
        <f>IFERROR(IF(VLOOKUP($C87,'Apr Plan'!$C$7:$J$58,8,0)&lt;=VLOOKUP($C87,MTD!$E$44:$J$139,2,0),"-",(VLOOKUP($C87,'Apr Plan'!$C$7:$J$58,8,0)-VLOOKUP($C87,MTD!$E$44:$F$139,2,0))/(MTD!$B$3-MTD!$A$3)),"-")</f>
        <v>6.0526315789473681</v>
      </c>
      <c r="Q87" s="152">
        <f>IFERROR(IF(VLOOKUP($C87,'Apr Plan'!$C$7:$K$58,9,0)&lt;=VLOOKUP($C87,MTD!$E$44:$I$139,5,0),"-",(VLOOKUP($C87,'Apr Plan'!$C$7:$K$58,9,0)-VLOOKUP($C87,MTD!$E$44:$I$139,5,0))/(MTD!$B$3-MTD!$A$3)),"-")</f>
        <v>3446.9315789473685</v>
      </c>
      <c r="R87" s="143">
        <f t="shared" si="49"/>
        <v>569.49304347826092</v>
      </c>
      <c r="S87" s="143">
        <f>IFERROR(INDEX('BI Daily'!$C$13:$DV$102,MATCH($C87,'BI Daily'!$A$13:$A$102,0),MATCH(LEFT(S$39,FIND(".",S$39)-1)&amp;" "&amp;MID(S$38,FIND("April ",S$38)+6,2)&amp;"-Apr",'BI Daily'!$C$3:$DV$3,0)),0)</f>
        <v>5</v>
      </c>
      <c r="T87" s="143">
        <f>IFERROR(INDEX('BI Daily'!$C$13:$DV$102,MATCH($C87,'BI Daily'!$A$13:$A$102,0),MATCH(LEFT(T$39,FIND(".",T$39)-1)&amp;" "&amp;MID(S$38,FIND("April ",S$38)+6,2)&amp;"-Apr",'BI Daily'!$C$3:$DV$3,0)),0)</f>
        <v>2990.42</v>
      </c>
      <c r="U87" s="143">
        <f t="shared" si="50"/>
        <v>598.08400000000006</v>
      </c>
      <c r="V87" s="143">
        <f>IFERROR(INDEX('BI Daily'!$C$13:$DV$102,MATCH($C87,'BI Daily'!$A$13:$A$102,0),MATCH(LEFT(V$39,FIND(".",V$39)-1)&amp;" "&amp;MID(S$38,FIND("April ",S$38)+6,2)&amp;"-Apr",'BI Daily'!$C$3:$DV$3,0)),0)</f>
        <v>2379.7699999999995</v>
      </c>
      <c r="W87" s="143">
        <f>IFERROR(INDEX('BI Daily'!$C$13:$DV$102,MATCH($C87,'BI Daily'!$A$13:$A$102,0),MATCH(LEFT(W$39,FIND(".",W$39)-1)&amp;" "&amp;MID(S$38,FIND("April ",S$38)+6,2)&amp;"-Apr",'BI Daily'!$C$3:$DV$3,0)),0)</f>
        <v>610.65</v>
      </c>
      <c r="X87" s="129"/>
      <c r="Y87" s="144">
        <f t="shared" si="51"/>
        <v>0.38167938931297707</v>
      </c>
      <c r="Z87" s="144">
        <f t="shared" si="52"/>
        <v>0.38324955269660049</v>
      </c>
      <c r="AA87" s="144">
        <f t="shared" si="53"/>
        <v>0.20662103214316851</v>
      </c>
      <c r="AB87" s="144">
        <f t="shared" si="54"/>
        <v>0</v>
      </c>
      <c r="AC87" s="144">
        <f t="shared" si="55"/>
        <v>0.38277850368151345</v>
      </c>
      <c r="AD87" s="144">
        <f t="shared" si="56"/>
        <v>0.4</v>
      </c>
      <c r="AE87" s="144">
        <f t="shared" si="57"/>
        <v>0.37605085573263952</v>
      </c>
      <c r="AF87" s="144">
        <f t="shared" si="58"/>
        <v>0.1890182664711296</v>
      </c>
      <c r="AG87" s="144">
        <f t="shared" si="59"/>
        <v>0</v>
      </c>
      <c r="AH87" s="144">
        <f t="shared" si="60"/>
        <v>0.38323559901284765</v>
      </c>
      <c r="AJ87" s="146"/>
      <c r="AM87" s="127"/>
    </row>
    <row r="88" spans="1:39" x14ac:dyDescent="0.2">
      <c r="A88" s="154" t="str">
        <f>VLOOKUP(C88,'Doctors Data'!$A:$C,3,0)</f>
        <v>SNB</v>
      </c>
      <c r="B88" s="155" t="str">
        <f>IFERROR(VLOOKUP(C88,'Doctors Data'!$A:$D,4,0),VLOOKUP(C88,BI!$A:$B,2,0))</f>
        <v>Pediatrics</v>
      </c>
      <c r="C88" s="141" t="str">
        <f>'BI Daily'!A61</f>
        <v>Samah Mohamed Megahed</v>
      </c>
      <c r="D88" s="142">
        <f>IFERROR(VLOOKUP(C88,'Apr Plan'!$C$7:$O$58,13,0),0)</f>
        <v>6</v>
      </c>
      <c r="E88" s="142">
        <f>IFERROR(VLOOKUP(C88,'BI Daily'!$EC$11:$FJ$102,34,0),0)</f>
        <v>8</v>
      </c>
      <c r="F88" s="143">
        <f>IFERROR(VLOOKUP($C88,'Apr Plan'!$C$7:$K$58,8,0)/VLOOKUP($C88,'Apr Plan'!$C$7:$K$58,5,0),0)</f>
        <v>8.48</v>
      </c>
      <c r="G88" s="143">
        <f>IFERROR(VLOOKUP($C88,'Apr Plan'!$C$7:$K$58,9,0)/VLOOKUP($C88,'Apr Plan'!$C$7:$K$58,5,0),0)</f>
        <v>3331.3679999999999</v>
      </c>
      <c r="H88" s="143">
        <f t="shared" si="47"/>
        <v>392.84999999999997</v>
      </c>
      <c r="I88" s="143">
        <f>IFERROR(VLOOKUP($C88,'Apr Plan'!$AG:$AI,2,0)*$G88,0)</f>
        <v>2779.7525875490373</v>
      </c>
      <c r="J88" s="143">
        <f>IFERROR(VLOOKUP($C88,'Apr Plan'!$AG:$AI,3,0)*$G88,0)</f>
        <v>551.61541245096294</v>
      </c>
      <c r="K88" s="143">
        <f>IFERROR(INDEX('BI Daily'!$C$13:$DV$102,MATCH($C88,'BI Daily'!$A$13:$A$102,0),MATCH(LEFT(K$39,FIND(".",K$39)-1)&amp;" "&amp;MID(K$38,FIND("April ",K$38)+6,2)&amp;"-Apr",'BI Daily'!$C$3:$DV$3,0)),0)</f>
        <v>22</v>
      </c>
      <c r="L88" s="143">
        <f>IFERROR(INDEX('BI Daily'!$C$13:$DV$102,MATCH($C88,'BI Daily'!$A$13:$A$102,0),MATCH(LEFT(L$39,FIND(".",L$39)-1)&amp;" "&amp;MID(K$38,FIND("April ",K$38)+6,2)&amp;"-Apr",'BI Daily'!$C$3:$DV$3,0)),0)</f>
        <v>6335.3200000000006</v>
      </c>
      <c r="M88" s="143">
        <f t="shared" si="48"/>
        <v>287.96909090909094</v>
      </c>
      <c r="N88" s="143">
        <f>IFERROR(INDEX('BI Daily'!$C$13:$DV$102,MATCH($C88,'BI Daily'!$A$13:$A$102,0),MATCH(LEFT(N$39,FIND(".",N$39)-1)&amp;" "&amp;MID(K$38,FIND("April ",K$38)+6,2)&amp;"-Apr",'BI Daily'!$C$3:$DV$3,0)),0)</f>
        <v>5593.25</v>
      </c>
      <c r="O88" s="143">
        <f>IFERROR(INDEX('BI Daily'!$C$13:$DV$102,MATCH($C88,'BI Daily'!$A$13:$A$102,0),MATCH(LEFT(O$39,FIND(".",O$39)-1)&amp;" "&amp;MID(K$38,FIND("April ",K$38)+6,2)&amp;"-Apr",'BI Daily'!$C$3:$DV$3,0)),0)</f>
        <v>742.07</v>
      </c>
      <c r="P88" s="152">
        <f>IFERROR(IF(VLOOKUP($C88,'Apr Plan'!$C$7:$J$58,8,0)&lt;=VLOOKUP($C88,MTD!$E$44:$J$139,2,0),"-",(VLOOKUP($C88,'Apr Plan'!$C$7:$J$58,8,0)-VLOOKUP($C88,MTD!$E$44:$F$139,2,0))/(MTD!$B$3-MTD!$A$3)),"-")</f>
        <v>7.4736842105263159</v>
      </c>
      <c r="Q88" s="152">
        <f>IFERROR(IF(VLOOKUP($C88,'Apr Plan'!$C$7:$K$58,9,0)&lt;=VLOOKUP($C88,MTD!$E$44:$I$139,5,0),"-",(VLOOKUP($C88,'Apr Plan'!$C$7:$K$58,9,0)-VLOOKUP($C88,MTD!$E$44:$I$139,5,0))/(MTD!$B$3-MTD!$A$3)),"-")</f>
        <v>3028.9489473684221</v>
      </c>
      <c r="R88" s="143">
        <f t="shared" si="49"/>
        <v>405.28190140845084</v>
      </c>
      <c r="S88" s="143">
        <f>IFERROR(INDEX('BI Daily'!$C$13:$DV$102,MATCH($C88,'BI Daily'!$A$13:$A$102,0),MATCH(LEFT(S$39,FIND(".",S$39)-1)&amp;" "&amp;MID(S$38,FIND("April ",S$38)+6,2)&amp;"-Apr",'BI Daily'!$C$3:$DV$3,0)),0)</f>
        <v>12</v>
      </c>
      <c r="T88" s="143">
        <f>IFERROR(INDEX('BI Daily'!$C$13:$DV$102,MATCH($C88,'BI Daily'!$A$13:$A$102,0),MATCH(LEFT(T$39,FIND(".",T$39)-1)&amp;" "&amp;MID(S$38,FIND("April ",S$38)+6,2)&amp;"-Apr",'BI Daily'!$C$3:$DV$3,0)),0)</f>
        <v>3532.0200000000009</v>
      </c>
      <c r="U88" s="143">
        <f t="shared" si="50"/>
        <v>294.33500000000009</v>
      </c>
      <c r="V88" s="143">
        <f>IFERROR(INDEX('BI Daily'!$C$13:$DV$102,MATCH($C88,'BI Daily'!$A$13:$A$102,0),MATCH(LEFT(V$39,FIND(".",V$39)-1)&amp;" "&amp;MID(S$38,FIND("April ",S$38)+6,2)&amp;"-Apr",'BI Daily'!$C$3:$DV$3,0)),0)</f>
        <v>2226.69</v>
      </c>
      <c r="W88" s="143">
        <f>IFERROR(INDEX('BI Daily'!$C$13:$DV$102,MATCH($C88,'BI Daily'!$A$13:$A$102,0),MATCH(LEFT(W$39,FIND(".",W$39)-1)&amp;" "&amp;MID(S$38,FIND("April ",S$38)+6,2)&amp;"-Apr",'BI Daily'!$C$3:$DV$3,0)),0)</f>
        <v>1305.33</v>
      </c>
      <c r="X88" s="129"/>
      <c r="Y88" s="144">
        <f t="shared" si="51"/>
        <v>2.5943396226415092</v>
      </c>
      <c r="Z88" s="144">
        <f t="shared" si="52"/>
        <v>0.73302555914239775</v>
      </c>
      <c r="AA88" s="144">
        <f t="shared" si="53"/>
        <v>2.0121395066068377</v>
      </c>
      <c r="AB88" s="144">
        <f t="shared" si="54"/>
        <v>1.3452669799467722</v>
      </c>
      <c r="AC88" s="144">
        <f t="shared" si="55"/>
        <v>1.2914197781921311</v>
      </c>
      <c r="AD88" s="144">
        <f t="shared" si="56"/>
        <v>1</v>
      </c>
      <c r="AE88" s="144">
        <f t="shared" si="57"/>
        <v>0.97837189226252685</v>
      </c>
      <c r="AF88" s="144">
        <f t="shared" si="58"/>
        <v>2.5119123003202062</v>
      </c>
      <c r="AG88" s="144">
        <f t="shared" si="59"/>
        <v>0.56849225866256048</v>
      </c>
      <c r="AH88" s="144">
        <f t="shared" si="60"/>
        <v>0.98486032458376882</v>
      </c>
      <c r="AJ88" s="146"/>
      <c r="AM88" s="127"/>
    </row>
    <row r="89" spans="1:39" x14ac:dyDescent="0.2">
      <c r="A89" s="154" t="str">
        <f>VLOOKUP(C89,'Doctors Data'!$A:$C,3,0)</f>
        <v>SNB</v>
      </c>
      <c r="B89" s="155" t="str">
        <f>IFERROR(VLOOKUP(C89,'Doctors Data'!$A:$D,4,0),VLOOKUP(C89,BI!$A:$B,2,0))</f>
        <v>Ophthalmology</v>
      </c>
      <c r="C89" s="141" t="str">
        <f>'BI Daily'!A62</f>
        <v>Sarah Moustafa Hussein ElHomosany</v>
      </c>
      <c r="D89" s="142">
        <f>IFERROR(VLOOKUP(C89,'Apr Plan'!$C$7:$O$58,13,0),0)</f>
        <v>0</v>
      </c>
      <c r="E89" s="142">
        <f>IFERROR(VLOOKUP(C89,'BI Daily'!$EC$11:$FJ$102,34,0),0)</f>
        <v>3</v>
      </c>
      <c r="F89" s="143">
        <f>IFERROR(VLOOKUP($C89,'Apr Plan'!$C$7:$K$58,8,0)/VLOOKUP($C89,'Apr Plan'!$C$7:$K$58,5,0),0)</f>
        <v>0</v>
      </c>
      <c r="G89" s="143">
        <f>IFERROR(VLOOKUP($C89,'Apr Plan'!$C$7:$K$58,9,0)/VLOOKUP($C89,'Apr Plan'!$C$7:$K$58,5,0),0)</f>
        <v>0</v>
      </c>
      <c r="H89" s="143">
        <f t="shared" si="47"/>
        <v>0</v>
      </c>
      <c r="I89" s="143">
        <f>IFERROR(VLOOKUP($C89,'Apr Plan'!$AG:$AI,2,0)*$G89,0)</f>
        <v>0</v>
      </c>
      <c r="J89" s="143">
        <f>IFERROR(VLOOKUP($C89,'Apr Plan'!$AG:$AI,3,0)*$G89,0)</f>
        <v>0</v>
      </c>
      <c r="K89" s="143">
        <f>IFERROR(INDEX('BI Daily'!$C$13:$DV$102,MATCH($C89,'BI Daily'!$A$13:$A$102,0),MATCH(LEFT(K$39,FIND(".",K$39)-1)&amp;" "&amp;MID(K$38,FIND("April ",K$38)+6,2)&amp;"-Apr",'BI Daily'!$C$3:$DV$3,0)),0)</f>
        <v>13</v>
      </c>
      <c r="L89" s="143">
        <f>IFERROR(INDEX('BI Daily'!$C$13:$DV$102,MATCH($C89,'BI Daily'!$A$13:$A$102,0),MATCH(LEFT(L$39,FIND(".",L$39)-1)&amp;" "&amp;MID(K$38,FIND("April ",K$38)+6,2)&amp;"-Apr",'BI Daily'!$C$3:$DV$3,0)),0)</f>
        <v>1517.6000000000001</v>
      </c>
      <c r="M89" s="143">
        <f t="shared" si="48"/>
        <v>116.73846153846155</v>
      </c>
      <c r="N89" s="143">
        <f>IFERROR(INDEX('BI Daily'!$C$13:$DV$102,MATCH($C89,'BI Daily'!$A$13:$A$102,0),MATCH(LEFT(N$39,FIND(".",N$39)-1)&amp;" "&amp;MID(K$38,FIND("April ",K$38)+6,2)&amp;"-Apr",'BI Daily'!$C$3:$DV$3,0)),0)</f>
        <v>1424.45</v>
      </c>
      <c r="O89" s="143">
        <f>IFERROR(INDEX('BI Daily'!$C$13:$DV$102,MATCH($C89,'BI Daily'!$A$13:$A$102,0),MATCH(LEFT(O$39,FIND(".",O$39)-1)&amp;" "&amp;MID(K$38,FIND("April ",K$38)+6,2)&amp;"-Apr",'BI Daily'!$C$3:$DV$3,0)),0)</f>
        <v>93.15</v>
      </c>
      <c r="P89" s="152" t="str">
        <f>IFERROR(IF(VLOOKUP($C89,'Apr Plan'!$C$7:$J$58,8,0)&lt;=VLOOKUP($C89,MTD!$E$44:$J$139,2,0),"-",(VLOOKUP($C89,'Apr Plan'!$C$7:$J$58,8,0)-VLOOKUP($C89,MTD!$E$44:$F$139,2,0))/(MTD!$B$3-MTD!$A$3)),"-")</f>
        <v>-</v>
      </c>
      <c r="Q89" s="152" t="str">
        <f>IFERROR(IF(VLOOKUP($C89,'Apr Plan'!$C$7:$K$58,9,0)&lt;=VLOOKUP($C89,MTD!$E$44:$I$139,5,0),"-",(VLOOKUP($C89,'Apr Plan'!$C$7:$K$58,9,0)-VLOOKUP($C89,MTD!$E$44:$I$139,5,0))/(MTD!$B$3-MTD!$A$3)),"-")</f>
        <v>-</v>
      </c>
      <c r="R89" s="143">
        <f t="shared" si="49"/>
        <v>0</v>
      </c>
      <c r="S89" s="143">
        <f>IFERROR(INDEX('BI Daily'!$C$13:$DV$102,MATCH($C89,'BI Daily'!$A$13:$A$102,0),MATCH(LEFT(S$39,FIND(".",S$39)-1)&amp;" "&amp;MID(S$38,FIND("April ",S$38)+6,2)&amp;"-Apr",'BI Daily'!$C$3:$DV$3,0)),0)</f>
        <v>0</v>
      </c>
      <c r="T89" s="143">
        <f>IFERROR(INDEX('BI Daily'!$C$13:$DV$102,MATCH($C89,'BI Daily'!$A$13:$A$102,0),MATCH(LEFT(T$39,FIND(".",T$39)-1)&amp;" "&amp;MID(S$38,FIND("April ",S$38)+6,2)&amp;"-Apr",'BI Daily'!$C$3:$DV$3,0)),0)</f>
        <v>0</v>
      </c>
      <c r="U89" s="143">
        <f t="shared" si="50"/>
        <v>0</v>
      </c>
      <c r="V89" s="143">
        <f>IFERROR(INDEX('BI Daily'!$C$13:$DV$102,MATCH($C89,'BI Daily'!$A$13:$A$102,0),MATCH(LEFT(V$39,FIND(".",V$39)-1)&amp;" "&amp;MID(S$38,FIND("April ",S$38)+6,2)&amp;"-Apr",'BI Daily'!$C$3:$DV$3,0)),0)</f>
        <v>0</v>
      </c>
      <c r="W89" s="143">
        <f>IFERROR(INDEX('BI Daily'!$C$13:$DV$102,MATCH($C89,'BI Daily'!$A$13:$A$102,0),MATCH(LEFT(W$39,FIND(".",W$39)-1)&amp;" "&amp;MID(S$38,FIND("April ",S$38)+6,2)&amp;"-Apr",'BI Daily'!$C$3:$DV$3,0)),0)</f>
        <v>0</v>
      </c>
      <c r="X89" s="129"/>
      <c r="Y89" s="144" t="str">
        <f t="shared" si="51"/>
        <v>-</v>
      </c>
      <c r="Z89" s="144" t="str">
        <f t="shared" si="52"/>
        <v>-</v>
      </c>
      <c r="AA89" s="144" t="str">
        <f t="shared" si="53"/>
        <v>-</v>
      </c>
      <c r="AB89" s="144" t="str">
        <f t="shared" si="54"/>
        <v>-</v>
      </c>
      <c r="AC89" s="144" t="str">
        <f t="shared" si="55"/>
        <v>-</v>
      </c>
      <c r="AD89" s="144" t="str">
        <f t="shared" si="56"/>
        <v>-</v>
      </c>
      <c r="AE89" s="144" t="str">
        <f t="shared" si="57"/>
        <v>-</v>
      </c>
      <c r="AF89" s="144" t="str">
        <f t="shared" si="58"/>
        <v>-</v>
      </c>
      <c r="AG89" s="144" t="str">
        <f t="shared" si="59"/>
        <v>-</v>
      </c>
      <c r="AH89" s="144" t="str">
        <f t="shared" si="60"/>
        <v>-</v>
      </c>
      <c r="AJ89" s="146"/>
      <c r="AM89" s="127"/>
    </row>
    <row r="90" spans="1:39" x14ac:dyDescent="0.2">
      <c r="A90" s="154" t="str">
        <f>VLOOKUP(C90,'Doctors Data'!$A:$C,3,0)</f>
        <v>FWZ</v>
      </c>
      <c r="B90" s="155" t="str">
        <f>IFERROR(VLOOKUP(C90,'Doctors Data'!$A:$D,4,0),VLOOKUP(C90,BI!$A:$B,2,0))</f>
        <v>Pedodontics</v>
      </c>
      <c r="C90" s="141" t="str">
        <f>'BI Daily'!A63</f>
        <v>SHAIMAA ATTIA ABOUOUF NEGM</v>
      </c>
      <c r="D90" s="142">
        <f>IFERROR(VLOOKUP(C90,'Apr Plan'!$C$7:$O$58,13,0),0)</f>
        <v>6</v>
      </c>
      <c r="E90" s="142">
        <f>IFERROR(VLOOKUP(C90,'BI Daily'!$EC$11:$FJ$102,34,0),0)</f>
        <v>7</v>
      </c>
      <c r="F90" s="143">
        <f>IFERROR(VLOOKUP($C90,'Apr Plan'!$C$7:$K$58,8,0)/VLOOKUP($C90,'Apr Plan'!$C$7:$K$58,5,0),0)</f>
        <v>4.2</v>
      </c>
      <c r="G90" s="143">
        <f>IFERROR(VLOOKUP($C90,'Apr Plan'!$C$7:$K$58,9,0)/VLOOKUP($C90,'Apr Plan'!$C$7:$K$58,5,0),0)</f>
        <v>1702.9319999999998</v>
      </c>
      <c r="H90" s="143">
        <f t="shared" si="47"/>
        <v>405.45999999999992</v>
      </c>
      <c r="I90" s="143">
        <f>IFERROR(VLOOKUP($C90,'Apr Plan'!$AG:$AI,2,0)*$G90,0)</f>
        <v>1384.4181031878961</v>
      </c>
      <c r="J90" s="143">
        <f>IFERROR(VLOOKUP($C90,'Apr Plan'!$AG:$AI,3,0)*$G90,0)</f>
        <v>318.5138968121035</v>
      </c>
      <c r="K90" s="143">
        <f>IFERROR(INDEX('BI Daily'!$C$13:$DV$102,MATCH($C90,'BI Daily'!$A$13:$A$102,0),MATCH(LEFT(K$39,FIND(".",K$39)-1)&amp;" "&amp;MID(K$38,FIND("April ",K$38)+6,2)&amp;"-Apr",'BI Daily'!$C$3:$DV$3,0)),0)</f>
        <v>3</v>
      </c>
      <c r="L90" s="143">
        <f>IFERROR(INDEX('BI Daily'!$C$13:$DV$102,MATCH($C90,'BI Daily'!$A$13:$A$102,0),MATCH(LEFT(L$39,FIND(".",L$39)-1)&amp;" "&amp;MID(K$38,FIND("April ",K$38)+6,2)&amp;"-Apr",'BI Daily'!$C$3:$DV$3,0)),0)</f>
        <v>1140</v>
      </c>
      <c r="M90" s="143">
        <f t="shared" si="48"/>
        <v>380</v>
      </c>
      <c r="N90" s="143">
        <f>IFERROR(INDEX('BI Daily'!$C$13:$DV$102,MATCH($C90,'BI Daily'!$A$13:$A$102,0),MATCH(LEFT(N$39,FIND(".",N$39)-1)&amp;" "&amp;MID(K$38,FIND("April ",K$38)+6,2)&amp;"-Apr",'BI Daily'!$C$3:$DV$3,0)),0)</f>
        <v>1140</v>
      </c>
      <c r="O90" s="143">
        <f>IFERROR(INDEX('BI Daily'!$C$13:$DV$102,MATCH($C90,'BI Daily'!$A$13:$A$102,0),MATCH(LEFT(O$39,FIND(".",O$39)-1)&amp;" "&amp;MID(K$38,FIND("April ",K$38)+6,2)&amp;"-Apr",'BI Daily'!$C$3:$DV$3,0)),0)</f>
        <v>0</v>
      </c>
      <c r="P90" s="152">
        <f>IFERROR(IF(VLOOKUP($C90,'Apr Plan'!$C$7:$J$58,8,0)&lt;=VLOOKUP($C90,MTD!$E$44:$J$139,2,0),"-",(VLOOKUP($C90,'Apr Plan'!$C$7:$J$58,8,0)-VLOOKUP($C90,MTD!$E$44:$F$139,2,0))/(MTD!$B$3-MTD!$A$3)),"-")</f>
        <v>4.1052631578947372</v>
      </c>
      <c r="Q90" s="152">
        <f>IFERROR(IF(VLOOKUP($C90,'Apr Plan'!$C$7:$K$58,9,0)&lt;=VLOOKUP($C90,MTD!$E$44:$I$139,5,0),"-",(VLOOKUP($C90,'Apr Plan'!$C$7:$K$58,9,0)-VLOOKUP($C90,MTD!$E$44:$I$139,5,0))/(MTD!$B$3-MTD!$A$3)),"-")</f>
        <v>1716.094736842105</v>
      </c>
      <c r="R90" s="143">
        <f t="shared" si="49"/>
        <v>418.02307692307681</v>
      </c>
      <c r="S90" s="143">
        <f>IFERROR(INDEX('BI Daily'!$C$13:$DV$102,MATCH($C90,'BI Daily'!$A$13:$A$102,0),MATCH(LEFT(S$39,FIND(".",S$39)-1)&amp;" "&amp;MID(S$38,FIND("April ",S$38)+6,2)&amp;"-Apr",'BI Daily'!$C$3:$DV$3,0)),0)</f>
        <v>5</v>
      </c>
      <c r="T90" s="143">
        <f>IFERROR(INDEX('BI Daily'!$C$13:$DV$102,MATCH($C90,'BI Daily'!$A$13:$A$102,0),MATCH(LEFT(T$39,FIND(".",T$39)-1)&amp;" "&amp;MID(S$38,FIND("April ",S$38)+6,2)&amp;"-Apr",'BI Daily'!$C$3:$DV$3,0)),0)</f>
        <v>1845</v>
      </c>
      <c r="U90" s="143">
        <f t="shared" si="50"/>
        <v>369</v>
      </c>
      <c r="V90" s="143">
        <f>IFERROR(INDEX('BI Daily'!$C$13:$DV$102,MATCH($C90,'BI Daily'!$A$13:$A$102,0),MATCH(LEFT(V$39,FIND(".",V$39)-1)&amp;" "&amp;MID(S$38,FIND("April ",S$38)+6,2)&amp;"-Apr",'BI Daily'!$C$3:$DV$3,0)),0)</f>
        <v>1845</v>
      </c>
      <c r="W90" s="143">
        <f>IFERROR(INDEX('BI Daily'!$C$13:$DV$102,MATCH($C90,'BI Daily'!$A$13:$A$102,0),MATCH(LEFT(W$39,FIND(".",W$39)-1)&amp;" "&amp;MID(S$38,FIND("April ",S$38)+6,2)&amp;"-Apr",'BI Daily'!$C$3:$DV$3,0)),0)</f>
        <v>0</v>
      </c>
      <c r="X90" s="129"/>
      <c r="Y90" s="144">
        <f t="shared" si="51"/>
        <v>0.7142857142857143</v>
      </c>
      <c r="Z90" s="144">
        <f t="shared" si="52"/>
        <v>0.93720712277413332</v>
      </c>
      <c r="AA90" s="144">
        <f t="shared" si="53"/>
        <v>0.82345065943223716</v>
      </c>
      <c r="AB90" s="144">
        <f t="shared" si="54"/>
        <v>0</v>
      </c>
      <c r="AC90" s="144">
        <f t="shared" si="55"/>
        <v>0.87033070022760761</v>
      </c>
      <c r="AD90" s="144">
        <f t="shared" si="56"/>
        <v>0.6</v>
      </c>
      <c r="AE90" s="144">
        <f t="shared" si="57"/>
        <v>1</v>
      </c>
      <c r="AF90" s="144">
        <f t="shared" si="58"/>
        <v>0.61788617886178865</v>
      </c>
      <c r="AG90" s="144" t="str">
        <f t="shared" si="59"/>
        <v>-</v>
      </c>
      <c r="AH90" s="144">
        <f t="shared" si="60"/>
        <v>0.87999999999999989</v>
      </c>
      <c r="AJ90" s="146"/>
      <c r="AM90" s="127"/>
    </row>
    <row r="91" spans="1:39" x14ac:dyDescent="0.2">
      <c r="A91" s="154" t="str">
        <f>VLOOKUP(C91,'Doctors Data'!$A:$C,3,0)</f>
        <v>FWZ</v>
      </c>
      <c r="B91" s="155" t="str">
        <f>IFERROR(VLOOKUP(C91,'Doctors Data'!$A:$D,4,0),VLOOKUP(C91,BI!$A:$B,2,0))</f>
        <v>ER</v>
      </c>
      <c r="C91" s="141" t="str">
        <f>'BI Daily'!A64</f>
        <v>SHERIFAY ABDUAEMED  TAHER</v>
      </c>
      <c r="D91" s="142">
        <f>IFERROR(VLOOKUP(C91,'Apr Plan'!$C$7:$O$58,13,0),0)</f>
        <v>6</v>
      </c>
      <c r="E91" s="142">
        <f>IFERROR(VLOOKUP(C91,'BI Daily'!$EC$11:$FJ$102,34,0),0)</f>
        <v>8</v>
      </c>
      <c r="F91" s="143">
        <f>IFERROR(VLOOKUP($C91,'Apr Plan'!$C$7:$K$58,8,0)/VLOOKUP($C91,'Apr Plan'!$C$7:$K$58,5,0),0)</f>
        <v>5.2</v>
      </c>
      <c r="G91" s="143">
        <f>IFERROR(VLOOKUP($C91,'Apr Plan'!$C$7:$K$58,9,0)/VLOOKUP($C91,'Apr Plan'!$C$7:$K$58,5,0),0)</f>
        <v>1498.068</v>
      </c>
      <c r="H91" s="143">
        <f t="shared" ref="H91:H93" si="61">IFERROR(G91/F91,0)</f>
        <v>288.08999999999997</v>
      </c>
      <c r="I91" s="143">
        <f>IFERROR(VLOOKUP($C91,'Apr Plan'!$AG:$AI,2,0)*$G91,0)</f>
        <v>1400.2467483051721</v>
      </c>
      <c r="J91" s="143">
        <f>IFERROR(VLOOKUP($C91,'Apr Plan'!$AG:$AI,3,0)*$G91,0)</f>
        <v>97.821251694828007</v>
      </c>
      <c r="K91" s="143">
        <f>IFERROR(INDEX('BI Daily'!$C$13:$DV$102,MATCH($C91,'BI Daily'!$A$13:$A$102,0),MATCH(LEFT(K$39,FIND(".",K$39)-1)&amp;" "&amp;MID(K$38,FIND("April ",K$38)+6,2)&amp;"-Apr",'BI Daily'!$C$3:$DV$3,0)),0)</f>
        <v>6</v>
      </c>
      <c r="L91" s="143">
        <f>IFERROR(INDEX('BI Daily'!$C$13:$DV$102,MATCH($C91,'BI Daily'!$A$13:$A$102,0),MATCH(LEFT(L$39,FIND(".",L$39)-1)&amp;" "&amp;MID(K$38,FIND("April ",K$38)+6,2)&amp;"-Apr",'BI Daily'!$C$3:$DV$3,0)),0)</f>
        <v>1567</v>
      </c>
      <c r="M91" s="143">
        <f t="shared" ref="M91:M93" si="62">IFERROR(L91/K91,0)</f>
        <v>261.16666666666669</v>
      </c>
      <c r="N91" s="143">
        <f>IFERROR(INDEX('BI Daily'!$C$13:$DV$102,MATCH($C91,'BI Daily'!$A$13:$A$102,0),MATCH(LEFT(N$39,FIND(".",N$39)-1)&amp;" "&amp;MID(K$38,FIND("April ",K$38)+6,2)&amp;"-Apr",'BI Daily'!$C$3:$DV$3,0)),0)</f>
        <v>1567</v>
      </c>
      <c r="O91" s="143">
        <f>IFERROR(INDEX('BI Daily'!$C$13:$DV$102,MATCH($C91,'BI Daily'!$A$13:$A$102,0),MATCH(LEFT(O$39,FIND(".",O$39)-1)&amp;" "&amp;MID(K$38,FIND("April ",K$38)+6,2)&amp;"-Apr",'BI Daily'!$C$3:$DV$3,0)),0)</f>
        <v>0</v>
      </c>
      <c r="P91" s="152">
        <f>IFERROR(IF(VLOOKUP($C91,'Apr Plan'!$C$7:$J$58,8,0)&lt;=VLOOKUP($C91,MTD!$E$44:$J$139,2,0),"-",(VLOOKUP($C91,'Apr Plan'!$C$7:$J$58,8,0)-VLOOKUP($C91,MTD!$E$44:$F$139,2,0))/(MTD!$B$3-MTD!$A$3)),"-")</f>
        <v>3.6842105263157894</v>
      </c>
      <c r="Q91" s="152">
        <f>IFERROR(IF(VLOOKUP($C91,'Apr Plan'!$C$7:$K$58,9,0)&lt;=VLOOKUP($C91,MTD!$E$44:$I$139,5,0),"-",(VLOOKUP($C91,'Apr Plan'!$C$7:$K$58,9,0)-VLOOKUP($C91,MTD!$E$44:$I$139,5,0))/(MTD!$B$3-MTD!$A$3)),"-")</f>
        <v>971.40526315789464</v>
      </c>
      <c r="R91" s="143">
        <f t="shared" ref="R91:R93" si="63">IFERROR(Q91/P91,0)</f>
        <v>263.66714285714284</v>
      </c>
      <c r="S91" s="143">
        <f>IFERROR(INDEX('BI Daily'!$C$13:$DV$102,MATCH($C91,'BI Daily'!$A$13:$A$102,0),MATCH(LEFT(S$39,FIND(".",S$39)-1)&amp;" "&amp;MID(S$38,FIND("April ",S$38)+6,2)&amp;"-Apr",'BI Daily'!$C$3:$DV$3,0)),0)</f>
        <v>6</v>
      </c>
      <c r="T91" s="143">
        <f>IFERROR(INDEX('BI Daily'!$C$13:$DV$102,MATCH($C91,'BI Daily'!$A$13:$A$102,0),MATCH(LEFT(T$39,FIND(".",T$39)-1)&amp;" "&amp;MID(S$38,FIND("April ",S$38)+6,2)&amp;"-Apr",'BI Daily'!$C$3:$DV$3,0)),0)</f>
        <v>2492.5</v>
      </c>
      <c r="U91" s="143">
        <f t="shared" ref="U91:U93" si="64">IFERROR(T91/S91,0)</f>
        <v>415.41666666666669</v>
      </c>
      <c r="V91" s="143">
        <f>IFERROR(INDEX('BI Daily'!$C$13:$DV$102,MATCH($C91,'BI Daily'!$A$13:$A$102,0),MATCH(LEFT(V$39,FIND(".",V$39)-1)&amp;" "&amp;MID(S$38,FIND("April ",S$38)+6,2)&amp;"-Apr",'BI Daily'!$C$3:$DV$3,0)),0)</f>
        <v>2492.5</v>
      </c>
      <c r="W91" s="143">
        <f>IFERROR(INDEX('BI Daily'!$C$13:$DV$102,MATCH($C91,'BI Daily'!$A$13:$A$102,0),MATCH(LEFT(W$39,FIND(".",W$39)-1)&amp;" "&amp;MID(S$38,FIND("April ",S$38)+6,2)&amp;"-Apr",'BI Daily'!$C$3:$DV$3,0)),0)</f>
        <v>0</v>
      </c>
      <c r="X91" s="129"/>
      <c r="Y91" s="144">
        <f t="shared" ref="Y91:Y93" si="65">IFERROR(K91/F91,"-")</f>
        <v>1.1538461538461537</v>
      </c>
      <c r="Z91" s="144">
        <f t="shared" ref="Z91:Z93" si="66">IFERROR(M91/H91,"-")</f>
        <v>0.90654540826362151</v>
      </c>
      <c r="AA91" s="144">
        <f t="shared" ref="AA91:AA93" si="67">IFERROR(N91/I91,"-")</f>
        <v>1.1190884762965259</v>
      </c>
      <c r="AB91" s="144">
        <f t="shared" ref="AB91:AB93" si="68">IFERROR(O91/J91,"-")</f>
        <v>0</v>
      </c>
      <c r="AC91" s="144">
        <f t="shared" ref="AC91:AC93" si="69">IFERROR(Z91*0.7+Y91*0.3,"-")</f>
        <v>0.98073563193838109</v>
      </c>
      <c r="AD91" s="144">
        <f t="shared" ref="AD91:AD93" si="70">IFERROR(IF(K91/S91&gt;1,1,K91/S91),"-")</f>
        <v>1</v>
      </c>
      <c r="AE91" s="144">
        <f t="shared" ref="AE91:AE93" si="71">IFERROR(IF(M91/U91&gt;100%,100%,M91/U91),"-")</f>
        <v>0.62868605817452361</v>
      </c>
      <c r="AF91" s="144">
        <f t="shared" ref="AF91:AF93" si="72">IFERROR(N91/V91,"-")</f>
        <v>0.62868605817452361</v>
      </c>
      <c r="AG91" s="144" t="str">
        <f t="shared" ref="AG91:AG93" si="73">IFERROR(O91/W91,"-")</f>
        <v>-</v>
      </c>
      <c r="AH91" s="144">
        <f t="shared" ref="AH91:AH93" si="74">IFERROR(AE91*0.7+AD91*0.3,"-")</f>
        <v>0.74008024072216649</v>
      </c>
      <c r="AJ91" s="146"/>
      <c r="AM91" s="127"/>
    </row>
    <row r="92" spans="1:39" x14ac:dyDescent="0.2">
      <c r="A92" s="154" t="str">
        <f>VLOOKUP(C92,'Doctors Data'!$A:$C,3,0)</f>
        <v>SNB</v>
      </c>
      <c r="B92" s="155" t="str">
        <f>IFERROR(VLOOKUP(C92,'Doctors Data'!$A:$D,4,0),VLOOKUP(C92,BI!$A:$B,2,0))</f>
        <v>Endodontics</v>
      </c>
      <c r="C92" s="141" t="str">
        <f>'BI Daily'!A65</f>
        <v>Soha Moneir Abedllatief Aboelleil</v>
      </c>
      <c r="D92" s="142">
        <f>IFERROR(VLOOKUP(C92,'Apr Plan'!$C$7:$O$58,13,0),0)</f>
        <v>6</v>
      </c>
      <c r="E92" s="142">
        <f>IFERROR(VLOOKUP(C92,'BI Daily'!$EC$11:$FJ$102,34,0),0)</f>
        <v>7</v>
      </c>
      <c r="F92" s="143">
        <f>IFERROR(VLOOKUP($C92,'Apr Plan'!$C$7:$K$58,8,0)/VLOOKUP($C92,'Apr Plan'!$C$7:$K$58,5,0),0)</f>
        <v>3.72</v>
      </c>
      <c r="G92" s="143">
        <f>IFERROR(VLOOKUP($C92,'Apr Plan'!$C$7:$K$58,9,0)/VLOOKUP($C92,'Apr Plan'!$C$7:$K$58,5,0),0)</f>
        <v>2211.9492</v>
      </c>
      <c r="H92" s="143">
        <f t="shared" si="61"/>
        <v>594.61</v>
      </c>
      <c r="I92" s="143">
        <f>IFERROR(VLOOKUP($C92,'Apr Plan'!$AG:$AI,2,0)*$G92,0)</f>
        <v>1530.1052035940322</v>
      </c>
      <c r="J92" s="143">
        <f>IFERROR(VLOOKUP($C92,'Apr Plan'!$AG:$AI,3,0)*$G92,0)</f>
        <v>681.8439964059678</v>
      </c>
      <c r="K92" s="143">
        <f>IFERROR(INDEX('BI Daily'!$C$13:$DV$102,MATCH($C92,'BI Daily'!$A$13:$A$102,0),MATCH(LEFT(K$39,FIND(".",K$39)-1)&amp;" "&amp;MID(K$38,FIND("April ",K$38)+6,2)&amp;"-Apr",'BI Daily'!$C$3:$DV$3,0)),0)</f>
        <v>4</v>
      </c>
      <c r="L92" s="143">
        <f>IFERROR(INDEX('BI Daily'!$C$13:$DV$102,MATCH($C92,'BI Daily'!$A$13:$A$102,0),MATCH(LEFT(L$39,FIND(".",L$39)-1)&amp;" "&amp;MID(K$38,FIND("April ",K$38)+6,2)&amp;"-Apr",'BI Daily'!$C$3:$DV$3,0)),0)</f>
        <v>1287.76</v>
      </c>
      <c r="M92" s="143">
        <f t="shared" si="62"/>
        <v>321.94</v>
      </c>
      <c r="N92" s="143">
        <f>IFERROR(INDEX('BI Daily'!$C$13:$DV$102,MATCH($C92,'BI Daily'!$A$13:$A$102,0),MATCH(LEFT(N$39,FIND(".",N$39)-1)&amp;" "&amp;MID(K$38,FIND("April ",K$38)+6,2)&amp;"-Apr",'BI Daily'!$C$3:$DV$3,0)),0)</f>
        <v>182.81</v>
      </c>
      <c r="O92" s="143">
        <f>IFERROR(INDEX('BI Daily'!$C$13:$DV$102,MATCH($C92,'BI Daily'!$A$13:$A$102,0),MATCH(LEFT(O$39,FIND(".",O$39)-1)&amp;" "&amp;MID(K$38,FIND("April ",K$38)+6,2)&amp;"-Apr",'BI Daily'!$C$3:$DV$3,0)),0)</f>
        <v>1104.95</v>
      </c>
      <c r="P92" s="152">
        <f>IFERROR(IF(VLOOKUP($C92,'Apr Plan'!$C$7:$J$58,8,0)&lt;=VLOOKUP($C92,MTD!$E$44:$J$139,2,0),"-",(VLOOKUP($C92,'Apr Plan'!$C$7:$J$58,8,0)-VLOOKUP($C92,MTD!$E$44:$F$139,2,0))/(MTD!$B$3-MTD!$A$3)),"-")</f>
        <v>3.8421052631578947</v>
      </c>
      <c r="Q92" s="152">
        <f>IFERROR(IF(VLOOKUP($C92,'Apr Plan'!$C$7:$K$58,9,0)&lt;=VLOOKUP($C92,MTD!$E$44:$I$139,5,0),"-",(VLOOKUP($C92,'Apr Plan'!$C$7:$K$58,9,0)-VLOOKUP($C92,MTD!$E$44:$I$139,5,0))/(MTD!$B$3-MTD!$A$3)),"-")</f>
        <v>2287.1321052631579</v>
      </c>
      <c r="R92" s="143">
        <f t="shared" si="63"/>
        <v>595.28095890410964</v>
      </c>
      <c r="S92" s="143">
        <f>IFERROR(INDEX('BI Daily'!$C$13:$DV$102,MATCH($C92,'BI Daily'!$A$13:$A$102,0),MATCH(LEFT(S$39,FIND(".",S$39)-1)&amp;" "&amp;MID(S$38,FIND("April ",S$38)+6,2)&amp;"-Apr",'BI Daily'!$C$3:$DV$3,0)),0)</f>
        <v>5</v>
      </c>
      <c r="T92" s="143">
        <f>IFERROR(INDEX('BI Daily'!$C$13:$DV$102,MATCH($C92,'BI Daily'!$A$13:$A$102,0),MATCH(LEFT(T$39,FIND(".",T$39)-1)&amp;" "&amp;MID(S$38,FIND("April ",S$38)+6,2)&amp;"-Apr",'BI Daily'!$C$3:$DV$3,0)),0)</f>
        <v>3899.4</v>
      </c>
      <c r="U92" s="143">
        <f t="shared" si="64"/>
        <v>779.88</v>
      </c>
      <c r="V92" s="143">
        <f>IFERROR(INDEX('BI Daily'!$C$13:$DV$102,MATCH($C92,'BI Daily'!$A$13:$A$102,0),MATCH(LEFT(V$39,FIND(".",V$39)-1)&amp;" "&amp;MID(S$38,FIND("April ",S$38)+6,2)&amp;"-Apr",'BI Daily'!$C$3:$DV$3,0)),0)</f>
        <v>2756.3</v>
      </c>
      <c r="W92" s="143">
        <f>IFERROR(INDEX('BI Daily'!$C$13:$DV$102,MATCH($C92,'BI Daily'!$A$13:$A$102,0),MATCH(LEFT(W$39,FIND(".",W$39)-1)&amp;" "&amp;MID(S$38,FIND("April ",S$38)+6,2)&amp;"-Apr",'BI Daily'!$C$3:$DV$3,0)),0)</f>
        <v>1143.0999999999999</v>
      </c>
      <c r="X92" s="129"/>
      <c r="Y92" s="144">
        <f t="shared" si="65"/>
        <v>1.075268817204301</v>
      </c>
      <c r="Z92" s="144">
        <f t="shared" si="66"/>
        <v>0.54143051748204707</v>
      </c>
      <c r="AA92" s="144">
        <f t="shared" si="67"/>
        <v>0.11947544493712027</v>
      </c>
      <c r="AB92" s="144">
        <f t="shared" si="68"/>
        <v>1.6205319777313347</v>
      </c>
      <c r="AC92" s="144">
        <f t="shared" si="69"/>
        <v>0.70158200739872323</v>
      </c>
      <c r="AD92" s="144">
        <f t="shared" si="70"/>
        <v>0.8</v>
      </c>
      <c r="AE92" s="144">
        <f t="shared" si="71"/>
        <v>0.41280709852797864</v>
      </c>
      <c r="AF92" s="144">
        <f t="shared" si="72"/>
        <v>6.6324420418677213E-2</v>
      </c>
      <c r="AG92" s="144">
        <f t="shared" si="73"/>
        <v>0.96662584200857327</v>
      </c>
      <c r="AH92" s="144">
        <f t="shared" si="74"/>
        <v>0.528964968969585</v>
      </c>
      <c r="AJ92" s="146"/>
      <c r="AM92" s="127"/>
    </row>
    <row r="93" spans="1:39" x14ac:dyDescent="0.2">
      <c r="A93" s="154" t="str">
        <f>VLOOKUP(C93,'Doctors Data'!$A:$C,3,0)</f>
        <v>FWZ</v>
      </c>
      <c r="B93" s="155" t="str">
        <f>IFERROR(VLOOKUP(C93,'Doctors Data'!$A:$D,4,0),VLOOKUP(C93,BI!$A:$B,2,0))</f>
        <v>Screening &amp; Scaling</v>
      </c>
      <c r="C93" s="141" t="str">
        <f>'BI Daily'!A66</f>
        <v>TRAD KHALED A. ALSHADUKI</v>
      </c>
      <c r="D93" s="142">
        <f>IFERROR(VLOOKUP(C93,'Apr Plan'!$C$7:$O$58,13,0),0)</f>
        <v>6</v>
      </c>
      <c r="E93" s="142">
        <f>IFERROR(VLOOKUP(C93,'BI Daily'!$EC$11:$FJ$102,34,0),0)</f>
        <v>6</v>
      </c>
      <c r="F93" s="143">
        <f>IFERROR(VLOOKUP($C93,'Apr Plan'!$C$7:$K$58,8,0)/VLOOKUP($C93,'Apr Plan'!$C$7:$K$58,5,0),0)</f>
        <v>3.96</v>
      </c>
      <c r="G93" s="143">
        <f>IFERROR(VLOOKUP($C93,'Apr Plan'!$C$7:$K$58,9,0)/VLOOKUP($C93,'Apr Plan'!$C$7:$K$58,5,0),0)</f>
        <v>1083.2184000000002</v>
      </c>
      <c r="H93" s="143">
        <f t="shared" si="61"/>
        <v>273.54000000000008</v>
      </c>
      <c r="I93" s="143">
        <f>IFERROR(VLOOKUP($C93,'Apr Plan'!$AG:$AI,2,0)*$G93,0)</f>
        <v>862.29814350177139</v>
      </c>
      <c r="J93" s="143">
        <f>IFERROR(VLOOKUP($C93,'Apr Plan'!$AG:$AI,3,0)*$G93,0)</f>
        <v>220.92025649822887</v>
      </c>
      <c r="K93" s="143">
        <f>IFERROR(INDEX('BI Daily'!$C$13:$DV$102,MATCH($C93,'BI Daily'!$A$13:$A$102,0),MATCH(LEFT(K$39,FIND(".",K$39)-1)&amp;" "&amp;MID(K$38,FIND("April ",K$38)+6,2)&amp;"-Apr",'BI Daily'!$C$3:$DV$3,0)),0)</f>
        <v>5</v>
      </c>
      <c r="L93" s="143">
        <f>IFERROR(INDEX('BI Daily'!$C$13:$DV$102,MATCH($C93,'BI Daily'!$A$13:$A$102,0),MATCH(LEFT(L$39,FIND(".",L$39)-1)&amp;" "&amp;MID(K$38,FIND("April ",K$38)+6,2)&amp;"-Apr",'BI Daily'!$C$3:$DV$3,0)),0)</f>
        <v>1383</v>
      </c>
      <c r="M93" s="143">
        <f t="shared" si="62"/>
        <v>276.60000000000002</v>
      </c>
      <c r="N93" s="143">
        <f>IFERROR(INDEX('BI Daily'!$C$13:$DV$102,MATCH($C93,'BI Daily'!$A$13:$A$102,0),MATCH(LEFT(N$39,FIND(".",N$39)-1)&amp;" "&amp;MID(K$38,FIND("April ",K$38)+6,2)&amp;"-Apr",'BI Daily'!$C$3:$DV$3,0)),0)</f>
        <v>1383</v>
      </c>
      <c r="O93" s="143">
        <f>IFERROR(INDEX('BI Daily'!$C$13:$DV$102,MATCH($C93,'BI Daily'!$A$13:$A$102,0),MATCH(LEFT(O$39,FIND(".",O$39)-1)&amp;" "&amp;MID(K$38,FIND("April ",K$38)+6,2)&amp;"-Apr",'BI Daily'!$C$3:$DV$3,0)),0)</f>
        <v>0</v>
      </c>
      <c r="P93" s="152">
        <f>IFERROR(IF(VLOOKUP($C93,'Apr Plan'!$C$7:$J$58,8,0)&lt;=VLOOKUP($C93,MTD!$E$44:$J$139,2,0),"-",(VLOOKUP($C93,'Apr Plan'!$C$7:$J$58,8,0)-VLOOKUP($C93,MTD!$E$44:$F$139,2,0))/(MTD!$B$3-MTD!$A$3)),"-")</f>
        <v>4.0526315789473681</v>
      </c>
      <c r="Q93" s="152">
        <f>IFERROR(IF(VLOOKUP($C93,'Apr Plan'!$C$7:$K$58,9,0)&lt;=VLOOKUP($C93,MTD!$E$44:$I$139,5,0),"-",(VLOOKUP($C93,'Apr Plan'!$C$7:$K$58,9,0)-VLOOKUP($C93,MTD!$E$44:$I$139,5,0))/(MTD!$B$3-MTD!$A$3)),"-")</f>
        <v>1168.3400000000001</v>
      </c>
      <c r="R93" s="143">
        <f t="shared" si="63"/>
        <v>288.29168831168835</v>
      </c>
      <c r="S93" s="143">
        <f>IFERROR(INDEX('BI Daily'!$C$13:$DV$102,MATCH($C93,'BI Daily'!$A$13:$A$102,0),MATCH(LEFT(S$39,FIND(".",S$39)-1)&amp;" "&amp;MID(S$38,FIND("April ",S$38)+6,2)&amp;"-Apr",'BI Daily'!$C$3:$DV$3,0)),0)</f>
        <v>4</v>
      </c>
      <c r="T93" s="143">
        <f>IFERROR(INDEX('BI Daily'!$C$13:$DV$102,MATCH($C93,'BI Daily'!$A$13:$A$102,0),MATCH(LEFT(T$39,FIND(".",T$39)-1)&amp;" "&amp;MID(S$38,FIND("April ",S$38)+6,2)&amp;"-Apr",'BI Daily'!$C$3:$DV$3,0)),0)</f>
        <v>673</v>
      </c>
      <c r="U93" s="143">
        <f t="shared" si="64"/>
        <v>168.25</v>
      </c>
      <c r="V93" s="143">
        <f>IFERROR(INDEX('BI Daily'!$C$13:$DV$102,MATCH($C93,'BI Daily'!$A$13:$A$102,0),MATCH(LEFT(V$39,FIND(".",V$39)-1)&amp;" "&amp;MID(S$38,FIND("April ",S$38)+6,2)&amp;"-Apr",'BI Daily'!$C$3:$DV$3,0)),0)</f>
        <v>673</v>
      </c>
      <c r="W93" s="143">
        <f>IFERROR(INDEX('BI Daily'!$C$13:$DV$102,MATCH($C93,'BI Daily'!$A$13:$A$102,0),MATCH(LEFT(W$39,FIND(".",W$39)-1)&amp;" "&amp;MID(S$38,FIND("April ",S$38)+6,2)&amp;"-Apr",'BI Daily'!$C$3:$DV$3,0)),0)</f>
        <v>0</v>
      </c>
      <c r="X93" s="129"/>
      <c r="Y93" s="144">
        <f t="shared" si="65"/>
        <v>1.2626262626262625</v>
      </c>
      <c r="Z93" s="144">
        <f t="shared" si="66"/>
        <v>1.0111866637420486</v>
      </c>
      <c r="AA93" s="144">
        <f t="shared" si="67"/>
        <v>1.603853621189153</v>
      </c>
      <c r="AB93" s="144">
        <f t="shared" si="68"/>
        <v>0</v>
      </c>
      <c r="AC93" s="144">
        <f t="shared" si="69"/>
        <v>1.0866185434073128</v>
      </c>
      <c r="AD93" s="144">
        <f t="shared" si="70"/>
        <v>1</v>
      </c>
      <c r="AE93" s="144">
        <f t="shared" si="71"/>
        <v>1</v>
      </c>
      <c r="AF93" s="144">
        <f t="shared" si="72"/>
        <v>2.0549777117384842</v>
      </c>
      <c r="AG93" s="144" t="str">
        <f t="shared" si="73"/>
        <v>-</v>
      </c>
      <c r="AH93" s="144">
        <f t="shared" si="74"/>
        <v>1</v>
      </c>
      <c r="AJ93" s="146"/>
      <c r="AM93" s="127"/>
    </row>
    <row r="94" spans="1:39" x14ac:dyDescent="0.2">
      <c r="A94" s="154" t="str">
        <f>VLOOKUP(C94,'Doctors Data'!$A:$C,3,0)</f>
        <v>FWZ</v>
      </c>
      <c r="B94" s="155" t="str">
        <f>IFERROR(VLOOKUP(C94,'Doctors Data'!$A:$D,4,0),VLOOKUP(C94,BI!$A:$B,2,0))</f>
        <v>Screening &amp; Scaling</v>
      </c>
      <c r="C94" s="141" t="str">
        <f>'BI Daily'!A67</f>
        <v>TRAD KHALED SCREENING</v>
      </c>
      <c r="D94" s="142">
        <f>IFERROR(VLOOKUP(C94,'Apr Plan'!$C$7:$O$58,13,0),0)</f>
        <v>0</v>
      </c>
      <c r="E94" s="142">
        <f>IFERROR(VLOOKUP(C94,'BI Daily'!$EC$11:$FJ$102,34,0),0)</f>
        <v>4</v>
      </c>
      <c r="F94" s="143">
        <f>IFERROR(VLOOKUP($C94,'Apr Plan'!$C$7:$K$58,8,0)/VLOOKUP($C94,'Apr Plan'!$C$7:$K$58,5,0),0)</f>
        <v>0</v>
      </c>
      <c r="G94" s="143">
        <f>IFERROR(VLOOKUP($C94,'Apr Plan'!$C$7:$K$58,9,0)/VLOOKUP($C94,'Apr Plan'!$C$7:$K$58,5,0),0)</f>
        <v>0</v>
      </c>
      <c r="H94" s="143">
        <f t="shared" ref="H94" si="75">IFERROR(G94/F94,0)</f>
        <v>0</v>
      </c>
      <c r="I94" s="143">
        <f>IFERROR(VLOOKUP($C94,'Apr Plan'!$AG:$AI,2,0)*$G94,0)</f>
        <v>0</v>
      </c>
      <c r="J94" s="143">
        <f>IFERROR(VLOOKUP($C94,'Apr Plan'!$AG:$AI,3,0)*$G94,0)</f>
        <v>0</v>
      </c>
      <c r="K94" s="143">
        <f>IFERROR(INDEX('BI Daily'!$C$13:$DV$102,MATCH($C94,'BI Daily'!$A$13:$A$102,0),MATCH(LEFT(K$39,FIND(".",K$39)-1)&amp;" "&amp;MID(K$38,FIND("April ",K$38)+6,2)&amp;"-Apr",'BI Daily'!$C$3:$DV$3,0)),0)</f>
        <v>2</v>
      </c>
      <c r="L94" s="143">
        <f>IFERROR(INDEX('BI Daily'!$C$13:$DV$102,MATCH($C94,'BI Daily'!$A$13:$A$102,0),MATCH(LEFT(L$39,FIND(".",L$39)-1)&amp;" "&amp;MID(K$38,FIND("April ",K$38)+6,2)&amp;"-Apr",'BI Daily'!$C$3:$DV$3,0)),0)</f>
        <v>149</v>
      </c>
      <c r="M94" s="143">
        <f t="shared" ref="M94" si="76">IFERROR(L94/K94,0)</f>
        <v>74.5</v>
      </c>
      <c r="N94" s="143">
        <f>IFERROR(INDEX('BI Daily'!$C$13:$DV$102,MATCH($C94,'BI Daily'!$A$13:$A$102,0),MATCH(LEFT(N$39,FIND(".",N$39)-1)&amp;" "&amp;MID(K$38,FIND("April ",K$38)+6,2)&amp;"-Apr",'BI Daily'!$C$3:$DV$3,0)),0)</f>
        <v>149</v>
      </c>
      <c r="O94" s="143">
        <f>IFERROR(INDEX('BI Daily'!$C$13:$DV$102,MATCH($C94,'BI Daily'!$A$13:$A$102,0),MATCH(LEFT(O$39,FIND(".",O$39)-1)&amp;" "&amp;MID(K$38,FIND("April ",K$38)+6,2)&amp;"-Apr",'BI Daily'!$C$3:$DV$3,0)),0)</f>
        <v>0</v>
      </c>
      <c r="P94" s="152" t="str">
        <f>IFERROR(IF(VLOOKUP($C94,'Apr Plan'!$C$7:$J$58,8,0)&lt;=VLOOKUP($C94,MTD!$E$44:$J$139,2,0),"-",(VLOOKUP($C94,'Apr Plan'!$C$7:$J$58,8,0)-VLOOKUP($C94,MTD!$E$44:$F$139,2,0))/(MTD!$B$3-MTD!$A$3)),"-")</f>
        <v>-</v>
      </c>
      <c r="Q94" s="152" t="str">
        <f>IFERROR(IF(VLOOKUP($C94,'Apr Plan'!$C$7:$K$58,9,0)&lt;=VLOOKUP($C94,MTD!$E$44:$I$139,5,0),"-",(VLOOKUP($C94,'Apr Plan'!$C$7:$K$58,9,0)-VLOOKUP($C94,MTD!$E$44:$I$139,5,0))/(MTD!$B$3-MTD!$A$3)),"-")</f>
        <v>-</v>
      </c>
      <c r="R94" s="143">
        <f t="shared" ref="R94" si="77">IFERROR(Q94/P94,0)</f>
        <v>0</v>
      </c>
      <c r="S94" s="143">
        <f>IFERROR(INDEX('BI Daily'!$C$13:$DV$102,MATCH($C94,'BI Daily'!$A$13:$A$102,0),MATCH(LEFT(S$39,FIND(".",S$39)-1)&amp;" "&amp;MID(S$38,FIND("April ",S$38)+6,2)&amp;"-Apr",'BI Daily'!$C$3:$DV$3,0)),0)</f>
        <v>1</v>
      </c>
      <c r="T94" s="143">
        <f>IFERROR(INDEX('BI Daily'!$C$13:$DV$102,MATCH($C94,'BI Daily'!$A$13:$A$102,0),MATCH(LEFT(T$39,FIND(".",T$39)-1)&amp;" "&amp;MID(S$38,FIND("April ",S$38)+6,2)&amp;"-Apr",'BI Daily'!$C$3:$DV$3,0)),0)</f>
        <v>0</v>
      </c>
      <c r="U94" s="143">
        <f t="shared" ref="U94" si="78">IFERROR(T94/S94,0)</f>
        <v>0</v>
      </c>
      <c r="V94" s="143">
        <f>IFERROR(INDEX('BI Daily'!$C$13:$DV$102,MATCH($C94,'BI Daily'!$A$13:$A$102,0),MATCH(LEFT(V$39,FIND(".",V$39)-1)&amp;" "&amp;MID(S$38,FIND("April ",S$38)+6,2)&amp;"-Apr",'BI Daily'!$C$3:$DV$3,0)),0)</f>
        <v>0</v>
      </c>
      <c r="W94" s="143">
        <f>IFERROR(INDEX('BI Daily'!$C$13:$DV$102,MATCH($C94,'BI Daily'!$A$13:$A$102,0),MATCH(LEFT(W$39,FIND(".",W$39)-1)&amp;" "&amp;MID(S$38,FIND("April ",S$38)+6,2)&amp;"-Apr",'BI Daily'!$C$3:$DV$3,0)),0)</f>
        <v>0</v>
      </c>
      <c r="X94" s="129"/>
      <c r="Y94" s="144" t="str">
        <f t="shared" ref="Y94" si="79">IFERROR(K94/F94,"-")</f>
        <v>-</v>
      </c>
      <c r="Z94" s="144" t="str">
        <f t="shared" ref="Z94" si="80">IFERROR(M94/H94,"-")</f>
        <v>-</v>
      </c>
      <c r="AA94" s="144" t="str">
        <f t="shared" ref="AA94" si="81">IFERROR(N94/I94,"-")</f>
        <v>-</v>
      </c>
      <c r="AB94" s="144" t="str">
        <f t="shared" ref="AB94" si="82">IFERROR(O94/J94,"-")</f>
        <v>-</v>
      </c>
      <c r="AC94" s="144" t="str">
        <f t="shared" ref="AC94" si="83">IFERROR(Z94*0.7+Y94*0.3,"-")</f>
        <v>-</v>
      </c>
      <c r="AD94" s="144">
        <f t="shared" ref="AD94" si="84">IFERROR(IF(K94/S94&gt;1,1,K94/S94),"-")</f>
        <v>1</v>
      </c>
      <c r="AE94" s="144" t="str">
        <f t="shared" ref="AE94" si="85">IFERROR(IF(M94/U94&gt;100%,100%,M94/U94),"-")</f>
        <v>-</v>
      </c>
      <c r="AF94" s="144" t="str">
        <f t="shared" ref="AF94" si="86">IFERROR(N94/V94,"-")</f>
        <v>-</v>
      </c>
      <c r="AG94" s="144" t="str">
        <f t="shared" ref="AG94" si="87">IFERROR(O94/W94,"-")</f>
        <v>-</v>
      </c>
      <c r="AH94" s="144" t="str">
        <f t="shared" ref="AH94" si="88">IFERROR(AE94*0.7+AD94*0.3,"-")</f>
        <v>-</v>
      </c>
      <c r="AJ94" s="146"/>
      <c r="AM94" s="127"/>
    </row>
    <row r="95" spans="1:39" x14ac:dyDescent="0.2">
      <c r="A95" s="154" t="str">
        <f>VLOOKUP(C95,'Doctors Data'!$A:$C,3,0)</f>
        <v>SNB</v>
      </c>
      <c r="B95" s="155" t="str">
        <f>IFERROR(VLOOKUP(C95,'Doctors Data'!$A:$D,4,0),VLOOKUP(C95,BI!$A:$B,2,0))</f>
        <v>Ophthalmology</v>
      </c>
      <c r="C95" s="141" t="str">
        <f>'BI Daily'!A68</f>
        <v>Walaa Ahmed Elsadany</v>
      </c>
      <c r="D95" s="142">
        <f>IFERROR(VLOOKUP(C95,'Apr Plan'!$C$7:$O$58,13,0),0)</f>
        <v>0</v>
      </c>
      <c r="E95" s="142">
        <f>IFERROR(VLOOKUP(C95,'BI Daily'!$EC$11:$FJ$102,34,0),0)</f>
        <v>3</v>
      </c>
      <c r="F95" s="143">
        <f>IFERROR(VLOOKUP($C95,'Apr Plan'!$C$7:$K$58,8,0)/VLOOKUP($C95,'Apr Plan'!$C$7:$K$58,5,0),0)</f>
        <v>0</v>
      </c>
      <c r="G95" s="143">
        <f>IFERROR(VLOOKUP($C95,'Apr Plan'!$C$7:$K$58,9,0)/VLOOKUP($C95,'Apr Plan'!$C$7:$K$58,5,0),0)</f>
        <v>0</v>
      </c>
      <c r="H95" s="143">
        <f t="shared" ref="H95:H97" si="89">IFERROR(G95/F95,0)</f>
        <v>0</v>
      </c>
      <c r="I95" s="143">
        <f>IFERROR(VLOOKUP($C95,'Apr Plan'!$AG:$AI,2,0)*$G95,0)</f>
        <v>0</v>
      </c>
      <c r="J95" s="143">
        <f>IFERROR(VLOOKUP($C95,'Apr Plan'!$AG:$AI,3,0)*$G95,0)</f>
        <v>0</v>
      </c>
      <c r="K95" s="143">
        <f>IFERROR(INDEX('BI Daily'!$C$13:$DV$102,MATCH($C95,'BI Daily'!$A$13:$A$102,0),MATCH(LEFT(K$39,FIND(".",K$39)-1)&amp;" "&amp;MID(K$38,FIND("April ",K$38)+6,2)&amp;"-Apr",'BI Daily'!$C$3:$DV$3,0)),0)</f>
        <v>2</v>
      </c>
      <c r="L95" s="143">
        <f>IFERROR(INDEX('BI Daily'!$C$13:$DV$102,MATCH($C95,'BI Daily'!$A$13:$A$102,0),MATCH(LEFT(L$39,FIND(".",L$39)-1)&amp;" "&amp;MID(K$38,FIND("April ",K$38)+6,2)&amp;"-Apr",'BI Daily'!$C$3:$DV$3,0)),0)</f>
        <v>197</v>
      </c>
      <c r="M95" s="143">
        <f t="shared" ref="M95:M97" si="90">IFERROR(L95/K95,0)</f>
        <v>98.5</v>
      </c>
      <c r="N95" s="143">
        <f>IFERROR(INDEX('BI Daily'!$C$13:$DV$102,MATCH($C95,'BI Daily'!$A$13:$A$102,0),MATCH(LEFT(N$39,FIND(".",N$39)-1)&amp;" "&amp;MID(K$38,FIND("April ",K$38)+6,2)&amp;"-Apr",'BI Daily'!$C$3:$DV$3,0)),0)</f>
        <v>197</v>
      </c>
      <c r="O95" s="143">
        <f>IFERROR(INDEX('BI Daily'!$C$13:$DV$102,MATCH($C95,'BI Daily'!$A$13:$A$102,0),MATCH(LEFT(O$39,FIND(".",O$39)-1)&amp;" "&amp;MID(K$38,FIND("April ",K$38)+6,2)&amp;"-Apr",'BI Daily'!$C$3:$DV$3,0)),0)</f>
        <v>0</v>
      </c>
      <c r="P95" s="152" t="str">
        <f>IFERROR(IF(VLOOKUP($C95,'Apr Plan'!$C$7:$J$58,8,0)&lt;=VLOOKUP($C95,MTD!$E$44:$J$139,2,0),"-",(VLOOKUP($C95,'Apr Plan'!$C$7:$J$58,8,0)-VLOOKUP($C95,MTD!$E$44:$F$139,2,0))/(MTD!$B$3-MTD!$A$3)),"-")</f>
        <v>-</v>
      </c>
      <c r="Q95" s="152" t="str">
        <f>IFERROR(IF(VLOOKUP($C95,'Apr Plan'!$C$7:$K$58,9,0)&lt;=VLOOKUP($C95,MTD!$E$44:$I$139,5,0),"-",(VLOOKUP($C95,'Apr Plan'!$C$7:$K$58,9,0)-VLOOKUP($C95,MTD!$E$44:$I$139,5,0))/(MTD!$B$3-MTD!$A$3)),"-")</f>
        <v>-</v>
      </c>
      <c r="R95" s="143">
        <f t="shared" ref="R95:R97" si="91">IFERROR(Q95/P95,0)</f>
        <v>0</v>
      </c>
      <c r="S95" s="143">
        <f>IFERROR(INDEX('BI Daily'!$C$13:$DV$102,MATCH($C95,'BI Daily'!$A$13:$A$102,0),MATCH(LEFT(S$39,FIND(".",S$39)-1)&amp;" "&amp;MID(S$38,FIND("April ",S$38)+6,2)&amp;"-Apr",'BI Daily'!$C$3:$DV$3,0)),0)</f>
        <v>0</v>
      </c>
      <c r="T95" s="143">
        <f>IFERROR(INDEX('BI Daily'!$C$13:$DV$102,MATCH($C95,'BI Daily'!$A$13:$A$102,0),MATCH(LEFT(T$39,FIND(".",T$39)-1)&amp;" "&amp;MID(S$38,FIND("April ",S$38)+6,2)&amp;"-Apr",'BI Daily'!$C$3:$DV$3,0)),0)</f>
        <v>0</v>
      </c>
      <c r="U95" s="143">
        <f t="shared" ref="U95:U97" si="92">IFERROR(T95/S95,0)</f>
        <v>0</v>
      </c>
      <c r="V95" s="143">
        <f>IFERROR(INDEX('BI Daily'!$C$13:$DV$102,MATCH($C95,'BI Daily'!$A$13:$A$102,0),MATCH(LEFT(V$39,FIND(".",V$39)-1)&amp;" "&amp;MID(S$38,FIND("April ",S$38)+6,2)&amp;"-Apr",'BI Daily'!$C$3:$DV$3,0)),0)</f>
        <v>0</v>
      </c>
      <c r="W95" s="143">
        <f>IFERROR(INDEX('BI Daily'!$C$13:$DV$102,MATCH($C95,'BI Daily'!$A$13:$A$102,0),MATCH(LEFT(W$39,FIND(".",W$39)-1)&amp;" "&amp;MID(S$38,FIND("April ",S$38)+6,2)&amp;"-Apr",'BI Daily'!$C$3:$DV$3,0)),0)</f>
        <v>0</v>
      </c>
      <c r="X95" s="129"/>
      <c r="Y95" s="144" t="str">
        <f t="shared" ref="Y95:Y97" si="93">IFERROR(K95/F95,"-")</f>
        <v>-</v>
      </c>
      <c r="Z95" s="144" t="str">
        <f t="shared" ref="Z95:Z97" si="94">IFERROR(M95/H95,"-")</f>
        <v>-</v>
      </c>
      <c r="AA95" s="144" t="str">
        <f t="shared" ref="AA95:AA97" si="95">IFERROR(N95/I95,"-")</f>
        <v>-</v>
      </c>
      <c r="AB95" s="144" t="str">
        <f t="shared" ref="AB95:AB97" si="96">IFERROR(O95/J95,"-")</f>
        <v>-</v>
      </c>
      <c r="AC95" s="144" t="str">
        <f t="shared" ref="AC95:AC97" si="97">IFERROR(Z95*0.7+Y95*0.3,"-")</f>
        <v>-</v>
      </c>
      <c r="AD95" s="144" t="str">
        <f t="shared" ref="AD95:AD97" si="98">IFERROR(IF(K95/S95&gt;1,1,K95/S95),"-")</f>
        <v>-</v>
      </c>
      <c r="AE95" s="144" t="str">
        <f t="shared" ref="AE95:AE97" si="99">IFERROR(IF(M95/U95&gt;100%,100%,M95/U95),"-")</f>
        <v>-</v>
      </c>
      <c r="AF95" s="144" t="str">
        <f t="shared" ref="AF95:AF97" si="100">IFERROR(N95/V95,"-")</f>
        <v>-</v>
      </c>
      <c r="AG95" s="144" t="str">
        <f t="shared" ref="AG95:AG97" si="101">IFERROR(O95/W95,"-")</f>
        <v>-</v>
      </c>
      <c r="AH95" s="144" t="str">
        <f t="shared" ref="AH95:AH97" si="102">IFERROR(AE95*0.7+AD95*0.3,"-")</f>
        <v>-</v>
      </c>
      <c r="AJ95" s="146"/>
      <c r="AM95" s="127"/>
    </row>
    <row r="96" spans="1:39" x14ac:dyDescent="0.2">
      <c r="A96" s="154" t="str">
        <f>VLOOKUP(C96,'Doctors Data'!$A:$C,3,0)</f>
        <v>FWZ</v>
      </c>
      <c r="B96" s="155" t="str">
        <f>IFERROR(VLOOKUP(C96,'Doctors Data'!$A:$D,4,0),VLOOKUP(C96,BI!$A:$B,2,0))</f>
        <v>ER</v>
      </c>
      <c r="C96" s="141" t="str">
        <f>'BI Daily'!A69</f>
        <v>WALAA RAMADAN ABD ELSALHIN SAAD</v>
      </c>
      <c r="D96" s="142">
        <f>IFERROR(VLOOKUP(C96,'Apr Plan'!$C$7:$O$58,13,0),0)</f>
        <v>6</v>
      </c>
      <c r="E96" s="142">
        <f>IFERROR(VLOOKUP(C96,'BI Daily'!$EC$11:$FJ$102,34,0),0)</f>
        <v>8</v>
      </c>
      <c r="F96" s="143">
        <f>IFERROR(VLOOKUP($C96,'Apr Plan'!$C$7:$K$58,8,0)/VLOOKUP($C96,'Apr Plan'!$C$7:$K$58,5,0),0)</f>
        <v>7.12</v>
      </c>
      <c r="G96" s="143">
        <f>IFERROR(VLOOKUP($C96,'Apr Plan'!$C$7:$K$58,9,0)/VLOOKUP($C96,'Apr Plan'!$C$7:$K$58,5,0),0)</f>
        <v>3494.6383999999998</v>
      </c>
      <c r="H96" s="143">
        <f t="shared" si="89"/>
        <v>490.82</v>
      </c>
      <c r="I96" s="143">
        <f>IFERROR(VLOOKUP($C96,'Apr Plan'!$AG:$AI,2,0)*$G96,0)</f>
        <v>3358.7473482897881</v>
      </c>
      <c r="J96" s="143">
        <f>IFERROR(VLOOKUP($C96,'Apr Plan'!$AG:$AI,3,0)*$G96,0)</f>
        <v>135.89105171021103</v>
      </c>
      <c r="K96" s="143">
        <f>IFERROR(INDEX('BI Daily'!$C$13:$DV$102,MATCH($C96,'BI Daily'!$A$13:$A$102,0),MATCH(LEFT(K$39,FIND(".",K$39)-1)&amp;" "&amp;MID(K$38,FIND("April ",K$38)+6,2)&amp;"-Apr",'BI Daily'!$C$3:$DV$3,0)),0)</f>
        <v>7</v>
      </c>
      <c r="L96" s="143">
        <f>IFERROR(INDEX('BI Daily'!$C$13:$DV$102,MATCH($C96,'BI Daily'!$A$13:$A$102,0),MATCH(LEFT(L$39,FIND(".",L$39)-1)&amp;" "&amp;MID(K$38,FIND("April ",K$38)+6,2)&amp;"-Apr",'BI Daily'!$C$3:$DV$3,0)),0)</f>
        <v>2928.5</v>
      </c>
      <c r="M96" s="143">
        <f t="shared" si="90"/>
        <v>418.35714285714283</v>
      </c>
      <c r="N96" s="143">
        <f>IFERROR(INDEX('BI Daily'!$C$13:$DV$102,MATCH($C96,'BI Daily'!$A$13:$A$102,0),MATCH(LEFT(N$39,FIND(".",N$39)-1)&amp;" "&amp;MID(K$38,FIND("April ",K$38)+6,2)&amp;"-Apr",'BI Daily'!$C$3:$DV$3,0)),0)</f>
        <v>2928.5</v>
      </c>
      <c r="O96" s="143">
        <f>IFERROR(INDEX('BI Daily'!$C$13:$DV$102,MATCH($C96,'BI Daily'!$A$13:$A$102,0),MATCH(LEFT(O$39,FIND(".",O$39)-1)&amp;" "&amp;MID(K$38,FIND("April ",K$38)+6,2)&amp;"-Apr",'BI Daily'!$C$3:$DV$3,0)),0)</f>
        <v>0</v>
      </c>
      <c r="P96" s="152">
        <f>IFERROR(IF(VLOOKUP($C96,'Apr Plan'!$C$7:$J$58,8,0)&lt;=VLOOKUP($C96,MTD!$E$44:$J$139,2,0),"-",(VLOOKUP($C96,'Apr Plan'!$C$7:$J$58,8,0)-VLOOKUP($C96,MTD!$E$44:$F$139,2,0))/(MTD!$B$3-MTD!$A$3)),"-")</f>
        <v>7.5263157894736841</v>
      </c>
      <c r="Q96" s="152">
        <f>IFERROR(IF(VLOOKUP($C96,'Apr Plan'!$C$7:$K$58,9,0)&lt;=VLOOKUP($C96,MTD!$E$44:$I$139,5,0),"-",(VLOOKUP($C96,'Apr Plan'!$C$7:$K$58,9,0)-VLOOKUP($C96,MTD!$E$44:$I$139,5,0))/(MTD!$B$3-MTD!$A$3)),"-")</f>
        <v>3788.588421052631</v>
      </c>
      <c r="R96" s="143">
        <f t="shared" si="91"/>
        <v>503.37888111888105</v>
      </c>
      <c r="S96" s="143">
        <f>IFERROR(INDEX('BI Daily'!$C$13:$DV$102,MATCH($C96,'BI Daily'!$A$13:$A$102,0),MATCH(LEFT(S$39,FIND(".",S$39)-1)&amp;" "&amp;MID(S$38,FIND("April ",S$38)+6,2)&amp;"-Apr",'BI Daily'!$C$3:$DV$3,0)),0)</f>
        <v>2</v>
      </c>
      <c r="T96" s="143">
        <f>IFERROR(INDEX('BI Daily'!$C$13:$DV$102,MATCH($C96,'BI Daily'!$A$13:$A$102,0),MATCH(LEFT(T$39,FIND(".",T$39)-1)&amp;" "&amp;MID(S$38,FIND("April ",S$38)+6,2)&amp;"-Apr",'BI Daily'!$C$3:$DV$3,0)),0)</f>
        <v>990.5</v>
      </c>
      <c r="U96" s="143">
        <f t="shared" si="92"/>
        <v>495.25</v>
      </c>
      <c r="V96" s="143">
        <f>IFERROR(INDEX('BI Daily'!$C$13:$DV$102,MATCH($C96,'BI Daily'!$A$13:$A$102,0),MATCH(LEFT(V$39,FIND(".",V$39)-1)&amp;" "&amp;MID(S$38,FIND("April ",S$38)+6,2)&amp;"-Apr",'BI Daily'!$C$3:$DV$3,0)),0)</f>
        <v>990.5</v>
      </c>
      <c r="W96" s="143">
        <f>IFERROR(INDEX('BI Daily'!$C$13:$DV$102,MATCH($C96,'BI Daily'!$A$13:$A$102,0),MATCH(LEFT(W$39,FIND(".",W$39)-1)&amp;" "&amp;MID(S$38,FIND("April ",S$38)+6,2)&amp;"-Apr",'BI Daily'!$C$3:$DV$3,0)),0)</f>
        <v>0</v>
      </c>
      <c r="X96" s="129"/>
      <c r="Y96" s="144">
        <f t="shared" si="93"/>
        <v>0.9831460674157303</v>
      </c>
      <c r="Z96" s="144">
        <f t="shared" si="94"/>
        <v>0.8523636829329343</v>
      </c>
      <c r="AA96" s="144">
        <f t="shared" si="95"/>
        <v>0.87190243752366126</v>
      </c>
      <c r="AB96" s="144">
        <f t="shared" si="96"/>
        <v>0</v>
      </c>
      <c r="AC96" s="144">
        <f t="shared" si="97"/>
        <v>0.8915983982777731</v>
      </c>
      <c r="AD96" s="144">
        <f t="shared" si="98"/>
        <v>1</v>
      </c>
      <c r="AE96" s="144">
        <f t="shared" si="99"/>
        <v>0.84473930915122231</v>
      </c>
      <c r="AF96" s="144">
        <f t="shared" si="100"/>
        <v>2.956587582029278</v>
      </c>
      <c r="AG96" s="144" t="str">
        <f t="shared" si="101"/>
        <v>-</v>
      </c>
      <c r="AH96" s="144">
        <f t="shared" si="102"/>
        <v>0.89131751640585555</v>
      </c>
      <c r="AJ96" s="146"/>
      <c r="AM96" s="127"/>
    </row>
    <row r="97" spans="1:39" x14ac:dyDescent="0.2">
      <c r="A97" s="154" t="str">
        <f>VLOOKUP(C97,'Doctors Data'!$A:$C,3,0)</f>
        <v>FWZ</v>
      </c>
      <c r="B97" s="155" t="str">
        <f>IFERROR(VLOOKUP(C97,'Doctors Data'!$A:$D,4,0),VLOOKUP(C97,BI!$A:$B,2,0))</f>
        <v>Endodontics</v>
      </c>
      <c r="C97" s="141" t="str">
        <f>'BI Daily'!A70</f>
        <v>YASMIN IBRAHIM ABDELWAHED AHMED</v>
      </c>
      <c r="D97" s="142">
        <f>IFERROR(VLOOKUP(C97,'Apr Plan'!$C$7:$O$58,13,0),0)</f>
        <v>6</v>
      </c>
      <c r="E97" s="142">
        <f>IFERROR(VLOOKUP(C97,'BI Daily'!$EC$11:$FJ$102,34,0),0)</f>
        <v>6</v>
      </c>
      <c r="F97" s="143">
        <f>IFERROR(VLOOKUP($C97,'Apr Plan'!$C$7:$K$58,8,0)/VLOOKUP($C97,'Apr Plan'!$C$7:$K$58,5,0),0)</f>
        <v>5.36</v>
      </c>
      <c r="G97" s="143">
        <f>IFERROR(VLOOKUP($C97,'Apr Plan'!$C$7:$K$58,9,0)/VLOOKUP($C97,'Apr Plan'!$C$7:$K$58,5,0),0)</f>
        <v>3753.8224</v>
      </c>
      <c r="H97" s="143">
        <f t="shared" si="89"/>
        <v>700.33999999999992</v>
      </c>
      <c r="I97" s="143">
        <f>IFERROR(VLOOKUP($C97,'Apr Plan'!$AG:$AI,2,0)*$G97,0)</f>
        <v>3142.8889212800846</v>
      </c>
      <c r="J97" s="143">
        <f>IFERROR(VLOOKUP($C97,'Apr Plan'!$AG:$AI,3,0)*$G97,0)</f>
        <v>610.93347871991568</v>
      </c>
      <c r="K97" s="143">
        <f>IFERROR(INDEX('BI Daily'!$C$13:$DV$102,MATCH($C97,'BI Daily'!$A$13:$A$102,0),MATCH(LEFT(K$39,FIND(".",K$39)-1)&amp;" "&amp;MID(K$38,FIND("April ",K$38)+6,2)&amp;"-Apr",'BI Daily'!$C$3:$DV$3,0)),0)</f>
        <v>6</v>
      </c>
      <c r="L97" s="143">
        <f>IFERROR(INDEX('BI Daily'!$C$13:$DV$102,MATCH($C97,'BI Daily'!$A$13:$A$102,0),MATCH(LEFT(L$39,FIND(".",L$39)-1)&amp;" "&amp;MID(K$38,FIND("April ",K$38)+6,2)&amp;"-Apr",'BI Daily'!$C$3:$DV$3,0)),0)</f>
        <v>2595.5</v>
      </c>
      <c r="M97" s="143">
        <f t="shared" si="90"/>
        <v>432.58333333333331</v>
      </c>
      <c r="N97" s="143">
        <f>IFERROR(INDEX('BI Daily'!$C$13:$DV$102,MATCH($C97,'BI Daily'!$A$13:$A$102,0),MATCH(LEFT(N$39,FIND(".",N$39)-1)&amp;" "&amp;MID(K$38,FIND("April ",K$38)+6,2)&amp;"-Apr",'BI Daily'!$C$3:$DV$3,0)),0)</f>
        <v>2595.5</v>
      </c>
      <c r="O97" s="143">
        <f>IFERROR(INDEX('BI Daily'!$C$13:$DV$102,MATCH($C97,'BI Daily'!$A$13:$A$102,0),MATCH(LEFT(O$39,FIND(".",O$39)-1)&amp;" "&amp;MID(K$38,FIND("April ",K$38)+6,2)&amp;"-Apr",'BI Daily'!$C$3:$DV$3,0)),0)</f>
        <v>0</v>
      </c>
      <c r="P97" s="152">
        <f>IFERROR(IF(VLOOKUP($C97,'Apr Plan'!$C$7:$J$58,8,0)&lt;=VLOOKUP($C97,MTD!$E$44:$J$139,2,0),"-",(VLOOKUP($C97,'Apr Plan'!$C$7:$J$58,8,0)-VLOOKUP($C97,MTD!$E$44:$F$139,2,0))/(MTD!$B$3-MTD!$A$3)),"-")</f>
        <v>5.4736842105263159</v>
      </c>
      <c r="Q97" s="152">
        <f>IFERROR(IF(VLOOKUP($C97,'Apr Plan'!$C$7:$K$58,9,0)&lt;=VLOOKUP($C97,MTD!$E$44:$I$139,5,0),"-",(VLOOKUP($C97,'Apr Plan'!$C$7:$K$58,9,0)-VLOOKUP($C97,MTD!$E$44:$I$139,5,0))/(MTD!$B$3-MTD!$A$3)),"-")</f>
        <v>3955.0031578947369</v>
      </c>
      <c r="R97" s="143">
        <f t="shared" si="91"/>
        <v>722.5486538461538</v>
      </c>
      <c r="S97" s="143">
        <f>IFERROR(INDEX('BI Daily'!$C$13:$DV$102,MATCH($C97,'BI Daily'!$A$13:$A$102,0),MATCH(LEFT(S$39,FIND(".",S$39)-1)&amp;" "&amp;MID(S$38,FIND("April ",S$38)+6,2)&amp;"-Apr",'BI Daily'!$C$3:$DV$3,0)),0)</f>
        <v>3</v>
      </c>
      <c r="T97" s="143">
        <f>IFERROR(INDEX('BI Daily'!$C$13:$DV$102,MATCH($C97,'BI Daily'!$A$13:$A$102,0),MATCH(LEFT(T$39,FIND(".",T$39)-1)&amp;" "&amp;MID(S$38,FIND("April ",S$38)+6,2)&amp;"-Apr",'BI Daily'!$C$3:$DV$3,0)),0)</f>
        <v>3149</v>
      </c>
      <c r="U97" s="143">
        <f t="shared" si="92"/>
        <v>1049.6666666666667</v>
      </c>
      <c r="V97" s="143">
        <f>IFERROR(INDEX('BI Daily'!$C$13:$DV$102,MATCH($C97,'BI Daily'!$A$13:$A$102,0),MATCH(LEFT(V$39,FIND(".",V$39)-1)&amp;" "&amp;MID(S$38,FIND("April ",S$38)+6,2)&amp;"-Apr",'BI Daily'!$C$3:$DV$3,0)),0)</f>
        <v>3149</v>
      </c>
      <c r="W97" s="143">
        <f>IFERROR(INDEX('BI Daily'!$C$13:$DV$102,MATCH($C97,'BI Daily'!$A$13:$A$102,0),MATCH(LEFT(W$39,FIND(".",W$39)-1)&amp;" "&amp;MID(S$38,FIND("April ",S$38)+6,2)&amp;"-Apr",'BI Daily'!$C$3:$DV$3,0)),0)</f>
        <v>0</v>
      </c>
      <c r="X97" s="129"/>
      <c r="Y97" s="144">
        <f t="shared" si="93"/>
        <v>1.1194029850746268</v>
      </c>
      <c r="Z97" s="144">
        <f t="shared" si="94"/>
        <v>0.6176761763334</v>
      </c>
      <c r="AA97" s="144">
        <f t="shared" si="95"/>
        <v>0.8258325588366211</v>
      </c>
      <c r="AB97" s="144">
        <f t="shared" si="96"/>
        <v>0</v>
      </c>
      <c r="AC97" s="144">
        <f t="shared" si="97"/>
        <v>0.768194218955768</v>
      </c>
      <c r="AD97" s="144">
        <f t="shared" si="98"/>
        <v>1</v>
      </c>
      <c r="AE97" s="144">
        <f t="shared" si="99"/>
        <v>0.41211495712924734</v>
      </c>
      <c r="AF97" s="144">
        <f t="shared" si="100"/>
        <v>0.82422991425849479</v>
      </c>
      <c r="AG97" s="144" t="str">
        <f t="shared" si="101"/>
        <v>-</v>
      </c>
      <c r="AH97" s="144">
        <f t="shared" si="102"/>
        <v>0.5884804699904731</v>
      </c>
      <c r="AJ97" s="146"/>
      <c r="AM97" s="127"/>
    </row>
    <row r="98" spans="1:39" x14ac:dyDescent="0.2">
      <c r="F98" s="127"/>
      <c r="G98" s="127"/>
      <c r="H98" s="129"/>
      <c r="I98" s="127"/>
      <c r="J98" s="127"/>
      <c r="K98" s="127"/>
      <c r="L98" s="127"/>
      <c r="M98" s="127"/>
      <c r="N98" s="127"/>
      <c r="O98" s="127"/>
      <c r="P98" s="127"/>
      <c r="Q98" s="127"/>
      <c r="Y98" s="129"/>
      <c r="AC98" s="127"/>
      <c r="AI98" s="126"/>
      <c r="AM98" s="127"/>
    </row>
    <row r="99" spans="1:39" x14ac:dyDescent="0.2">
      <c r="F99" s="127"/>
      <c r="G99" s="127"/>
      <c r="H99" s="147"/>
      <c r="I99" s="127"/>
      <c r="J99" s="127"/>
      <c r="K99" s="127"/>
      <c r="L99" s="127"/>
      <c r="M99" s="127"/>
      <c r="N99" s="127"/>
      <c r="O99" s="127"/>
      <c r="P99" s="127"/>
      <c r="Q99" s="127"/>
      <c r="Y99" s="129"/>
      <c r="AC99" s="127"/>
      <c r="AI99" s="126"/>
      <c r="AM99" s="127"/>
    </row>
    <row r="100" spans="1:39" x14ac:dyDescent="0.2">
      <c r="F100" s="127"/>
      <c r="G100" s="127"/>
      <c r="H100" s="147"/>
      <c r="I100" s="127"/>
      <c r="J100" s="127"/>
      <c r="K100" s="127"/>
      <c r="L100" s="127"/>
      <c r="M100" s="127"/>
      <c r="N100" s="127"/>
      <c r="O100" s="127"/>
      <c r="P100" s="127"/>
      <c r="Q100" s="127"/>
      <c r="Y100" s="129"/>
      <c r="AC100" s="127"/>
      <c r="AI100" s="126"/>
      <c r="AM100" s="127"/>
    </row>
    <row r="101" spans="1:39" x14ac:dyDescent="0.2">
      <c r="F101" s="127"/>
      <c r="G101" s="127"/>
      <c r="H101" s="147"/>
      <c r="I101" s="127"/>
      <c r="J101" s="127"/>
      <c r="K101" s="127"/>
      <c r="L101" s="127"/>
      <c r="M101" s="127"/>
      <c r="N101" s="127"/>
      <c r="O101" s="127"/>
      <c r="P101" s="127"/>
      <c r="Q101" s="127"/>
      <c r="Y101" s="129"/>
      <c r="AC101" s="127"/>
      <c r="AI101" s="126"/>
      <c r="AM101" s="127"/>
    </row>
    <row r="102" spans="1:39" x14ac:dyDescent="0.2">
      <c r="F102" s="127"/>
      <c r="G102" s="127"/>
      <c r="H102" s="147"/>
      <c r="I102" s="127"/>
      <c r="J102" s="127"/>
      <c r="K102" s="127"/>
      <c r="L102" s="127"/>
      <c r="M102" s="127"/>
      <c r="N102" s="127"/>
      <c r="O102" s="127"/>
      <c r="P102" s="127"/>
      <c r="Q102" s="127"/>
      <c r="Y102" s="129"/>
      <c r="AC102" s="127"/>
      <c r="AI102" s="126"/>
      <c r="AM102" s="127"/>
    </row>
    <row r="103" spans="1:39" x14ac:dyDescent="0.2">
      <c r="F103" s="127"/>
      <c r="G103" s="127"/>
      <c r="H103" s="147"/>
      <c r="I103" s="127"/>
      <c r="J103" s="127"/>
      <c r="K103" s="127"/>
      <c r="L103" s="127"/>
      <c r="M103" s="127"/>
      <c r="N103" s="127"/>
      <c r="O103" s="127"/>
      <c r="P103" s="127"/>
      <c r="Q103" s="127"/>
      <c r="Y103" s="129"/>
      <c r="AC103" s="127"/>
      <c r="AI103" s="126"/>
      <c r="AM103" s="127"/>
    </row>
    <row r="104" spans="1:39" x14ac:dyDescent="0.2">
      <c r="D104" s="129"/>
      <c r="E104" s="129"/>
      <c r="F104" s="129"/>
      <c r="G104" s="129"/>
      <c r="H104" s="129"/>
      <c r="I104" s="129"/>
      <c r="J104" s="129"/>
      <c r="K104" s="129"/>
      <c r="L104" s="129"/>
      <c r="M104" s="129"/>
      <c r="N104" s="129"/>
      <c r="O104" s="127"/>
      <c r="P104" s="127"/>
      <c r="Q104" s="127"/>
      <c r="Y104" s="129"/>
      <c r="AC104" s="127"/>
      <c r="AI104" s="126"/>
      <c r="AM104" s="127"/>
    </row>
    <row r="105" spans="1:39" x14ac:dyDescent="0.2">
      <c r="D105" s="129"/>
      <c r="E105" s="129"/>
      <c r="F105" s="129"/>
      <c r="G105" s="129"/>
      <c r="H105" s="129"/>
      <c r="I105" s="129"/>
      <c r="J105" s="129"/>
      <c r="K105" s="129"/>
      <c r="L105" s="129"/>
      <c r="M105" s="129"/>
      <c r="N105" s="129"/>
      <c r="O105" s="127"/>
      <c r="P105" s="127"/>
      <c r="Q105" s="127"/>
      <c r="Y105" s="129"/>
      <c r="AC105" s="127"/>
      <c r="AI105" s="126"/>
      <c r="AM105" s="127"/>
    </row>
    <row r="106" spans="1:39" x14ac:dyDescent="0.2">
      <c r="F106" s="127"/>
      <c r="G106" s="127"/>
      <c r="H106" s="129"/>
      <c r="N106" s="127"/>
      <c r="O106" s="127"/>
      <c r="P106" s="127"/>
      <c r="Q106" s="127"/>
      <c r="Y106" s="129"/>
      <c r="AC106" s="127"/>
      <c r="AI106" s="126"/>
      <c r="AM106" s="127"/>
    </row>
    <row r="107" spans="1:39" x14ac:dyDescent="0.2">
      <c r="F107" s="127"/>
      <c r="G107" s="127"/>
      <c r="H107" s="129"/>
      <c r="N107" s="127"/>
      <c r="O107" s="127"/>
      <c r="P107" s="127"/>
      <c r="Q107" s="127"/>
      <c r="Y107" s="129"/>
      <c r="AC107" s="127"/>
      <c r="AI107" s="126"/>
      <c r="AM107" s="127"/>
    </row>
    <row r="108" spans="1:39" x14ac:dyDescent="0.2">
      <c r="F108" s="127"/>
      <c r="G108" s="127"/>
      <c r="H108" s="147"/>
      <c r="N108" s="127"/>
      <c r="O108" s="127"/>
      <c r="P108" s="127"/>
      <c r="Q108" s="127"/>
      <c r="Y108" s="129"/>
      <c r="AC108" s="127"/>
      <c r="AI108" s="126"/>
      <c r="AM108" s="127"/>
    </row>
    <row r="109" spans="1:39" x14ac:dyDescent="0.2">
      <c r="F109" s="127"/>
      <c r="G109" s="127"/>
      <c r="H109" s="147"/>
      <c r="N109" s="127"/>
      <c r="O109" s="127"/>
      <c r="P109" s="127"/>
      <c r="Q109" s="127"/>
      <c r="Y109" s="129"/>
      <c r="AC109" s="127"/>
      <c r="AI109" s="126"/>
      <c r="AM109" s="127"/>
    </row>
    <row r="110" spans="1:39" x14ac:dyDescent="0.2">
      <c r="F110" s="127"/>
      <c r="G110" s="127"/>
      <c r="H110" s="147"/>
      <c r="N110" s="127"/>
      <c r="O110" s="127"/>
      <c r="P110" s="127"/>
      <c r="Q110" s="127"/>
      <c r="Y110" s="129"/>
      <c r="AC110" s="127"/>
      <c r="AI110" s="126"/>
      <c r="AM110" s="127"/>
    </row>
    <row r="111" spans="1:39" x14ac:dyDescent="0.2">
      <c r="F111" s="127"/>
      <c r="G111" s="127"/>
      <c r="H111" s="147"/>
      <c r="N111" s="127"/>
      <c r="O111" s="127"/>
      <c r="P111" s="127"/>
      <c r="Q111" s="127"/>
      <c r="Y111" s="129"/>
      <c r="AC111" s="127"/>
      <c r="AI111" s="126"/>
      <c r="AM111" s="127"/>
    </row>
    <row r="112" spans="1:39" x14ac:dyDescent="0.2">
      <c r="F112" s="127"/>
      <c r="G112" s="127"/>
      <c r="H112" s="147"/>
      <c r="N112" s="127"/>
      <c r="O112" s="127"/>
      <c r="P112" s="127"/>
      <c r="Q112" s="127"/>
      <c r="Y112" s="129"/>
      <c r="AC112" s="127"/>
      <c r="AI112" s="126"/>
      <c r="AM112" s="127"/>
    </row>
    <row r="113" spans="5:39" x14ac:dyDescent="0.2">
      <c r="E113" s="126"/>
      <c r="F113" s="126"/>
      <c r="G113" s="126"/>
      <c r="H113" s="126"/>
      <c r="N113" s="127"/>
      <c r="O113" s="127"/>
      <c r="P113" s="127"/>
      <c r="Q113" s="127"/>
      <c r="Y113" s="129"/>
      <c r="AC113" s="127"/>
      <c r="AI113" s="126"/>
      <c r="AM113" s="127"/>
    </row>
    <row r="114" spans="5:39" x14ac:dyDescent="0.2">
      <c r="F114" s="127"/>
      <c r="G114" s="127"/>
      <c r="H114" s="126"/>
      <c r="N114" s="127"/>
      <c r="O114" s="127"/>
      <c r="P114" s="127"/>
      <c r="Q114" s="127"/>
      <c r="Y114" s="129"/>
      <c r="AC114" s="127"/>
      <c r="AI114" s="126"/>
      <c r="AM114" s="127"/>
    </row>
    <row r="115" spans="5:39" x14ac:dyDescent="0.2">
      <c r="F115" s="127"/>
      <c r="G115" s="127"/>
      <c r="H115" s="126"/>
      <c r="N115" s="127"/>
      <c r="O115" s="127"/>
      <c r="P115" s="127"/>
      <c r="Q115" s="127"/>
      <c r="Y115" s="129"/>
      <c r="AC115" s="127"/>
      <c r="AI115" s="126"/>
      <c r="AM115" s="127"/>
    </row>
    <row r="116" spans="5:39" x14ac:dyDescent="0.2">
      <c r="F116" s="127"/>
      <c r="G116" s="127"/>
      <c r="H116" s="126"/>
      <c r="N116" s="127"/>
      <c r="O116" s="127"/>
      <c r="P116" s="127"/>
      <c r="Q116" s="127"/>
      <c r="Y116" s="129"/>
      <c r="AC116" s="127"/>
      <c r="AI116" s="126"/>
      <c r="AM116" s="127"/>
    </row>
    <row r="117" spans="5:39" x14ac:dyDescent="0.2">
      <c r="F117" s="127"/>
      <c r="G117" s="127"/>
      <c r="H117" s="126"/>
      <c r="N117" s="127"/>
      <c r="O117" s="127"/>
      <c r="P117" s="127"/>
      <c r="Q117" s="127"/>
      <c r="Y117" s="129"/>
      <c r="AC117" s="127"/>
      <c r="AI117" s="126"/>
      <c r="AM117" s="127"/>
    </row>
    <row r="118" spans="5:39" x14ac:dyDescent="0.2">
      <c r="F118" s="127"/>
      <c r="G118" s="127"/>
      <c r="H118" s="126"/>
      <c r="N118" s="127"/>
      <c r="O118" s="127"/>
      <c r="P118" s="127"/>
      <c r="Q118" s="127"/>
      <c r="Y118" s="129"/>
      <c r="AC118" s="127"/>
      <c r="AI118" s="126"/>
      <c r="AM118" s="127"/>
    </row>
    <row r="119" spans="5:39" x14ac:dyDescent="0.2">
      <c r="F119" s="127"/>
      <c r="G119" s="127"/>
      <c r="H119" s="126"/>
      <c r="N119" s="127"/>
      <c r="O119" s="127"/>
      <c r="P119" s="127"/>
      <c r="Q119" s="127"/>
      <c r="Y119" s="129"/>
      <c r="AC119" s="127"/>
      <c r="AI119" s="126"/>
      <c r="AM119" s="127"/>
    </row>
    <row r="120" spans="5:39" x14ac:dyDescent="0.2">
      <c r="F120" s="127"/>
      <c r="G120" s="127"/>
      <c r="H120" s="126"/>
      <c r="N120" s="127"/>
      <c r="O120" s="127"/>
      <c r="P120" s="127"/>
      <c r="Q120" s="127"/>
      <c r="Y120" s="129"/>
      <c r="AC120" s="127"/>
      <c r="AI120" s="126"/>
      <c r="AM120" s="127"/>
    </row>
    <row r="121" spans="5:39" x14ac:dyDescent="0.2">
      <c r="E121" s="126"/>
      <c r="F121" s="126"/>
      <c r="G121" s="126"/>
      <c r="H121" s="126"/>
      <c r="N121" s="127"/>
      <c r="O121" s="127"/>
      <c r="P121" s="127"/>
      <c r="Q121" s="127"/>
      <c r="Y121" s="129"/>
      <c r="AC121" s="127"/>
      <c r="AI121" s="126"/>
      <c r="AM121" s="127"/>
    </row>
    <row r="122" spans="5:39" x14ac:dyDescent="0.2">
      <c r="E122" s="126"/>
      <c r="F122" s="126"/>
      <c r="G122" s="126"/>
      <c r="H122" s="126"/>
      <c r="N122" s="127"/>
      <c r="O122" s="127"/>
      <c r="P122" s="127"/>
      <c r="Q122" s="127"/>
      <c r="Y122" s="129"/>
      <c r="AC122" s="127"/>
      <c r="AI122" s="126"/>
      <c r="AM122" s="127"/>
    </row>
    <row r="123" spans="5:39" x14ac:dyDescent="0.2">
      <c r="E123" s="126"/>
      <c r="F123" s="126"/>
      <c r="G123" s="126"/>
      <c r="H123" s="126"/>
      <c r="N123" s="127"/>
      <c r="O123" s="127"/>
      <c r="P123" s="127"/>
      <c r="Q123" s="127"/>
      <c r="Y123" s="129"/>
      <c r="AC123" s="127"/>
      <c r="AI123" s="126"/>
      <c r="AM123" s="127"/>
    </row>
    <row r="124" spans="5:39" x14ac:dyDescent="0.2">
      <c r="E124" s="126"/>
      <c r="F124" s="126"/>
      <c r="G124" s="126"/>
      <c r="H124" s="126"/>
      <c r="N124" s="127"/>
      <c r="O124" s="127"/>
      <c r="P124" s="127"/>
      <c r="Q124" s="127"/>
      <c r="Y124" s="129"/>
      <c r="AC124" s="127"/>
      <c r="AI124" s="126"/>
      <c r="AM124" s="127"/>
    </row>
    <row r="125" spans="5:39" x14ac:dyDescent="0.2">
      <c r="E125" s="126"/>
      <c r="F125" s="126"/>
      <c r="G125" s="126"/>
      <c r="H125" s="126"/>
      <c r="N125" s="127"/>
      <c r="O125" s="127"/>
      <c r="P125" s="127"/>
      <c r="Q125" s="127"/>
      <c r="Y125" s="129"/>
      <c r="AC125" s="127"/>
      <c r="AI125" s="126"/>
      <c r="AM125" s="127"/>
    </row>
    <row r="126" spans="5:39" x14ac:dyDescent="0.2">
      <c r="E126" s="126"/>
      <c r="F126" s="126"/>
      <c r="G126" s="126"/>
      <c r="H126" s="126"/>
      <c r="N126" s="127"/>
      <c r="O126" s="127"/>
      <c r="P126" s="127"/>
      <c r="Q126" s="127"/>
      <c r="Y126" s="129"/>
      <c r="AC126" s="127"/>
      <c r="AI126" s="126"/>
      <c r="AM126" s="127"/>
    </row>
    <row r="127" spans="5:39" x14ac:dyDescent="0.2">
      <c r="E127" s="126"/>
      <c r="F127" s="126"/>
      <c r="G127" s="126"/>
      <c r="H127" s="126"/>
      <c r="N127" s="127"/>
      <c r="O127" s="127"/>
      <c r="P127" s="127"/>
      <c r="Q127" s="127"/>
      <c r="Y127" s="129"/>
      <c r="AC127" s="127"/>
      <c r="AI127" s="126"/>
      <c r="AM127" s="127"/>
    </row>
    <row r="128" spans="5:39" x14ac:dyDescent="0.2">
      <c r="E128" s="126"/>
      <c r="F128" s="126"/>
      <c r="G128" s="126"/>
      <c r="H128" s="126"/>
      <c r="N128" s="127"/>
      <c r="O128" s="127"/>
      <c r="P128" s="127"/>
      <c r="Q128" s="127"/>
      <c r="Y128" s="129"/>
      <c r="AC128" s="127"/>
      <c r="AI128" s="126"/>
      <c r="AM128" s="127"/>
    </row>
    <row r="129" spans="5:39" x14ac:dyDescent="0.2">
      <c r="E129" s="126"/>
      <c r="F129" s="126"/>
      <c r="G129" s="126"/>
      <c r="H129" s="126"/>
      <c r="N129" s="127"/>
      <c r="O129" s="127"/>
      <c r="P129" s="127"/>
      <c r="Q129" s="127"/>
      <c r="Y129" s="129"/>
      <c r="AC129" s="127"/>
      <c r="AI129" s="126"/>
      <c r="AM129" s="127"/>
    </row>
    <row r="130" spans="5:39" x14ac:dyDescent="0.2">
      <c r="E130" s="126"/>
      <c r="F130" s="126"/>
      <c r="G130" s="126"/>
      <c r="H130" s="126"/>
      <c r="N130" s="127"/>
      <c r="O130" s="127"/>
      <c r="P130" s="127"/>
      <c r="Q130" s="127"/>
      <c r="Y130" s="129"/>
      <c r="AC130" s="127"/>
      <c r="AI130" s="126"/>
      <c r="AM130" s="127"/>
    </row>
    <row r="131" spans="5:39" x14ac:dyDescent="0.2">
      <c r="E131" s="126"/>
      <c r="F131" s="126"/>
      <c r="G131" s="126"/>
      <c r="H131" s="126"/>
      <c r="N131" s="127"/>
      <c r="O131" s="127"/>
      <c r="P131" s="127"/>
      <c r="Q131" s="127"/>
      <c r="Y131" s="129"/>
      <c r="AC131" s="127"/>
      <c r="AI131" s="126"/>
      <c r="AM131" s="127"/>
    </row>
    <row r="132" spans="5:39" x14ac:dyDescent="0.2">
      <c r="E132" s="126"/>
      <c r="F132" s="126"/>
      <c r="G132" s="126"/>
      <c r="H132" s="126"/>
      <c r="N132" s="127"/>
      <c r="O132" s="127"/>
      <c r="P132" s="127"/>
      <c r="Q132" s="127"/>
      <c r="Y132" s="129"/>
      <c r="AC132" s="127"/>
      <c r="AI132" s="126"/>
      <c r="AM132" s="127"/>
    </row>
    <row r="133" spans="5:39" x14ac:dyDescent="0.2">
      <c r="E133" s="126"/>
      <c r="F133" s="126"/>
      <c r="G133" s="126"/>
      <c r="H133" s="126"/>
      <c r="N133" s="127"/>
      <c r="O133" s="127"/>
      <c r="P133" s="127"/>
      <c r="Q133" s="127"/>
      <c r="Y133" s="129"/>
      <c r="AC133" s="127"/>
      <c r="AI133" s="126"/>
      <c r="AM133" s="127"/>
    </row>
    <row r="134" spans="5:39" x14ac:dyDescent="0.2">
      <c r="E134" s="126"/>
      <c r="F134" s="126"/>
      <c r="G134" s="126"/>
      <c r="H134" s="126"/>
      <c r="N134" s="127"/>
      <c r="O134" s="127"/>
      <c r="P134" s="127"/>
      <c r="Q134" s="127"/>
      <c r="Y134" s="129"/>
      <c r="AC134" s="127"/>
      <c r="AI134" s="126"/>
      <c r="AM134" s="127"/>
    </row>
    <row r="135" spans="5:39" x14ac:dyDescent="0.2">
      <c r="E135" s="126"/>
      <c r="F135" s="126"/>
      <c r="G135" s="126"/>
      <c r="H135" s="126"/>
      <c r="N135" s="127"/>
      <c r="O135" s="127"/>
      <c r="P135" s="127"/>
      <c r="Q135" s="127"/>
      <c r="Y135" s="129"/>
      <c r="AC135" s="127"/>
      <c r="AI135" s="126"/>
      <c r="AM135" s="127"/>
    </row>
    <row r="136" spans="5:39" x14ac:dyDescent="0.2">
      <c r="E136" s="126"/>
      <c r="F136" s="126"/>
      <c r="G136" s="126"/>
      <c r="H136" s="126"/>
      <c r="N136" s="127"/>
      <c r="O136" s="127"/>
      <c r="P136" s="127"/>
      <c r="Q136" s="127"/>
      <c r="Y136" s="129"/>
      <c r="AC136" s="127"/>
      <c r="AI136" s="126"/>
      <c r="AM136" s="127"/>
    </row>
    <row r="137" spans="5:39" x14ac:dyDescent="0.2">
      <c r="E137" s="126"/>
      <c r="F137" s="126"/>
      <c r="G137" s="126"/>
      <c r="H137" s="126"/>
      <c r="N137" s="127"/>
      <c r="O137" s="127"/>
      <c r="P137" s="127"/>
      <c r="Q137" s="127"/>
      <c r="Y137" s="129"/>
      <c r="AC137" s="127"/>
      <c r="AI137" s="126"/>
      <c r="AM137" s="127"/>
    </row>
    <row r="138" spans="5:39" x14ac:dyDescent="0.2">
      <c r="E138" s="126"/>
      <c r="F138" s="126"/>
      <c r="G138" s="126"/>
      <c r="H138" s="126"/>
      <c r="N138" s="127"/>
      <c r="O138" s="127"/>
      <c r="P138" s="127"/>
      <c r="Q138" s="127"/>
      <c r="Y138" s="129"/>
      <c r="AC138" s="127"/>
      <c r="AI138" s="126"/>
      <c r="AM138" s="127"/>
    </row>
    <row r="139" spans="5:39" x14ac:dyDescent="0.2">
      <c r="E139" s="126"/>
      <c r="F139" s="126"/>
      <c r="G139" s="126"/>
      <c r="H139" s="126"/>
      <c r="N139" s="127"/>
      <c r="O139" s="127"/>
      <c r="P139" s="127"/>
      <c r="Q139" s="127"/>
      <c r="Y139" s="129"/>
      <c r="AC139" s="127"/>
      <c r="AI139" s="126"/>
      <c r="AM139" s="127"/>
    </row>
    <row r="140" spans="5:39" x14ac:dyDescent="0.2">
      <c r="E140" s="126"/>
      <c r="F140" s="126"/>
      <c r="G140" s="126"/>
      <c r="H140" s="126"/>
      <c r="N140" s="127"/>
      <c r="O140" s="127"/>
      <c r="P140" s="127"/>
      <c r="Q140" s="127"/>
      <c r="Y140" s="129"/>
      <c r="AC140" s="127"/>
      <c r="AI140" s="126"/>
      <c r="AM140" s="127"/>
    </row>
    <row r="141" spans="5:39" x14ac:dyDescent="0.2">
      <c r="E141" s="126"/>
      <c r="F141" s="126"/>
      <c r="G141" s="126"/>
      <c r="H141" s="126"/>
      <c r="N141" s="127"/>
      <c r="O141" s="127"/>
      <c r="P141" s="127"/>
      <c r="Q141" s="127"/>
      <c r="Y141" s="129"/>
      <c r="AC141" s="127"/>
      <c r="AI141" s="126"/>
      <c r="AM141" s="127"/>
    </row>
    <row r="142" spans="5:39" x14ac:dyDescent="0.2">
      <c r="E142" s="126"/>
      <c r="F142" s="126"/>
      <c r="G142" s="126"/>
      <c r="H142" s="126"/>
      <c r="N142" s="127"/>
      <c r="O142" s="127"/>
      <c r="P142" s="127"/>
      <c r="Q142" s="127"/>
      <c r="Y142" s="129"/>
      <c r="AC142" s="127"/>
      <c r="AI142" s="126"/>
      <c r="AM142" s="127"/>
    </row>
    <row r="143" spans="5:39" x14ac:dyDescent="0.2">
      <c r="E143" s="126"/>
      <c r="F143" s="126"/>
      <c r="G143" s="126"/>
      <c r="H143" s="126"/>
      <c r="N143" s="127"/>
      <c r="O143" s="127"/>
      <c r="P143" s="127"/>
      <c r="Q143" s="127"/>
      <c r="Y143" s="129"/>
      <c r="AC143" s="127"/>
      <c r="AI143" s="126"/>
      <c r="AM143" s="127"/>
    </row>
    <row r="144" spans="5:39" x14ac:dyDescent="0.2">
      <c r="E144" s="126"/>
      <c r="F144" s="126"/>
      <c r="G144" s="126"/>
      <c r="H144" s="126"/>
      <c r="N144" s="127"/>
      <c r="O144" s="127"/>
      <c r="P144" s="127"/>
      <c r="Q144" s="127"/>
      <c r="Y144" s="129"/>
      <c r="AC144" s="127"/>
      <c r="AI144" s="126"/>
      <c r="AM144" s="127"/>
    </row>
    <row r="145" spans="5:39" x14ac:dyDescent="0.2">
      <c r="E145" s="126"/>
      <c r="F145" s="126"/>
      <c r="G145" s="126"/>
      <c r="H145" s="126"/>
      <c r="N145" s="127"/>
      <c r="O145" s="127"/>
      <c r="P145" s="127"/>
      <c r="Q145" s="127"/>
      <c r="Y145" s="129"/>
      <c r="AC145" s="127"/>
      <c r="AI145" s="126"/>
      <c r="AM145" s="127"/>
    </row>
    <row r="146" spans="5:39" x14ac:dyDescent="0.2">
      <c r="E146" s="126"/>
      <c r="F146" s="126"/>
      <c r="G146" s="126"/>
      <c r="H146" s="126"/>
      <c r="N146" s="127"/>
      <c r="O146" s="127"/>
      <c r="P146" s="127"/>
      <c r="Q146" s="127"/>
      <c r="Y146" s="129"/>
      <c r="AC146" s="127"/>
      <c r="AI146" s="126"/>
      <c r="AM146" s="127"/>
    </row>
    <row r="147" spans="5:39" x14ac:dyDescent="0.2">
      <c r="E147" s="126"/>
      <c r="F147" s="126"/>
      <c r="G147" s="126"/>
      <c r="H147" s="126"/>
      <c r="N147" s="127"/>
      <c r="O147" s="127"/>
      <c r="P147" s="127"/>
      <c r="Q147" s="127"/>
      <c r="Y147" s="129"/>
      <c r="AC147" s="127"/>
      <c r="AI147" s="126"/>
      <c r="AM147" s="127"/>
    </row>
    <row r="148" spans="5:39" x14ac:dyDescent="0.2">
      <c r="E148" s="126"/>
      <c r="F148" s="126"/>
      <c r="G148" s="126"/>
      <c r="H148" s="126"/>
      <c r="N148" s="127"/>
      <c r="O148" s="127"/>
      <c r="P148" s="127"/>
      <c r="Q148" s="127"/>
      <c r="Y148" s="129"/>
      <c r="AC148" s="127"/>
      <c r="AI148" s="126"/>
      <c r="AM148" s="127"/>
    </row>
    <row r="149" spans="5:39" x14ac:dyDescent="0.2">
      <c r="E149" s="126"/>
      <c r="F149" s="126"/>
      <c r="G149" s="126"/>
      <c r="H149" s="126"/>
      <c r="N149" s="127"/>
      <c r="O149" s="127"/>
      <c r="P149" s="127"/>
      <c r="Q149" s="127"/>
      <c r="Y149" s="129"/>
      <c r="AC149" s="127"/>
      <c r="AI149" s="126"/>
      <c r="AM149" s="127"/>
    </row>
    <row r="150" spans="5:39" x14ac:dyDescent="0.2">
      <c r="E150" s="126"/>
      <c r="F150" s="126"/>
      <c r="G150" s="126"/>
      <c r="H150" s="126"/>
      <c r="N150" s="127"/>
      <c r="O150" s="127"/>
      <c r="P150" s="127"/>
      <c r="Q150" s="127"/>
      <c r="Y150" s="129"/>
      <c r="AC150" s="127"/>
      <c r="AI150" s="126"/>
      <c r="AM150" s="127"/>
    </row>
    <row r="151" spans="5:39" x14ac:dyDescent="0.2">
      <c r="E151" s="126"/>
      <c r="F151" s="126"/>
      <c r="G151" s="126"/>
      <c r="H151" s="126"/>
      <c r="N151" s="127"/>
      <c r="O151" s="127"/>
      <c r="P151" s="127"/>
      <c r="Q151" s="127"/>
      <c r="Y151" s="129"/>
      <c r="AC151" s="127"/>
      <c r="AI151" s="126"/>
      <c r="AM151" s="127"/>
    </row>
    <row r="152" spans="5:39" x14ac:dyDescent="0.2">
      <c r="E152" s="126"/>
      <c r="F152" s="126"/>
      <c r="G152" s="126"/>
      <c r="H152" s="126"/>
      <c r="N152" s="127"/>
      <c r="O152" s="127"/>
      <c r="P152" s="127"/>
      <c r="Q152" s="127"/>
      <c r="Y152" s="129"/>
      <c r="AC152" s="127"/>
      <c r="AI152" s="126"/>
      <c r="AM152" s="127"/>
    </row>
    <row r="153" spans="5:39" x14ac:dyDescent="0.2">
      <c r="E153" s="126"/>
      <c r="F153" s="126"/>
      <c r="G153" s="126"/>
      <c r="H153" s="126"/>
      <c r="N153" s="127"/>
      <c r="O153" s="127"/>
      <c r="P153" s="127"/>
      <c r="Q153" s="127"/>
      <c r="Y153" s="129"/>
      <c r="AC153" s="127"/>
      <c r="AI153" s="126"/>
      <c r="AM153" s="127"/>
    </row>
    <row r="154" spans="5:39" x14ac:dyDescent="0.2">
      <c r="E154" s="126"/>
      <c r="F154" s="126"/>
      <c r="G154" s="126"/>
      <c r="H154" s="126"/>
      <c r="N154" s="127"/>
      <c r="O154" s="127"/>
      <c r="P154" s="127"/>
      <c r="Q154" s="127"/>
      <c r="Y154" s="129"/>
      <c r="AC154" s="127"/>
      <c r="AI154" s="126"/>
      <c r="AM154" s="127"/>
    </row>
    <row r="155" spans="5:39" x14ac:dyDescent="0.2">
      <c r="E155" s="126"/>
      <c r="F155" s="126"/>
      <c r="G155" s="126"/>
      <c r="H155" s="126"/>
      <c r="N155" s="127"/>
      <c r="O155" s="127"/>
      <c r="P155" s="127"/>
      <c r="Q155" s="127"/>
      <c r="Y155" s="129"/>
      <c r="AC155" s="127"/>
      <c r="AI155" s="126"/>
      <c r="AM155" s="127"/>
    </row>
    <row r="156" spans="5:39" x14ac:dyDescent="0.2">
      <c r="E156" s="126"/>
      <c r="F156" s="126"/>
      <c r="G156" s="126"/>
      <c r="H156" s="126"/>
      <c r="N156" s="127"/>
      <c r="O156" s="127"/>
      <c r="P156" s="127"/>
      <c r="Q156" s="127"/>
      <c r="Y156" s="129"/>
      <c r="AC156" s="127"/>
      <c r="AI156" s="126"/>
      <c r="AM156" s="127"/>
    </row>
    <row r="157" spans="5:39" x14ac:dyDescent="0.2">
      <c r="E157" s="126"/>
      <c r="F157" s="126"/>
      <c r="G157" s="126"/>
      <c r="H157" s="126"/>
      <c r="N157" s="127"/>
      <c r="O157" s="127"/>
      <c r="P157" s="127"/>
      <c r="Q157" s="127"/>
      <c r="Y157" s="129"/>
      <c r="AC157" s="127"/>
      <c r="AI157" s="126"/>
      <c r="AM157" s="127"/>
    </row>
    <row r="158" spans="5:39" x14ac:dyDescent="0.2">
      <c r="E158" s="126"/>
      <c r="F158" s="126"/>
      <c r="G158" s="126"/>
      <c r="H158" s="126"/>
      <c r="N158" s="127"/>
      <c r="O158" s="127"/>
      <c r="P158" s="127"/>
      <c r="Q158" s="127"/>
      <c r="Y158" s="129"/>
      <c r="AC158" s="127"/>
      <c r="AI158" s="126"/>
      <c r="AM158" s="127"/>
    </row>
    <row r="159" spans="5:39" x14ac:dyDescent="0.2">
      <c r="E159" s="126"/>
      <c r="F159" s="126"/>
      <c r="G159" s="126"/>
      <c r="H159" s="126"/>
      <c r="N159" s="127"/>
      <c r="O159" s="127"/>
      <c r="P159" s="127"/>
      <c r="Q159" s="127"/>
      <c r="Y159" s="129"/>
      <c r="AC159" s="127"/>
      <c r="AI159" s="126"/>
      <c r="AM159" s="127"/>
    </row>
    <row r="160" spans="5:39" x14ac:dyDescent="0.2">
      <c r="E160" s="126"/>
      <c r="F160" s="126"/>
      <c r="G160" s="126"/>
      <c r="H160" s="126"/>
      <c r="N160" s="127"/>
      <c r="O160" s="127"/>
      <c r="P160" s="127"/>
      <c r="Q160" s="127"/>
      <c r="Y160" s="129"/>
      <c r="AC160" s="127"/>
      <c r="AI160" s="126"/>
      <c r="AM160" s="127"/>
    </row>
    <row r="161" spans="5:39" x14ac:dyDescent="0.2">
      <c r="E161" s="126"/>
      <c r="F161" s="126"/>
      <c r="G161" s="126"/>
      <c r="H161" s="126"/>
      <c r="N161" s="127"/>
      <c r="O161" s="127"/>
      <c r="P161" s="127"/>
      <c r="Q161" s="127"/>
      <c r="Y161" s="129"/>
      <c r="AC161" s="127"/>
      <c r="AI161" s="126"/>
      <c r="AM161" s="127"/>
    </row>
    <row r="162" spans="5:39" x14ac:dyDescent="0.2">
      <c r="E162" s="126"/>
      <c r="F162" s="126"/>
      <c r="G162" s="126"/>
      <c r="H162" s="126"/>
      <c r="N162" s="127"/>
      <c r="O162" s="127"/>
      <c r="P162" s="127"/>
      <c r="Q162" s="127"/>
      <c r="Y162" s="129"/>
      <c r="AC162" s="127"/>
      <c r="AI162" s="126"/>
      <c r="AM162" s="127"/>
    </row>
    <row r="163" spans="5:39" x14ac:dyDescent="0.2">
      <c r="E163" s="126"/>
      <c r="F163" s="126"/>
      <c r="G163" s="126"/>
      <c r="H163" s="126"/>
      <c r="N163" s="127"/>
      <c r="O163" s="127"/>
      <c r="P163" s="127"/>
      <c r="Q163" s="127"/>
      <c r="Y163" s="129"/>
      <c r="AC163" s="127"/>
      <c r="AI163" s="126"/>
      <c r="AM163" s="127"/>
    </row>
    <row r="164" spans="5:39" x14ac:dyDescent="0.2">
      <c r="E164" s="126"/>
      <c r="F164" s="126"/>
      <c r="G164" s="126"/>
      <c r="H164" s="126"/>
      <c r="N164" s="127"/>
      <c r="O164" s="127"/>
      <c r="P164" s="127"/>
      <c r="Q164" s="127"/>
      <c r="Y164" s="129"/>
      <c r="AC164" s="127"/>
      <c r="AI164" s="126"/>
      <c r="AM164" s="127"/>
    </row>
    <row r="165" spans="5:39" x14ac:dyDescent="0.2">
      <c r="E165" s="126"/>
      <c r="F165" s="126"/>
      <c r="G165" s="126"/>
      <c r="H165" s="126"/>
      <c r="N165" s="127"/>
      <c r="O165" s="127"/>
      <c r="P165" s="127"/>
      <c r="Q165" s="127"/>
      <c r="Y165" s="129"/>
      <c r="AC165" s="127"/>
      <c r="AI165" s="126"/>
      <c r="AM165" s="127"/>
    </row>
    <row r="166" spans="5:39" x14ac:dyDescent="0.2">
      <c r="E166" s="126"/>
      <c r="F166" s="126"/>
      <c r="G166" s="126"/>
      <c r="H166" s="126"/>
      <c r="N166" s="127"/>
      <c r="O166" s="127"/>
      <c r="P166" s="127"/>
      <c r="Q166" s="127"/>
      <c r="Y166" s="129"/>
      <c r="AC166" s="127"/>
      <c r="AI166" s="126"/>
      <c r="AM166" s="127"/>
    </row>
    <row r="167" spans="5:39" x14ac:dyDescent="0.2">
      <c r="E167" s="126"/>
      <c r="F167" s="126"/>
      <c r="G167" s="126"/>
      <c r="H167" s="126"/>
      <c r="N167" s="127"/>
      <c r="O167" s="127"/>
      <c r="P167" s="127"/>
      <c r="Q167" s="127"/>
      <c r="Y167" s="129"/>
      <c r="AC167" s="127"/>
      <c r="AI167" s="126"/>
      <c r="AM167" s="127"/>
    </row>
    <row r="168" spans="5:39" x14ac:dyDescent="0.2">
      <c r="E168" s="126"/>
      <c r="F168" s="126"/>
      <c r="G168" s="126"/>
      <c r="H168" s="126"/>
      <c r="N168" s="127"/>
      <c r="O168" s="127"/>
      <c r="P168" s="127"/>
      <c r="Q168" s="127"/>
      <c r="Y168" s="129"/>
      <c r="AC168" s="127"/>
      <c r="AI168" s="126"/>
      <c r="AM168" s="127"/>
    </row>
    <row r="169" spans="5:39" x14ac:dyDescent="0.2">
      <c r="E169" s="126"/>
      <c r="F169" s="126"/>
      <c r="G169" s="126"/>
      <c r="H169" s="126"/>
      <c r="N169" s="127"/>
      <c r="O169" s="127"/>
      <c r="P169" s="127"/>
      <c r="Q169" s="127"/>
      <c r="Y169" s="129"/>
      <c r="AC169" s="127"/>
      <c r="AI169" s="126"/>
      <c r="AM169" s="127"/>
    </row>
    <row r="170" spans="5:39" x14ac:dyDescent="0.2">
      <c r="E170" s="126"/>
      <c r="F170" s="126"/>
      <c r="G170" s="126"/>
      <c r="H170" s="126"/>
      <c r="N170" s="127"/>
      <c r="O170" s="127"/>
      <c r="P170" s="127"/>
      <c r="Q170" s="127"/>
      <c r="Y170" s="129"/>
      <c r="AC170" s="127"/>
      <c r="AI170" s="126"/>
      <c r="AM170" s="127"/>
    </row>
    <row r="171" spans="5:39" x14ac:dyDescent="0.2">
      <c r="E171" s="126"/>
      <c r="F171" s="126"/>
      <c r="G171" s="126"/>
      <c r="H171" s="126"/>
      <c r="N171" s="127"/>
      <c r="O171" s="127"/>
      <c r="P171" s="127"/>
      <c r="Q171" s="127"/>
      <c r="Y171" s="129"/>
      <c r="AC171" s="127"/>
      <c r="AI171" s="126"/>
      <c r="AM171" s="127"/>
    </row>
    <row r="172" spans="5:39" x14ac:dyDescent="0.2">
      <c r="E172" s="126"/>
      <c r="F172" s="126"/>
      <c r="G172" s="126"/>
      <c r="H172" s="126"/>
      <c r="N172" s="127"/>
      <c r="O172" s="127"/>
      <c r="P172" s="127"/>
      <c r="Q172" s="127"/>
      <c r="Y172" s="129"/>
      <c r="AC172" s="127"/>
      <c r="AI172" s="126"/>
      <c r="AM172" s="127"/>
    </row>
    <row r="173" spans="5:39" x14ac:dyDescent="0.2">
      <c r="E173" s="126"/>
      <c r="F173" s="126"/>
      <c r="G173" s="126"/>
      <c r="H173" s="126"/>
      <c r="N173" s="127"/>
      <c r="O173" s="127"/>
      <c r="P173" s="127"/>
      <c r="Q173" s="127"/>
      <c r="Y173" s="129"/>
      <c r="AC173" s="127"/>
      <c r="AI173" s="126"/>
      <c r="AM173" s="127"/>
    </row>
    <row r="174" spans="5:39" x14ac:dyDescent="0.2">
      <c r="E174" s="126"/>
      <c r="F174" s="126"/>
      <c r="G174" s="126"/>
      <c r="H174" s="126"/>
      <c r="N174" s="127"/>
      <c r="O174" s="127"/>
      <c r="P174" s="127"/>
      <c r="Q174" s="127"/>
      <c r="Y174" s="129"/>
      <c r="AC174" s="127"/>
      <c r="AI174" s="126"/>
      <c r="AM174" s="127"/>
    </row>
    <row r="175" spans="5:39" x14ac:dyDescent="0.2">
      <c r="E175" s="126"/>
      <c r="F175" s="126"/>
      <c r="G175" s="126"/>
      <c r="H175" s="126"/>
      <c r="N175" s="127"/>
      <c r="O175" s="127"/>
      <c r="P175" s="127"/>
      <c r="Q175" s="127"/>
      <c r="Y175" s="129"/>
      <c r="AC175" s="127"/>
      <c r="AI175" s="126"/>
      <c r="AM175" s="127"/>
    </row>
    <row r="176" spans="5:39" x14ac:dyDescent="0.2">
      <c r="E176" s="126"/>
      <c r="F176" s="126"/>
      <c r="G176" s="126"/>
      <c r="H176" s="126"/>
      <c r="N176" s="127"/>
      <c r="O176" s="127"/>
      <c r="P176" s="127"/>
      <c r="Q176" s="127"/>
      <c r="Y176" s="129"/>
      <c r="AC176" s="127"/>
      <c r="AI176" s="126"/>
      <c r="AM176" s="127"/>
    </row>
    <row r="177" spans="5:39" x14ac:dyDescent="0.2">
      <c r="E177" s="126"/>
      <c r="F177" s="126"/>
      <c r="G177" s="126"/>
      <c r="H177" s="126"/>
      <c r="N177" s="127"/>
      <c r="O177" s="127"/>
      <c r="P177" s="127"/>
      <c r="Q177" s="127"/>
      <c r="Y177" s="129"/>
      <c r="AC177" s="127"/>
      <c r="AI177" s="126"/>
      <c r="AM177" s="127"/>
    </row>
    <row r="178" spans="5:39" x14ac:dyDescent="0.2">
      <c r="E178" s="126"/>
      <c r="F178" s="126"/>
      <c r="G178" s="126"/>
      <c r="H178" s="126"/>
      <c r="N178" s="127"/>
      <c r="O178" s="127"/>
      <c r="P178" s="127"/>
      <c r="Q178" s="127"/>
      <c r="Y178" s="129"/>
      <c r="AC178" s="127"/>
      <c r="AI178" s="126"/>
      <c r="AM178" s="127"/>
    </row>
    <row r="179" spans="5:39" x14ac:dyDescent="0.2">
      <c r="E179" s="126"/>
      <c r="F179" s="126"/>
      <c r="G179" s="126"/>
      <c r="H179" s="126"/>
      <c r="N179" s="127"/>
      <c r="O179" s="127"/>
      <c r="P179" s="127"/>
      <c r="Q179" s="127"/>
      <c r="Y179" s="129"/>
      <c r="AC179" s="127"/>
      <c r="AI179" s="126"/>
      <c r="AM179" s="127"/>
    </row>
    <row r="180" spans="5:39" x14ac:dyDescent="0.2">
      <c r="E180" s="126"/>
      <c r="F180" s="126"/>
      <c r="G180" s="126"/>
      <c r="H180" s="126"/>
      <c r="N180" s="127"/>
      <c r="O180" s="127"/>
      <c r="P180" s="127"/>
      <c r="Q180" s="127"/>
      <c r="Y180" s="129"/>
      <c r="AC180" s="127"/>
      <c r="AI180" s="126"/>
      <c r="AM180" s="127"/>
    </row>
    <row r="181" spans="5:39" x14ac:dyDescent="0.2">
      <c r="E181" s="126"/>
      <c r="F181" s="126"/>
      <c r="G181" s="126"/>
      <c r="H181" s="126"/>
      <c r="N181" s="127"/>
      <c r="O181" s="127"/>
      <c r="P181" s="127"/>
      <c r="Q181" s="127"/>
      <c r="Y181" s="129"/>
      <c r="AC181" s="127"/>
      <c r="AI181" s="126"/>
      <c r="AM181" s="127"/>
    </row>
  </sheetData>
  <mergeCells count="51">
    <mergeCell ref="C3:E3"/>
    <mergeCell ref="C6:E6"/>
    <mergeCell ref="C7:E7"/>
    <mergeCell ref="K5:O5"/>
    <mergeCell ref="AD38:AH38"/>
    <mergeCell ref="P38:R38"/>
    <mergeCell ref="Y38:AC38"/>
    <mergeCell ref="S38:W38"/>
    <mergeCell ref="F38:J38"/>
    <mergeCell ref="K38:O38"/>
    <mergeCell ref="S37:W37"/>
    <mergeCell ref="C23:E23"/>
    <mergeCell ref="C24:E24"/>
    <mergeCell ref="C25:E25"/>
    <mergeCell ref="C26:E26"/>
    <mergeCell ref="C27:E27"/>
    <mergeCell ref="C14:E14"/>
    <mergeCell ref="C15:E15"/>
    <mergeCell ref="C16:E16"/>
    <mergeCell ref="C17:E17"/>
    <mergeCell ref="C8:E8"/>
    <mergeCell ref="C9:E9"/>
    <mergeCell ref="C10:E10"/>
    <mergeCell ref="C11:E11"/>
    <mergeCell ref="C12:E12"/>
    <mergeCell ref="C1:E2"/>
    <mergeCell ref="C33:E33"/>
    <mergeCell ref="C34:E34"/>
    <mergeCell ref="C35:E35"/>
    <mergeCell ref="F1:J1"/>
    <mergeCell ref="C28:E28"/>
    <mergeCell ref="C29:E29"/>
    <mergeCell ref="C30:E30"/>
    <mergeCell ref="C31:E31"/>
    <mergeCell ref="C32:E32"/>
    <mergeCell ref="C18:E18"/>
    <mergeCell ref="C19:E19"/>
    <mergeCell ref="C20:E20"/>
    <mergeCell ref="C21:E21"/>
    <mergeCell ref="C22:E22"/>
    <mergeCell ref="C13:E13"/>
    <mergeCell ref="Y1:AC1"/>
    <mergeCell ref="Y5:AC5"/>
    <mergeCell ref="AD5:AH5"/>
    <mergeCell ref="S1:W1"/>
    <mergeCell ref="F5:J5"/>
    <mergeCell ref="P5:R5"/>
    <mergeCell ref="S5:W5"/>
    <mergeCell ref="P1:R1"/>
    <mergeCell ref="K1:O1"/>
    <mergeCell ref="AD1:AH1"/>
  </mergeCells>
  <conditionalFormatting sqref="C40:C1048576">
    <cfRule type="duplicateValues" dxfId="10256" priority="20"/>
  </conditionalFormatting>
  <conditionalFormatting sqref="C40:C97">
    <cfRule type="duplicateValues" dxfId="10255" priority="423"/>
  </conditionalFormatting>
  <conditionalFormatting sqref="C40:C120">
    <cfRule type="duplicateValues" dxfId="10254" priority="424"/>
  </conditionalFormatting>
  <conditionalFormatting sqref="AC40:AC97">
    <cfRule type="colorScale" priority="426">
      <colorScale>
        <cfvo type="min"/>
        <cfvo type="percentile" val="50"/>
        <cfvo type="max"/>
        <color rgb="FFF8696B"/>
        <color rgb="FFFFEB84"/>
        <color rgb="FF63BE7B"/>
      </colorScale>
    </cfRule>
  </conditionalFormatting>
  <conditionalFormatting sqref="C40:C114">
    <cfRule type="duplicateValues" dxfId="10253" priority="428"/>
  </conditionalFormatting>
  <conditionalFormatting sqref="AH40:AH97">
    <cfRule type="colorScale" priority="430">
      <colorScale>
        <cfvo type="min"/>
        <cfvo type="percentile" val="50"/>
        <cfvo type="max"/>
        <color rgb="FFF8696B"/>
        <color rgb="FFFFEB84"/>
        <color rgb="FF63BE7B"/>
      </colorScale>
    </cfRule>
  </conditionalFormatting>
  <dataValidations count="2">
    <dataValidation type="list" allowBlank="1" showInputMessage="1" showErrorMessage="1" sqref="S38:W38 S1:W1 S5:W5" xr:uid="{465700A5-8B52-4FE7-BFDB-3D1B67F4C579}">
      <formula1>$AK$38:$AK$68</formula1>
    </dataValidation>
    <dataValidation type="list" allowBlank="1" showInputMessage="1" showErrorMessage="1" sqref="C3" xr:uid="{6CB556BD-28CA-4364-8F72-BF8D4FC0F91E}">
      <formula1>$AJ$38:$AJ$68</formula1>
    </dataValidation>
  </dataValidations>
  <pageMargins left="0.7" right="0.7" top="0.75" bottom="0.75" header="0.3" footer="0.3"/>
  <pageSetup orientation="portrait" r:id="rId1"/>
  <ignoredErrors>
    <ignoredError sqref="A40:B40"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5445A-C298-4FCD-A187-D146FB7613B1}">
  <sheetPr codeName="Sheet11">
    <tabColor theme="5"/>
  </sheetPr>
  <dimension ref="A1:P46"/>
  <sheetViews>
    <sheetView showGridLines="0" zoomScale="80" zoomScaleNormal="80" workbookViewId="0">
      <selection activeCell="D2" sqref="D2"/>
    </sheetView>
  </sheetViews>
  <sheetFormatPr defaultColWidth="0" defaultRowHeight="15.75" zeroHeight="1" x14ac:dyDescent="0.25"/>
  <cols>
    <col min="1" max="1" width="13.85546875" style="173" customWidth="1"/>
    <col min="2" max="2" width="2.5703125" style="173" customWidth="1"/>
    <col min="3" max="3" width="48.140625" style="173" customWidth="1"/>
    <col min="4" max="4" width="15.28515625" style="173" bestFit="1" customWidth="1"/>
    <col min="5" max="5" width="11.7109375" style="173" bestFit="1" customWidth="1"/>
    <col min="6" max="6" width="12.42578125" style="173" bestFit="1" customWidth="1"/>
    <col min="7" max="8" width="11.7109375" style="173" bestFit="1" customWidth="1"/>
    <col min="9" max="9" width="12.140625" style="173" bestFit="1" customWidth="1"/>
    <col min="10" max="10" width="52.28515625" style="173" bestFit="1" customWidth="1"/>
    <col min="11" max="11" width="27.28515625" style="173" bestFit="1" customWidth="1"/>
    <col min="12" max="12" width="10.140625" style="173" bestFit="1" customWidth="1"/>
    <col min="13" max="13" width="10.5703125" style="173" bestFit="1" customWidth="1"/>
    <col min="14" max="14" width="10.140625" style="173" bestFit="1" customWidth="1"/>
    <col min="15" max="15" width="10.5703125" style="173" bestFit="1" customWidth="1"/>
    <col min="16" max="16" width="9.140625" style="173" customWidth="1"/>
    <col min="17" max="16384" width="9.140625" style="173" hidden="1"/>
  </cols>
  <sheetData>
    <row r="1" spans="2:15" x14ac:dyDescent="0.25"/>
    <row r="2" spans="2:15" ht="16.5" thickBot="1" x14ac:dyDescent="0.3">
      <c r="D2" s="182" t="s">
        <v>458</v>
      </c>
      <c r="E2" s="311" t="s">
        <v>443</v>
      </c>
      <c r="F2" s="311"/>
      <c r="G2" s="311" t="s">
        <v>447</v>
      </c>
      <c r="H2" s="311"/>
      <c r="I2" s="311" t="s">
        <v>448</v>
      </c>
      <c r="J2" s="311"/>
      <c r="K2" s="183" t="s">
        <v>449</v>
      </c>
    </row>
    <row r="3" spans="2:15" s="184" customFormat="1" ht="12.75" customHeight="1" thickTop="1" x14ac:dyDescent="0.25">
      <c r="D3" s="185" t="s">
        <v>0</v>
      </c>
      <c r="E3" s="312">
        <f>SUM(Calcu!AX6:AY6)</f>
        <v>370752.39324</v>
      </c>
      <c r="F3" s="312"/>
      <c r="G3" s="312">
        <f>SUM(Calcu!AX3:AY3)</f>
        <v>297087.33999999997</v>
      </c>
      <c r="H3" s="312"/>
      <c r="I3" s="313">
        <f>G3-E3</f>
        <v>-73665.053240000037</v>
      </c>
      <c r="J3" s="313"/>
      <c r="K3" s="186">
        <f>G3/E3</f>
        <v>0.80130929811068197</v>
      </c>
    </row>
    <row r="4" spans="2:15" s="184" customFormat="1" x14ac:dyDescent="0.25">
      <c r="D4" s="185" t="s">
        <v>1</v>
      </c>
      <c r="E4" s="312">
        <f>SUM(Calcu!AX7:AY7)</f>
        <v>343334.43852000003</v>
      </c>
      <c r="F4" s="312"/>
      <c r="G4" s="312">
        <f>SUM(Calcu!AX4:AY4)</f>
        <v>292050.45999999996</v>
      </c>
      <c r="H4" s="312"/>
      <c r="I4" s="313">
        <f>G4-E4</f>
        <v>-51283.978520000062</v>
      </c>
      <c r="J4" s="313"/>
      <c r="K4" s="187">
        <f>G4/E4</f>
        <v>0.85062966959834219</v>
      </c>
    </row>
    <row r="5" spans="2:15" s="184" customFormat="1" x14ac:dyDescent="0.25">
      <c r="D5" s="188" t="s">
        <v>220</v>
      </c>
      <c r="E5" s="314">
        <f>SUM(E3:F4)</f>
        <v>714086.83175999997</v>
      </c>
      <c r="F5" s="314"/>
      <c r="G5" s="314">
        <f>SUM(G3:H4)</f>
        <v>589137.79999999993</v>
      </c>
      <c r="H5" s="314"/>
      <c r="I5" s="314">
        <f>SUM(I3:J4)</f>
        <v>-124949.0317600001</v>
      </c>
      <c r="J5" s="314"/>
      <c r="K5" s="189">
        <f>G5/E5</f>
        <v>0.82502263561976086</v>
      </c>
    </row>
    <row r="6" spans="2:15" s="184" customFormat="1" x14ac:dyDescent="0.25">
      <c r="K6" s="173"/>
    </row>
    <row r="7" spans="2:15" x14ac:dyDescent="0.25"/>
    <row r="8" spans="2:15" ht="16.5" thickBot="1" x14ac:dyDescent="0.3">
      <c r="C8" s="182" t="s">
        <v>458</v>
      </c>
      <c r="D8" s="190" t="s">
        <v>447</v>
      </c>
      <c r="E8" s="190" t="s">
        <v>443</v>
      </c>
      <c r="F8" s="190" t="s">
        <v>104</v>
      </c>
      <c r="G8" s="190" t="s">
        <v>237</v>
      </c>
      <c r="H8" s="190" t="s">
        <v>450</v>
      </c>
      <c r="I8" s="190" t="s">
        <v>451</v>
      </c>
      <c r="J8" s="190" t="s">
        <v>452</v>
      </c>
      <c r="K8" s="183" t="s">
        <v>453</v>
      </c>
    </row>
    <row r="9" spans="2:15" ht="16.5" thickTop="1" x14ac:dyDescent="0.25">
      <c r="C9" s="188" t="s">
        <v>220</v>
      </c>
      <c r="D9" s="191">
        <f>MTD!I4</f>
        <v>589137.80000000028</v>
      </c>
      <c r="E9" s="191">
        <f>MTD!Q4</f>
        <v>714086.83175999986</v>
      </c>
      <c r="F9" s="191">
        <f>D9-E9</f>
        <v>-124949.03175999958</v>
      </c>
      <c r="G9" s="191">
        <f>MTD!V4</f>
        <v>735972.49199999985</v>
      </c>
      <c r="H9" s="192">
        <f>(D9-G9)/G9</f>
        <v>-0.19951111433659344</v>
      </c>
      <c r="I9" s="192">
        <f>D9/E9</f>
        <v>0.82502263561976152</v>
      </c>
      <c r="J9" s="192">
        <f>(D9-G9)/(E9-G9)</f>
        <v>6.7091735131496124</v>
      </c>
      <c r="K9" s="193">
        <f>D9-G9</f>
        <v>-146834.69199999957</v>
      </c>
    </row>
    <row r="10" spans="2:15" x14ac:dyDescent="0.25"/>
    <row r="11" spans="2:15" x14ac:dyDescent="0.25">
      <c r="D11" s="174"/>
    </row>
    <row r="12" spans="2:15" x14ac:dyDescent="0.25">
      <c r="C12" s="303" t="s">
        <v>454</v>
      </c>
      <c r="D12" s="304"/>
      <c r="E12" s="304"/>
      <c r="F12" s="304"/>
      <c r="G12" s="304"/>
      <c r="H12" s="305"/>
      <c r="J12" s="298" t="s">
        <v>455</v>
      </c>
      <c r="K12" s="299"/>
      <c r="L12" s="299"/>
      <c r="M12" s="299"/>
      <c r="N12" s="299"/>
      <c r="O12" s="300"/>
    </row>
    <row r="13" spans="2:15" ht="16.5" thickBot="1" x14ac:dyDescent="0.3">
      <c r="C13" s="310" t="s">
        <v>34</v>
      </c>
      <c r="D13" s="311"/>
      <c r="E13" s="194" t="s">
        <v>465</v>
      </c>
      <c r="F13" s="194" t="s">
        <v>466</v>
      </c>
      <c r="G13" s="194" t="s">
        <v>467</v>
      </c>
      <c r="H13" s="195" t="s">
        <v>217</v>
      </c>
      <c r="J13" s="310" t="s">
        <v>34</v>
      </c>
      <c r="K13" s="311"/>
      <c r="L13" s="194" t="s">
        <v>465</v>
      </c>
      <c r="M13" s="194" t="s">
        <v>466</v>
      </c>
      <c r="N13" s="194" t="s">
        <v>467</v>
      </c>
      <c r="O13" s="195" t="s">
        <v>218</v>
      </c>
    </row>
    <row r="14" spans="2:15" ht="16.5" thickTop="1" x14ac:dyDescent="0.25">
      <c r="B14" s="196">
        <v>1</v>
      </c>
      <c r="C14" s="301" t="str">
        <f>INDEX(Calcu!$A$2:$AK$47,MATCH(SMALL(Calcu!$Q$2:$Q$47,$B14),Calcu!$Q$2:$Q$47,0),MATCH(C$13,Calcu!$A$2:$AK$2,0))</f>
        <v>Oral Surgery</v>
      </c>
      <c r="D14" s="302"/>
      <c r="E14" s="197">
        <f>INDEX(Calcu!$A$2:$AK$47,MATCH(SMALL(Calcu!$Q$2:$Q$47,$B14),Calcu!$Q$2:$Q$47,0),MATCH(E$13,Calcu!$A$2:$AK$2,0))</f>
        <v>-16</v>
      </c>
      <c r="F14" s="197">
        <f>INDEX(Calcu!$A$2:$AK$47,MATCH(SMALL(Calcu!$Q$2:$Q$47,$B14),Calcu!$Q$2:$Q$47,0),MATCH(F$13,Calcu!$A$2:$AK$2,0))</f>
        <v>-37363.895199999984</v>
      </c>
      <c r="G14" s="197">
        <f>INDEX(Calcu!$A$2:$AK$47,MATCH(SMALL(Calcu!$Q$2:$Q$47,$B14),Calcu!$Q$2:$Q$47,0),MATCH(G$13,Calcu!$A$2:$AK$2,0))</f>
        <v>-337.97145526954819</v>
      </c>
      <c r="H14" s="198">
        <f>INDEX(Calcu!$A$2:$AK$47,MATCH(SMALL(Calcu!$Q$2:$Q$47,$B14),Calcu!$Q$2:$Q$47,0),MATCH(H$13,Calcu!$A$2:$AK$2,0))</f>
        <v>-24033.406061538451</v>
      </c>
      <c r="I14" s="196"/>
      <c r="J14" s="301" t="str">
        <f>INDEX(Calcu!$A$2:$AK$47,MATCH(SMALL(Calcu!$R$2:$R$47,$B14),Calcu!$R$2:$R$47,0),MATCH(J$13,Calcu!$A$2:$AK$2,0))</f>
        <v>Advanced GP</v>
      </c>
      <c r="K14" s="302"/>
      <c r="L14" s="197">
        <f>INDEX(Calcu!$A$2:$AK$47,MATCH(SMALL(Calcu!$R$2:$R$47,$B14),Calcu!$R$2:$R$47,0),MATCH(L$13,Calcu!$A$2:$AK$2,0))</f>
        <v>-37</v>
      </c>
      <c r="M14" s="197">
        <f>INDEX(Calcu!$A$2:$AK$47,MATCH(SMALL(Calcu!$R$2:$R$47,$B14),Calcu!$R$2:$R$47,0),MATCH(M$13,Calcu!$A$2:$AK$2,0))</f>
        <v>-18190.540119999994</v>
      </c>
      <c r="N14" s="197">
        <f>INDEX(Calcu!$A$2:$AK$47,MATCH(SMALL(Calcu!$R$2:$R$47,$B14),Calcu!$R$2:$R$47,0),MATCH(N$13,Calcu!$A$2:$AK$2,0))</f>
        <v>211.8083680877744</v>
      </c>
      <c r="O14" s="198">
        <f>INDEX(Calcu!$A$2:$AK$47,MATCH(SMALL(Calcu!$R$2:$R$47,$B14),Calcu!$R$2:$R$47,0),MATCH(O$13,Calcu!$A$2:$AK$2,0))</f>
        <v>-24988.378018064515</v>
      </c>
    </row>
    <row r="15" spans="2:15" x14ac:dyDescent="0.25">
      <c r="B15" s="196">
        <v>2</v>
      </c>
      <c r="C15" s="301" t="str">
        <f>INDEX(Calcu!$A$2:$AK$47,MATCH(SMALL(Calcu!$Q$2:$Q$47,$B15),Calcu!$Q$2:$Q$47,0),MATCH(C$13,Calcu!$A$2:$AK$2,0))</f>
        <v>General Surgery</v>
      </c>
      <c r="D15" s="302"/>
      <c r="E15" s="197">
        <f>INDEX(Calcu!$A$2:$AK$47,MATCH(SMALL(Calcu!$Q$2:$Q$47,$B15),Calcu!$Q$2:$Q$47,0),MATCH(E$13,Calcu!$A$2:$AK$2,0))</f>
        <v>-22</v>
      </c>
      <c r="F15" s="197">
        <f>INDEX(Calcu!$A$2:$AK$47,MATCH(SMALL(Calcu!$Q$2:$Q$47,$B15),Calcu!$Q$2:$Q$47,0),MATCH(F$13,Calcu!$A$2:$AK$2,0))</f>
        <v>-26922.664399999994</v>
      </c>
      <c r="G15" s="197">
        <f>INDEX(Calcu!$A$2:$AK$47,MATCH(SMALL(Calcu!$Q$2:$Q$47,$B15),Calcu!$Q$2:$Q$47,0),MATCH(G$13,Calcu!$A$2:$AK$2,0))</f>
        <v>-371.17090021017236</v>
      </c>
      <c r="H15" s="198">
        <f>INDEX(Calcu!$A$2:$AK$47,MATCH(SMALL(Calcu!$Q$2:$Q$47,$B15),Calcu!$Q$2:$Q$47,0),MATCH(H$13,Calcu!$A$2:$AK$2,0))</f>
        <v>-15992.001116083915</v>
      </c>
      <c r="I15" s="196"/>
      <c r="J15" s="301" t="str">
        <f>INDEX(Calcu!$A$2:$AK$47,MATCH(SMALL(Calcu!$R$2:$R$47,$B15),Calcu!$R$2:$R$47,0),MATCH(J$13,Calcu!$A$2:$AK$2,0))</f>
        <v>Internal Medicine</v>
      </c>
      <c r="K15" s="302"/>
      <c r="L15" s="197">
        <f>INDEX(Calcu!$A$2:$AK$47,MATCH(SMALL(Calcu!$R$2:$R$47,$B15),Calcu!$R$2:$R$47,0),MATCH(L$13,Calcu!$A$2:$AK$2,0))</f>
        <v>-49</v>
      </c>
      <c r="M15" s="197">
        <f>INDEX(Calcu!$A$2:$AK$47,MATCH(SMALL(Calcu!$R$2:$R$47,$B15),Calcu!$R$2:$R$47,0),MATCH(M$13,Calcu!$A$2:$AK$2,0))</f>
        <v>-19217.852200000008</v>
      </c>
      <c r="N15" s="197">
        <f>INDEX(Calcu!$A$2:$AK$47,MATCH(SMALL(Calcu!$R$2:$R$47,$B15),Calcu!$R$2:$R$47,0),MATCH(N$13,Calcu!$A$2:$AK$2,0))</f>
        <v>9.0820794920634853</v>
      </c>
      <c r="O15" s="198">
        <f>INDEX(Calcu!$A$2:$AK$47,MATCH(SMALL(Calcu!$R$2:$R$47,$B15),Calcu!$R$2:$R$47,0),MATCH(O$13,Calcu!$A$2:$AK$2,0))</f>
        <v>-18000.119902333889</v>
      </c>
    </row>
    <row r="16" spans="2:15" x14ac:dyDescent="0.25">
      <c r="B16" s="196">
        <v>3</v>
      </c>
      <c r="C16" s="301" t="str">
        <f>INDEX(Calcu!$A$2:$AK$47,MATCH(SMALL(Calcu!$Q$2:$Q$47,$B16),Calcu!$Q$2:$Q$47,0),MATCH(C$13,Calcu!$A$2:$AK$2,0))</f>
        <v>OBE &amp; GYN</v>
      </c>
      <c r="D16" s="302"/>
      <c r="E16" s="197">
        <f>INDEX(Calcu!$A$2:$AK$47,MATCH(SMALL(Calcu!$Q$2:$Q$47,$B16),Calcu!$Q$2:$Q$47,0),MATCH(E$13,Calcu!$A$2:$AK$2,0))</f>
        <v>9</v>
      </c>
      <c r="F16" s="197">
        <f>INDEX(Calcu!$A$2:$AK$47,MATCH(SMALL(Calcu!$Q$2:$Q$47,$B16),Calcu!$Q$2:$Q$47,0),MATCH(F$13,Calcu!$A$2:$AK$2,0))</f>
        <v>-7510.0787999999739</v>
      </c>
      <c r="G16" s="197">
        <f>INDEX(Calcu!$A$2:$AK$47,MATCH(SMALL(Calcu!$Q$2:$Q$47,$B16),Calcu!$Q$2:$Q$47,0),MATCH(G$13,Calcu!$A$2:$AK$2,0))</f>
        <v>-82.190466788320975</v>
      </c>
      <c r="H16" s="198">
        <f>INDEX(Calcu!$A$2:$AK$47,MATCH(SMALL(Calcu!$Q$2:$Q$47,$B16),Calcu!$Q$2:$Q$47,0),MATCH(H$13,Calcu!$A$2:$AK$2,0))</f>
        <v>-11152.917144827567</v>
      </c>
      <c r="I16" s="196"/>
      <c r="J16" s="301" t="str">
        <f>INDEX(Calcu!$A$2:$AK$47,MATCH(SMALL(Calcu!$R$2:$R$47,$B16),Calcu!$R$2:$R$47,0),MATCH(J$13,Calcu!$A$2:$AK$2,0))</f>
        <v>Oral Surgery</v>
      </c>
      <c r="K16" s="302"/>
      <c r="L16" s="197">
        <f>INDEX(Calcu!$A$2:$AK$47,MATCH(SMALL(Calcu!$R$2:$R$47,$B16),Calcu!$R$2:$R$47,0),MATCH(L$13,Calcu!$A$2:$AK$2,0))</f>
        <v>-16</v>
      </c>
      <c r="M16" s="197">
        <f>INDEX(Calcu!$A$2:$AK$47,MATCH(SMALL(Calcu!$R$2:$R$47,$B16),Calcu!$R$2:$R$47,0),MATCH(M$13,Calcu!$A$2:$AK$2,0))</f>
        <v>-37363.895199999984</v>
      </c>
      <c r="N16" s="197">
        <f>INDEX(Calcu!$A$2:$AK$47,MATCH(SMALL(Calcu!$R$2:$R$47,$B16),Calcu!$R$2:$R$47,0),MATCH(N$13,Calcu!$A$2:$AK$2,0))</f>
        <v>-337.97145526954819</v>
      </c>
      <c r="O16" s="198">
        <f>INDEX(Calcu!$A$2:$AK$47,MATCH(SMALL(Calcu!$R$2:$R$47,$B16),Calcu!$R$2:$R$47,0),MATCH(O$13,Calcu!$A$2:$AK$2,0))</f>
        <v>-13330.489138461537</v>
      </c>
    </row>
    <row r="17" spans="2:15" x14ac:dyDescent="0.25">
      <c r="B17" s="196">
        <v>4</v>
      </c>
      <c r="C17" s="301" t="str">
        <f>INDEX(Calcu!$A$2:$AK$47,MATCH(SMALL(Calcu!$Q$2:$Q$47,$B17),Calcu!$Q$2:$Q$47,0),MATCH(C$13,Calcu!$A$2:$AK$2,0))</f>
        <v>Endodontics</v>
      </c>
      <c r="D17" s="302"/>
      <c r="E17" s="197">
        <f>INDEX(Calcu!$A$2:$AK$47,MATCH(SMALL(Calcu!$Q$2:$Q$47,$B17),Calcu!$Q$2:$Q$47,0),MATCH(E$13,Calcu!$A$2:$AK$2,0))</f>
        <v>3</v>
      </c>
      <c r="F17" s="197">
        <f>INDEX(Calcu!$A$2:$AK$47,MATCH(SMALL(Calcu!$Q$2:$Q$47,$B17),Calcu!$Q$2:$Q$47,0),MATCH(F$13,Calcu!$A$2:$AK$2,0))</f>
        <v>-7414.9336000000039</v>
      </c>
      <c r="G17" s="197">
        <f>INDEX(Calcu!$A$2:$AK$47,MATCH(SMALL(Calcu!$Q$2:$Q$47,$B17),Calcu!$Q$2:$Q$47,0),MATCH(G$13,Calcu!$A$2:$AK$2,0))</f>
        <v>-117.446309211776</v>
      </c>
      <c r="H17" s="198">
        <f>INDEX(Calcu!$A$2:$AK$47,MATCH(SMALL(Calcu!$Q$2:$Q$47,$B17),Calcu!$Q$2:$Q$47,0),MATCH(H$13,Calcu!$A$2:$AK$2,0))</f>
        <v>-10272.11445454545</v>
      </c>
      <c r="I17" s="196"/>
      <c r="J17" s="301" t="str">
        <f>INDEX(Calcu!$A$2:$AK$47,MATCH(SMALL(Calcu!$R$2:$R$47,$B17),Calcu!$R$2:$R$47,0),MATCH(J$13,Calcu!$A$2:$AK$2,0))</f>
        <v>General Surgery</v>
      </c>
      <c r="K17" s="302"/>
      <c r="L17" s="197">
        <f>INDEX(Calcu!$A$2:$AK$47,MATCH(SMALL(Calcu!$R$2:$R$47,$B17),Calcu!$R$2:$R$47,0),MATCH(L$13,Calcu!$A$2:$AK$2,0))</f>
        <v>-22</v>
      </c>
      <c r="M17" s="197">
        <f>INDEX(Calcu!$A$2:$AK$47,MATCH(SMALL(Calcu!$R$2:$R$47,$B17),Calcu!$R$2:$R$47,0),MATCH(M$13,Calcu!$A$2:$AK$2,0))</f>
        <v>-26922.664399999994</v>
      </c>
      <c r="N17" s="197">
        <f>INDEX(Calcu!$A$2:$AK$47,MATCH(SMALL(Calcu!$R$2:$R$47,$B17),Calcu!$R$2:$R$47,0),MATCH(N$13,Calcu!$A$2:$AK$2,0))</f>
        <v>-371.17090021017236</v>
      </c>
      <c r="O17" s="198">
        <f>INDEX(Calcu!$A$2:$AK$47,MATCH(SMALL(Calcu!$R$2:$R$47,$B17),Calcu!$R$2:$R$47,0),MATCH(O$13,Calcu!$A$2:$AK$2,0))</f>
        <v>-10930.663283916085</v>
      </c>
    </row>
    <row r="18" spans="2:15" x14ac:dyDescent="0.25">
      <c r="B18" s="196">
        <v>5</v>
      </c>
      <c r="C18" s="306" t="str">
        <f>INDEX(Calcu!$A$2:$AK$47,MATCH(SMALL(Calcu!$Q$2:$Q$47,$B18),Calcu!$Q$2:$Q$47,0),MATCH(C$13,Calcu!$A$2:$AK$2,0))</f>
        <v>Dermatology</v>
      </c>
      <c r="D18" s="307"/>
      <c r="E18" s="191">
        <f>INDEX(Calcu!$A$2:$AK$47,MATCH(SMALL(Calcu!$Q$2:$Q$47,$B18),Calcu!$Q$2:$Q$47,0),MATCH(E$13,Calcu!$A$2:$AK$2,0))</f>
        <v>3</v>
      </c>
      <c r="F18" s="191">
        <f>INDEX(Calcu!$A$2:$AK$47,MATCH(SMALL(Calcu!$Q$2:$Q$47,$B18),Calcu!$Q$2:$Q$47,0),MATCH(F$13,Calcu!$A$2:$AK$2,0))</f>
        <v>-7407.1700000000128</v>
      </c>
      <c r="G18" s="191">
        <f>INDEX(Calcu!$A$2:$AK$47,MATCH(SMALL(Calcu!$Q$2:$Q$47,$B18),Calcu!$Q$2:$Q$47,0),MATCH(G$13,Calcu!$A$2:$AK$2,0))</f>
        <v>-72.286747967479755</v>
      </c>
      <c r="H18" s="193">
        <f>INDEX(Calcu!$A$2:$AK$47,MATCH(SMALL(Calcu!$Q$2:$Q$47,$B18),Calcu!$Q$2:$Q$47,0),MATCH(H$13,Calcu!$A$2:$AK$2,0))</f>
        <v>-8891.2700000000095</v>
      </c>
      <c r="I18" s="196"/>
      <c r="J18" s="306" t="str">
        <f>INDEX(Calcu!$A$2:$AK$47,MATCH(SMALL(Calcu!$R$2:$R$47,$B18),Calcu!$R$2:$R$47,0),MATCH(J$13,Calcu!$A$2:$AK$2,0))</f>
        <v xml:space="preserve"> Prothdontics/ Simple End</v>
      </c>
      <c r="K18" s="307"/>
      <c r="L18" s="191">
        <f>INDEX(Calcu!$A$2:$AK$47,MATCH(SMALL(Calcu!$R$2:$R$47,$B18),Calcu!$R$2:$R$47,0),MATCH(L$13,Calcu!$A$2:$AK$2,0))</f>
        <v>-14</v>
      </c>
      <c r="M18" s="191">
        <f>INDEX(Calcu!$A$2:$AK$47,MATCH(SMALL(Calcu!$R$2:$R$47,$B18),Calcu!$R$2:$R$47,0),MATCH(M$13,Calcu!$A$2:$AK$2,0))</f>
        <v>-15382.942440000003</v>
      </c>
      <c r="N18" s="191">
        <f>INDEX(Calcu!$A$2:$AK$47,MATCH(SMALL(Calcu!$R$2:$R$47,$B18),Calcu!$R$2:$R$47,0),MATCH(N$13,Calcu!$A$2:$AK$2,0))</f>
        <v>-262.63381685009495</v>
      </c>
      <c r="O18" s="193">
        <f>INDEX(Calcu!$A$2:$AK$47,MATCH(SMALL(Calcu!$R$2:$R$47,$B18),Calcu!$R$2:$R$47,0),MATCH(O$13,Calcu!$A$2:$AK$2,0))</f>
        <v>-10918.167553548388</v>
      </c>
    </row>
    <row r="19" spans="2:15" x14ac:dyDescent="0.25"/>
    <row r="20" spans="2:15" x14ac:dyDescent="0.25"/>
    <row r="21" spans="2:15" x14ac:dyDescent="0.25">
      <c r="C21" s="298" t="s">
        <v>456</v>
      </c>
      <c r="D21" s="299"/>
      <c r="E21" s="299"/>
      <c r="F21" s="299"/>
      <c r="G21" s="299"/>
      <c r="H21" s="300"/>
      <c r="J21" s="298" t="s">
        <v>457</v>
      </c>
      <c r="K21" s="299"/>
      <c r="L21" s="299"/>
      <c r="M21" s="299"/>
      <c r="N21" s="299"/>
      <c r="O21" s="300"/>
    </row>
    <row r="22" spans="2:15" ht="16.5" thickBot="1" x14ac:dyDescent="0.3">
      <c r="C22" s="199" t="s">
        <v>80</v>
      </c>
      <c r="D22" s="194" t="s">
        <v>34</v>
      </c>
      <c r="E22" s="194" t="s">
        <v>465</v>
      </c>
      <c r="F22" s="194" t="s">
        <v>466</v>
      </c>
      <c r="G22" s="194" t="s">
        <v>467</v>
      </c>
      <c r="H22" s="195" t="s">
        <v>217</v>
      </c>
      <c r="J22" s="199" t="s">
        <v>80</v>
      </c>
      <c r="K22" s="194" t="s">
        <v>34</v>
      </c>
      <c r="L22" s="194" t="s">
        <v>465</v>
      </c>
      <c r="M22" s="194" t="s">
        <v>466</v>
      </c>
      <c r="N22" s="194" t="s">
        <v>467</v>
      </c>
      <c r="O22" s="195" t="s">
        <v>218</v>
      </c>
    </row>
    <row r="23" spans="2:15" ht="16.5" thickTop="1" x14ac:dyDescent="0.25">
      <c r="B23" s="196">
        <v>1</v>
      </c>
      <c r="C23" s="185" t="str">
        <f>INDEX(Calcu!$A$52:$V$123,MATCH(SMALL(Calcu!$K$52:$K$123,$B23),Calcu!$K$52:$K$123,0),MATCH(C$22,Calcu!$A$51:$V$51,0))</f>
        <v>Elham Gamal Eldeen Shaheen</v>
      </c>
      <c r="D23" s="197" t="str">
        <f>INDEX(Calcu!$A$52:$V$123,MATCH(SMALL(Calcu!$K$52:$K$123,$B23),Calcu!$K$52:$K$123,0),MATCH(D$22,Calcu!$A$51:$V$51,0))</f>
        <v>Oral Surgery</v>
      </c>
      <c r="E23" s="197">
        <f>INDEX(Calcu!$A$52:$V$123,MATCH(SMALL(Calcu!$K$52:$K$123,$B23),Calcu!$K$52:$K$123,0),MATCH(E$22,Calcu!$A$51:$V$51,0))</f>
        <v>-7</v>
      </c>
      <c r="F23" s="197">
        <f>INDEX(Calcu!$A$52:$V$123,MATCH(SMALL(Calcu!$K$52:$K$123,$B23),Calcu!$K$52:$K$123,0),MATCH(F$22,Calcu!$A$51:$V$51,0))</f>
        <v>-37235.915199999996</v>
      </c>
      <c r="G23" s="197">
        <f>INDEX(Calcu!$A$52:$V$123,MATCH(SMALL(Calcu!$K$52:$K$123,$B23),Calcu!$K$52:$K$123,0),MATCH(G$22,Calcu!$A$51:$V$51,0))</f>
        <v>-928.27987692307681</v>
      </c>
      <c r="H23" s="198">
        <f>INDEX(Calcu!$A$52:$V$123,MATCH(SMALL(Calcu!$K$52:$K$123,$B23),Calcu!$K$52:$K$123,0),MATCH(H$22,Calcu!$A$51:$V$51,0))</f>
        <v>-19905.026061538454</v>
      </c>
      <c r="I23" s="196"/>
      <c r="J23" s="185" t="str">
        <f>INDEX(Calcu!$A$52:$V$123,MATCH(SMALL(Calcu!$L$52:$L$123,$B23),Calcu!$L$52:$L$123,0),MATCH(J$22,Calcu!$A$51:$V$51,0))</f>
        <v>KHALID ABDUALAZYZ ABULLATTIF ABDUALTEF</v>
      </c>
      <c r="K23" s="197" t="str">
        <f>INDEX(Calcu!$A$52:$V$123,MATCH(SMALL(Calcu!$L$52:$L$123,$B23),Calcu!$L$52:$L$123,0),MATCH(K$22,Calcu!$A$51:$V$51,0))</f>
        <v>Internal Medicine</v>
      </c>
      <c r="L23" s="197">
        <f>INDEX(Calcu!$A$52:$V$123,MATCH(SMALL(Calcu!$L$52:$L$123,$B23),Calcu!$L$52:$L$123,0),MATCH(L$22,Calcu!$A$51:$V$51,0))</f>
        <v>-33</v>
      </c>
      <c r="M23" s="197">
        <f>INDEX(Calcu!$A$52:$V$123,MATCH(SMALL(Calcu!$L$52:$L$123,$B23),Calcu!$L$52:$L$123,0),MATCH(M$22,Calcu!$A$51:$V$51,0))</f>
        <v>-29052.947200000002</v>
      </c>
      <c r="N23" s="197">
        <f>INDEX(Calcu!$A$52:$V$123,MATCH(SMALL(Calcu!$L$52:$L$123,$B23),Calcu!$L$52:$L$123,0),MATCH(N$22,Calcu!$A$51:$V$51,0))</f>
        <v>-380.81509473684213</v>
      </c>
      <c r="O23" s="198">
        <f>INDEX(Calcu!$A$52:$V$123,MATCH(SMALL(Calcu!$L$52:$L$123,$B23),Calcu!$L$52:$L$123,0),MATCH(O$22,Calcu!$A$51:$V$51,0))</f>
        <v>-12632.898126315789</v>
      </c>
    </row>
    <row r="24" spans="2:15" x14ac:dyDescent="0.25">
      <c r="B24" s="196">
        <v>2</v>
      </c>
      <c r="C24" s="185" t="str">
        <f>INDEX(Calcu!$A$52:$V$123,MATCH(SMALL(Calcu!$K$52:$K$123,$B24),Calcu!$K$52:$K$123,0),MATCH(C$22,Calcu!$A$51:$V$51,0))</f>
        <v>OSAMA AHMED BADAWY MOAWAD</v>
      </c>
      <c r="D24" s="197" t="str">
        <f>INDEX(Calcu!$A$52:$V$123,MATCH(SMALL(Calcu!$K$52:$K$123,$B24),Calcu!$K$52:$K$123,0),MATCH(D$22,Calcu!$A$51:$V$51,0))</f>
        <v>General Surgery</v>
      </c>
      <c r="E24" s="197">
        <f>INDEX(Calcu!$A$52:$V$123,MATCH(SMALL(Calcu!$K$52:$K$123,$B24),Calcu!$K$52:$K$123,0),MATCH(E$22,Calcu!$A$51:$V$51,0))</f>
        <v>-7</v>
      </c>
      <c r="F24" s="197">
        <f>INDEX(Calcu!$A$52:$V$123,MATCH(SMALL(Calcu!$K$52:$K$123,$B24),Calcu!$K$52:$K$123,0),MATCH(F$22,Calcu!$A$51:$V$51,0))</f>
        <v>-25054.734399999998</v>
      </c>
      <c r="G24" s="197">
        <f>INDEX(Calcu!$A$52:$V$123,MATCH(SMALL(Calcu!$K$52:$K$123,$B24),Calcu!$K$52:$K$123,0),MATCH(G$22,Calcu!$A$51:$V$51,0))</f>
        <v>-642.17267692307689</v>
      </c>
      <c r="H24" s="198">
        <f>INDEX(Calcu!$A$52:$V$123,MATCH(SMALL(Calcu!$K$52:$K$123,$B24),Calcu!$K$52:$K$123,0),MATCH(H$22,Calcu!$A$51:$V$51,0))</f>
        <v>-15013.025661538461</v>
      </c>
      <c r="I24" s="196"/>
      <c r="J24" s="185" t="str">
        <f>INDEX(Calcu!$A$52:$V$123,MATCH(SMALL(Calcu!$L$52:$L$123,$B24),Calcu!$L$52:$L$123,0),MATCH(J$22,Calcu!$A$51:$V$51,0))</f>
        <v>ABDELHAMID MOHAMED ABDELHAMID YOUSIF</v>
      </c>
      <c r="K24" s="197" t="str">
        <f>INDEX(Calcu!$A$52:$V$123,MATCH(SMALL(Calcu!$L$52:$L$123,$B24),Calcu!$L$52:$L$123,0),MATCH(K$22,Calcu!$A$51:$V$51,0))</f>
        <v>ER</v>
      </c>
      <c r="L24" s="197">
        <f>INDEX(Calcu!$A$52:$V$123,MATCH(SMALL(Calcu!$L$52:$L$123,$B24),Calcu!$L$52:$L$123,0),MATCH(L$22,Calcu!$A$51:$V$51,0))</f>
        <v>-26</v>
      </c>
      <c r="M24" s="197">
        <f>INDEX(Calcu!$A$52:$V$123,MATCH(SMALL(Calcu!$L$52:$L$123,$B24),Calcu!$L$52:$L$123,0),MATCH(M$22,Calcu!$A$51:$V$51,0))</f>
        <v>-18228.234399999998</v>
      </c>
      <c r="N24" s="197">
        <f>INDEX(Calcu!$A$52:$V$123,MATCH(SMALL(Calcu!$L$52:$L$123,$B24),Calcu!$L$52:$L$123,0),MATCH(N$22,Calcu!$A$51:$V$51,0))</f>
        <v>-419.30777674418601</v>
      </c>
      <c r="O24" s="198">
        <f>INDEX(Calcu!$A$52:$V$123,MATCH(SMALL(Calcu!$L$52:$L$123,$B24),Calcu!$L$52:$L$123,0),MATCH(O$22,Calcu!$A$51:$V$51,0))</f>
        <v>-11032.002195348836</v>
      </c>
    </row>
    <row r="25" spans="2:15" x14ac:dyDescent="0.25">
      <c r="B25" s="196">
        <v>3</v>
      </c>
      <c r="C25" s="185" t="str">
        <f>INDEX(Calcu!$A$52:$V$123,MATCH(SMALL(Calcu!$K$52:$K$123,$B25),Calcu!$K$52:$K$123,0),MATCH(C$22,Calcu!$A$51:$V$51,0))</f>
        <v>Ghada AbdelRahman Elsaid Al Mashad</v>
      </c>
      <c r="D25" s="197" t="str">
        <f>INDEX(Calcu!$A$52:$V$123,MATCH(SMALL(Calcu!$K$52:$K$123,$B25),Calcu!$K$52:$K$123,0),MATCH(D$22,Calcu!$A$51:$V$51,0))</f>
        <v>Dermatology</v>
      </c>
      <c r="E25" s="197">
        <f>INDEX(Calcu!$A$52:$V$123,MATCH(SMALL(Calcu!$K$52:$K$123,$B25),Calcu!$K$52:$K$123,0),MATCH(E$22,Calcu!$A$51:$V$51,0))</f>
        <v>3</v>
      </c>
      <c r="F25" s="197">
        <f>INDEX(Calcu!$A$52:$V$123,MATCH(SMALL(Calcu!$K$52:$K$123,$B25),Calcu!$K$52:$K$123,0),MATCH(F$22,Calcu!$A$51:$V$51,0))</f>
        <v>-59298</v>
      </c>
      <c r="G25" s="197">
        <f>INDEX(Calcu!$A$52:$V$123,MATCH(SMALL(Calcu!$K$52:$K$123,$B25),Calcu!$K$52:$K$123,0),MATCH(G$22,Calcu!$A$51:$V$51,0))</f>
        <v>-456.7</v>
      </c>
      <c r="H25" s="198">
        <f>INDEX(Calcu!$A$52:$V$123,MATCH(SMALL(Calcu!$K$52:$K$123,$B25),Calcu!$K$52:$K$123,0),MATCH(H$22,Calcu!$A$51:$V$51,0))</f>
        <v>-8891.2700000000095</v>
      </c>
      <c r="I25" s="196"/>
      <c r="J25" s="185" t="str">
        <f>INDEX(Calcu!$A$52:$V$123,MATCH(SMALL(Calcu!$L$52:$L$123,$B25),Calcu!$L$52:$L$123,0),MATCH(J$22,Calcu!$A$51:$V$51,0))</f>
        <v>AMANI ALI ELHEFNI ABDELGHANI</v>
      </c>
      <c r="K25" s="197" t="str">
        <f>INDEX(Calcu!$A$52:$V$123,MATCH(SMALL(Calcu!$L$52:$L$123,$B25),Calcu!$L$52:$L$123,0),MATCH(K$22,Calcu!$A$51:$V$51,0))</f>
        <v xml:space="preserve"> Prothdontics/ Simple End</v>
      </c>
      <c r="L25" s="197">
        <f>INDEX(Calcu!$A$52:$V$123,MATCH(SMALL(Calcu!$L$52:$L$123,$B25),Calcu!$L$52:$L$123,0),MATCH(L$22,Calcu!$A$51:$V$51,0))</f>
        <v>-14</v>
      </c>
      <c r="M25" s="197">
        <f>INDEX(Calcu!$A$52:$V$123,MATCH(SMALL(Calcu!$L$52:$L$123,$B25),Calcu!$L$52:$L$123,0),MATCH(M$22,Calcu!$A$51:$V$51,0))</f>
        <v>-24159.942440000003</v>
      </c>
      <c r="N25" s="197">
        <f>INDEX(Calcu!$A$52:$V$123,MATCH(SMALL(Calcu!$L$52:$L$123,$B25),Calcu!$L$52:$L$123,0),MATCH(N$22,Calcu!$A$51:$V$51,0))</f>
        <v>-779.86911096774202</v>
      </c>
      <c r="O25" s="198">
        <f>INDEX(Calcu!$A$52:$V$123,MATCH(SMALL(Calcu!$L$52:$L$123,$B25),Calcu!$L$52:$L$123,0),MATCH(O$22,Calcu!$A$51:$V$51,0))</f>
        <v>-10918.167553548388</v>
      </c>
    </row>
    <row r="26" spans="2:15" x14ac:dyDescent="0.25">
      <c r="B26" s="196">
        <v>4</v>
      </c>
      <c r="C26" s="185" t="str">
        <f>INDEX(Calcu!$A$52:$V$123,MATCH(SMALL(Calcu!$K$52:$K$123,$B26),Calcu!$K$52:$K$123,0),MATCH(C$22,Calcu!$A$51:$V$51,0))</f>
        <v>IBRAHEM AHMED SAYED FARAJ</v>
      </c>
      <c r="D26" s="197" t="str">
        <f>INDEX(Calcu!$A$52:$V$123,MATCH(SMALL(Calcu!$K$52:$K$123,$B26),Calcu!$K$52:$K$123,0),MATCH(D$22,Calcu!$A$51:$V$51,0))</f>
        <v>Endodontics</v>
      </c>
      <c r="E26" s="197">
        <f>INDEX(Calcu!$A$52:$V$123,MATCH(SMALL(Calcu!$K$52:$K$123,$B26),Calcu!$K$52:$K$123,0),MATCH(E$22,Calcu!$A$51:$V$51,0))</f>
        <v>7</v>
      </c>
      <c r="F26" s="197">
        <f>INDEX(Calcu!$A$52:$V$123,MATCH(SMALL(Calcu!$K$52:$K$123,$B26),Calcu!$K$52:$K$123,0),MATCH(F$22,Calcu!$A$51:$V$51,0))</f>
        <v>-18729.023999999998</v>
      </c>
      <c r="G26" s="197">
        <f>INDEX(Calcu!$A$52:$V$123,MATCH(SMALL(Calcu!$K$52:$K$123,$B26),Calcu!$K$52:$K$123,0),MATCH(G$22,Calcu!$A$51:$V$51,0))</f>
        <v>-780.62599999999986</v>
      </c>
      <c r="H26" s="198">
        <f>INDEX(Calcu!$A$52:$V$123,MATCH(SMALL(Calcu!$K$52:$K$123,$B26),Calcu!$K$52:$K$123,0),MATCH(H$22,Calcu!$A$51:$V$51,0))</f>
        <v>-7635.4059999999945</v>
      </c>
      <c r="I26" s="196"/>
      <c r="J26" s="185" t="str">
        <f>INDEX(Calcu!$A$52:$V$123,MATCH(SMALL(Calcu!$L$52:$L$123,$B26),Calcu!$L$52:$L$123,0),MATCH(J$22,Calcu!$A$51:$V$51,0))</f>
        <v>NAGLAA ABDELMONEIM REHIM BEKHEET</v>
      </c>
      <c r="K26" s="197" t="str">
        <f>INDEX(Calcu!$A$52:$V$123,MATCH(SMALL(Calcu!$L$52:$L$123,$B26),Calcu!$L$52:$L$123,0),MATCH(K$22,Calcu!$A$51:$V$51,0))</f>
        <v>Advanced GP</v>
      </c>
      <c r="L26" s="197">
        <f>INDEX(Calcu!$A$52:$V$123,MATCH(SMALL(Calcu!$L$52:$L$123,$B26),Calcu!$L$52:$L$123,0),MATCH(L$22,Calcu!$A$51:$V$51,0))</f>
        <v>-14</v>
      </c>
      <c r="M26" s="197">
        <f>INDEX(Calcu!$A$52:$V$123,MATCH(SMALL(Calcu!$L$52:$L$123,$B26),Calcu!$L$52:$L$123,0),MATCH(M$22,Calcu!$A$51:$V$51,0))</f>
        <v>-10587.743999999999</v>
      </c>
      <c r="N26" s="197">
        <f>INDEX(Calcu!$A$52:$V$123,MATCH(SMALL(Calcu!$L$52:$L$123,$B26),Calcu!$L$52:$L$123,0),MATCH(N$22,Calcu!$A$51:$V$51,0))</f>
        <v>-756.26742857142847</v>
      </c>
      <c r="O26" s="198">
        <f>INDEX(Calcu!$A$52:$V$123,MATCH(SMALL(Calcu!$L$52:$L$123,$B26),Calcu!$L$52:$L$123,0),MATCH(O$22,Calcu!$A$51:$V$51,0))</f>
        <v>-10587.743999999999</v>
      </c>
    </row>
    <row r="27" spans="2:15" x14ac:dyDescent="0.25">
      <c r="B27" s="196">
        <v>5</v>
      </c>
      <c r="C27" s="188" t="str">
        <f>INDEX(Calcu!$A$52:$V$123,MATCH(SMALL(Calcu!$K$52:$K$123,$B27),Calcu!$K$52:$K$123,0),MATCH(C$22,Calcu!$A$51:$V$51,0))</f>
        <v>NABILA TAHA ALI SAFAN</v>
      </c>
      <c r="D27" s="191" t="str">
        <f>INDEX(Calcu!$A$52:$V$123,MATCH(SMALL(Calcu!$K$52:$K$123,$B27),Calcu!$K$52:$K$123,0),MATCH(D$22,Calcu!$A$51:$V$51,0))</f>
        <v>OBE &amp; GYN</v>
      </c>
      <c r="E27" s="191">
        <f>INDEX(Calcu!$A$52:$V$123,MATCH(SMALL(Calcu!$K$52:$K$123,$B27),Calcu!$K$52:$K$123,0),MATCH(E$22,Calcu!$A$51:$V$51,0))</f>
        <v>2</v>
      </c>
      <c r="F27" s="191">
        <f>INDEX(Calcu!$A$52:$V$123,MATCH(SMALL(Calcu!$K$52:$K$123,$B27),Calcu!$K$52:$K$123,0),MATCH(F$22,Calcu!$A$51:$V$51,0))</f>
        <v>-25748.620799999997</v>
      </c>
      <c r="G27" s="191">
        <f>INDEX(Calcu!$A$52:$V$123,MATCH(SMALL(Calcu!$K$52:$K$123,$B27),Calcu!$K$52:$K$123,0),MATCH(G$22,Calcu!$A$51:$V$51,0))</f>
        <v>-437.87277241379303</v>
      </c>
      <c r="H27" s="193">
        <f>INDEX(Calcu!$A$52:$V$123,MATCH(SMALL(Calcu!$K$52:$K$123,$B27),Calcu!$K$52:$K$123,0),MATCH(H$22,Calcu!$A$51:$V$51,0))</f>
        <v>-6178.9163448275831</v>
      </c>
      <c r="I27" s="196"/>
      <c r="J27" s="188" t="str">
        <f>INDEX(Calcu!$A$52:$V$123,MATCH(SMALL(Calcu!$L$52:$L$123,$B27),Calcu!$L$52:$L$123,0),MATCH(J$22,Calcu!$A$51:$V$51,0))</f>
        <v>MOHAMMED HASSAN EMAM NASSAR</v>
      </c>
      <c r="K27" s="191" t="str">
        <f>INDEX(Calcu!$A$52:$V$123,MATCH(SMALL(Calcu!$L$52:$L$123,$B27),Calcu!$L$52:$L$123,0),MATCH(K$22,Calcu!$A$51:$V$51,0))</f>
        <v>Urology</v>
      </c>
      <c r="L27" s="191">
        <f>INDEX(Calcu!$A$52:$V$123,MATCH(SMALL(Calcu!$L$52:$L$123,$B27),Calcu!$L$52:$L$123,0),MATCH(L$22,Calcu!$A$51:$V$51,0))</f>
        <v>-22</v>
      </c>
      <c r="M27" s="191">
        <f>INDEX(Calcu!$A$52:$V$123,MATCH(SMALL(Calcu!$L$52:$L$123,$B27),Calcu!$L$52:$L$123,0),MATCH(M$22,Calcu!$A$51:$V$51,0))</f>
        <v>-33608.240000000005</v>
      </c>
      <c r="N27" s="191">
        <f>INDEX(Calcu!$A$52:$V$123,MATCH(SMALL(Calcu!$L$52:$L$123,$B27),Calcu!$L$52:$L$123,0),MATCH(N$22,Calcu!$A$51:$V$51,0))</f>
        <v>-473.96112676056345</v>
      </c>
      <c r="O27" s="193">
        <f>INDEX(Calcu!$A$52:$V$123,MATCH(SMALL(Calcu!$L$52:$L$123,$B27),Calcu!$L$52:$L$123,0),MATCH(O$22,Calcu!$A$51:$V$51,0))</f>
        <v>-10427.144788732396</v>
      </c>
    </row>
    <row r="28" spans="2:15" x14ac:dyDescent="0.25"/>
    <row r="31" spans="2:15" hidden="1" x14ac:dyDescent="0.25">
      <c r="C31" s="303" t="s">
        <v>478</v>
      </c>
      <c r="D31" s="304"/>
      <c r="E31" s="304"/>
      <c r="F31" s="304"/>
      <c r="G31" s="304"/>
      <c r="H31" s="305"/>
      <c r="J31" s="298" t="s">
        <v>481</v>
      </c>
      <c r="K31" s="299"/>
      <c r="L31" s="299"/>
      <c r="M31" s="299"/>
      <c r="N31" s="299"/>
      <c r="O31" s="300"/>
    </row>
    <row r="32" spans="2:15" ht="16.5" hidden="1" thickBot="1" x14ac:dyDescent="0.3">
      <c r="C32" s="310" t="s">
        <v>34</v>
      </c>
      <c r="D32" s="311"/>
      <c r="E32" s="190" t="s">
        <v>386</v>
      </c>
      <c r="F32" s="190" t="s">
        <v>477</v>
      </c>
      <c r="G32" s="190" t="s">
        <v>413</v>
      </c>
      <c r="H32" s="195"/>
      <c r="J32" s="310" t="s">
        <v>34</v>
      </c>
      <c r="K32" s="311"/>
      <c r="L32" s="190" t="s">
        <v>386</v>
      </c>
      <c r="M32" s="190" t="s">
        <v>477</v>
      </c>
      <c r="N32" s="190" t="s">
        <v>413</v>
      </c>
      <c r="O32" s="195"/>
    </row>
    <row r="33" spans="2:15" ht="16.5" hidden="1" thickTop="1" x14ac:dyDescent="0.25">
      <c r="B33" s="196">
        <v>1</v>
      </c>
      <c r="C33" s="308" t="str">
        <f>INDEX(Calcu!$A$3:$AN$47,MATCH(LARGE(Calcu!$AL$3:$AL$47,$B33),Calcu!$AL$3:$AL$47,0),MATCH(C$32,Calcu!$A$2:$AN$2,0))</f>
        <v>ER</v>
      </c>
      <c r="D33" s="309" t="e">
        <f>INDEX(Calcu!$A$3:$AN$47,MATCH(LARGE(Calcu!$AL$3:$AL$47,$B33),Calcu!$AL$3:$AL$47,0),MATCH(D$32,Calcu!$A$2:$AN$2,0))</f>
        <v>#N/A</v>
      </c>
      <c r="E33" s="200">
        <f>INDEX(Calcu!$A$3:$AN$47,MATCH(LARGE(Calcu!$AL$3:$AL$47,$B33),Calcu!$AL$3:$AL$47,0),MATCH(E$32,Calcu!$A$2:$AN$2,0))</f>
        <v>1.5585106382978724</v>
      </c>
      <c r="F33" s="200">
        <f>INDEX(Calcu!$A$3:$AN$47,MATCH(LARGE(Calcu!$AL$3:$AL$47,$B33),Calcu!$AL$3:$AL$47,0),MATCH(F$32,Calcu!$A$2:$AN$2,0))</f>
        <v>1.0655858218416612</v>
      </c>
      <c r="G33" s="200">
        <f>INDEX(Calcu!$A$3:$AN$47,MATCH(LARGE(Calcu!$AL$3:$AL$47,$B33),Calcu!$AL$3:$AL$47,0),MATCH(G$32,Calcu!$A$2:$AN$2,0))</f>
        <v>0.68372059558441056</v>
      </c>
      <c r="H33" s="198"/>
      <c r="I33" s="196"/>
      <c r="J33" s="301" t="str">
        <f>INDEX(Calcu!$A$3:$AN$47,MATCH(LARGE(Calcu!$AN$3:$AN$47,$B33),Calcu!$AN$3:$AN$47,0),MATCH(J$32,Calcu!$A$2:$AN$2,0))</f>
        <v>HOME CARE</v>
      </c>
      <c r="K33" s="302" t="e">
        <f>INDEX(Calcu!$A$3:$AN$47,MATCH(LARGE(Calcu!$AL$3:$AL$47,$B33),Calcu!$AL$3:$AL$47,0),MATCH(K$32,Calcu!$A$2:$AN$2,0))</f>
        <v>#N/A</v>
      </c>
      <c r="L33" s="201">
        <f>INDEX(Calcu!$A$3:$AN$47,MATCH(LARGE(Calcu!$AN$3:$AN$47,$B33),Calcu!$AN$3:$AN$47,0),MATCH(L$32,Calcu!$A$2:$AN$2,0))</f>
        <v>0.5</v>
      </c>
      <c r="M33" s="201">
        <f>INDEX(Calcu!$A$3:$AN$47,MATCH(LARGE(Calcu!$AN$3:$AN$47,$B33),Calcu!$AN$3:$AN$47,0),MATCH(M$32,Calcu!$A$2:$AN$2,0))</f>
        <v>0.85941732310668872</v>
      </c>
      <c r="N33" s="201">
        <f>INDEX(Calcu!$A$3:$AN$47,MATCH(LARGE(Calcu!$AN$3:$AN$47,$B33),Calcu!$AN$3:$AN$47,0),MATCH(N$32,Calcu!$A$2:$AN$2,0))</f>
        <v>1.7188346462133777</v>
      </c>
      <c r="O33" s="198"/>
    </row>
    <row r="34" spans="2:15" hidden="1" x14ac:dyDescent="0.25">
      <c r="B34" s="196">
        <v>2</v>
      </c>
      <c r="C34" s="301" t="str">
        <f>INDEX(Calcu!$A$3:$AN$47,MATCH(LARGE(Calcu!$AL$3:$AL$47,$B34),Calcu!$AL$3:$AL$47,0),MATCH(C$32,Calcu!$A$2:$AN$2,0))</f>
        <v>E.N.T.</v>
      </c>
      <c r="D34" s="302" t="e">
        <f>INDEX(Calcu!$A$3:$AN$47,MATCH(LARGE(Calcu!$AL$3:$AL$47,$B34),Calcu!$AL$3:$AL$47,0),MATCH(D$32,Calcu!$A$2:$AN$2,0))</f>
        <v>#N/A</v>
      </c>
      <c r="E34" s="201">
        <f>INDEX(Calcu!$A$3:$AN$47,MATCH(LARGE(Calcu!$AL$3:$AL$47,$B34),Calcu!$AL$3:$AL$47,0),MATCH(E$32,Calcu!$A$2:$AN$2,0))</f>
        <v>1.4558823529411764</v>
      </c>
      <c r="F34" s="201">
        <f>INDEX(Calcu!$A$3:$AN$47,MATCH(LARGE(Calcu!$AL$3:$AL$47,$B34),Calcu!$AL$3:$AL$47,0),MATCH(F$32,Calcu!$A$2:$AN$2,0))</f>
        <v>1.4690610335899876</v>
      </c>
      <c r="G34" s="201">
        <f>INDEX(Calcu!$A$3:$AN$47,MATCH(LARGE(Calcu!$AL$3:$AL$47,$B34),Calcu!$AL$3:$AL$47,0),MATCH(G$32,Calcu!$A$2:$AN$2,0))</f>
        <v>1.0090520230719107</v>
      </c>
      <c r="H34" s="198"/>
      <c r="I34" s="196"/>
      <c r="J34" s="301" t="str">
        <f>INDEX(Calcu!$A$3:$AN$47,MATCH(LARGE(Calcu!$AN$3:$AN$47,$B34),Calcu!$AN$3:$AN$47,0),MATCH(J$32,Calcu!$A$2:$AN$2,0))</f>
        <v>Phonatics</v>
      </c>
      <c r="K34" s="302" t="e">
        <f>INDEX(Calcu!$A$3:$AN$47,MATCH(LARGE(Calcu!$AL$3:$AL$47,$B34),Calcu!$AL$3:$AL$47,0),MATCH(K$32,Calcu!$A$2:$AN$2,0))</f>
        <v>#N/A</v>
      </c>
      <c r="L34" s="201">
        <f>INDEX(Calcu!$A$3:$AN$47,MATCH(LARGE(Calcu!$AN$3:$AN$47,$B34),Calcu!$AN$3:$AN$47,0),MATCH(L$32,Calcu!$A$2:$AN$2,0))</f>
        <v>0.26315789473684209</v>
      </c>
      <c r="M34" s="201">
        <f>INDEX(Calcu!$A$3:$AN$47,MATCH(LARGE(Calcu!$AN$3:$AN$47,$B34),Calcu!$AN$3:$AN$47,0),MATCH(M$32,Calcu!$A$2:$AN$2,0))</f>
        <v>0.43083944501470273</v>
      </c>
      <c r="N34" s="201">
        <f>INDEX(Calcu!$A$3:$AN$47,MATCH(LARGE(Calcu!$AN$3:$AN$47,$B34),Calcu!$AN$3:$AN$47,0),MATCH(N$32,Calcu!$A$2:$AN$2,0))</f>
        <v>1.6371898910558704</v>
      </c>
      <c r="O34" s="198"/>
    </row>
    <row r="35" spans="2:15" hidden="1" x14ac:dyDescent="0.25">
      <c r="B35" s="196">
        <v>3</v>
      </c>
      <c r="C35" s="301" t="str">
        <f>INDEX(Calcu!$A$3:$AN$47,MATCH(LARGE(Calcu!$AL$3:$AL$47,$B35),Calcu!$AL$3:$AL$47,0),MATCH(C$32,Calcu!$A$2:$AN$2,0))</f>
        <v>Pediatrics</v>
      </c>
      <c r="D35" s="302" t="e">
        <f>INDEX(Calcu!$A$3:$AN$47,MATCH(LARGE(Calcu!$AL$3:$AL$47,$B35),Calcu!$AL$3:$AL$47,0),MATCH(D$32,Calcu!$A$2:$AN$2,0))</f>
        <v>#N/A</v>
      </c>
      <c r="E35" s="201">
        <f>INDEX(Calcu!$A$3:$AN$47,MATCH(LARGE(Calcu!$AL$3:$AL$47,$B35),Calcu!$AL$3:$AL$47,0),MATCH(E$32,Calcu!$A$2:$AN$2,0))</f>
        <v>1.3596491228070176</v>
      </c>
      <c r="F35" s="201">
        <f>INDEX(Calcu!$A$3:$AN$47,MATCH(LARGE(Calcu!$AL$3:$AL$47,$B35),Calcu!$AL$3:$AL$47,0),MATCH(F$32,Calcu!$A$2:$AN$2,0))</f>
        <v>1.246821567694343</v>
      </c>
      <c r="G35" s="201">
        <f>INDEX(Calcu!$A$3:$AN$47,MATCH(LARGE(Calcu!$AL$3:$AL$47,$B35),Calcu!$AL$3:$AL$47,0),MATCH(G$32,Calcu!$A$2:$AN$2,0))</f>
        <v>0.91701715301390385</v>
      </c>
      <c r="H35" s="198"/>
      <c r="I35" s="196"/>
      <c r="J35" s="301" t="str">
        <f>INDEX(Calcu!$A$3:$AN$47,MATCH(LARGE(Calcu!$AN$3:$AN$47,$B35),Calcu!$AN$3:$AN$47,0),MATCH(J$32,Calcu!$A$2:$AN$2,0))</f>
        <v>Nutrition</v>
      </c>
      <c r="K35" s="302" t="e">
        <f>INDEX(Calcu!$A$3:$AN$47,MATCH(LARGE(Calcu!$AL$3:$AL$47,$B35),Calcu!$AL$3:$AL$47,0),MATCH(K$32,Calcu!$A$2:$AN$2,0))</f>
        <v>#N/A</v>
      </c>
      <c r="L35" s="201">
        <f>INDEX(Calcu!$A$3:$AN$47,MATCH(LARGE(Calcu!$AN$3:$AN$47,$B35),Calcu!$AN$3:$AN$47,0),MATCH(L$32,Calcu!$A$2:$AN$2,0))</f>
        <v>0.48275862068965519</v>
      </c>
      <c r="M35" s="201">
        <f>INDEX(Calcu!$A$3:$AN$47,MATCH(LARGE(Calcu!$AN$3:$AN$47,$B35),Calcu!$AN$3:$AN$47,0),MATCH(M$32,Calcu!$A$2:$AN$2,0))</f>
        <v>0.69883267127216298</v>
      </c>
      <c r="N35" s="201">
        <f>INDEX(Calcu!$A$3:$AN$47,MATCH(LARGE(Calcu!$AN$3:$AN$47,$B35),Calcu!$AN$3:$AN$47,0),MATCH(N$32,Calcu!$A$2:$AN$2,0))</f>
        <v>1.4475819619209092</v>
      </c>
      <c r="O35" s="198"/>
    </row>
    <row r="36" spans="2:15" hidden="1" x14ac:dyDescent="0.25">
      <c r="B36" s="196">
        <v>4</v>
      </c>
      <c r="C36" s="301" t="str">
        <f>INDEX(Calcu!$A$3:$AN$47,MATCH(LARGE(Calcu!$AL$3:$AL$47,$B36),Calcu!$AL$3:$AL$47,0),MATCH(C$32,Calcu!$A$2:$AN$2,0))</f>
        <v>OBE &amp; GYN</v>
      </c>
      <c r="D36" s="302" t="e">
        <f>INDEX(Calcu!$A$3:$AN$47,MATCH(LARGE(Calcu!$AL$3:$AL$47,$B36),Calcu!$AL$3:$AL$47,0),MATCH(D$32,Calcu!$A$2:$AN$2,0))</f>
        <v>#N/A</v>
      </c>
      <c r="E36" s="201">
        <f>INDEX(Calcu!$A$3:$AN$47,MATCH(LARGE(Calcu!$AL$3:$AL$47,$B36),Calcu!$AL$3:$AL$47,0),MATCH(E$32,Calcu!$A$2:$AN$2,0))</f>
        <v>1.0703125</v>
      </c>
      <c r="F36" s="201">
        <f>INDEX(Calcu!$A$3:$AN$47,MATCH(LARGE(Calcu!$AL$3:$AL$47,$B36),Calcu!$AL$3:$AL$47,0),MATCH(F$32,Calcu!$A$2:$AN$2,0))</f>
        <v>0.85918659138617126</v>
      </c>
      <c r="G36" s="201">
        <f>INDEX(Calcu!$A$3:$AN$47,MATCH(LARGE(Calcu!$AL$3:$AL$47,$B36),Calcu!$AL$3:$AL$47,0),MATCH(G$32,Calcu!$A$2:$AN$2,0))</f>
        <v>0.80274367662357604</v>
      </c>
      <c r="H36" s="198"/>
      <c r="I36" s="196"/>
      <c r="J36" s="301" t="str">
        <f>INDEX(Calcu!$A$3:$AN$47,MATCH(LARGE(Calcu!$AN$3:$AN$47,$B36),Calcu!$AN$3:$AN$47,0),MATCH(J$32,Calcu!$A$2:$AN$2,0))</f>
        <v>Advanced GP</v>
      </c>
      <c r="K36" s="302" t="e">
        <f>INDEX(Calcu!$A$3:$AN$47,MATCH(LARGE(Calcu!$AL$3:$AL$47,$B36),Calcu!$AL$3:$AL$47,0),MATCH(K$32,Calcu!$A$2:$AN$2,0))</f>
        <v>#N/A</v>
      </c>
      <c r="L36" s="201">
        <f>INDEX(Calcu!$A$3:$AN$47,MATCH(LARGE(Calcu!$AN$3:$AN$47,$B36),Calcu!$AN$3:$AN$47,0),MATCH(L$32,Calcu!$A$2:$AN$2,0))</f>
        <v>0.43939393939393939</v>
      </c>
      <c r="M36" s="201">
        <f>INDEX(Calcu!$A$3:$AN$47,MATCH(LARGE(Calcu!$AN$3:$AN$47,$B36),Calcu!$AN$3:$AN$47,0),MATCH(M$32,Calcu!$A$2:$AN$2,0))</f>
        <v>0.58090928995126545</v>
      </c>
      <c r="N36" s="201">
        <f>INDEX(Calcu!$A$3:$AN$47,MATCH(LARGE(Calcu!$AN$3:$AN$47,$B36),Calcu!$AN$3:$AN$47,0),MATCH(N$32,Calcu!$A$2:$AN$2,0))</f>
        <v>1.3220694185097766</v>
      </c>
      <c r="O36" s="198"/>
    </row>
    <row r="37" spans="2:15" hidden="1" x14ac:dyDescent="0.25">
      <c r="B37" s="196">
        <v>5</v>
      </c>
      <c r="C37" s="306" t="str">
        <f>INDEX(Calcu!$A$3:$AN$47,MATCH(LARGE(Calcu!$AL$3:$AL$47,$B37),Calcu!$AL$3:$AL$47,0),MATCH(C$32,Calcu!$A$2:$AN$2,0))</f>
        <v>Endodontics</v>
      </c>
      <c r="D37" s="307" t="e">
        <f>INDEX(Calcu!$A$3:$AN$47,MATCH(LARGE(Calcu!$AL$3:$AL$47,$B37),Calcu!$AL$3:$AL$47,0),MATCH(D$32,Calcu!$A$2:$AN$2,0))</f>
        <v>#N/A</v>
      </c>
      <c r="E37" s="192">
        <f>INDEX(Calcu!$A$3:$AN$47,MATCH(LARGE(Calcu!$AL$3:$AL$47,$B37),Calcu!$AL$3:$AL$47,0),MATCH(E$32,Calcu!$A$2:$AN$2,0))</f>
        <v>1.0384615384615385</v>
      </c>
      <c r="F37" s="192">
        <f>INDEX(Calcu!$A$3:$AN$47,MATCH(LARGE(Calcu!$AL$3:$AL$47,$B37),Calcu!$AL$3:$AL$47,0),MATCH(F$32,Calcu!$A$2:$AN$2,0))</f>
        <v>0.86407998162014943</v>
      </c>
      <c r="G37" s="192">
        <f>INDEX(Calcu!$A$3:$AN$47,MATCH(LARGE(Calcu!$AL$3:$AL$47,$B37),Calcu!$AL$3:$AL$47,0),MATCH(G$32,Calcu!$A$2:$AN$2,0))</f>
        <v>0.83207701933792155</v>
      </c>
      <c r="H37" s="193"/>
      <c r="I37" s="196"/>
      <c r="J37" s="306" t="str">
        <f>INDEX(Calcu!$A$3:$AN$47,MATCH(LARGE(Calcu!$AN$3:$AN$47,$B37),Calcu!$AN$3:$AN$47,0),MATCH(J$32,Calcu!$A$2:$AN$2,0))</f>
        <v>Urology</v>
      </c>
      <c r="K37" s="307" t="e">
        <f>INDEX(Calcu!$A$3:$AN$47,MATCH(LARGE(Calcu!$AL$3:$AL$47,$B37),Calcu!$AL$3:$AL$47,0),MATCH(K$32,Calcu!$A$2:$AN$2,0))</f>
        <v>#N/A</v>
      </c>
      <c r="L37" s="192">
        <f>INDEX(Calcu!$A$3:$AN$47,MATCH(LARGE(Calcu!$AN$3:$AN$47,$B37),Calcu!$AN$3:$AN$47,0),MATCH(L$32,Calcu!$A$2:$AN$2,0))</f>
        <v>0.6901408450704225</v>
      </c>
      <c r="M37" s="192">
        <f>INDEX(Calcu!$A$3:$AN$47,MATCH(LARGE(Calcu!$AN$3:$AN$47,$B37),Calcu!$AN$3:$AN$47,0),MATCH(M$32,Calcu!$A$2:$AN$2,0))</f>
        <v>0.73116324985349712</v>
      </c>
      <c r="N37" s="192">
        <f>INDEX(Calcu!$A$3:$AN$47,MATCH(LARGE(Calcu!$AN$3:$AN$47,$B37),Calcu!$AN$3:$AN$47,0),MATCH(N$32,Calcu!$A$2:$AN$2,0))</f>
        <v>1.0594406273387407</v>
      </c>
      <c r="O37" s="193"/>
    </row>
    <row r="40" spans="2:15" hidden="1" x14ac:dyDescent="0.25">
      <c r="C40" s="298" t="s">
        <v>479</v>
      </c>
      <c r="D40" s="299"/>
      <c r="E40" s="299"/>
      <c r="F40" s="299"/>
      <c r="G40" s="299"/>
      <c r="H40" s="300"/>
      <c r="J40" s="298" t="s">
        <v>480</v>
      </c>
      <c r="K40" s="299"/>
      <c r="L40" s="299"/>
      <c r="M40" s="299"/>
      <c r="N40" s="299"/>
      <c r="O40" s="300"/>
    </row>
    <row r="41" spans="2:15" ht="16.5" hidden="1" thickBot="1" x14ac:dyDescent="0.3">
      <c r="C41" s="199" t="s">
        <v>80</v>
      </c>
      <c r="D41" s="194" t="s">
        <v>34</v>
      </c>
      <c r="E41" s="190" t="s">
        <v>386</v>
      </c>
      <c r="F41" s="190" t="s">
        <v>477</v>
      </c>
      <c r="G41" s="190" t="s">
        <v>413</v>
      </c>
      <c r="H41" s="195"/>
      <c r="J41" s="199" t="s">
        <v>80</v>
      </c>
      <c r="K41" s="194" t="s">
        <v>34</v>
      </c>
      <c r="L41" s="190" t="s">
        <v>386</v>
      </c>
      <c r="M41" s="190" t="s">
        <v>477</v>
      </c>
      <c r="N41" s="190" t="s">
        <v>413</v>
      </c>
      <c r="O41" s="195"/>
    </row>
    <row r="42" spans="2:15" ht="16.5" hidden="1" thickTop="1" x14ac:dyDescent="0.25">
      <c r="B42" s="196">
        <v>1</v>
      </c>
      <c r="C42" s="185" t="str">
        <f>INDEX(Calcu!$B$52:$Y$123,MATCH(LARGE(Calcu!$W$52:$W$123,$B42),Calcu!$W$52:$W$123,0),MATCH(C$41,Calcu!$B$51:$Y$51,0))</f>
        <v>SHERIFAY ABDUAEMED  TAHER</v>
      </c>
      <c r="D42" s="197" t="str">
        <f>INDEX(Calcu!$B$52:$Y$123,MATCH(LARGE(Calcu!$W$52:$W$123,$B42),Calcu!$W$52:$W$123,0),MATCH(D$41,Calcu!$B$51:$Y$51,0))</f>
        <v>ER</v>
      </c>
      <c r="E42" s="201">
        <f>INDEX(Calcu!$B$52:$Y$123,MATCH(LARGE(Calcu!$W$52:$W$123,$B42),Calcu!$W$52:$W$123,0),MATCH(E$41,Calcu!$B$51:$Y$51,0))</f>
        <v>1.935483870967742</v>
      </c>
      <c r="F42" s="201">
        <f>INDEX(Calcu!$B$52:$Y$123,MATCH(LARGE(Calcu!$W$52:$W$123,$B42),Calcu!$W$52:$W$123,0),MATCH(F$41,Calcu!$B$51:$Y$51,0))</f>
        <v>2.1132774569200685</v>
      </c>
      <c r="G42" s="201">
        <f>INDEX(Calcu!$B$52:$Y$123,MATCH(LARGE(Calcu!$W$52:$W$123,$B42),Calcu!$W$52:$W$123,0),MATCH(G$41,Calcu!$B$51:$Y$51,0))</f>
        <v>1.091860019408702</v>
      </c>
      <c r="H42" s="198"/>
      <c r="I42" s="196"/>
      <c r="J42" s="185" t="str">
        <f>INDEX(Calcu!$B$52:$Y$123,MATCH(LARGE(Calcu!$Y$52:$Y$123,$B42),Calcu!$Y$52:$Y$123,0),MATCH(J$41,Calcu!$B$51:$Y$51,0))</f>
        <v>NADA MOHAMED RATEB JAWISH</v>
      </c>
      <c r="K42" s="197" t="str">
        <f>INDEX(Calcu!$B$52:$Y$123,MATCH(LARGE(Calcu!$Y$52:$Y$123,$B42),Calcu!$Y$52:$Y$123,0),MATCH(K$41,Calcu!$B$51:$Y$51,0))</f>
        <v>Nutrition</v>
      </c>
      <c r="L42" s="201">
        <f>INDEX(Calcu!$B$52:$Y$123,MATCH(LARGE(Calcu!$Y$52:$Y$123,$B42),Calcu!$Y$52:$Y$123,0),MATCH(L$41,Calcu!$B$51:$Y$51,0))</f>
        <v>0.54545454545454541</v>
      </c>
      <c r="M42" s="201">
        <f>INDEX(Calcu!$B$52:$Y$123,MATCH(LARGE(Calcu!$Y$52:$Y$123,$B42),Calcu!$Y$52:$Y$123,0),MATCH(M$41,Calcu!$B$51:$Y$51,0))</f>
        <v>1.3487258209889532</v>
      </c>
      <c r="N42" s="201">
        <f>INDEX(Calcu!$B$52:$Y$123,MATCH(LARGE(Calcu!$Y$52:$Y$123,$B42),Calcu!$Y$52:$Y$123,0),MATCH(N$41,Calcu!$B$51:$Y$51,0))</f>
        <v>2.4726640051464144</v>
      </c>
      <c r="O42" s="198"/>
    </row>
    <row r="43" spans="2:15" hidden="1" x14ac:dyDescent="0.25">
      <c r="B43" s="196">
        <v>2</v>
      </c>
      <c r="C43" s="185" t="str">
        <f>INDEX(Calcu!$B$52:$Y$123,MATCH(LARGE(Calcu!$W$52:$W$123,$B43),Calcu!$W$52:$W$123,0),MATCH(C$41,Calcu!$B$51:$Y$51,0))</f>
        <v>Rabab Masoud AbdelWahed</v>
      </c>
      <c r="D43" s="197" t="str">
        <f>INDEX(Calcu!$B$52:$Y$123,MATCH(LARGE(Calcu!$W$52:$W$123,$B43),Calcu!$W$52:$W$123,0),MATCH(D$41,Calcu!$B$51:$Y$51,0))</f>
        <v>ER</v>
      </c>
      <c r="E43" s="201">
        <f>INDEX(Calcu!$B$52:$Y$123,MATCH(LARGE(Calcu!$W$52:$W$123,$B43),Calcu!$W$52:$W$123,0),MATCH(E$41,Calcu!$B$51:$Y$51,0))</f>
        <v>1.7777777777777777</v>
      </c>
      <c r="F43" s="201">
        <f>INDEX(Calcu!$B$52:$Y$123,MATCH(LARGE(Calcu!$W$52:$W$123,$B43),Calcu!$W$52:$W$123,0),MATCH(F$41,Calcu!$B$51:$Y$51,0))</f>
        <v>1.6728141094203617</v>
      </c>
      <c r="G43" s="201">
        <f>INDEX(Calcu!$B$52:$Y$123,MATCH(LARGE(Calcu!$W$52:$W$123,$B43),Calcu!$W$52:$W$123,0),MATCH(G$41,Calcu!$B$51:$Y$51,0))</f>
        <v>0.94095793654895343</v>
      </c>
      <c r="H43" s="198"/>
      <c r="I43" s="196"/>
      <c r="J43" s="185" t="str">
        <f>INDEX(Calcu!$B$52:$Y$123,MATCH(LARGE(Calcu!$Y$52:$Y$123,$B43),Calcu!$Y$52:$Y$123,0),MATCH(J$41,Calcu!$B$51:$Y$51,0))</f>
        <v>HOME   CARE</v>
      </c>
      <c r="K43" s="197" t="str">
        <f>INDEX(Calcu!$B$52:$Y$123,MATCH(LARGE(Calcu!$Y$52:$Y$123,$B43),Calcu!$Y$52:$Y$123,0),MATCH(K$41,Calcu!$B$51:$Y$51,0))</f>
        <v>Home Care</v>
      </c>
      <c r="L43" s="201">
        <f>INDEX(Calcu!$B$52:$Y$123,MATCH(LARGE(Calcu!$Y$52:$Y$123,$B43),Calcu!$Y$52:$Y$123,0),MATCH(L$41,Calcu!$B$51:$Y$51,0))</f>
        <v>0.5</v>
      </c>
      <c r="M43" s="201">
        <f>INDEX(Calcu!$B$52:$Y$123,MATCH(LARGE(Calcu!$Y$52:$Y$123,$B43),Calcu!$Y$52:$Y$123,0),MATCH(M$41,Calcu!$B$51:$Y$51,0))</f>
        <v>0.85941732310668872</v>
      </c>
      <c r="N43" s="201">
        <f>INDEX(Calcu!$B$52:$Y$123,MATCH(LARGE(Calcu!$Y$52:$Y$123,$B43),Calcu!$Y$52:$Y$123,0),MATCH(N$41,Calcu!$B$51:$Y$51,0))</f>
        <v>1.7188346462133777</v>
      </c>
      <c r="O43" s="198"/>
    </row>
    <row r="44" spans="2:15" hidden="1" x14ac:dyDescent="0.25">
      <c r="B44" s="196">
        <v>3</v>
      </c>
      <c r="C44" s="185" t="str">
        <f>INDEX(Calcu!$B$52:$Y$123,MATCH(LARGE(Calcu!$W$52:$W$123,$B44),Calcu!$W$52:$W$123,0),MATCH(C$41,Calcu!$B$51:$Y$51,0))</f>
        <v>Mohamed Mohamed Ibrahim Elkhayat</v>
      </c>
      <c r="D44" s="197" t="str">
        <f>INDEX(Calcu!$B$52:$Y$123,MATCH(LARGE(Calcu!$W$52:$W$123,$B44),Calcu!$W$52:$W$123,0),MATCH(D$41,Calcu!$B$51:$Y$51,0))</f>
        <v>E.N.T.</v>
      </c>
      <c r="E44" s="201">
        <f>INDEX(Calcu!$B$52:$Y$123,MATCH(LARGE(Calcu!$W$52:$W$123,$B44),Calcu!$W$52:$W$123,0),MATCH(E$41,Calcu!$B$51:$Y$51,0))</f>
        <v>1.4558823529411764</v>
      </c>
      <c r="F44" s="201">
        <f>INDEX(Calcu!$B$52:$Y$123,MATCH(LARGE(Calcu!$W$52:$W$123,$B44),Calcu!$W$52:$W$123,0),MATCH(F$41,Calcu!$B$51:$Y$51,0))</f>
        <v>1.4690610335899876</v>
      </c>
      <c r="G44" s="201">
        <f>INDEX(Calcu!$B$52:$Y$123,MATCH(LARGE(Calcu!$W$52:$W$123,$B44),Calcu!$W$52:$W$123,0),MATCH(G$41,Calcu!$B$51:$Y$51,0))</f>
        <v>1.0090520230719107</v>
      </c>
      <c r="H44" s="198"/>
      <c r="I44" s="196"/>
      <c r="J44" s="185" t="str">
        <f>INDEX(Calcu!$B$52:$Y$123,MATCH(LARGE(Calcu!$Y$52:$Y$123,$B44),Calcu!$Y$52:$Y$123,0),MATCH(J$41,Calcu!$B$51:$Y$51,0))</f>
        <v>Hend Waleed Mohammed Bahakeem</v>
      </c>
      <c r="K44" s="197" t="str">
        <f>INDEX(Calcu!$B$52:$Y$123,MATCH(LARGE(Calcu!$Y$52:$Y$123,$B44),Calcu!$Y$52:$Y$123,0),MATCH(K$41,Calcu!$B$51:$Y$51,0))</f>
        <v>Phonatics</v>
      </c>
      <c r="L44" s="201">
        <f>INDEX(Calcu!$B$52:$Y$123,MATCH(LARGE(Calcu!$Y$52:$Y$123,$B44),Calcu!$Y$52:$Y$123,0),MATCH(L$41,Calcu!$B$51:$Y$51,0))</f>
        <v>0.26315789473684209</v>
      </c>
      <c r="M44" s="201">
        <f>INDEX(Calcu!$B$52:$Y$123,MATCH(LARGE(Calcu!$Y$52:$Y$123,$B44),Calcu!$Y$52:$Y$123,0),MATCH(M$41,Calcu!$B$51:$Y$51,0))</f>
        <v>0.43083944501470273</v>
      </c>
      <c r="N44" s="201">
        <f>INDEX(Calcu!$B$52:$Y$123,MATCH(LARGE(Calcu!$Y$52:$Y$123,$B44),Calcu!$Y$52:$Y$123,0),MATCH(N$41,Calcu!$B$51:$Y$51,0))</f>
        <v>1.6371898910558704</v>
      </c>
      <c r="O44" s="198"/>
    </row>
    <row r="45" spans="2:15" hidden="1" x14ac:dyDescent="0.25">
      <c r="B45" s="196">
        <v>4</v>
      </c>
      <c r="C45" s="185" t="str">
        <f>INDEX(Calcu!$B$52:$Y$123,MATCH(LARGE(Calcu!$W$52:$W$123,$B45),Calcu!$W$52:$W$123,0),MATCH(C$41,Calcu!$B$51:$Y$51,0))</f>
        <v>Samah Mohamed Megahed</v>
      </c>
      <c r="D45" s="197" t="str">
        <f>INDEX(Calcu!$B$52:$Y$123,MATCH(LARGE(Calcu!$W$52:$W$123,$B45),Calcu!$W$52:$W$123,0),MATCH(D$41,Calcu!$B$51:$Y$51,0))</f>
        <v>Pediatrics</v>
      </c>
      <c r="E45" s="201">
        <f>INDEX(Calcu!$B$52:$Y$123,MATCH(LARGE(Calcu!$W$52:$W$123,$B45),Calcu!$W$52:$W$123,0),MATCH(E$41,Calcu!$B$51:$Y$51,0))</f>
        <v>1.3725490196078431</v>
      </c>
      <c r="F45" s="201">
        <f>INDEX(Calcu!$B$52:$Y$123,MATCH(LARGE(Calcu!$W$52:$W$123,$B45),Calcu!$W$52:$W$123,0),MATCH(F$41,Calcu!$B$51:$Y$51,0))</f>
        <v>1.2874675908915887</v>
      </c>
      <c r="G45" s="201">
        <f>INDEX(Calcu!$B$52:$Y$123,MATCH(LARGE(Calcu!$W$52:$W$123,$B45),Calcu!$W$52:$W$123,0),MATCH(G$41,Calcu!$B$51:$Y$51,0))</f>
        <v>0.93801210193530027</v>
      </c>
      <c r="H45" s="198"/>
      <c r="I45" s="196"/>
      <c r="J45" s="185" t="str">
        <f>INDEX(Calcu!$B$52:$Y$123,MATCH(LARGE(Calcu!$Y$52:$Y$123,$B45),Calcu!$Y$52:$Y$123,0),MATCH(J$41,Calcu!$B$51:$Y$51,0))</f>
        <v>MOAMEN AHMED MOHAMED MEKAWY</v>
      </c>
      <c r="K45" s="197" t="str">
        <f>INDEX(Calcu!$B$52:$Y$123,MATCH(LARGE(Calcu!$Y$52:$Y$123,$B45),Calcu!$Y$52:$Y$123,0),MATCH(K$41,Calcu!$B$51:$Y$51,0))</f>
        <v>Advanced GP</v>
      </c>
      <c r="L45" s="201">
        <f>INDEX(Calcu!$B$52:$Y$123,MATCH(LARGE(Calcu!$Y$52:$Y$123,$B45),Calcu!$Y$52:$Y$123,0),MATCH(L$41,Calcu!$B$51:$Y$51,0))</f>
        <v>0.61904761904761907</v>
      </c>
      <c r="M45" s="201">
        <f>INDEX(Calcu!$B$52:$Y$123,MATCH(LARGE(Calcu!$Y$52:$Y$123,$B45),Calcu!$Y$52:$Y$123,0),MATCH(M$41,Calcu!$B$51:$Y$51,0))</f>
        <v>0.96255990228448651</v>
      </c>
      <c r="N45" s="201">
        <f>INDEX(Calcu!$B$52:$Y$123,MATCH(LARGE(Calcu!$Y$52:$Y$123,$B45),Calcu!$Y$52:$Y$123,0),MATCH(N$41,Calcu!$B$51:$Y$51,0))</f>
        <v>1.5549044575364781</v>
      </c>
      <c r="O45" s="198"/>
    </row>
    <row r="46" spans="2:15" hidden="1" x14ac:dyDescent="0.25">
      <c r="B46" s="196">
        <v>5</v>
      </c>
      <c r="C46" s="188" t="str">
        <f>INDEX(Calcu!$B$52:$Y$123,MATCH(LARGE(Calcu!$W$52:$W$123,$B46),Calcu!$W$52:$W$123,0),MATCH(C$41,Calcu!$B$51:$Y$51,0))</f>
        <v>LAMYAA MAHMOUD NASR ELKANANI</v>
      </c>
      <c r="D46" s="191" t="str">
        <f>INDEX(Calcu!$B$52:$Y$123,MATCH(LARGE(Calcu!$W$52:$W$123,$B46),Calcu!$W$52:$W$123,0),MATCH(D$41,Calcu!$B$51:$Y$51,0))</f>
        <v>Pediatrics</v>
      </c>
      <c r="E46" s="192">
        <f>INDEX(Calcu!$B$52:$Y$123,MATCH(LARGE(Calcu!$W$52:$W$123,$B46),Calcu!$W$52:$W$123,0),MATCH(E$41,Calcu!$B$51:$Y$51,0))</f>
        <v>1.3492063492063493</v>
      </c>
      <c r="F46" s="192">
        <f>INDEX(Calcu!$B$52:$Y$123,MATCH(LARGE(Calcu!$W$52:$W$123,$B46),Calcu!$W$52:$W$123,0),MATCH(F$41,Calcu!$B$51:$Y$51,0))</f>
        <v>1.204154498975559</v>
      </c>
      <c r="G46" s="192">
        <f>INDEX(Calcu!$B$52:$Y$123,MATCH(LARGE(Calcu!$W$52:$W$123,$B46),Calcu!$W$52:$W$123,0),MATCH(G$41,Calcu!$B$51:$Y$51,0))</f>
        <v>0.8924909815936497</v>
      </c>
      <c r="H46" s="193"/>
      <c r="I46" s="196"/>
      <c r="J46" s="188" t="str">
        <f>INDEX(Calcu!$B$52:$Y$123,MATCH(LARGE(Calcu!$Y$52:$Y$123,$B46),Calcu!$Y$52:$Y$123,0),MATCH(J$41,Calcu!$B$51:$Y$51,0))</f>
        <v>FATMAH ABDULRAHMAN ABDULLAH ASHY</v>
      </c>
      <c r="K46" s="191" t="str">
        <f>INDEX(Calcu!$B$52:$Y$123,MATCH(LARGE(Calcu!$Y$52:$Y$123,$B46),Calcu!$Y$52:$Y$123,0),MATCH(K$41,Calcu!$B$51:$Y$51,0))</f>
        <v>Screening &amp; Scaling</v>
      </c>
      <c r="L46" s="192">
        <f>INDEX(Calcu!$B$52:$Y$123,MATCH(LARGE(Calcu!$Y$52:$Y$123,$B46),Calcu!$Y$52:$Y$123,0),MATCH(L$41,Calcu!$B$51:$Y$51,0))</f>
        <v>1</v>
      </c>
      <c r="M46" s="192">
        <f>INDEX(Calcu!$B$52:$Y$123,MATCH(LARGE(Calcu!$Y$52:$Y$123,$B46),Calcu!$Y$52:$Y$123,0),MATCH(M$41,Calcu!$B$51:$Y$51,0))</f>
        <v>1.288579676275841</v>
      </c>
      <c r="N46" s="192">
        <f>INDEX(Calcu!$B$52:$Y$123,MATCH(LARGE(Calcu!$Y$52:$Y$123,$B46),Calcu!$Y$52:$Y$123,0),MATCH(N$41,Calcu!$B$51:$Y$51,0))</f>
        <v>1.2885796762758412</v>
      </c>
      <c r="O46" s="193"/>
    </row>
  </sheetData>
  <mergeCells count="44">
    <mergeCell ref="E2:F2"/>
    <mergeCell ref="G2:H2"/>
    <mergeCell ref="I2:J2"/>
    <mergeCell ref="E3:F3"/>
    <mergeCell ref="G3:H3"/>
    <mergeCell ref="I3:J3"/>
    <mergeCell ref="E4:F4"/>
    <mergeCell ref="G4:H4"/>
    <mergeCell ref="I4:J4"/>
    <mergeCell ref="E5:F5"/>
    <mergeCell ref="G5:H5"/>
    <mergeCell ref="I5:J5"/>
    <mergeCell ref="C12:H12"/>
    <mergeCell ref="J12:O12"/>
    <mergeCell ref="C13:D13"/>
    <mergeCell ref="J13:K13"/>
    <mergeCell ref="C14:D14"/>
    <mergeCell ref="J14:K14"/>
    <mergeCell ref="C18:D18"/>
    <mergeCell ref="J18:K18"/>
    <mergeCell ref="C21:H21"/>
    <mergeCell ref="J21:O21"/>
    <mergeCell ref="C15:D15"/>
    <mergeCell ref="J15:K15"/>
    <mergeCell ref="C16:D16"/>
    <mergeCell ref="J16:K16"/>
    <mergeCell ref="C17:D17"/>
    <mergeCell ref="J17:K17"/>
    <mergeCell ref="C40:H40"/>
    <mergeCell ref="J40:O40"/>
    <mergeCell ref="C36:D36"/>
    <mergeCell ref="J36:K36"/>
    <mergeCell ref="C31:H31"/>
    <mergeCell ref="J31:O31"/>
    <mergeCell ref="C37:D37"/>
    <mergeCell ref="J37:K37"/>
    <mergeCell ref="C33:D33"/>
    <mergeCell ref="J33:K33"/>
    <mergeCell ref="C34:D34"/>
    <mergeCell ref="J34:K34"/>
    <mergeCell ref="C35:D35"/>
    <mergeCell ref="J35:K35"/>
    <mergeCell ref="C32:D32"/>
    <mergeCell ref="J32:K32"/>
  </mergeCells>
  <pageMargins left="0.7" right="0.7" top="0.75" bottom="0.75" header="0.3" footer="0.3"/>
  <pageSetup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8F335-CDB2-4147-8A2F-4B8ED8456588}">
  <sheetPr codeName="Sheet16">
    <tabColor theme="5" tint="0.39997558519241921"/>
  </sheetPr>
  <dimension ref="A1:AK15"/>
  <sheetViews>
    <sheetView showGridLines="0" topLeftCell="B1" zoomScale="80" zoomScaleNormal="80" workbookViewId="0">
      <selection activeCell="I8" sqref="I8"/>
    </sheetView>
  </sheetViews>
  <sheetFormatPr defaultRowHeight="15" x14ac:dyDescent="0.25"/>
  <cols>
    <col min="1" max="1" width="7.7109375" hidden="1" customWidth="1"/>
    <col min="2" max="2" width="6.42578125" bestFit="1" customWidth="1"/>
    <col min="3" max="3" width="5.28515625" bestFit="1" customWidth="1"/>
    <col min="4" max="4" width="15.7109375" bestFit="1" customWidth="1"/>
    <col min="5" max="5" width="12" bestFit="1" customWidth="1"/>
    <col min="6" max="6" width="14.42578125" bestFit="1" customWidth="1"/>
    <col min="7" max="7" width="36.5703125" bestFit="1" customWidth="1"/>
    <col min="8" max="8" width="13.85546875" bestFit="1" customWidth="1"/>
    <col min="9" max="9" width="6.42578125" bestFit="1" customWidth="1"/>
    <col min="10" max="10" width="7.140625" bestFit="1" customWidth="1"/>
    <col min="11" max="11" width="11.7109375" bestFit="1" customWidth="1"/>
    <col min="12" max="12" width="8.85546875" bestFit="1" customWidth="1"/>
    <col min="13" max="13" width="10.5703125" bestFit="1" customWidth="1"/>
    <col min="14" max="14" width="14.42578125" bestFit="1" customWidth="1"/>
    <col min="15" max="15" width="16" bestFit="1" customWidth="1"/>
    <col min="16" max="16" width="13.42578125" bestFit="1" customWidth="1"/>
    <col min="17" max="17" width="12.140625" bestFit="1" customWidth="1"/>
    <col min="18" max="18" width="13.85546875" bestFit="1" customWidth="1"/>
    <col min="19" max="19" width="8.42578125" bestFit="1" customWidth="1"/>
    <col min="20" max="20" width="11.7109375" bestFit="1" customWidth="1"/>
    <col min="21" max="21" width="12.42578125" bestFit="1" customWidth="1"/>
    <col min="22" max="22" width="13.85546875" bestFit="1" customWidth="1"/>
    <col min="23" max="23" width="7.28515625" customWidth="1"/>
    <col min="24" max="24" width="6.42578125" bestFit="1" customWidth="1"/>
    <col min="25" max="25" width="13.85546875" bestFit="1" customWidth="1"/>
    <col min="26" max="26" width="9.5703125" bestFit="1" customWidth="1"/>
    <col min="27" max="27" width="16" bestFit="1" customWidth="1"/>
    <col min="28" max="28" width="13.42578125" bestFit="1" customWidth="1"/>
    <col min="29" max="29" width="13.140625" bestFit="1" customWidth="1"/>
    <col min="30" max="30" width="6.7109375" bestFit="1" customWidth="1"/>
    <col min="31" max="31" width="6.42578125" bestFit="1" customWidth="1"/>
    <col min="32" max="32" width="8.140625" bestFit="1" customWidth="1"/>
    <col min="33" max="33" width="9.42578125" bestFit="1" customWidth="1"/>
    <col min="34" max="34" width="11.7109375" bestFit="1" customWidth="1"/>
    <col min="35" max="35" width="12.42578125" bestFit="1" customWidth="1"/>
    <col min="36" max="36" width="13.85546875" bestFit="1" customWidth="1"/>
  </cols>
  <sheetData>
    <row r="1" spans="1:37" x14ac:dyDescent="0.25">
      <c r="C1" s="323" t="s">
        <v>126</v>
      </c>
      <c r="D1" s="323"/>
      <c r="E1" s="318" t="s">
        <v>127</v>
      </c>
      <c r="F1" s="320"/>
      <c r="G1" s="320"/>
      <c r="H1" s="320"/>
      <c r="I1" s="319"/>
      <c r="J1" s="324" t="s">
        <v>445</v>
      </c>
      <c r="K1" s="324"/>
      <c r="L1" s="324" t="s">
        <v>234</v>
      </c>
      <c r="M1" s="324" t="s">
        <v>234</v>
      </c>
      <c r="N1" s="324" t="s">
        <v>234</v>
      </c>
      <c r="O1" s="315" t="s">
        <v>129</v>
      </c>
      <c r="P1" s="316"/>
      <c r="Q1" s="317"/>
    </row>
    <row r="2" spans="1:37" x14ac:dyDescent="0.25">
      <c r="C2" s="323"/>
      <c r="D2" s="323"/>
      <c r="E2" s="98" t="s">
        <v>103</v>
      </c>
      <c r="F2" s="98" t="s">
        <v>248</v>
      </c>
      <c r="G2" s="98" t="s">
        <v>249</v>
      </c>
      <c r="H2" s="98" t="s">
        <v>102</v>
      </c>
      <c r="I2" s="98" t="s">
        <v>99</v>
      </c>
      <c r="J2" s="98" t="s">
        <v>228</v>
      </c>
      <c r="K2" s="98" t="s">
        <v>229</v>
      </c>
      <c r="L2" s="98" t="s">
        <v>217</v>
      </c>
      <c r="M2" s="98" t="s">
        <v>218</v>
      </c>
      <c r="N2" s="98" t="s">
        <v>220</v>
      </c>
      <c r="O2" s="47" t="s">
        <v>244</v>
      </c>
      <c r="P2" s="47" t="s">
        <v>245</v>
      </c>
      <c r="Q2" s="47" t="s">
        <v>140</v>
      </c>
    </row>
    <row r="3" spans="1:37" x14ac:dyDescent="0.25">
      <c r="C3" s="323"/>
      <c r="D3" s="323"/>
      <c r="E3" s="94">
        <f>IFERROR(SUM(M8:M111),"-")</f>
        <v>63</v>
      </c>
      <c r="F3" s="94">
        <f>IFERROR(SUM(N8:N111),"-")</f>
        <v>50</v>
      </c>
      <c r="G3" s="94">
        <f>IFERROR(SUM(O8:O111),"-")</f>
        <v>8</v>
      </c>
      <c r="H3" s="94">
        <f>IFERROR(SUM(P8:P101),"-")</f>
        <v>14145.720000000001</v>
      </c>
      <c r="I3" s="95">
        <f>IFERROR(H3/E3,"-")</f>
        <v>224.5352380952381</v>
      </c>
      <c r="J3" s="94">
        <f>SUM(R8:R106)</f>
        <v>13617.869999999999</v>
      </c>
      <c r="K3" s="94">
        <f>SUM(S8:S106)</f>
        <v>527.84999999999991</v>
      </c>
      <c r="L3" s="96">
        <f>SUM(T8:T106)</f>
        <v>11090.220000000001</v>
      </c>
      <c r="M3" s="96">
        <f>SUM(U8:U106)</f>
        <v>-6372.9000000000015</v>
      </c>
      <c r="N3" s="96">
        <f>SUM(T8:U30)</f>
        <v>4717.3199999999988</v>
      </c>
      <c r="O3" s="97">
        <f>AVERAGE($AA$8:$AA$97)</f>
        <v>0.88269230769230766</v>
      </c>
      <c r="P3" s="97">
        <f>AVERAGE($AB$8:$AB$97)</f>
        <v>0.11730769230769231</v>
      </c>
      <c r="Q3" s="97">
        <f>F3/E3</f>
        <v>0.79365079365079361</v>
      </c>
    </row>
    <row r="6" spans="1:37" x14ac:dyDescent="0.25">
      <c r="A6" s="44"/>
      <c r="B6" s="321" t="s">
        <v>135</v>
      </c>
      <c r="C6" s="321" t="s">
        <v>78</v>
      </c>
      <c r="D6" s="321" t="s">
        <v>34</v>
      </c>
      <c r="E6" s="321" t="s">
        <v>136</v>
      </c>
      <c r="F6" s="321" t="s">
        <v>137</v>
      </c>
      <c r="G6" s="321" t="s">
        <v>80</v>
      </c>
      <c r="H6" s="321" t="s">
        <v>79</v>
      </c>
      <c r="I6" s="321" t="s">
        <v>107</v>
      </c>
      <c r="J6" s="321" t="s">
        <v>110</v>
      </c>
      <c r="K6" s="321" t="s">
        <v>138</v>
      </c>
      <c r="L6" s="321" t="s">
        <v>108</v>
      </c>
      <c r="M6" s="324" t="s">
        <v>127</v>
      </c>
      <c r="N6" s="324"/>
      <c r="O6" s="324"/>
      <c r="P6" s="324"/>
      <c r="Q6" s="324"/>
      <c r="R6" s="324" t="s">
        <v>243</v>
      </c>
      <c r="S6" s="324"/>
      <c r="T6" s="324" t="s">
        <v>234</v>
      </c>
      <c r="U6" s="324" t="s">
        <v>234</v>
      </c>
      <c r="V6" s="318" t="s">
        <v>128</v>
      </c>
      <c r="W6" s="320"/>
      <c r="X6" s="319"/>
      <c r="Y6" s="318" t="s">
        <v>216</v>
      </c>
      <c r="Z6" s="319"/>
      <c r="AA6" s="325" t="s">
        <v>139</v>
      </c>
      <c r="AB6" s="326"/>
      <c r="AC6" s="326"/>
      <c r="AD6" s="326"/>
      <c r="AE6" s="326"/>
      <c r="AF6" s="326"/>
      <c r="AG6" s="326"/>
      <c r="AH6" s="326"/>
      <c r="AI6" s="326"/>
      <c r="AJ6" s="327"/>
      <c r="AK6" s="45"/>
    </row>
    <row r="7" spans="1:37" x14ac:dyDescent="0.25">
      <c r="A7" s="44"/>
      <c r="B7" s="322"/>
      <c r="C7" s="322"/>
      <c r="D7" s="322"/>
      <c r="E7" s="322"/>
      <c r="F7" s="322"/>
      <c r="G7" s="322"/>
      <c r="H7" s="322"/>
      <c r="I7" s="322"/>
      <c r="J7" s="322"/>
      <c r="K7" s="322"/>
      <c r="L7" s="322"/>
      <c r="M7" s="98" t="s">
        <v>103</v>
      </c>
      <c r="N7" s="98" t="s">
        <v>248</v>
      </c>
      <c r="O7" s="98" t="s">
        <v>249</v>
      </c>
      <c r="P7" s="98" t="s">
        <v>102</v>
      </c>
      <c r="Q7" s="98" t="s">
        <v>99</v>
      </c>
      <c r="R7" s="98" t="s">
        <v>228</v>
      </c>
      <c r="S7" s="98" t="s">
        <v>229</v>
      </c>
      <c r="T7" s="98" t="s">
        <v>217</v>
      </c>
      <c r="U7" s="98" t="s">
        <v>218</v>
      </c>
      <c r="V7" s="98" t="s">
        <v>103</v>
      </c>
      <c r="W7" s="98" t="s">
        <v>102</v>
      </c>
      <c r="X7" s="98" t="s">
        <v>99</v>
      </c>
      <c r="Y7" s="98" t="s">
        <v>133</v>
      </c>
      <c r="Z7" s="98" t="s">
        <v>134</v>
      </c>
      <c r="AA7" s="47" t="s">
        <v>244</v>
      </c>
      <c r="AB7" s="47" t="s">
        <v>245</v>
      </c>
      <c r="AC7" s="47" t="s">
        <v>387</v>
      </c>
      <c r="AD7" s="47" t="s">
        <v>386</v>
      </c>
      <c r="AE7" s="47" t="s">
        <v>99</v>
      </c>
      <c r="AF7" s="47" t="s">
        <v>246</v>
      </c>
      <c r="AG7" s="47" t="s">
        <v>247</v>
      </c>
      <c r="AH7" s="47" t="s">
        <v>130</v>
      </c>
      <c r="AI7" s="47" t="s">
        <v>131</v>
      </c>
      <c r="AJ7" s="47" t="s">
        <v>132</v>
      </c>
      <c r="AK7" s="45"/>
    </row>
    <row r="8" spans="1:37" x14ac:dyDescent="0.25">
      <c r="A8" s="44" t="str">
        <f>IFERROR(VLOOKUP(D8,Reference!A:C,3,0),"-")</f>
        <v>Neu-12</v>
      </c>
      <c r="B8" s="80"/>
      <c r="C8" s="71" t="str">
        <f>VLOOKUP(G8,'Doctors Data'!$A:$C,3,0)</f>
        <v>FWZ</v>
      </c>
      <c r="D8" s="13" t="str">
        <f>IFERROR(VLOOKUP(G8,'Doctors Data'!$A:$D,4,0),VLOOKUP(G8,BI!$A:$B,2,0))</f>
        <v>Neurology</v>
      </c>
      <c r="E8" s="26"/>
      <c r="F8" s="13"/>
      <c r="G8" s="4" t="s">
        <v>232</v>
      </c>
      <c r="H8" s="4" t="str">
        <f>VLOOKUP(G8,'Doctors Data'!$A:$B,2,0)</f>
        <v>SPECIALIST</v>
      </c>
      <c r="I8" s="53">
        <f>'Apr Plan'!$H$2</f>
        <v>6</v>
      </c>
      <c r="J8" s="54">
        <f>VLOOKUP(G8,'Doctors Data'!$A:$G,7,0)</f>
        <v>6</v>
      </c>
      <c r="K8" s="11">
        <f>IFERROR(J8*I8*L8,"0")</f>
        <v>144</v>
      </c>
      <c r="L8" s="53">
        <f>VLOOKUP(G8,'Doctors Data'!$A:$E,5,0)</f>
        <v>4</v>
      </c>
      <c r="M8" s="53">
        <f>IFERROR(VLOOKUP($G8,BI!$A:$D,3,0),0)</f>
        <v>13</v>
      </c>
      <c r="N8" s="76">
        <f>SUMIFS('Exam &amp; Follow BI'!$J:$J,'Exam &amp; Follow BI'!$D:$D,$G8,'Exam &amp; Follow BI'!$L:$L,N$7)</f>
        <v>14</v>
      </c>
      <c r="O8" s="76">
        <f>SUMIFS('Exam &amp; Follow BI'!$J:$J,'Exam &amp; Follow BI'!$D:$D,$G8,'Exam &amp; Follow BI'!$L:$L,O$7)</f>
        <v>0</v>
      </c>
      <c r="P8" s="53">
        <f>IFERROR(VLOOKUP($G8,BI!$A:$D,4,0),0)</f>
        <v>5291.35</v>
      </c>
      <c r="Q8" s="53">
        <f>IFERROR(P8/M8,0)</f>
        <v>407.02692307692308</v>
      </c>
      <c r="R8" s="76">
        <f>IFERROR(VLOOKUP($G8,BI!$A:$F,5,0),0)</f>
        <v>5291.35</v>
      </c>
      <c r="S8" s="76">
        <f>IFERROR(VLOOKUP($G8,BI!$A:$F,6,0),0)</f>
        <v>0</v>
      </c>
      <c r="T8" s="206">
        <f>(Q8-X8)*M8</f>
        <v>5291.35</v>
      </c>
      <c r="U8" s="206">
        <f>(M8-V8)*X8</f>
        <v>0</v>
      </c>
      <c r="V8" s="76">
        <f>IFERROR(VLOOKUP($G8,'Apr Plan'!$C$7:$T$52,14,0),0)</f>
        <v>0</v>
      </c>
      <c r="W8" s="76">
        <f>IFERROR(VLOOKUP($G8,'Apr Plan'!$C$7:$T$52,15,0),0)</f>
        <v>0</v>
      </c>
      <c r="X8" s="53">
        <f>IFERROR(W8/V8,0)</f>
        <v>0</v>
      </c>
      <c r="Y8" s="76">
        <f>IFERROR(VLOOKUP($G8,'Apr Plan'!$C$7:$T$52,17,0),0)</f>
        <v>0</v>
      </c>
      <c r="Z8" s="76">
        <f>IFERROR(VLOOKUP($G8,'Apr Plan'!$C$7:$T$52,18,0),0)</f>
        <v>0</v>
      </c>
      <c r="AA8" s="92">
        <f t="shared" ref="AA8:AB10" si="0">IFERROR(N8/SUM($N8:$O8),"-")</f>
        <v>1</v>
      </c>
      <c r="AB8" s="92">
        <f t="shared" si="0"/>
        <v>0</v>
      </c>
      <c r="AC8" s="48">
        <f>IFERROR(IF(SUM(N8:O8)/M8&gt;1,1,SUM(N8:O8)/M8),"-")</f>
        <v>1</v>
      </c>
      <c r="AD8" s="48" t="str">
        <f>IFERROR(IF(M8/V8&gt;1,1,M8/V8),"-")</f>
        <v>-</v>
      </c>
      <c r="AE8" s="48" t="str">
        <f>IFERROR(IF(Q8/X8&gt;100%,100%,Q8/X8),"-")</f>
        <v>-</v>
      </c>
      <c r="AF8" s="48">
        <f t="shared" ref="AF8:AG10" si="1">IFERROR(R8/$P8,"-")</f>
        <v>1</v>
      </c>
      <c r="AG8" s="48">
        <f t="shared" si="1"/>
        <v>0</v>
      </c>
      <c r="AH8" s="48" t="s">
        <v>219</v>
      </c>
      <c r="AI8" s="48" t="str">
        <f>IFERROR(IF(#REF!=0%,AE8,AE8*0.4+AH8*0.6),"-")</f>
        <v>-</v>
      </c>
      <c r="AJ8" s="48" t="str">
        <f t="shared" ref="AJ8" si="2">IFERROR(AI8*0.7+AC8*0.3,"-")</f>
        <v>-</v>
      </c>
      <c r="AK8" s="45"/>
    </row>
    <row r="9" spans="1:37" x14ac:dyDescent="0.25">
      <c r="A9" s="44" t="str">
        <f>IFERROR(VLOOKUP(D9,Reference!A:C,3,0),"-")</f>
        <v>Oph-15</v>
      </c>
      <c r="B9" s="80"/>
      <c r="C9" s="71" t="str">
        <f>VLOOKUP(G9,'Doctors Data'!$A:$C,3,0)</f>
        <v>SNB</v>
      </c>
      <c r="D9" s="13" t="str">
        <f>IFERROR(VLOOKUP(G9,'Doctors Data'!$A:$D,4,0),VLOOKUP(G9,BI!$A:$B,2,0))</f>
        <v>Ophthalmology</v>
      </c>
      <c r="E9" s="26"/>
      <c r="F9" s="13"/>
      <c r="G9" s="4" t="s">
        <v>242</v>
      </c>
      <c r="H9" s="4" t="str">
        <f>VLOOKUP(G9,'Doctors Data'!$A:$B,2,0)</f>
        <v>SPECIALIST</v>
      </c>
      <c r="I9" s="53">
        <f>'Apr Plan'!$H$2</f>
        <v>6</v>
      </c>
      <c r="J9" s="54">
        <f>VLOOKUP(G9,'Doctors Data'!$A:$G,7,0)</f>
        <v>6</v>
      </c>
      <c r="K9" s="11">
        <f>IFERROR(J9*I9*L9,"0")</f>
        <v>108</v>
      </c>
      <c r="L9" s="53">
        <f>VLOOKUP(G9,'Doctors Data'!$A:$E,5,0)</f>
        <v>3</v>
      </c>
      <c r="M9" s="53">
        <f>IFERROR(VLOOKUP($G9,BI!$A:$D,3,0),0)</f>
        <v>19</v>
      </c>
      <c r="N9" s="76">
        <f>SUMIFS('Exam &amp; Follow BI'!$J:$J,'Exam &amp; Follow BI'!$D:$D,$G9,'Exam &amp; Follow BI'!$L:$L,N$7)</f>
        <v>14</v>
      </c>
      <c r="O9" s="76">
        <f>SUMIFS('Exam &amp; Follow BI'!$J:$J,'Exam &amp; Follow BI'!$D:$D,$G9,'Exam &amp; Follow BI'!$L:$L,O$7)</f>
        <v>2</v>
      </c>
      <c r="P9" s="53">
        <f>IFERROR(VLOOKUP($G9,BI!$A:$D,4,0),0)</f>
        <v>3936.1</v>
      </c>
      <c r="Q9" s="53">
        <f>IFERROR(P9/M9,0)</f>
        <v>207.16315789473683</v>
      </c>
      <c r="R9" s="76">
        <f>IFERROR(VLOOKUP($G9,BI!$A:$F,5,0),0)</f>
        <v>3594.5499999999997</v>
      </c>
      <c r="S9" s="76">
        <f>IFERROR(VLOOKUP($G9,BI!$A:$F,6,0),0)</f>
        <v>341.54999999999995</v>
      </c>
      <c r="T9" s="206">
        <f>(Q9-X9)*M9</f>
        <v>3936.1</v>
      </c>
      <c r="U9" s="206">
        <f>(M9-V9)*X9</f>
        <v>0</v>
      </c>
      <c r="V9" s="76">
        <f>IFERROR(VLOOKUP($G9,'Apr Plan'!$C$7:$T$52,14,0),0)</f>
        <v>0</v>
      </c>
      <c r="W9" s="76">
        <f>IFERROR(VLOOKUP($G9,'Apr Plan'!$C$7:$T$52,15,0),0)</f>
        <v>0</v>
      </c>
      <c r="X9" s="53">
        <f>IFERROR(W9/V9,0)</f>
        <v>0</v>
      </c>
      <c r="Y9" s="76">
        <f>IFERROR(VLOOKUP($G9,'Apr Plan'!$C$7:$T$52,17,0),0)</f>
        <v>0</v>
      </c>
      <c r="Z9" s="76">
        <f>IFERROR(VLOOKUP($G9,'Apr Plan'!$C$7:$T$52,18,0),0)</f>
        <v>0</v>
      </c>
      <c r="AA9" s="92">
        <f t="shared" si="0"/>
        <v>0.875</v>
      </c>
      <c r="AB9" s="92">
        <f t="shared" si="0"/>
        <v>0.125</v>
      </c>
      <c r="AC9" s="48">
        <f>IFERROR(IF(SUM(N9:O9)/M9&gt;1,1,SUM(N9:O9)/M9),"-")</f>
        <v>0.84210526315789469</v>
      </c>
      <c r="AD9" s="48" t="str">
        <f>IFERROR(IF(M9/V9&gt;1,1,M9/V9),"-")</f>
        <v>-</v>
      </c>
      <c r="AE9" s="48" t="str">
        <f>IFERROR(IF(Q9/X9&gt;100%,100%,Q9/X9),"-")</f>
        <v>-</v>
      </c>
      <c r="AF9" s="48">
        <f t="shared" si="1"/>
        <v>0.91322628998246991</v>
      </c>
      <c r="AG9" s="48">
        <f t="shared" si="1"/>
        <v>8.6773710017530037E-2</v>
      </c>
      <c r="AH9" s="48" t="s">
        <v>219</v>
      </c>
      <c r="AI9" s="48" t="str">
        <f>IFERROR(IF(#REF!=0%,AE9,AE9*0.4+AH9*0.6),"-")</f>
        <v>-</v>
      </c>
      <c r="AJ9" s="48" t="str">
        <f>IFERROR(AI9*0.7+AC9*0.3,"-")</f>
        <v>-</v>
      </c>
    </row>
    <row r="10" spans="1:37" x14ac:dyDescent="0.25">
      <c r="A10" s="44" t="str">
        <f>IFERROR(VLOOKUP(D10,Reference!A:C,3,0),"-")</f>
        <v>Gen-9</v>
      </c>
      <c r="B10" s="80"/>
      <c r="C10" s="71" t="str">
        <f>VLOOKUP(G10,'Doctors Data'!$A:$C,3,0)</f>
        <v>SNB</v>
      </c>
      <c r="D10" s="13" t="str">
        <f>IFERROR(VLOOKUP(G10,'Doctors Data'!$A:$D,4,0),VLOOKUP(G10,BI!$A:$B,2,0))</f>
        <v>General Surgery</v>
      </c>
      <c r="E10" s="26"/>
      <c r="F10" s="13"/>
      <c r="G10" s="4" t="s">
        <v>222</v>
      </c>
      <c r="H10" s="4" t="str">
        <f>VLOOKUP(G10,'Doctors Data'!$A:$B,2,0)</f>
        <v>SPECIALIST</v>
      </c>
      <c r="I10" s="53">
        <f>'Apr Plan'!$H$2</f>
        <v>6</v>
      </c>
      <c r="J10" s="54">
        <f>VLOOKUP(G10,'Doctors Data'!$A:$G,7,0)</f>
        <v>3</v>
      </c>
      <c r="K10" s="11">
        <f>IFERROR(J10*I10*L10,"0")</f>
        <v>36</v>
      </c>
      <c r="L10" s="53">
        <f>VLOOKUP(G10,'Doctors Data'!$A:$E,5,0)</f>
        <v>2</v>
      </c>
      <c r="M10" s="53">
        <f>IFERROR(VLOOKUP($G10,BI!$A:$D,3,0),0)</f>
        <v>7</v>
      </c>
      <c r="N10" s="76">
        <f>SUMIFS('Exam &amp; Follow BI'!$J:$J,'Exam &amp; Follow BI'!$D:$D,$G10,'Exam &amp; Follow BI'!$L:$L,N$7)</f>
        <v>7</v>
      </c>
      <c r="O10" s="76">
        <f>SUMIFS('Exam &amp; Follow BI'!$J:$J,'Exam &amp; Follow BI'!$D:$D,$G10,'Exam &amp; Follow BI'!$L:$L,O$7)</f>
        <v>6</v>
      </c>
      <c r="P10" s="53">
        <f>IFERROR(VLOOKUP($G10,BI!$A:$D,4,0),0)</f>
        <v>2020.9699999999998</v>
      </c>
      <c r="Q10" s="53">
        <f>IFERROR(P10/M10,0)</f>
        <v>288.70999999999998</v>
      </c>
      <c r="R10" s="76">
        <f>IFERROR(VLOOKUP($G10,BI!$A:$F,5,0),0)</f>
        <v>2020.9699999999998</v>
      </c>
      <c r="S10" s="76">
        <f>IFERROR(VLOOKUP($G10,BI!$A:$F,6,0),0)</f>
        <v>0</v>
      </c>
      <c r="T10" s="206">
        <f>(Q10-X10)*M10</f>
        <v>-1034.5300000000007</v>
      </c>
      <c r="U10" s="206">
        <f>(M10-V10)*X10</f>
        <v>-6372.9000000000015</v>
      </c>
      <c r="V10" s="76">
        <f>IFERROR(VLOOKUP($G10,'Apr Plan'!$C$7:$T$52,14,0),0)</f>
        <v>21.6</v>
      </c>
      <c r="W10" s="76">
        <f>IFERROR(VLOOKUP($G10,'Apr Plan'!$C$7:$T$52,15,0),0)</f>
        <v>9428.4000000000015</v>
      </c>
      <c r="X10" s="53">
        <f>IFERROR(W10/V10,0)</f>
        <v>436.50000000000006</v>
      </c>
      <c r="Y10" s="76">
        <f>IFERROR(VLOOKUP($G10,'Apr Plan'!$C$7:$T$52,17,0),0)</f>
        <v>0</v>
      </c>
      <c r="Z10" s="76">
        <f>IFERROR(VLOOKUP($G10,'Apr Plan'!$C$7:$T$52,18,0),0)</f>
        <v>0</v>
      </c>
      <c r="AA10" s="92">
        <f t="shared" si="0"/>
        <v>0.53846153846153844</v>
      </c>
      <c r="AB10" s="92">
        <f t="shared" si="0"/>
        <v>0.46153846153846156</v>
      </c>
      <c r="AC10" s="48">
        <f>IFERROR(IF(SUM(N10:O10)/M10&gt;1,1,SUM(N10:O10)/M10),"-")</f>
        <v>1</v>
      </c>
      <c r="AD10" s="48">
        <f>IFERROR(IF(M10/V10&gt;1,1,M10/V10),"-")</f>
        <v>0.32407407407407407</v>
      </c>
      <c r="AE10" s="48">
        <f>IFERROR(IF(Q10/X10&gt;100%,100%,Q10/X10),"-")</f>
        <v>0.6614203894616264</v>
      </c>
      <c r="AF10" s="48">
        <f t="shared" si="1"/>
        <v>1</v>
      </c>
      <c r="AG10" s="48">
        <f t="shared" si="1"/>
        <v>0</v>
      </c>
      <c r="AH10" s="48" t="s">
        <v>219</v>
      </c>
      <c r="AI10" s="48" t="str">
        <f>IFERROR(IF(#REF!=0%,AE10,AE10*0.4+AH10*0.6),"-")</f>
        <v>-</v>
      </c>
      <c r="AJ10" s="48" t="str">
        <f>IFERROR(AI10*0.7+AC10*0.3,"-")</f>
        <v>-</v>
      </c>
    </row>
    <row r="11" spans="1:37" x14ac:dyDescent="0.25">
      <c r="A11" s="44" t="str">
        <f>IFERROR(VLOOKUP(D11,Reference!A:C,3,0),"-")</f>
        <v>Ort-17</v>
      </c>
      <c r="B11" s="80"/>
      <c r="C11" s="71" t="str">
        <f>VLOOKUP(G11,'Doctors Data'!$A:$C,3,0)</f>
        <v>FWZ</v>
      </c>
      <c r="D11" s="13" t="str">
        <f>IFERROR(VLOOKUP(G11,'Doctors Data'!$A:$D,4,0),VLOOKUP(G11,BI!$A:$B,2,0))</f>
        <v>Orthopedics</v>
      </c>
      <c r="E11" s="26"/>
      <c r="F11" s="13"/>
      <c r="G11" s="4" t="s">
        <v>408</v>
      </c>
      <c r="H11" s="4" t="str">
        <f>VLOOKUP(G11,'Doctors Data'!$A:$B,2,0)</f>
        <v>SPECIALIST</v>
      </c>
      <c r="I11" s="53">
        <f>'Apr Plan'!$H$2</f>
        <v>6</v>
      </c>
      <c r="J11" s="54">
        <f>VLOOKUP(G11,'Doctors Data'!$A:$G,7,0)</f>
        <v>6</v>
      </c>
      <c r="K11" s="11">
        <f t="shared" ref="K11:K13" si="3">IFERROR(J11*I11*L11,"0")</f>
        <v>108</v>
      </c>
      <c r="L11" s="53">
        <f>VLOOKUP(G11,'Doctors Data'!$A:$E,5,0)</f>
        <v>3</v>
      </c>
      <c r="M11" s="53">
        <f>IFERROR(VLOOKUP($G11,BI!$A:$D,3,0),0)</f>
        <v>0</v>
      </c>
      <c r="N11" s="76">
        <f>SUMIFS('Exam &amp; Follow BI'!$J:$J,'Exam &amp; Follow BI'!$D:$D,$G11,'Exam &amp; Follow BI'!$L:$L,N$7)</f>
        <v>0</v>
      </c>
      <c r="O11" s="76">
        <f>SUMIFS('Exam &amp; Follow BI'!$J:$J,'Exam &amp; Follow BI'!$D:$D,$G11,'Exam &amp; Follow BI'!$L:$L,O$7)</f>
        <v>0</v>
      </c>
      <c r="P11" s="53">
        <f>IFERROR(VLOOKUP($G11,BI!$A:$D,4,0),0)</f>
        <v>0</v>
      </c>
      <c r="Q11" s="53">
        <f t="shared" ref="Q11:Q13" si="4">IFERROR(P11/M11,0)</f>
        <v>0</v>
      </c>
      <c r="R11" s="76">
        <f>IFERROR(VLOOKUP($G11,BI!$A:$F,5,0),0)</f>
        <v>0</v>
      </c>
      <c r="S11" s="76">
        <f>IFERROR(VLOOKUP($G11,BI!$A:$F,6,0),0)</f>
        <v>0</v>
      </c>
      <c r="T11" s="206">
        <f t="shared" ref="T11:T13" si="5">(Q11-X11)*M11</f>
        <v>0</v>
      </c>
      <c r="U11" s="206">
        <f t="shared" ref="U11:U13" si="6">(M11-V11)*X11</f>
        <v>0</v>
      </c>
      <c r="V11" s="76">
        <f>IFERROR(VLOOKUP($G11,'Apr Plan'!$C$7:$T$52,14,0),0)</f>
        <v>0</v>
      </c>
      <c r="W11" s="76">
        <f>IFERROR(VLOOKUP($G11,'Apr Plan'!$C$7:$T$52,15,0),0)</f>
        <v>0</v>
      </c>
      <c r="X11" s="53">
        <f t="shared" ref="X11:X13" si="7">IFERROR(W11/V11,0)</f>
        <v>0</v>
      </c>
      <c r="Y11" s="76">
        <f>IFERROR(VLOOKUP($G11,'Apr Plan'!$C$7:$T$52,17,0),0)</f>
        <v>0</v>
      </c>
      <c r="Z11" s="76">
        <f>IFERROR(VLOOKUP($G11,'Apr Plan'!$C$7:$T$52,18,0),0)</f>
        <v>0</v>
      </c>
      <c r="AA11" s="92" t="str">
        <f t="shared" ref="AA11:AA13" si="8">IFERROR(N11/SUM($N11:$O11),"-")</f>
        <v>-</v>
      </c>
      <c r="AB11" s="92" t="str">
        <f t="shared" ref="AB11:AB13" si="9">IFERROR(O11/SUM($N11:$O11),"-")</f>
        <v>-</v>
      </c>
      <c r="AC11" s="48" t="str">
        <f t="shared" ref="AC11:AC13" si="10">IFERROR(IF(SUM(N11:O11)/M11&gt;1,1,SUM(N11:O11)/M11),"-")</f>
        <v>-</v>
      </c>
      <c r="AD11" s="48" t="str">
        <f t="shared" ref="AD11:AD13" si="11">IFERROR(IF(M11/V11&gt;1,1,M11/V11),"-")</f>
        <v>-</v>
      </c>
      <c r="AE11" s="48" t="str">
        <f t="shared" ref="AE11:AE13" si="12">IFERROR(IF(Q11/X11&gt;100%,100%,Q11/X11),"-")</f>
        <v>-</v>
      </c>
      <c r="AF11" s="48" t="str">
        <f t="shared" ref="AF11:AF13" si="13">IFERROR(R11/$P11,"-")</f>
        <v>-</v>
      </c>
      <c r="AG11" s="48" t="str">
        <f t="shared" ref="AG11:AG13" si="14">IFERROR(S11/$P11,"-")</f>
        <v>-</v>
      </c>
      <c r="AH11" s="48" t="s">
        <v>219</v>
      </c>
      <c r="AI11" s="48" t="str">
        <f>IFERROR(IF(#REF!=0%,AE11,AE11*0.4+AH11*0.6),"-")</f>
        <v>-</v>
      </c>
      <c r="AJ11" s="48" t="str">
        <f t="shared" ref="AJ11:AJ13" si="15">IFERROR(AI11*0.7+AC11*0.3,"-")</f>
        <v>-</v>
      </c>
    </row>
    <row r="12" spans="1:37" x14ac:dyDescent="0.25">
      <c r="A12" s="44" t="str">
        <f>IFERROR(VLOOKUP(D12,Reference!A:C,3,0),"-")</f>
        <v>Ort-17</v>
      </c>
      <c r="B12" s="80"/>
      <c r="C12" s="71" t="str">
        <f>VLOOKUP(G12,'Doctors Data'!$A:$C,3,0)</f>
        <v>SNB</v>
      </c>
      <c r="D12" s="13" t="str">
        <f>IFERROR(VLOOKUP(G12,'Doctors Data'!$A:$D,4,0),VLOOKUP(G12,BI!$A:$B,2,0))</f>
        <v>Orthopedics</v>
      </c>
      <c r="E12" s="26"/>
      <c r="F12" s="13"/>
      <c r="G12" s="4" t="s">
        <v>410</v>
      </c>
      <c r="H12" s="4" t="str">
        <f>VLOOKUP(G12,'Doctors Data'!$A:$B,2,0)</f>
        <v>CONSULTANT</v>
      </c>
      <c r="I12" s="53">
        <f>'Apr Plan'!$H$2</f>
        <v>6</v>
      </c>
      <c r="J12" s="54">
        <f>VLOOKUP(G12,'Doctors Data'!$A:$G,7,0)</f>
        <v>6</v>
      </c>
      <c r="K12" s="11">
        <f t="shared" si="3"/>
        <v>108</v>
      </c>
      <c r="L12" s="53">
        <f>VLOOKUP(G12,'Doctors Data'!$A:$E,5,0)</f>
        <v>3</v>
      </c>
      <c r="M12" s="53">
        <f>IFERROR(VLOOKUP($G12,BI!$A:$D,3,0),0)</f>
        <v>0</v>
      </c>
      <c r="N12" s="76">
        <f>SUMIFS('Exam &amp; Follow BI'!$J:$J,'Exam &amp; Follow BI'!$D:$D,$G12,'Exam &amp; Follow BI'!$L:$L,N$7)</f>
        <v>0</v>
      </c>
      <c r="O12" s="76">
        <f>SUMIFS('Exam &amp; Follow BI'!$J:$J,'Exam &amp; Follow BI'!$D:$D,$G12,'Exam &amp; Follow BI'!$L:$L,O$7)</f>
        <v>0</v>
      </c>
      <c r="P12" s="53">
        <f>IFERROR(VLOOKUP($G12,BI!$A:$D,4,0),0)</f>
        <v>0</v>
      </c>
      <c r="Q12" s="53">
        <f t="shared" si="4"/>
        <v>0</v>
      </c>
      <c r="R12" s="76">
        <f>IFERROR(VLOOKUP($G12,BI!$A:$F,5,0),0)</f>
        <v>0</v>
      </c>
      <c r="S12" s="76">
        <f>IFERROR(VLOOKUP($G12,BI!$A:$F,6,0),0)</f>
        <v>0</v>
      </c>
      <c r="T12" s="206">
        <f t="shared" si="5"/>
        <v>0</v>
      </c>
      <c r="U12" s="206">
        <f t="shared" si="6"/>
        <v>0</v>
      </c>
      <c r="V12" s="76">
        <f>IFERROR(VLOOKUP($G12,'Apr Plan'!$C$7:$T$52,14,0),0)</f>
        <v>0</v>
      </c>
      <c r="W12" s="76">
        <f>IFERROR(VLOOKUP($G12,'Apr Plan'!$C$7:$T$52,15,0),0)</f>
        <v>0</v>
      </c>
      <c r="X12" s="53">
        <f t="shared" si="7"/>
        <v>0</v>
      </c>
      <c r="Y12" s="76">
        <f>IFERROR(VLOOKUP($G12,'Apr Plan'!$C$7:$T$52,17,0),0)</f>
        <v>0</v>
      </c>
      <c r="Z12" s="76">
        <f>IFERROR(VLOOKUP($G12,'Apr Plan'!$C$7:$T$52,18,0),0)</f>
        <v>0</v>
      </c>
      <c r="AA12" s="92" t="str">
        <f t="shared" si="8"/>
        <v>-</v>
      </c>
      <c r="AB12" s="92" t="str">
        <f t="shared" si="9"/>
        <v>-</v>
      </c>
      <c r="AC12" s="48" t="str">
        <f t="shared" si="10"/>
        <v>-</v>
      </c>
      <c r="AD12" s="48" t="str">
        <f t="shared" si="11"/>
        <v>-</v>
      </c>
      <c r="AE12" s="48" t="str">
        <f t="shared" si="12"/>
        <v>-</v>
      </c>
      <c r="AF12" s="48" t="str">
        <f t="shared" si="13"/>
        <v>-</v>
      </c>
      <c r="AG12" s="48" t="str">
        <f t="shared" si="14"/>
        <v>-</v>
      </c>
      <c r="AH12" s="48" t="s">
        <v>219</v>
      </c>
      <c r="AI12" s="48" t="str">
        <f>IFERROR(IF(#REF!=0%,AE12,AE12*0.4+AH12*0.6),"-")</f>
        <v>-</v>
      </c>
      <c r="AJ12" s="48" t="str">
        <f t="shared" si="15"/>
        <v>-</v>
      </c>
    </row>
    <row r="13" spans="1:37" x14ac:dyDescent="0.25">
      <c r="A13" s="44" t="str">
        <f>IFERROR(VLOOKUP(D13,Reference!A:C,3,0),"-")</f>
        <v>Oph-15</v>
      </c>
      <c r="B13" s="80"/>
      <c r="C13" s="71" t="str">
        <f>VLOOKUP(G13,'Doctors Data'!$A:$C,3,0)</f>
        <v>SNB</v>
      </c>
      <c r="D13" s="13" t="str">
        <f>IFERROR(VLOOKUP(G13,'Doctors Data'!$A:$D,4,0),VLOOKUP(G13,BI!$A:$B,2,0))</f>
        <v>Ophthalmology</v>
      </c>
      <c r="E13" s="26"/>
      <c r="F13" s="13"/>
      <c r="G13" s="4" t="s">
        <v>409</v>
      </c>
      <c r="H13" s="4" t="str">
        <f>VLOOKUP(G13,'Doctors Data'!$A:$B,2,0)</f>
        <v>SPECIALIST</v>
      </c>
      <c r="I13" s="53">
        <f>'Apr Plan'!$H$2</f>
        <v>6</v>
      </c>
      <c r="J13" s="54">
        <f>VLOOKUP(G13,'Doctors Data'!$A:$G,7,0)</f>
        <v>6</v>
      </c>
      <c r="K13" s="11">
        <f t="shared" si="3"/>
        <v>108</v>
      </c>
      <c r="L13" s="53">
        <f>VLOOKUP(G13,'Doctors Data'!$A:$E,5,0)</f>
        <v>3</v>
      </c>
      <c r="M13" s="53">
        <f>IFERROR(VLOOKUP($G13,BI!$A:$D,3,0),0)</f>
        <v>16</v>
      </c>
      <c r="N13" s="76">
        <f>SUMIFS('Exam &amp; Follow BI'!$J:$J,'Exam &amp; Follow BI'!$D:$D,$G13,'Exam &amp; Follow BI'!$L:$L,N$7)</f>
        <v>11</v>
      </c>
      <c r="O13" s="76">
        <f>SUMIFS('Exam &amp; Follow BI'!$J:$J,'Exam &amp; Follow BI'!$D:$D,$G13,'Exam &amp; Follow BI'!$L:$L,O$7)</f>
        <v>0</v>
      </c>
      <c r="P13" s="53">
        <f>IFERROR(VLOOKUP($G13,BI!$A:$D,4,0),0)</f>
        <v>1861.5500000000002</v>
      </c>
      <c r="Q13" s="53">
        <f t="shared" si="4"/>
        <v>116.34687500000001</v>
      </c>
      <c r="R13" s="76">
        <f>IFERROR(VLOOKUP($G13,BI!$A:$F,5,0),0)</f>
        <v>1768.4</v>
      </c>
      <c r="S13" s="76">
        <f>IFERROR(VLOOKUP($G13,BI!$A:$F,6,0),0)</f>
        <v>93.15</v>
      </c>
      <c r="T13" s="206">
        <f t="shared" si="5"/>
        <v>1861.5500000000002</v>
      </c>
      <c r="U13" s="206">
        <f t="shared" si="6"/>
        <v>0</v>
      </c>
      <c r="V13" s="76">
        <f>IFERROR(VLOOKUP($G13,'Apr Plan'!$C$7:$T$52,14,0),0)</f>
        <v>0</v>
      </c>
      <c r="W13" s="76">
        <f>IFERROR(VLOOKUP($G13,'Apr Plan'!$C$7:$T$52,15,0),0)</f>
        <v>0</v>
      </c>
      <c r="X13" s="53">
        <f t="shared" si="7"/>
        <v>0</v>
      </c>
      <c r="Y13" s="76">
        <f>IFERROR(VLOOKUP($G13,'Apr Plan'!$C$7:$T$52,17,0),0)</f>
        <v>0</v>
      </c>
      <c r="Z13" s="76">
        <f>IFERROR(VLOOKUP($G13,'Apr Plan'!$C$7:$T$52,18,0),0)</f>
        <v>0</v>
      </c>
      <c r="AA13" s="92">
        <f t="shared" si="8"/>
        <v>1</v>
      </c>
      <c r="AB13" s="92">
        <f t="shared" si="9"/>
        <v>0</v>
      </c>
      <c r="AC13" s="48">
        <f t="shared" si="10"/>
        <v>0.6875</v>
      </c>
      <c r="AD13" s="48" t="str">
        <f t="shared" si="11"/>
        <v>-</v>
      </c>
      <c r="AE13" s="48" t="str">
        <f t="shared" si="12"/>
        <v>-</v>
      </c>
      <c r="AF13" s="48">
        <f t="shared" si="13"/>
        <v>0.94996105396040931</v>
      </c>
      <c r="AG13" s="48">
        <f t="shared" si="14"/>
        <v>5.0038946039590665E-2</v>
      </c>
      <c r="AH13" s="48" t="s">
        <v>219</v>
      </c>
      <c r="AI13" s="48" t="str">
        <f>IFERROR(IF(#REF!=0%,AE13,AE13*0.4+AH13*0.6),"-")</f>
        <v>-</v>
      </c>
      <c r="AJ13" s="48" t="str">
        <f t="shared" si="15"/>
        <v>-</v>
      </c>
    </row>
    <row r="14" spans="1:37" x14ac:dyDescent="0.25">
      <c r="A14" s="44" t="str">
        <f>IFERROR(VLOOKUP(D14,Reference!A:C,3,0),"-")</f>
        <v>Oph-15</v>
      </c>
      <c r="B14" s="80"/>
      <c r="C14" s="71" t="str">
        <f>VLOOKUP(G14,'Doctors Data'!$A:$C,3,0)</f>
        <v>SNB</v>
      </c>
      <c r="D14" s="13" t="str">
        <f>IFERROR(VLOOKUP(G14,'Doctors Data'!$A:$D,4,0),VLOOKUP(G14,BI!$A:$B,2,0))</f>
        <v>Ophthalmology</v>
      </c>
      <c r="E14" s="26"/>
      <c r="F14" s="13"/>
      <c r="G14" s="4" t="s">
        <v>429</v>
      </c>
      <c r="H14" s="4" t="str">
        <f>VLOOKUP(G14,'Doctors Data'!$A:$B,2,0)</f>
        <v>CONSULTANT</v>
      </c>
      <c r="I14" s="53">
        <f>'Apr Plan'!$H$2</f>
        <v>6</v>
      </c>
      <c r="J14" s="54">
        <f>VLOOKUP(G14,'Doctors Data'!$A:$G,7,0)</f>
        <v>6</v>
      </c>
      <c r="K14" s="11">
        <f t="shared" ref="K14" si="16">IFERROR(J14*I14*L14,"0")</f>
        <v>108</v>
      </c>
      <c r="L14" s="53">
        <f>VLOOKUP(G14,'Doctors Data'!$A:$E,5,0)</f>
        <v>3</v>
      </c>
      <c r="M14" s="53">
        <f>IFERROR(VLOOKUP($G14,BI!$A:$D,3,0),0)</f>
        <v>8</v>
      </c>
      <c r="N14" s="76">
        <f>SUMIFS('Exam &amp; Follow BI'!$J:$J,'Exam &amp; Follow BI'!$D:$D,$G14,'Exam &amp; Follow BI'!$L:$L,N$7)</f>
        <v>4</v>
      </c>
      <c r="O14" s="76">
        <f>SUMIFS('Exam &amp; Follow BI'!$J:$J,'Exam &amp; Follow BI'!$D:$D,$G14,'Exam &amp; Follow BI'!$L:$L,O$7)</f>
        <v>0</v>
      </c>
      <c r="P14" s="53">
        <f>IFERROR(VLOOKUP($G14,BI!$A:$D,4,0),0)</f>
        <v>1035.75</v>
      </c>
      <c r="Q14" s="53">
        <f t="shared" ref="Q14" si="17">IFERROR(P14/M14,0)</f>
        <v>129.46875</v>
      </c>
      <c r="R14" s="76">
        <f>IFERROR(VLOOKUP($G14,BI!$A:$F,5,0),0)</f>
        <v>942.6</v>
      </c>
      <c r="S14" s="76">
        <f>IFERROR(VLOOKUP($G14,BI!$A:$F,6,0),0)</f>
        <v>93.15</v>
      </c>
      <c r="T14" s="206">
        <f t="shared" ref="T14" si="18">(Q14-X14)*M14</f>
        <v>1035.75</v>
      </c>
      <c r="U14" s="206">
        <f t="shared" ref="U14" si="19">(M14-V14)*X14</f>
        <v>0</v>
      </c>
      <c r="V14" s="76">
        <f>IFERROR(VLOOKUP($G14,'Apr Plan'!$C$7:$T$52,14,0),0)</f>
        <v>0</v>
      </c>
      <c r="W14" s="76">
        <f>IFERROR(VLOOKUP($G14,'Apr Plan'!$C$7:$T$52,15,0),0)</f>
        <v>0</v>
      </c>
      <c r="X14" s="53">
        <f t="shared" ref="X14" si="20">IFERROR(W14/V14,0)</f>
        <v>0</v>
      </c>
      <c r="Y14" s="76">
        <f>IFERROR(VLOOKUP($G14,'Apr Plan'!$C$7:$T$52,17,0),0)</f>
        <v>0</v>
      </c>
      <c r="Z14" s="76">
        <f>IFERROR(VLOOKUP($G14,'Apr Plan'!$C$7:$T$52,18,0),0)</f>
        <v>0</v>
      </c>
      <c r="AA14" s="92">
        <f t="shared" ref="AA14" si="21">IFERROR(N14/SUM($N14:$O14),"-")</f>
        <v>1</v>
      </c>
      <c r="AB14" s="92">
        <f t="shared" ref="AB14" si="22">IFERROR(O14/SUM($N14:$O14),"-")</f>
        <v>0</v>
      </c>
      <c r="AC14" s="48">
        <f t="shared" ref="AC14" si="23">IFERROR(IF(SUM(N14:O14)/M14&gt;1,1,SUM(N14:O14)/M14),"-")</f>
        <v>0.5</v>
      </c>
      <c r="AD14" s="48" t="str">
        <f t="shared" ref="AD14" si="24">IFERROR(IF(M14/V14&gt;1,1,M14/V14),"-")</f>
        <v>-</v>
      </c>
      <c r="AE14" s="48" t="str">
        <f t="shared" ref="AE14" si="25">IFERROR(IF(Q14/X14&gt;100%,100%,Q14/X14),"-")</f>
        <v>-</v>
      </c>
      <c r="AF14" s="48">
        <f t="shared" ref="AF14" si="26">IFERROR(R14/$P14,"-")</f>
        <v>0.91006517016654598</v>
      </c>
      <c r="AG14" s="48">
        <f t="shared" ref="AG14" si="27">IFERROR(S14/$P14,"-")</f>
        <v>8.9934829833454022E-2</v>
      </c>
      <c r="AH14" s="48" t="s">
        <v>219</v>
      </c>
      <c r="AI14" s="48" t="str">
        <f>IFERROR(IF(#REF!=0%,AE14,AE14*0.4+AH14*0.6),"-")</f>
        <v>-</v>
      </c>
      <c r="AJ14" s="48" t="str">
        <f t="shared" ref="AJ14" si="28">IFERROR(AI14*0.7+AC14*0.3,"-")</f>
        <v>-</v>
      </c>
    </row>
    <row r="15" spans="1:37" x14ac:dyDescent="0.25">
      <c r="A15" s="44" t="str">
        <f>IFERROR(VLOOKUP(D15,Reference!A:C,3,0),"-")</f>
        <v>Gen-9</v>
      </c>
      <c r="B15" s="80"/>
      <c r="C15" s="71" t="str">
        <f>VLOOKUP(G15,'Doctors Data'!$A:$C,3,0)</f>
        <v>FWZ</v>
      </c>
      <c r="D15" s="13" t="str">
        <f>IFERROR(VLOOKUP(G15,'Doctors Data'!$A:$D,4,0),VLOOKUP(G15,BI!$A:$B,2,0))</f>
        <v>General Surgery</v>
      </c>
      <c r="E15" s="26"/>
      <c r="F15" s="13"/>
      <c r="G15" s="4" t="s">
        <v>436</v>
      </c>
      <c r="H15" s="4" t="str">
        <f>VLOOKUP(G15,'Doctors Data'!$A:$B,2,0)</f>
        <v>SPECIALIST</v>
      </c>
      <c r="I15" s="53">
        <f>'Apr Plan'!$H$2</f>
        <v>6</v>
      </c>
      <c r="J15" s="54">
        <f>VLOOKUP(G15,'Doctors Data'!$A:$G,7,0)</f>
        <v>6</v>
      </c>
      <c r="K15" s="11">
        <f t="shared" ref="K15" si="29">IFERROR(J15*I15*L15,"0")</f>
        <v>72</v>
      </c>
      <c r="L15" s="53">
        <f>VLOOKUP(G15,'Doctors Data'!$A:$E,5,0)</f>
        <v>2</v>
      </c>
      <c r="M15" s="53">
        <f>IFERROR(VLOOKUP($G15,BI!$A:$D,3,0),0)</f>
        <v>0</v>
      </c>
      <c r="N15" s="76">
        <f>SUMIFS('Exam &amp; Follow BI'!$J:$J,'Exam &amp; Follow BI'!$D:$D,$G15,'Exam &amp; Follow BI'!$L:$L,N$7)</f>
        <v>0</v>
      </c>
      <c r="O15" s="76">
        <f>SUMIFS('Exam &amp; Follow BI'!$J:$J,'Exam &amp; Follow BI'!$D:$D,$G15,'Exam &amp; Follow BI'!$L:$L,O$7)</f>
        <v>0</v>
      </c>
      <c r="P15" s="53">
        <f>IFERROR(VLOOKUP($G15,BI!$A:$D,4,0),0)</f>
        <v>0</v>
      </c>
      <c r="Q15" s="53">
        <f t="shared" ref="Q15" si="30">IFERROR(P15/M15,0)</f>
        <v>0</v>
      </c>
      <c r="R15" s="76">
        <f>IFERROR(VLOOKUP($G15,BI!$A:$F,5,0),0)</f>
        <v>0</v>
      </c>
      <c r="S15" s="76">
        <f>IFERROR(VLOOKUP($G15,BI!$A:$F,6,0),0)</f>
        <v>0</v>
      </c>
      <c r="T15" s="206">
        <f t="shared" ref="T15" si="31">(Q15-X15)*M15</f>
        <v>0</v>
      </c>
      <c r="U15" s="206">
        <f t="shared" ref="U15" si="32">(M15-V15)*X15</f>
        <v>0</v>
      </c>
      <c r="V15" s="76">
        <f>IFERROR(VLOOKUP($G15,'Apr Plan'!$C$7:$T$52,14,0),0)</f>
        <v>0</v>
      </c>
      <c r="W15" s="76">
        <f>IFERROR(VLOOKUP($G15,'Apr Plan'!$C$7:$T$52,15,0),0)</f>
        <v>0</v>
      </c>
      <c r="X15" s="53">
        <f t="shared" ref="X15" si="33">IFERROR(W15/V15,0)</f>
        <v>0</v>
      </c>
      <c r="Y15" s="76">
        <f>IFERROR(VLOOKUP($G15,'Apr Plan'!$C$7:$T$52,17,0),0)</f>
        <v>0</v>
      </c>
      <c r="Z15" s="76">
        <f>IFERROR(VLOOKUP($G15,'Apr Plan'!$C$7:$T$52,18,0),0)</f>
        <v>0</v>
      </c>
      <c r="AA15" s="92" t="str">
        <f t="shared" ref="AA15" si="34">IFERROR(N15/SUM($N15:$O15),"-")</f>
        <v>-</v>
      </c>
      <c r="AB15" s="92" t="str">
        <f t="shared" ref="AB15" si="35">IFERROR(O15/SUM($N15:$O15),"-")</f>
        <v>-</v>
      </c>
      <c r="AC15" s="48" t="str">
        <f t="shared" ref="AC15" si="36">IFERROR(IF(SUM(N15:O15)/M15&gt;1,1,SUM(N15:O15)/M15),"-")</f>
        <v>-</v>
      </c>
      <c r="AD15" s="48" t="str">
        <f t="shared" ref="AD15" si="37">IFERROR(IF(M15/V15&gt;1,1,M15/V15),"-")</f>
        <v>-</v>
      </c>
      <c r="AE15" s="48" t="str">
        <f t="shared" ref="AE15" si="38">IFERROR(IF(Q15/X15&gt;100%,100%,Q15/X15),"-")</f>
        <v>-</v>
      </c>
      <c r="AF15" s="48" t="str">
        <f t="shared" ref="AF15" si="39">IFERROR(R15/$P15,"-")</f>
        <v>-</v>
      </c>
      <c r="AG15" s="48" t="str">
        <f t="shared" ref="AG15" si="40">IFERROR(S15/$P15,"-")</f>
        <v>-</v>
      </c>
      <c r="AH15" s="48" t="s">
        <v>219</v>
      </c>
      <c r="AI15" s="48" t="str">
        <f>IFERROR(IF(#REF!=0%,AE15,AE15*0.4+AH15*0.6),"-")</f>
        <v>-</v>
      </c>
      <c r="AJ15" s="48" t="str">
        <f t="shared" ref="AJ15" si="41">IFERROR(AI15*0.7+AC15*0.3,"-")</f>
        <v>-</v>
      </c>
    </row>
  </sheetData>
  <mergeCells count="22">
    <mergeCell ref="G6:G7"/>
    <mergeCell ref="AA6:AJ6"/>
    <mergeCell ref="L6:L7"/>
    <mergeCell ref="M6:Q6"/>
    <mergeCell ref="R6:S6"/>
    <mergeCell ref="T6:U6"/>
    <mergeCell ref="O1:Q1"/>
    <mergeCell ref="Y6:Z6"/>
    <mergeCell ref="V6:X6"/>
    <mergeCell ref="B6:B7"/>
    <mergeCell ref="C1:D3"/>
    <mergeCell ref="E1:I1"/>
    <mergeCell ref="J1:K1"/>
    <mergeCell ref="L1:N1"/>
    <mergeCell ref="I6:I7"/>
    <mergeCell ref="J6:J7"/>
    <mergeCell ref="K6:K7"/>
    <mergeCell ref="H6:H7"/>
    <mergeCell ref="C6:C7"/>
    <mergeCell ref="D6:D7"/>
    <mergeCell ref="E6:E7"/>
    <mergeCell ref="F6:F7"/>
  </mergeCells>
  <conditionalFormatting sqref="G16:G1048576 G4:G10">
    <cfRule type="duplicateValues" dxfId="10252" priority="19"/>
  </conditionalFormatting>
  <conditionalFormatting sqref="G10">
    <cfRule type="duplicateValues" dxfId="10251" priority="347"/>
  </conditionalFormatting>
  <conditionalFormatting sqref="G8:G9">
    <cfRule type="duplicateValues" dxfId="10250" priority="351"/>
  </conditionalFormatting>
  <conditionalFormatting sqref="G8:G10">
    <cfRule type="duplicateValues" dxfId="10249" priority="352"/>
  </conditionalFormatting>
  <conditionalFormatting sqref="O3:P3">
    <cfRule type="colorScale" priority="14">
      <colorScale>
        <cfvo type="min"/>
        <cfvo type="percentile" val="50"/>
        <cfvo type="max"/>
        <color rgb="FF63BE7B"/>
        <color rgb="FFFFEB84"/>
        <color rgb="FFF8696B"/>
      </colorScale>
    </cfRule>
  </conditionalFormatting>
  <conditionalFormatting sqref="AJ8:AJ15">
    <cfRule type="colorScale" priority="382">
      <colorScale>
        <cfvo type="min"/>
        <cfvo type="percentile" val="50"/>
        <cfvo type="max"/>
        <color rgb="FFF8696B"/>
        <color rgb="FFFFEB84"/>
        <color rgb="FF63BE7B"/>
      </colorScale>
    </cfRule>
  </conditionalFormatting>
  <conditionalFormatting sqref="AA8:AA15">
    <cfRule type="colorScale" priority="386">
      <colorScale>
        <cfvo type="min"/>
        <cfvo type="percentile" val="50"/>
        <cfvo type="max"/>
        <color rgb="FF63BE7B"/>
        <color rgb="FFFFEB84"/>
        <color rgb="FFF8696B"/>
      </colorScale>
    </cfRule>
  </conditionalFormatting>
  <conditionalFormatting sqref="AB8:AB15">
    <cfRule type="colorScale" priority="388">
      <colorScale>
        <cfvo type="min"/>
        <cfvo type="percentile" val="50"/>
        <cfvo type="max"/>
        <color rgb="FFF8696B"/>
        <color rgb="FFFFEB84"/>
        <color rgb="FF63BE7B"/>
      </colorScale>
    </cfRule>
  </conditionalFormatting>
  <conditionalFormatting sqref="G11:G14">
    <cfRule type="duplicateValues" dxfId="10248" priority="390"/>
  </conditionalFormatting>
  <conditionalFormatting sqref="G15">
    <cfRule type="duplicateValues" dxfId="10247" priority="1"/>
  </conditionalFormatting>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10D91-2AAB-40F4-9759-A20D1C27082B}">
  <sheetPr codeName="Sheet5"/>
  <dimension ref="A2:AA66"/>
  <sheetViews>
    <sheetView showGridLines="0" zoomScale="80" zoomScaleNormal="80" workbookViewId="0">
      <selection activeCell="S55" sqref="S55"/>
    </sheetView>
  </sheetViews>
  <sheetFormatPr defaultRowHeight="15" x14ac:dyDescent="0.25"/>
  <cols>
    <col min="1" max="1" width="49" bestFit="1" customWidth="1"/>
    <col min="2" max="2" width="26.42578125" bestFit="1" customWidth="1"/>
    <col min="3" max="6" width="18.28515625" bestFit="1" customWidth="1"/>
    <col min="7" max="8" width="9.42578125" bestFit="1" customWidth="1"/>
    <col min="9" max="9" width="14.85546875" bestFit="1" customWidth="1"/>
    <col min="10" max="10" width="17.28515625" bestFit="1" customWidth="1"/>
    <col min="11" max="11" width="49" bestFit="1" customWidth="1"/>
    <col min="12" max="12" width="22.7109375" customWidth="1"/>
    <col min="13" max="16" width="17.85546875" bestFit="1" customWidth="1"/>
    <col min="17" max="17" width="9.42578125" bestFit="1" customWidth="1"/>
    <col min="18" max="22" width="17.28515625" bestFit="1" customWidth="1"/>
    <col min="23" max="23" width="10.7109375" bestFit="1" customWidth="1"/>
    <col min="25" max="26" width="10.5703125" bestFit="1" customWidth="1"/>
    <col min="27" max="27" width="12.140625" bestFit="1" customWidth="1"/>
  </cols>
  <sheetData>
    <row r="2" spans="1:27" ht="13.9" customHeight="1" x14ac:dyDescent="0.25">
      <c r="A2" s="1" t="s">
        <v>16</v>
      </c>
      <c r="B2" t="s" vm="1">
        <v>48</v>
      </c>
      <c r="C2" s="2"/>
      <c r="E2" s="2"/>
      <c r="F2" s="2"/>
      <c r="H2" s="2"/>
      <c r="K2" s="86" t="s">
        <v>237</v>
      </c>
      <c r="L2" s="87">
        <v>44621</v>
      </c>
      <c r="M2" s="88">
        <f>SUM(M4:M52)</f>
        <v>7711</v>
      </c>
      <c r="N2" s="88">
        <f>SUM(N4:N52)</f>
        <v>3066552.049999998</v>
      </c>
      <c r="O2" s="88">
        <f>SUM(O4:O52)</f>
        <v>2865259.0999999992</v>
      </c>
      <c r="P2" s="88">
        <f>SUM(P4:P52)</f>
        <v>201292.94999999998</v>
      </c>
      <c r="Q2" s="89">
        <f>N2/M2</f>
        <v>397.68539099987004</v>
      </c>
    </row>
    <row r="3" spans="1:27" x14ac:dyDescent="0.25">
      <c r="C3" s="2">
        <f>SUM(C9:C174)</f>
        <v>1656</v>
      </c>
      <c r="D3" s="2">
        <f t="shared" ref="D3:F3" si="0">SUM(D9:D174)</f>
        <v>589137.80000000016</v>
      </c>
      <c r="E3" s="2">
        <f t="shared" si="0"/>
        <v>509772.05999999994</v>
      </c>
      <c r="F3" s="2">
        <f t="shared" si="0"/>
        <v>79365.739999999991</v>
      </c>
      <c r="G3" s="2">
        <f>D3/C3</f>
        <v>355.75954106280204</v>
      </c>
      <c r="H3" s="2">
        <f>SUM(H7:H172)</f>
        <v>0</v>
      </c>
      <c r="I3" s="2">
        <f>F3/E3</f>
        <v>0.15568868172178757</v>
      </c>
      <c r="K3" s="85" t="s">
        <v>35</v>
      </c>
      <c r="L3" s="85" t="s">
        <v>34</v>
      </c>
      <c r="M3" s="85" t="s">
        <v>209</v>
      </c>
      <c r="N3" s="85" t="s">
        <v>210</v>
      </c>
      <c r="O3" s="85" t="s">
        <v>230</v>
      </c>
      <c r="P3" s="85" t="s">
        <v>231</v>
      </c>
      <c r="R3" s="91" t="s">
        <v>230</v>
      </c>
      <c r="S3" s="91" t="s">
        <v>231</v>
      </c>
    </row>
    <row r="4" spans="1:27" x14ac:dyDescent="0.25">
      <c r="C4" s="1" t="s">
        <v>45</v>
      </c>
      <c r="D4" s="1" t="s">
        <v>96</v>
      </c>
      <c r="E4" s="1" t="s">
        <v>97</v>
      </c>
      <c r="F4" s="1" t="s">
        <v>46</v>
      </c>
      <c r="K4" s="82" t="s">
        <v>17</v>
      </c>
      <c r="L4" s="82" t="s">
        <v>85</v>
      </c>
      <c r="M4" s="83">
        <v>206</v>
      </c>
      <c r="N4" s="83">
        <v>55333.599999999999</v>
      </c>
      <c r="O4" s="84">
        <v>47578.33</v>
      </c>
      <c r="P4" s="84">
        <v>7755.2699999999995</v>
      </c>
      <c r="R4" s="90">
        <f>O2/N2</f>
        <v>0.93435854121569573</v>
      </c>
      <c r="S4" s="90">
        <f>P2/N2</f>
        <v>6.5641458784304704E-2</v>
      </c>
    </row>
    <row r="5" spans="1:27" x14ac:dyDescent="0.25">
      <c r="C5" t="s">
        <v>207</v>
      </c>
      <c r="D5" t="s">
        <v>207</v>
      </c>
      <c r="E5" t="s">
        <v>207</v>
      </c>
      <c r="F5" t="s">
        <v>207</v>
      </c>
      <c r="K5" s="82" t="s">
        <v>235</v>
      </c>
      <c r="L5" s="82" t="s">
        <v>41</v>
      </c>
      <c r="M5" s="83">
        <v>0</v>
      </c>
      <c r="N5" s="83">
        <v>0</v>
      </c>
      <c r="O5" s="84">
        <v>0</v>
      </c>
      <c r="P5" s="84">
        <v>0</v>
      </c>
      <c r="R5" s="81"/>
    </row>
    <row r="6" spans="1:27" x14ac:dyDescent="0.25">
      <c r="C6" t="s">
        <v>208</v>
      </c>
      <c r="D6" t="s">
        <v>208</v>
      </c>
      <c r="E6" t="s">
        <v>208</v>
      </c>
      <c r="F6" t="s">
        <v>208</v>
      </c>
      <c r="K6" s="82" t="s">
        <v>32</v>
      </c>
      <c r="L6" s="82" t="s">
        <v>9</v>
      </c>
      <c r="M6" s="83">
        <v>352</v>
      </c>
      <c r="N6" s="83">
        <v>123036.28999999959</v>
      </c>
      <c r="O6" s="84">
        <v>117923.19999999966</v>
      </c>
      <c r="P6" s="84">
        <v>5113.0899999999983</v>
      </c>
    </row>
    <row r="7" spans="1:27" x14ac:dyDescent="0.25">
      <c r="C7" t="s">
        <v>496</v>
      </c>
      <c r="D7" t="s">
        <v>496</v>
      </c>
      <c r="E7" t="s">
        <v>496</v>
      </c>
      <c r="F7" t="s">
        <v>496</v>
      </c>
      <c r="K7" s="82" t="s">
        <v>67</v>
      </c>
      <c r="L7" s="82" t="s">
        <v>13</v>
      </c>
      <c r="M7" s="83">
        <v>51</v>
      </c>
      <c r="N7" s="83">
        <v>33026.949999999997</v>
      </c>
      <c r="O7" s="84">
        <v>32934.949999999997</v>
      </c>
      <c r="P7" s="84">
        <v>92</v>
      </c>
    </row>
    <row r="8" spans="1:27" x14ac:dyDescent="0.25">
      <c r="A8" s="1" t="s">
        <v>35</v>
      </c>
      <c r="B8" s="1" t="s">
        <v>34</v>
      </c>
      <c r="C8" t="s">
        <v>209</v>
      </c>
      <c r="D8" t="s">
        <v>210</v>
      </c>
      <c r="E8" t="s">
        <v>230</v>
      </c>
      <c r="F8" t="s">
        <v>231</v>
      </c>
      <c r="K8" s="82" t="s">
        <v>165</v>
      </c>
      <c r="L8" s="82" t="s">
        <v>39</v>
      </c>
      <c r="M8" s="83">
        <v>29</v>
      </c>
      <c r="N8" s="83">
        <v>6595.9900000000016</v>
      </c>
      <c r="O8" s="84">
        <v>6394.4900000000016</v>
      </c>
      <c r="P8" s="84">
        <v>201.5</v>
      </c>
    </row>
    <row r="9" spans="1:27" x14ac:dyDescent="0.25">
      <c r="A9" t="s">
        <v>66</v>
      </c>
      <c r="B9" t="s">
        <v>211</v>
      </c>
      <c r="C9" s="2">
        <v>17</v>
      </c>
      <c r="D9" s="2">
        <v>6749.75</v>
      </c>
      <c r="E9" s="81">
        <v>6749.75</v>
      </c>
      <c r="F9" s="81">
        <v>0</v>
      </c>
      <c r="K9" s="82" t="s">
        <v>31</v>
      </c>
      <c r="L9" s="82" t="s">
        <v>8</v>
      </c>
      <c r="M9" s="83">
        <v>418</v>
      </c>
      <c r="N9" s="83">
        <v>164582.73000000016</v>
      </c>
      <c r="O9" s="84">
        <v>156571.05000000013</v>
      </c>
      <c r="P9" s="84">
        <v>8011.68</v>
      </c>
      <c r="Y9" s="3"/>
      <c r="Z9" s="3"/>
      <c r="AA9" s="3"/>
    </row>
    <row r="10" spans="1:27" x14ac:dyDescent="0.25">
      <c r="A10" t="s">
        <v>17</v>
      </c>
      <c r="B10" t="s">
        <v>2</v>
      </c>
      <c r="C10" s="2">
        <v>32</v>
      </c>
      <c r="D10" s="2">
        <v>8289</v>
      </c>
      <c r="E10" s="81">
        <v>8217</v>
      </c>
      <c r="F10" s="81">
        <v>72</v>
      </c>
      <c r="K10" s="82" t="s">
        <v>226</v>
      </c>
      <c r="L10" s="82" t="s">
        <v>7</v>
      </c>
      <c r="M10" s="83">
        <v>12</v>
      </c>
      <c r="N10" s="83">
        <v>2109.4</v>
      </c>
      <c r="O10" s="84">
        <v>2109.4</v>
      </c>
      <c r="P10" s="84">
        <v>0</v>
      </c>
      <c r="Y10" s="3"/>
      <c r="Z10" s="3"/>
      <c r="AA10" s="3"/>
    </row>
    <row r="11" spans="1:27" x14ac:dyDescent="0.25">
      <c r="A11" t="s">
        <v>60</v>
      </c>
      <c r="B11" t="s">
        <v>2</v>
      </c>
      <c r="C11" s="2">
        <v>13</v>
      </c>
      <c r="D11" s="2">
        <v>2969</v>
      </c>
      <c r="E11" s="81">
        <v>2969</v>
      </c>
      <c r="F11" s="81">
        <v>0</v>
      </c>
      <c r="K11" s="82" t="s">
        <v>25</v>
      </c>
      <c r="L11" s="82" t="s">
        <v>10</v>
      </c>
      <c r="M11" s="83">
        <v>208</v>
      </c>
      <c r="N11" s="83">
        <v>91334.259999999951</v>
      </c>
      <c r="O11" s="84">
        <v>64327.54</v>
      </c>
      <c r="P11" s="84">
        <v>27006.72000000003</v>
      </c>
      <c r="Y11" s="3"/>
      <c r="Z11" s="3"/>
      <c r="AA11" s="3"/>
    </row>
    <row r="12" spans="1:27" x14ac:dyDescent="0.25">
      <c r="A12" t="s">
        <v>53</v>
      </c>
      <c r="B12" t="s">
        <v>2</v>
      </c>
      <c r="C12" s="2">
        <v>17</v>
      </c>
      <c r="D12" s="2">
        <v>8793</v>
      </c>
      <c r="E12" s="81">
        <v>2470.5</v>
      </c>
      <c r="F12" s="81">
        <v>6322.5</v>
      </c>
      <c r="K12" s="82" t="s">
        <v>28</v>
      </c>
      <c r="L12" s="82" t="s">
        <v>15</v>
      </c>
      <c r="M12" s="83">
        <v>194</v>
      </c>
      <c r="N12" s="83">
        <v>156763.01999999987</v>
      </c>
      <c r="O12" s="84">
        <v>145490.29999999987</v>
      </c>
      <c r="P12" s="84">
        <v>11272.72</v>
      </c>
      <c r="Y12" s="3"/>
      <c r="Z12" s="3"/>
      <c r="AA12" s="3"/>
    </row>
    <row r="13" spans="1:27" x14ac:dyDescent="0.25">
      <c r="A13" t="s">
        <v>32</v>
      </c>
      <c r="B13" t="s">
        <v>9</v>
      </c>
      <c r="C13" s="2">
        <v>77</v>
      </c>
      <c r="D13" s="2">
        <v>25310.020000000011</v>
      </c>
      <c r="E13" s="81">
        <v>22249.12000000001</v>
      </c>
      <c r="F13" s="81">
        <v>3060.9</v>
      </c>
      <c r="K13" s="82" t="s">
        <v>57</v>
      </c>
      <c r="L13" s="82" t="s">
        <v>13</v>
      </c>
      <c r="M13" s="83">
        <v>60</v>
      </c>
      <c r="N13" s="83">
        <v>4700.88</v>
      </c>
      <c r="O13" s="84">
        <v>4700.88</v>
      </c>
      <c r="P13" s="84">
        <v>0</v>
      </c>
      <c r="Y13" s="3"/>
      <c r="Z13" s="3"/>
      <c r="AA13" s="3"/>
    </row>
    <row r="14" spans="1:27" x14ac:dyDescent="0.25">
      <c r="A14" t="s">
        <v>67</v>
      </c>
      <c r="B14" t="s">
        <v>13</v>
      </c>
      <c r="C14" s="2">
        <v>8</v>
      </c>
      <c r="D14" s="2">
        <v>3720.64</v>
      </c>
      <c r="E14" s="81">
        <v>3324.71</v>
      </c>
      <c r="F14" s="81">
        <v>395.93</v>
      </c>
      <c r="K14" s="82" t="s">
        <v>173</v>
      </c>
      <c r="L14" s="82" t="s">
        <v>186</v>
      </c>
      <c r="M14" s="83">
        <v>45</v>
      </c>
      <c r="N14" s="83">
        <v>12928.320000000002</v>
      </c>
      <c r="O14" s="84">
        <v>12744</v>
      </c>
      <c r="P14" s="84">
        <v>184.32</v>
      </c>
      <c r="Y14" s="3"/>
      <c r="Z14" s="3"/>
      <c r="AA14" s="3"/>
    </row>
    <row r="15" spans="1:27" x14ac:dyDescent="0.25">
      <c r="A15" t="s">
        <v>497</v>
      </c>
      <c r="B15" t="s">
        <v>211</v>
      </c>
      <c r="C15" s="2">
        <v>4</v>
      </c>
      <c r="D15" s="2">
        <v>403.74</v>
      </c>
      <c r="E15" s="81">
        <v>310.58999999999997</v>
      </c>
      <c r="F15" s="81">
        <v>93.15</v>
      </c>
      <c r="K15" s="82" t="s">
        <v>59</v>
      </c>
      <c r="L15" s="82" t="s">
        <v>39</v>
      </c>
      <c r="M15" s="83">
        <v>8</v>
      </c>
      <c r="N15" s="83">
        <v>11297.5</v>
      </c>
      <c r="O15" s="84">
        <v>11297.5</v>
      </c>
      <c r="P15" s="84">
        <v>0</v>
      </c>
      <c r="Y15" s="3"/>
      <c r="Z15" s="3"/>
      <c r="AA15" s="3"/>
    </row>
    <row r="16" spans="1:27" x14ac:dyDescent="0.25">
      <c r="A16" t="s">
        <v>31</v>
      </c>
      <c r="B16" t="s">
        <v>8</v>
      </c>
      <c r="C16" s="2">
        <v>68</v>
      </c>
      <c r="D16" s="2">
        <v>33000.070000000007</v>
      </c>
      <c r="E16" s="81">
        <v>25494.71000000001</v>
      </c>
      <c r="F16" s="81">
        <v>7505.3599999999979</v>
      </c>
      <c r="K16" s="82" t="s">
        <v>20</v>
      </c>
      <c r="L16" s="82" t="s">
        <v>14</v>
      </c>
      <c r="M16" s="83">
        <v>191</v>
      </c>
      <c r="N16" s="83">
        <v>38377.81</v>
      </c>
      <c r="O16" s="84">
        <v>38308.51</v>
      </c>
      <c r="P16" s="84">
        <v>69.3</v>
      </c>
      <c r="Y16" s="3"/>
      <c r="Z16" s="3"/>
      <c r="AA16" s="3"/>
    </row>
    <row r="17" spans="1:27" x14ac:dyDescent="0.25">
      <c r="A17" t="s">
        <v>221</v>
      </c>
      <c r="B17" t="s">
        <v>90</v>
      </c>
      <c r="C17" s="2"/>
      <c r="D17" s="2"/>
      <c r="E17" s="81">
        <v>0</v>
      </c>
      <c r="F17" s="81">
        <v>0</v>
      </c>
      <c r="K17" s="82" t="s">
        <v>176</v>
      </c>
      <c r="L17" s="82" t="s">
        <v>7</v>
      </c>
      <c r="M17" s="83">
        <v>1</v>
      </c>
      <c r="N17" s="83">
        <v>216.95</v>
      </c>
      <c r="O17" s="84">
        <v>216.95</v>
      </c>
      <c r="P17" s="84">
        <v>0</v>
      </c>
      <c r="Y17" s="3"/>
      <c r="Z17" s="3"/>
      <c r="AA17" s="3"/>
    </row>
    <row r="18" spans="1:27" x14ac:dyDescent="0.25">
      <c r="A18" t="s">
        <v>535</v>
      </c>
      <c r="B18" t="s">
        <v>211</v>
      </c>
      <c r="C18" s="2">
        <v>41</v>
      </c>
      <c r="D18" s="2">
        <v>11855.759999999997</v>
      </c>
      <c r="E18" s="81">
        <v>10922.919999999996</v>
      </c>
      <c r="F18" s="81">
        <v>932.83999999999992</v>
      </c>
      <c r="K18" s="82" t="s">
        <v>225</v>
      </c>
      <c r="L18" s="82" t="s">
        <v>7</v>
      </c>
      <c r="M18" s="83">
        <v>41</v>
      </c>
      <c r="N18" s="83">
        <v>7928.7999999999984</v>
      </c>
      <c r="O18" s="84">
        <v>7928.7999999999984</v>
      </c>
      <c r="P18" s="84">
        <v>0</v>
      </c>
      <c r="Z18" s="2"/>
    </row>
    <row r="19" spans="1:27" x14ac:dyDescent="0.25">
      <c r="A19" t="s">
        <v>441</v>
      </c>
      <c r="B19" t="s">
        <v>211</v>
      </c>
      <c r="C19" s="2">
        <v>10</v>
      </c>
      <c r="D19" s="2">
        <v>50</v>
      </c>
      <c r="E19" s="81">
        <v>50</v>
      </c>
      <c r="F19" s="81">
        <v>0</v>
      </c>
      <c r="K19" s="82" t="s">
        <v>30</v>
      </c>
      <c r="L19" s="82" t="s">
        <v>7</v>
      </c>
      <c r="M19" s="83">
        <v>725</v>
      </c>
      <c r="N19" s="83">
        <v>336988.56999999966</v>
      </c>
      <c r="O19" s="84">
        <v>335442.85999999964</v>
      </c>
      <c r="P19" s="84">
        <v>1545.71</v>
      </c>
    </row>
    <row r="20" spans="1:27" x14ac:dyDescent="0.25">
      <c r="A20" t="s">
        <v>145</v>
      </c>
      <c r="B20" t="s">
        <v>2</v>
      </c>
      <c r="C20" s="2">
        <v>1</v>
      </c>
      <c r="D20" s="2"/>
      <c r="E20" s="81">
        <v>0</v>
      </c>
      <c r="F20" s="81">
        <v>0</v>
      </c>
      <c r="K20" s="82" t="s">
        <v>177</v>
      </c>
      <c r="L20" s="82" t="s">
        <v>11</v>
      </c>
      <c r="M20" s="83">
        <v>259</v>
      </c>
      <c r="N20" s="83">
        <v>60384.310000000049</v>
      </c>
      <c r="O20" s="84">
        <v>56785.050000000039</v>
      </c>
      <c r="P20" s="84">
        <v>3599.26</v>
      </c>
    </row>
    <row r="21" spans="1:27" x14ac:dyDescent="0.25">
      <c r="A21" t="s">
        <v>226</v>
      </c>
      <c r="B21" t="s">
        <v>7</v>
      </c>
      <c r="C21" s="2"/>
      <c r="D21" s="2"/>
      <c r="E21" s="81">
        <v>0</v>
      </c>
      <c r="F21" s="81">
        <v>0</v>
      </c>
      <c r="K21" s="82" t="s">
        <v>179</v>
      </c>
      <c r="L21" s="82" t="s">
        <v>2</v>
      </c>
      <c r="M21" s="83">
        <v>162</v>
      </c>
      <c r="N21" s="83">
        <v>31900</v>
      </c>
      <c r="O21" s="84">
        <v>31900</v>
      </c>
      <c r="P21" s="84">
        <v>0</v>
      </c>
    </row>
    <row r="22" spans="1:27" x14ac:dyDescent="0.25">
      <c r="A22" t="s">
        <v>25</v>
      </c>
      <c r="B22" t="s">
        <v>10</v>
      </c>
      <c r="C22" s="2">
        <v>45</v>
      </c>
      <c r="D22" s="2">
        <v>21561.75</v>
      </c>
      <c r="E22" s="81">
        <v>15222.509999999998</v>
      </c>
      <c r="F22" s="81">
        <v>6339.24</v>
      </c>
      <c r="K22" s="82" t="s">
        <v>33</v>
      </c>
      <c r="L22" s="82" t="s">
        <v>5</v>
      </c>
      <c r="M22" s="83">
        <v>75</v>
      </c>
      <c r="N22" s="83">
        <v>26785.45</v>
      </c>
      <c r="O22" s="84">
        <v>26505.45</v>
      </c>
      <c r="P22" s="84">
        <v>280</v>
      </c>
    </row>
    <row r="23" spans="1:27" x14ac:dyDescent="0.25">
      <c r="A23" t="s">
        <v>28</v>
      </c>
      <c r="B23" t="s">
        <v>2</v>
      </c>
      <c r="C23" s="2">
        <v>32</v>
      </c>
      <c r="D23" s="2">
        <v>10663.930000000004</v>
      </c>
      <c r="E23" s="81">
        <v>8337.2600000000057</v>
      </c>
      <c r="F23" s="81">
        <v>2326.6699999999996</v>
      </c>
      <c r="K23" s="82" t="s">
        <v>183</v>
      </c>
      <c r="L23" s="82" t="s">
        <v>39</v>
      </c>
      <c r="M23" s="83">
        <v>152</v>
      </c>
      <c r="N23" s="83">
        <v>34503.17</v>
      </c>
      <c r="O23" s="84">
        <v>32447.570000000003</v>
      </c>
      <c r="P23" s="84">
        <v>2055.6</v>
      </c>
    </row>
    <row r="24" spans="1:27" x14ac:dyDescent="0.25">
      <c r="A24" t="s">
        <v>232</v>
      </c>
      <c r="B24" t="s">
        <v>233</v>
      </c>
      <c r="C24" s="2">
        <v>13</v>
      </c>
      <c r="D24" s="2">
        <v>5291.35</v>
      </c>
      <c r="E24" s="81">
        <v>5291.35</v>
      </c>
      <c r="F24" s="81">
        <v>0</v>
      </c>
      <c r="K24" s="82" t="s">
        <v>18</v>
      </c>
      <c r="L24" s="82" t="s">
        <v>38</v>
      </c>
      <c r="M24" s="83">
        <v>189</v>
      </c>
      <c r="N24" s="83">
        <v>129724.35999999999</v>
      </c>
      <c r="O24" s="84">
        <v>120561.76</v>
      </c>
      <c r="P24" s="84">
        <v>9162.6</v>
      </c>
    </row>
    <row r="25" spans="1:27" x14ac:dyDescent="0.25">
      <c r="A25" t="s">
        <v>57</v>
      </c>
      <c r="B25" t="s">
        <v>13</v>
      </c>
      <c r="C25" s="2"/>
      <c r="D25" s="2"/>
      <c r="E25" s="81">
        <v>0</v>
      </c>
      <c r="F25" s="81">
        <v>0</v>
      </c>
      <c r="K25" s="82" t="s">
        <v>43</v>
      </c>
      <c r="L25" s="82" t="s">
        <v>8</v>
      </c>
      <c r="M25" s="83">
        <v>341</v>
      </c>
      <c r="N25" s="83">
        <v>122118.59999999995</v>
      </c>
      <c r="O25" s="84">
        <v>113697.91999999998</v>
      </c>
      <c r="P25" s="84">
        <v>8420.6799999999967</v>
      </c>
    </row>
    <row r="26" spans="1:27" x14ac:dyDescent="0.25">
      <c r="A26" t="s">
        <v>59</v>
      </c>
      <c r="B26" t="s">
        <v>211</v>
      </c>
      <c r="C26" s="2">
        <v>42</v>
      </c>
      <c r="D26" s="2">
        <v>2888.5</v>
      </c>
      <c r="E26" s="81">
        <v>2888.5</v>
      </c>
      <c r="F26" s="81">
        <v>0</v>
      </c>
      <c r="K26" s="82" t="s">
        <v>26</v>
      </c>
      <c r="L26" s="82" t="s">
        <v>11</v>
      </c>
      <c r="M26" s="83">
        <v>174</v>
      </c>
      <c r="N26" s="83">
        <v>51544.999999999993</v>
      </c>
      <c r="O26" s="84">
        <v>48820.160000000003</v>
      </c>
      <c r="P26" s="84">
        <v>2724.8399999999997</v>
      </c>
    </row>
    <row r="27" spans="1:27" x14ac:dyDescent="0.25">
      <c r="A27" t="s">
        <v>20</v>
      </c>
      <c r="B27" t="s">
        <v>211</v>
      </c>
      <c r="C27" s="2">
        <v>68</v>
      </c>
      <c r="D27" s="2">
        <v>4836.2700000000004</v>
      </c>
      <c r="E27" s="81">
        <v>4836.2700000000004</v>
      </c>
      <c r="F27" s="81">
        <v>0</v>
      </c>
      <c r="K27" s="82" t="s">
        <v>187</v>
      </c>
      <c r="L27" s="82" t="s">
        <v>9</v>
      </c>
      <c r="M27" s="83">
        <v>1</v>
      </c>
      <c r="N27" s="83">
        <v>0</v>
      </c>
      <c r="O27" s="84">
        <v>0</v>
      </c>
      <c r="P27" s="84">
        <v>0</v>
      </c>
    </row>
    <row r="28" spans="1:27" x14ac:dyDescent="0.25">
      <c r="A28" t="s">
        <v>68</v>
      </c>
      <c r="B28" t="s">
        <v>2</v>
      </c>
      <c r="C28" s="2">
        <v>30</v>
      </c>
      <c r="D28" s="2">
        <v>6272.6100000000006</v>
      </c>
      <c r="E28" s="81">
        <v>3758.9500000000007</v>
      </c>
      <c r="F28" s="81">
        <v>2513.66</v>
      </c>
      <c r="K28" s="82" t="s">
        <v>56</v>
      </c>
      <c r="L28" s="82" t="s">
        <v>15</v>
      </c>
      <c r="M28" s="83">
        <v>175</v>
      </c>
      <c r="N28" s="83">
        <v>99326.34</v>
      </c>
      <c r="O28" s="84">
        <v>88177.799999999988</v>
      </c>
      <c r="P28" s="84">
        <v>11148.54</v>
      </c>
    </row>
    <row r="29" spans="1:27" x14ac:dyDescent="0.25">
      <c r="A29" t="s">
        <v>225</v>
      </c>
      <c r="B29" t="s">
        <v>7</v>
      </c>
      <c r="C29" s="2"/>
      <c r="D29" s="2"/>
      <c r="E29" s="81">
        <v>0</v>
      </c>
      <c r="F29" s="81">
        <v>0</v>
      </c>
      <c r="K29" s="82" t="s">
        <v>63</v>
      </c>
      <c r="L29" s="82" t="s">
        <v>49</v>
      </c>
      <c r="M29" s="83">
        <v>132</v>
      </c>
      <c r="N29" s="83">
        <v>61580.63</v>
      </c>
      <c r="O29" s="84">
        <v>53015.729999999996</v>
      </c>
      <c r="P29" s="84">
        <v>8564.9</v>
      </c>
    </row>
    <row r="30" spans="1:27" x14ac:dyDescent="0.25">
      <c r="A30" t="s">
        <v>30</v>
      </c>
      <c r="B30" t="s">
        <v>7</v>
      </c>
      <c r="C30" s="2">
        <v>123</v>
      </c>
      <c r="D30" s="2">
        <v>51956.829999999987</v>
      </c>
      <c r="E30" s="81">
        <v>50949.999999999993</v>
      </c>
      <c r="F30" s="81">
        <v>1006.83</v>
      </c>
      <c r="K30" s="82" t="s">
        <v>21</v>
      </c>
      <c r="L30" s="82" t="s">
        <v>39</v>
      </c>
      <c r="M30" s="83">
        <v>40</v>
      </c>
      <c r="N30" s="83">
        <v>15696.740000000003</v>
      </c>
      <c r="O30" s="84">
        <v>14798.880000000003</v>
      </c>
      <c r="P30" s="84">
        <v>897.8599999999999</v>
      </c>
    </row>
    <row r="31" spans="1:27" x14ac:dyDescent="0.25">
      <c r="A31" t="s">
        <v>33</v>
      </c>
      <c r="B31" t="s">
        <v>5</v>
      </c>
      <c r="C31" s="2">
        <v>5</v>
      </c>
      <c r="D31" s="2">
        <v>3614.39</v>
      </c>
      <c r="E31" s="81">
        <v>458.79</v>
      </c>
      <c r="F31" s="81">
        <v>3155.6000000000004</v>
      </c>
      <c r="K31" s="82" t="s">
        <v>189</v>
      </c>
      <c r="L31" s="82" t="s">
        <v>12</v>
      </c>
      <c r="M31" s="83">
        <v>204</v>
      </c>
      <c r="N31" s="83">
        <v>88367.73000000001</v>
      </c>
      <c r="O31" s="84">
        <v>86525.660000000018</v>
      </c>
      <c r="P31" s="84">
        <v>1842.0700000000002</v>
      </c>
    </row>
    <row r="32" spans="1:27" x14ac:dyDescent="0.25">
      <c r="A32" t="s">
        <v>70</v>
      </c>
      <c r="B32" t="s">
        <v>211</v>
      </c>
      <c r="C32" s="2">
        <v>5</v>
      </c>
      <c r="D32" s="2">
        <v>9949.99</v>
      </c>
      <c r="E32" s="81">
        <v>9949.99</v>
      </c>
      <c r="F32" s="81">
        <v>0</v>
      </c>
      <c r="K32" s="82" t="s">
        <v>190</v>
      </c>
      <c r="L32" s="82" t="s">
        <v>10</v>
      </c>
      <c r="M32" s="83">
        <v>79</v>
      </c>
      <c r="N32" s="83">
        <v>28711.980000000014</v>
      </c>
      <c r="O32" s="84">
        <v>27623.140000000003</v>
      </c>
      <c r="P32" s="84">
        <v>1088.8399999999999</v>
      </c>
    </row>
    <row r="33" spans="1:16" x14ac:dyDescent="0.25">
      <c r="A33" t="s">
        <v>72</v>
      </c>
      <c r="B33" t="s">
        <v>6</v>
      </c>
      <c r="C33" s="2">
        <v>25</v>
      </c>
      <c r="D33" s="2">
        <v>1250</v>
      </c>
      <c r="E33" s="81">
        <v>1250</v>
      </c>
      <c r="F33" s="81">
        <v>0</v>
      </c>
      <c r="K33" s="82" t="s">
        <v>47</v>
      </c>
      <c r="L33" s="82" t="s">
        <v>4</v>
      </c>
      <c r="M33" s="83">
        <v>392</v>
      </c>
      <c r="N33" s="83">
        <v>48928.390000000007</v>
      </c>
      <c r="O33" s="84">
        <v>47473.189999999995</v>
      </c>
      <c r="P33" s="84">
        <v>1455.2</v>
      </c>
    </row>
    <row r="34" spans="1:16" x14ac:dyDescent="0.25">
      <c r="A34" t="s">
        <v>61</v>
      </c>
      <c r="B34" t="s">
        <v>51</v>
      </c>
      <c r="C34" s="2">
        <v>1</v>
      </c>
      <c r="D34" s="2">
        <v>649</v>
      </c>
      <c r="E34" s="81">
        <v>649</v>
      </c>
      <c r="F34" s="81">
        <v>0</v>
      </c>
      <c r="K34" s="82" t="s">
        <v>191</v>
      </c>
      <c r="L34" s="82" t="s">
        <v>2</v>
      </c>
      <c r="M34" s="83">
        <v>120</v>
      </c>
      <c r="N34" s="83">
        <v>43756.76</v>
      </c>
      <c r="O34" s="84">
        <v>41494.36</v>
      </c>
      <c r="P34" s="84">
        <v>2262.4</v>
      </c>
    </row>
    <row r="35" spans="1:16" x14ac:dyDescent="0.25">
      <c r="A35" t="s">
        <v>18</v>
      </c>
      <c r="B35" t="s">
        <v>2</v>
      </c>
      <c r="C35" s="2">
        <v>31</v>
      </c>
      <c r="D35" s="2">
        <v>16595</v>
      </c>
      <c r="E35" s="81">
        <v>14420.7</v>
      </c>
      <c r="F35" s="81">
        <v>2174.3000000000002</v>
      </c>
      <c r="K35" s="82" t="s">
        <v>54</v>
      </c>
      <c r="L35" s="82" t="s">
        <v>41</v>
      </c>
      <c r="M35" s="83">
        <v>257</v>
      </c>
      <c r="N35" s="83">
        <v>46200.140000000014</v>
      </c>
      <c r="O35" s="84">
        <v>44790.820000000007</v>
      </c>
      <c r="P35" s="84">
        <v>1409.3200000000002</v>
      </c>
    </row>
    <row r="36" spans="1:16" x14ac:dyDescent="0.25">
      <c r="A36" t="s">
        <v>43</v>
      </c>
      <c r="B36" t="s">
        <v>8</v>
      </c>
      <c r="C36" s="2">
        <v>43</v>
      </c>
      <c r="D36" s="2">
        <v>15638.7</v>
      </c>
      <c r="E36" s="81">
        <v>12254.599999999999</v>
      </c>
      <c r="F36" s="81">
        <v>3384.1</v>
      </c>
      <c r="K36" s="82" t="s">
        <v>27</v>
      </c>
      <c r="L36" s="82" t="s">
        <v>12</v>
      </c>
      <c r="M36" s="83">
        <v>289</v>
      </c>
      <c r="N36" s="83">
        <v>150541.35999999999</v>
      </c>
      <c r="O36" s="84">
        <v>148949</v>
      </c>
      <c r="P36" s="84">
        <v>1592.36</v>
      </c>
    </row>
    <row r="37" spans="1:16" x14ac:dyDescent="0.25">
      <c r="A37" t="s">
        <v>75</v>
      </c>
      <c r="B37" t="s">
        <v>74</v>
      </c>
      <c r="C37" s="2">
        <v>18</v>
      </c>
      <c r="D37" s="2">
        <v>2811.5</v>
      </c>
      <c r="E37" s="81">
        <v>2811.5</v>
      </c>
      <c r="F37" s="81">
        <v>0</v>
      </c>
      <c r="K37" s="82" t="s">
        <v>23</v>
      </c>
      <c r="L37" s="82" t="s">
        <v>8</v>
      </c>
      <c r="M37" s="83">
        <v>172</v>
      </c>
      <c r="N37" s="83">
        <v>52256.940000000061</v>
      </c>
      <c r="O37" s="84">
        <v>51389.740000000049</v>
      </c>
      <c r="P37" s="84">
        <v>867.2</v>
      </c>
    </row>
    <row r="38" spans="1:16" x14ac:dyDescent="0.25">
      <c r="A38" t="s">
        <v>26</v>
      </c>
      <c r="B38" t="s">
        <v>11</v>
      </c>
      <c r="C38" s="2">
        <v>85</v>
      </c>
      <c r="D38" s="2">
        <v>22928.799999999999</v>
      </c>
      <c r="E38" s="81">
        <v>18629.940000000002</v>
      </c>
      <c r="F38" s="81">
        <v>4298.8599999999997</v>
      </c>
      <c r="K38" s="82" t="s">
        <v>192</v>
      </c>
      <c r="L38" s="82" t="s">
        <v>6</v>
      </c>
      <c r="M38" s="83">
        <v>3</v>
      </c>
      <c r="N38" s="83">
        <v>3260</v>
      </c>
      <c r="O38" s="84">
        <v>3260</v>
      </c>
      <c r="P38" s="84">
        <v>0</v>
      </c>
    </row>
    <row r="39" spans="1:16" x14ac:dyDescent="0.25">
      <c r="A39" t="s">
        <v>65</v>
      </c>
      <c r="B39" t="s">
        <v>10</v>
      </c>
      <c r="C39" s="2">
        <v>31</v>
      </c>
      <c r="D39" s="2">
        <v>14572.440000000002</v>
      </c>
      <c r="E39" s="81">
        <v>9163.5499999999993</v>
      </c>
      <c r="F39" s="81">
        <v>5408.8900000000012</v>
      </c>
      <c r="K39" s="82" t="s">
        <v>24</v>
      </c>
      <c r="L39" s="82" t="s">
        <v>9</v>
      </c>
      <c r="M39" s="83">
        <v>314</v>
      </c>
      <c r="N39" s="83">
        <v>122158.28</v>
      </c>
      <c r="O39" s="84">
        <v>118507.79999999999</v>
      </c>
      <c r="P39" s="84">
        <v>3650.4800000000009</v>
      </c>
    </row>
    <row r="40" spans="1:16" x14ac:dyDescent="0.25">
      <c r="A40" t="s">
        <v>56</v>
      </c>
      <c r="B40" t="s">
        <v>2</v>
      </c>
      <c r="C40" s="2">
        <v>39</v>
      </c>
      <c r="D40" s="2">
        <v>24660.25</v>
      </c>
      <c r="E40" s="81">
        <v>24347.25</v>
      </c>
      <c r="F40" s="81">
        <v>313</v>
      </c>
      <c r="K40" s="82" t="s">
        <v>3</v>
      </c>
      <c r="L40" s="82" t="s">
        <v>50</v>
      </c>
      <c r="M40" s="83">
        <v>0</v>
      </c>
      <c r="N40" s="83">
        <v>45932.969999999972</v>
      </c>
      <c r="O40" s="84">
        <v>45932.969999999972</v>
      </c>
      <c r="P40" s="84">
        <v>0</v>
      </c>
    </row>
    <row r="41" spans="1:16" x14ac:dyDescent="0.25">
      <c r="A41" t="s">
        <v>63</v>
      </c>
      <c r="B41" t="s">
        <v>2</v>
      </c>
      <c r="C41" s="2">
        <v>13</v>
      </c>
      <c r="D41" s="2">
        <v>13828.59</v>
      </c>
      <c r="E41" s="81">
        <v>6590.4900000000007</v>
      </c>
      <c r="F41" s="81">
        <v>7238.1</v>
      </c>
      <c r="K41" s="82" t="s">
        <v>55</v>
      </c>
      <c r="L41" s="82" t="s">
        <v>42</v>
      </c>
      <c r="M41" s="83">
        <v>138</v>
      </c>
      <c r="N41" s="83">
        <v>38920.75</v>
      </c>
      <c r="O41" s="84">
        <v>38174.35</v>
      </c>
      <c r="P41" s="84">
        <v>746.40000000000009</v>
      </c>
    </row>
    <row r="42" spans="1:16" x14ac:dyDescent="0.25">
      <c r="A42" t="s">
        <v>21</v>
      </c>
      <c r="B42" t="s">
        <v>211</v>
      </c>
      <c r="C42" s="2">
        <v>35</v>
      </c>
      <c r="D42" s="2">
        <v>12582.470000000001</v>
      </c>
      <c r="E42" s="81">
        <v>12000.470000000001</v>
      </c>
      <c r="F42" s="81">
        <v>582</v>
      </c>
      <c r="K42" s="82" t="s">
        <v>58</v>
      </c>
      <c r="L42" s="82" t="s">
        <v>39</v>
      </c>
      <c r="M42" s="83">
        <v>119</v>
      </c>
      <c r="N42" s="83">
        <v>38922.920000000027</v>
      </c>
      <c r="O42" s="84">
        <v>38575.830000000024</v>
      </c>
      <c r="P42" s="84">
        <v>347.09000000000003</v>
      </c>
    </row>
    <row r="43" spans="1:16" x14ac:dyDescent="0.25">
      <c r="A43" t="s">
        <v>411</v>
      </c>
      <c r="B43" t="s">
        <v>4</v>
      </c>
      <c r="C43" s="2">
        <v>8</v>
      </c>
      <c r="D43" s="2">
        <v>1035.75</v>
      </c>
      <c r="E43" s="81">
        <v>942.6</v>
      </c>
      <c r="F43" s="81">
        <v>93.15</v>
      </c>
      <c r="K43" s="82" t="s">
        <v>29</v>
      </c>
      <c r="L43" s="82" t="s">
        <v>44</v>
      </c>
      <c r="M43" s="83">
        <v>125</v>
      </c>
      <c r="N43" s="83">
        <v>45187.479999999981</v>
      </c>
      <c r="O43" s="84">
        <v>39979.979999999981</v>
      </c>
      <c r="P43" s="84">
        <v>5207.5</v>
      </c>
    </row>
    <row r="44" spans="1:16" x14ac:dyDescent="0.25">
      <c r="A44" t="s">
        <v>54</v>
      </c>
      <c r="B44" t="s">
        <v>41</v>
      </c>
      <c r="C44" s="2">
        <v>99</v>
      </c>
      <c r="D44" s="2">
        <v>20060.2</v>
      </c>
      <c r="E44" s="81">
        <v>18828.45</v>
      </c>
      <c r="F44" s="81">
        <v>1231.75</v>
      </c>
      <c r="K44" s="82" t="s">
        <v>64</v>
      </c>
      <c r="L44" s="82" t="s">
        <v>49</v>
      </c>
      <c r="M44" s="83">
        <v>186</v>
      </c>
      <c r="N44" s="83">
        <v>89561.870000000068</v>
      </c>
      <c r="O44" s="84">
        <v>71081.800000000032</v>
      </c>
      <c r="P44" s="84">
        <v>18480.07</v>
      </c>
    </row>
    <row r="45" spans="1:16" x14ac:dyDescent="0.25">
      <c r="A45" t="s">
        <v>212</v>
      </c>
      <c r="B45" t="s">
        <v>211</v>
      </c>
      <c r="C45" s="2">
        <v>1</v>
      </c>
      <c r="D45" s="2">
        <v>31.5</v>
      </c>
      <c r="E45" s="81">
        <v>31.5</v>
      </c>
      <c r="F45" s="81">
        <v>0</v>
      </c>
      <c r="K45" s="82" t="s">
        <v>196</v>
      </c>
      <c r="L45" s="82" t="s">
        <v>2</v>
      </c>
      <c r="M45" s="83">
        <v>19</v>
      </c>
      <c r="N45" s="83">
        <v>1540.44</v>
      </c>
      <c r="O45" s="84">
        <v>1540.44</v>
      </c>
      <c r="P45" s="84">
        <v>0</v>
      </c>
    </row>
    <row r="46" spans="1:16" x14ac:dyDescent="0.25">
      <c r="A46" t="s">
        <v>27</v>
      </c>
      <c r="B46" t="s">
        <v>12</v>
      </c>
      <c r="C46" s="2">
        <v>49</v>
      </c>
      <c r="D46" s="2">
        <v>24604.55</v>
      </c>
      <c r="E46" s="81">
        <v>23661.53</v>
      </c>
      <c r="F46" s="81">
        <v>943.02</v>
      </c>
      <c r="K46" s="82" t="s">
        <v>197</v>
      </c>
      <c r="L46" s="82" t="s">
        <v>2</v>
      </c>
      <c r="M46" s="83">
        <v>185</v>
      </c>
      <c r="N46" s="83">
        <v>76382.420000000013</v>
      </c>
      <c r="O46" s="84">
        <v>59772.680000000008</v>
      </c>
      <c r="P46" s="84">
        <v>16609.739999999998</v>
      </c>
    </row>
    <row r="47" spans="1:16" x14ac:dyDescent="0.25">
      <c r="A47" t="s">
        <v>23</v>
      </c>
      <c r="B47" t="s">
        <v>8</v>
      </c>
      <c r="C47" s="2">
        <v>15</v>
      </c>
      <c r="D47" s="2">
        <v>4865.5</v>
      </c>
      <c r="E47" s="81">
        <v>4793.5</v>
      </c>
      <c r="F47" s="81">
        <v>72</v>
      </c>
      <c r="K47" s="82" t="s">
        <v>198</v>
      </c>
      <c r="L47" s="82" t="s">
        <v>2</v>
      </c>
      <c r="M47" s="83">
        <v>139</v>
      </c>
      <c r="N47" s="83">
        <v>69259.73000000001</v>
      </c>
      <c r="O47" s="84">
        <v>60881.030000000013</v>
      </c>
      <c r="P47" s="84">
        <v>8378.7000000000007</v>
      </c>
    </row>
    <row r="48" spans="1:16" x14ac:dyDescent="0.25">
      <c r="A48" t="s">
        <v>222</v>
      </c>
      <c r="B48" t="s">
        <v>42</v>
      </c>
      <c r="C48" s="2">
        <v>7</v>
      </c>
      <c r="D48" s="2">
        <v>2020.9699999999998</v>
      </c>
      <c r="E48" s="81">
        <v>2020.9699999999998</v>
      </c>
      <c r="F48" s="81">
        <v>0</v>
      </c>
      <c r="K48" s="82" t="s">
        <v>199</v>
      </c>
      <c r="L48" s="82" t="s">
        <v>39</v>
      </c>
      <c r="M48" s="83">
        <v>239</v>
      </c>
      <c r="N48" s="83">
        <v>135681.28999999998</v>
      </c>
      <c r="O48" s="84">
        <v>130269.80000000008</v>
      </c>
      <c r="P48" s="84">
        <v>5411.4899999999989</v>
      </c>
    </row>
    <row r="49" spans="1:16" x14ac:dyDescent="0.25">
      <c r="A49" t="s">
        <v>24</v>
      </c>
      <c r="B49" t="s">
        <v>9</v>
      </c>
      <c r="C49" s="2">
        <v>60</v>
      </c>
      <c r="D49" s="2">
        <v>20513.45</v>
      </c>
      <c r="E49" s="81">
        <v>19798.22</v>
      </c>
      <c r="F49" s="81">
        <v>715.23</v>
      </c>
      <c r="K49" s="82" t="s">
        <v>236</v>
      </c>
      <c r="L49" s="82" t="s">
        <v>9</v>
      </c>
      <c r="M49" s="83">
        <v>1</v>
      </c>
      <c r="N49" s="83">
        <v>336.45</v>
      </c>
      <c r="O49" s="84">
        <v>336.45</v>
      </c>
      <c r="P49" s="84">
        <v>0</v>
      </c>
    </row>
    <row r="50" spans="1:16" x14ac:dyDescent="0.25">
      <c r="A50" t="s">
        <v>223</v>
      </c>
      <c r="B50" t="s">
        <v>13</v>
      </c>
      <c r="C50" s="2">
        <v>6</v>
      </c>
      <c r="D50" s="2">
        <v>6231</v>
      </c>
      <c r="E50" s="81">
        <v>6231</v>
      </c>
      <c r="F50" s="81">
        <v>0</v>
      </c>
      <c r="K50" s="82" t="s">
        <v>52</v>
      </c>
      <c r="L50" s="82" t="s">
        <v>85</v>
      </c>
      <c r="M50" s="83">
        <v>108</v>
      </c>
      <c r="N50" s="83">
        <v>31327.3</v>
      </c>
      <c r="O50" s="84">
        <v>28552.799999999999</v>
      </c>
      <c r="P50" s="84">
        <v>2774.5</v>
      </c>
    </row>
    <row r="51" spans="1:16" x14ac:dyDescent="0.25">
      <c r="A51" t="s">
        <v>3</v>
      </c>
      <c r="B51" t="s">
        <v>50</v>
      </c>
      <c r="C51" s="2"/>
      <c r="D51" s="2">
        <v>6377.0599999999995</v>
      </c>
      <c r="E51" s="81">
        <v>6377.0599999999995</v>
      </c>
      <c r="F51" s="81">
        <v>0</v>
      </c>
      <c r="K51" s="82" t="s">
        <v>22</v>
      </c>
      <c r="L51" s="82" t="s">
        <v>39</v>
      </c>
      <c r="M51" s="83">
        <v>192</v>
      </c>
      <c r="N51" s="83">
        <v>87024.490000000063</v>
      </c>
      <c r="O51" s="84">
        <v>84695.390000000058</v>
      </c>
      <c r="P51" s="84">
        <v>2329.0999999999995</v>
      </c>
    </row>
    <row r="52" spans="1:16" x14ac:dyDescent="0.25">
      <c r="A52" t="s">
        <v>81</v>
      </c>
      <c r="B52" t="s">
        <v>2</v>
      </c>
      <c r="C52" s="2">
        <v>7</v>
      </c>
      <c r="D52" s="2">
        <v>2660.8400000000011</v>
      </c>
      <c r="E52" s="81">
        <v>2578.0400000000009</v>
      </c>
      <c r="F52" s="81">
        <v>82.8</v>
      </c>
      <c r="K52" s="82" t="s">
        <v>19</v>
      </c>
      <c r="L52" s="82" t="s">
        <v>38</v>
      </c>
      <c r="M52" s="83">
        <v>189</v>
      </c>
      <c r="N52" s="83">
        <v>143506.69</v>
      </c>
      <c r="O52" s="84">
        <v>124772.79000000001</v>
      </c>
      <c r="P52" s="84">
        <v>18733.900000000001</v>
      </c>
    </row>
    <row r="53" spans="1:16" x14ac:dyDescent="0.25">
      <c r="A53" t="s">
        <v>55</v>
      </c>
      <c r="B53" t="s">
        <v>42</v>
      </c>
      <c r="C53" s="2">
        <v>32</v>
      </c>
      <c r="D53" s="2">
        <v>5568.5</v>
      </c>
      <c r="E53" s="81">
        <v>5377.1</v>
      </c>
      <c r="F53" s="81">
        <v>191.4</v>
      </c>
    </row>
    <row r="54" spans="1:16" x14ac:dyDescent="0.25">
      <c r="A54" t="s">
        <v>58</v>
      </c>
      <c r="B54" t="s">
        <v>211</v>
      </c>
      <c r="C54" s="2">
        <v>48</v>
      </c>
      <c r="D54" s="2">
        <v>16080.390000000001</v>
      </c>
      <c r="E54" s="81">
        <v>15120.180000000002</v>
      </c>
      <c r="F54" s="81">
        <v>960.20999999999992</v>
      </c>
    </row>
    <row r="55" spans="1:16" x14ac:dyDescent="0.25">
      <c r="A55" t="s">
        <v>29</v>
      </c>
      <c r="B55" t="s">
        <v>2</v>
      </c>
      <c r="C55" s="2">
        <v>31</v>
      </c>
      <c r="D55" s="2">
        <v>12259.270000000004</v>
      </c>
      <c r="E55" s="81">
        <v>10542.280000000002</v>
      </c>
      <c r="F55" s="81">
        <v>1716.99</v>
      </c>
    </row>
    <row r="56" spans="1:16" x14ac:dyDescent="0.25">
      <c r="A56" t="s">
        <v>64</v>
      </c>
      <c r="B56" t="s">
        <v>2</v>
      </c>
      <c r="C56" s="2">
        <v>16</v>
      </c>
      <c r="D56" s="2">
        <v>11385.650000000001</v>
      </c>
      <c r="E56" s="81">
        <v>9504.94</v>
      </c>
      <c r="F56" s="81">
        <v>1880.71</v>
      </c>
    </row>
    <row r="57" spans="1:16" x14ac:dyDescent="0.25">
      <c r="A57" t="s">
        <v>71</v>
      </c>
      <c r="B57" t="s">
        <v>11</v>
      </c>
      <c r="C57" s="2">
        <v>70</v>
      </c>
      <c r="D57" s="2">
        <v>25734.169999999976</v>
      </c>
      <c r="E57" s="81">
        <v>20372.359999999979</v>
      </c>
      <c r="F57" s="81">
        <v>5361.81</v>
      </c>
    </row>
    <row r="58" spans="1:16" x14ac:dyDescent="0.25">
      <c r="A58" t="s">
        <v>409</v>
      </c>
      <c r="B58" t="s">
        <v>4</v>
      </c>
      <c r="C58" s="2">
        <v>16</v>
      </c>
      <c r="D58" s="2">
        <v>1861.5500000000002</v>
      </c>
      <c r="E58" s="81">
        <v>1768.4</v>
      </c>
      <c r="F58" s="81">
        <v>93.15</v>
      </c>
    </row>
    <row r="59" spans="1:16" x14ac:dyDescent="0.25">
      <c r="A59" t="s">
        <v>88</v>
      </c>
      <c r="B59" t="s">
        <v>2</v>
      </c>
      <c r="C59" s="2">
        <v>27</v>
      </c>
      <c r="D59" s="2">
        <v>9967.5</v>
      </c>
      <c r="E59" s="81">
        <v>8239.5</v>
      </c>
      <c r="F59" s="81">
        <v>1728</v>
      </c>
    </row>
    <row r="60" spans="1:16" x14ac:dyDescent="0.25">
      <c r="A60" t="s">
        <v>94</v>
      </c>
      <c r="B60" t="s">
        <v>211</v>
      </c>
      <c r="C60" s="2">
        <v>60</v>
      </c>
      <c r="D60" s="2">
        <v>18995</v>
      </c>
      <c r="E60" s="81">
        <v>18410.45</v>
      </c>
      <c r="F60" s="81">
        <v>584.55000000000007</v>
      </c>
    </row>
    <row r="61" spans="1:16" x14ac:dyDescent="0.25">
      <c r="A61" t="s">
        <v>69</v>
      </c>
      <c r="B61" t="s">
        <v>2</v>
      </c>
      <c r="C61" s="2">
        <v>20</v>
      </c>
      <c r="D61" s="2">
        <v>11843.220000000001</v>
      </c>
      <c r="E61" s="81">
        <v>8011.2700000000023</v>
      </c>
      <c r="F61" s="81">
        <v>3831.9500000000003</v>
      </c>
    </row>
    <row r="62" spans="1:16" x14ac:dyDescent="0.25">
      <c r="A62" t="s">
        <v>52</v>
      </c>
      <c r="B62" t="s">
        <v>2</v>
      </c>
      <c r="C62" s="2">
        <v>22</v>
      </c>
      <c r="D62" s="2">
        <v>4882</v>
      </c>
      <c r="E62" s="81">
        <v>3995</v>
      </c>
      <c r="F62" s="81">
        <v>887</v>
      </c>
    </row>
    <row r="63" spans="1:16" x14ac:dyDescent="0.25">
      <c r="A63" t="s">
        <v>475</v>
      </c>
      <c r="B63" t="s">
        <v>2</v>
      </c>
      <c r="C63" s="2">
        <v>6</v>
      </c>
      <c r="D63" s="2">
        <v>447</v>
      </c>
      <c r="E63" s="81">
        <v>447</v>
      </c>
      <c r="F63" s="81">
        <v>0</v>
      </c>
    </row>
    <row r="64" spans="1:16" x14ac:dyDescent="0.25">
      <c r="A64" t="s">
        <v>242</v>
      </c>
      <c r="B64" t="s">
        <v>4</v>
      </c>
      <c r="C64" s="2">
        <v>19</v>
      </c>
      <c r="D64" s="2">
        <v>3936.1</v>
      </c>
      <c r="E64" s="81">
        <v>3594.5499999999997</v>
      </c>
      <c r="F64" s="81">
        <v>341.54999999999995</v>
      </c>
    </row>
    <row r="65" spans="1:6" x14ac:dyDescent="0.25">
      <c r="A65" t="s">
        <v>22</v>
      </c>
      <c r="B65" t="s">
        <v>211</v>
      </c>
      <c r="C65" s="2">
        <v>35</v>
      </c>
      <c r="D65" s="2">
        <v>15382.78</v>
      </c>
      <c r="E65" s="81">
        <v>15078.24</v>
      </c>
      <c r="F65" s="81">
        <v>304.53999999999996</v>
      </c>
    </row>
    <row r="66" spans="1:6" x14ac:dyDescent="0.25">
      <c r="A66" t="s">
        <v>19</v>
      </c>
      <c r="B66" t="s">
        <v>2</v>
      </c>
      <c r="C66" s="2">
        <v>30</v>
      </c>
      <c r="D66" s="2">
        <v>18700.5</v>
      </c>
      <c r="E66" s="81">
        <v>17478.5</v>
      </c>
      <c r="F66" s="81">
        <v>1222</v>
      </c>
    </row>
  </sheetData>
  <autoFilter ref="K3:P52" xr:uid="{F0B10D91-2AAB-40F4-9759-A20D1C27082B}"/>
  <conditionalFormatting sqref="A1:A1048576">
    <cfRule type="duplicateValues" dxfId="10246" priority="2"/>
  </conditionalFormatting>
  <conditionalFormatting sqref="K2:K56">
    <cfRule type="duplicateValues" dxfId="10245" priority="294"/>
  </conditionalFormatting>
  <pageMargins left="0.7" right="0.7" top="0.75" bottom="0.75" header="0.3" footer="0.3"/>
  <pageSetup orientation="portrait" horizontalDpi="200" verticalDpi="200"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83654-2113-456D-95EE-C96B10FB4A5F}">
  <sheetPr codeName="Sheet8"/>
  <dimension ref="A1:HY102"/>
  <sheetViews>
    <sheetView showGridLines="0" topLeftCell="EB1" zoomScale="85" zoomScaleNormal="85" workbookViewId="0">
      <selection activeCell="S55" sqref="S55"/>
    </sheetView>
  </sheetViews>
  <sheetFormatPr defaultColWidth="9.140625" defaultRowHeight="15" x14ac:dyDescent="0.25"/>
  <cols>
    <col min="1" max="1" width="49" bestFit="1" customWidth="1"/>
    <col min="2" max="2" width="24.85546875" bestFit="1" customWidth="1"/>
    <col min="3" max="38" width="23" bestFit="1" customWidth="1"/>
    <col min="39" max="126" width="23.42578125" bestFit="1" customWidth="1"/>
    <col min="133" max="133" width="49" bestFit="1" customWidth="1"/>
    <col min="134" max="134" width="24.85546875" bestFit="1" customWidth="1"/>
    <col min="135" max="143" width="23" bestFit="1" customWidth="1"/>
    <col min="144" max="165" width="23.42578125" bestFit="1" customWidth="1"/>
    <col min="166" max="166" width="10.28515625" customWidth="1"/>
    <col min="167" max="168" width="23.42578125" bestFit="1" customWidth="1"/>
    <col min="169" max="169" width="24.85546875" bestFit="1" customWidth="1"/>
    <col min="170" max="178" width="23" bestFit="1" customWidth="1"/>
    <col min="179" max="203" width="23.42578125" bestFit="1" customWidth="1"/>
    <col min="204" max="204" width="24.42578125" customWidth="1"/>
    <col min="205" max="210" width="23.42578125" bestFit="1" customWidth="1"/>
    <col min="211" max="211" width="24.42578125" customWidth="1"/>
    <col min="212" max="217" width="23.42578125" bestFit="1" customWidth="1"/>
    <col min="218" max="218" width="24.42578125" customWidth="1"/>
    <col min="219" max="223" width="23.42578125" bestFit="1" customWidth="1"/>
    <col min="224" max="224" width="21.5703125" customWidth="1"/>
    <col min="225" max="225" width="24.42578125" customWidth="1"/>
    <col min="226" max="226" width="22.140625" customWidth="1"/>
    <col min="227" max="227" width="19.85546875" customWidth="1"/>
    <col min="228" max="228" width="22" customWidth="1"/>
    <col min="229" max="229" width="20.7109375" customWidth="1"/>
  </cols>
  <sheetData>
    <row r="1" spans="1:233" x14ac:dyDescent="0.25">
      <c r="ED1" s="78" t="s">
        <v>119</v>
      </c>
      <c r="EE1" s="107" t="str">
        <f>IF(EE2="","",TEXT(MID(EE10,FIND(", ",EE10)+2,2)&amp;"-Apr","dddd, mmmm dd"))</f>
        <v>Friday, April 01</v>
      </c>
      <c r="EF1" s="107" t="str">
        <f t="shared" ref="EF1:FI1" si="0">IF(EF2="","",TEXT(MID(EF10,FIND(", ",EF10)+2,2)&amp;"-Apr","dddd, mmmm dd"))</f>
        <v>Saturday, April 02</v>
      </c>
      <c r="EG1" s="107" t="str">
        <f t="shared" si="0"/>
        <v>Sunday, April 03</v>
      </c>
      <c r="EH1" s="107" t="str">
        <f t="shared" si="0"/>
        <v>Monday, April 04</v>
      </c>
      <c r="EI1" s="107" t="str">
        <f t="shared" si="0"/>
        <v>Tuesday, April 05</v>
      </c>
      <c r="EJ1" s="107" t="str">
        <f t="shared" si="0"/>
        <v>Wednesday, April 06</v>
      </c>
      <c r="EK1" s="107" t="str">
        <f t="shared" si="0"/>
        <v>Thursday, April 07</v>
      </c>
      <c r="EL1" s="107" t="str">
        <f t="shared" si="0"/>
        <v>Friday, April 08</v>
      </c>
      <c r="EM1" s="107" t="str">
        <f t="shared" si="0"/>
        <v>Saturday, April 09</v>
      </c>
      <c r="EN1" s="107" t="str">
        <f t="shared" si="0"/>
        <v/>
      </c>
      <c r="EO1" s="107" t="str">
        <f t="shared" si="0"/>
        <v/>
      </c>
      <c r="EP1" s="107" t="str">
        <f t="shared" si="0"/>
        <v/>
      </c>
      <c r="EQ1" s="107" t="str">
        <f t="shared" si="0"/>
        <v/>
      </c>
      <c r="ER1" s="107" t="str">
        <f t="shared" si="0"/>
        <v/>
      </c>
      <c r="ES1" s="107" t="str">
        <f t="shared" si="0"/>
        <v/>
      </c>
      <c r="ET1" s="107" t="str">
        <f t="shared" si="0"/>
        <v/>
      </c>
      <c r="EU1" s="107" t="str">
        <f t="shared" si="0"/>
        <v/>
      </c>
      <c r="EV1" s="107" t="str">
        <f t="shared" si="0"/>
        <v/>
      </c>
      <c r="EW1" s="107" t="str">
        <f t="shared" si="0"/>
        <v/>
      </c>
      <c r="EX1" s="107" t="str">
        <f t="shared" si="0"/>
        <v/>
      </c>
      <c r="EY1" s="107" t="str">
        <f t="shared" si="0"/>
        <v/>
      </c>
      <c r="EZ1" s="107" t="str">
        <f t="shared" si="0"/>
        <v/>
      </c>
      <c r="FA1" s="107" t="str">
        <f t="shared" si="0"/>
        <v/>
      </c>
      <c r="FB1" s="107" t="str">
        <f t="shared" si="0"/>
        <v/>
      </c>
      <c r="FC1" s="107" t="str">
        <f t="shared" si="0"/>
        <v/>
      </c>
      <c r="FD1" s="107" t="str">
        <f t="shared" si="0"/>
        <v/>
      </c>
      <c r="FE1" s="107" t="str">
        <f t="shared" si="0"/>
        <v/>
      </c>
      <c r="FF1" s="107" t="str">
        <f t="shared" si="0"/>
        <v/>
      </c>
      <c r="FG1" s="107" t="str">
        <f t="shared" si="0"/>
        <v/>
      </c>
      <c r="FH1" s="107" t="str">
        <f t="shared" si="0"/>
        <v/>
      </c>
      <c r="FI1" s="107" t="str">
        <f t="shared" si="0"/>
        <v/>
      </c>
      <c r="FJ1" s="107"/>
      <c r="FM1" s="78" t="s">
        <v>119</v>
      </c>
      <c r="FN1" s="107" t="str">
        <f>IF(FN2="","",TEXT(MID(FN10,FIND(", ",FN10)+2,2)&amp;"-Apr","dddd, mmmm dd"))</f>
        <v>Friday, April 01</v>
      </c>
      <c r="FO1" s="107" t="str">
        <f t="shared" ref="FO1:GR1" si="1">IF(FO2="","",TEXT(MID(FO10,FIND(", ",FO10)+2,2)&amp;"-Apr","dddd, mmmm dd"))</f>
        <v>Saturday, April 02</v>
      </c>
      <c r="FP1" s="107" t="str">
        <f t="shared" si="1"/>
        <v>Sunday, April 03</v>
      </c>
      <c r="FQ1" s="107" t="str">
        <f t="shared" si="1"/>
        <v>Monday, April 04</v>
      </c>
      <c r="FR1" s="107" t="str">
        <f t="shared" si="1"/>
        <v>Tuesday, April 05</v>
      </c>
      <c r="FS1" s="107" t="str">
        <f t="shared" si="1"/>
        <v>Wednesday, April 06</v>
      </c>
      <c r="FT1" s="107" t="str">
        <f t="shared" si="1"/>
        <v>Thursday, April 07</v>
      </c>
      <c r="FU1" s="107" t="str">
        <f t="shared" si="1"/>
        <v>Friday, April 08</v>
      </c>
      <c r="FV1" s="107" t="str">
        <f t="shared" si="1"/>
        <v>Saturday, April 09</v>
      </c>
      <c r="FW1" s="107" t="str">
        <f t="shared" si="1"/>
        <v/>
      </c>
      <c r="FX1" s="107" t="str">
        <f t="shared" si="1"/>
        <v/>
      </c>
      <c r="FY1" s="107" t="str">
        <f t="shared" si="1"/>
        <v/>
      </c>
      <c r="FZ1" s="107" t="str">
        <f t="shared" si="1"/>
        <v/>
      </c>
      <c r="GA1" s="107" t="str">
        <f t="shared" si="1"/>
        <v/>
      </c>
      <c r="GB1" s="107" t="str">
        <f t="shared" si="1"/>
        <v/>
      </c>
      <c r="GC1" s="107" t="str">
        <f t="shared" si="1"/>
        <v/>
      </c>
      <c r="GD1" s="107" t="str">
        <f t="shared" si="1"/>
        <v/>
      </c>
      <c r="GE1" s="107" t="str">
        <f t="shared" si="1"/>
        <v/>
      </c>
      <c r="GF1" s="107" t="str">
        <f t="shared" si="1"/>
        <v/>
      </c>
      <c r="GG1" s="107" t="str">
        <f t="shared" si="1"/>
        <v/>
      </c>
      <c r="GH1" s="107" t="str">
        <f t="shared" si="1"/>
        <v/>
      </c>
      <c r="GI1" s="107" t="str">
        <f t="shared" si="1"/>
        <v/>
      </c>
      <c r="GJ1" s="107" t="str">
        <f t="shared" si="1"/>
        <v/>
      </c>
      <c r="GK1" s="107" t="str">
        <f t="shared" si="1"/>
        <v/>
      </c>
      <c r="GL1" s="107" t="str">
        <f t="shared" si="1"/>
        <v/>
      </c>
      <c r="GM1" s="107" t="str">
        <f t="shared" si="1"/>
        <v/>
      </c>
      <c r="GN1" s="107" t="str">
        <f t="shared" si="1"/>
        <v/>
      </c>
      <c r="GO1" s="107" t="str">
        <f t="shared" si="1"/>
        <v/>
      </c>
      <c r="GP1" s="107" t="str">
        <f t="shared" si="1"/>
        <v/>
      </c>
      <c r="GQ1" s="107" t="str">
        <f t="shared" si="1"/>
        <v/>
      </c>
      <c r="GR1" s="107" t="str">
        <f t="shared" si="1"/>
        <v/>
      </c>
      <c r="GS1" s="107"/>
    </row>
    <row r="2" spans="1:233" x14ac:dyDescent="0.25">
      <c r="ED2" s="78" t="s">
        <v>471</v>
      </c>
      <c r="EE2" s="107">
        <f>IF(SUM(EE11:EE176)=0,"",SUM(EE11:EE176))</f>
        <v>63</v>
      </c>
      <c r="EF2" s="107">
        <f t="shared" ref="EF2:FE2" si="2">IF(SUM(EF11:EF176)=0,"",SUM(EF11:EF176))</f>
        <v>223</v>
      </c>
      <c r="EG2" s="107">
        <f t="shared" si="2"/>
        <v>299</v>
      </c>
      <c r="EH2" s="107">
        <f t="shared" si="2"/>
        <v>274</v>
      </c>
      <c r="EI2" s="107">
        <f t="shared" si="2"/>
        <v>306</v>
      </c>
      <c r="EJ2" s="107">
        <f t="shared" si="2"/>
        <v>305</v>
      </c>
      <c r="EK2" s="107">
        <f t="shared" si="2"/>
        <v>283</v>
      </c>
      <c r="EL2" s="107">
        <f t="shared" si="2"/>
        <v>121</v>
      </c>
      <c r="EM2" s="107">
        <f t="shared" si="2"/>
        <v>3</v>
      </c>
      <c r="EN2" s="107" t="str">
        <f t="shared" si="2"/>
        <v/>
      </c>
      <c r="EO2" s="107" t="str">
        <f t="shared" si="2"/>
        <v/>
      </c>
      <c r="EP2" s="107" t="str">
        <f t="shared" si="2"/>
        <v/>
      </c>
      <c r="EQ2" s="107" t="str">
        <f t="shared" si="2"/>
        <v/>
      </c>
      <c r="ER2" s="107" t="str">
        <f t="shared" si="2"/>
        <v/>
      </c>
      <c r="ES2" s="107" t="str">
        <f t="shared" si="2"/>
        <v/>
      </c>
      <c r="ET2" s="107" t="str">
        <f t="shared" si="2"/>
        <v/>
      </c>
      <c r="EU2" s="107" t="str">
        <f t="shared" si="2"/>
        <v/>
      </c>
      <c r="EV2" s="107" t="str">
        <f t="shared" si="2"/>
        <v/>
      </c>
      <c r="EW2" s="107" t="str">
        <f t="shared" si="2"/>
        <v/>
      </c>
      <c r="EX2" s="107" t="str">
        <f t="shared" si="2"/>
        <v/>
      </c>
      <c r="EY2" s="107" t="str">
        <f t="shared" si="2"/>
        <v/>
      </c>
      <c r="EZ2" s="107" t="str">
        <f t="shared" si="2"/>
        <v/>
      </c>
      <c r="FA2" s="107" t="str">
        <f t="shared" si="2"/>
        <v/>
      </c>
      <c r="FB2" s="107" t="str">
        <f t="shared" si="2"/>
        <v/>
      </c>
      <c r="FC2" s="107" t="str">
        <f t="shared" si="2"/>
        <v/>
      </c>
      <c r="FD2" s="107" t="str">
        <f t="shared" si="2"/>
        <v/>
      </c>
      <c r="FE2" s="107" t="str">
        <f t="shared" si="2"/>
        <v/>
      </c>
      <c r="FF2" s="107" t="str">
        <f t="shared" ref="FF2:FI2" si="3">IF(SUM(FF11:FF176)=0,"",SUM(FF11:FF176))</f>
        <v/>
      </c>
      <c r="FG2" s="107" t="str">
        <f t="shared" si="3"/>
        <v/>
      </c>
      <c r="FH2" s="107" t="str">
        <f t="shared" si="3"/>
        <v/>
      </c>
      <c r="FI2" s="107" t="str">
        <f t="shared" si="3"/>
        <v/>
      </c>
      <c r="FM2" s="78" t="s">
        <v>210</v>
      </c>
      <c r="FN2" s="107">
        <f>IF(SUM(FN11:FN176)=0,"",SUM(FN11:FN176))</f>
        <v>14464.09</v>
      </c>
      <c r="FO2" s="107">
        <f t="shared" ref="FO2:GQ2" si="4">IF(SUM(FO11:FO176)=0,"",SUM(FO11:FO176))</f>
        <v>71159.000000000029</v>
      </c>
      <c r="FP2" s="107">
        <f t="shared" si="4"/>
        <v>89585.38</v>
      </c>
      <c r="FQ2" s="107">
        <f t="shared" si="4"/>
        <v>74651.25</v>
      </c>
      <c r="FR2" s="107">
        <f t="shared" si="4"/>
        <v>104692.01000000002</v>
      </c>
      <c r="FS2" s="107">
        <f t="shared" si="4"/>
        <v>99931.110000000015</v>
      </c>
      <c r="FT2" s="107">
        <f t="shared" si="4"/>
        <v>92926.150000000009</v>
      </c>
      <c r="FU2" s="107">
        <f t="shared" si="4"/>
        <v>41374.81</v>
      </c>
      <c r="FV2" s="107">
        <f t="shared" si="4"/>
        <v>354</v>
      </c>
      <c r="FW2" s="107" t="str">
        <f t="shared" si="4"/>
        <v/>
      </c>
      <c r="FX2" s="107" t="str">
        <f t="shared" si="4"/>
        <v/>
      </c>
      <c r="FY2" s="107" t="str">
        <f t="shared" si="4"/>
        <v/>
      </c>
      <c r="FZ2" s="107" t="str">
        <f t="shared" si="4"/>
        <v/>
      </c>
      <c r="GA2" s="107" t="str">
        <f t="shared" si="4"/>
        <v/>
      </c>
      <c r="GB2" s="107" t="str">
        <f t="shared" si="4"/>
        <v/>
      </c>
      <c r="GC2" s="107" t="str">
        <f t="shared" si="4"/>
        <v/>
      </c>
      <c r="GD2" s="107" t="str">
        <f t="shared" si="4"/>
        <v/>
      </c>
      <c r="GE2" s="107" t="str">
        <f t="shared" si="4"/>
        <v/>
      </c>
      <c r="GF2" s="107" t="str">
        <f t="shared" si="4"/>
        <v/>
      </c>
      <c r="GG2" s="107" t="str">
        <f t="shared" si="4"/>
        <v/>
      </c>
      <c r="GH2" s="107" t="str">
        <f t="shared" si="4"/>
        <v/>
      </c>
      <c r="GI2" s="107" t="str">
        <f t="shared" si="4"/>
        <v/>
      </c>
      <c r="GJ2" s="107" t="str">
        <f t="shared" si="4"/>
        <v/>
      </c>
      <c r="GK2" s="107" t="str">
        <f t="shared" si="4"/>
        <v/>
      </c>
      <c r="GL2" s="107" t="str">
        <f t="shared" si="4"/>
        <v/>
      </c>
      <c r="GM2" s="107" t="str">
        <f t="shared" si="4"/>
        <v/>
      </c>
      <c r="GN2" s="107" t="str">
        <f t="shared" si="4"/>
        <v/>
      </c>
      <c r="GO2" s="107" t="str">
        <f t="shared" si="4"/>
        <v/>
      </c>
      <c r="GP2" s="107" t="str">
        <f t="shared" si="4"/>
        <v/>
      </c>
      <c r="GQ2" s="107" t="str">
        <f t="shared" si="4"/>
        <v/>
      </c>
      <c r="GR2" s="107" t="str">
        <f t="shared" ref="GR2" si="5">IF(SUM(GR11:GR176)=0,"",SUM(GR11:GR176))</f>
        <v/>
      </c>
    </row>
    <row r="3" spans="1:233" x14ac:dyDescent="0.25">
      <c r="C3" s="107" t="str">
        <f>IFERROR(C4&amp;" "&amp;TEXT(DATE(2022,4,MID(C11,FIND(", ",C11)+2,2)),"DD-MMM"),"-")</f>
        <v>Vol 01-Apr</v>
      </c>
      <c r="D3" s="107" t="str">
        <f t="shared" ref="D3:BO3" si="6">IFERROR(D4&amp;" "&amp;TEXT(DATE(2022,4,MID(D11,FIND(", ",D11)+2,2)),"DD-MMM"),"-")</f>
        <v>Rev 01-Apr</v>
      </c>
      <c r="E3" s="107" t="str">
        <f t="shared" si="6"/>
        <v>Cash 01-Apr</v>
      </c>
      <c r="F3" s="107" t="str">
        <f t="shared" si="6"/>
        <v>Credit 01-Apr</v>
      </c>
      <c r="G3" s="107" t="str">
        <f t="shared" si="6"/>
        <v>Vol 02-Apr</v>
      </c>
      <c r="H3" s="107" t="str">
        <f t="shared" si="6"/>
        <v>Rev 02-Apr</v>
      </c>
      <c r="I3" s="107" t="str">
        <f t="shared" si="6"/>
        <v>Cash 02-Apr</v>
      </c>
      <c r="J3" s="107" t="str">
        <f t="shared" si="6"/>
        <v>Credit 02-Apr</v>
      </c>
      <c r="K3" s="107" t="str">
        <f t="shared" si="6"/>
        <v>Vol 03-Apr</v>
      </c>
      <c r="L3" s="107" t="str">
        <f t="shared" si="6"/>
        <v>Rev 03-Apr</v>
      </c>
      <c r="M3" s="107" t="str">
        <f t="shared" si="6"/>
        <v>Cash 03-Apr</v>
      </c>
      <c r="N3" s="107" t="str">
        <f t="shared" si="6"/>
        <v>Credit 03-Apr</v>
      </c>
      <c r="O3" s="107" t="str">
        <f t="shared" si="6"/>
        <v>Vol 04-Apr</v>
      </c>
      <c r="P3" s="107" t="str">
        <f t="shared" si="6"/>
        <v>Rev 04-Apr</v>
      </c>
      <c r="Q3" s="107" t="str">
        <f t="shared" si="6"/>
        <v>Cash 04-Apr</v>
      </c>
      <c r="R3" s="107" t="str">
        <f t="shared" si="6"/>
        <v>Credit 04-Apr</v>
      </c>
      <c r="S3" s="107" t="str">
        <f t="shared" si="6"/>
        <v>Vol 05-Apr</v>
      </c>
      <c r="T3" s="107" t="str">
        <f t="shared" si="6"/>
        <v>Rev 05-Apr</v>
      </c>
      <c r="U3" s="107" t="str">
        <f t="shared" si="6"/>
        <v>Cash 05-Apr</v>
      </c>
      <c r="V3" s="107" t="str">
        <f t="shared" si="6"/>
        <v>Credit 05-Apr</v>
      </c>
      <c r="W3" s="107" t="str">
        <f t="shared" si="6"/>
        <v>Vol 06-Apr</v>
      </c>
      <c r="X3" s="107" t="str">
        <f t="shared" si="6"/>
        <v>Rev 06-Apr</v>
      </c>
      <c r="Y3" s="107" t="str">
        <f t="shared" si="6"/>
        <v>Cash 06-Apr</v>
      </c>
      <c r="Z3" s="107" t="str">
        <f t="shared" si="6"/>
        <v>Credit 06-Apr</v>
      </c>
      <c r="AA3" s="107" t="str">
        <f t="shared" si="6"/>
        <v>Vol 07-Apr</v>
      </c>
      <c r="AB3" s="107" t="str">
        <f t="shared" si="6"/>
        <v>Rev 07-Apr</v>
      </c>
      <c r="AC3" s="107" t="str">
        <f t="shared" si="6"/>
        <v>Cash 07-Apr</v>
      </c>
      <c r="AD3" s="107" t="str">
        <f t="shared" si="6"/>
        <v>Credit 07-Apr</v>
      </c>
      <c r="AE3" s="107" t="str">
        <f t="shared" si="6"/>
        <v>Vol 08-Apr</v>
      </c>
      <c r="AF3" s="107" t="str">
        <f t="shared" si="6"/>
        <v>Rev 08-Apr</v>
      </c>
      <c r="AG3" s="107" t="str">
        <f t="shared" si="6"/>
        <v>Cash 08-Apr</v>
      </c>
      <c r="AH3" s="107" t="str">
        <f t="shared" si="6"/>
        <v>Credit 08-Apr</v>
      </c>
      <c r="AI3" s="107" t="str">
        <f t="shared" si="6"/>
        <v>Vol 09-Apr</v>
      </c>
      <c r="AJ3" s="107" t="str">
        <f t="shared" si="6"/>
        <v>Rev 09-Apr</v>
      </c>
      <c r="AK3" s="107" t="str">
        <f t="shared" si="6"/>
        <v>Cash 09-Apr</v>
      </c>
      <c r="AL3" s="107" t="str">
        <f t="shared" si="6"/>
        <v>Credit 09-Apr</v>
      </c>
      <c r="AM3" s="107" t="str">
        <f t="shared" si="6"/>
        <v>-</v>
      </c>
      <c r="AN3" s="107" t="str">
        <f t="shared" si="6"/>
        <v>-</v>
      </c>
      <c r="AO3" s="107" t="str">
        <f t="shared" si="6"/>
        <v>-</v>
      </c>
      <c r="AP3" s="107" t="str">
        <f t="shared" si="6"/>
        <v>-</v>
      </c>
      <c r="AQ3" s="107" t="str">
        <f t="shared" si="6"/>
        <v>-</v>
      </c>
      <c r="AR3" s="107" t="str">
        <f t="shared" si="6"/>
        <v>-</v>
      </c>
      <c r="AS3" s="107" t="str">
        <f t="shared" si="6"/>
        <v>-</v>
      </c>
      <c r="AT3" s="107" t="str">
        <f t="shared" si="6"/>
        <v>-</v>
      </c>
      <c r="AU3" s="107" t="str">
        <f t="shared" si="6"/>
        <v>-</v>
      </c>
      <c r="AV3" s="107" t="str">
        <f t="shared" si="6"/>
        <v>-</v>
      </c>
      <c r="AW3" s="107" t="str">
        <f t="shared" si="6"/>
        <v>-</v>
      </c>
      <c r="AX3" s="107" t="str">
        <f t="shared" si="6"/>
        <v>-</v>
      </c>
      <c r="AY3" s="107" t="str">
        <f t="shared" si="6"/>
        <v>-</v>
      </c>
      <c r="AZ3" s="107" t="str">
        <f t="shared" si="6"/>
        <v>-</v>
      </c>
      <c r="BA3" s="107" t="str">
        <f t="shared" si="6"/>
        <v>-</v>
      </c>
      <c r="BB3" s="107" t="str">
        <f t="shared" si="6"/>
        <v>-</v>
      </c>
      <c r="BC3" s="107" t="str">
        <f t="shared" si="6"/>
        <v>-</v>
      </c>
      <c r="BD3" s="107" t="str">
        <f t="shared" si="6"/>
        <v>-</v>
      </c>
      <c r="BE3" s="107" t="str">
        <f t="shared" si="6"/>
        <v>-</v>
      </c>
      <c r="BF3" s="107" t="str">
        <f t="shared" si="6"/>
        <v>-</v>
      </c>
      <c r="BG3" s="107" t="str">
        <f t="shared" si="6"/>
        <v>-</v>
      </c>
      <c r="BH3" s="107" t="str">
        <f t="shared" si="6"/>
        <v>-</v>
      </c>
      <c r="BI3" s="107" t="str">
        <f t="shared" si="6"/>
        <v>-</v>
      </c>
      <c r="BJ3" s="107" t="str">
        <f t="shared" si="6"/>
        <v>-</v>
      </c>
      <c r="BK3" s="107" t="str">
        <f t="shared" si="6"/>
        <v>-</v>
      </c>
      <c r="BL3" s="107" t="str">
        <f t="shared" si="6"/>
        <v>-</v>
      </c>
      <c r="BM3" s="107" t="str">
        <f t="shared" si="6"/>
        <v>-</v>
      </c>
      <c r="BN3" s="107" t="str">
        <f t="shared" si="6"/>
        <v>-</v>
      </c>
      <c r="BO3" s="107" t="str">
        <f t="shared" si="6"/>
        <v>-</v>
      </c>
      <c r="BP3" s="107" t="str">
        <f t="shared" ref="BP3:DV3" si="7">IFERROR(BP4&amp;" "&amp;TEXT(DATE(2022,4,MID(BP11,FIND(", ",BP11)+2,2)),"DD-MMM"),"-")</f>
        <v>-</v>
      </c>
      <c r="BQ3" s="107" t="str">
        <f t="shared" si="7"/>
        <v>-</v>
      </c>
      <c r="BR3" s="107" t="str">
        <f t="shared" si="7"/>
        <v>-</v>
      </c>
      <c r="BS3" s="107" t="str">
        <f t="shared" si="7"/>
        <v>-</v>
      </c>
      <c r="BT3" s="107" t="str">
        <f t="shared" si="7"/>
        <v>-</v>
      </c>
      <c r="BU3" s="107" t="str">
        <f t="shared" si="7"/>
        <v>-</v>
      </c>
      <c r="BV3" s="107" t="str">
        <f t="shared" si="7"/>
        <v>-</v>
      </c>
      <c r="BW3" s="107" t="str">
        <f t="shared" si="7"/>
        <v>-</v>
      </c>
      <c r="BX3" s="107" t="str">
        <f t="shared" si="7"/>
        <v>-</v>
      </c>
      <c r="BY3" s="107" t="str">
        <f t="shared" si="7"/>
        <v>-</v>
      </c>
      <c r="BZ3" s="107" t="str">
        <f t="shared" si="7"/>
        <v>-</v>
      </c>
      <c r="CA3" s="107" t="str">
        <f t="shared" si="7"/>
        <v>-</v>
      </c>
      <c r="CB3" s="107" t="str">
        <f t="shared" si="7"/>
        <v>-</v>
      </c>
      <c r="CC3" s="107" t="str">
        <f t="shared" si="7"/>
        <v>-</v>
      </c>
      <c r="CD3" s="107" t="str">
        <f t="shared" si="7"/>
        <v>-</v>
      </c>
      <c r="CE3" s="107" t="str">
        <f t="shared" si="7"/>
        <v>-</v>
      </c>
      <c r="CF3" s="107" t="str">
        <f t="shared" si="7"/>
        <v>-</v>
      </c>
      <c r="CG3" s="107" t="str">
        <f t="shared" si="7"/>
        <v>-</v>
      </c>
      <c r="CH3" s="107" t="str">
        <f t="shared" si="7"/>
        <v>-</v>
      </c>
      <c r="CI3" s="107" t="str">
        <f t="shared" si="7"/>
        <v>-</v>
      </c>
      <c r="CJ3" s="107" t="str">
        <f t="shared" si="7"/>
        <v>-</v>
      </c>
      <c r="CK3" s="107" t="str">
        <f t="shared" si="7"/>
        <v>-</v>
      </c>
      <c r="CL3" s="107" t="str">
        <f t="shared" si="7"/>
        <v>-</v>
      </c>
      <c r="CM3" s="107" t="str">
        <f t="shared" si="7"/>
        <v>-</v>
      </c>
      <c r="CN3" s="107" t="str">
        <f t="shared" si="7"/>
        <v>-</v>
      </c>
      <c r="CO3" s="107" t="str">
        <f t="shared" si="7"/>
        <v>-</v>
      </c>
      <c r="CP3" s="107" t="str">
        <f t="shared" si="7"/>
        <v>-</v>
      </c>
      <c r="CQ3" s="107" t="str">
        <f t="shared" si="7"/>
        <v>-</v>
      </c>
      <c r="CR3" s="107" t="str">
        <f t="shared" si="7"/>
        <v>-</v>
      </c>
      <c r="CS3" s="107" t="str">
        <f t="shared" si="7"/>
        <v>-</v>
      </c>
      <c r="CT3" s="107" t="str">
        <f t="shared" si="7"/>
        <v>-</v>
      </c>
      <c r="CU3" s="107" t="str">
        <f t="shared" si="7"/>
        <v>-</v>
      </c>
      <c r="CV3" s="107" t="str">
        <f t="shared" si="7"/>
        <v>-</v>
      </c>
      <c r="CW3" s="107" t="str">
        <f t="shared" si="7"/>
        <v>-</v>
      </c>
      <c r="CX3" s="107" t="str">
        <f t="shared" si="7"/>
        <v>-</v>
      </c>
      <c r="CY3" s="107" t="str">
        <f t="shared" si="7"/>
        <v>-</v>
      </c>
      <c r="CZ3" s="107" t="str">
        <f t="shared" si="7"/>
        <v>-</v>
      </c>
      <c r="DA3" s="107" t="str">
        <f t="shared" si="7"/>
        <v>-</v>
      </c>
      <c r="DB3" s="107" t="str">
        <f t="shared" si="7"/>
        <v>-</v>
      </c>
      <c r="DC3" s="107" t="str">
        <f t="shared" si="7"/>
        <v>-</v>
      </c>
      <c r="DD3" s="107" t="str">
        <f t="shared" si="7"/>
        <v>-</v>
      </c>
      <c r="DE3" s="107" t="str">
        <f t="shared" si="7"/>
        <v>-</v>
      </c>
      <c r="DF3" s="107" t="str">
        <f t="shared" si="7"/>
        <v>-</v>
      </c>
      <c r="DG3" s="107" t="str">
        <f t="shared" si="7"/>
        <v>-</v>
      </c>
      <c r="DH3" s="107" t="str">
        <f t="shared" si="7"/>
        <v>-</v>
      </c>
      <c r="DI3" s="107" t="str">
        <f t="shared" si="7"/>
        <v>-</v>
      </c>
      <c r="DJ3" s="107" t="str">
        <f t="shared" si="7"/>
        <v>-</v>
      </c>
      <c r="DK3" s="107" t="str">
        <f t="shared" si="7"/>
        <v>-</v>
      </c>
      <c r="DL3" s="107" t="str">
        <f t="shared" si="7"/>
        <v>-</v>
      </c>
      <c r="DM3" s="107" t="str">
        <f t="shared" si="7"/>
        <v>-</v>
      </c>
      <c r="DN3" s="107" t="str">
        <f t="shared" si="7"/>
        <v>-</v>
      </c>
      <c r="DO3" s="107" t="str">
        <f t="shared" si="7"/>
        <v>-</v>
      </c>
      <c r="DP3" s="107" t="str">
        <f t="shared" si="7"/>
        <v>-</v>
      </c>
      <c r="DQ3" s="107" t="str">
        <f t="shared" si="7"/>
        <v>-</v>
      </c>
      <c r="DR3" s="107" t="str">
        <f t="shared" si="7"/>
        <v>-</v>
      </c>
      <c r="DS3" s="107" t="str">
        <f t="shared" si="7"/>
        <v>-</v>
      </c>
      <c r="DT3" s="107" t="str">
        <f t="shared" si="7"/>
        <v>-</v>
      </c>
      <c r="DU3" s="107" t="str">
        <f t="shared" si="7"/>
        <v>-</v>
      </c>
      <c r="DV3" s="107" t="str">
        <f t="shared" si="7"/>
        <v>-</v>
      </c>
      <c r="DY3" t="s">
        <v>209</v>
      </c>
      <c r="DZ3" t="s">
        <v>100</v>
      </c>
      <c r="EC3" s="1" t="s">
        <v>16</v>
      </c>
      <c r="ED3" t="s" vm="1">
        <v>48</v>
      </c>
      <c r="EE3" s="107">
        <f>IF(EE2="","",MAX($EE$2:$FI$2))</f>
        <v>306</v>
      </c>
      <c r="EF3" s="107">
        <f t="shared" ref="EF3:FI3" si="8">IF(EF2="","",MAX($EE$2:$FI$2))</f>
        <v>306</v>
      </c>
      <c r="EG3" s="107">
        <f t="shared" si="8"/>
        <v>306</v>
      </c>
      <c r="EH3" s="107">
        <f t="shared" si="8"/>
        <v>306</v>
      </c>
      <c r="EI3" s="107">
        <f t="shared" si="8"/>
        <v>306</v>
      </c>
      <c r="EJ3" s="107">
        <f t="shared" si="8"/>
        <v>306</v>
      </c>
      <c r="EK3" s="107">
        <f t="shared" si="8"/>
        <v>306</v>
      </c>
      <c r="EL3" s="107">
        <f t="shared" si="8"/>
        <v>306</v>
      </c>
      <c r="EM3" s="107">
        <f t="shared" si="8"/>
        <v>306</v>
      </c>
      <c r="EN3" s="107" t="str">
        <f t="shared" si="8"/>
        <v/>
      </c>
      <c r="EO3" s="107" t="str">
        <f t="shared" si="8"/>
        <v/>
      </c>
      <c r="EP3" s="107" t="str">
        <f t="shared" si="8"/>
        <v/>
      </c>
      <c r="EQ3" s="107" t="str">
        <f t="shared" si="8"/>
        <v/>
      </c>
      <c r="ER3" s="107" t="str">
        <f t="shared" si="8"/>
        <v/>
      </c>
      <c r="ES3" s="107" t="str">
        <f t="shared" si="8"/>
        <v/>
      </c>
      <c r="ET3" s="107" t="str">
        <f t="shared" si="8"/>
        <v/>
      </c>
      <c r="EU3" s="107" t="str">
        <f t="shared" si="8"/>
        <v/>
      </c>
      <c r="EV3" s="107" t="str">
        <f t="shared" si="8"/>
        <v/>
      </c>
      <c r="EW3" s="107" t="str">
        <f t="shared" si="8"/>
        <v/>
      </c>
      <c r="EX3" s="107" t="str">
        <f t="shared" si="8"/>
        <v/>
      </c>
      <c r="EY3" s="107" t="str">
        <f t="shared" si="8"/>
        <v/>
      </c>
      <c r="EZ3" s="107" t="str">
        <f t="shared" si="8"/>
        <v/>
      </c>
      <c r="FA3" s="107" t="str">
        <f t="shared" si="8"/>
        <v/>
      </c>
      <c r="FB3" s="107" t="str">
        <f t="shared" si="8"/>
        <v/>
      </c>
      <c r="FC3" s="107" t="str">
        <f t="shared" si="8"/>
        <v/>
      </c>
      <c r="FD3" s="107" t="str">
        <f t="shared" si="8"/>
        <v/>
      </c>
      <c r="FE3" s="107" t="str">
        <f t="shared" si="8"/>
        <v/>
      </c>
      <c r="FF3" s="107" t="str">
        <f t="shared" si="8"/>
        <v/>
      </c>
      <c r="FG3" s="107" t="str">
        <f t="shared" si="8"/>
        <v/>
      </c>
      <c r="FH3" s="107" t="str">
        <f t="shared" si="8"/>
        <v/>
      </c>
      <c r="FI3" s="107" t="str">
        <f t="shared" si="8"/>
        <v/>
      </c>
      <c r="FJ3" s="107" t="s">
        <v>143</v>
      </c>
      <c r="FK3" s="107"/>
      <c r="FL3" s="1" t="s">
        <v>16</v>
      </c>
      <c r="FM3" t="s" vm="1">
        <v>48</v>
      </c>
      <c r="FN3" s="107">
        <f>IF(FN2="","",MAX($FN$2:$GR$2))</f>
        <v>104692.01000000002</v>
      </c>
      <c r="FO3" s="107">
        <f t="shared" ref="FO3:GR3" si="9">IF(FO2="","",MAX($FN$2:$GR$2))</f>
        <v>104692.01000000002</v>
      </c>
      <c r="FP3" s="107">
        <f t="shared" si="9"/>
        <v>104692.01000000002</v>
      </c>
      <c r="FQ3" s="107">
        <f t="shared" si="9"/>
        <v>104692.01000000002</v>
      </c>
      <c r="FR3" s="107">
        <f t="shared" si="9"/>
        <v>104692.01000000002</v>
      </c>
      <c r="FS3" s="107">
        <f t="shared" si="9"/>
        <v>104692.01000000002</v>
      </c>
      <c r="FT3" s="107">
        <f t="shared" si="9"/>
        <v>104692.01000000002</v>
      </c>
      <c r="FU3" s="107">
        <f t="shared" si="9"/>
        <v>104692.01000000002</v>
      </c>
      <c r="FV3" s="107">
        <f t="shared" si="9"/>
        <v>104692.01000000002</v>
      </c>
      <c r="FW3" s="107" t="str">
        <f t="shared" si="9"/>
        <v/>
      </c>
      <c r="FX3" s="107" t="str">
        <f t="shared" si="9"/>
        <v/>
      </c>
      <c r="FY3" s="107" t="str">
        <f t="shared" si="9"/>
        <v/>
      </c>
      <c r="FZ3" s="107" t="str">
        <f t="shared" si="9"/>
        <v/>
      </c>
      <c r="GA3" s="107" t="str">
        <f t="shared" si="9"/>
        <v/>
      </c>
      <c r="GB3" s="107" t="str">
        <f t="shared" si="9"/>
        <v/>
      </c>
      <c r="GC3" s="107" t="str">
        <f t="shared" si="9"/>
        <v/>
      </c>
      <c r="GD3" s="107" t="str">
        <f t="shared" si="9"/>
        <v/>
      </c>
      <c r="GE3" s="107" t="str">
        <f t="shared" si="9"/>
        <v/>
      </c>
      <c r="GF3" s="107" t="str">
        <f t="shared" si="9"/>
        <v/>
      </c>
      <c r="GG3" s="107" t="str">
        <f t="shared" si="9"/>
        <v/>
      </c>
      <c r="GH3" s="107" t="str">
        <f t="shared" si="9"/>
        <v/>
      </c>
      <c r="GI3" s="107" t="str">
        <f t="shared" si="9"/>
        <v/>
      </c>
      <c r="GJ3" s="107" t="str">
        <f t="shared" si="9"/>
        <v/>
      </c>
      <c r="GK3" s="107" t="str">
        <f t="shared" si="9"/>
        <v/>
      </c>
      <c r="GL3" s="107" t="str">
        <f t="shared" si="9"/>
        <v/>
      </c>
      <c r="GM3" s="107" t="str">
        <f t="shared" si="9"/>
        <v/>
      </c>
      <c r="GN3" s="107" t="str">
        <f t="shared" si="9"/>
        <v/>
      </c>
      <c r="GO3" s="107" t="str">
        <f t="shared" si="9"/>
        <v/>
      </c>
      <c r="GP3" s="107" t="str">
        <f t="shared" si="9"/>
        <v/>
      </c>
      <c r="GQ3" s="107" t="str">
        <f t="shared" si="9"/>
        <v/>
      </c>
      <c r="GR3" s="107" t="str">
        <f t="shared" si="9"/>
        <v/>
      </c>
      <c r="GS3" s="107"/>
      <c r="GT3" s="107"/>
      <c r="GU3" s="107"/>
      <c r="GV3" s="107"/>
      <c r="GW3" s="107"/>
      <c r="GX3" s="107"/>
      <c r="GY3" s="107"/>
      <c r="GZ3" s="107"/>
      <c r="HA3" s="107"/>
      <c r="HB3" s="107"/>
      <c r="HC3" s="107"/>
      <c r="HD3" s="107"/>
      <c r="HE3" s="107"/>
      <c r="HF3" s="107"/>
      <c r="HG3" s="107"/>
      <c r="HH3" s="107"/>
      <c r="HI3" s="107"/>
      <c r="HJ3" s="107"/>
      <c r="HK3" s="107"/>
    </row>
    <row r="4" spans="1:233" ht="13.9" customHeight="1" x14ac:dyDescent="0.25">
      <c r="A4" s="1" t="s">
        <v>16</v>
      </c>
      <c r="B4" t="s" vm="1">
        <v>48</v>
      </c>
      <c r="C4" s="107" t="str">
        <f>IFERROR(VLOOKUP(C12,$DY$3:$DZ$6,2,0),"-")</f>
        <v>Vol</v>
      </c>
      <c r="D4" s="107" t="str">
        <f t="shared" ref="D4:BO4" si="10">IFERROR(VLOOKUP(D12,$DY$3:$DZ$6,2,0),"-")</f>
        <v>Rev</v>
      </c>
      <c r="E4" s="107" t="str">
        <f t="shared" si="10"/>
        <v>Cash</v>
      </c>
      <c r="F4" s="107" t="str">
        <f t="shared" si="10"/>
        <v>Credit</v>
      </c>
      <c r="G4" s="107" t="str">
        <f t="shared" si="10"/>
        <v>Vol</v>
      </c>
      <c r="H4" s="107" t="str">
        <f t="shared" si="10"/>
        <v>Rev</v>
      </c>
      <c r="I4" s="107" t="str">
        <f t="shared" si="10"/>
        <v>Cash</v>
      </c>
      <c r="J4" s="107" t="str">
        <f t="shared" si="10"/>
        <v>Credit</v>
      </c>
      <c r="K4" s="107" t="str">
        <f t="shared" si="10"/>
        <v>Vol</v>
      </c>
      <c r="L4" s="107" t="str">
        <f t="shared" si="10"/>
        <v>Rev</v>
      </c>
      <c r="M4" s="107" t="str">
        <f t="shared" si="10"/>
        <v>Cash</v>
      </c>
      <c r="N4" s="107" t="str">
        <f t="shared" si="10"/>
        <v>Credit</v>
      </c>
      <c r="O4" s="107" t="str">
        <f t="shared" si="10"/>
        <v>Vol</v>
      </c>
      <c r="P4" s="107" t="str">
        <f t="shared" si="10"/>
        <v>Rev</v>
      </c>
      <c r="Q4" s="107" t="str">
        <f t="shared" si="10"/>
        <v>Cash</v>
      </c>
      <c r="R4" s="107" t="str">
        <f t="shared" si="10"/>
        <v>Credit</v>
      </c>
      <c r="S4" s="107" t="str">
        <f t="shared" si="10"/>
        <v>Vol</v>
      </c>
      <c r="T4" s="107" t="str">
        <f t="shared" si="10"/>
        <v>Rev</v>
      </c>
      <c r="U4" s="107" t="str">
        <f t="shared" si="10"/>
        <v>Cash</v>
      </c>
      <c r="V4" s="107" t="str">
        <f t="shared" si="10"/>
        <v>Credit</v>
      </c>
      <c r="W4" s="107" t="str">
        <f t="shared" si="10"/>
        <v>Vol</v>
      </c>
      <c r="X4" s="107" t="str">
        <f t="shared" si="10"/>
        <v>Rev</v>
      </c>
      <c r="Y4" s="107" t="str">
        <f t="shared" si="10"/>
        <v>Cash</v>
      </c>
      <c r="Z4" s="107" t="str">
        <f t="shared" si="10"/>
        <v>Credit</v>
      </c>
      <c r="AA4" s="107" t="str">
        <f t="shared" si="10"/>
        <v>Vol</v>
      </c>
      <c r="AB4" s="107" t="str">
        <f t="shared" si="10"/>
        <v>Rev</v>
      </c>
      <c r="AC4" s="107" t="str">
        <f t="shared" si="10"/>
        <v>Cash</v>
      </c>
      <c r="AD4" s="107" t="str">
        <f t="shared" si="10"/>
        <v>Credit</v>
      </c>
      <c r="AE4" s="107" t="str">
        <f t="shared" si="10"/>
        <v>Vol</v>
      </c>
      <c r="AF4" s="107" t="str">
        <f t="shared" si="10"/>
        <v>Rev</v>
      </c>
      <c r="AG4" s="107" t="str">
        <f t="shared" si="10"/>
        <v>Cash</v>
      </c>
      <c r="AH4" s="107" t="str">
        <f t="shared" si="10"/>
        <v>Credit</v>
      </c>
      <c r="AI4" s="107" t="str">
        <f t="shared" si="10"/>
        <v>Vol</v>
      </c>
      <c r="AJ4" s="107" t="str">
        <f t="shared" si="10"/>
        <v>Rev</v>
      </c>
      <c r="AK4" s="107" t="str">
        <f t="shared" si="10"/>
        <v>Cash</v>
      </c>
      <c r="AL4" s="107" t="str">
        <f t="shared" si="10"/>
        <v>Credit</v>
      </c>
      <c r="AM4" s="107" t="str">
        <f t="shared" si="10"/>
        <v>-</v>
      </c>
      <c r="AN4" s="107" t="str">
        <f t="shared" si="10"/>
        <v>-</v>
      </c>
      <c r="AO4" s="107" t="str">
        <f t="shared" si="10"/>
        <v>-</v>
      </c>
      <c r="AP4" s="107" t="str">
        <f t="shared" si="10"/>
        <v>-</v>
      </c>
      <c r="AQ4" s="107" t="str">
        <f t="shared" si="10"/>
        <v>-</v>
      </c>
      <c r="AR4" s="107" t="str">
        <f t="shared" si="10"/>
        <v>-</v>
      </c>
      <c r="AS4" s="107" t="str">
        <f t="shared" si="10"/>
        <v>-</v>
      </c>
      <c r="AT4" s="107" t="str">
        <f t="shared" si="10"/>
        <v>-</v>
      </c>
      <c r="AU4" s="107" t="str">
        <f t="shared" si="10"/>
        <v>-</v>
      </c>
      <c r="AV4" s="107" t="str">
        <f t="shared" si="10"/>
        <v>-</v>
      </c>
      <c r="AW4" s="107" t="str">
        <f t="shared" si="10"/>
        <v>-</v>
      </c>
      <c r="AX4" s="107" t="str">
        <f t="shared" si="10"/>
        <v>-</v>
      </c>
      <c r="AY4" s="107" t="str">
        <f t="shared" si="10"/>
        <v>-</v>
      </c>
      <c r="AZ4" s="107" t="str">
        <f t="shared" si="10"/>
        <v>-</v>
      </c>
      <c r="BA4" s="107" t="str">
        <f t="shared" si="10"/>
        <v>-</v>
      </c>
      <c r="BB4" s="107" t="str">
        <f t="shared" si="10"/>
        <v>-</v>
      </c>
      <c r="BC4" s="107" t="str">
        <f t="shared" si="10"/>
        <v>-</v>
      </c>
      <c r="BD4" s="107" t="str">
        <f t="shared" si="10"/>
        <v>-</v>
      </c>
      <c r="BE4" s="107" t="str">
        <f t="shared" si="10"/>
        <v>-</v>
      </c>
      <c r="BF4" s="107" t="str">
        <f t="shared" si="10"/>
        <v>-</v>
      </c>
      <c r="BG4" s="107" t="str">
        <f t="shared" si="10"/>
        <v>-</v>
      </c>
      <c r="BH4" s="107" t="str">
        <f t="shared" si="10"/>
        <v>-</v>
      </c>
      <c r="BI4" s="107" t="str">
        <f t="shared" si="10"/>
        <v>-</v>
      </c>
      <c r="BJ4" s="107" t="str">
        <f t="shared" si="10"/>
        <v>-</v>
      </c>
      <c r="BK4" s="107" t="str">
        <f t="shared" si="10"/>
        <v>-</v>
      </c>
      <c r="BL4" s="107" t="str">
        <f t="shared" si="10"/>
        <v>-</v>
      </c>
      <c r="BM4" s="107" t="str">
        <f t="shared" si="10"/>
        <v>-</v>
      </c>
      <c r="BN4" s="107" t="str">
        <f t="shared" si="10"/>
        <v>-</v>
      </c>
      <c r="BO4" s="107" t="str">
        <f t="shared" si="10"/>
        <v>-</v>
      </c>
      <c r="BP4" s="107" t="str">
        <f t="shared" ref="BP4:DV4" si="11">IFERROR(VLOOKUP(BP12,$DY$3:$DZ$6,2,0),"-")</f>
        <v>-</v>
      </c>
      <c r="BQ4" s="107" t="str">
        <f t="shared" si="11"/>
        <v>-</v>
      </c>
      <c r="BR4" s="107" t="str">
        <f t="shared" si="11"/>
        <v>-</v>
      </c>
      <c r="BS4" s="107" t="str">
        <f t="shared" si="11"/>
        <v>-</v>
      </c>
      <c r="BT4" s="107" t="str">
        <f t="shared" si="11"/>
        <v>-</v>
      </c>
      <c r="BU4" s="107" t="str">
        <f t="shared" si="11"/>
        <v>-</v>
      </c>
      <c r="BV4" s="107" t="str">
        <f t="shared" si="11"/>
        <v>-</v>
      </c>
      <c r="BW4" s="107" t="str">
        <f t="shared" si="11"/>
        <v>-</v>
      </c>
      <c r="BX4" s="107" t="str">
        <f t="shared" si="11"/>
        <v>-</v>
      </c>
      <c r="BY4" s="107" t="str">
        <f t="shared" si="11"/>
        <v>-</v>
      </c>
      <c r="BZ4" s="107" t="str">
        <f t="shared" si="11"/>
        <v>-</v>
      </c>
      <c r="CA4" s="107" t="str">
        <f t="shared" si="11"/>
        <v>-</v>
      </c>
      <c r="CB4" s="107" t="str">
        <f t="shared" si="11"/>
        <v>-</v>
      </c>
      <c r="CC4" s="107" t="str">
        <f t="shared" si="11"/>
        <v>-</v>
      </c>
      <c r="CD4" s="107" t="str">
        <f t="shared" si="11"/>
        <v>-</v>
      </c>
      <c r="CE4" s="107" t="str">
        <f t="shared" si="11"/>
        <v>-</v>
      </c>
      <c r="CF4" s="107" t="str">
        <f t="shared" si="11"/>
        <v>-</v>
      </c>
      <c r="CG4" s="107" t="str">
        <f t="shared" si="11"/>
        <v>-</v>
      </c>
      <c r="CH4" s="107" t="str">
        <f t="shared" si="11"/>
        <v>-</v>
      </c>
      <c r="CI4" s="107" t="str">
        <f t="shared" si="11"/>
        <v>-</v>
      </c>
      <c r="CJ4" s="107" t="str">
        <f t="shared" si="11"/>
        <v>-</v>
      </c>
      <c r="CK4" s="107" t="str">
        <f t="shared" si="11"/>
        <v>-</v>
      </c>
      <c r="CL4" s="107" t="str">
        <f t="shared" si="11"/>
        <v>-</v>
      </c>
      <c r="CM4" s="107" t="str">
        <f t="shared" si="11"/>
        <v>-</v>
      </c>
      <c r="CN4" s="107" t="str">
        <f t="shared" si="11"/>
        <v>-</v>
      </c>
      <c r="CO4" s="107" t="str">
        <f t="shared" si="11"/>
        <v>-</v>
      </c>
      <c r="CP4" s="107" t="str">
        <f t="shared" si="11"/>
        <v>-</v>
      </c>
      <c r="CQ4" s="107" t="str">
        <f t="shared" si="11"/>
        <v>-</v>
      </c>
      <c r="CR4" s="107" t="str">
        <f t="shared" si="11"/>
        <v>-</v>
      </c>
      <c r="CS4" s="107" t="str">
        <f t="shared" si="11"/>
        <v>-</v>
      </c>
      <c r="CT4" s="107" t="str">
        <f t="shared" si="11"/>
        <v>-</v>
      </c>
      <c r="CU4" s="107" t="str">
        <f t="shared" si="11"/>
        <v>-</v>
      </c>
      <c r="CV4" s="107" t="str">
        <f t="shared" si="11"/>
        <v>-</v>
      </c>
      <c r="CW4" s="107" t="str">
        <f t="shared" si="11"/>
        <v>-</v>
      </c>
      <c r="CX4" s="107" t="str">
        <f t="shared" si="11"/>
        <v>-</v>
      </c>
      <c r="CY4" s="107" t="str">
        <f t="shared" si="11"/>
        <v>-</v>
      </c>
      <c r="CZ4" s="107" t="str">
        <f t="shared" si="11"/>
        <v>-</v>
      </c>
      <c r="DA4" s="107" t="str">
        <f t="shared" si="11"/>
        <v>-</v>
      </c>
      <c r="DB4" s="107" t="str">
        <f t="shared" si="11"/>
        <v>-</v>
      </c>
      <c r="DC4" s="107" t="str">
        <f t="shared" si="11"/>
        <v>-</v>
      </c>
      <c r="DD4" s="107" t="str">
        <f t="shared" si="11"/>
        <v>-</v>
      </c>
      <c r="DE4" s="107" t="str">
        <f t="shared" si="11"/>
        <v>-</v>
      </c>
      <c r="DF4" s="107" t="str">
        <f t="shared" si="11"/>
        <v>-</v>
      </c>
      <c r="DG4" s="107" t="str">
        <f t="shared" si="11"/>
        <v>-</v>
      </c>
      <c r="DH4" s="107" t="str">
        <f t="shared" si="11"/>
        <v>-</v>
      </c>
      <c r="DI4" s="107" t="str">
        <f t="shared" si="11"/>
        <v>-</v>
      </c>
      <c r="DJ4" s="107" t="str">
        <f t="shared" si="11"/>
        <v>-</v>
      </c>
      <c r="DK4" s="107" t="str">
        <f t="shared" si="11"/>
        <v>-</v>
      </c>
      <c r="DL4" s="107" t="str">
        <f t="shared" si="11"/>
        <v>-</v>
      </c>
      <c r="DM4" s="107" t="str">
        <f t="shared" si="11"/>
        <v>-</v>
      </c>
      <c r="DN4" s="107" t="str">
        <f t="shared" si="11"/>
        <v>-</v>
      </c>
      <c r="DO4" s="107" t="str">
        <f t="shared" si="11"/>
        <v>-</v>
      </c>
      <c r="DP4" s="107" t="str">
        <f t="shared" si="11"/>
        <v>-</v>
      </c>
      <c r="DQ4" s="107" t="str">
        <f t="shared" si="11"/>
        <v>-</v>
      </c>
      <c r="DR4" s="107" t="str">
        <f t="shared" si="11"/>
        <v>-</v>
      </c>
      <c r="DS4" s="107" t="str">
        <f t="shared" si="11"/>
        <v>-</v>
      </c>
      <c r="DT4" s="107" t="str">
        <f t="shared" si="11"/>
        <v>-</v>
      </c>
      <c r="DU4" s="107" t="str">
        <f t="shared" si="11"/>
        <v>-</v>
      </c>
      <c r="DV4" s="107" t="str">
        <f t="shared" si="11"/>
        <v>-</v>
      </c>
      <c r="DY4" t="s">
        <v>210</v>
      </c>
      <c r="DZ4" t="s">
        <v>101</v>
      </c>
      <c r="ED4" s="78"/>
      <c r="FI4" s="107"/>
      <c r="FJ4" s="107"/>
      <c r="FK4" s="107"/>
      <c r="FL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row>
    <row r="5" spans="1:233" x14ac:dyDescent="0.25">
      <c r="C5" s="107">
        <f>SUM(C13:C178)</f>
        <v>63</v>
      </c>
      <c r="D5" s="107">
        <f t="shared" ref="D5:BO5" si="12">SUM(D13:D178)</f>
        <v>14464.09</v>
      </c>
      <c r="E5" s="107">
        <f t="shared" si="12"/>
        <v>13427.59</v>
      </c>
      <c r="F5" s="107">
        <f t="shared" si="12"/>
        <v>1036.5000000000002</v>
      </c>
      <c r="G5" s="107">
        <f t="shared" si="12"/>
        <v>223</v>
      </c>
      <c r="H5" s="107">
        <f t="shared" si="12"/>
        <v>71159.000000000029</v>
      </c>
      <c r="I5" s="107">
        <f t="shared" si="12"/>
        <v>55272.170000000006</v>
      </c>
      <c r="J5" s="107">
        <f t="shared" si="12"/>
        <v>15886.830000000002</v>
      </c>
      <c r="K5" s="107">
        <f t="shared" si="12"/>
        <v>299</v>
      </c>
      <c r="L5" s="107">
        <f t="shared" si="12"/>
        <v>89585.38</v>
      </c>
      <c r="M5" s="107">
        <f t="shared" si="12"/>
        <v>75690.600000000006</v>
      </c>
      <c r="N5" s="107">
        <f t="shared" si="12"/>
        <v>13894.779999999997</v>
      </c>
      <c r="O5" s="107">
        <f t="shared" si="12"/>
        <v>274</v>
      </c>
      <c r="P5" s="107">
        <f t="shared" si="12"/>
        <v>74651.25</v>
      </c>
      <c r="Q5" s="107">
        <f t="shared" si="12"/>
        <v>63880.05</v>
      </c>
      <c r="R5" s="107">
        <f t="shared" si="12"/>
        <v>10771.2</v>
      </c>
      <c r="S5" s="107">
        <f t="shared" si="12"/>
        <v>306</v>
      </c>
      <c r="T5" s="107">
        <f t="shared" si="12"/>
        <v>104692.01000000002</v>
      </c>
      <c r="U5" s="107">
        <f t="shared" si="12"/>
        <v>92553.83</v>
      </c>
      <c r="V5" s="107">
        <f t="shared" si="12"/>
        <v>12138.179999999998</v>
      </c>
      <c r="W5" s="107">
        <f t="shared" si="12"/>
        <v>305</v>
      </c>
      <c r="X5" s="107">
        <f t="shared" si="12"/>
        <v>99931.110000000015</v>
      </c>
      <c r="Y5" s="107">
        <f t="shared" si="12"/>
        <v>88254.890000000014</v>
      </c>
      <c r="Z5" s="107">
        <f t="shared" si="12"/>
        <v>11676.220000000001</v>
      </c>
      <c r="AA5" s="107">
        <f t="shared" si="12"/>
        <v>283</v>
      </c>
      <c r="AB5" s="107">
        <f t="shared" si="12"/>
        <v>92926.150000000009</v>
      </c>
      <c r="AC5" s="107">
        <f t="shared" si="12"/>
        <v>81447.78</v>
      </c>
      <c r="AD5" s="107">
        <f t="shared" si="12"/>
        <v>11478.37</v>
      </c>
      <c r="AE5" s="107">
        <f t="shared" si="12"/>
        <v>121</v>
      </c>
      <c r="AF5" s="107">
        <f t="shared" si="12"/>
        <v>41374.81</v>
      </c>
      <c r="AG5" s="107">
        <f t="shared" si="12"/>
        <v>38891.15</v>
      </c>
      <c r="AH5" s="107">
        <f t="shared" si="12"/>
        <v>2483.66</v>
      </c>
      <c r="AI5" s="107">
        <f t="shared" si="12"/>
        <v>3</v>
      </c>
      <c r="AJ5" s="107">
        <f t="shared" si="12"/>
        <v>354</v>
      </c>
      <c r="AK5" s="107">
        <f t="shared" si="12"/>
        <v>354</v>
      </c>
      <c r="AL5" s="107">
        <f t="shared" si="12"/>
        <v>0</v>
      </c>
      <c r="AM5" s="107">
        <f t="shared" si="12"/>
        <v>0</v>
      </c>
      <c r="AN5" s="107">
        <f t="shared" si="12"/>
        <v>0</v>
      </c>
      <c r="AO5" s="107">
        <f t="shared" si="12"/>
        <v>0</v>
      </c>
      <c r="AP5" s="107">
        <f t="shared" si="12"/>
        <v>0</v>
      </c>
      <c r="AQ5" s="107">
        <f t="shared" si="12"/>
        <v>0</v>
      </c>
      <c r="AR5" s="107">
        <f t="shared" si="12"/>
        <v>0</v>
      </c>
      <c r="AS5" s="107">
        <f t="shared" si="12"/>
        <v>0</v>
      </c>
      <c r="AT5" s="107">
        <f t="shared" si="12"/>
        <v>0</v>
      </c>
      <c r="AU5" s="107">
        <f t="shared" si="12"/>
        <v>0</v>
      </c>
      <c r="AV5" s="107">
        <f t="shared" si="12"/>
        <v>0</v>
      </c>
      <c r="AW5" s="107">
        <f t="shared" si="12"/>
        <v>0</v>
      </c>
      <c r="AX5" s="107">
        <f t="shared" si="12"/>
        <v>0</v>
      </c>
      <c r="AY5" s="107">
        <f t="shared" si="12"/>
        <v>0</v>
      </c>
      <c r="AZ5" s="107">
        <f t="shared" si="12"/>
        <v>0</v>
      </c>
      <c r="BA5" s="107">
        <f t="shared" si="12"/>
        <v>0</v>
      </c>
      <c r="BB5" s="107">
        <f t="shared" si="12"/>
        <v>0</v>
      </c>
      <c r="BC5" s="107">
        <f t="shared" si="12"/>
        <v>0</v>
      </c>
      <c r="BD5" s="107">
        <f t="shared" si="12"/>
        <v>0</v>
      </c>
      <c r="BE5" s="107">
        <f t="shared" si="12"/>
        <v>0</v>
      </c>
      <c r="BF5" s="107">
        <f t="shared" si="12"/>
        <v>0</v>
      </c>
      <c r="BG5" s="107">
        <f t="shared" si="12"/>
        <v>0</v>
      </c>
      <c r="BH5" s="107">
        <f t="shared" si="12"/>
        <v>0</v>
      </c>
      <c r="BI5" s="107">
        <f t="shared" si="12"/>
        <v>0</v>
      </c>
      <c r="BJ5" s="107">
        <f t="shared" si="12"/>
        <v>0</v>
      </c>
      <c r="BK5" s="107">
        <f t="shared" si="12"/>
        <v>0</v>
      </c>
      <c r="BL5" s="107">
        <f t="shared" si="12"/>
        <v>0</v>
      </c>
      <c r="BM5" s="107">
        <f t="shared" si="12"/>
        <v>0</v>
      </c>
      <c r="BN5" s="107">
        <f t="shared" si="12"/>
        <v>0</v>
      </c>
      <c r="BO5" s="107">
        <f t="shared" si="12"/>
        <v>0</v>
      </c>
      <c r="BP5" s="107">
        <f t="shared" ref="BP5:DV5" si="13">SUM(BP13:BP178)</f>
        <v>0</v>
      </c>
      <c r="BQ5" s="107">
        <f t="shared" si="13"/>
        <v>0</v>
      </c>
      <c r="BR5" s="107">
        <f t="shared" si="13"/>
        <v>0</v>
      </c>
      <c r="BS5" s="107">
        <f t="shared" si="13"/>
        <v>0</v>
      </c>
      <c r="BT5" s="107">
        <f t="shared" si="13"/>
        <v>0</v>
      </c>
      <c r="BU5" s="107">
        <f t="shared" si="13"/>
        <v>0</v>
      </c>
      <c r="BV5" s="107">
        <f t="shared" si="13"/>
        <v>0</v>
      </c>
      <c r="BW5" s="107">
        <f t="shared" si="13"/>
        <v>0</v>
      </c>
      <c r="BX5" s="107">
        <f t="shared" si="13"/>
        <v>0</v>
      </c>
      <c r="BY5" s="107">
        <f t="shared" si="13"/>
        <v>0</v>
      </c>
      <c r="BZ5" s="107">
        <f t="shared" si="13"/>
        <v>0</v>
      </c>
      <c r="CA5" s="107">
        <f t="shared" si="13"/>
        <v>0</v>
      </c>
      <c r="CB5" s="107">
        <f t="shared" si="13"/>
        <v>0</v>
      </c>
      <c r="CC5" s="107">
        <f t="shared" si="13"/>
        <v>0</v>
      </c>
      <c r="CD5" s="107">
        <f t="shared" si="13"/>
        <v>0</v>
      </c>
      <c r="CE5" s="107">
        <f t="shared" si="13"/>
        <v>0</v>
      </c>
      <c r="CF5" s="107">
        <f t="shared" si="13"/>
        <v>0</v>
      </c>
      <c r="CG5" s="107">
        <f t="shared" si="13"/>
        <v>0</v>
      </c>
      <c r="CH5" s="107">
        <f t="shared" si="13"/>
        <v>0</v>
      </c>
      <c r="CI5" s="107">
        <f t="shared" si="13"/>
        <v>0</v>
      </c>
      <c r="CJ5" s="107">
        <f t="shared" si="13"/>
        <v>0</v>
      </c>
      <c r="CK5" s="107">
        <f t="shared" si="13"/>
        <v>0</v>
      </c>
      <c r="CL5" s="107">
        <f t="shared" si="13"/>
        <v>0</v>
      </c>
      <c r="CM5" s="107">
        <f t="shared" si="13"/>
        <v>0</v>
      </c>
      <c r="CN5" s="107">
        <f t="shared" si="13"/>
        <v>0</v>
      </c>
      <c r="CO5" s="107">
        <f t="shared" si="13"/>
        <v>0</v>
      </c>
      <c r="CP5" s="107">
        <f t="shared" si="13"/>
        <v>0</v>
      </c>
      <c r="CQ5" s="107">
        <f t="shared" si="13"/>
        <v>0</v>
      </c>
      <c r="CR5" s="107">
        <f t="shared" si="13"/>
        <v>0</v>
      </c>
      <c r="CS5" s="107">
        <f t="shared" si="13"/>
        <v>0</v>
      </c>
      <c r="CT5" s="107">
        <f t="shared" si="13"/>
        <v>0</v>
      </c>
      <c r="CU5" s="107">
        <f t="shared" si="13"/>
        <v>0</v>
      </c>
      <c r="CV5" s="107">
        <f t="shared" si="13"/>
        <v>0</v>
      </c>
      <c r="CW5" s="107">
        <f t="shared" si="13"/>
        <v>0</v>
      </c>
      <c r="CX5" s="107">
        <f t="shared" si="13"/>
        <v>0</v>
      </c>
      <c r="CY5" s="107">
        <f t="shared" si="13"/>
        <v>0</v>
      </c>
      <c r="CZ5" s="107">
        <f t="shared" si="13"/>
        <v>0</v>
      </c>
      <c r="DA5" s="107">
        <f t="shared" si="13"/>
        <v>0</v>
      </c>
      <c r="DB5" s="107">
        <f t="shared" si="13"/>
        <v>0</v>
      </c>
      <c r="DC5" s="107">
        <f t="shared" si="13"/>
        <v>0</v>
      </c>
      <c r="DD5" s="107">
        <f t="shared" si="13"/>
        <v>0</v>
      </c>
      <c r="DE5" s="107">
        <f t="shared" si="13"/>
        <v>0</v>
      </c>
      <c r="DF5" s="107">
        <f t="shared" si="13"/>
        <v>0</v>
      </c>
      <c r="DG5" s="107">
        <f t="shared" si="13"/>
        <v>0</v>
      </c>
      <c r="DH5" s="107">
        <f t="shared" si="13"/>
        <v>0</v>
      </c>
      <c r="DI5" s="107">
        <f t="shared" si="13"/>
        <v>0</v>
      </c>
      <c r="DJ5" s="107">
        <f t="shared" si="13"/>
        <v>0</v>
      </c>
      <c r="DK5" s="107">
        <f t="shared" si="13"/>
        <v>0</v>
      </c>
      <c r="DL5" s="107">
        <f t="shared" si="13"/>
        <v>0</v>
      </c>
      <c r="DM5" s="107">
        <f t="shared" si="13"/>
        <v>0</v>
      </c>
      <c r="DN5" s="107">
        <f t="shared" si="13"/>
        <v>0</v>
      </c>
      <c r="DO5" s="107">
        <f t="shared" si="13"/>
        <v>0</v>
      </c>
      <c r="DP5" s="107">
        <f t="shared" si="13"/>
        <v>0</v>
      </c>
      <c r="DQ5" s="107">
        <f t="shared" si="13"/>
        <v>0</v>
      </c>
      <c r="DR5" s="107">
        <f t="shared" si="13"/>
        <v>0</v>
      </c>
      <c r="DS5" s="107">
        <f t="shared" si="13"/>
        <v>0</v>
      </c>
      <c r="DT5" s="107">
        <f t="shared" si="13"/>
        <v>0</v>
      </c>
      <c r="DU5" s="107">
        <f t="shared" si="13"/>
        <v>0</v>
      </c>
      <c r="DV5" s="107">
        <f t="shared" si="13"/>
        <v>0</v>
      </c>
      <c r="DY5" t="s">
        <v>230</v>
      </c>
      <c r="DZ5" t="s">
        <v>228</v>
      </c>
      <c r="EC5" s="1" t="s">
        <v>209</v>
      </c>
      <c r="EE5" s="1" t="s">
        <v>45</v>
      </c>
      <c r="EF5" s="1" t="s">
        <v>96</v>
      </c>
      <c r="EG5" s="1" t="s">
        <v>97</v>
      </c>
      <c r="EH5" s="1" t="s">
        <v>98</v>
      </c>
      <c r="EI5" s="1" t="s">
        <v>412</v>
      </c>
      <c r="FL5" s="1" t="s">
        <v>210</v>
      </c>
      <c r="FN5" s="1" t="s">
        <v>45</v>
      </c>
      <c r="FO5" s="1" t="s">
        <v>96</v>
      </c>
      <c r="FP5" s="1" t="s">
        <v>97</v>
      </c>
      <c r="FQ5" s="1" t="s">
        <v>98</v>
      </c>
      <c r="FR5" s="1" t="s">
        <v>412</v>
      </c>
    </row>
    <row r="6" spans="1:233" x14ac:dyDescent="0.25">
      <c r="C6" s="1" t="s">
        <v>45</v>
      </c>
      <c r="D6" s="1" t="s">
        <v>96</v>
      </c>
      <c r="E6" s="1" t="s">
        <v>97</v>
      </c>
      <c r="F6" s="1" t="s">
        <v>98</v>
      </c>
      <c r="G6" s="1" t="s">
        <v>412</v>
      </c>
      <c r="H6" s="1" t="s">
        <v>46</v>
      </c>
      <c r="DY6" t="s">
        <v>231</v>
      </c>
      <c r="DZ6" t="s">
        <v>229</v>
      </c>
      <c r="EE6" t="s">
        <v>207</v>
      </c>
      <c r="EF6" t="s">
        <v>207</v>
      </c>
      <c r="EG6" t="s">
        <v>207</v>
      </c>
      <c r="EH6" t="s">
        <v>207</v>
      </c>
      <c r="EI6" t="s">
        <v>207</v>
      </c>
      <c r="EJ6" t="s">
        <v>207</v>
      </c>
      <c r="EK6" t="s">
        <v>207</v>
      </c>
      <c r="EL6" t="s">
        <v>207</v>
      </c>
      <c r="EM6" t="s">
        <v>207</v>
      </c>
      <c r="FN6" t="s">
        <v>207</v>
      </c>
      <c r="FO6" t="s">
        <v>207</v>
      </c>
      <c r="FP6" t="s">
        <v>207</v>
      </c>
      <c r="FQ6" t="s">
        <v>207</v>
      </c>
      <c r="FR6" t="s">
        <v>207</v>
      </c>
      <c r="FS6" t="s">
        <v>207</v>
      </c>
      <c r="FT6" t="s">
        <v>207</v>
      </c>
      <c r="FU6" t="s">
        <v>207</v>
      </c>
      <c r="FV6" t="s">
        <v>207</v>
      </c>
      <c r="GS6" s="78"/>
    </row>
    <row r="7" spans="1:233" x14ac:dyDescent="0.25">
      <c r="C7" t="s">
        <v>207</v>
      </c>
      <c r="D7" t="s">
        <v>207</v>
      </c>
      <c r="E7" t="s">
        <v>207</v>
      </c>
      <c r="F7" t="s">
        <v>207</v>
      </c>
      <c r="G7" t="s">
        <v>207</v>
      </c>
      <c r="H7" t="s">
        <v>207</v>
      </c>
      <c r="I7" t="s">
        <v>207</v>
      </c>
      <c r="J7" t="s">
        <v>207</v>
      </c>
      <c r="K7" t="s">
        <v>207</v>
      </c>
      <c r="L7" t="s">
        <v>207</v>
      </c>
      <c r="M7" t="s">
        <v>207</v>
      </c>
      <c r="N7" t="s">
        <v>207</v>
      </c>
      <c r="O7" t="s">
        <v>207</v>
      </c>
      <c r="P7" t="s">
        <v>207</v>
      </c>
      <c r="Q7" t="s">
        <v>207</v>
      </c>
      <c r="R7" t="s">
        <v>207</v>
      </c>
      <c r="S7" t="s">
        <v>207</v>
      </c>
      <c r="T7" t="s">
        <v>207</v>
      </c>
      <c r="U7" t="s">
        <v>207</v>
      </c>
      <c r="V7" t="s">
        <v>207</v>
      </c>
      <c r="W7" t="s">
        <v>207</v>
      </c>
      <c r="X7" t="s">
        <v>207</v>
      </c>
      <c r="Y7" t="s">
        <v>207</v>
      </c>
      <c r="Z7" t="s">
        <v>207</v>
      </c>
      <c r="AA7" t="s">
        <v>207</v>
      </c>
      <c r="AB7" t="s">
        <v>207</v>
      </c>
      <c r="AC7" t="s">
        <v>207</v>
      </c>
      <c r="AD7" t="s">
        <v>207</v>
      </c>
      <c r="AE7" t="s">
        <v>207</v>
      </c>
      <c r="AF7" t="s">
        <v>207</v>
      </c>
      <c r="AG7" t="s">
        <v>207</v>
      </c>
      <c r="AH7" t="s">
        <v>207</v>
      </c>
      <c r="AI7" t="s">
        <v>207</v>
      </c>
      <c r="AJ7" t="s">
        <v>207</v>
      </c>
      <c r="AK7" t="s">
        <v>207</v>
      </c>
      <c r="AL7" t="s">
        <v>207</v>
      </c>
      <c r="EE7" t="s">
        <v>208</v>
      </c>
      <c r="EF7" t="s">
        <v>208</v>
      </c>
      <c r="EG7" t="s">
        <v>208</v>
      </c>
      <c r="EH7" t="s">
        <v>208</v>
      </c>
      <c r="EI7" t="s">
        <v>208</v>
      </c>
      <c r="EJ7" t="s">
        <v>208</v>
      </c>
      <c r="EK7" t="s">
        <v>208</v>
      </c>
      <c r="EL7" t="s">
        <v>208</v>
      </c>
      <c r="EM7" t="s">
        <v>208</v>
      </c>
      <c r="FN7" t="s">
        <v>208</v>
      </c>
      <c r="FO7" t="s">
        <v>208</v>
      </c>
      <c r="FP7" t="s">
        <v>208</v>
      </c>
      <c r="FQ7" t="s">
        <v>208</v>
      </c>
      <c r="FR7" t="s">
        <v>208</v>
      </c>
      <c r="FS7" t="s">
        <v>208</v>
      </c>
      <c r="FT7" t="s">
        <v>208</v>
      </c>
      <c r="FU7" t="s">
        <v>208</v>
      </c>
      <c r="FV7" t="s">
        <v>208</v>
      </c>
      <c r="GS7" s="78"/>
    </row>
    <row r="8" spans="1:233" x14ac:dyDescent="0.25">
      <c r="C8" t="s">
        <v>208</v>
      </c>
      <c r="D8" t="s">
        <v>208</v>
      </c>
      <c r="E8" t="s">
        <v>208</v>
      </c>
      <c r="F8" t="s">
        <v>208</v>
      </c>
      <c r="G8" t="s">
        <v>208</v>
      </c>
      <c r="H8" t="s">
        <v>208</v>
      </c>
      <c r="I8" t="s">
        <v>208</v>
      </c>
      <c r="J8" t="s">
        <v>208</v>
      </c>
      <c r="K8" t="s">
        <v>208</v>
      </c>
      <c r="L8" t="s">
        <v>208</v>
      </c>
      <c r="M8" t="s">
        <v>208</v>
      </c>
      <c r="N8" t="s">
        <v>208</v>
      </c>
      <c r="O8" t="s">
        <v>208</v>
      </c>
      <c r="P8" t="s">
        <v>208</v>
      </c>
      <c r="Q8" t="s">
        <v>208</v>
      </c>
      <c r="R8" t="s">
        <v>208</v>
      </c>
      <c r="S8" t="s">
        <v>208</v>
      </c>
      <c r="T8" t="s">
        <v>208</v>
      </c>
      <c r="U8" t="s">
        <v>208</v>
      </c>
      <c r="V8" t="s">
        <v>208</v>
      </c>
      <c r="W8" t="s">
        <v>208</v>
      </c>
      <c r="X8" t="s">
        <v>208</v>
      </c>
      <c r="Y8" t="s">
        <v>208</v>
      </c>
      <c r="Z8" t="s">
        <v>208</v>
      </c>
      <c r="AA8" t="s">
        <v>208</v>
      </c>
      <c r="AB8" t="s">
        <v>208</v>
      </c>
      <c r="AC8" t="s">
        <v>208</v>
      </c>
      <c r="AD8" t="s">
        <v>208</v>
      </c>
      <c r="AE8" t="s">
        <v>208</v>
      </c>
      <c r="AF8" t="s">
        <v>208</v>
      </c>
      <c r="AG8" t="s">
        <v>208</v>
      </c>
      <c r="AH8" t="s">
        <v>208</v>
      </c>
      <c r="AI8" t="s">
        <v>208</v>
      </c>
      <c r="AJ8" t="s">
        <v>208</v>
      </c>
      <c r="AK8" t="s">
        <v>208</v>
      </c>
      <c r="AL8" t="s">
        <v>208</v>
      </c>
      <c r="EE8" t="s">
        <v>496</v>
      </c>
      <c r="EF8" t="s">
        <v>496</v>
      </c>
      <c r="EG8" t="s">
        <v>496</v>
      </c>
      <c r="EH8" t="s">
        <v>496</v>
      </c>
      <c r="EI8" t="s">
        <v>496</v>
      </c>
      <c r="EJ8" t="s">
        <v>496</v>
      </c>
      <c r="EK8" t="s">
        <v>496</v>
      </c>
      <c r="EL8" t="s">
        <v>496</v>
      </c>
      <c r="EM8" t="s">
        <v>496</v>
      </c>
      <c r="FN8" t="s">
        <v>496</v>
      </c>
      <c r="FO8" t="s">
        <v>496</v>
      </c>
      <c r="FP8" t="s">
        <v>496</v>
      </c>
      <c r="FQ8" t="s">
        <v>496</v>
      </c>
      <c r="FR8" t="s">
        <v>496</v>
      </c>
      <c r="FS8" t="s">
        <v>496</v>
      </c>
      <c r="FT8" t="s">
        <v>496</v>
      </c>
      <c r="FU8" t="s">
        <v>496</v>
      </c>
      <c r="FV8" t="s">
        <v>496</v>
      </c>
      <c r="GS8" s="78"/>
    </row>
    <row r="9" spans="1:233" x14ac:dyDescent="0.25">
      <c r="C9" t="s">
        <v>496</v>
      </c>
      <c r="D9" t="s">
        <v>496</v>
      </c>
      <c r="E9" t="s">
        <v>496</v>
      </c>
      <c r="F9" t="s">
        <v>496</v>
      </c>
      <c r="G9" t="s">
        <v>496</v>
      </c>
      <c r="H9" t="s">
        <v>496</v>
      </c>
      <c r="I9" t="s">
        <v>496</v>
      </c>
      <c r="J9" t="s">
        <v>496</v>
      </c>
      <c r="K9" t="s">
        <v>496</v>
      </c>
      <c r="L9" t="s">
        <v>496</v>
      </c>
      <c r="M9" t="s">
        <v>496</v>
      </c>
      <c r="N9" t="s">
        <v>496</v>
      </c>
      <c r="O9" t="s">
        <v>496</v>
      </c>
      <c r="P9" t="s">
        <v>496</v>
      </c>
      <c r="Q9" t="s">
        <v>496</v>
      </c>
      <c r="R9" t="s">
        <v>496</v>
      </c>
      <c r="S9" t="s">
        <v>496</v>
      </c>
      <c r="T9" t="s">
        <v>496</v>
      </c>
      <c r="U9" t="s">
        <v>496</v>
      </c>
      <c r="V9" t="s">
        <v>496</v>
      </c>
      <c r="W9" t="s">
        <v>496</v>
      </c>
      <c r="X9" t="s">
        <v>496</v>
      </c>
      <c r="Y9" t="s">
        <v>496</v>
      </c>
      <c r="Z9" t="s">
        <v>496</v>
      </c>
      <c r="AA9" t="s">
        <v>496</v>
      </c>
      <c r="AB9" t="s">
        <v>496</v>
      </c>
      <c r="AC9" t="s">
        <v>496</v>
      </c>
      <c r="AD9" t="s">
        <v>496</v>
      </c>
      <c r="AE9" t="s">
        <v>496</v>
      </c>
      <c r="AF9" t="s">
        <v>496</v>
      </c>
      <c r="AG9" t="s">
        <v>496</v>
      </c>
      <c r="AH9" t="s">
        <v>496</v>
      </c>
      <c r="AI9" t="s">
        <v>496</v>
      </c>
      <c r="AJ9" t="s">
        <v>496</v>
      </c>
      <c r="AK9" t="s">
        <v>496</v>
      </c>
      <c r="AL9" t="s">
        <v>496</v>
      </c>
      <c r="EE9" t="s">
        <v>498</v>
      </c>
      <c r="EF9" t="s">
        <v>498</v>
      </c>
      <c r="EG9" t="s">
        <v>498</v>
      </c>
      <c r="EH9" t="s">
        <v>498</v>
      </c>
      <c r="EI9" t="s">
        <v>498</v>
      </c>
      <c r="EJ9" t="s">
        <v>498</v>
      </c>
      <c r="EK9" t="s">
        <v>498</v>
      </c>
      <c r="EL9" t="s">
        <v>498</v>
      </c>
      <c r="EM9" t="s">
        <v>498</v>
      </c>
      <c r="FN9" t="s">
        <v>498</v>
      </c>
      <c r="FO9" t="s">
        <v>498</v>
      </c>
      <c r="FP9" t="s">
        <v>498</v>
      </c>
      <c r="FQ9" t="s">
        <v>498</v>
      </c>
      <c r="FR9" t="s">
        <v>498</v>
      </c>
      <c r="FS9" t="s">
        <v>498</v>
      </c>
      <c r="FT9" t="s">
        <v>498</v>
      </c>
      <c r="FU9" t="s">
        <v>498</v>
      </c>
      <c r="FV9" t="s">
        <v>498</v>
      </c>
      <c r="GS9" s="78" t="str">
        <f>IF(FL10=0,"",FL10)</f>
        <v>Doctor Name</v>
      </c>
      <c r="GT9" s="78" t="str">
        <f t="shared" ref="GT9:HY9" si="14">IF(FM10=0,"",FM10)</f>
        <v>Specialty</v>
      </c>
      <c r="GU9" s="78" t="str">
        <f t="shared" si="14"/>
        <v>Friday, 01 Apr 2022</v>
      </c>
      <c r="GV9" s="78" t="str">
        <f t="shared" si="14"/>
        <v>Saturday, 02 Apr 2022</v>
      </c>
      <c r="GW9" s="78" t="str">
        <f t="shared" si="14"/>
        <v>Sunday, 03 Apr 2022</v>
      </c>
      <c r="GX9" s="78" t="str">
        <f t="shared" si="14"/>
        <v>Monday, 04 Apr 2022</v>
      </c>
      <c r="GY9" s="78" t="str">
        <f t="shared" si="14"/>
        <v>Tuesday, 05 Apr 2022</v>
      </c>
      <c r="GZ9" s="78" t="str">
        <f t="shared" si="14"/>
        <v>Wednesday, 06 Apr 2022</v>
      </c>
      <c r="HA9" s="78" t="str">
        <f t="shared" si="14"/>
        <v>Thursday, 07 Apr 2022</v>
      </c>
      <c r="HB9" s="78" t="str">
        <f t="shared" si="14"/>
        <v>Friday, 08 Apr 2022</v>
      </c>
      <c r="HC9" s="78" t="str">
        <f t="shared" si="14"/>
        <v>Saturday, 09 Apr 2022</v>
      </c>
      <c r="HD9" s="78" t="str">
        <f t="shared" si="14"/>
        <v/>
      </c>
      <c r="HE9" s="78" t="str">
        <f t="shared" si="14"/>
        <v/>
      </c>
      <c r="HF9" s="78" t="str">
        <f t="shared" si="14"/>
        <v/>
      </c>
      <c r="HG9" s="78" t="str">
        <f t="shared" si="14"/>
        <v/>
      </c>
      <c r="HH9" s="78" t="str">
        <f t="shared" si="14"/>
        <v/>
      </c>
      <c r="HI9" s="78" t="str">
        <f t="shared" si="14"/>
        <v/>
      </c>
      <c r="HJ9" s="78" t="str">
        <f t="shared" si="14"/>
        <v/>
      </c>
      <c r="HK9" s="78" t="str">
        <f t="shared" si="14"/>
        <v/>
      </c>
      <c r="HL9" s="78" t="str">
        <f t="shared" si="14"/>
        <v/>
      </c>
      <c r="HM9" s="78" t="str">
        <f t="shared" si="14"/>
        <v/>
      </c>
      <c r="HN9" s="78" t="str">
        <f t="shared" si="14"/>
        <v/>
      </c>
      <c r="HO9" s="78" t="str">
        <f t="shared" si="14"/>
        <v/>
      </c>
      <c r="HP9" s="78" t="str">
        <f t="shared" si="14"/>
        <v/>
      </c>
      <c r="HQ9" s="78" t="str">
        <f t="shared" si="14"/>
        <v/>
      </c>
      <c r="HR9" s="78" t="str">
        <f t="shared" si="14"/>
        <v/>
      </c>
      <c r="HS9" s="78" t="str">
        <f t="shared" si="14"/>
        <v/>
      </c>
      <c r="HT9" s="78" t="str">
        <f t="shared" si="14"/>
        <v/>
      </c>
      <c r="HU9" s="78" t="str">
        <f t="shared" si="14"/>
        <v/>
      </c>
      <c r="HV9" s="78" t="str">
        <f t="shared" si="14"/>
        <v/>
      </c>
      <c r="HW9" s="78" t="str">
        <f t="shared" si="14"/>
        <v/>
      </c>
      <c r="HX9" s="78" t="str">
        <f t="shared" si="14"/>
        <v/>
      </c>
      <c r="HY9" s="78" t="str">
        <f t="shared" si="14"/>
        <v/>
      </c>
    </row>
    <row r="10" spans="1:233" x14ac:dyDescent="0.25">
      <c r="C10" t="s">
        <v>498</v>
      </c>
      <c r="D10" t="s">
        <v>498</v>
      </c>
      <c r="E10" t="s">
        <v>498</v>
      </c>
      <c r="F10" t="s">
        <v>498</v>
      </c>
      <c r="G10" t="s">
        <v>498</v>
      </c>
      <c r="H10" t="s">
        <v>498</v>
      </c>
      <c r="I10" t="s">
        <v>498</v>
      </c>
      <c r="J10" t="s">
        <v>498</v>
      </c>
      <c r="K10" t="s">
        <v>498</v>
      </c>
      <c r="L10" t="s">
        <v>498</v>
      </c>
      <c r="M10" t="s">
        <v>498</v>
      </c>
      <c r="N10" t="s">
        <v>498</v>
      </c>
      <c r="O10" t="s">
        <v>498</v>
      </c>
      <c r="P10" t="s">
        <v>498</v>
      </c>
      <c r="Q10" t="s">
        <v>498</v>
      </c>
      <c r="R10" t="s">
        <v>498</v>
      </c>
      <c r="S10" t="s">
        <v>498</v>
      </c>
      <c r="T10" t="s">
        <v>498</v>
      </c>
      <c r="U10" t="s">
        <v>498</v>
      </c>
      <c r="V10" t="s">
        <v>498</v>
      </c>
      <c r="W10" t="s">
        <v>498</v>
      </c>
      <c r="X10" t="s">
        <v>498</v>
      </c>
      <c r="Y10" t="s">
        <v>498</v>
      </c>
      <c r="Z10" t="s">
        <v>498</v>
      </c>
      <c r="AA10" t="s">
        <v>498</v>
      </c>
      <c r="AB10" t="s">
        <v>498</v>
      </c>
      <c r="AC10" t="s">
        <v>498</v>
      </c>
      <c r="AD10" t="s">
        <v>498</v>
      </c>
      <c r="AE10" t="s">
        <v>498</v>
      </c>
      <c r="AF10" t="s">
        <v>498</v>
      </c>
      <c r="AG10" t="s">
        <v>498</v>
      </c>
      <c r="AH10" t="s">
        <v>498</v>
      </c>
      <c r="AI10" t="s">
        <v>498</v>
      </c>
      <c r="AJ10" t="s">
        <v>498</v>
      </c>
      <c r="AK10" t="s">
        <v>498</v>
      </c>
      <c r="AL10" t="s">
        <v>498</v>
      </c>
      <c r="EC10" s="1" t="s">
        <v>35</v>
      </c>
      <c r="ED10" s="1" t="s">
        <v>34</v>
      </c>
      <c r="EE10" t="s">
        <v>499</v>
      </c>
      <c r="EF10" t="s">
        <v>500</v>
      </c>
      <c r="EG10" t="s">
        <v>501</v>
      </c>
      <c r="EH10" t="s">
        <v>527</v>
      </c>
      <c r="EI10" t="s">
        <v>528</v>
      </c>
      <c r="EJ10" t="s">
        <v>533</v>
      </c>
      <c r="EK10" t="s">
        <v>536</v>
      </c>
      <c r="EL10" t="s">
        <v>537</v>
      </c>
      <c r="EM10" t="s">
        <v>538</v>
      </c>
      <c r="FJ10" s="78" t="s">
        <v>414</v>
      </c>
      <c r="FL10" s="1" t="s">
        <v>35</v>
      </c>
      <c r="FM10" s="1" t="s">
        <v>34</v>
      </c>
      <c r="FN10" t="s">
        <v>499</v>
      </c>
      <c r="FO10" t="s">
        <v>500</v>
      </c>
      <c r="FP10" t="s">
        <v>501</v>
      </c>
      <c r="FQ10" t="s">
        <v>527</v>
      </c>
      <c r="FR10" t="s">
        <v>528</v>
      </c>
      <c r="FS10" t="s">
        <v>533</v>
      </c>
      <c r="FT10" t="s">
        <v>536</v>
      </c>
      <c r="FU10" t="s">
        <v>537</v>
      </c>
      <c r="FV10" t="s">
        <v>538</v>
      </c>
      <c r="GS10" s="78" t="s">
        <v>35</v>
      </c>
      <c r="GT10" s="78" t="s">
        <v>34</v>
      </c>
      <c r="GU10" s="78" t="s">
        <v>499</v>
      </c>
      <c r="GV10" s="78" t="s">
        <v>500</v>
      </c>
      <c r="GW10" s="78" t="s">
        <v>501</v>
      </c>
      <c r="GX10" s="78" t="s">
        <v>527</v>
      </c>
      <c r="GY10" s="78" t="s">
        <v>528</v>
      </c>
      <c r="GZ10" s="78" t="s">
        <v>533</v>
      </c>
      <c r="HA10" s="78" t="s">
        <v>536</v>
      </c>
      <c r="HB10" s="78" t="s">
        <v>537</v>
      </c>
      <c r="HC10" s="78" t="s">
        <v>538</v>
      </c>
      <c r="HD10" s="78" t="s">
        <v>502</v>
      </c>
      <c r="HE10" s="78" t="s">
        <v>503</v>
      </c>
      <c r="HF10" s="78" t="s">
        <v>504</v>
      </c>
      <c r="HG10" s="78" t="s">
        <v>505</v>
      </c>
      <c r="HH10" s="78" t="s">
        <v>506</v>
      </c>
      <c r="HI10" s="78" t="s">
        <v>507</v>
      </c>
      <c r="HJ10" s="78" t="s">
        <v>508</v>
      </c>
      <c r="HK10" s="78" t="s">
        <v>509</v>
      </c>
      <c r="HL10" s="78" t="s">
        <v>510</v>
      </c>
      <c r="HM10" s="78" t="s">
        <v>511</v>
      </c>
      <c r="HN10" s="78" t="s">
        <v>512</v>
      </c>
      <c r="HO10" s="78" t="s">
        <v>513</v>
      </c>
      <c r="HP10" s="78" t="s">
        <v>514</v>
      </c>
      <c r="HQ10" s="78" t="s">
        <v>515</v>
      </c>
      <c r="HR10" s="78" t="s">
        <v>516</v>
      </c>
      <c r="HS10" s="78" t="s">
        <v>517</v>
      </c>
      <c r="HT10" s="78" t="s">
        <v>518</v>
      </c>
      <c r="HU10" s="78" t="s">
        <v>519</v>
      </c>
      <c r="HV10" s="78" t="s">
        <v>520</v>
      </c>
      <c r="HW10" s="78" t="s">
        <v>521</v>
      </c>
      <c r="HX10" s="78" t="s">
        <v>522</v>
      </c>
      <c r="HY10" s="78" t="s">
        <v>523</v>
      </c>
    </row>
    <row r="11" spans="1:233" x14ac:dyDescent="0.25">
      <c r="C11" t="s">
        <v>499</v>
      </c>
      <c r="D11" t="s">
        <v>499</v>
      </c>
      <c r="E11" t="s">
        <v>499</v>
      </c>
      <c r="F11" t="s">
        <v>499</v>
      </c>
      <c r="G11" t="s">
        <v>500</v>
      </c>
      <c r="H11" t="s">
        <v>500</v>
      </c>
      <c r="I11" t="s">
        <v>500</v>
      </c>
      <c r="J11" t="s">
        <v>500</v>
      </c>
      <c r="K11" t="s">
        <v>501</v>
      </c>
      <c r="L11" t="s">
        <v>501</v>
      </c>
      <c r="M11" t="s">
        <v>501</v>
      </c>
      <c r="N11" t="s">
        <v>501</v>
      </c>
      <c r="O11" t="s">
        <v>527</v>
      </c>
      <c r="P11" t="s">
        <v>527</v>
      </c>
      <c r="Q11" t="s">
        <v>527</v>
      </c>
      <c r="R11" t="s">
        <v>527</v>
      </c>
      <c r="S11" t="s">
        <v>528</v>
      </c>
      <c r="T11" t="s">
        <v>528</v>
      </c>
      <c r="U11" t="s">
        <v>528</v>
      </c>
      <c r="V11" t="s">
        <v>528</v>
      </c>
      <c r="W11" t="s">
        <v>533</v>
      </c>
      <c r="X11" t="s">
        <v>533</v>
      </c>
      <c r="Y11" t="s">
        <v>533</v>
      </c>
      <c r="Z11" t="s">
        <v>533</v>
      </c>
      <c r="AA11" t="s">
        <v>536</v>
      </c>
      <c r="AB11" t="s">
        <v>536</v>
      </c>
      <c r="AC11" t="s">
        <v>536</v>
      </c>
      <c r="AD11" t="s">
        <v>536</v>
      </c>
      <c r="AE11" t="s">
        <v>537</v>
      </c>
      <c r="AF11" t="s">
        <v>537</v>
      </c>
      <c r="AG11" t="s">
        <v>537</v>
      </c>
      <c r="AH11" t="s">
        <v>537</v>
      </c>
      <c r="AI11" t="s">
        <v>538</v>
      </c>
      <c r="AJ11" t="s">
        <v>538</v>
      </c>
      <c r="AK11" t="s">
        <v>538</v>
      </c>
      <c r="AL11" t="s">
        <v>538</v>
      </c>
      <c r="EC11" t="s">
        <v>66</v>
      </c>
      <c r="ED11" t="s">
        <v>211</v>
      </c>
      <c r="EE11" s="2"/>
      <c r="EF11" s="2"/>
      <c r="EG11" s="2">
        <v>5</v>
      </c>
      <c r="EH11" s="2">
        <v>3</v>
      </c>
      <c r="EI11" s="2">
        <v>1</v>
      </c>
      <c r="EJ11" s="2">
        <v>2</v>
      </c>
      <c r="EK11" s="2">
        <v>4</v>
      </c>
      <c r="EL11" s="2">
        <v>2</v>
      </c>
      <c r="EM11" s="2"/>
      <c r="FJ11">
        <f>COUNT($EE11:$FI11)</f>
        <v>6</v>
      </c>
      <c r="FL11" t="s">
        <v>66</v>
      </c>
      <c r="FM11" t="s">
        <v>211</v>
      </c>
      <c r="FN11" s="2"/>
      <c r="FO11" s="2"/>
      <c r="FP11" s="2">
        <v>2090</v>
      </c>
      <c r="FQ11" s="2">
        <v>798</v>
      </c>
      <c r="FR11" s="2">
        <v>465.5</v>
      </c>
      <c r="FS11" s="2">
        <v>1154.75</v>
      </c>
      <c r="FT11" s="2">
        <v>1843.5</v>
      </c>
      <c r="FU11" s="2">
        <v>398</v>
      </c>
      <c r="FV11" s="2"/>
      <c r="GS11" t="str">
        <f t="shared" ref="GS11" si="15">IF(FL11=0,"",FL11)</f>
        <v>ABDELHAMID MOHAMED ABDELHAMID YOUSIF</v>
      </c>
      <c r="GT11" t="str">
        <f>IFERROR(VLOOKUP(Table1[[#This Row],[Doctor Name]],'Doctors Data'!$A:$D,4,0),"")</f>
        <v>ER</v>
      </c>
      <c r="GU11" t="str">
        <f t="shared" ref="GU11" si="16">IF(FN11=0,"",FN11)</f>
        <v/>
      </c>
      <c r="GV11" t="str">
        <f t="shared" ref="GV11" si="17">IF(FO11=0,"",FO11)</f>
        <v/>
      </c>
      <c r="GW11">
        <f t="shared" ref="GW11" si="18">IF(FP11=0,"",FP11)</f>
        <v>2090</v>
      </c>
      <c r="GX11">
        <f t="shared" ref="GX11" si="19">IF(FQ11=0,"",FQ11)</f>
        <v>798</v>
      </c>
      <c r="GY11">
        <f t="shared" ref="GY11" si="20">IF(FR11=0,"",FR11)</f>
        <v>465.5</v>
      </c>
      <c r="GZ11">
        <f t="shared" ref="GZ11" si="21">IF(FS11=0,"",FS11)</f>
        <v>1154.75</v>
      </c>
      <c r="HA11">
        <f t="shared" ref="HA11" si="22">IF(FT11=0,"",FT11)</f>
        <v>1843.5</v>
      </c>
      <c r="HB11">
        <f t="shared" ref="HB11" si="23">IF(FU11=0,"",FU11)</f>
        <v>398</v>
      </c>
      <c r="HC11" t="str">
        <f t="shared" ref="HC11" si="24">IF(FV11=0,"",FV11)</f>
        <v/>
      </c>
      <c r="HD11" t="str">
        <f t="shared" ref="HD11" si="25">IF(FW11=0,"",FW11)</f>
        <v/>
      </c>
      <c r="HE11" t="str">
        <f t="shared" ref="HE11" si="26">IF(FX11=0,"",FX11)</f>
        <v/>
      </c>
      <c r="HF11" t="str">
        <f t="shared" ref="HF11" si="27">IF(FY11=0,"",FY11)</f>
        <v/>
      </c>
      <c r="HG11" t="str">
        <f t="shared" ref="HG11" si="28">IF(FZ11=0,"",FZ11)</f>
        <v/>
      </c>
      <c r="HH11" t="str">
        <f t="shared" ref="HH11" si="29">IF(GA11=0,"",GA11)</f>
        <v/>
      </c>
      <c r="HI11" t="str">
        <f t="shared" ref="HI11" si="30">IF(GB11=0,"",GB11)</f>
        <v/>
      </c>
      <c r="HJ11" t="str">
        <f t="shared" ref="HJ11" si="31">IF(GC11=0,"",GC11)</f>
        <v/>
      </c>
      <c r="HK11" t="str">
        <f t="shared" ref="HK11" si="32">IF(GD11=0,"",GD11)</f>
        <v/>
      </c>
      <c r="HL11" t="str">
        <f t="shared" ref="HL11" si="33">IF(GE11=0,"",GE11)</f>
        <v/>
      </c>
      <c r="HM11" t="str">
        <f t="shared" ref="HM11" si="34">IF(GF11=0,"",GF11)</f>
        <v/>
      </c>
      <c r="HN11" t="str">
        <f t="shared" ref="HN11" si="35">IF(GG11=0,"",GG11)</f>
        <v/>
      </c>
      <c r="HO11" t="str">
        <f t="shared" ref="HO11" si="36">IF(GH11=0,"",GH11)</f>
        <v/>
      </c>
      <c r="HP11" t="str">
        <f t="shared" ref="HP11" si="37">IF(GI11=0,"",GI11)</f>
        <v/>
      </c>
      <c r="HQ11" t="str">
        <f t="shared" ref="HQ11" si="38">IF(GJ11=0,"",GJ11)</f>
        <v/>
      </c>
      <c r="HR11" t="str">
        <f t="shared" ref="HR11" si="39">IF(GK11=0,"",GK11)</f>
        <v/>
      </c>
      <c r="HS11" t="str">
        <f t="shared" ref="HS11" si="40">IF(GL11=0,"",GL11)</f>
        <v/>
      </c>
      <c r="HT11" t="str">
        <f t="shared" ref="HT11" si="41">IF(GM11=0,"",GM11)</f>
        <v/>
      </c>
      <c r="HU11" t="str">
        <f t="shared" ref="HU11" si="42">IF(GN11=0,"",GN11)</f>
        <v/>
      </c>
      <c r="HV11" t="str">
        <f t="shared" ref="HV11" si="43">IF(GO11=0,"",GO11)</f>
        <v/>
      </c>
      <c r="HW11" t="str">
        <f t="shared" ref="HW11" si="44">IF(GP11=0,"",GP11)</f>
        <v/>
      </c>
      <c r="HX11" t="str">
        <f t="shared" ref="HX11" si="45">IF(GQ11=0,"",GQ11)</f>
        <v/>
      </c>
      <c r="HY11" t="str">
        <f t="shared" ref="HY11" si="46">IF(GR11=0,"",GR11)</f>
        <v/>
      </c>
    </row>
    <row r="12" spans="1:233" x14ac:dyDescent="0.25">
      <c r="A12" s="1" t="s">
        <v>35</v>
      </c>
      <c r="B12" s="1" t="s">
        <v>34</v>
      </c>
      <c r="C12" t="s">
        <v>209</v>
      </c>
      <c r="D12" t="s">
        <v>210</v>
      </c>
      <c r="E12" t="s">
        <v>230</v>
      </c>
      <c r="F12" t="s">
        <v>231</v>
      </c>
      <c r="G12" t="s">
        <v>209</v>
      </c>
      <c r="H12" t="s">
        <v>210</v>
      </c>
      <c r="I12" t="s">
        <v>230</v>
      </c>
      <c r="J12" t="s">
        <v>231</v>
      </c>
      <c r="K12" t="s">
        <v>209</v>
      </c>
      <c r="L12" t="s">
        <v>210</v>
      </c>
      <c r="M12" t="s">
        <v>230</v>
      </c>
      <c r="N12" t="s">
        <v>231</v>
      </c>
      <c r="O12" t="s">
        <v>209</v>
      </c>
      <c r="P12" t="s">
        <v>210</v>
      </c>
      <c r="Q12" t="s">
        <v>230</v>
      </c>
      <c r="R12" t="s">
        <v>231</v>
      </c>
      <c r="S12" t="s">
        <v>209</v>
      </c>
      <c r="T12" t="s">
        <v>210</v>
      </c>
      <c r="U12" t="s">
        <v>230</v>
      </c>
      <c r="V12" t="s">
        <v>231</v>
      </c>
      <c r="W12" t="s">
        <v>209</v>
      </c>
      <c r="X12" t="s">
        <v>210</v>
      </c>
      <c r="Y12" t="s">
        <v>230</v>
      </c>
      <c r="Z12" t="s">
        <v>231</v>
      </c>
      <c r="AA12" t="s">
        <v>209</v>
      </c>
      <c r="AB12" t="s">
        <v>210</v>
      </c>
      <c r="AC12" t="s">
        <v>230</v>
      </c>
      <c r="AD12" t="s">
        <v>231</v>
      </c>
      <c r="AE12" t="s">
        <v>209</v>
      </c>
      <c r="AF12" t="s">
        <v>210</v>
      </c>
      <c r="AG12" t="s">
        <v>230</v>
      </c>
      <c r="AH12" t="s">
        <v>231</v>
      </c>
      <c r="AI12" t="s">
        <v>209</v>
      </c>
      <c r="AJ12" t="s">
        <v>210</v>
      </c>
      <c r="AK12" t="s">
        <v>230</v>
      </c>
      <c r="AL12" t="s">
        <v>231</v>
      </c>
      <c r="EC12" t="s">
        <v>17</v>
      </c>
      <c r="ED12" t="s">
        <v>2</v>
      </c>
      <c r="EE12" s="2">
        <v>7</v>
      </c>
      <c r="EF12" s="2">
        <v>3</v>
      </c>
      <c r="EG12" s="2">
        <v>6</v>
      </c>
      <c r="EH12" s="2">
        <v>2</v>
      </c>
      <c r="EI12" s="2">
        <v>4</v>
      </c>
      <c r="EJ12" s="2">
        <v>1</v>
      </c>
      <c r="EK12" s="2">
        <v>1</v>
      </c>
      <c r="EL12" s="2">
        <v>8</v>
      </c>
      <c r="EM12" s="2">
        <v>1</v>
      </c>
      <c r="FJ12">
        <f t="shared" ref="FJ12:FJ75" si="47">COUNT($EE12:$FI12)</f>
        <v>9</v>
      </c>
      <c r="FL12" t="s">
        <v>17</v>
      </c>
      <c r="FM12" t="s">
        <v>2</v>
      </c>
      <c r="FN12" s="2">
        <v>1332</v>
      </c>
      <c r="FO12" s="2">
        <v>804</v>
      </c>
      <c r="FP12" s="2">
        <v>1793.5</v>
      </c>
      <c r="FQ12" s="2">
        <v>264</v>
      </c>
      <c r="FR12" s="2">
        <v>633</v>
      </c>
      <c r="FS12" s="2">
        <v>204.5</v>
      </c>
      <c r="FT12" s="2">
        <v>55</v>
      </c>
      <c r="FU12" s="2">
        <v>3014</v>
      </c>
      <c r="FV12" s="2">
        <v>189</v>
      </c>
      <c r="GS12" t="str">
        <f t="shared" ref="GS12:GS75" si="48">IF(FL12=0,"",FL12)</f>
        <v>ADEL MOHAMED TAWFIK ABDELRAHMAN</v>
      </c>
      <c r="GT12" t="str">
        <f>IFERROR(VLOOKUP(Table1[[#This Row],[Doctor Name]],'Doctors Data'!$A:$D,4,0),"")</f>
        <v>Screening &amp; Scaling</v>
      </c>
      <c r="GU12">
        <f t="shared" ref="GU12:GU75" si="49">IF(FN12=0,"",FN12)</f>
        <v>1332</v>
      </c>
      <c r="GV12">
        <f t="shared" ref="GV12:GV75" si="50">IF(FO12=0,"",FO12)</f>
        <v>804</v>
      </c>
      <c r="GW12">
        <f t="shared" ref="GW12:GW75" si="51">IF(FP12=0,"",FP12)</f>
        <v>1793.5</v>
      </c>
      <c r="GX12">
        <f t="shared" ref="GX12:GX75" si="52">IF(FQ12=0,"",FQ12)</f>
        <v>264</v>
      </c>
      <c r="GY12">
        <f t="shared" ref="GY12:GY75" si="53">IF(FR12=0,"",FR12)</f>
        <v>633</v>
      </c>
      <c r="GZ12">
        <f t="shared" ref="GZ12:GZ75" si="54">IF(FS12=0,"",FS12)</f>
        <v>204.5</v>
      </c>
      <c r="HA12">
        <f t="shared" ref="HA12:HA75" si="55">IF(FT12=0,"",FT12)</f>
        <v>55</v>
      </c>
      <c r="HB12">
        <f t="shared" ref="HB12:HB75" si="56">IF(FU12=0,"",FU12)</f>
        <v>3014</v>
      </c>
      <c r="HC12">
        <f t="shared" ref="HC12:HC75" si="57">IF(FV12=0,"",FV12)</f>
        <v>189</v>
      </c>
      <c r="HD12" t="str">
        <f t="shared" ref="HD12:HD75" si="58">IF(FW12=0,"",FW12)</f>
        <v/>
      </c>
      <c r="HE12" t="str">
        <f t="shared" ref="HE12:HE75" si="59">IF(FX12=0,"",FX12)</f>
        <v/>
      </c>
      <c r="HF12" t="str">
        <f t="shared" ref="HF12:HF75" si="60">IF(FY12=0,"",FY12)</f>
        <v/>
      </c>
      <c r="HG12" t="str">
        <f t="shared" ref="HG12:HG75" si="61">IF(FZ12=0,"",FZ12)</f>
        <v/>
      </c>
      <c r="HH12" t="str">
        <f t="shared" ref="HH12:HH75" si="62">IF(GA12=0,"",GA12)</f>
        <v/>
      </c>
      <c r="HI12" t="str">
        <f t="shared" ref="HI12:HI75" si="63">IF(GB12=0,"",GB12)</f>
        <v/>
      </c>
      <c r="HJ12" t="str">
        <f t="shared" ref="HJ12:HJ75" si="64">IF(GC12=0,"",GC12)</f>
        <v/>
      </c>
      <c r="HK12" t="str">
        <f t="shared" ref="HK12:HK75" si="65">IF(GD12=0,"",GD12)</f>
        <v/>
      </c>
      <c r="HL12" t="str">
        <f t="shared" ref="HL12:HL75" si="66">IF(GE12=0,"",GE12)</f>
        <v/>
      </c>
      <c r="HM12" t="str">
        <f t="shared" ref="HM12:HM75" si="67">IF(GF12=0,"",GF12)</f>
        <v/>
      </c>
      <c r="HN12" t="str">
        <f t="shared" ref="HN12:HN75" si="68">IF(GG12=0,"",GG12)</f>
        <v/>
      </c>
      <c r="HO12" t="str">
        <f t="shared" ref="HO12:HO75" si="69">IF(GH12=0,"",GH12)</f>
        <v/>
      </c>
      <c r="HP12" t="str">
        <f t="shared" ref="HP12:HP75" si="70">IF(GI12=0,"",GI12)</f>
        <v/>
      </c>
      <c r="HQ12" t="str">
        <f t="shared" ref="HQ12:HQ75" si="71">IF(GJ12=0,"",GJ12)</f>
        <v/>
      </c>
      <c r="HR12" t="str">
        <f t="shared" ref="HR12:HR75" si="72">IF(GK12=0,"",GK12)</f>
        <v/>
      </c>
      <c r="HS12" t="str">
        <f t="shared" ref="HS12:HS75" si="73">IF(GL12=0,"",GL12)</f>
        <v/>
      </c>
      <c r="HT12" t="str">
        <f t="shared" ref="HT12:HT75" si="74">IF(GM12=0,"",GM12)</f>
        <v/>
      </c>
      <c r="HU12" t="str">
        <f t="shared" ref="HU12:HU75" si="75">IF(GN12=0,"",GN12)</f>
        <v/>
      </c>
      <c r="HV12" t="str">
        <f t="shared" ref="HV12:HV75" si="76">IF(GO12=0,"",GO12)</f>
        <v/>
      </c>
      <c r="HW12" t="str">
        <f t="shared" ref="HW12:HW75" si="77">IF(GP12=0,"",GP12)</f>
        <v/>
      </c>
      <c r="HX12" t="str">
        <f t="shared" ref="HX12:HX75" si="78">IF(GQ12=0,"",GQ12)</f>
        <v/>
      </c>
      <c r="HY12" t="str">
        <f t="shared" ref="HY12:HY75" si="79">IF(GR12=0,"",GR12)</f>
        <v/>
      </c>
    </row>
    <row r="13" spans="1:233" x14ac:dyDescent="0.25">
      <c r="A13" t="s">
        <v>66</v>
      </c>
      <c r="B13" t="s">
        <v>211</v>
      </c>
      <c r="C13" s="2"/>
      <c r="D13" s="2"/>
      <c r="E13" s="81"/>
      <c r="F13" s="81"/>
      <c r="G13" s="2"/>
      <c r="H13" s="2"/>
      <c r="I13" s="81"/>
      <c r="J13" s="81"/>
      <c r="K13" s="2">
        <v>5</v>
      </c>
      <c r="L13" s="2">
        <v>2090</v>
      </c>
      <c r="M13" s="81">
        <v>2090</v>
      </c>
      <c r="N13" s="81">
        <v>0</v>
      </c>
      <c r="O13" s="2">
        <v>3</v>
      </c>
      <c r="P13" s="2">
        <v>798</v>
      </c>
      <c r="Q13" s="81">
        <v>798</v>
      </c>
      <c r="R13" s="81">
        <v>0</v>
      </c>
      <c r="S13" s="2">
        <v>1</v>
      </c>
      <c r="T13" s="2">
        <v>465.5</v>
      </c>
      <c r="U13" s="81">
        <v>465.5</v>
      </c>
      <c r="V13" s="81">
        <v>0</v>
      </c>
      <c r="W13" s="2">
        <v>2</v>
      </c>
      <c r="X13" s="2">
        <v>1154.75</v>
      </c>
      <c r="Y13" s="81">
        <v>1154.75</v>
      </c>
      <c r="Z13" s="81">
        <v>0</v>
      </c>
      <c r="AA13" s="2">
        <v>4</v>
      </c>
      <c r="AB13" s="2">
        <v>1843.5</v>
      </c>
      <c r="AC13" s="81">
        <v>1843.5</v>
      </c>
      <c r="AD13" s="81">
        <v>0</v>
      </c>
      <c r="AE13" s="2">
        <v>2</v>
      </c>
      <c r="AF13" s="2">
        <v>398</v>
      </c>
      <c r="AG13" s="81">
        <v>398</v>
      </c>
      <c r="AH13" s="81">
        <v>0</v>
      </c>
      <c r="AI13" s="2"/>
      <c r="AJ13" s="2"/>
      <c r="AK13" s="81"/>
      <c r="AL13" s="81"/>
      <c r="EC13" t="s">
        <v>60</v>
      </c>
      <c r="ED13" t="s">
        <v>2</v>
      </c>
      <c r="EE13" s="2"/>
      <c r="EF13" s="2"/>
      <c r="EG13" s="2"/>
      <c r="EH13" s="2"/>
      <c r="EI13" s="2">
        <v>4</v>
      </c>
      <c r="EJ13" s="2">
        <v>3</v>
      </c>
      <c r="EK13" s="2">
        <v>4</v>
      </c>
      <c r="EL13" s="2">
        <v>2</v>
      </c>
      <c r="EM13" s="2"/>
      <c r="FJ13">
        <f t="shared" si="47"/>
        <v>4</v>
      </c>
      <c r="FL13" t="s">
        <v>60</v>
      </c>
      <c r="FM13" t="s">
        <v>2</v>
      </c>
      <c r="FN13" s="2"/>
      <c r="FO13" s="2"/>
      <c r="FP13" s="2"/>
      <c r="FQ13" s="2"/>
      <c r="FR13" s="2">
        <v>365</v>
      </c>
      <c r="FS13" s="2">
        <v>355</v>
      </c>
      <c r="FT13" s="2">
        <v>950</v>
      </c>
      <c r="FU13" s="2">
        <v>1299</v>
      </c>
      <c r="FV13" s="2"/>
      <c r="GS13" t="str">
        <f t="shared" si="48"/>
        <v>Ahmed Mohamed Abdelrazek Mohamed</v>
      </c>
      <c r="GT13" t="str">
        <f>IFERROR(VLOOKUP(Table1[[#This Row],[Doctor Name]],'Doctors Data'!$A:$D,4,0),"")</f>
        <v>Orthodontics</v>
      </c>
      <c r="GU13" t="str">
        <f t="shared" si="49"/>
        <v/>
      </c>
      <c r="GV13" t="str">
        <f t="shared" si="50"/>
        <v/>
      </c>
      <c r="GW13" t="str">
        <f t="shared" si="51"/>
        <v/>
      </c>
      <c r="GX13" t="str">
        <f t="shared" si="52"/>
        <v/>
      </c>
      <c r="GY13">
        <f t="shared" si="53"/>
        <v>365</v>
      </c>
      <c r="GZ13">
        <f t="shared" si="54"/>
        <v>355</v>
      </c>
      <c r="HA13">
        <f t="shared" si="55"/>
        <v>950</v>
      </c>
      <c r="HB13">
        <f t="shared" si="56"/>
        <v>1299</v>
      </c>
      <c r="HC13" t="str">
        <f t="shared" si="57"/>
        <v/>
      </c>
      <c r="HD13" t="str">
        <f t="shared" si="58"/>
        <v/>
      </c>
      <c r="HE13" t="str">
        <f t="shared" si="59"/>
        <v/>
      </c>
      <c r="HF13" t="str">
        <f t="shared" si="60"/>
        <v/>
      </c>
      <c r="HG13" t="str">
        <f t="shared" si="61"/>
        <v/>
      </c>
      <c r="HH13" t="str">
        <f t="shared" si="62"/>
        <v/>
      </c>
      <c r="HI13" t="str">
        <f t="shared" si="63"/>
        <v/>
      </c>
      <c r="HJ13" t="str">
        <f t="shared" si="64"/>
        <v/>
      </c>
      <c r="HK13" t="str">
        <f t="shared" si="65"/>
        <v/>
      </c>
      <c r="HL13" t="str">
        <f t="shared" si="66"/>
        <v/>
      </c>
      <c r="HM13" t="str">
        <f t="shared" si="67"/>
        <v/>
      </c>
      <c r="HN13" t="str">
        <f t="shared" si="68"/>
        <v/>
      </c>
      <c r="HO13" t="str">
        <f t="shared" si="69"/>
        <v/>
      </c>
      <c r="HP13" t="str">
        <f t="shared" si="70"/>
        <v/>
      </c>
      <c r="HQ13" t="str">
        <f t="shared" si="71"/>
        <v/>
      </c>
      <c r="HR13" t="str">
        <f t="shared" si="72"/>
        <v/>
      </c>
      <c r="HS13" t="str">
        <f t="shared" si="73"/>
        <v/>
      </c>
      <c r="HT13" t="str">
        <f t="shared" si="74"/>
        <v/>
      </c>
      <c r="HU13" t="str">
        <f t="shared" si="75"/>
        <v/>
      </c>
      <c r="HV13" t="str">
        <f t="shared" si="76"/>
        <v/>
      </c>
      <c r="HW13" t="str">
        <f t="shared" si="77"/>
        <v/>
      </c>
      <c r="HX13" t="str">
        <f t="shared" si="78"/>
        <v/>
      </c>
      <c r="HY13" t="str">
        <f t="shared" si="79"/>
        <v/>
      </c>
    </row>
    <row r="14" spans="1:233" x14ac:dyDescent="0.25">
      <c r="A14" t="s">
        <v>17</v>
      </c>
      <c r="B14" t="s">
        <v>2</v>
      </c>
      <c r="C14" s="2">
        <v>7</v>
      </c>
      <c r="D14" s="2">
        <v>1332</v>
      </c>
      <c r="E14" s="81">
        <v>1332</v>
      </c>
      <c r="F14" s="81">
        <v>0</v>
      </c>
      <c r="G14" s="2">
        <v>3</v>
      </c>
      <c r="H14" s="2">
        <v>804</v>
      </c>
      <c r="I14" s="81">
        <v>804</v>
      </c>
      <c r="J14" s="81">
        <v>0</v>
      </c>
      <c r="K14" s="2">
        <v>6</v>
      </c>
      <c r="L14" s="2">
        <v>1793.5</v>
      </c>
      <c r="M14" s="81">
        <v>1793.5</v>
      </c>
      <c r="N14" s="81">
        <v>0</v>
      </c>
      <c r="O14" s="2">
        <v>2</v>
      </c>
      <c r="P14" s="2">
        <v>264</v>
      </c>
      <c r="Q14" s="81">
        <v>264</v>
      </c>
      <c r="R14" s="81">
        <v>0</v>
      </c>
      <c r="S14" s="2">
        <v>4</v>
      </c>
      <c r="T14" s="2">
        <v>633</v>
      </c>
      <c r="U14" s="81">
        <v>633</v>
      </c>
      <c r="V14" s="81">
        <v>0</v>
      </c>
      <c r="W14" s="2">
        <v>1</v>
      </c>
      <c r="X14" s="2">
        <v>204.5</v>
      </c>
      <c r="Y14" s="81">
        <v>204.5</v>
      </c>
      <c r="Z14" s="81">
        <v>0</v>
      </c>
      <c r="AA14" s="2">
        <v>1</v>
      </c>
      <c r="AB14" s="2">
        <v>55</v>
      </c>
      <c r="AC14" s="81">
        <v>55</v>
      </c>
      <c r="AD14" s="81">
        <v>0</v>
      </c>
      <c r="AE14" s="2">
        <v>8</v>
      </c>
      <c r="AF14" s="2">
        <v>3014</v>
      </c>
      <c r="AG14" s="81">
        <v>2942</v>
      </c>
      <c r="AH14" s="81">
        <v>72</v>
      </c>
      <c r="AI14" s="2">
        <v>1</v>
      </c>
      <c r="AJ14" s="2">
        <v>189</v>
      </c>
      <c r="AK14" s="81">
        <v>189</v>
      </c>
      <c r="AL14" s="81">
        <v>0</v>
      </c>
      <c r="EC14" t="s">
        <v>53</v>
      </c>
      <c r="ED14" t="s">
        <v>2</v>
      </c>
      <c r="EE14" s="2"/>
      <c r="EF14" s="2">
        <v>4</v>
      </c>
      <c r="EG14" s="2">
        <v>6</v>
      </c>
      <c r="EH14" s="2">
        <v>1</v>
      </c>
      <c r="EI14" s="2">
        <v>1</v>
      </c>
      <c r="EJ14" s="2">
        <v>4</v>
      </c>
      <c r="EK14" s="2">
        <v>4</v>
      </c>
      <c r="EL14" s="2"/>
      <c r="EM14" s="2"/>
      <c r="FJ14">
        <f t="shared" si="47"/>
        <v>6</v>
      </c>
      <c r="FL14" t="s">
        <v>53</v>
      </c>
      <c r="FM14" t="s">
        <v>2</v>
      </c>
      <c r="FN14" s="2"/>
      <c r="FO14" s="2">
        <v>2964</v>
      </c>
      <c r="FP14" s="2">
        <v>2999</v>
      </c>
      <c r="FQ14" s="2">
        <v>420</v>
      </c>
      <c r="FR14" s="2">
        <v>65</v>
      </c>
      <c r="FS14" s="2">
        <v>290</v>
      </c>
      <c r="FT14" s="2">
        <v>2055</v>
      </c>
      <c r="FU14" s="2"/>
      <c r="FV14" s="2"/>
      <c r="GS14" t="str">
        <f t="shared" si="48"/>
        <v>AMANI ALI ELHEFNI ABDELGHANI</v>
      </c>
      <c r="GT14" t="str">
        <f>IFERROR(VLOOKUP(Table1[[#This Row],[Doctor Name]],'Doctors Data'!$A:$D,4,0),"")</f>
        <v xml:space="preserve"> Prothdontics/ Simple End</v>
      </c>
      <c r="GU14" t="str">
        <f t="shared" si="49"/>
        <v/>
      </c>
      <c r="GV14">
        <f t="shared" si="50"/>
        <v>2964</v>
      </c>
      <c r="GW14">
        <f t="shared" si="51"/>
        <v>2999</v>
      </c>
      <c r="GX14">
        <f t="shared" si="52"/>
        <v>420</v>
      </c>
      <c r="GY14">
        <f t="shared" si="53"/>
        <v>65</v>
      </c>
      <c r="GZ14">
        <f t="shared" si="54"/>
        <v>290</v>
      </c>
      <c r="HA14">
        <f t="shared" si="55"/>
        <v>2055</v>
      </c>
      <c r="HB14" t="str">
        <f t="shared" si="56"/>
        <v/>
      </c>
      <c r="HC14" t="str">
        <f t="shared" si="57"/>
        <v/>
      </c>
      <c r="HD14" t="str">
        <f t="shared" si="58"/>
        <v/>
      </c>
      <c r="HE14" t="str">
        <f t="shared" si="59"/>
        <v/>
      </c>
      <c r="HF14" t="str">
        <f t="shared" si="60"/>
        <v/>
      </c>
      <c r="HG14" t="str">
        <f t="shared" si="61"/>
        <v/>
      </c>
      <c r="HH14" t="str">
        <f t="shared" si="62"/>
        <v/>
      </c>
      <c r="HI14" t="str">
        <f t="shared" si="63"/>
        <v/>
      </c>
      <c r="HJ14" t="str">
        <f t="shared" si="64"/>
        <v/>
      </c>
      <c r="HK14" t="str">
        <f t="shared" si="65"/>
        <v/>
      </c>
      <c r="HL14" t="str">
        <f t="shared" si="66"/>
        <v/>
      </c>
      <c r="HM14" t="str">
        <f t="shared" si="67"/>
        <v/>
      </c>
      <c r="HN14" t="str">
        <f t="shared" si="68"/>
        <v/>
      </c>
      <c r="HO14" t="str">
        <f t="shared" si="69"/>
        <v/>
      </c>
      <c r="HP14" t="str">
        <f t="shared" si="70"/>
        <v/>
      </c>
      <c r="HQ14" t="str">
        <f t="shared" si="71"/>
        <v/>
      </c>
      <c r="HR14" t="str">
        <f t="shared" si="72"/>
        <v/>
      </c>
      <c r="HS14" t="str">
        <f t="shared" si="73"/>
        <v/>
      </c>
      <c r="HT14" t="str">
        <f t="shared" si="74"/>
        <v/>
      </c>
      <c r="HU14" t="str">
        <f t="shared" si="75"/>
        <v/>
      </c>
      <c r="HV14" t="str">
        <f t="shared" si="76"/>
        <v/>
      </c>
      <c r="HW14" t="str">
        <f t="shared" si="77"/>
        <v/>
      </c>
      <c r="HX14" t="str">
        <f t="shared" si="78"/>
        <v/>
      </c>
      <c r="HY14" t="str">
        <f t="shared" si="79"/>
        <v/>
      </c>
    </row>
    <row r="15" spans="1:233" x14ac:dyDescent="0.25">
      <c r="A15" t="s">
        <v>60</v>
      </c>
      <c r="B15" t="s">
        <v>2</v>
      </c>
      <c r="C15" s="2"/>
      <c r="D15" s="2"/>
      <c r="E15" s="81"/>
      <c r="F15" s="81"/>
      <c r="G15" s="2"/>
      <c r="H15" s="2"/>
      <c r="I15" s="81"/>
      <c r="J15" s="81"/>
      <c r="K15" s="2"/>
      <c r="L15" s="2"/>
      <c r="M15" s="81"/>
      <c r="N15" s="81"/>
      <c r="O15" s="2"/>
      <c r="P15" s="2"/>
      <c r="Q15" s="81"/>
      <c r="R15" s="81"/>
      <c r="S15" s="2">
        <v>4</v>
      </c>
      <c r="T15" s="2">
        <v>365</v>
      </c>
      <c r="U15" s="81">
        <v>365</v>
      </c>
      <c r="V15" s="81">
        <v>0</v>
      </c>
      <c r="W15" s="2">
        <v>3</v>
      </c>
      <c r="X15" s="2">
        <v>355</v>
      </c>
      <c r="Y15" s="81">
        <v>355</v>
      </c>
      <c r="Z15" s="81">
        <v>0</v>
      </c>
      <c r="AA15" s="2">
        <v>4</v>
      </c>
      <c r="AB15" s="2">
        <v>950</v>
      </c>
      <c r="AC15" s="81">
        <v>950</v>
      </c>
      <c r="AD15" s="81">
        <v>0</v>
      </c>
      <c r="AE15" s="2">
        <v>2</v>
      </c>
      <c r="AF15" s="2">
        <v>1299</v>
      </c>
      <c r="AG15" s="81">
        <v>1299</v>
      </c>
      <c r="AH15" s="81">
        <v>0</v>
      </c>
      <c r="AI15" s="2"/>
      <c r="AJ15" s="2"/>
      <c r="AK15" s="81"/>
      <c r="AL15" s="81"/>
      <c r="EC15" t="s">
        <v>32</v>
      </c>
      <c r="ED15" t="s">
        <v>9</v>
      </c>
      <c r="EE15" s="2"/>
      <c r="EF15" s="2">
        <v>8</v>
      </c>
      <c r="EG15" s="2">
        <v>14</v>
      </c>
      <c r="EH15" s="2">
        <v>14</v>
      </c>
      <c r="EI15" s="2">
        <v>14</v>
      </c>
      <c r="EJ15" s="2">
        <v>18</v>
      </c>
      <c r="EK15" s="2">
        <v>23</v>
      </c>
      <c r="EL15" s="2">
        <v>5</v>
      </c>
      <c r="EM15" s="2"/>
      <c r="FJ15">
        <f t="shared" si="47"/>
        <v>7</v>
      </c>
      <c r="FL15" t="s">
        <v>32</v>
      </c>
      <c r="FM15" t="s">
        <v>9</v>
      </c>
      <c r="FN15" s="2"/>
      <c r="FO15" s="2">
        <v>2875.6999999999994</v>
      </c>
      <c r="FP15" s="2">
        <v>3071.2200000000007</v>
      </c>
      <c r="FQ15" s="2">
        <v>3249.2200000000003</v>
      </c>
      <c r="FR15" s="2">
        <v>4528.26</v>
      </c>
      <c r="FS15" s="2">
        <v>4574.93</v>
      </c>
      <c r="FT15" s="2">
        <v>5418.7199999999993</v>
      </c>
      <c r="FU15" s="2">
        <v>1591.9700000000003</v>
      </c>
      <c r="FV15" s="2"/>
      <c r="GS15" t="str">
        <f t="shared" si="48"/>
        <v>Amany Hassan Elmansour Elhamamy</v>
      </c>
      <c r="GT15" t="str">
        <f>IFERROR(VLOOKUP(Table1[[#This Row],[Doctor Name]],'Doctors Data'!$A:$D,4,0),"")</f>
        <v>OBE &amp; GYN</v>
      </c>
      <c r="GU15" t="str">
        <f t="shared" si="49"/>
        <v/>
      </c>
      <c r="GV15">
        <f t="shared" si="50"/>
        <v>2875.6999999999994</v>
      </c>
      <c r="GW15">
        <f t="shared" si="51"/>
        <v>3071.2200000000007</v>
      </c>
      <c r="GX15">
        <f t="shared" si="52"/>
        <v>3249.2200000000003</v>
      </c>
      <c r="GY15">
        <f t="shared" si="53"/>
        <v>4528.26</v>
      </c>
      <c r="GZ15">
        <f t="shared" si="54"/>
        <v>4574.93</v>
      </c>
      <c r="HA15">
        <f t="shared" si="55"/>
        <v>5418.7199999999993</v>
      </c>
      <c r="HB15">
        <f t="shared" si="56"/>
        <v>1591.9700000000003</v>
      </c>
      <c r="HC15" t="str">
        <f t="shared" si="57"/>
        <v/>
      </c>
      <c r="HD15" t="str">
        <f t="shared" si="58"/>
        <v/>
      </c>
      <c r="HE15" t="str">
        <f t="shared" si="59"/>
        <v/>
      </c>
      <c r="HF15" t="str">
        <f t="shared" si="60"/>
        <v/>
      </c>
      <c r="HG15" t="str">
        <f t="shared" si="61"/>
        <v/>
      </c>
      <c r="HH15" t="str">
        <f t="shared" si="62"/>
        <v/>
      </c>
      <c r="HI15" t="str">
        <f t="shared" si="63"/>
        <v/>
      </c>
      <c r="HJ15" t="str">
        <f t="shared" si="64"/>
        <v/>
      </c>
      <c r="HK15" t="str">
        <f t="shared" si="65"/>
        <v/>
      </c>
      <c r="HL15" t="str">
        <f t="shared" si="66"/>
        <v/>
      </c>
      <c r="HM15" t="str">
        <f t="shared" si="67"/>
        <v/>
      </c>
      <c r="HN15" t="str">
        <f t="shared" si="68"/>
        <v/>
      </c>
      <c r="HO15" t="str">
        <f t="shared" si="69"/>
        <v/>
      </c>
      <c r="HP15" t="str">
        <f t="shared" si="70"/>
        <v/>
      </c>
      <c r="HQ15" t="str">
        <f t="shared" si="71"/>
        <v/>
      </c>
      <c r="HR15" t="str">
        <f t="shared" si="72"/>
        <v/>
      </c>
      <c r="HS15" t="str">
        <f t="shared" si="73"/>
        <v/>
      </c>
      <c r="HT15" t="str">
        <f t="shared" si="74"/>
        <v/>
      </c>
      <c r="HU15" t="str">
        <f t="shared" si="75"/>
        <v/>
      </c>
      <c r="HV15" t="str">
        <f t="shared" si="76"/>
        <v/>
      </c>
      <c r="HW15" t="str">
        <f t="shared" si="77"/>
        <v/>
      </c>
      <c r="HX15" t="str">
        <f t="shared" si="78"/>
        <v/>
      </c>
      <c r="HY15" t="str">
        <f t="shared" si="79"/>
        <v/>
      </c>
    </row>
    <row r="16" spans="1:233" x14ac:dyDescent="0.25">
      <c r="A16" t="s">
        <v>53</v>
      </c>
      <c r="B16" t="s">
        <v>2</v>
      </c>
      <c r="C16" s="2"/>
      <c r="D16" s="2"/>
      <c r="E16" s="81"/>
      <c r="F16" s="81"/>
      <c r="G16" s="2">
        <v>4</v>
      </c>
      <c r="H16" s="2">
        <v>2964</v>
      </c>
      <c r="I16" s="81">
        <v>1400.5</v>
      </c>
      <c r="J16" s="81">
        <v>1563.5</v>
      </c>
      <c r="K16" s="2">
        <v>6</v>
      </c>
      <c r="L16" s="2">
        <v>2999</v>
      </c>
      <c r="M16" s="81">
        <v>612.5</v>
      </c>
      <c r="N16" s="81">
        <v>2386.5</v>
      </c>
      <c r="O16" s="2">
        <v>1</v>
      </c>
      <c r="P16" s="2">
        <v>420</v>
      </c>
      <c r="Q16" s="81">
        <v>0</v>
      </c>
      <c r="R16" s="81">
        <v>420</v>
      </c>
      <c r="S16" s="2">
        <v>1</v>
      </c>
      <c r="T16" s="2">
        <v>65</v>
      </c>
      <c r="U16" s="81">
        <v>65</v>
      </c>
      <c r="V16" s="81">
        <v>0</v>
      </c>
      <c r="W16" s="2">
        <v>4</v>
      </c>
      <c r="X16" s="2">
        <v>290</v>
      </c>
      <c r="Y16" s="81">
        <v>137</v>
      </c>
      <c r="Z16" s="81">
        <v>153</v>
      </c>
      <c r="AA16" s="2">
        <v>4</v>
      </c>
      <c r="AB16" s="2">
        <v>2055</v>
      </c>
      <c r="AC16" s="81">
        <v>255.5</v>
      </c>
      <c r="AD16" s="81">
        <v>1799.5</v>
      </c>
      <c r="AE16" s="2"/>
      <c r="AF16" s="2"/>
      <c r="AG16" s="81"/>
      <c r="AH16" s="81"/>
      <c r="AI16" s="2"/>
      <c r="AJ16" s="2"/>
      <c r="AK16" s="81"/>
      <c r="AL16" s="81"/>
      <c r="EC16" t="s">
        <v>67</v>
      </c>
      <c r="ED16" t="s">
        <v>13</v>
      </c>
      <c r="EE16" s="2">
        <v>2</v>
      </c>
      <c r="EF16" s="2">
        <v>3</v>
      </c>
      <c r="EG16" s="2"/>
      <c r="EH16" s="2"/>
      <c r="EI16" s="2">
        <v>1</v>
      </c>
      <c r="EJ16" s="2">
        <v>2</v>
      </c>
      <c r="EK16" s="2"/>
      <c r="EL16" s="2"/>
      <c r="EM16" s="2"/>
      <c r="FJ16">
        <f t="shared" si="47"/>
        <v>4</v>
      </c>
      <c r="FL16" t="s">
        <v>67</v>
      </c>
      <c r="FM16" t="s">
        <v>13</v>
      </c>
      <c r="FN16" s="2">
        <v>761.14</v>
      </c>
      <c r="FO16" s="2">
        <v>2230.5</v>
      </c>
      <c r="FP16" s="2"/>
      <c r="FQ16" s="2"/>
      <c r="FR16" s="2">
        <v>95</v>
      </c>
      <c r="FS16" s="2">
        <v>634</v>
      </c>
      <c r="FT16" s="2"/>
      <c r="FU16" s="2"/>
      <c r="FV16" s="2"/>
      <c r="GS16" t="str">
        <f t="shared" si="48"/>
        <v>Amira Fathy Rafaat Abdelhamed</v>
      </c>
      <c r="GT16" t="str">
        <f>IFERROR(VLOOKUP(Table1[[#This Row],[Doctor Name]],'Doctors Data'!$A:$D,4,0),"")</f>
        <v>Nutrition</v>
      </c>
      <c r="GU16">
        <f t="shared" si="49"/>
        <v>761.14</v>
      </c>
      <c r="GV16">
        <f t="shared" si="50"/>
        <v>2230.5</v>
      </c>
      <c r="GW16" t="str">
        <f t="shared" si="51"/>
        <v/>
      </c>
      <c r="GX16" t="str">
        <f t="shared" si="52"/>
        <v/>
      </c>
      <c r="GY16">
        <f t="shared" si="53"/>
        <v>95</v>
      </c>
      <c r="GZ16">
        <f t="shared" si="54"/>
        <v>634</v>
      </c>
      <c r="HA16" t="str">
        <f t="shared" si="55"/>
        <v/>
      </c>
      <c r="HB16" t="str">
        <f t="shared" si="56"/>
        <v/>
      </c>
      <c r="HC16" t="str">
        <f t="shared" si="57"/>
        <v/>
      </c>
      <c r="HD16" t="str">
        <f t="shared" si="58"/>
        <v/>
      </c>
      <c r="HE16" t="str">
        <f t="shared" si="59"/>
        <v/>
      </c>
      <c r="HF16" t="str">
        <f t="shared" si="60"/>
        <v/>
      </c>
      <c r="HG16" t="str">
        <f t="shared" si="61"/>
        <v/>
      </c>
      <c r="HH16" t="str">
        <f t="shared" si="62"/>
        <v/>
      </c>
      <c r="HI16" t="str">
        <f t="shared" si="63"/>
        <v/>
      </c>
      <c r="HJ16" t="str">
        <f t="shared" si="64"/>
        <v/>
      </c>
      <c r="HK16" t="str">
        <f t="shared" si="65"/>
        <v/>
      </c>
      <c r="HL16" t="str">
        <f t="shared" si="66"/>
        <v/>
      </c>
      <c r="HM16" t="str">
        <f t="shared" si="67"/>
        <v/>
      </c>
      <c r="HN16" t="str">
        <f t="shared" si="68"/>
        <v/>
      </c>
      <c r="HO16" t="str">
        <f t="shared" si="69"/>
        <v/>
      </c>
      <c r="HP16" t="str">
        <f t="shared" si="70"/>
        <v/>
      </c>
      <c r="HQ16" t="str">
        <f t="shared" si="71"/>
        <v/>
      </c>
      <c r="HR16" t="str">
        <f t="shared" si="72"/>
        <v/>
      </c>
      <c r="HS16" t="str">
        <f t="shared" si="73"/>
        <v/>
      </c>
      <c r="HT16" t="str">
        <f t="shared" si="74"/>
        <v/>
      </c>
      <c r="HU16" t="str">
        <f t="shared" si="75"/>
        <v/>
      </c>
      <c r="HV16" t="str">
        <f t="shared" si="76"/>
        <v/>
      </c>
      <c r="HW16" t="str">
        <f t="shared" si="77"/>
        <v/>
      </c>
      <c r="HX16" t="str">
        <f t="shared" si="78"/>
        <v/>
      </c>
      <c r="HY16" t="str">
        <f t="shared" si="79"/>
        <v/>
      </c>
    </row>
    <row r="17" spans="1:233" x14ac:dyDescent="0.25">
      <c r="A17" t="s">
        <v>32</v>
      </c>
      <c r="B17" t="s">
        <v>9</v>
      </c>
      <c r="C17" s="2"/>
      <c r="D17" s="2"/>
      <c r="E17" s="81"/>
      <c r="F17" s="81"/>
      <c r="G17" s="2">
        <v>8</v>
      </c>
      <c r="H17" s="2">
        <v>2875.6999999999994</v>
      </c>
      <c r="I17" s="81">
        <v>2099.4499999999998</v>
      </c>
      <c r="J17" s="81">
        <v>776.25</v>
      </c>
      <c r="K17" s="2">
        <v>14</v>
      </c>
      <c r="L17" s="2">
        <v>3071.2200000000007</v>
      </c>
      <c r="M17" s="81">
        <v>2413.0300000000002</v>
      </c>
      <c r="N17" s="81">
        <v>658.18999999999994</v>
      </c>
      <c r="O17" s="2">
        <v>14</v>
      </c>
      <c r="P17" s="2">
        <v>3249.2200000000003</v>
      </c>
      <c r="Q17" s="81">
        <v>3166.42</v>
      </c>
      <c r="R17" s="81">
        <v>82.8</v>
      </c>
      <c r="S17" s="2">
        <v>14</v>
      </c>
      <c r="T17" s="2">
        <v>4528.26</v>
      </c>
      <c r="U17" s="81">
        <v>3751.14</v>
      </c>
      <c r="V17" s="81">
        <v>777.11999999999989</v>
      </c>
      <c r="W17" s="2">
        <v>18</v>
      </c>
      <c r="X17" s="2">
        <v>4574.93</v>
      </c>
      <c r="Y17" s="81">
        <v>4257.010000000002</v>
      </c>
      <c r="Z17" s="81">
        <v>317.91999999999996</v>
      </c>
      <c r="AA17" s="2">
        <v>23</v>
      </c>
      <c r="AB17" s="2">
        <v>5418.7199999999993</v>
      </c>
      <c r="AC17" s="81">
        <v>5345.12</v>
      </c>
      <c r="AD17" s="81">
        <v>73.599999999999994</v>
      </c>
      <c r="AE17" s="2">
        <v>5</v>
      </c>
      <c r="AF17" s="2">
        <v>1591.9700000000003</v>
      </c>
      <c r="AG17" s="81">
        <v>1216.9500000000003</v>
      </c>
      <c r="AH17" s="81">
        <v>375.02000000000004</v>
      </c>
      <c r="AI17" s="2"/>
      <c r="AJ17" s="2"/>
      <c r="AK17" s="81"/>
      <c r="AL17" s="81"/>
      <c r="EC17" t="s">
        <v>497</v>
      </c>
      <c r="ED17" t="s">
        <v>211</v>
      </c>
      <c r="EE17" s="2"/>
      <c r="EF17" s="2">
        <v>1</v>
      </c>
      <c r="EG17" s="2"/>
      <c r="EH17" s="2">
        <v>1</v>
      </c>
      <c r="EI17" s="2"/>
      <c r="EJ17" s="2">
        <v>2</v>
      </c>
      <c r="EK17" s="2"/>
      <c r="EL17" s="2"/>
      <c r="EM17" s="2"/>
      <c r="FJ17">
        <f t="shared" si="47"/>
        <v>3</v>
      </c>
      <c r="FL17" t="s">
        <v>497</v>
      </c>
      <c r="FM17" t="s">
        <v>211</v>
      </c>
      <c r="FN17" s="2"/>
      <c r="FO17" s="2">
        <v>301.58999999999997</v>
      </c>
      <c r="FP17" s="2"/>
      <c r="FQ17" s="2">
        <v>102.15</v>
      </c>
      <c r="FR17" s="2"/>
      <c r="FS17" s="2"/>
      <c r="FT17" s="2"/>
      <c r="FU17" s="2"/>
      <c r="FV17" s="2"/>
      <c r="GS17" t="str">
        <f t="shared" si="48"/>
        <v>Amira Screening Clinic</v>
      </c>
      <c r="GT17" t="str">
        <f>IFERROR(VLOOKUP(Table1[[#This Row],[Doctor Name]],'Doctors Data'!$A:$D,4,0),"")</f>
        <v>ER</v>
      </c>
      <c r="GU17" t="str">
        <f t="shared" si="49"/>
        <v/>
      </c>
      <c r="GV17">
        <f t="shared" si="50"/>
        <v>301.58999999999997</v>
      </c>
      <c r="GW17" t="str">
        <f t="shared" si="51"/>
        <v/>
      </c>
      <c r="GX17">
        <f t="shared" si="52"/>
        <v>102.15</v>
      </c>
      <c r="GY17" t="str">
        <f t="shared" si="53"/>
        <v/>
      </c>
      <c r="GZ17" t="str">
        <f t="shared" si="54"/>
        <v/>
      </c>
      <c r="HA17" t="str">
        <f t="shared" si="55"/>
        <v/>
      </c>
      <c r="HB17" t="str">
        <f t="shared" si="56"/>
        <v/>
      </c>
      <c r="HC17" t="str">
        <f t="shared" si="57"/>
        <v/>
      </c>
      <c r="HD17" t="str">
        <f t="shared" si="58"/>
        <v/>
      </c>
      <c r="HE17" t="str">
        <f t="shared" si="59"/>
        <v/>
      </c>
      <c r="HF17" t="str">
        <f t="shared" si="60"/>
        <v/>
      </c>
      <c r="HG17" t="str">
        <f t="shared" si="61"/>
        <v/>
      </c>
      <c r="HH17" t="str">
        <f t="shared" si="62"/>
        <v/>
      </c>
      <c r="HI17" t="str">
        <f t="shared" si="63"/>
        <v/>
      </c>
      <c r="HJ17" t="str">
        <f t="shared" si="64"/>
        <v/>
      </c>
      <c r="HK17" t="str">
        <f t="shared" si="65"/>
        <v/>
      </c>
      <c r="HL17" t="str">
        <f t="shared" si="66"/>
        <v/>
      </c>
      <c r="HM17" t="str">
        <f t="shared" si="67"/>
        <v/>
      </c>
      <c r="HN17" t="str">
        <f t="shared" si="68"/>
        <v/>
      </c>
      <c r="HO17" t="str">
        <f t="shared" si="69"/>
        <v/>
      </c>
      <c r="HP17" t="str">
        <f t="shared" si="70"/>
        <v/>
      </c>
      <c r="HQ17" t="str">
        <f t="shared" si="71"/>
        <v/>
      </c>
      <c r="HR17" t="str">
        <f t="shared" si="72"/>
        <v/>
      </c>
      <c r="HS17" t="str">
        <f t="shared" si="73"/>
        <v/>
      </c>
      <c r="HT17" t="str">
        <f t="shared" si="74"/>
        <v/>
      </c>
      <c r="HU17" t="str">
        <f t="shared" si="75"/>
        <v/>
      </c>
      <c r="HV17" t="str">
        <f t="shared" si="76"/>
        <v/>
      </c>
      <c r="HW17" t="str">
        <f t="shared" si="77"/>
        <v/>
      </c>
      <c r="HX17" t="str">
        <f t="shared" si="78"/>
        <v/>
      </c>
      <c r="HY17" t="str">
        <f t="shared" si="79"/>
        <v/>
      </c>
    </row>
    <row r="18" spans="1:233" x14ac:dyDescent="0.25">
      <c r="A18" t="s">
        <v>67</v>
      </c>
      <c r="B18" t="s">
        <v>13</v>
      </c>
      <c r="C18" s="2">
        <v>2</v>
      </c>
      <c r="D18" s="2">
        <v>761.14</v>
      </c>
      <c r="E18" s="81">
        <v>365.21</v>
      </c>
      <c r="F18" s="81">
        <v>395.93</v>
      </c>
      <c r="G18" s="2">
        <v>3</v>
      </c>
      <c r="H18" s="2">
        <v>2230.5</v>
      </c>
      <c r="I18" s="81">
        <v>2230.5</v>
      </c>
      <c r="J18" s="81">
        <v>0</v>
      </c>
      <c r="K18" s="2"/>
      <c r="L18" s="2"/>
      <c r="M18" s="81"/>
      <c r="N18" s="81"/>
      <c r="O18" s="2"/>
      <c r="P18" s="2"/>
      <c r="Q18" s="81"/>
      <c r="R18" s="81"/>
      <c r="S18" s="2">
        <v>1</v>
      </c>
      <c r="T18" s="2">
        <v>95</v>
      </c>
      <c r="U18" s="81">
        <v>95</v>
      </c>
      <c r="V18" s="81">
        <v>0</v>
      </c>
      <c r="W18" s="2">
        <v>2</v>
      </c>
      <c r="X18" s="2">
        <v>634</v>
      </c>
      <c r="Y18" s="81">
        <v>634</v>
      </c>
      <c r="Z18" s="81">
        <v>0</v>
      </c>
      <c r="AA18" s="2"/>
      <c r="AB18" s="2"/>
      <c r="AC18" s="81"/>
      <c r="AD18" s="81"/>
      <c r="AE18" s="2"/>
      <c r="AF18" s="2"/>
      <c r="AG18" s="81"/>
      <c r="AH18" s="81"/>
      <c r="AI18" s="2"/>
      <c r="AJ18" s="2"/>
      <c r="AK18" s="81"/>
      <c r="AL18" s="81"/>
      <c r="EC18" t="s">
        <v>31</v>
      </c>
      <c r="ED18" t="s">
        <v>8</v>
      </c>
      <c r="EE18" s="2"/>
      <c r="EF18" s="2">
        <v>11</v>
      </c>
      <c r="EG18" s="2">
        <v>13</v>
      </c>
      <c r="EH18" s="2">
        <v>21</v>
      </c>
      <c r="EI18" s="2">
        <v>15</v>
      </c>
      <c r="EJ18" s="2">
        <v>11</v>
      </c>
      <c r="EK18" s="2">
        <v>14</v>
      </c>
      <c r="EL18" s="2">
        <v>9</v>
      </c>
      <c r="EM18" s="2"/>
      <c r="FJ18">
        <f t="shared" si="47"/>
        <v>7</v>
      </c>
      <c r="FL18" t="s">
        <v>31</v>
      </c>
      <c r="FM18" t="s">
        <v>8</v>
      </c>
      <c r="FN18" s="2"/>
      <c r="FO18" s="2">
        <v>4012.0900000000006</v>
      </c>
      <c r="FP18" s="2">
        <v>5190.7</v>
      </c>
      <c r="FQ18" s="2">
        <v>4927.7599999999993</v>
      </c>
      <c r="FR18" s="2">
        <v>5998.3500000000013</v>
      </c>
      <c r="FS18" s="2">
        <v>5474.1100000000006</v>
      </c>
      <c r="FT18" s="2">
        <v>6026.32</v>
      </c>
      <c r="FU18" s="2">
        <v>1370.74</v>
      </c>
      <c r="FV18" s="2"/>
      <c r="GS18" t="str">
        <f t="shared" si="48"/>
        <v>Asmaa Gumah Yousf Abdelmenem</v>
      </c>
      <c r="GT18" t="str">
        <f>IFERROR(VLOOKUP(Table1[[#This Row],[Doctor Name]],'Doctors Data'!$A:$D,4,0),"")</f>
        <v>Internal Medicine</v>
      </c>
      <c r="GU18" t="str">
        <f t="shared" si="49"/>
        <v/>
      </c>
      <c r="GV18">
        <f t="shared" si="50"/>
        <v>4012.0900000000006</v>
      </c>
      <c r="GW18">
        <f t="shared" si="51"/>
        <v>5190.7</v>
      </c>
      <c r="GX18">
        <f t="shared" si="52"/>
        <v>4927.7599999999993</v>
      </c>
      <c r="GY18">
        <f t="shared" si="53"/>
        <v>5998.3500000000013</v>
      </c>
      <c r="GZ18">
        <f t="shared" si="54"/>
        <v>5474.1100000000006</v>
      </c>
      <c r="HA18">
        <f t="shared" si="55"/>
        <v>6026.32</v>
      </c>
      <c r="HB18">
        <f t="shared" si="56"/>
        <v>1370.74</v>
      </c>
      <c r="HC18" t="str">
        <f t="shared" si="57"/>
        <v/>
      </c>
      <c r="HD18" t="str">
        <f t="shared" si="58"/>
        <v/>
      </c>
      <c r="HE18" t="str">
        <f t="shared" si="59"/>
        <v/>
      </c>
      <c r="HF18" t="str">
        <f t="shared" si="60"/>
        <v/>
      </c>
      <c r="HG18" t="str">
        <f t="shared" si="61"/>
        <v/>
      </c>
      <c r="HH18" t="str">
        <f t="shared" si="62"/>
        <v/>
      </c>
      <c r="HI18" t="str">
        <f t="shared" si="63"/>
        <v/>
      </c>
      <c r="HJ18" t="str">
        <f t="shared" si="64"/>
        <v/>
      </c>
      <c r="HK18" t="str">
        <f t="shared" si="65"/>
        <v/>
      </c>
      <c r="HL18" t="str">
        <f t="shared" si="66"/>
        <v/>
      </c>
      <c r="HM18" t="str">
        <f t="shared" si="67"/>
        <v/>
      </c>
      <c r="HN18" t="str">
        <f t="shared" si="68"/>
        <v/>
      </c>
      <c r="HO18" t="str">
        <f t="shared" si="69"/>
        <v/>
      </c>
      <c r="HP18" t="str">
        <f t="shared" si="70"/>
        <v/>
      </c>
      <c r="HQ18" t="str">
        <f t="shared" si="71"/>
        <v/>
      </c>
      <c r="HR18" t="str">
        <f t="shared" si="72"/>
        <v/>
      </c>
      <c r="HS18" t="str">
        <f t="shared" si="73"/>
        <v/>
      </c>
      <c r="HT18" t="str">
        <f t="shared" si="74"/>
        <v/>
      </c>
      <c r="HU18" t="str">
        <f t="shared" si="75"/>
        <v/>
      </c>
      <c r="HV18" t="str">
        <f t="shared" si="76"/>
        <v/>
      </c>
      <c r="HW18" t="str">
        <f t="shared" si="77"/>
        <v/>
      </c>
      <c r="HX18" t="str">
        <f t="shared" si="78"/>
        <v/>
      </c>
      <c r="HY18" t="str">
        <f t="shared" si="79"/>
        <v/>
      </c>
    </row>
    <row r="19" spans="1:233" x14ac:dyDescent="0.25">
      <c r="A19" t="s">
        <v>497</v>
      </c>
      <c r="B19" t="s">
        <v>211</v>
      </c>
      <c r="C19" s="2"/>
      <c r="D19" s="2"/>
      <c r="E19" s="81"/>
      <c r="F19" s="81"/>
      <c r="G19" s="2">
        <v>1</v>
      </c>
      <c r="H19" s="2">
        <v>301.58999999999997</v>
      </c>
      <c r="I19" s="81">
        <v>301.58999999999997</v>
      </c>
      <c r="J19" s="81">
        <v>0</v>
      </c>
      <c r="K19" s="2"/>
      <c r="L19" s="2"/>
      <c r="M19" s="81"/>
      <c r="N19" s="81"/>
      <c r="O19" s="2">
        <v>1</v>
      </c>
      <c r="P19" s="2">
        <v>102.15</v>
      </c>
      <c r="Q19" s="81">
        <v>9</v>
      </c>
      <c r="R19" s="81">
        <v>93.15</v>
      </c>
      <c r="S19" s="2"/>
      <c r="T19" s="2"/>
      <c r="U19" s="81">
        <v>0</v>
      </c>
      <c r="V19" s="81">
        <v>0</v>
      </c>
      <c r="W19" s="2">
        <v>2</v>
      </c>
      <c r="X19" s="2"/>
      <c r="Y19" s="81">
        <v>0</v>
      </c>
      <c r="Z19" s="81">
        <v>0</v>
      </c>
      <c r="AA19" s="2"/>
      <c r="AB19" s="2"/>
      <c r="AC19" s="81"/>
      <c r="AD19" s="81"/>
      <c r="AE19" s="2"/>
      <c r="AF19" s="2"/>
      <c r="AG19" s="81"/>
      <c r="AH19" s="81"/>
      <c r="AI19" s="2"/>
      <c r="AJ19" s="2"/>
      <c r="AK19" s="81"/>
      <c r="AL19" s="81"/>
      <c r="EC19" t="s">
        <v>535</v>
      </c>
      <c r="ED19" t="s">
        <v>211</v>
      </c>
      <c r="EE19" s="2">
        <v>3</v>
      </c>
      <c r="EF19" s="2">
        <v>2</v>
      </c>
      <c r="EG19" s="2">
        <v>4</v>
      </c>
      <c r="EH19" s="2">
        <v>3</v>
      </c>
      <c r="EI19" s="2">
        <v>3</v>
      </c>
      <c r="EJ19" s="2">
        <v>12</v>
      </c>
      <c r="EK19" s="2">
        <v>12</v>
      </c>
      <c r="EL19" s="2">
        <v>6</v>
      </c>
      <c r="EM19" s="2">
        <v>1</v>
      </c>
      <c r="FJ19">
        <f t="shared" si="47"/>
        <v>9</v>
      </c>
      <c r="FL19" t="s">
        <v>535</v>
      </c>
      <c r="FM19" t="s">
        <v>211</v>
      </c>
      <c r="FN19" s="2">
        <v>540.66999999999996</v>
      </c>
      <c r="FO19" s="2">
        <v>959.3</v>
      </c>
      <c r="FP19" s="2">
        <v>1497.6699999999998</v>
      </c>
      <c r="FQ19" s="2">
        <v>1257</v>
      </c>
      <c r="FR19" s="2">
        <v>463.03000000000009</v>
      </c>
      <c r="FS19" s="2">
        <v>3605.3900000000003</v>
      </c>
      <c r="FT19" s="2">
        <v>2558.6000000000004</v>
      </c>
      <c r="FU19" s="2">
        <v>856.6</v>
      </c>
      <c r="FV19" s="2">
        <v>117.5</v>
      </c>
      <c r="GS19" t="str">
        <f t="shared" si="48"/>
        <v>Doctor Amira HomeCare ER</v>
      </c>
      <c r="GT19" t="str">
        <f>IFERROR(VLOOKUP(Table1[[#This Row],[Doctor Name]],'Doctors Data'!$A:$D,4,0),"")</f>
        <v>ER</v>
      </c>
      <c r="GU19">
        <f t="shared" si="49"/>
        <v>540.66999999999996</v>
      </c>
      <c r="GV19">
        <f t="shared" si="50"/>
        <v>959.3</v>
      </c>
      <c r="GW19">
        <f t="shared" si="51"/>
        <v>1497.6699999999998</v>
      </c>
      <c r="GX19">
        <f t="shared" si="52"/>
        <v>1257</v>
      </c>
      <c r="GY19">
        <f t="shared" si="53"/>
        <v>463.03000000000009</v>
      </c>
      <c r="GZ19">
        <f t="shared" si="54"/>
        <v>3605.3900000000003</v>
      </c>
      <c r="HA19">
        <f t="shared" si="55"/>
        <v>2558.6000000000004</v>
      </c>
      <c r="HB19">
        <f t="shared" si="56"/>
        <v>856.6</v>
      </c>
      <c r="HC19">
        <f t="shared" si="57"/>
        <v>117.5</v>
      </c>
      <c r="HD19" t="str">
        <f t="shared" si="58"/>
        <v/>
      </c>
      <c r="HE19" t="str">
        <f t="shared" si="59"/>
        <v/>
      </c>
      <c r="HF19" t="str">
        <f t="shared" si="60"/>
        <v/>
      </c>
      <c r="HG19" t="str">
        <f t="shared" si="61"/>
        <v/>
      </c>
      <c r="HH19" t="str">
        <f t="shared" si="62"/>
        <v/>
      </c>
      <c r="HI19" t="str">
        <f t="shared" si="63"/>
        <v/>
      </c>
      <c r="HJ19" t="str">
        <f t="shared" si="64"/>
        <v/>
      </c>
      <c r="HK19" t="str">
        <f t="shared" si="65"/>
        <v/>
      </c>
      <c r="HL19" t="str">
        <f t="shared" si="66"/>
        <v/>
      </c>
      <c r="HM19" t="str">
        <f t="shared" si="67"/>
        <v/>
      </c>
      <c r="HN19" t="str">
        <f t="shared" si="68"/>
        <v/>
      </c>
      <c r="HO19" t="str">
        <f t="shared" si="69"/>
        <v/>
      </c>
      <c r="HP19" t="str">
        <f t="shared" si="70"/>
        <v/>
      </c>
      <c r="HQ19" t="str">
        <f t="shared" si="71"/>
        <v/>
      </c>
      <c r="HR19" t="str">
        <f t="shared" si="72"/>
        <v/>
      </c>
      <c r="HS19" t="str">
        <f t="shared" si="73"/>
        <v/>
      </c>
      <c r="HT19" t="str">
        <f t="shared" si="74"/>
        <v/>
      </c>
      <c r="HU19" t="str">
        <f t="shared" si="75"/>
        <v/>
      </c>
      <c r="HV19" t="str">
        <f t="shared" si="76"/>
        <v/>
      </c>
      <c r="HW19" t="str">
        <f t="shared" si="77"/>
        <v/>
      </c>
      <c r="HX19" t="str">
        <f t="shared" si="78"/>
        <v/>
      </c>
      <c r="HY19" t="str">
        <f t="shared" si="79"/>
        <v/>
      </c>
    </row>
    <row r="20" spans="1:233" x14ac:dyDescent="0.25">
      <c r="A20" t="s">
        <v>31</v>
      </c>
      <c r="B20" t="s">
        <v>8</v>
      </c>
      <c r="C20" s="2"/>
      <c r="D20" s="2"/>
      <c r="E20" s="81"/>
      <c r="F20" s="81"/>
      <c r="G20" s="2">
        <v>11</v>
      </c>
      <c r="H20" s="2">
        <v>4012.0900000000006</v>
      </c>
      <c r="I20" s="81">
        <v>3506.6800000000003</v>
      </c>
      <c r="J20" s="81">
        <v>505.41</v>
      </c>
      <c r="K20" s="2">
        <v>13</v>
      </c>
      <c r="L20" s="2">
        <v>5190.7</v>
      </c>
      <c r="M20" s="81">
        <v>2747.8800000000006</v>
      </c>
      <c r="N20" s="81">
        <v>2442.8199999999997</v>
      </c>
      <c r="O20" s="2">
        <v>21</v>
      </c>
      <c r="P20" s="2">
        <v>4927.7599999999993</v>
      </c>
      <c r="Q20" s="81">
        <v>3948.86</v>
      </c>
      <c r="R20" s="81">
        <v>978.9</v>
      </c>
      <c r="S20" s="2">
        <v>15</v>
      </c>
      <c r="T20" s="2">
        <v>5998.3500000000013</v>
      </c>
      <c r="U20" s="81">
        <v>4683.5200000000004</v>
      </c>
      <c r="V20" s="81">
        <v>1314.83</v>
      </c>
      <c r="W20" s="2">
        <v>11</v>
      </c>
      <c r="X20" s="2">
        <v>5474.1100000000006</v>
      </c>
      <c r="Y20" s="81">
        <v>4498.95</v>
      </c>
      <c r="Z20" s="81">
        <v>975.16</v>
      </c>
      <c r="AA20" s="2">
        <v>14</v>
      </c>
      <c r="AB20" s="2">
        <v>6026.32</v>
      </c>
      <c r="AC20" s="81">
        <v>4738.0800000000008</v>
      </c>
      <c r="AD20" s="81">
        <v>1288.24</v>
      </c>
      <c r="AE20" s="2">
        <v>9</v>
      </c>
      <c r="AF20" s="2">
        <v>1370.74</v>
      </c>
      <c r="AG20" s="81">
        <v>1370.74</v>
      </c>
      <c r="AH20" s="81">
        <v>0</v>
      </c>
      <c r="AI20" s="2"/>
      <c r="AJ20" s="2"/>
      <c r="AK20" s="81"/>
      <c r="AL20" s="81"/>
      <c r="EC20" t="s">
        <v>441</v>
      </c>
      <c r="ED20" t="s">
        <v>211</v>
      </c>
      <c r="EE20" s="2"/>
      <c r="EF20" s="2">
        <v>2</v>
      </c>
      <c r="EG20" s="2">
        <v>1</v>
      </c>
      <c r="EH20" s="2">
        <v>1</v>
      </c>
      <c r="EI20" s="2">
        <v>1</v>
      </c>
      <c r="EJ20" s="2"/>
      <c r="EK20" s="2">
        <v>5</v>
      </c>
      <c r="EL20" s="2">
        <v>1</v>
      </c>
      <c r="EM20" s="2"/>
      <c r="FJ20">
        <f t="shared" si="47"/>
        <v>6</v>
      </c>
      <c r="FL20" t="s">
        <v>441</v>
      </c>
      <c r="FM20" t="s">
        <v>211</v>
      </c>
      <c r="FN20" s="2"/>
      <c r="FO20" s="2"/>
      <c r="FP20" s="2"/>
      <c r="FQ20" s="2"/>
      <c r="FR20" s="2"/>
      <c r="FS20" s="2"/>
      <c r="FT20" s="2">
        <v>25</v>
      </c>
      <c r="FU20" s="2">
        <v>25</v>
      </c>
      <c r="FV20" s="2"/>
      <c r="GS20" t="str">
        <f t="shared" si="48"/>
        <v>DR SCREENING CLINIC</v>
      </c>
      <c r="GT20" t="str">
        <f>IFERROR(VLOOKUP(Table1[[#This Row],[Doctor Name]],'Doctors Data'!$A:$D,4,0),"")</f>
        <v>ER</v>
      </c>
      <c r="GU20" t="str">
        <f t="shared" si="49"/>
        <v/>
      </c>
      <c r="GV20" t="str">
        <f t="shared" si="50"/>
        <v/>
      </c>
      <c r="GW20" t="str">
        <f t="shared" si="51"/>
        <v/>
      </c>
      <c r="GX20" t="str">
        <f t="shared" si="52"/>
        <v/>
      </c>
      <c r="GY20" t="str">
        <f t="shared" si="53"/>
        <v/>
      </c>
      <c r="GZ20" t="str">
        <f t="shared" si="54"/>
        <v/>
      </c>
      <c r="HA20">
        <f t="shared" si="55"/>
        <v>25</v>
      </c>
      <c r="HB20">
        <f t="shared" si="56"/>
        <v>25</v>
      </c>
      <c r="HC20" t="str">
        <f t="shared" si="57"/>
        <v/>
      </c>
      <c r="HD20" t="str">
        <f t="shared" si="58"/>
        <v/>
      </c>
      <c r="HE20" t="str">
        <f t="shared" si="59"/>
        <v/>
      </c>
      <c r="HF20" t="str">
        <f t="shared" si="60"/>
        <v/>
      </c>
      <c r="HG20" t="str">
        <f t="shared" si="61"/>
        <v/>
      </c>
      <c r="HH20" t="str">
        <f t="shared" si="62"/>
        <v/>
      </c>
      <c r="HI20" t="str">
        <f t="shared" si="63"/>
        <v/>
      </c>
      <c r="HJ20" t="str">
        <f t="shared" si="64"/>
        <v/>
      </c>
      <c r="HK20" t="str">
        <f t="shared" si="65"/>
        <v/>
      </c>
      <c r="HL20" t="str">
        <f t="shared" si="66"/>
        <v/>
      </c>
      <c r="HM20" t="str">
        <f t="shared" si="67"/>
        <v/>
      </c>
      <c r="HN20" t="str">
        <f t="shared" si="68"/>
        <v/>
      </c>
      <c r="HO20" t="str">
        <f t="shared" si="69"/>
        <v/>
      </c>
      <c r="HP20" t="str">
        <f t="shared" si="70"/>
        <v/>
      </c>
      <c r="HQ20" t="str">
        <f t="shared" si="71"/>
        <v/>
      </c>
      <c r="HR20" t="str">
        <f t="shared" si="72"/>
        <v/>
      </c>
      <c r="HS20" t="str">
        <f t="shared" si="73"/>
        <v/>
      </c>
      <c r="HT20" t="str">
        <f t="shared" si="74"/>
        <v/>
      </c>
      <c r="HU20" t="str">
        <f t="shared" si="75"/>
        <v/>
      </c>
      <c r="HV20" t="str">
        <f t="shared" si="76"/>
        <v/>
      </c>
      <c r="HW20" t="str">
        <f t="shared" si="77"/>
        <v/>
      </c>
      <c r="HX20" t="str">
        <f t="shared" si="78"/>
        <v/>
      </c>
      <c r="HY20" t="str">
        <f t="shared" si="79"/>
        <v/>
      </c>
    </row>
    <row r="21" spans="1:233" x14ac:dyDescent="0.25">
      <c r="A21" t="s">
        <v>221</v>
      </c>
      <c r="B21" t="s">
        <v>90</v>
      </c>
      <c r="C21" s="2"/>
      <c r="D21" s="2"/>
      <c r="E21" s="81"/>
      <c r="F21" s="81"/>
      <c r="G21" s="2"/>
      <c r="H21" s="2"/>
      <c r="I21" s="81">
        <v>0</v>
      </c>
      <c r="J21" s="81">
        <v>0</v>
      </c>
      <c r="K21" s="2"/>
      <c r="L21" s="2"/>
      <c r="M21" s="81">
        <v>0</v>
      </c>
      <c r="N21" s="81">
        <v>0</v>
      </c>
      <c r="O21" s="2"/>
      <c r="P21" s="2"/>
      <c r="Q21" s="81">
        <v>0</v>
      </c>
      <c r="R21" s="81">
        <v>0</v>
      </c>
      <c r="S21" s="2"/>
      <c r="T21" s="2"/>
      <c r="U21" s="81">
        <v>0</v>
      </c>
      <c r="V21" s="81">
        <v>0</v>
      </c>
      <c r="W21" s="2"/>
      <c r="X21" s="2"/>
      <c r="Y21" s="81">
        <v>0</v>
      </c>
      <c r="Z21" s="81">
        <v>0</v>
      </c>
      <c r="AA21" s="2"/>
      <c r="AB21" s="2"/>
      <c r="AC21" s="81">
        <v>0</v>
      </c>
      <c r="AD21" s="81">
        <v>0</v>
      </c>
      <c r="AE21" s="2"/>
      <c r="AF21" s="2"/>
      <c r="AG21" s="81"/>
      <c r="AH21" s="81"/>
      <c r="AI21" s="2"/>
      <c r="AJ21" s="2"/>
      <c r="AK21" s="81">
        <v>0</v>
      </c>
      <c r="AL21" s="81">
        <v>0</v>
      </c>
      <c r="EC21" t="s">
        <v>145</v>
      </c>
      <c r="ED21" t="s">
        <v>2</v>
      </c>
      <c r="EE21" s="2"/>
      <c r="EF21" s="2"/>
      <c r="EG21" s="2"/>
      <c r="EH21" s="2"/>
      <c r="EI21" s="2">
        <v>1</v>
      </c>
      <c r="EJ21" s="2"/>
      <c r="EK21" s="2"/>
      <c r="EL21" s="2"/>
      <c r="EM21" s="2"/>
      <c r="FJ21">
        <f t="shared" si="47"/>
        <v>1</v>
      </c>
      <c r="FL21" t="s">
        <v>25</v>
      </c>
      <c r="FM21" t="s">
        <v>10</v>
      </c>
      <c r="FN21" s="2"/>
      <c r="FO21" s="2">
        <v>1574.5</v>
      </c>
      <c r="FP21" s="2">
        <v>2317</v>
      </c>
      <c r="FQ21" s="2">
        <v>3355</v>
      </c>
      <c r="FR21" s="2">
        <v>4684.1000000000004</v>
      </c>
      <c r="FS21" s="2">
        <v>2771</v>
      </c>
      <c r="FT21" s="2">
        <v>6470.15</v>
      </c>
      <c r="FU21" s="2">
        <v>390</v>
      </c>
      <c r="FV21" s="2"/>
      <c r="GS21" t="str">
        <f t="shared" si="48"/>
        <v>EIHAB ABDELSAMAD MOHAMED ALBADAWY</v>
      </c>
      <c r="GT21" t="str">
        <f>IFERROR(VLOOKUP(Table1[[#This Row],[Doctor Name]],'Doctors Data'!$A:$D,4,0),"")</f>
        <v>Orthopedics</v>
      </c>
      <c r="GU21" t="str">
        <f t="shared" si="49"/>
        <v/>
      </c>
      <c r="GV21">
        <f t="shared" si="50"/>
        <v>1574.5</v>
      </c>
      <c r="GW21">
        <f t="shared" si="51"/>
        <v>2317</v>
      </c>
      <c r="GX21">
        <f t="shared" si="52"/>
        <v>3355</v>
      </c>
      <c r="GY21">
        <f t="shared" si="53"/>
        <v>4684.1000000000004</v>
      </c>
      <c r="GZ21">
        <f t="shared" si="54"/>
        <v>2771</v>
      </c>
      <c r="HA21">
        <f t="shared" si="55"/>
        <v>6470.15</v>
      </c>
      <c r="HB21">
        <f t="shared" si="56"/>
        <v>390</v>
      </c>
      <c r="HC21" t="str">
        <f t="shared" si="57"/>
        <v/>
      </c>
      <c r="HD21" t="str">
        <f t="shared" si="58"/>
        <v/>
      </c>
      <c r="HE21" t="str">
        <f t="shared" si="59"/>
        <v/>
      </c>
      <c r="HF21" t="str">
        <f t="shared" si="60"/>
        <v/>
      </c>
      <c r="HG21" t="str">
        <f t="shared" si="61"/>
        <v/>
      </c>
      <c r="HH21" t="str">
        <f t="shared" si="62"/>
        <v/>
      </c>
      <c r="HI21" t="str">
        <f t="shared" si="63"/>
        <v/>
      </c>
      <c r="HJ21" t="str">
        <f t="shared" si="64"/>
        <v/>
      </c>
      <c r="HK21" t="str">
        <f t="shared" si="65"/>
        <v/>
      </c>
      <c r="HL21" t="str">
        <f t="shared" si="66"/>
        <v/>
      </c>
      <c r="HM21" t="str">
        <f t="shared" si="67"/>
        <v/>
      </c>
      <c r="HN21" t="str">
        <f t="shared" si="68"/>
        <v/>
      </c>
      <c r="HO21" t="str">
        <f t="shared" si="69"/>
        <v/>
      </c>
      <c r="HP21" t="str">
        <f t="shared" si="70"/>
        <v/>
      </c>
      <c r="HQ21" t="str">
        <f t="shared" si="71"/>
        <v/>
      </c>
      <c r="HR21" t="str">
        <f t="shared" si="72"/>
        <v/>
      </c>
      <c r="HS21" t="str">
        <f t="shared" si="73"/>
        <v/>
      </c>
      <c r="HT21" t="str">
        <f t="shared" si="74"/>
        <v/>
      </c>
      <c r="HU21" t="str">
        <f t="shared" si="75"/>
        <v/>
      </c>
      <c r="HV21" t="str">
        <f t="shared" si="76"/>
        <v/>
      </c>
      <c r="HW21" t="str">
        <f t="shared" si="77"/>
        <v/>
      </c>
      <c r="HX21" t="str">
        <f t="shared" si="78"/>
        <v/>
      </c>
      <c r="HY21" t="str">
        <f t="shared" si="79"/>
        <v/>
      </c>
    </row>
    <row r="22" spans="1:233" x14ac:dyDescent="0.25">
      <c r="A22" t="s">
        <v>535</v>
      </c>
      <c r="B22" t="s">
        <v>211</v>
      </c>
      <c r="C22" s="2">
        <v>3</v>
      </c>
      <c r="D22" s="2">
        <v>540.66999999999996</v>
      </c>
      <c r="E22" s="81">
        <v>258.19</v>
      </c>
      <c r="F22" s="81">
        <v>282.48</v>
      </c>
      <c r="G22" s="2">
        <v>2</v>
      </c>
      <c r="H22" s="2">
        <v>959.3</v>
      </c>
      <c r="I22" s="81">
        <v>876.5</v>
      </c>
      <c r="J22" s="81">
        <v>82.8</v>
      </c>
      <c r="K22" s="2">
        <v>4</v>
      </c>
      <c r="L22" s="2">
        <v>1497.6699999999998</v>
      </c>
      <c r="M22" s="81">
        <v>1414.8700000000001</v>
      </c>
      <c r="N22" s="81">
        <v>82.8</v>
      </c>
      <c r="O22" s="2">
        <v>3</v>
      </c>
      <c r="P22" s="2">
        <v>1257</v>
      </c>
      <c r="Q22" s="81">
        <v>1257</v>
      </c>
      <c r="R22" s="81">
        <v>0</v>
      </c>
      <c r="S22" s="2">
        <v>3</v>
      </c>
      <c r="T22" s="2">
        <v>463.03000000000009</v>
      </c>
      <c r="U22" s="81">
        <v>346.84000000000009</v>
      </c>
      <c r="V22" s="81">
        <v>116.19</v>
      </c>
      <c r="W22" s="2">
        <v>12</v>
      </c>
      <c r="X22" s="2">
        <v>3605.3900000000003</v>
      </c>
      <c r="Y22" s="81">
        <v>3236.82</v>
      </c>
      <c r="Z22" s="81">
        <v>368.57000000000005</v>
      </c>
      <c r="AA22" s="2">
        <v>12</v>
      </c>
      <c r="AB22" s="2">
        <v>2558.6000000000004</v>
      </c>
      <c r="AC22" s="81">
        <v>2558.6000000000004</v>
      </c>
      <c r="AD22" s="81">
        <v>0</v>
      </c>
      <c r="AE22" s="2">
        <v>6</v>
      </c>
      <c r="AF22" s="2">
        <v>856.6</v>
      </c>
      <c r="AG22" s="81">
        <v>856.6</v>
      </c>
      <c r="AH22" s="81">
        <v>0</v>
      </c>
      <c r="AI22" s="2">
        <v>1</v>
      </c>
      <c r="AJ22" s="2">
        <v>117.5</v>
      </c>
      <c r="AK22" s="81">
        <v>117.5</v>
      </c>
      <c r="AL22" s="81">
        <v>0</v>
      </c>
      <c r="EC22" t="s">
        <v>25</v>
      </c>
      <c r="ED22" t="s">
        <v>10</v>
      </c>
      <c r="EE22" s="2"/>
      <c r="EF22" s="2">
        <v>4</v>
      </c>
      <c r="EG22" s="2">
        <v>7</v>
      </c>
      <c r="EH22" s="2">
        <v>12</v>
      </c>
      <c r="EI22" s="2">
        <v>9</v>
      </c>
      <c r="EJ22" s="2">
        <v>8</v>
      </c>
      <c r="EK22" s="2">
        <v>8</v>
      </c>
      <c r="EL22" s="2">
        <v>1</v>
      </c>
      <c r="EM22" s="2"/>
      <c r="FJ22">
        <f t="shared" si="47"/>
        <v>7</v>
      </c>
      <c r="FL22" t="s">
        <v>28</v>
      </c>
      <c r="FM22" t="s">
        <v>2</v>
      </c>
      <c r="FN22" s="2"/>
      <c r="FO22" s="2">
        <v>2219.8200000000006</v>
      </c>
      <c r="FP22" s="2">
        <v>799.62</v>
      </c>
      <c r="FQ22" s="2">
        <v>1701.42</v>
      </c>
      <c r="FR22" s="2">
        <v>1796.6399999999999</v>
      </c>
      <c r="FS22" s="2">
        <v>1684.33</v>
      </c>
      <c r="FT22" s="2">
        <v>1175.3300000000002</v>
      </c>
      <c r="FU22" s="2">
        <v>1286.77</v>
      </c>
      <c r="FV22" s="2"/>
      <c r="GS22" t="str">
        <f t="shared" si="48"/>
        <v>Elham Gamal Eldeen Shaheen</v>
      </c>
      <c r="GT22" t="str">
        <f>IFERROR(VLOOKUP(Table1[[#This Row],[Doctor Name]],'Doctors Data'!$A:$D,4,0),"")</f>
        <v>Oral Surgery</v>
      </c>
      <c r="GU22" t="str">
        <f t="shared" si="49"/>
        <v/>
      </c>
      <c r="GV22">
        <f t="shared" si="50"/>
        <v>2219.8200000000006</v>
      </c>
      <c r="GW22">
        <f t="shared" si="51"/>
        <v>799.62</v>
      </c>
      <c r="GX22">
        <f t="shared" si="52"/>
        <v>1701.42</v>
      </c>
      <c r="GY22">
        <f t="shared" si="53"/>
        <v>1796.6399999999999</v>
      </c>
      <c r="GZ22">
        <f t="shared" si="54"/>
        <v>1684.33</v>
      </c>
      <c r="HA22">
        <f t="shared" si="55"/>
        <v>1175.3300000000002</v>
      </c>
      <c r="HB22">
        <f t="shared" si="56"/>
        <v>1286.77</v>
      </c>
      <c r="HC22" t="str">
        <f t="shared" si="57"/>
        <v/>
      </c>
      <c r="HD22" t="str">
        <f t="shared" si="58"/>
        <v/>
      </c>
      <c r="HE22" t="str">
        <f t="shared" si="59"/>
        <v/>
      </c>
      <c r="HF22" t="str">
        <f t="shared" si="60"/>
        <v/>
      </c>
      <c r="HG22" t="str">
        <f t="shared" si="61"/>
        <v/>
      </c>
      <c r="HH22" t="str">
        <f t="shared" si="62"/>
        <v/>
      </c>
      <c r="HI22" t="str">
        <f t="shared" si="63"/>
        <v/>
      </c>
      <c r="HJ22" t="str">
        <f t="shared" si="64"/>
        <v/>
      </c>
      <c r="HK22" t="str">
        <f t="shared" si="65"/>
        <v/>
      </c>
      <c r="HL22" t="str">
        <f t="shared" si="66"/>
        <v/>
      </c>
      <c r="HM22" t="str">
        <f t="shared" si="67"/>
        <v/>
      </c>
      <c r="HN22" t="str">
        <f t="shared" si="68"/>
        <v/>
      </c>
      <c r="HO22" t="str">
        <f t="shared" si="69"/>
        <v/>
      </c>
      <c r="HP22" t="str">
        <f t="shared" si="70"/>
        <v/>
      </c>
      <c r="HQ22" t="str">
        <f t="shared" si="71"/>
        <v/>
      </c>
      <c r="HR22" t="str">
        <f t="shared" si="72"/>
        <v/>
      </c>
      <c r="HS22" t="str">
        <f t="shared" si="73"/>
        <v/>
      </c>
      <c r="HT22" t="str">
        <f t="shared" si="74"/>
        <v/>
      </c>
      <c r="HU22" t="str">
        <f t="shared" si="75"/>
        <v/>
      </c>
      <c r="HV22" t="str">
        <f t="shared" si="76"/>
        <v/>
      </c>
      <c r="HW22" t="str">
        <f t="shared" si="77"/>
        <v/>
      </c>
      <c r="HX22" t="str">
        <f t="shared" si="78"/>
        <v/>
      </c>
      <c r="HY22" t="str">
        <f t="shared" si="79"/>
        <v/>
      </c>
    </row>
    <row r="23" spans="1:233" x14ac:dyDescent="0.25">
      <c r="A23" t="s">
        <v>441</v>
      </c>
      <c r="B23" t="s">
        <v>211</v>
      </c>
      <c r="C23" s="2"/>
      <c r="D23" s="2"/>
      <c r="E23" s="81"/>
      <c r="F23" s="81"/>
      <c r="G23" s="2">
        <v>2</v>
      </c>
      <c r="H23" s="2"/>
      <c r="I23" s="81">
        <v>0</v>
      </c>
      <c r="J23" s="81">
        <v>0</v>
      </c>
      <c r="K23" s="2">
        <v>1</v>
      </c>
      <c r="L23" s="2"/>
      <c r="M23" s="81">
        <v>0</v>
      </c>
      <c r="N23" s="81">
        <v>0</v>
      </c>
      <c r="O23" s="2">
        <v>1</v>
      </c>
      <c r="P23" s="2"/>
      <c r="Q23" s="81">
        <v>0</v>
      </c>
      <c r="R23" s="81">
        <v>0</v>
      </c>
      <c r="S23" s="2">
        <v>1</v>
      </c>
      <c r="T23" s="2"/>
      <c r="U23" s="81">
        <v>0</v>
      </c>
      <c r="V23" s="81">
        <v>0</v>
      </c>
      <c r="W23" s="2"/>
      <c r="X23" s="2"/>
      <c r="Y23" s="81"/>
      <c r="Z23" s="81"/>
      <c r="AA23" s="2">
        <v>5</v>
      </c>
      <c r="AB23" s="2">
        <v>25</v>
      </c>
      <c r="AC23" s="81">
        <v>25</v>
      </c>
      <c r="AD23" s="81">
        <v>0</v>
      </c>
      <c r="AE23" s="2">
        <v>1</v>
      </c>
      <c r="AF23" s="2">
        <v>25</v>
      </c>
      <c r="AG23" s="81">
        <v>25</v>
      </c>
      <c r="AH23" s="81">
        <v>0</v>
      </c>
      <c r="AI23" s="2"/>
      <c r="AJ23" s="2"/>
      <c r="AK23" s="81"/>
      <c r="AL23" s="81"/>
      <c r="EC23" t="s">
        <v>28</v>
      </c>
      <c r="ED23" t="s">
        <v>2</v>
      </c>
      <c r="EE23" s="2"/>
      <c r="EF23" s="2">
        <v>6</v>
      </c>
      <c r="EG23" s="2">
        <v>4</v>
      </c>
      <c r="EH23" s="2">
        <v>3</v>
      </c>
      <c r="EI23" s="2">
        <v>6</v>
      </c>
      <c r="EJ23" s="2">
        <v>6</v>
      </c>
      <c r="EK23" s="2">
        <v>5</v>
      </c>
      <c r="EL23" s="2">
        <v>3</v>
      </c>
      <c r="EM23" s="2"/>
      <c r="FJ23">
        <f t="shared" si="47"/>
        <v>7</v>
      </c>
      <c r="FL23" t="s">
        <v>232</v>
      </c>
      <c r="FM23" t="s">
        <v>233</v>
      </c>
      <c r="FN23" s="2"/>
      <c r="FO23" s="2">
        <v>370</v>
      </c>
      <c r="FP23" s="2">
        <v>1321.35</v>
      </c>
      <c r="FQ23" s="2">
        <v>50</v>
      </c>
      <c r="FR23" s="2"/>
      <c r="FS23" s="2">
        <v>1000</v>
      </c>
      <c r="FT23" s="2">
        <v>2550</v>
      </c>
      <c r="FU23" s="2"/>
      <c r="FV23" s="2"/>
      <c r="GS23" t="str">
        <f t="shared" si="48"/>
        <v>EMAN  FAROUK OSMAN  ELSAFTY</v>
      </c>
      <c r="GT23" t="str">
        <f>IFERROR(VLOOKUP(Table1[[#This Row],[Doctor Name]],'Doctors Data'!$A:$D,4,0),"")</f>
        <v>Neurology</v>
      </c>
      <c r="GU23" t="str">
        <f t="shared" si="49"/>
        <v/>
      </c>
      <c r="GV23">
        <f t="shared" si="50"/>
        <v>370</v>
      </c>
      <c r="GW23">
        <f t="shared" si="51"/>
        <v>1321.35</v>
      </c>
      <c r="GX23">
        <f t="shared" si="52"/>
        <v>50</v>
      </c>
      <c r="GY23" t="str">
        <f t="shared" si="53"/>
        <v/>
      </c>
      <c r="GZ23">
        <f t="shared" si="54"/>
        <v>1000</v>
      </c>
      <c r="HA23">
        <f t="shared" si="55"/>
        <v>2550</v>
      </c>
      <c r="HB23" t="str">
        <f t="shared" si="56"/>
        <v/>
      </c>
      <c r="HC23" t="str">
        <f t="shared" si="57"/>
        <v/>
      </c>
      <c r="HD23" t="str">
        <f t="shared" si="58"/>
        <v/>
      </c>
      <c r="HE23" t="str">
        <f t="shared" si="59"/>
        <v/>
      </c>
      <c r="HF23" t="str">
        <f t="shared" si="60"/>
        <v/>
      </c>
      <c r="HG23" t="str">
        <f t="shared" si="61"/>
        <v/>
      </c>
      <c r="HH23" t="str">
        <f t="shared" si="62"/>
        <v/>
      </c>
      <c r="HI23" t="str">
        <f t="shared" si="63"/>
        <v/>
      </c>
      <c r="HJ23" t="str">
        <f t="shared" si="64"/>
        <v/>
      </c>
      <c r="HK23" t="str">
        <f t="shared" si="65"/>
        <v/>
      </c>
      <c r="HL23" t="str">
        <f t="shared" si="66"/>
        <v/>
      </c>
      <c r="HM23" t="str">
        <f t="shared" si="67"/>
        <v/>
      </c>
      <c r="HN23" t="str">
        <f t="shared" si="68"/>
        <v/>
      </c>
      <c r="HO23" t="str">
        <f t="shared" si="69"/>
        <v/>
      </c>
      <c r="HP23" t="str">
        <f t="shared" si="70"/>
        <v/>
      </c>
      <c r="HQ23" t="str">
        <f t="shared" si="71"/>
        <v/>
      </c>
      <c r="HR23" t="str">
        <f t="shared" si="72"/>
        <v/>
      </c>
      <c r="HS23" t="str">
        <f t="shared" si="73"/>
        <v/>
      </c>
      <c r="HT23" t="str">
        <f t="shared" si="74"/>
        <v/>
      </c>
      <c r="HU23" t="str">
        <f t="shared" si="75"/>
        <v/>
      </c>
      <c r="HV23" t="str">
        <f t="shared" si="76"/>
        <v/>
      </c>
      <c r="HW23" t="str">
        <f t="shared" si="77"/>
        <v/>
      </c>
      <c r="HX23" t="str">
        <f t="shared" si="78"/>
        <v/>
      </c>
      <c r="HY23" t="str">
        <f t="shared" si="79"/>
        <v/>
      </c>
    </row>
    <row r="24" spans="1:233" x14ac:dyDescent="0.25">
      <c r="A24" t="s">
        <v>145</v>
      </c>
      <c r="B24" t="s">
        <v>2</v>
      </c>
      <c r="C24" s="2"/>
      <c r="D24" s="2"/>
      <c r="E24" s="81"/>
      <c r="F24" s="81"/>
      <c r="G24" s="2"/>
      <c r="H24" s="2"/>
      <c r="I24" s="81"/>
      <c r="J24" s="81"/>
      <c r="K24" s="2"/>
      <c r="L24" s="2"/>
      <c r="M24" s="81"/>
      <c r="N24" s="81"/>
      <c r="O24" s="2"/>
      <c r="P24" s="2"/>
      <c r="Q24" s="81">
        <v>0</v>
      </c>
      <c r="R24" s="81">
        <v>0</v>
      </c>
      <c r="S24" s="2">
        <v>1</v>
      </c>
      <c r="T24" s="2"/>
      <c r="U24" s="81">
        <v>0</v>
      </c>
      <c r="V24" s="81">
        <v>0</v>
      </c>
      <c r="W24" s="2"/>
      <c r="X24" s="2"/>
      <c r="Y24" s="81">
        <v>0</v>
      </c>
      <c r="Z24" s="81">
        <v>0</v>
      </c>
      <c r="AA24" s="2"/>
      <c r="AB24" s="2"/>
      <c r="AC24" s="81">
        <v>0</v>
      </c>
      <c r="AD24" s="81">
        <v>0</v>
      </c>
      <c r="AE24" s="2"/>
      <c r="AF24" s="2"/>
      <c r="AG24" s="81"/>
      <c r="AH24" s="81"/>
      <c r="AI24" s="2"/>
      <c r="AJ24" s="2"/>
      <c r="AK24" s="81"/>
      <c r="AL24" s="81"/>
      <c r="EC24" t="s">
        <v>232</v>
      </c>
      <c r="ED24" t="s">
        <v>233</v>
      </c>
      <c r="EE24" s="2"/>
      <c r="EF24" s="2">
        <v>4</v>
      </c>
      <c r="EG24" s="2">
        <v>2</v>
      </c>
      <c r="EH24" s="2">
        <v>1</v>
      </c>
      <c r="EI24" s="2"/>
      <c r="EJ24" s="2">
        <v>3</v>
      </c>
      <c r="EK24" s="2">
        <v>3</v>
      </c>
      <c r="EL24" s="2"/>
      <c r="EM24" s="2"/>
      <c r="FJ24">
        <f t="shared" si="47"/>
        <v>5</v>
      </c>
      <c r="FL24" t="s">
        <v>59</v>
      </c>
      <c r="FM24" t="s">
        <v>211</v>
      </c>
      <c r="FN24" s="2">
        <v>235</v>
      </c>
      <c r="FO24" s="2">
        <v>457.5</v>
      </c>
      <c r="FP24" s="2">
        <v>352</v>
      </c>
      <c r="FQ24" s="2">
        <v>451</v>
      </c>
      <c r="FR24" s="2">
        <v>304</v>
      </c>
      <c r="FS24" s="2">
        <v>474</v>
      </c>
      <c r="FT24" s="2">
        <v>120</v>
      </c>
      <c r="FU24" s="2">
        <v>447.5</v>
      </c>
      <c r="FV24" s="2">
        <v>47.5</v>
      </c>
      <c r="GS24" t="str">
        <f t="shared" si="48"/>
        <v>EX   EMERGENCY</v>
      </c>
      <c r="GT24" t="str">
        <f>IFERROR(VLOOKUP(Table1[[#This Row],[Doctor Name]],'Doctors Data'!$A:$D,4,0),"")</f>
        <v>ER</v>
      </c>
      <c r="GU24">
        <f t="shared" si="49"/>
        <v>235</v>
      </c>
      <c r="GV24">
        <f t="shared" si="50"/>
        <v>457.5</v>
      </c>
      <c r="GW24">
        <f t="shared" si="51"/>
        <v>352</v>
      </c>
      <c r="GX24">
        <f t="shared" si="52"/>
        <v>451</v>
      </c>
      <c r="GY24">
        <f t="shared" si="53"/>
        <v>304</v>
      </c>
      <c r="GZ24">
        <f t="shared" si="54"/>
        <v>474</v>
      </c>
      <c r="HA24">
        <f t="shared" si="55"/>
        <v>120</v>
      </c>
      <c r="HB24">
        <f t="shared" si="56"/>
        <v>447.5</v>
      </c>
      <c r="HC24">
        <f t="shared" si="57"/>
        <v>47.5</v>
      </c>
      <c r="HD24" t="str">
        <f t="shared" si="58"/>
        <v/>
      </c>
      <c r="HE24" t="str">
        <f t="shared" si="59"/>
        <v/>
      </c>
      <c r="HF24" t="str">
        <f t="shared" si="60"/>
        <v/>
      </c>
      <c r="HG24" t="str">
        <f t="shared" si="61"/>
        <v/>
      </c>
      <c r="HH24" t="str">
        <f t="shared" si="62"/>
        <v/>
      </c>
      <c r="HI24" t="str">
        <f t="shared" si="63"/>
        <v/>
      </c>
      <c r="HJ24" t="str">
        <f t="shared" si="64"/>
        <v/>
      </c>
      <c r="HK24" t="str">
        <f t="shared" si="65"/>
        <v/>
      </c>
      <c r="HL24" t="str">
        <f t="shared" si="66"/>
        <v/>
      </c>
      <c r="HM24" t="str">
        <f t="shared" si="67"/>
        <v/>
      </c>
      <c r="HN24" t="str">
        <f t="shared" si="68"/>
        <v/>
      </c>
      <c r="HO24" t="str">
        <f t="shared" si="69"/>
        <v/>
      </c>
      <c r="HP24" t="str">
        <f t="shared" si="70"/>
        <v/>
      </c>
      <c r="HQ24" t="str">
        <f t="shared" si="71"/>
        <v/>
      </c>
      <c r="HR24" t="str">
        <f t="shared" si="72"/>
        <v/>
      </c>
      <c r="HS24" t="str">
        <f t="shared" si="73"/>
        <v/>
      </c>
      <c r="HT24" t="str">
        <f t="shared" si="74"/>
        <v/>
      </c>
      <c r="HU24" t="str">
        <f t="shared" si="75"/>
        <v/>
      </c>
      <c r="HV24" t="str">
        <f t="shared" si="76"/>
        <v/>
      </c>
      <c r="HW24" t="str">
        <f t="shared" si="77"/>
        <v/>
      </c>
      <c r="HX24" t="str">
        <f t="shared" si="78"/>
        <v/>
      </c>
      <c r="HY24" t="str">
        <f t="shared" si="79"/>
        <v/>
      </c>
    </row>
    <row r="25" spans="1:233" x14ac:dyDescent="0.25">
      <c r="A25" t="s">
        <v>226</v>
      </c>
      <c r="B25" t="s">
        <v>7</v>
      </c>
      <c r="C25" s="2"/>
      <c r="D25" s="2"/>
      <c r="E25" s="81"/>
      <c r="F25" s="81"/>
      <c r="G25" s="2"/>
      <c r="H25" s="2"/>
      <c r="I25" s="81">
        <v>0</v>
      </c>
      <c r="J25" s="81">
        <v>0</v>
      </c>
      <c r="K25" s="2"/>
      <c r="L25" s="2"/>
      <c r="M25" s="81">
        <v>0</v>
      </c>
      <c r="N25" s="81">
        <v>0</v>
      </c>
      <c r="O25" s="2"/>
      <c r="P25" s="2"/>
      <c r="Q25" s="81"/>
      <c r="R25" s="81"/>
      <c r="S25" s="2"/>
      <c r="T25" s="2"/>
      <c r="U25" s="81">
        <v>0</v>
      </c>
      <c r="V25" s="81">
        <v>0</v>
      </c>
      <c r="W25" s="2"/>
      <c r="X25" s="2"/>
      <c r="Y25" s="81">
        <v>0</v>
      </c>
      <c r="Z25" s="81">
        <v>0</v>
      </c>
      <c r="AA25" s="2"/>
      <c r="AB25" s="2"/>
      <c r="AC25" s="81">
        <v>0</v>
      </c>
      <c r="AD25" s="81">
        <v>0</v>
      </c>
      <c r="AE25" s="2"/>
      <c r="AF25" s="2"/>
      <c r="AG25" s="81">
        <v>0</v>
      </c>
      <c r="AH25" s="81">
        <v>0</v>
      </c>
      <c r="AI25" s="2"/>
      <c r="AJ25" s="2"/>
      <c r="AK25" s="81"/>
      <c r="AL25" s="81"/>
      <c r="EC25" t="s">
        <v>59</v>
      </c>
      <c r="ED25" t="s">
        <v>211</v>
      </c>
      <c r="EE25" s="2">
        <v>6</v>
      </c>
      <c r="EF25" s="2">
        <v>4</v>
      </c>
      <c r="EG25" s="2">
        <v>7</v>
      </c>
      <c r="EH25" s="2">
        <v>12</v>
      </c>
      <c r="EI25" s="2">
        <v>5</v>
      </c>
      <c r="EJ25" s="2">
        <v>4</v>
      </c>
      <c r="EK25" s="2">
        <v>2</v>
      </c>
      <c r="EL25" s="2">
        <v>3</v>
      </c>
      <c r="EM25" s="2">
        <v>1</v>
      </c>
      <c r="FJ25">
        <f t="shared" si="47"/>
        <v>9</v>
      </c>
      <c r="FL25" t="s">
        <v>20</v>
      </c>
      <c r="FM25" t="s">
        <v>211</v>
      </c>
      <c r="FN25" s="2">
        <v>1174.5</v>
      </c>
      <c r="FO25" s="2">
        <v>514.5</v>
      </c>
      <c r="FP25" s="2">
        <v>333</v>
      </c>
      <c r="FQ25" s="2">
        <v>694</v>
      </c>
      <c r="FR25" s="2">
        <v>592.5</v>
      </c>
      <c r="FS25" s="2">
        <v>642.5</v>
      </c>
      <c r="FT25" s="2">
        <v>741.27</v>
      </c>
      <c r="FU25" s="2">
        <v>144</v>
      </c>
      <c r="FV25" s="2"/>
      <c r="GS25" t="str">
        <f t="shared" si="48"/>
        <v>EX.   DOCTOR ( OUT PATIENT )</v>
      </c>
      <c r="GT25" t="str">
        <f>IFERROR(VLOOKUP(Table1[[#This Row],[Doctor Name]],'Doctors Data'!$A:$D,4,0),"")</f>
        <v>External Doctor</v>
      </c>
      <c r="GU25">
        <f t="shared" si="49"/>
        <v>1174.5</v>
      </c>
      <c r="GV25">
        <f t="shared" si="50"/>
        <v>514.5</v>
      </c>
      <c r="GW25">
        <f t="shared" si="51"/>
        <v>333</v>
      </c>
      <c r="GX25">
        <f t="shared" si="52"/>
        <v>694</v>
      </c>
      <c r="GY25">
        <f t="shared" si="53"/>
        <v>592.5</v>
      </c>
      <c r="GZ25">
        <f t="shared" si="54"/>
        <v>642.5</v>
      </c>
      <c r="HA25">
        <f t="shared" si="55"/>
        <v>741.27</v>
      </c>
      <c r="HB25">
        <f t="shared" si="56"/>
        <v>144</v>
      </c>
      <c r="HC25" t="str">
        <f t="shared" si="57"/>
        <v/>
      </c>
      <c r="HD25" t="str">
        <f t="shared" si="58"/>
        <v/>
      </c>
      <c r="HE25" t="str">
        <f t="shared" si="59"/>
        <v/>
      </c>
      <c r="HF25" t="str">
        <f t="shared" si="60"/>
        <v/>
      </c>
      <c r="HG25" t="str">
        <f t="shared" si="61"/>
        <v/>
      </c>
      <c r="HH25" t="str">
        <f t="shared" si="62"/>
        <v/>
      </c>
      <c r="HI25" t="str">
        <f t="shared" si="63"/>
        <v/>
      </c>
      <c r="HJ25" t="str">
        <f t="shared" si="64"/>
        <v/>
      </c>
      <c r="HK25" t="str">
        <f t="shared" si="65"/>
        <v/>
      </c>
      <c r="HL25" t="str">
        <f t="shared" si="66"/>
        <v/>
      </c>
      <c r="HM25" t="str">
        <f t="shared" si="67"/>
        <v/>
      </c>
      <c r="HN25" t="str">
        <f t="shared" si="68"/>
        <v/>
      </c>
      <c r="HO25" t="str">
        <f t="shared" si="69"/>
        <v/>
      </c>
      <c r="HP25" t="str">
        <f t="shared" si="70"/>
        <v/>
      </c>
      <c r="HQ25" t="str">
        <f t="shared" si="71"/>
        <v/>
      </c>
      <c r="HR25" t="str">
        <f t="shared" si="72"/>
        <v/>
      </c>
      <c r="HS25" t="str">
        <f t="shared" si="73"/>
        <v/>
      </c>
      <c r="HT25" t="str">
        <f t="shared" si="74"/>
        <v/>
      </c>
      <c r="HU25" t="str">
        <f t="shared" si="75"/>
        <v/>
      </c>
      <c r="HV25" t="str">
        <f t="shared" si="76"/>
        <v/>
      </c>
      <c r="HW25" t="str">
        <f t="shared" si="77"/>
        <v/>
      </c>
      <c r="HX25" t="str">
        <f t="shared" si="78"/>
        <v/>
      </c>
      <c r="HY25" t="str">
        <f t="shared" si="79"/>
        <v/>
      </c>
    </row>
    <row r="26" spans="1:233" x14ac:dyDescent="0.25">
      <c r="A26" t="s">
        <v>25</v>
      </c>
      <c r="B26" t="s">
        <v>10</v>
      </c>
      <c r="C26" s="2"/>
      <c r="D26" s="2"/>
      <c r="E26" s="81"/>
      <c r="F26" s="81"/>
      <c r="G26" s="2">
        <v>4</v>
      </c>
      <c r="H26" s="2">
        <v>1574.5</v>
      </c>
      <c r="I26" s="81">
        <v>1130.8</v>
      </c>
      <c r="J26" s="81">
        <v>443.7</v>
      </c>
      <c r="K26" s="2">
        <v>7</v>
      </c>
      <c r="L26" s="2">
        <v>2317</v>
      </c>
      <c r="M26" s="81">
        <v>2245</v>
      </c>
      <c r="N26" s="81">
        <v>72</v>
      </c>
      <c r="O26" s="2">
        <v>12</v>
      </c>
      <c r="P26" s="2">
        <v>3355</v>
      </c>
      <c r="Q26" s="81">
        <v>3274</v>
      </c>
      <c r="R26" s="81">
        <v>81</v>
      </c>
      <c r="S26" s="2">
        <v>9</v>
      </c>
      <c r="T26" s="2">
        <v>4684.1000000000004</v>
      </c>
      <c r="U26" s="81">
        <v>2688.26</v>
      </c>
      <c r="V26" s="81">
        <v>1995.8400000000001</v>
      </c>
      <c r="W26" s="2">
        <v>8</v>
      </c>
      <c r="X26" s="2">
        <v>2771</v>
      </c>
      <c r="Y26" s="81">
        <v>2771</v>
      </c>
      <c r="Z26" s="81">
        <v>0</v>
      </c>
      <c r="AA26" s="2">
        <v>8</v>
      </c>
      <c r="AB26" s="2">
        <v>6470.15</v>
      </c>
      <c r="AC26" s="81">
        <v>2723.45</v>
      </c>
      <c r="AD26" s="81">
        <v>3746.7</v>
      </c>
      <c r="AE26" s="2">
        <v>1</v>
      </c>
      <c r="AF26" s="2">
        <v>390</v>
      </c>
      <c r="AG26" s="81">
        <v>390</v>
      </c>
      <c r="AH26" s="81">
        <v>0</v>
      </c>
      <c r="AI26" s="2"/>
      <c r="AJ26" s="2"/>
      <c r="AK26" s="81"/>
      <c r="AL26" s="81"/>
      <c r="EC26" t="s">
        <v>20</v>
      </c>
      <c r="ED26" t="s">
        <v>211</v>
      </c>
      <c r="EE26" s="2">
        <v>16</v>
      </c>
      <c r="EF26" s="2">
        <v>11</v>
      </c>
      <c r="EG26" s="2">
        <v>10</v>
      </c>
      <c r="EH26" s="2">
        <v>6</v>
      </c>
      <c r="EI26" s="2">
        <v>8</v>
      </c>
      <c r="EJ26" s="2">
        <v>6</v>
      </c>
      <c r="EK26" s="2">
        <v>9</v>
      </c>
      <c r="EL26" s="2">
        <v>4</v>
      </c>
      <c r="EM26" s="2"/>
      <c r="FJ26">
        <f t="shared" si="47"/>
        <v>8</v>
      </c>
      <c r="FL26" t="s">
        <v>68</v>
      </c>
      <c r="FM26" t="s">
        <v>2</v>
      </c>
      <c r="FN26" s="2"/>
      <c r="FO26" s="2">
        <v>1175.31</v>
      </c>
      <c r="FP26" s="2">
        <v>1197.52</v>
      </c>
      <c r="FQ26" s="2">
        <v>914.6</v>
      </c>
      <c r="FR26" s="2">
        <v>210.8</v>
      </c>
      <c r="FS26" s="2">
        <v>598.29999999999995</v>
      </c>
      <c r="FT26" s="2">
        <v>976.8</v>
      </c>
      <c r="FU26" s="2">
        <v>1199.28</v>
      </c>
      <c r="FV26" s="2"/>
      <c r="GS26" t="str">
        <f t="shared" si="48"/>
        <v>FATMAH ABDULRAHMAN ABDULLAH ASHY</v>
      </c>
      <c r="GT26" t="str">
        <f>IFERROR(VLOOKUP(Table1[[#This Row],[Doctor Name]],'Doctors Data'!$A:$D,4,0),"")</f>
        <v>Screening &amp; Scaling</v>
      </c>
      <c r="GU26" t="str">
        <f t="shared" si="49"/>
        <v/>
      </c>
      <c r="GV26">
        <f t="shared" si="50"/>
        <v>1175.31</v>
      </c>
      <c r="GW26">
        <f t="shared" si="51"/>
        <v>1197.52</v>
      </c>
      <c r="GX26">
        <f t="shared" si="52"/>
        <v>914.6</v>
      </c>
      <c r="GY26">
        <f t="shared" si="53"/>
        <v>210.8</v>
      </c>
      <c r="GZ26">
        <f t="shared" si="54"/>
        <v>598.29999999999995</v>
      </c>
      <c r="HA26">
        <f t="shared" si="55"/>
        <v>976.8</v>
      </c>
      <c r="HB26">
        <f t="shared" si="56"/>
        <v>1199.28</v>
      </c>
      <c r="HC26" t="str">
        <f t="shared" si="57"/>
        <v/>
      </c>
      <c r="HD26" t="str">
        <f t="shared" si="58"/>
        <v/>
      </c>
      <c r="HE26" t="str">
        <f t="shared" si="59"/>
        <v/>
      </c>
      <c r="HF26" t="str">
        <f t="shared" si="60"/>
        <v/>
      </c>
      <c r="HG26" t="str">
        <f t="shared" si="61"/>
        <v/>
      </c>
      <c r="HH26" t="str">
        <f t="shared" si="62"/>
        <v/>
      </c>
      <c r="HI26" t="str">
        <f t="shared" si="63"/>
        <v/>
      </c>
      <c r="HJ26" t="str">
        <f t="shared" si="64"/>
        <v/>
      </c>
      <c r="HK26" t="str">
        <f t="shared" si="65"/>
        <v/>
      </c>
      <c r="HL26" t="str">
        <f t="shared" si="66"/>
        <v/>
      </c>
      <c r="HM26" t="str">
        <f t="shared" si="67"/>
        <v/>
      </c>
      <c r="HN26" t="str">
        <f t="shared" si="68"/>
        <v/>
      </c>
      <c r="HO26" t="str">
        <f t="shared" si="69"/>
        <v/>
      </c>
      <c r="HP26" t="str">
        <f t="shared" si="70"/>
        <v/>
      </c>
      <c r="HQ26" t="str">
        <f t="shared" si="71"/>
        <v/>
      </c>
      <c r="HR26" t="str">
        <f t="shared" si="72"/>
        <v/>
      </c>
      <c r="HS26" t="str">
        <f t="shared" si="73"/>
        <v/>
      </c>
      <c r="HT26" t="str">
        <f t="shared" si="74"/>
        <v/>
      </c>
      <c r="HU26" t="str">
        <f t="shared" si="75"/>
        <v/>
      </c>
      <c r="HV26" t="str">
        <f t="shared" si="76"/>
        <v/>
      </c>
      <c r="HW26" t="str">
        <f t="shared" si="77"/>
        <v/>
      </c>
      <c r="HX26" t="str">
        <f t="shared" si="78"/>
        <v/>
      </c>
      <c r="HY26" t="str">
        <f t="shared" si="79"/>
        <v/>
      </c>
    </row>
    <row r="27" spans="1:233" x14ac:dyDescent="0.25">
      <c r="A27" t="s">
        <v>28</v>
      </c>
      <c r="B27" t="s">
        <v>2</v>
      </c>
      <c r="C27" s="2"/>
      <c r="D27" s="2"/>
      <c r="E27" s="81"/>
      <c r="F27" s="81"/>
      <c r="G27" s="2">
        <v>6</v>
      </c>
      <c r="H27" s="2">
        <v>2219.8200000000006</v>
      </c>
      <c r="I27" s="81">
        <v>809.45999999999992</v>
      </c>
      <c r="J27" s="81">
        <v>1410.3600000000001</v>
      </c>
      <c r="K27" s="2">
        <v>4</v>
      </c>
      <c r="L27" s="2">
        <v>799.62</v>
      </c>
      <c r="M27" s="81">
        <v>799.62</v>
      </c>
      <c r="N27" s="81">
        <v>0</v>
      </c>
      <c r="O27" s="2">
        <v>3</v>
      </c>
      <c r="P27" s="2">
        <v>1701.42</v>
      </c>
      <c r="Q27" s="81">
        <v>1701.42</v>
      </c>
      <c r="R27" s="81">
        <v>0</v>
      </c>
      <c r="S27" s="2">
        <v>6</v>
      </c>
      <c r="T27" s="2">
        <v>1796.6399999999999</v>
      </c>
      <c r="U27" s="81">
        <v>880.32999999999993</v>
      </c>
      <c r="V27" s="81">
        <v>916.31000000000006</v>
      </c>
      <c r="W27" s="2">
        <v>6</v>
      </c>
      <c r="X27" s="2">
        <v>1684.33</v>
      </c>
      <c r="Y27" s="81">
        <v>1684.33</v>
      </c>
      <c r="Z27" s="81">
        <v>0</v>
      </c>
      <c r="AA27" s="2">
        <v>5</v>
      </c>
      <c r="AB27" s="2">
        <v>1175.3300000000002</v>
      </c>
      <c r="AC27" s="81">
        <v>1175.3300000000002</v>
      </c>
      <c r="AD27" s="81">
        <v>0</v>
      </c>
      <c r="AE27" s="2">
        <v>3</v>
      </c>
      <c r="AF27" s="2">
        <v>1286.77</v>
      </c>
      <c r="AG27" s="81">
        <v>1286.77</v>
      </c>
      <c r="AH27" s="81">
        <v>0</v>
      </c>
      <c r="AI27" s="2"/>
      <c r="AJ27" s="2"/>
      <c r="AK27" s="81"/>
      <c r="AL27" s="81"/>
      <c r="EC27" t="s">
        <v>68</v>
      </c>
      <c r="ED27" t="s">
        <v>2</v>
      </c>
      <c r="EE27" s="2"/>
      <c r="EF27" s="2">
        <v>7</v>
      </c>
      <c r="EG27" s="2">
        <v>6</v>
      </c>
      <c r="EH27" s="2">
        <v>5</v>
      </c>
      <c r="EI27" s="2">
        <v>2</v>
      </c>
      <c r="EJ27" s="2">
        <v>4</v>
      </c>
      <c r="EK27" s="2">
        <v>4</v>
      </c>
      <c r="EL27" s="2">
        <v>5</v>
      </c>
      <c r="EM27" s="2"/>
      <c r="FJ27">
        <f t="shared" si="47"/>
        <v>7</v>
      </c>
      <c r="FL27" t="s">
        <v>30</v>
      </c>
      <c r="FM27" t="s">
        <v>7</v>
      </c>
      <c r="FN27" s="2"/>
      <c r="FO27" s="2">
        <v>7114.6</v>
      </c>
      <c r="FP27" s="2">
        <v>5810.0400000000009</v>
      </c>
      <c r="FQ27" s="2">
        <v>5697.49</v>
      </c>
      <c r="FR27" s="2">
        <v>10974.519999999999</v>
      </c>
      <c r="FS27" s="2">
        <v>11642.47</v>
      </c>
      <c r="FT27" s="2">
        <v>9176.58</v>
      </c>
      <c r="FU27" s="2">
        <v>1541.1300000000003</v>
      </c>
      <c r="FV27" s="2"/>
      <c r="GS27" t="str">
        <f t="shared" si="48"/>
        <v>Ghada AbdelRahman Elsaid Al Mashad</v>
      </c>
      <c r="GT27" t="str">
        <f>IFERROR(VLOOKUP(Table1[[#This Row],[Doctor Name]],'Doctors Data'!$A:$D,4,0),"")</f>
        <v>Dermatology</v>
      </c>
      <c r="GU27" t="str">
        <f t="shared" si="49"/>
        <v/>
      </c>
      <c r="GV27">
        <f t="shared" si="50"/>
        <v>7114.6</v>
      </c>
      <c r="GW27">
        <f t="shared" si="51"/>
        <v>5810.0400000000009</v>
      </c>
      <c r="GX27">
        <f t="shared" si="52"/>
        <v>5697.49</v>
      </c>
      <c r="GY27">
        <f t="shared" si="53"/>
        <v>10974.519999999999</v>
      </c>
      <c r="GZ27">
        <f t="shared" si="54"/>
        <v>11642.47</v>
      </c>
      <c r="HA27">
        <f t="shared" si="55"/>
        <v>9176.58</v>
      </c>
      <c r="HB27">
        <f t="shared" si="56"/>
        <v>1541.1300000000003</v>
      </c>
      <c r="HC27" t="str">
        <f t="shared" si="57"/>
        <v/>
      </c>
      <c r="HD27" t="str">
        <f t="shared" si="58"/>
        <v/>
      </c>
      <c r="HE27" t="str">
        <f t="shared" si="59"/>
        <v/>
      </c>
      <c r="HF27" t="str">
        <f t="shared" si="60"/>
        <v/>
      </c>
      <c r="HG27" t="str">
        <f t="shared" si="61"/>
        <v/>
      </c>
      <c r="HH27" t="str">
        <f t="shared" si="62"/>
        <v/>
      </c>
      <c r="HI27" t="str">
        <f t="shared" si="63"/>
        <v/>
      </c>
      <c r="HJ27" t="str">
        <f t="shared" si="64"/>
        <v/>
      </c>
      <c r="HK27" t="str">
        <f t="shared" si="65"/>
        <v/>
      </c>
      <c r="HL27" t="str">
        <f t="shared" si="66"/>
        <v/>
      </c>
      <c r="HM27" t="str">
        <f t="shared" si="67"/>
        <v/>
      </c>
      <c r="HN27" t="str">
        <f t="shared" si="68"/>
        <v/>
      </c>
      <c r="HO27" t="str">
        <f t="shared" si="69"/>
        <v/>
      </c>
      <c r="HP27" t="str">
        <f t="shared" si="70"/>
        <v/>
      </c>
      <c r="HQ27" t="str">
        <f t="shared" si="71"/>
        <v/>
      </c>
      <c r="HR27" t="str">
        <f t="shared" si="72"/>
        <v/>
      </c>
      <c r="HS27" t="str">
        <f t="shared" si="73"/>
        <v/>
      </c>
      <c r="HT27" t="str">
        <f t="shared" si="74"/>
        <v/>
      </c>
      <c r="HU27" t="str">
        <f t="shared" si="75"/>
        <v/>
      </c>
      <c r="HV27" t="str">
        <f t="shared" si="76"/>
        <v/>
      </c>
      <c r="HW27" t="str">
        <f t="shared" si="77"/>
        <v/>
      </c>
      <c r="HX27" t="str">
        <f t="shared" si="78"/>
        <v/>
      </c>
      <c r="HY27" t="str">
        <f t="shared" si="79"/>
        <v/>
      </c>
    </row>
    <row r="28" spans="1:233" x14ac:dyDescent="0.25">
      <c r="A28" t="s">
        <v>232</v>
      </c>
      <c r="B28" t="s">
        <v>233</v>
      </c>
      <c r="C28" s="2"/>
      <c r="D28" s="2"/>
      <c r="E28" s="81"/>
      <c r="F28" s="81"/>
      <c r="G28" s="2">
        <v>4</v>
      </c>
      <c r="H28" s="2">
        <v>370</v>
      </c>
      <c r="I28" s="81">
        <v>370</v>
      </c>
      <c r="J28" s="81">
        <v>0</v>
      </c>
      <c r="K28" s="2">
        <v>2</v>
      </c>
      <c r="L28" s="2">
        <v>1321.35</v>
      </c>
      <c r="M28" s="81">
        <v>1321.35</v>
      </c>
      <c r="N28" s="81">
        <v>0</v>
      </c>
      <c r="O28" s="2">
        <v>1</v>
      </c>
      <c r="P28" s="2">
        <v>50</v>
      </c>
      <c r="Q28" s="81">
        <v>50</v>
      </c>
      <c r="R28" s="81">
        <v>0</v>
      </c>
      <c r="S28" s="2"/>
      <c r="T28" s="2"/>
      <c r="U28" s="81"/>
      <c r="V28" s="81"/>
      <c r="W28" s="2">
        <v>3</v>
      </c>
      <c r="X28" s="2">
        <v>1000</v>
      </c>
      <c r="Y28" s="81">
        <v>1000</v>
      </c>
      <c r="Z28" s="81">
        <v>0</v>
      </c>
      <c r="AA28" s="2">
        <v>3</v>
      </c>
      <c r="AB28" s="2">
        <v>2550</v>
      </c>
      <c r="AC28" s="81">
        <v>2550</v>
      </c>
      <c r="AD28" s="81">
        <v>0</v>
      </c>
      <c r="AE28" s="2"/>
      <c r="AF28" s="2"/>
      <c r="AG28" s="81"/>
      <c r="AH28" s="81"/>
      <c r="AI28" s="2"/>
      <c r="AJ28" s="2"/>
      <c r="AK28" s="81"/>
      <c r="AL28" s="81"/>
      <c r="EC28" t="s">
        <v>30</v>
      </c>
      <c r="ED28" t="s">
        <v>7</v>
      </c>
      <c r="EE28" s="2"/>
      <c r="EF28" s="2">
        <v>12</v>
      </c>
      <c r="EG28" s="2">
        <v>19</v>
      </c>
      <c r="EH28" s="2">
        <v>31</v>
      </c>
      <c r="EI28" s="2">
        <v>26</v>
      </c>
      <c r="EJ28" s="2">
        <v>28</v>
      </c>
      <c r="EK28" s="2">
        <v>29</v>
      </c>
      <c r="EL28" s="2">
        <v>6</v>
      </c>
      <c r="EM28" s="2"/>
      <c r="FJ28">
        <f t="shared" si="47"/>
        <v>7</v>
      </c>
      <c r="FL28" t="s">
        <v>33</v>
      </c>
      <c r="FM28" t="s">
        <v>5</v>
      </c>
      <c r="FN28" s="2"/>
      <c r="FO28" s="2">
        <v>3380.53</v>
      </c>
      <c r="FP28" s="2"/>
      <c r="FQ28" s="2">
        <v>116.93</v>
      </c>
      <c r="FR28" s="2">
        <v>116.93</v>
      </c>
      <c r="FS28" s="2"/>
      <c r="FT28" s="2"/>
      <c r="FU28" s="2"/>
      <c r="FV28" s="2"/>
      <c r="GS28" t="str">
        <f t="shared" si="48"/>
        <v>Hend Waleed Mohammed Bahakeem</v>
      </c>
      <c r="GT28" t="str">
        <f>IFERROR(VLOOKUP(Table1[[#This Row],[Doctor Name]],'Doctors Data'!$A:$D,4,0),"")</f>
        <v>Phonatics</v>
      </c>
      <c r="GU28" t="str">
        <f t="shared" si="49"/>
        <v/>
      </c>
      <c r="GV28">
        <f t="shared" si="50"/>
        <v>3380.53</v>
      </c>
      <c r="GW28" t="str">
        <f t="shared" si="51"/>
        <v/>
      </c>
      <c r="GX28">
        <f t="shared" si="52"/>
        <v>116.93</v>
      </c>
      <c r="GY28">
        <f t="shared" si="53"/>
        <v>116.93</v>
      </c>
      <c r="GZ28" t="str">
        <f t="shared" si="54"/>
        <v/>
      </c>
      <c r="HA28" t="str">
        <f t="shared" si="55"/>
        <v/>
      </c>
      <c r="HB28" t="str">
        <f t="shared" si="56"/>
        <v/>
      </c>
      <c r="HC28" t="str">
        <f t="shared" si="57"/>
        <v/>
      </c>
      <c r="HD28" t="str">
        <f t="shared" si="58"/>
        <v/>
      </c>
      <c r="HE28" t="str">
        <f t="shared" si="59"/>
        <v/>
      </c>
      <c r="HF28" t="str">
        <f t="shared" si="60"/>
        <v/>
      </c>
      <c r="HG28" t="str">
        <f t="shared" si="61"/>
        <v/>
      </c>
      <c r="HH28" t="str">
        <f t="shared" si="62"/>
        <v/>
      </c>
      <c r="HI28" t="str">
        <f t="shared" si="63"/>
        <v/>
      </c>
      <c r="HJ28" t="str">
        <f t="shared" si="64"/>
        <v/>
      </c>
      <c r="HK28" t="str">
        <f t="shared" si="65"/>
        <v/>
      </c>
      <c r="HL28" t="str">
        <f t="shared" si="66"/>
        <v/>
      </c>
      <c r="HM28" t="str">
        <f t="shared" si="67"/>
        <v/>
      </c>
      <c r="HN28" t="str">
        <f t="shared" si="68"/>
        <v/>
      </c>
      <c r="HO28" t="str">
        <f t="shared" si="69"/>
        <v/>
      </c>
      <c r="HP28" t="str">
        <f t="shared" si="70"/>
        <v/>
      </c>
      <c r="HQ28" t="str">
        <f t="shared" si="71"/>
        <v/>
      </c>
      <c r="HR28" t="str">
        <f t="shared" si="72"/>
        <v/>
      </c>
      <c r="HS28" t="str">
        <f t="shared" si="73"/>
        <v/>
      </c>
      <c r="HT28" t="str">
        <f t="shared" si="74"/>
        <v/>
      </c>
      <c r="HU28" t="str">
        <f t="shared" si="75"/>
        <v/>
      </c>
      <c r="HV28" t="str">
        <f t="shared" si="76"/>
        <v/>
      </c>
      <c r="HW28" t="str">
        <f t="shared" si="77"/>
        <v/>
      </c>
      <c r="HX28" t="str">
        <f t="shared" si="78"/>
        <v/>
      </c>
      <c r="HY28" t="str">
        <f t="shared" si="79"/>
        <v/>
      </c>
    </row>
    <row r="29" spans="1:233" x14ac:dyDescent="0.25">
      <c r="A29" t="s">
        <v>57</v>
      </c>
      <c r="B29" t="s">
        <v>13</v>
      </c>
      <c r="C29" s="2"/>
      <c r="D29" s="2"/>
      <c r="E29" s="81"/>
      <c r="F29" s="81"/>
      <c r="G29" s="2"/>
      <c r="H29" s="2"/>
      <c r="I29" s="81">
        <v>0</v>
      </c>
      <c r="J29" s="81">
        <v>0</v>
      </c>
      <c r="K29" s="2"/>
      <c r="L29" s="2"/>
      <c r="M29" s="81">
        <v>0</v>
      </c>
      <c r="N29" s="81">
        <v>0</v>
      </c>
      <c r="O29" s="2"/>
      <c r="P29" s="2"/>
      <c r="Q29" s="81">
        <v>0</v>
      </c>
      <c r="R29" s="81">
        <v>0</v>
      </c>
      <c r="S29" s="2"/>
      <c r="T29" s="2"/>
      <c r="U29" s="81">
        <v>0</v>
      </c>
      <c r="V29" s="81">
        <v>0</v>
      </c>
      <c r="W29" s="2"/>
      <c r="X29" s="2"/>
      <c r="Y29" s="81">
        <v>0</v>
      </c>
      <c r="Z29" s="81">
        <v>0</v>
      </c>
      <c r="AA29" s="2"/>
      <c r="AB29" s="2"/>
      <c r="AC29" s="81">
        <v>0</v>
      </c>
      <c r="AD29" s="81">
        <v>0</v>
      </c>
      <c r="AE29" s="2"/>
      <c r="AF29" s="2"/>
      <c r="AG29" s="81"/>
      <c r="AH29" s="81"/>
      <c r="AI29" s="2"/>
      <c r="AJ29" s="2"/>
      <c r="AK29" s="81"/>
      <c r="AL29" s="81"/>
      <c r="EC29" t="s">
        <v>33</v>
      </c>
      <c r="ED29" t="s">
        <v>5</v>
      </c>
      <c r="EE29" s="2"/>
      <c r="EF29" s="2">
        <v>3</v>
      </c>
      <c r="EG29" s="2"/>
      <c r="EH29" s="2">
        <v>1</v>
      </c>
      <c r="EI29" s="2">
        <v>1</v>
      </c>
      <c r="EJ29" s="2"/>
      <c r="EK29" s="2"/>
      <c r="EL29" s="2"/>
      <c r="EM29" s="2"/>
      <c r="FJ29">
        <f t="shared" si="47"/>
        <v>3</v>
      </c>
      <c r="FL29" t="s">
        <v>70</v>
      </c>
      <c r="FM29" t="s">
        <v>211</v>
      </c>
      <c r="FN29" s="2"/>
      <c r="FO29" s="2"/>
      <c r="FP29" s="2"/>
      <c r="FQ29" s="2">
        <v>300</v>
      </c>
      <c r="FR29" s="2">
        <v>1800</v>
      </c>
      <c r="FS29" s="2">
        <v>1739.99</v>
      </c>
      <c r="FT29" s="2">
        <v>5850</v>
      </c>
      <c r="FU29" s="2">
        <v>260</v>
      </c>
      <c r="FV29" s="2"/>
      <c r="GS29" t="str">
        <f t="shared" si="48"/>
        <v>HOME   CARE</v>
      </c>
      <c r="GT29" t="str">
        <f>IFERROR(VLOOKUP(Table1[[#This Row],[Doctor Name]],'Doctors Data'!$A:$D,4,0),"")</f>
        <v>Home Care</v>
      </c>
      <c r="GU29" t="str">
        <f t="shared" si="49"/>
        <v/>
      </c>
      <c r="GV29" t="str">
        <f t="shared" si="50"/>
        <v/>
      </c>
      <c r="GW29" t="str">
        <f t="shared" si="51"/>
        <v/>
      </c>
      <c r="GX29">
        <f t="shared" si="52"/>
        <v>300</v>
      </c>
      <c r="GY29">
        <f t="shared" si="53"/>
        <v>1800</v>
      </c>
      <c r="GZ29">
        <f t="shared" si="54"/>
        <v>1739.99</v>
      </c>
      <c r="HA29">
        <f t="shared" si="55"/>
        <v>5850</v>
      </c>
      <c r="HB29">
        <f t="shared" si="56"/>
        <v>260</v>
      </c>
      <c r="HC29" t="str">
        <f t="shared" si="57"/>
        <v/>
      </c>
      <c r="HD29" t="str">
        <f t="shared" si="58"/>
        <v/>
      </c>
      <c r="HE29" t="str">
        <f t="shared" si="59"/>
        <v/>
      </c>
      <c r="HF29" t="str">
        <f t="shared" si="60"/>
        <v/>
      </c>
      <c r="HG29" t="str">
        <f t="shared" si="61"/>
        <v/>
      </c>
      <c r="HH29" t="str">
        <f t="shared" si="62"/>
        <v/>
      </c>
      <c r="HI29" t="str">
        <f t="shared" si="63"/>
        <v/>
      </c>
      <c r="HJ29" t="str">
        <f t="shared" si="64"/>
        <v/>
      </c>
      <c r="HK29" t="str">
        <f t="shared" si="65"/>
        <v/>
      </c>
      <c r="HL29" t="str">
        <f t="shared" si="66"/>
        <v/>
      </c>
      <c r="HM29" t="str">
        <f t="shared" si="67"/>
        <v/>
      </c>
      <c r="HN29" t="str">
        <f t="shared" si="68"/>
        <v/>
      </c>
      <c r="HO29" t="str">
        <f t="shared" si="69"/>
        <v/>
      </c>
      <c r="HP29" t="str">
        <f t="shared" si="70"/>
        <v/>
      </c>
      <c r="HQ29" t="str">
        <f t="shared" si="71"/>
        <v/>
      </c>
      <c r="HR29" t="str">
        <f t="shared" si="72"/>
        <v/>
      </c>
      <c r="HS29" t="str">
        <f t="shared" si="73"/>
        <v/>
      </c>
      <c r="HT29" t="str">
        <f t="shared" si="74"/>
        <v/>
      </c>
      <c r="HU29" t="str">
        <f t="shared" si="75"/>
        <v/>
      </c>
      <c r="HV29" t="str">
        <f t="shared" si="76"/>
        <v/>
      </c>
      <c r="HW29" t="str">
        <f t="shared" si="77"/>
        <v/>
      </c>
      <c r="HX29" t="str">
        <f t="shared" si="78"/>
        <v/>
      </c>
      <c r="HY29" t="str">
        <f t="shared" si="79"/>
        <v/>
      </c>
    </row>
    <row r="30" spans="1:233" x14ac:dyDescent="0.25">
      <c r="A30" t="s">
        <v>59</v>
      </c>
      <c r="B30" t="s">
        <v>211</v>
      </c>
      <c r="C30" s="2">
        <v>6</v>
      </c>
      <c r="D30" s="2">
        <v>235</v>
      </c>
      <c r="E30" s="81">
        <v>235</v>
      </c>
      <c r="F30" s="81">
        <v>0</v>
      </c>
      <c r="G30" s="2">
        <v>4</v>
      </c>
      <c r="H30" s="2">
        <v>457.5</v>
      </c>
      <c r="I30" s="81">
        <v>457.5</v>
      </c>
      <c r="J30" s="81">
        <v>0</v>
      </c>
      <c r="K30" s="2">
        <v>7</v>
      </c>
      <c r="L30" s="2">
        <v>352</v>
      </c>
      <c r="M30" s="81">
        <v>352</v>
      </c>
      <c r="N30" s="81">
        <v>0</v>
      </c>
      <c r="O30" s="2">
        <v>12</v>
      </c>
      <c r="P30" s="2">
        <v>451</v>
      </c>
      <c r="Q30" s="81">
        <v>451</v>
      </c>
      <c r="R30" s="81">
        <v>0</v>
      </c>
      <c r="S30" s="2">
        <v>5</v>
      </c>
      <c r="T30" s="2">
        <v>304</v>
      </c>
      <c r="U30" s="81">
        <v>304</v>
      </c>
      <c r="V30" s="81">
        <v>0</v>
      </c>
      <c r="W30" s="2">
        <v>4</v>
      </c>
      <c r="X30" s="2">
        <v>474</v>
      </c>
      <c r="Y30" s="81">
        <v>474</v>
      </c>
      <c r="Z30" s="81">
        <v>0</v>
      </c>
      <c r="AA30" s="2">
        <v>2</v>
      </c>
      <c r="AB30" s="2">
        <v>120</v>
      </c>
      <c r="AC30" s="81">
        <v>120</v>
      </c>
      <c r="AD30" s="81">
        <v>0</v>
      </c>
      <c r="AE30" s="2">
        <v>3</v>
      </c>
      <c r="AF30" s="2">
        <v>447.5</v>
      </c>
      <c r="AG30" s="81">
        <v>447.5</v>
      </c>
      <c r="AH30" s="81">
        <v>0</v>
      </c>
      <c r="AI30" s="2">
        <v>1</v>
      </c>
      <c r="AJ30" s="2">
        <v>47.5</v>
      </c>
      <c r="AK30" s="81">
        <v>47.5</v>
      </c>
      <c r="AL30" s="81">
        <v>0</v>
      </c>
      <c r="EC30" t="s">
        <v>70</v>
      </c>
      <c r="ED30" t="s">
        <v>211</v>
      </c>
      <c r="EE30" s="2"/>
      <c r="EF30" s="2"/>
      <c r="EG30" s="2"/>
      <c r="EH30" s="2">
        <v>1</v>
      </c>
      <c r="EI30" s="2">
        <v>1</v>
      </c>
      <c r="EJ30" s="2">
        <v>1</v>
      </c>
      <c r="EK30" s="2">
        <v>1</v>
      </c>
      <c r="EL30" s="2">
        <v>1</v>
      </c>
      <c r="EM30" s="2"/>
      <c r="FJ30">
        <f t="shared" si="47"/>
        <v>5</v>
      </c>
      <c r="FL30" t="s">
        <v>72</v>
      </c>
      <c r="FM30" t="s">
        <v>6</v>
      </c>
      <c r="FN30" s="2"/>
      <c r="FO30" s="2"/>
      <c r="FP30" s="2">
        <v>650</v>
      </c>
      <c r="FQ30" s="2"/>
      <c r="FR30" s="2"/>
      <c r="FS30" s="2">
        <v>600</v>
      </c>
      <c r="FT30" s="2"/>
      <c r="FU30" s="2"/>
      <c r="FV30" s="2"/>
      <c r="GS30" t="str">
        <f t="shared" si="48"/>
        <v>HUDA ABDULLAH  ABUSANGA</v>
      </c>
      <c r="GT30" t="str">
        <f>IFERROR(VLOOKUP(Table1[[#This Row],[Doctor Name]],'Doctors Data'!$A:$D,4,0),"")</f>
        <v>Physiotherapy</v>
      </c>
      <c r="GU30" t="str">
        <f t="shared" si="49"/>
        <v/>
      </c>
      <c r="GV30" t="str">
        <f t="shared" si="50"/>
        <v/>
      </c>
      <c r="GW30">
        <f t="shared" si="51"/>
        <v>650</v>
      </c>
      <c r="GX30" t="str">
        <f t="shared" si="52"/>
        <v/>
      </c>
      <c r="GY30" t="str">
        <f t="shared" si="53"/>
        <v/>
      </c>
      <c r="GZ30">
        <f t="shared" si="54"/>
        <v>600</v>
      </c>
      <c r="HA30" t="str">
        <f t="shared" si="55"/>
        <v/>
      </c>
      <c r="HB30" t="str">
        <f t="shared" si="56"/>
        <v/>
      </c>
      <c r="HC30" t="str">
        <f t="shared" si="57"/>
        <v/>
      </c>
      <c r="HD30" t="str">
        <f t="shared" si="58"/>
        <v/>
      </c>
      <c r="HE30" t="str">
        <f t="shared" si="59"/>
        <v/>
      </c>
      <c r="HF30" t="str">
        <f t="shared" si="60"/>
        <v/>
      </c>
      <c r="HG30" t="str">
        <f t="shared" si="61"/>
        <v/>
      </c>
      <c r="HH30" t="str">
        <f t="shared" si="62"/>
        <v/>
      </c>
      <c r="HI30" t="str">
        <f t="shared" si="63"/>
        <v/>
      </c>
      <c r="HJ30" t="str">
        <f t="shared" si="64"/>
        <v/>
      </c>
      <c r="HK30" t="str">
        <f t="shared" si="65"/>
        <v/>
      </c>
      <c r="HL30" t="str">
        <f t="shared" si="66"/>
        <v/>
      </c>
      <c r="HM30" t="str">
        <f t="shared" si="67"/>
        <v/>
      </c>
      <c r="HN30" t="str">
        <f t="shared" si="68"/>
        <v/>
      </c>
      <c r="HO30" t="str">
        <f t="shared" si="69"/>
        <v/>
      </c>
      <c r="HP30" t="str">
        <f t="shared" si="70"/>
        <v/>
      </c>
      <c r="HQ30" t="str">
        <f t="shared" si="71"/>
        <v/>
      </c>
      <c r="HR30" t="str">
        <f t="shared" si="72"/>
        <v/>
      </c>
      <c r="HS30" t="str">
        <f t="shared" si="73"/>
        <v/>
      </c>
      <c r="HT30" t="str">
        <f t="shared" si="74"/>
        <v/>
      </c>
      <c r="HU30" t="str">
        <f t="shared" si="75"/>
        <v/>
      </c>
      <c r="HV30" t="str">
        <f t="shared" si="76"/>
        <v/>
      </c>
      <c r="HW30" t="str">
        <f t="shared" si="77"/>
        <v/>
      </c>
      <c r="HX30" t="str">
        <f t="shared" si="78"/>
        <v/>
      </c>
      <c r="HY30" t="str">
        <f t="shared" si="79"/>
        <v/>
      </c>
    </row>
    <row r="31" spans="1:233" x14ac:dyDescent="0.25">
      <c r="A31" t="s">
        <v>20</v>
      </c>
      <c r="B31" t="s">
        <v>211</v>
      </c>
      <c r="C31" s="2">
        <v>16</v>
      </c>
      <c r="D31" s="2">
        <v>1174.5</v>
      </c>
      <c r="E31" s="81">
        <v>1174.5</v>
      </c>
      <c r="F31" s="81">
        <v>0</v>
      </c>
      <c r="G31" s="2">
        <v>11</v>
      </c>
      <c r="H31" s="2">
        <v>514.5</v>
      </c>
      <c r="I31" s="81">
        <v>514.5</v>
      </c>
      <c r="J31" s="81">
        <v>0</v>
      </c>
      <c r="K31" s="2">
        <v>10</v>
      </c>
      <c r="L31" s="2">
        <v>333</v>
      </c>
      <c r="M31" s="81">
        <v>333</v>
      </c>
      <c r="N31" s="81">
        <v>0</v>
      </c>
      <c r="O31" s="2">
        <v>6</v>
      </c>
      <c r="P31" s="2">
        <v>694</v>
      </c>
      <c r="Q31" s="81">
        <v>694</v>
      </c>
      <c r="R31" s="81">
        <v>0</v>
      </c>
      <c r="S31" s="2">
        <v>8</v>
      </c>
      <c r="T31" s="2">
        <v>592.5</v>
      </c>
      <c r="U31" s="81">
        <v>592.5</v>
      </c>
      <c r="V31" s="81">
        <v>0</v>
      </c>
      <c r="W31" s="2">
        <v>6</v>
      </c>
      <c r="X31" s="2">
        <v>642.5</v>
      </c>
      <c r="Y31" s="81">
        <v>642.5</v>
      </c>
      <c r="Z31" s="81">
        <v>0</v>
      </c>
      <c r="AA31" s="2">
        <v>9</v>
      </c>
      <c r="AB31" s="2">
        <v>741.27</v>
      </c>
      <c r="AC31" s="81">
        <v>741.27</v>
      </c>
      <c r="AD31" s="81">
        <v>0</v>
      </c>
      <c r="AE31" s="2">
        <v>4</v>
      </c>
      <c r="AF31" s="2">
        <v>144</v>
      </c>
      <c r="AG31" s="81">
        <v>144</v>
      </c>
      <c r="AH31" s="81">
        <v>0</v>
      </c>
      <c r="AI31" s="2"/>
      <c r="AJ31" s="2"/>
      <c r="AK31" s="81"/>
      <c r="AL31" s="81"/>
      <c r="EC31" t="s">
        <v>72</v>
      </c>
      <c r="ED31" t="s">
        <v>6</v>
      </c>
      <c r="EE31" s="2"/>
      <c r="EF31" s="2">
        <v>2</v>
      </c>
      <c r="EG31" s="2">
        <v>4</v>
      </c>
      <c r="EH31" s="2">
        <v>2</v>
      </c>
      <c r="EI31" s="2">
        <v>4</v>
      </c>
      <c r="EJ31" s="2">
        <v>5</v>
      </c>
      <c r="EK31" s="2">
        <v>7</v>
      </c>
      <c r="EL31" s="2">
        <v>1</v>
      </c>
      <c r="EM31" s="2"/>
      <c r="FJ31">
        <f t="shared" si="47"/>
        <v>7</v>
      </c>
      <c r="FL31" t="s">
        <v>61</v>
      </c>
      <c r="FM31" t="s">
        <v>51</v>
      </c>
      <c r="FN31" s="2"/>
      <c r="FO31" s="2"/>
      <c r="FP31" s="2">
        <v>649</v>
      </c>
      <c r="FQ31" s="2"/>
      <c r="FR31" s="2"/>
      <c r="FS31" s="2"/>
      <c r="FT31" s="2"/>
      <c r="FU31" s="2"/>
      <c r="FV31" s="2"/>
      <c r="GS31" t="str">
        <f t="shared" si="48"/>
        <v>HUSSEIN MOHAMED ALI MOHAMED</v>
      </c>
      <c r="GT31" t="str">
        <f>IFERROR(VLOOKUP(Table1[[#This Row],[Doctor Name]],'Doctors Data'!$A:$D,4,0),"")</f>
        <v>Laboratory</v>
      </c>
      <c r="GU31" t="str">
        <f t="shared" si="49"/>
        <v/>
      </c>
      <c r="GV31" t="str">
        <f t="shared" si="50"/>
        <v/>
      </c>
      <c r="GW31">
        <f t="shared" si="51"/>
        <v>649</v>
      </c>
      <c r="GX31" t="str">
        <f t="shared" si="52"/>
        <v/>
      </c>
      <c r="GY31" t="str">
        <f t="shared" si="53"/>
        <v/>
      </c>
      <c r="GZ31" t="str">
        <f t="shared" si="54"/>
        <v/>
      </c>
      <c r="HA31" t="str">
        <f t="shared" si="55"/>
        <v/>
      </c>
      <c r="HB31" t="str">
        <f t="shared" si="56"/>
        <v/>
      </c>
      <c r="HC31" t="str">
        <f t="shared" si="57"/>
        <v/>
      </c>
      <c r="HD31" t="str">
        <f t="shared" si="58"/>
        <v/>
      </c>
      <c r="HE31" t="str">
        <f t="shared" si="59"/>
        <v/>
      </c>
      <c r="HF31" t="str">
        <f t="shared" si="60"/>
        <v/>
      </c>
      <c r="HG31" t="str">
        <f t="shared" si="61"/>
        <v/>
      </c>
      <c r="HH31" t="str">
        <f t="shared" si="62"/>
        <v/>
      </c>
      <c r="HI31" t="str">
        <f t="shared" si="63"/>
        <v/>
      </c>
      <c r="HJ31" t="str">
        <f t="shared" si="64"/>
        <v/>
      </c>
      <c r="HK31" t="str">
        <f t="shared" si="65"/>
        <v/>
      </c>
      <c r="HL31" t="str">
        <f t="shared" si="66"/>
        <v/>
      </c>
      <c r="HM31" t="str">
        <f t="shared" si="67"/>
        <v/>
      </c>
      <c r="HN31" t="str">
        <f t="shared" si="68"/>
        <v/>
      </c>
      <c r="HO31" t="str">
        <f t="shared" si="69"/>
        <v/>
      </c>
      <c r="HP31" t="str">
        <f t="shared" si="70"/>
        <v/>
      </c>
      <c r="HQ31" t="str">
        <f t="shared" si="71"/>
        <v/>
      </c>
      <c r="HR31" t="str">
        <f t="shared" si="72"/>
        <v/>
      </c>
      <c r="HS31" t="str">
        <f t="shared" si="73"/>
        <v/>
      </c>
      <c r="HT31" t="str">
        <f t="shared" si="74"/>
        <v/>
      </c>
      <c r="HU31" t="str">
        <f t="shared" si="75"/>
        <v/>
      </c>
      <c r="HV31" t="str">
        <f t="shared" si="76"/>
        <v/>
      </c>
      <c r="HW31" t="str">
        <f t="shared" si="77"/>
        <v/>
      </c>
      <c r="HX31" t="str">
        <f t="shared" si="78"/>
        <v/>
      </c>
      <c r="HY31" t="str">
        <f t="shared" si="79"/>
        <v/>
      </c>
    </row>
    <row r="32" spans="1:233" x14ac:dyDescent="0.25">
      <c r="A32" t="s">
        <v>68</v>
      </c>
      <c r="B32" t="s">
        <v>2</v>
      </c>
      <c r="C32" s="2"/>
      <c r="D32" s="2"/>
      <c r="E32" s="81"/>
      <c r="F32" s="81"/>
      <c r="G32" s="2">
        <v>7</v>
      </c>
      <c r="H32" s="2">
        <v>1175.31</v>
      </c>
      <c r="I32" s="81">
        <v>540.51</v>
      </c>
      <c r="J32" s="81">
        <v>634.79999999999995</v>
      </c>
      <c r="K32" s="2">
        <v>6</v>
      </c>
      <c r="L32" s="2">
        <v>1197.52</v>
      </c>
      <c r="M32" s="81">
        <v>871.5</v>
      </c>
      <c r="N32" s="81">
        <v>326.02</v>
      </c>
      <c r="O32" s="2">
        <v>5</v>
      </c>
      <c r="P32" s="2">
        <v>914.6</v>
      </c>
      <c r="Q32" s="81">
        <v>390.55</v>
      </c>
      <c r="R32" s="81">
        <v>524.04999999999995</v>
      </c>
      <c r="S32" s="2">
        <v>2</v>
      </c>
      <c r="T32" s="2">
        <v>210.8</v>
      </c>
      <c r="U32" s="81">
        <v>128</v>
      </c>
      <c r="V32" s="81">
        <v>82.8</v>
      </c>
      <c r="W32" s="2">
        <v>4</v>
      </c>
      <c r="X32" s="2">
        <v>598.29999999999995</v>
      </c>
      <c r="Y32" s="81">
        <v>598.29999999999995</v>
      </c>
      <c r="Z32" s="81">
        <v>0</v>
      </c>
      <c r="AA32" s="2">
        <v>4</v>
      </c>
      <c r="AB32" s="2">
        <v>976.8</v>
      </c>
      <c r="AC32" s="81">
        <v>618</v>
      </c>
      <c r="AD32" s="81">
        <v>358.79999999999995</v>
      </c>
      <c r="AE32" s="2">
        <v>5</v>
      </c>
      <c r="AF32" s="2">
        <v>1199.28</v>
      </c>
      <c r="AG32" s="81">
        <v>612.08999999999992</v>
      </c>
      <c r="AH32" s="81">
        <v>587.18999999999994</v>
      </c>
      <c r="AI32" s="2"/>
      <c r="AJ32" s="2"/>
      <c r="AK32" s="81"/>
      <c r="AL32" s="81"/>
      <c r="EC32" t="s">
        <v>61</v>
      </c>
      <c r="ED32" t="s">
        <v>51</v>
      </c>
      <c r="EE32" s="2"/>
      <c r="EF32" s="2"/>
      <c r="EG32" s="2">
        <v>1</v>
      </c>
      <c r="EH32" s="2"/>
      <c r="EI32" s="2"/>
      <c r="EJ32" s="2"/>
      <c r="EK32" s="2"/>
      <c r="EL32" s="2"/>
      <c r="EM32" s="2"/>
      <c r="FJ32">
        <f t="shared" si="47"/>
        <v>1</v>
      </c>
      <c r="FL32" t="s">
        <v>18</v>
      </c>
      <c r="FM32" t="s">
        <v>2</v>
      </c>
      <c r="FN32" s="2"/>
      <c r="FO32" s="2">
        <v>1059</v>
      </c>
      <c r="FP32" s="2">
        <v>3654</v>
      </c>
      <c r="FQ32" s="2">
        <v>2176</v>
      </c>
      <c r="FR32" s="2">
        <v>1548</v>
      </c>
      <c r="FS32" s="2">
        <v>5653</v>
      </c>
      <c r="FT32" s="2">
        <v>2505</v>
      </c>
      <c r="FU32" s="2"/>
      <c r="FV32" s="2"/>
      <c r="GS32" t="str">
        <f t="shared" si="48"/>
        <v>IBRAHEM AHMED SAYED FARAJ</v>
      </c>
      <c r="GT32" t="str">
        <f>IFERROR(VLOOKUP(Table1[[#This Row],[Doctor Name]],'Doctors Data'!$A:$D,4,0),"")</f>
        <v>Endodontics</v>
      </c>
      <c r="GU32" t="str">
        <f t="shared" si="49"/>
        <v/>
      </c>
      <c r="GV32">
        <f t="shared" si="50"/>
        <v>1059</v>
      </c>
      <c r="GW32">
        <f t="shared" si="51"/>
        <v>3654</v>
      </c>
      <c r="GX32">
        <f t="shared" si="52"/>
        <v>2176</v>
      </c>
      <c r="GY32">
        <f t="shared" si="53"/>
        <v>1548</v>
      </c>
      <c r="GZ32">
        <f t="shared" si="54"/>
        <v>5653</v>
      </c>
      <c r="HA32">
        <f t="shared" si="55"/>
        <v>2505</v>
      </c>
      <c r="HB32" t="str">
        <f t="shared" si="56"/>
        <v/>
      </c>
      <c r="HC32" t="str">
        <f t="shared" si="57"/>
        <v/>
      </c>
      <c r="HD32" t="str">
        <f t="shared" si="58"/>
        <v/>
      </c>
      <c r="HE32" t="str">
        <f t="shared" si="59"/>
        <v/>
      </c>
      <c r="HF32" t="str">
        <f t="shared" si="60"/>
        <v/>
      </c>
      <c r="HG32" t="str">
        <f t="shared" si="61"/>
        <v/>
      </c>
      <c r="HH32" t="str">
        <f t="shared" si="62"/>
        <v/>
      </c>
      <c r="HI32" t="str">
        <f t="shared" si="63"/>
        <v/>
      </c>
      <c r="HJ32" t="str">
        <f t="shared" si="64"/>
        <v/>
      </c>
      <c r="HK32" t="str">
        <f t="shared" si="65"/>
        <v/>
      </c>
      <c r="HL32" t="str">
        <f t="shared" si="66"/>
        <v/>
      </c>
      <c r="HM32" t="str">
        <f t="shared" si="67"/>
        <v/>
      </c>
      <c r="HN32" t="str">
        <f t="shared" si="68"/>
        <v/>
      </c>
      <c r="HO32" t="str">
        <f t="shared" si="69"/>
        <v/>
      </c>
      <c r="HP32" t="str">
        <f t="shared" si="70"/>
        <v/>
      </c>
      <c r="HQ32" t="str">
        <f t="shared" si="71"/>
        <v/>
      </c>
      <c r="HR32" t="str">
        <f t="shared" si="72"/>
        <v/>
      </c>
      <c r="HS32" t="str">
        <f t="shared" si="73"/>
        <v/>
      </c>
      <c r="HT32" t="str">
        <f t="shared" si="74"/>
        <v/>
      </c>
      <c r="HU32" t="str">
        <f t="shared" si="75"/>
        <v/>
      </c>
      <c r="HV32" t="str">
        <f t="shared" si="76"/>
        <v/>
      </c>
      <c r="HW32" t="str">
        <f t="shared" si="77"/>
        <v/>
      </c>
      <c r="HX32" t="str">
        <f t="shared" si="78"/>
        <v/>
      </c>
      <c r="HY32" t="str">
        <f t="shared" si="79"/>
        <v/>
      </c>
    </row>
    <row r="33" spans="1:233" x14ac:dyDescent="0.25">
      <c r="A33" t="s">
        <v>225</v>
      </c>
      <c r="B33" t="s">
        <v>7</v>
      </c>
      <c r="C33" s="2"/>
      <c r="D33" s="2"/>
      <c r="E33" s="81">
        <v>0</v>
      </c>
      <c r="F33" s="81">
        <v>0</v>
      </c>
      <c r="G33" s="2"/>
      <c r="H33" s="2"/>
      <c r="I33" s="81">
        <v>0</v>
      </c>
      <c r="J33" s="81">
        <v>0</v>
      </c>
      <c r="K33" s="2"/>
      <c r="L33" s="2"/>
      <c r="M33" s="81">
        <v>0</v>
      </c>
      <c r="N33" s="81">
        <v>0</v>
      </c>
      <c r="O33" s="2"/>
      <c r="P33" s="2"/>
      <c r="Q33" s="81">
        <v>0</v>
      </c>
      <c r="R33" s="81">
        <v>0</v>
      </c>
      <c r="S33" s="2"/>
      <c r="T33" s="2"/>
      <c r="U33" s="81">
        <v>0</v>
      </c>
      <c r="V33" s="81">
        <v>0</v>
      </c>
      <c r="W33" s="2"/>
      <c r="X33" s="2"/>
      <c r="Y33" s="81">
        <v>0</v>
      </c>
      <c r="Z33" s="81">
        <v>0</v>
      </c>
      <c r="AA33" s="2"/>
      <c r="AB33" s="2"/>
      <c r="AC33" s="81">
        <v>0</v>
      </c>
      <c r="AD33" s="81">
        <v>0</v>
      </c>
      <c r="AE33" s="2"/>
      <c r="AF33" s="2"/>
      <c r="AG33" s="81">
        <v>0</v>
      </c>
      <c r="AH33" s="81">
        <v>0</v>
      </c>
      <c r="AI33" s="2"/>
      <c r="AJ33" s="2"/>
      <c r="AK33" s="81"/>
      <c r="AL33" s="81"/>
      <c r="EC33" t="s">
        <v>18</v>
      </c>
      <c r="ED33" t="s">
        <v>2</v>
      </c>
      <c r="EE33" s="2"/>
      <c r="EF33" s="2">
        <v>3</v>
      </c>
      <c r="EG33" s="2">
        <v>8</v>
      </c>
      <c r="EH33" s="2">
        <v>7</v>
      </c>
      <c r="EI33" s="2">
        <v>5</v>
      </c>
      <c r="EJ33" s="2">
        <v>8</v>
      </c>
      <c r="EK33" s="2">
        <v>4</v>
      </c>
      <c r="EL33" s="2"/>
      <c r="EM33" s="2"/>
      <c r="FJ33">
        <f t="shared" si="47"/>
        <v>6</v>
      </c>
      <c r="FL33" t="s">
        <v>43</v>
      </c>
      <c r="FM33" t="s">
        <v>8</v>
      </c>
      <c r="FN33" s="2"/>
      <c r="FO33" s="2">
        <v>698.5</v>
      </c>
      <c r="FP33" s="2">
        <v>3504.8</v>
      </c>
      <c r="FQ33" s="2">
        <v>1674.3999999999999</v>
      </c>
      <c r="FR33" s="2">
        <v>2670.4</v>
      </c>
      <c r="FS33" s="2">
        <v>2226</v>
      </c>
      <c r="FT33" s="2">
        <v>3595.1</v>
      </c>
      <c r="FU33" s="2">
        <v>1269.5</v>
      </c>
      <c r="FV33" s="2"/>
      <c r="GS33" t="str">
        <f t="shared" si="48"/>
        <v>KHALID ABDUALAZYZ ABULLATTIF ABDUALTEF</v>
      </c>
      <c r="GT33" t="str">
        <f>IFERROR(VLOOKUP(Table1[[#This Row],[Doctor Name]],'Doctors Data'!$A:$D,4,0),"")</f>
        <v>Internal Medicine</v>
      </c>
      <c r="GU33" t="str">
        <f t="shared" si="49"/>
        <v/>
      </c>
      <c r="GV33">
        <f t="shared" si="50"/>
        <v>698.5</v>
      </c>
      <c r="GW33">
        <f t="shared" si="51"/>
        <v>3504.8</v>
      </c>
      <c r="GX33">
        <f t="shared" si="52"/>
        <v>1674.3999999999999</v>
      </c>
      <c r="GY33">
        <f t="shared" si="53"/>
        <v>2670.4</v>
      </c>
      <c r="GZ33">
        <f t="shared" si="54"/>
        <v>2226</v>
      </c>
      <c r="HA33">
        <f t="shared" si="55"/>
        <v>3595.1</v>
      </c>
      <c r="HB33">
        <f t="shared" si="56"/>
        <v>1269.5</v>
      </c>
      <c r="HC33" t="str">
        <f t="shared" si="57"/>
        <v/>
      </c>
      <c r="HD33" t="str">
        <f t="shared" si="58"/>
        <v/>
      </c>
      <c r="HE33" t="str">
        <f t="shared" si="59"/>
        <v/>
      </c>
      <c r="HF33" t="str">
        <f t="shared" si="60"/>
        <v/>
      </c>
      <c r="HG33" t="str">
        <f t="shared" si="61"/>
        <v/>
      </c>
      <c r="HH33" t="str">
        <f t="shared" si="62"/>
        <v/>
      </c>
      <c r="HI33" t="str">
        <f t="shared" si="63"/>
        <v/>
      </c>
      <c r="HJ33" t="str">
        <f t="shared" si="64"/>
        <v/>
      </c>
      <c r="HK33" t="str">
        <f t="shared" si="65"/>
        <v/>
      </c>
      <c r="HL33" t="str">
        <f t="shared" si="66"/>
        <v/>
      </c>
      <c r="HM33" t="str">
        <f t="shared" si="67"/>
        <v/>
      </c>
      <c r="HN33" t="str">
        <f t="shared" si="68"/>
        <v/>
      </c>
      <c r="HO33" t="str">
        <f t="shared" si="69"/>
        <v/>
      </c>
      <c r="HP33" t="str">
        <f t="shared" si="70"/>
        <v/>
      </c>
      <c r="HQ33" t="str">
        <f t="shared" si="71"/>
        <v/>
      </c>
      <c r="HR33" t="str">
        <f t="shared" si="72"/>
        <v/>
      </c>
      <c r="HS33" t="str">
        <f t="shared" si="73"/>
        <v/>
      </c>
      <c r="HT33" t="str">
        <f t="shared" si="74"/>
        <v/>
      </c>
      <c r="HU33" t="str">
        <f t="shared" si="75"/>
        <v/>
      </c>
      <c r="HV33" t="str">
        <f t="shared" si="76"/>
        <v/>
      </c>
      <c r="HW33" t="str">
        <f t="shared" si="77"/>
        <v/>
      </c>
      <c r="HX33" t="str">
        <f t="shared" si="78"/>
        <v/>
      </c>
      <c r="HY33" t="str">
        <f t="shared" si="79"/>
        <v/>
      </c>
    </row>
    <row r="34" spans="1:233" x14ac:dyDescent="0.25">
      <c r="A34" t="s">
        <v>30</v>
      </c>
      <c r="B34" t="s">
        <v>7</v>
      </c>
      <c r="C34" s="2"/>
      <c r="D34" s="2"/>
      <c r="E34" s="81"/>
      <c r="F34" s="81"/>
      <c r="G34" s="2">
        <v>12</v>
      </c>
      <c r="H34" s="2">
        <v>7114.6</v>
      </c>
      <c r="I34" s="81">
        <v>6899.8099999999995</v>
      </c>
      <c r="J34" s="81">
        <v>214.79</v>
      </c>
      <c r="K34" s="2">
        <v>19</v>
      </c>
      <c r="L34" s="2">
        <v>5810.0400000000009</v>
      </c>
      <c r="M34" s="81">
        <v>5810.0400000000009</v>
      </c>
      <c r="N34" s="81">
        <v>0</v>
      </c>
      <c r="O34" s="2">
        <v>31</v>
      </c>
      <c r="P34" s="2">
        <v>5697.49</v>
      </c>
      <c r="Q34" s="81">
        <v>5115.07</v>
      </c>
      <c r="R34" s="81">
        <v>582.41999999999996</v>
      </c>
      <c r="S34" s="2">
        <v>26</v>
      </c>
      <c r="T34" s="2">
        <v>10974.519999999999</v>
      </c>
      <c r="U34" s="81">
        <v>10946.529999999999</v>
      </c>
      <c r="V34" s="81">
        <v>27.99</v>
      </c>
      <c r="W34" s="2">
        <v>28</v>
      </c>
      <c r="X34" s="2">
        <v>11642.47</v>
      </c>
      <c r="Y34" s="81">
        <v>11549.32</v>
      </c>
      <c r="Z34" s="81">
        <v>93.15</v>
      </c>
      <c r="AA34" s="2">
        <v>29</v>
      </c>
      <c r="AB34" s="2">
        <v>9176.58</v>
      </c>
      <c r="AC34" s="81">
        <v>9088.1</v>
      </c>
      <c r="AD34" s="81">
        <v>88.47999999999999</v>
      </c>
      <c r="AE34" s="2">
        <v>6</v>
      </c>
      <c r="AF34" s="2">
        <v>1541.1300000000003</v>
      </c>
      <c r="AG34" s="81">
        <v>1541.1300000000003</v>
      </c>
      <c r="AH34" s="81">
        <v>0</v>
      </c>
      <c r="AI34" s="2"/>
      <c r="AJ34" s="2"/>
      <c r="AK34" s="81"/>
      <c r="AL34" s="81"/>
      <c r="EC34" t="s">
        <v>43</v>
      </c>
      <c r="ED34" t="s">
        <v>8</v>
      </c>
      <c r="EE34" s="2"/>
      <c r="EF34" s="2">
        <v>3</v>
      </c>
      <c r="EG34" s="2">
        <v>7</v>
      </c>
      <c r="EH34" s="2">
        <v>5</v>
      </c>
      <c r="EI34" s="2">
        <v>10</v>
      </c>
      <c r="EJ34" s="2">
        <v>6</v>
      </c>
      <c r="EK34" s="2">
        <v>10</v>
      </c>
      <c r="EL34" s="2">
        <v>3</v>
      </c>
      <c r="EM34" s="2"/>
      <c r="FJ34">
        <f t="shared" si="47"/>
        <v>7</v>
      </c>
      <c r="FL34" t="s">
        <v>75</v>
      </c>
      <c r="FM34" t="s">
        <v>74</v>
      </c>
      <c r="FN34" s="2"/>
      <c r="FO34" s="2">
        <v>603.5</v>
      </c>
      <c r="FP34" s="2">
        <v>497</v>
      </c>
      <c r="FQ34" s="2">
        <v>468.5</v>
      </c>
      <c r="FR34" s="2">
        <v>109</v>
      </c>
      <c r="FS34" s="2">
        <v>389</v>
      </c>
      <c r="FT34" s="2">
        <v>606.5</v>
      </c>
      <c r="FU34" s="2">
        <v>138</v>
      </c>
      <c r="FV34" s="2"/>
      <c r="GS34" t="str">
        <f t="shared" si="48"/>
        <v>Lab Clinic Doctor</v>
      </c>
      <c r="GT34" t="str">
        <f>IFERROR(VLOOKUP(Table1[[#This Row],[Doctor Name]],'Doctors Data'!$A:$D,4,0),"")</f>
        <v>Clinical Pathology</v>
      </c>
      <c r="GU34" t="str">
        <f t="shared" si="49"/>
        <v/>
      </c>
      <c r="GV34">
        <f t="shared" si="50"/>
        <v>603.5</v>
      </c>
      <c r="GW34">
        <f t="shared" si="51"/>
        <v>497</v>
      </c>
      <c r="GX34">
        <f t="shared" si="52"/>
        <v>468.5</v>
      </c>
      <c r="GY34">
        <f t="shared" si="53"/>
        <v>109</v>
      </c>
      <c r="GZ34">
        <f t="shared" si="54"/>
        <v>389</v>
      </c>
      <c r="HA34">
        <f t="shared" si="55"/>
        <v>606.5</v>
      </c>
      <c r="HB34">
        <f t="shared" si="56"/>
        <v>138</v>
      </c>
      <c r="HC34" t="str">
        <f t="shared" si="57"/>
        <v/>
      </c>
      <c r="HD34" t="str">
        <f t="shared" si="58"/>
        <v/>
      </c>
      <c r="HE34" t="str">
        <f t="shared" si="59"/>
        <v/>
      </c>
      <c r="HF34" t="str">
        <f t="shared" si="60"/>
        <v/>
      </c>
      <c r="HG34" t="str">
        <f t="shared" si="61"/>
        <v/>
      </c>
      <c r="HH34" t="str">
        <f t="shared" si="62"/>
        <v/>
      </c>
      <c r="HI34" t="str">
        <f t="shared" si="63"/>
        <v/>
      </c>
      <c r="HJ34" t="str">
        <f t="shared" si="64"/>
        <v/>
      </c>
      <c r="HK34" t="str">
        <f t="shared" si="65"/>
        <v/>
      </c>
      <c r="HL34" t="str">
        <f t="shared" si="66"/>
        <v/>
      </c>
      <c r="HM34" t="str">
        <f t="shared" si="67"/>
        <v/>
      </c>
      <c r="HN34" t="str">
        <f t="shared" si="68"/>
        <v/>
      </c>
      <c r="HO34" t="str">
        <f t="shared" si="69"/>
        <v/>
      </c>
      <c r="HP34" t="str">
        <f t="shared" si="70"/>
        <v/>
      </c>
      <c r="HQ34" t="str">
        <f t="shared" si="71"/>
        <v/>
      </c>
      <c r="HR34" t="str">
        <f t="shared" si="72"/>
        <v/>
      </c>
      <c r="HS34" t="str">
        <f t="shared" si="73"/>
        <v/>
      </c>
      <c r="HT34" t="str">
        <f t="shared" si="74"/>
        <v/>
      </c>
      <c r="HU34" t="str">
        <f t="shared" si="75"/>
        <v/>
      </c>
      <c r="HV34" t="str">
        <f t="shared" si="76"/>
        <v/>
      </c>
      <c r="HW34" t="str">
        <f t="shared" si="77"/>
        <v/>
      </c>
      <c r="HX34" t="str">
        <f t="shared" si="78"/>
        <v/>
      </c>
      <c r="HY34" t="str">
        <f t="shared" si="79"/>
        <v/>
      </c>
    </row>
    <row r="35" spans="1:233" x14ac:dyDescent="0.25">
      <c r="A35" t="s">
        <v>33</v>
      </c>
      <c r="B35" t="s">
        <v>5</v>
      </c>
      <c r="C35" s="2"/>
      <c r="D35" s="2"/>
      <c r="E35" s="81"/>
      <c r="F35" s="81"/>
      <c r="G35" s="2">
        <v>3</v>
      </c>
      <c r="H35" s="2">
        <v>3380.53</v>
      </c>
      <c r="I35" s="81">
        <v>224.93</v>
      </c>
      <c r="J35" s="81">
        <v>3155.6000000000004</v>
      </c>
      <c r="K35" s="2"/>
      <c r="L35" s="2"/>
      <c r="M35" s="81">
        <v>0</v>
      </c>
      <c r="N35" s="81">
        <v>0</v>
      </c>
      <c r="O35" s="2">
        <v>1</v>
      </c>
      <c r="P35" s="2">
        <v>116.93</v>
      </c>
      <c r="Q35" s="81">
        <v>116.93</v>
      </c>
      <c r="R35" s="81">
        <v>0</v>
      </c>
      <c r="S35" s="2">
        <v>1</v>
      </c>
      <c r="T35" s="2">
        <v>116.93</v>
      </c>
      <c r="U35" s="81">
        <v>116.93</v>
      </c>
      <c r="V35" s="81">
        <v>0</v>
      </c>
      <c r="W35" s="2"/>
      <c r="X35" s="2"/>
      <c r="Y35" s="81">
        <v>0</v>
      </c>
      <c r="Z35" s="81">
        <v>0</v>
      </c>
      <c r="AA35" s="2"/>
      <c r="AB35" s="2"/>
      <c r="AC35" s="81">
        <v>0</v>
      </c>
      <c r="AD35" s="81">
        <v>0</v>
      </c>
      <c r="AE35" s="2"/>
      <c r="AF35" s="2"/>
      <c r="AG35" s="81"/>
      <c r="AH35" s="81"/>
      <c r="AI35" s="2"/>
      <c r="AJ35" s="2"/>
      <c r="AK35" s="81"/>
      <c r="AL35" s="81"/>
      <c r="EC35" t="s">
        <v>75</v>
      </c>
      <c r="ED35" t="s">
        <v>74</v>
      </c>
      <c r="EE35" s="2"/>
      <c r="EF35" s="2">
        <v>2</v>
      </c>
      <c r="EG35" s="2">
        <v>3</v>
      </c>
      <c r="EH35" s="2">
        <v>4</v>
      </c>
      <c r="EI35" s="2">
        <v>1</v>
      </c>
      <c r="EJ35" s="2">
        <v>2</v>
      </c>
      <c r="EK35" s="2">
        <v>5</v>
      </c>
      <c r="EL35" s="2">
        <v>1</v>
      </c>
      <c r="EM35" s="2"/>
      <c r="FJ35">
        <f t="shared" si="47"/>
        <v>7</v>
      </c>
      <c r="FL35" t="s">
        <v>26</v>
      </c>
      <c r="FM35" t="s">
        <v>11</v>
      </c>
      <c r="FN35" s="2">
        <v>100</v>
      </c>
      <c r="FO35" s="2">
        <v>3062.8</v>
      </c>
      <c r="FP35" s="2">
        <v>6190.1</v>
      </c>
      <c r="FQ35" s="2">
        <v>2789.5</v>
      </c>
      <c r="FR35" s="2">
        <v>4192.3999999999996</v>
      </c>
      <c r="FS35" s="2">
        <v>2675</v>
      </c>
      <c r="FT35" s="2">
        <v>3442</v>
      </c>
      <c r="FU35" s="2">
        <v>477</v>
      </c>
      <c r="FV35" s="2"/>
      <c r="GS35" t="str">
        <f t="shared" si="48"/>
        <v>LAMYAA MAHMOUD NASR ELKANANI</v>
      </c>
      <c r="GT35" t="str">
        <f>IFERROR(VLOOKUP(Table1[[#This Row],[Doctor Name]],'Doctors Data'!$A:$D,4,0),"")</f>
        <v>Pediatrics</v>
      </c>
      <c r="GU35">
        <f t="shared" si="49"/>
        <v>100</v>
      </c>
      <c r="GV35">
        <f t="shared" si="50"/>
        <v>3062.8</v>
      </c>
      <c r="GW35">
        <f t="shared" si="51"/>
        <v>6190.1</v>
      </c>
      <c r="GX35">
        <f t="shared" si="52"/>
        <v>2789.5</v>
      </c>
      <c r="GY35">
        <f t="shared" si="53"/>
        <v>4192.3999999999996</v>
      </c>
      <c r="GZ35">
        <f t="shared" si="54"/>
        <v>2675</v>
      </c>
      <c r="HA35">
        <f t="shared" si="55"/>
        <v>3442</v>
      </c>
      <c r="HB35">
        <f t="shared" si="56"/>
        <v>477</v>
      </c>
      <c r="HC35" t="str">
        <f t="shared" si="57"/>
        <v/>
      </c>
      <c r="HD35" t="str">
        <f t="shared" si="58"/>
        <v/>
      </c>
      <c r="HE35" t="str">
        <f t="shared" si="59"/>
        <v/>
      </c>
      <c r="HF35" t="str">
        <f t="shared" si="60"/>
        <v/>
      </c>
      <c r="HG35" t="str">
        <f t="shared" si="61"/>
        <v/>
      </c>
      <c r="HH35" t="str">
        <f t="shared" si="62"/>
        <v/>
      </c>
      <c r="HI35" t="str">
        <f t="shared" si="63"/>
        <v/>
      </c>
      <c r="HJ35" t="str">
        <f t="shared" si="64"/>
        <v/>
      </c>
      <c r="HK35" t="str">
        <f t="shared" si="65"/>
        <v/>
      </c>
      <c r="HL35" t="str">
        <f t="shared" si="66"/>
        <v/>
      </c>
      <c r="HM35" t="str">
        <f t="shared" si="67"/>
        <v/>
      </c>
      <c r="HN35" t="str">
        <f t="shared" si="68"/>
        <v/>
      </c>
      <c r="HO35" t="str">
        <f t="shared" si="69"/>
        <v/>
      </c>
      <c r="HP35" t="str">
        <f t="shared" si="70"/>
        <v/>
      </c>
      <c r="HQ35" t="str">
        <f t="shared" si="71"/>
        <v/>
      </c>
      <c r="HR35" t="str">
        <f t="shared" si="72"/>
        <v/>
      </c>
      <c r="HS35" t="str">
        <f t="shared" si="73"/>
        <v/>
      </c>
      <c r="HT35" t="str">
        <f t="shared" si="74"/>
        <v/>
      </c>
      <c r="HU35" t="str">
        <f t="shared" si="75"/>
        <v/>
      </c>
      <c r="HV35" t="str">
        <f t="shared" si="76"/>
        <v/>
      </c>
      <c r="HW35" t="str">
        <f t="shared" si="77"/>
        <v/>
      </c>
      <c r="HX35" t="str">
        <f t="shared" si="78"/>
        <v/>
      </c>
      <c r="HY35" t="str">
        <f t="shared" si="79"/>
        <v/>
      </c>
    </row>
    <row r="36" spans="1:233" x14ac:dyDescent="0.25">
      <c r="A36" t="s">
        <v>70</v>
      </c>
      <c r="B36" t="s">
        <v>211</v>
      </c>
      <c r="C36" s="2"/>
      <c r="D36" s="2"/>
      <c r="E36" s="81"/>
      <c r="F36" s="81"/>
      <c r="G36" s="2"/>
      <c r="H36" s="2"/>
      <c r="I36" s="81"/>
      <c r="J36" s="81"/>
      <c r="K36" s="2"/>
      <c r="L36" s="2"/>
      <c r="M36" s="81"/>
      <c r="N36" s="81"/>
      <c r="O36" s="2">
        <v>1</v>
      </c>
      <c r="P36" s="2">
        <v>300</v>
      </c>
      <c r="Q36" s="81">
        <v>300</v>
      </c>
      <c r="R36" s="81">
        <v>0</v>
      </c>
      <c r="S36" s="2">
        <v>1</v>
      </c>
      <c r="T36" s="2">
        <v>1800</v>
      </c>
      <c r="U36" s="81">
        <v>1800</v>
      </c>
      <c r="V36" s="81">
        <v>0</v>
      </c>
      <c r="W36" s="2">
        <v>1</v>
      </c>
      <c r="X36" s="2">
        <v>1739.99</v>
      </c>
      <c r="Y36" s="81">
        <v>1739.99</v>
      </c>
      <c r="Z36" s="81">
        <v>0</v>
      </c>
      <c r="AA36" s="2">
        <v>1</v>
      </c>
      <c r="AB36" s="2">
        <v>5850</v>
      </c>
      <c r="AC36" s="81">
        <v>5850</v>
      </c>
      <c r="AD36" s="81">
        <v>0</v>
      </c>
      <c r="AE36" s="2">
        <v>1</v>
      </c>
      <c r="AF36" s="2">
        <v>260</v>
      </c>
      <c r="AG36" s="81">
        <v>260</v>
      </c>
      <c r="AH36" s="81">
        <v>0</v>
      </c>
      <c r="AI36" s="2"/>
      <c r="AJ36" s="2"/>
      <c r="AK36" s="81"/>
      <c r="AL36" s="81"/>
      <c r="EC36" t="s">
        <v>26</v>
      </c>
      <c r="ED36" t="s">
        <v>11</v>
      </c>
      <c r="EE36" s="2">
        <v>1</v>
      </c>
      <c r="EF36" s="2">
        <v>11</v>
      </c>
      <c r="EG36" s="2">
        <v>20</v>
      </c>
      <c r="EH36" s="2">
        <v>16</v>
      </c>
      <c r="EI36" s="2">
        <v>19</v>
      </c>
      <c r="EJ36" s="2">
        <v>15</v>
      </c>
      <c r="EK36" s="2">
        <v>13</v>
      </c>
      <c r="EL36" s="2">
        <v>2</v>
      </c>
      <c r="EM36" s="2"/>
      <c r="FJ36">
        <f t="shared" si="47"/>
        <v>8</v>
      </c>
      <c r="FL36" t="s">
        <v>65</v>
      </c>
      <c r="FM36" t="s">
        <v>10</v>
      </c>
      <c r="FN36" s="2"/>
      <c r="FO36" s="2">
        <v>1169.1600000000001</v>
      </c>
      <c r="FP36" s="2">
        <v>3250.2</v>
      </c>
      <c r="FQ36" s="2">
        <v>2420.77</v>
      </c>
      <c r="FR36" s="2">
        <v>1355.9000000000003</v>
      </c>
      <c r="FS36" s="2">
        <v>2318.61</v>
      </c>
      <c r="FT36" s="2">
        <v>3151.6800000000003</v>
      </c>
      <c r="FU36" s="2">
        <v>906.12000000000012</v>
      </c>
      <c r="FV36" s="2"/>
      <c r="GS36" t="str">
        <f t="shared" si="48"/>
        <v>MAHMOUD ALI ALI ABOHASAN</v>
      </c>
      <c r="GT36" t="str">
        <f>IFERROR(VLOOKUP(Table1[[#This Row],[Doctor Name]],'Doctors Data'!$A:$D,4,0),"")</f>
        <v>Orthopedics</v>
      </c>
      <c r="GU36" t="str">
        <f t="shared" si="49"/>
        <v/>
      </c>
      <c r="GV36">
        <f t="shared" si="50"/>
        <v>1169.1600000000001</v>
      </c>
      <c r="GW36">
        <f t="shared" si="51"/>
        <v>3250.2</v>
      </c>
      <c r="GX36">
        <f t="shared" si="52"/>
        <v>2420.77</v>
      </c>
      <c r="GY36">
        <f t="shared" si="53"/>
        <v>1355.9000000000003</v>
      </c>
      <c r="GZ36">
        <f t="shared" si="54"/>
        <v>2318.61</v>
      </c>
      <c r="HA36">
        <f t="shared" si="55"/>
        <v>3151.6800000000003</v>
      </c>
      <c r="HB36">
        <f t="shared" si="56"/>
        <v>906.12000000000012</v>
      </c>
      <c r="HC36" t="str">
        <f t="shared" si="57"/>
        <v/>
      </c>
      <c r="HD36" t="str">
        <f t="shared" si="58"/>
        <v/>
      </c>
      <c r="HE36" t="str">
        <f t="shared" si="59"/>
        <v/>
      </c>
      <c r="HF36" t="str">
        <f t="shared" si="60"/>
        <v/>
      </c>
      <c r="HG36" t="str">
        <f t="shared" si="61"/>
        <v/>
      </c>
      <c r="HH36" t="str">
        <f t="shared" si="62"/>
        <v/>
      </c>
      <c r="HI36" t="str">
        <f t="shared" si="63"/>
        <v/>
      </c>
      <c r="HJ36" t="str">
        <f t="shared" si="64"/>
        <v/>
      </c>
      <c r="HK36" t="str">
        <f t="shared" si="65"/>
        <v/>
      </c>
      <c r="HL36" t="str">
        <f t="shared" si="66"/>
        <v/>
      </c>
      <c r="HM36" t="str">
        <f t="shared" si="67"/>
        <v/>
      </c>
      <c r="HN36" t="str">
        <f t="shared" si="68"/>
        <v/>
      </c>
      <c r="HO36" t="str">
        <f t="shared" si="69"/>
        <v/>
      </c>
      <c r="HP36" t="str">
        <f t="shared" si="70"/>
        <v/>
      </c>
      <c r="HQ36" t="str">
        <f t="shared" si="71"/>
        <v/>
      </c>
      <c r="HR36" t="str">
        <f t="shared" si="72"/>
        <v/>
      </c>
      <c r="HS36" t="str">
        <f t="shared" si="73"/>
        <v/>
      </c>
      <c r="HT36" t="str">
        <f t="shared" si="74"/>
        <v/>
      </c>
      <c r="HU36" t="str">
        <f t="shared" si="75"/>
        <v/>
      </c>
      <c r="HV36" t="str">
        <f t="shared" si="76"/>
        <v/>
      </c>
      <c r="HW36" t="str">
        <f t="shared" si="77"/>
        <v/>
      </c>
      <c r="HX36" t="str">
        <f t="shared" si="78"/>
        <v/>
      </c>
      <c r="HY36" t="str">
        <f t="shared" si="79"/>
        <v/>
      </c>
    </row>
    <row r="37" spans="1:233" x14ac:dyDescent="0.25">
      <c r="A37" t="s">
        <v>72</v>
      </c>
      <c r="B37" t="s">
        <v>6</v>
      </c>
      <c r="C37" s="2"/>
      <c r="D37" s="2"/>
      <c r="E37" s="81"/>
      <c r="F37" s="81"/>
      <c r="G37" s="2">
        <v>2</v>
      </c>
      <c r="H37" s="2"/>
      <c r="I37" s="81">
        <v>0</v>
      </c>
      <c r="J37" s="81">
        <v>0</v>
      </c>
      <c r="K37" s="2">
        <v>4</v>
      </c>
      <c r="L37" s="2">
        <v>650</v>
      </c>
      <c r="M37" s="81">
        <v>650</v>
      </c>
      <c r="N37" s="81">
        <v>0</v>
      </c>
      <c r="O37" s="2">
        <v>2</v>
      </c>
      <c r="P37" s="2"/>
      <c r="Q37" s="81">
        <v>0</v>
      </c>
      <c r="R37" s="81">
        <v>0</v>
      </c>
      <c r="S37" s="2">
        <v>4</v>
      </c>
      <c r="T37" s="2"/>
      <c r="U37" s="81">
        <v>0</v>
      </c>
      <c r="V37" s="81">
        <v>0</v>
      </c>
      <c r="W37" s="2">
        <v>5</v>
      </c>
      <c r="X37" s="2">
        <v>600</v>
      </c>
      <c r="Y37" s="81">
        <v>600</v>
      </c>
      <c r="Z37" s="81">
        <v>0</v>
      </c>
      <c r="AA37" s="2">
        <v>7</v>
      </c>
      <c r="AB37" s="2"/>
      <c r="AC37" s="81">
        <v>0</v>
      </c>
      <c r="AD37" s="81">
        <v>0</v>
      </c>
      <c r="AE37" s="2">
        <v>1</v>
      </c>
      <c r="AF37" s="2"/>
      <c r="AG37" s="81">
        <v>0</v>
      </c>
      <c r="AH37" s="81">
        <v>0</v>
      </c>
      <c r="AI37" s="2"/>
      <c r="AJ37" s="2"/>
      <c r="AK37" s="81"/>
      <c r="AL37" s="81"/>
      <c r="EC37" t="s">
        <v>65</v>
      </c>
      <c r="ED37" t="s">
        <v>10</v>
      </c>
      <c r="EE37" s="2"/>
      <c r="EF37" s="2">
        <v>5</v>
      </c>
      <c r="EG37" s="2">
        <v>9</v>
      </c>
      <c r="EH37" s="2">
        <v>9</v>
      </c>
      <c r="EI37" s="2">
        <v>7</v>
      </c>
      <c r="EJ37" s="2">
        <v>4</v>
      </c>
      <c r="EK37" s="2">
        <v>10</v>
      </c>
      <c r="EL37" s="2">
        <v>4</v>
      </c>
      <c r="EM37" s="2"/>
      <c r="FJ37">
        <f t="shared" si="47"/>
        <v>7</v>
      </c>
      <c r="FL37" t="s">
        <v>56</v>
      </c>
      <c r="FM37" t="s">
        <v>2</v>
      </c>
      <c r="FN37" s="2"/>
      <c r="FO37" s="2"/>
      <c r="FP37" s="2">
        <v>291</v>
      </c>
      <c r="FQ37" s="2">
        <v>1093</v>
      </c>
      <c r="FR37" s="2">
        <v>15487</v>
      </c>
      <c r="FS37" s="2">
        <v>3680</v>
      </c>
      <c r="FT37" s="2">
        <v>909.25</v>
      </c>
      <c r="FU37" s="2">
        <v>3200</v>
      </c>
      <c r="FV37" s="2"/>
      <c r="GS37" t="str">
        <f t="shared" si="48"/>
        <v>MENNATALLAH ZAKARIA ZAKARIA ABDELGHAFOUR</v>
      </c>
      <c r="GT37" t="str">
        <f>IFERROR(VLOOKUP(Table1[[#This Row],[Doctor Name]],'Doctors Data'!$A:$D,4,0),"")</f>
        <v>Oral Surgery</v>
      </c>
      <c r="GU37" t="str">
        <f t="shared" si="49"/>
        <v/>
      </c>
      <c r="GV37" t="str">
        <f t="shared" si="50"/>
        <v/>
      </c>
      <c r="GW37">
        <f t="shared" si="51"/>
        <v>291</v>
      </c>
      <c r="GX37">
        <f t="shared" si="52"/>
        <v>1093</v>
      </c>
      <c r="GY37">
        <f t="shared" si="53"/>
        <v>15487</v>
      </c>
      <c r="GZ37">
        <f t="shared" si="54"/>
        <v>3680</v>
      </c>
      <c r="HA37">
        <f t="shared" si="55"/>
        <v>909.25</v>
      </c>
      <c r="HB37">
        <f t="shared" si="56"/>
        <v>3200</v>
      </c>
      <c r="HC37" t="str">
        <f t="shared" si="57"/>
        <v/>
      </c>
      <c r="HD37" t="str">
        <f t="shared" si="58"/>
        <v/>
      </c>
      <c r="HE37" t="str">
        <f t="shared" si="59"/>
        <v/>
      </c>
      <c r="HF37" t="str">
        <f t="shared" si="60"/>
        <v/>
      </c>
      <c r="HG37" t="str">
        <f t="shared" si="61"/>
        <v/>
      </c>
      <c r="HH37" t="str">
        <f t="shared" si="62"/>
        <v/>
      </c>
      <c r="HI37" t="str">
        <f t="shared" si="63"/>
        <v/>
      </c>
      <c r="HJ37" t="str">
        <f t="shared" si="64"/>
        <v/>
      </c>
      <c r="HK37" t="str">
        <f t="shared" si="65"/>
        <v/>
      </c>
      <c r="HL37" t="str">
        <f t="shared" si="66"/>
        <v/>
      </c>
      <c r="HM37" t="str">
        <f t="shared" si="67"/>
        <v/>
      </c>
      <c r="HN37" t="str">
        <f t="shared" si="68"/>
        <v/>
      </c>
      <c r="HO37" t="str">
        <f t="shared" si="69"/>
        <v/>
      </c>
      <c r="HP37" t="str">
        <f t="shared" si="70"/>
        <v/>
      </c>
      <c r="HQ37" t="str">
        <f t="shared" si="71"/>
        <v/>
      </c>
      <c r="HR37" t="str">
        <f t="shared" si="72"/>
        <v/>
      </c>
      <c r="HS37" t="str">
        <f t="shared" si="73"/>
        <v/>
      </c>
      <c r="HT37" t="str">
        <f t="shared" si="74"/>
        <v/>
      </c>
      <c r="HU37" t="str">
        <f t="shared" si="75"/>
        <v/>
      </c>
      <c r="HV37" t="str">
        <f t="shared" si="76"/>
        <v/>
      </c>
      <c r="HW37" t="str">
        <f t="shared" si="77"/>
        <v/>
      </c>
      <c r="HX37" t="str">
        <f t="shared" si="78"/>
        <v/>
      </c>
      <c r="HY37" t="str">
        <f t="shared" si="79"/>
        <v/>
      </c>
    </row>
    <row r="38" spans="1:233" x14ac:dyDescent="0.25">
      <c r="A38" t="s">
        <v>61</v>
      </c>
      <c r="B38" t="s">
        <v>51</v>
      </c>
      <c r="C38" s="2"/>
      <c r="D38" s="2"/>
      <c r="E38" s="81"/>
      <c r="F38" s="81"/>
      <c r="G38" s="2"/>
      <c r="H38" s="2"/>
      <c r="I38" s="81"/>
      <c r="J38" s="81"/>
      <c r="K38" s="2">
        <v>1</v>
      </c>
      <c r="L38" s="2">
        <v>649</v>
      </c>
      <c r="M38" s="81">
        <v>649</v>
      </c>
      <c r="N38" s="81">
        <v>0</v>
      </c>
      <c r="O38" s="2"/>
      <c r="P38" s="2"/>
      <c r="Q38" s="81"/>
      <c r="R38" s="81"/>
      <c r="S38" s="2"/>
      <c r="T38" s="2"/>
      <c r="U38" s="81"/>
      <c r="V38" s="81"/>
      <c r="W38" s="2"/>
      <c r="X38" s="2"/>
      <c r="Y38" s="81"/>
      <c r="Z38" s="81"/>
      <c r="AA38" s="2"/>
      <c r="AB38" s="2"/>
      <c r="AC38" s="81"/>
      <c r="AD38" s="81"/>
      <c r="AE38" s="2"/>
      <c r="AF38" s="2"/>
      <c r="AG38" s="81"/>
      <c r="AH38" s="81"/>
      <c r="AI38" s="2"/>
      <c r="AJ38" s="2"/>
      <c r="AK38" s="81"/>
      <c r="AL38" s="81"/>
      <c r="EC38" t="s">
        <v>56</v>
      </c>
      <c r="ED38" t="s">
        <v>2</v>
      </c>
      <c r="EE38" s="2"/>
      <c r="EF38" s="2"/>
      <c r="EG38" s="2">
        <v>5</v>
      </c>
      <c r="EH38" s="2">
        <v>9</v>
      </c>
      <c r="EI38" s="2">
        <v>9</v>
      </c>
      <c r="EJ38" s="2">
        <v>7</v>
      </c>
      <c r="EK38" s="2">
        <v>11</v>
      </c>
      <c r="EL38" s="2">
        <v>3</v>
      </c>
      <c r="EM38" s="2"/>
      <c r="FJ38">
        <f t="shared" si="47"/>
        <v>6</v>
      </c>
      <c r="FL38" t="s">
        <v>63</v>
      </c>
      <c r="FM38" t="s">
        <v>2</v>
      </c>
      <c r="FN38" s="2"/>
      <c r="FO38" s="2">
        <v>1683.32</v>
      </c>
      <c r="FP38" s="2">
        <v>1398.01</v>
      </c>
      <c r="FQ38" s="2">
        <v>2487</v>
      </c>
      <c r="FR38" s="2">
        <v>399.01</v>
      </c>
      <c r="FS38" s="2">
        <v>6030.25</v>
      </c>
      <c r="FT38" s="2"/>
      <c r="FU38" s="2">
        <v>1831</v>
      </c>
      <c r="FV38" s="2"/>
      <c r="GS38" t="str">
        <f t="shared" si="48"/>
        <v>MOAMEN AHMED MOHAMED MEKAWY</v>
      </c>
      <c r="GT38" t="str">
        <f>IFERROR(VLOOKUP(Table1[[#This Row],[Doctor Name]],'Doctors Data'!$A:$D,4,0),"")</f>
        <v>Advanced GP</v>
      </c>
      <c r="GU38" t="str">
        <f t="shared" si="49"/>
        <v/>
      </c>
      <c r="GV38">
        <f t="shared" si="50"/>
        <v>1683.32</v>
      </c>
      <c r="GW38">
        <f t="shared" si="51"/>
        <v>1398.01</v>
      </c>
      <c r="GX38">
        <f t="shared" si="52"/>
        <v>2487</v>
      </c>
      <c r="GY38">
        <f t="shared" si="53"/>
        <v>399.01</v>
      </c>
      <c r="GZ38">
        <f t="shared" si="54"/>
        <v>6030.25</v>
      </c>
      <c r="HA38" t="str">
        <f t="shared" si="55"/>
        <v/>
      </c>
      <c r="HB38">
        <f t="shared" si="56"/>
        <v>1831</v>
      </c>
      <c r="HC38" t="str">
        <f t="shared" si="57"/>
        <v/>
      </c>
      <c r="HD38" t="str">
        <f t="shared" si="58"/>
        <v/>
      </c>
      <c r="HE38" t="str">
        <f t="shared" si="59"/>
        <v/>
      </c>
      <c r="HF38" t="str">
        <f t="shared" si="60"/>
        <v/>
      </c>
      <c r="HG38" t="str">
        <f t="shared" si="61"/>
        <v/>
      </c>
      <c r="HH38" t="str">
        <f t="shared" si="62"/>
        <v/>
      </c>
      <c r="HI38" t="str">
        <f t="shared" si="63"/>
        <v/>
      </c>
      <c r="HJ38" t="str">
        <f t="shared" si="64"/>
        <v/>
      </c>
      <c r="HK38" t="str">
        <f t="shared" si="65"/>
        <v/>
      </c>
      <c r="HL38" t="str">
        <f t="shared" si="66"/>
        <v/>
      </c>
      <c r="HM38" t="str">
        <f t="shared" si="67"/>
        <v/>
      </c>
      <c r="HN38" t="str">
        <f t="shared" si="68"/>
        <v/>
      </c>
      <c r="HO38" t="str">
        <f t="shared" si="69"/>
        <v/>
      </c>
      <c r="HP38" t="str">
        <f t="shared" si="70"/>
        <v/>
      </c>
      <c r="HQ38" t="str">
        <f t="shared" si="71"/>
        <v/>
      </c>
      <c r="HR38" t="str">
        <f t="shared" si="72"/>
        <v/>
      </c>
      <c r="HS38" t="str">
        <f t="shared" si="73"/>
        <v/>
      </c>
      <c r="HT38" t="str">
        <f t="shared" si="74"/>
        <v/>
      </c>
      <c r="HU38" t="str">
        <f t="shared" si="75"/>
        <v/>
      </c>
      <c r="HV38" t="str">
        <f t="shared" si="76"/>
        <v/>
      </c>
      <c r="HW38" t="str">
        <f t="shared" si="77"/>
        <v/>
      </c>
      <c r="HX38" t="str">
        <f t="shared" si="78"/>
        <v/>
      </c>
      <c r="HY38" t="str">
        <f t="shared" si="79"/>
        <v/>
      </c>
    </row>
    <row r="39" spans="1:233" x14ac:dyDescent="0.25">
      <c r="A39" t="s">
        <v>18</v>
      </c>
      <c r="B39" t="s">
        <v>2</v>
      </c>
      <c r="C39" s="2"/>
      <c r="D39" s="2"/>
      <c r="E39" s="81"/>
      <c r="F39" s="81"/>
      <c r="G39" s="2">
        <v>3</v>
      </c>
      <c r="H39" s="2">
        <v>1059</v>
      </c>
      <c r="I39" s="81">
        <v>1059</v>
      </c>
      <c r="J39" s="81">
        <v>0</v>
      </c>
      <c r="K39" s="2">
        <v>8</v>
      </c>
      <c r="L39" s="2">
        <v>3654</v>
      </c>
      <c r="M39" s="81">
        <v>3654</v>
      </c>
      <c r="N39" s="81">
        <v>0</v>
      </c>
      <c r="O39" s="2">
        <v>7</v>
      </c>
      <c r="P39" s="2">
        <v>2176</v>
      </c>
      <c r="Q39" s="81">
        <v>1170.7</v>
      </c>
      <c r="R39" s="81">
        <v>1005.3</v>
      </c>
      <c r="S39" s="2">
        <v>5</v>
      </c>
      <c r="T39" s="2">
        <v>1548</v>
      </c>
      <c r="U39" s="81">
        <v>448</v>
      </c>
      <c r="V39" s="81">
        <v>1100</v>
      </c>
      <c r="W39" s="2">
        <v>8</v>
      </c>
      <c r="X39" s="2">
        <v>5653</v>
      </c>
      <c r="Y39" s="81">
        <v>5584</v>
      </c>
      <c r="Z39" s="81">
        <v>69</v>
      </c>
      <c r="AA39" s="2">
        <v>4</v>
      </c>
      <c r="AB39" s="2">
        <v>2505</v>
      </c>
      <c r="AC39" s="81">
        <v>2505</v>
      </c>
      <c r="AD39" s="81">
        <v>0</v>
      </c>
      <c r="AE39" s="2"/>
      <c r="AF39" s="2"/>
      <c r="AG39" s="81"/>
      <c r="AH39" s="81"/>
      <c r="AI39" s="2"/>
      <c r="AJ39" s="2"/>
      <c r="AK39" s="81"/>
      <c r="AL39" s="81"/>
      <c r="EC39" t="s">
        <v>63</v>
      </c>
      <c r="ED39" t="s">
        <v>2</v>
      </c>
      <c r="EE39" s="2"/>
      <c r="EF39" s="2">
        <v>2</v>
      </c>
      <c r="EG39" s="2">
        <v>3</v>
      </c>
      <c r="EH39" s="2">
        <v>2</v>
      </c>
      <c r="EI39" s="2">
        <v>1</v>
      </c>
      <c r="EJ39" s="2">
        <v>4</v>
      </c>
      <c r="EK39" s="2"/>
      <c r="EL39" s="2">
        <v>1</v>
      </c>
      <c r="EM39" s="2"/>
      <c r="FJ39">
        <f t="shared" si="47"/>
        <v>6</v>
      </c>
      <c r="FL39" t="s">
        <v>21</v>
      </c>
      <c r="FM39" t="s">
        <v>211</v>
      </c>
      <c r="FN39" s="2"/>
      <c r="FO39" s="2">
        <v>5138.54</v>
      </c>
      <c r="FP39" s="2">
        <v>946.17</v>
      </c>
      <c r="FQ39" s="2">
        <v>1084.18</v>
      </c>
      <c r="FR39" s="2">
        <v>588.87</v>
      </c>
      <c r="FS39" s="2">
        <v>2165.69</v>
      </c>
      <c r="FT39" s="2">
        <v>1182.02</v>
      </c>
      <c r="FU39" s="2">
        <v>1477</v>
      </c>
      <c r="FV39" s="2"/>
      <c r="GS39" t="str">
        <f t="shared" si="48"/>
        <v>MOHAMED ABDELWADOD ABDIN FADUL</v>
      </c>
      <c r="GT39" t="str">
        <f>IFERROR(VLOOKUP(Table1[[#This Row],[Doctor Name]],'Doctors Data'!$A:$D,4,0),"")</f>
        <v>ER</v>
      </c>
      <c r="GU39" t="str">
        <f t="shared" si="49"/>
        <v/>
      </c>
      <c r="GV39">
        <f t="shared" si="50"/>
        <v>5138.54</v>
      </c>
      <c r="GW39">
        <f t="shared" si="51"/>
        <v>946.17</v>
      </c>
      <c r="GX39">
        <f t="shared" si="52"/>
        <v>1084.18</v>
      </c>
      <c r="GY39">
        <f t="shared" si="53"/>
        <v>588.87</v>
      </c>
      <c r="GZ39">
        <f t="shared" si="54"/>
        <v>2165.69</v>
      </c>
      <c r="HA39">
        <f t="shared" si="55"/>
        <v>1182.02</v>
      </c>
      <c r="HB39">
        <f t="shared" si="56"/>
        <v>1477</v>
      </c>
      <c r="HC39" t="str">
        <f t="shared" si="57"/>
        <v/>
      </c>
      <c r="HD39" t="str">
        <f t="shared" si="58"/>
        <v/>
      </c>
      <c r="HE39" t="str">
        <f t="shared" si="59"/>
        <v/>
      </c>
      <c r="HF39" t="str">
        <f t="shared" si="60"/>
        <v/>
      </c>
      <c r="HG39" t="str">
        <f t="shared" si="61"/>
        <v/>
      </c>
      <c r="HH39" t="str">
        <f t="shared" si="62"/>
        <v/>
      </c>
      <c r="HI39" t="str">
        <f t="shared" si="63"/>
        <v/>
      </c>
      <c r="HJ39" t="str">
        <f t="shared" si="64"/>
        <v/>
      </c>
      <c r="HK39" t="str">
        <f t="shared" si="65"/>
        <v/>
      </c>
      <c r="HL39" t="str">
        <f t="shared" si="66"/>
        <v/>
      </c>
      <c r="HM39" t="str">
        <f t="shared" si="67"/>
        <v/>
      </c>
      <c r="HN39" t="str">
        <f t="shared" si="68"/>
        <v/>
      </c>
      <c r="HO39" t="str">
        <f t="shared" si="69"/>
        <v/>
      </c>
      <c r="HP39" t="str">
        <f t="shared" si="70"/>
        <v/>
      </c>
      <c r="HQ39" t="str">
        <f t="shared" si="71"/>
        <v/>
      </c>
      <c r="HR39" t="str">
        <f t="shared" si="72"/>
        <v/>
      </c>
      <c r="HS39" t="str">
        <f t="shared" si="73"/>
        <v/>
      </c>
      <c r="HT39" t="str">
        <f t="shared" si="74"/>
        <v/>
      </c>
      <c r="HU39" t="str">
        <f t="shared" si="75"/>
        <v/>
      </c>
      <c r="HV39" t="str">
        <f t="shared" si="76"/>
        <v/>
      </c>
      <c r="HW39" t="str">
        <f t="shared" si="77"/>
        <v/>
      </c>
      <c r="HX39" t="str">
        <f t="shared" si="78"/>
        <v/>
      </c>
      <c r="HY39" t="str">
        <f t="shared" si="79"/>
        <v/>
      </c>
    </row>
    <row r="40" spans="1:233" x14ac:dyDescent="0.25">
      <c r="A40" t="s">
        <v>43</v>
      </c>
      <c r="B40" t="s">
        <v>8</v>
      </c>
      <c r="C40" s="2"/>
      <c r="D40" s="2"/>
      <c r="E40" s="81"/>
      <c r="F40" s="81"/>
      <c r="G40" s="2">
        <v>3</v>
      </c>
      <c r="H40" s="2">
        <v>698.5</v>
      </c>
      <c r="I40" s="81">
        <v>698.5</v>
      </c>
      <c r="J40" s="81">
        <v>0</v>
      </c>
      <c r="K40" s="2">
        <v>7</v>
      </c>
      <c r="L40" s="2">
        <v>3504.8</v>
      </c>
      <c r="M40" s="81">
        <v>2575</v>
      </c>
      <c r="N40" s="81">
        <v>929.80000000000007</v>
      </c>
      <c r="O40" s="2">
        <v>5</v>
      </c>
      <c r="P40" s="2">
        <v>1674.3999999999999</v>
      </c>
      <c r="Q40" s="81">
        <v>383.44000000000005</v>
      </c>
      <c r="R40" s="81">
        <v>1290.96</v>
      </c>
      <c r="S40" s="2">
        <v>10</v>
      </c>
      <c r="T40" s="2">
        <v>2670.4</v>
      </c>
      <c r="U40" s="81">
        <v>2179.54</v>
      </c>
      <c r="V40" s="81">
        <v>490.85999999999996</v>
      </c>
      <c r="W40" s="2">
        <v>6</v>
      </c>
      <c r="X40" s="2">
        <v>2226</v>
      </c>
      <c r="Y40" s="81">
        <v>2118</v>
      </c>
      <c r="Z40" s="81">
        <v>108</v>
      </c>
      <c r="AA40" s="2">
        <v>10</v>
      </c>
      <c r="AB40" s="2">
        <v>3595.1</v>
      </c>
      <c r="AC40" s="81">
        <v>3030.62</v>
      </c>
      <c r="AD40" s="81">
        <v>564.48</v>
      </c>
      <c r="AE40" s="2">
        <v>3</v>
      </c>
      <c r="AF40" s="2">
        <v>1269.5</v>
      </c>
      <c r="AG40" s="81">
        <v>1269.5</v>
      </c>
      <c r="AH40" s="81">
        <v>0</v>
      </c>
      <c r="AI40" s="2"/>
      <c r="AJ40" s="2"/>
      <c r="AK40" s="81"/>
      <c r="AL40" s="81"/>
      <c r="EC40" t="s">
        <v>21</v>
      </c>
      <c r="ED40" t="s">
        <v>211</v>
      </c>
      <c r="EE40" s="2"/>
      <c r="EF40" s="2">
        <v>14</v>
      </c>
      <c r="EG40" s="2">
        <v>2</v>
      </c>
      <c r="EH40" s="2">
        <v>2</v>
      </c>
      <c r="EI40" s="2">
        <v>2</v>
      </c>
      <c r="EJ40" s="2">
        <v>7</v>
      </c>
      <c r="EK40" s="2">
        <v>4</v>
      </c>
      <c r="EL40" s="2">
        <v>6</v>
      </c>
      <c r="EM40" s="2"/>
      <c r="FJ40">
        <f t="shared" si="47"/>
        <v>7</v>
      </c>
      <c r="FL40" t="s">
        <v>411</v>
      </c>
      <c r="FM40" t="s">
        <v>4</v>
      </c>
      <c r="FN40" s="2"/>
      <c r="FO40" s="2"/>
      <c r="FP40" s="2"/>
      <c r="FQ40" s="2">
        <v>102.15</v>
      </c>
      <c r="FR40" s="2">
        <v>933.6</v>
      </c>
      <c r="FS40" s="2"/>
      <c r="FT40" s="2"/>
      <c r="FU40" s="2"/>
      <c r="FV40" s="2"/>
      <c r="GS40" t="str">
        <f t="shared" si="48"/>
        <v>MOHAMED AHMED ISMAIL NASR</v>
      </c>
      <c r="GT40" t="str">
        <f>IFERROR(VLOOKUP(Table1[[#This Row],[Doctor Name]],'Doctors Data'!$A:$D,4,0),"")</f>
        <v>Ophthalmology</v>
      </c>
      <c r="GU40" t="str">
        <f t="shared" si="49"/>
        <v/>
      </c>
      <c r="GV40" t="str">
        <f t="shared" si="50"/>
        <v/>
      </c>
      <c r="GW40" t="str">
        <f t="shared" si="51"/>
        <v/>
      </c>
      <c r="GX40">
        <f t="shared" si="52"/>
        <v>102.15</v>
      </c>
      <c r="GY40">
        <f t="shared" si="53"/>
        <v>933.6</v>
      </c>
      <c r="GZ40" t="str">
        <f t="shared" si="54"/>
        <v/>
      </c>
      <c r="HA40" t="str">
        <f t="shared" si="55"/>
        <v/>
      </c>
      <c r="HB40" t="str">
        <f t="shared" si="56"/>
        <v/>
      </c>
      <c r="HC40" t="str">
        <f t="shared" si="57"/>
        <v/>
      </c>
      <c r="HD40" t="str">
        <f t="shared" si="58"/>
        <v/>
      </c>
      <c r="HE40" t="str">
        <f t="shared" si="59"/>
        <v/>
      </c>
      <c r="HF40" t="str">
        <f t="shared" si="60"/>
        <v/>
      </c>
      <c r="HG40" t="str">
        <f t="shared" si="61"/>
        <v/>
      </c>
      <c r="HH40" t="str">
        <f t="shared" si="62"/>
        <v/>
      </c>
      <c r="HI40" t="str">
        <f t="shared" si="63"/>
        <v/>
      </c>
      <c r="HJ40" t="str">
        <f t="shared" si="64"/>
        <v/>
      </c>
      <c r="HK40" t="str">
        <f t="shared" si="65"/>
        <v/>
      </c>
      <c r="HL40" t="str">
        <f t="shared" si="66"/>
        <v/>
      </c>
      <c r="HM40" t="str">
        <f t="shared" si="67"/>
        <v/>
      </c>
      <c r="HN40" t="str">
        <f t="shared" si="68"/>
        <v/>
      </c>
      <c r="HO40" t="str">
        <f t="shared" si="69"/>
        <v/>
      </c>
      <c r="HP40" t="str">
        <f t="shared" si="70"/>
        <v/>
      </c>
      <c r="HQ40" t="str">
        <f t="shared" si="71"/>
        <v/>
      </c>
      <c r="HR40" t="str">
        <f t="shared" si="72"/>
        <v/>
      </c>
      <c r="HS40" t="str">
        <f t="shared" si="73"/>
        <v/>
      </c>
      <c r="HT40" t="str">
        <f t="shared" si="74"/>
        <v/>
      </c>
      <c r="HU40" t="str">
        <f t="shared" si="75"/>
        <v/>
      </c>
      <c r="HV40" t="str">
        <f t="shared" si="76"/>
        <v/>
      </c>
      <c r="HW40" t="str">
        <f t="shared" si="77"/>
        <v/>
      </c>
      <c r="HX40" t="str">
        <f t="shared" si="78"/>
        <v/>
      </c>
      <c r="HY40" t="str">
        <f t="shared" si="79"/>
        <v/>
      </c>
    </row>
    <row r="41" spans="1:233" x14ac:dyDescent="0.25">
      <c r="A41" t="s">
        <v>75</v>
      </c>
      <c r="B41" t="s">
        <v>74</v>
      </c>
      <c r="C41" s="2"/>
      <c r="D41" s="2"/>
      <c r="E41" s="81"/>
      <c r="F41" s="81"/>
      <c r="G41" s="2">
        <v>2</v>
      </c>
      <c r="H41" s="2">
        <v>603.5</v>
      </c>
      <c r="I41" s="81">
        <v>603.5</v>
      </c>
      <c r="J41" s="81">
        <v>0</v>
      </c>
      <c r="K41" s="2">
        <v>3</v>
      </c>
      <c r="L41" s="2">
        <v>497</v>
      </c>
      <c r="M41" s="81">
        <v>497</v>
      </c>
      <c r="N41" s="81">
        <v>0</v>
      </c>
      <c r="O41" s="2">
        <v>4</v>
      </c>
      <c r="P41" s="2">
        <v>468.5</v>
      </c>
      <c r="Q41" s="81">
        <v>468.5</v>
      </c>
      <c r="R41" s="81">
        <v>0</v>
      </c>
      <c r="S41" s="2">
        <v>1</v>
      </c>
      <c r="T41" s="2">
        <v>109</v>
      </c>
      <c r="U41" s="81">
        <v>109</v>
      </c>
      <c r="V41" s="81">
        <v>0</v>
      </c>
      <c r="W41" s="2">
        <v>2</v>
      </c>
      <c r="X41" s="2">
        <v>389</v>
      </c>
      <c r="Y41" s="81">
        <v>389</v>
      </c>
      <c r="Z41" s="81">
        <v>0</v>
      </c>
      <c r="AA41" s="2">
        <v>5</v>
      </c>
      <c r="AB41" s="2">
        <v>606.5</v>
      </c>
      <c r="AC41" s="81">
        <v>606.5</v>
      </c>
      <c r="AD41" s="81">
        <v>0</v>
      </c>
      <c r="AE41" s="2">
        <v>1</v>
      </c>
      <c r="AF41" s="2">
        <v>138</v>
      </c>
      <c r="AG41" s="81">
        <v>138</v>
      </c>
      <c r="AH41" s="81">
        <v>0</v>
      </c>
      <c r="AI41" s="2"/>
      <c r="AJ41" s="2"/>
      <c r="AK41" s="81"/>
      <c r="AL41" s="81"/>
      <c r="EC41" t="s">
        <v>411</v>
      </c>
      <c r="ED41" t="s">
        <v>4</v>
      </c>
      <c r="EE41" s="2"/>
      <c r="EF41" s="2"/>
      <c r="EG41" s="2"/>
      <c r="EH41" s="2">
        <v>1</v>
      </c>
      <c r="EI41" s="2">
        <v>7</v>
      </c>
      <c r="EJ41" s="2"/>
      <c r="EK41" s="2"/>
      <c r="EL41" s="2"/>
      <c r="EM41" s="2"/>
      <c r="FJ41">
        <f t="shared" si="47"/>
        <v>2</v>
      </c>
      <c r="FL41" t="s">
        <v>54</v>
      </c>
      <c r="FM41" t="s">
        <v>41</v>
      </c>
      <c r="FN41" s="2"/>
      <c r="FO41" s="2">
        <v>2840</v>
      </c>
      <c r="FP41" s="2">
        <v>2143.9</v>
      </c>
      <c r="FQ41" s="2">
        <v>2578.5</v>
      </c>
      <c r="FR41" s="2">
        <v>4918.3</v>
      </c>
      <c r="FS41" s="2">
        <v>3002.7</v>
      </c>
      <c r="FT41" s="2">
        <v>3230.5</v>
      </c>
      <c r="FU41" s="2">
        <v>1346.3</v>
      </c>
      <c r="FV41" s="2"/>
      <c r="GS41" t="str">
        <f t="shared" si="48"/>
        <v>Mohamed Mohamed Ibrahim Elkhayat</v>
      </c>
      <c r="GT41" t="str">
        <f>IFERROR(VLOOKUP(Table1[[#This Row],[Doctor Name]],'Doctors Data'!$A:$D,4,0),"")</f>
        <v>E.N.T.</v>
      </c>
      <c r="GU41" t="str">
        <f t="shared" si="49"/>
        <v/>
      </c>
      <c r="GV41">
        <f t="shared" si="50"/>
        <v>2840</v>
      </c>
      <c r="GW41">
        <f t="shared" si="51"/>
        <v>2143.9</v>
      </c>
      <c r="GX41">
        <f t="shared" si="52"/>
        <v>2578.5</v>
      </c>
      <c r="GY41">
        <f t="shared" si="53"/>
        <v>4918.3</v>
      </c>
      <c r="GZ41">
        <f t="shared" si="54"/>
        <v>3002.7</v>
      </c>
      <c r="HA41">
        <f t="shared" si="55"/>
        <v>3230.5</v>
      </c>
      <c r="HB41">
        <f t="shared" si="56"/>
        <v>1346.3</v>
      </c>
      <c r="HC41" t="str">
        <f t="shared" si="57"/>
        <v/>
      </c>
      <c r="HD41" t="str">
        <f t="shared" si="58"/>
        <v/>
      </c>
      <c r="HE41" t="str">
        <f t="shared" si="59"/>
        <v/>
      </c>
      <c r="HF41" t="str">
        <f t="shared" si="60"/>
        <v/>
      </c>
      <c r="HG41" t="str">
        <f t="shared" si="61"/>
        <v/>
      </c>
      <c r="HH41" t="str">
        <f t="shared" si="62"/>
        <v/>
      </c>
      <c r="HI41" t="str">
        <f t="shared" si="63"/>
        <v/>
      </c>
      <c r="HJ41" t="str">
        <f t="shared" si="64"/>
        <v/>
      </c>
      <c r="HK41" t="str">
        <f t="shared" si="65"/>
        <v/>
      </c>
      <c r="HL41" t="str">
        <f t="shared" si="66"/>
        <v/>
      </c>
      <c r="HM41" t="str">
        <f t="shared" si="67"/>
        <v/>
      </c>
      <c r="HN41" t="str">
        <f t="shared" si="68"/>
        <v/>
      </c>
      <c r="HO41" t="str">
        <f t="shared" si="69"/>
        <v/>
      </c>
      <c r="HP41" t="str">
        <f t="shared" si="70"/>
        <v/>
      </c>
      <c r="HQ41" t="str">
        <f t="shared" si="71"/>
        <v/>
      </c>
      <c r="HR41" t="str">
        <f t="shared" si="72"/>
        <v/>
      </c>
      <c r="HS41" t="str">
        <f t="shared" si="73"/>
        <v/>
      </c>
      <c r="HT41" t="str">
        <f t="shared" si="74"/>
        <v/>
      </c>
      <c r="HU41" t="str">
        <f t="shared" si="75"/>
        <v/>
      </c>
      <c r="HV41" t="str">
        <f t="shared" si="76"/>
        <v/>
      </c>
      <c r="HW41" t="str">
        <f t="shared" si="77"/>
        <v/>
      </c>
      <c r="HX41" t="str">
        <f t="shared" si="78"/>
        <v/>
      </c>
      <c r="HY41" t="str">
        <f t="shared" si="79"/>
        <v/>
      </c>
    </row>
    <row r="42" spans="1:233" x14ac:dyDescent="0.25">
      <c r="A42" t="s">
        <v>26</v>
      </c>
      <c r="B42" t="s">
        <v>11</v>
      </c>
      <c r="C42" s="2">
        <v>1</v>
      </c>
      <c r="D42" s="2">
        <v>100</v>
      </c>
      <c r="E42" s="81">
        <v>100</v>
      </c>
      <c r="F42" s="81">
        <v>0</v>
      </c>
      <c r="G42" s="2">
        <v>11</v>
      </c>
      <c r="H42" s="2">
        <v>3062.8</v>
      </c>
      <c r="I42" s="81">
        <v>1806.13</v>
      </c>
      <c r="J42" s="81">
        <v>1256.67</v>
      </c>
      <c r="K42" s="2">
        <v>20</v>
      </c>
      <c r="L42" s="2">
        <v>6190.1</v>
      </c>
      <c r="M42" s="81">
        <v>4795.3099999999995</v>
      </c>
      <c r="N42" s="81">
        <v>1394.79</v>
      </c>
      <c r="O42" s="2">
        <v>16</v>
      </c>
      <c r="P42" s="2">
        <v>2789.5</v>
      </c>
      <c r="Q42" s="81">
        <v>2627.5</v>
      </c>
      <c r="R42" s="81">
        <v>162</v>
      </c>
      <c r="S42" s="2">
        <v>19</v>
      </c>
      <c r="T42" s="2">
        <v>4192.3999999999996</v>
      </c>
      <c r="U42" s="81">
        <v>3547.6</v>
      </c>
      <c r="V42" s="81">
        <v>644.79999999999995</v>
      </c>
      <c r="W42" s="2">
        <v>15</v>
      </c>
      <c r="X42" s="2">
        <v>2675</v>
      </c>
      <c r="Y42" s="81">
        <v>2675</v>
      </c>
      <c r="Z42" s="81">
        <v>0</v>
      </c>
      <c r="AA42" s="2">
        <v>13</v>
      </c>
      <c r="AB42" s="2">
        <v>3442</v>
      </c>
      <c r="AC42" s="81">
        <v>2601.4</v>
      </c>
      <c r="AD42" s="81">
        <v>840.6</v>
      </c>
      <c r="AE42" s="2">
        <v>2</v>
      </c>
      <c r="AF42" s="2">
        <v>477</v>
      </c>
      <c r="AG42" s="81">
        <v>477</v>
      </c>
      <c r="AH42" s="81">
        <v>0</v>
      </c>
      <c r="AI42" s="2"/>
      <c r="AJ42" s="2"/>
      <c r="AK42" s="81"/>
      <c r="AL42" s="81"/>
      <c r="EC42" t="s">
        <v>54</v>
      </c>
      <c r="ED42" t="s">
        <v>41</v>
      </c>
      <c r="EE42" s="2"/>
      <c r="EF42" s="2">
        <v>16</v>
      </c>
      <c r="EG42" s="2">
        <v>17</v>
      </c>
      <c r="EH42" s="2">
        <v>12</v>
      </c>
      <c r="EI42" s="2">
        <v>25</v>
      </c>
      <c r="EJ42" s="2">
        <v>17</v>
      </c>
      <c r="EK42" s="2">
        <v>14</v>
      </c>
      <c r="EL42" s="2">
        <v>6</v>
      </c>
      <c r="EM42" s="2"/>
      <c r="FJ42">
        <f t="shared" si="47"/>
        <v>7</v>
      </c>
      <c r="FL42" t="s">
        <v>212</v>
      </c>
      <c r="FM42" t="s">
        <v>211</v>
      </c>
      <c r="FN42" s="2"/>
      <c r="FO42" s="2"/>
      <c r="FP42" s="2"/>
      <c r="FQ42" s="2"/>
      <c r="FR42" s="2">
        <v>31.5</v>
      </c>
      <c r="FS42" s="2"/>
      <c r="FT42" s="2"/>
      <c r="FU42" s="2"/>
      <c r="FV42" s="2"/>
      <c r="GS42" t="str">
        <f t="shared" si="48"/>
        <v>Mohamed Screening Clinic Clinic</v>
      </c>
      <c r="GT42" t="str">
        <f>IFERROR(VLOOKUP(Table1[[#This Row],[Doctor Name]],'Doctors Data'!$A:$D,4,0),"")</f>
        <v>ER</v>
      </c>
      <c r="GU42" t="str">
        <f t="shared" si="49"/>
        <v/>
      </c>
      <c r="GV42" t="str">
        <f t="shared" si="50"/>
        <v/>
      </c>
      <c r="GW42" t="str">
        <f t="shared" si="51"/>
        <v/>
      </c>
      <c r="GX42" t="str">
        <f t="shared" si="52"/>
        <v/>
      </c>
      <c r="GY42">
        <f t="shared" si="53"/>
        <v>31.5</v>
      </c>
      <c r="GZ42" t="str">
        <f t="shared" si="54"/>
        <v/>
      </c>
      <c r="HA42" t="str">
        <f t="shared" si="55"/>
        <v/>
      </c>
      <c r="HB42" t="str">
        <f t="shared" si="56"/>
        <v/>
      </c>
      <c r="HC42" t="str">
        <f t="shared" si="57"/>
        <v/>
      </c>
      <c r="HD42" t="str">
        <f t="shared" si="58"/>
        <v/>
      </c>
      <c r="HE42" t="str">
        <f t="shared" si="59"/>
        <v/>
      </c>
      <c r="HF42" t="str">
        <f t="shared" si="60"/>
        <v/>
      </c>
      <c r="HG42" t="str">
        <f t="shared" si="61"/>
        <v/>
      </c>
      <c r="HH42" t="str">
        <f t="shared" si="62"/>
        <v/>
      </c>
      <c r="HI42" t="str">
        <f t="shared" si="63"/>
        <v/>
      </c>
      <c r="HJ42" t="str">
        <f t="shared" si="64"/>
        <v/>
      </c>
      <c r="HK42" t="str">
        <f t="shared" si="65"/>
        <v/>
      </c>
      <c r="HL42" t="str">
        <f t="shared" si="66"/>
        <v/>
      </c>
      <c r="HM42" t="str">
        <f t="shared" si="67"/>
        <v/>
      </c>
      <c r="HN42" t="str">
        <f t="shared" si="68"/>
        <v/>
      </c>
      <c r="HO42" t="str">
        <f t="shared" si="69"/>
        <v/>
      </c>
      <c r="HP42" t="str">
        <f t="shared" si="70"/>
        <v/>
      </c>
      <c r="HQ42" t="str">
        <f t="shared" si="71"/>
        <v/>
      </c>
      <c r="HR42" t="str">
        <f t="shared" si="72"/>
        <v/>
      </c>
      <c r="HS42" t="str">
        <f t="shared" si="73"/>
        <v/>
      </c>
      <c r="HT42" t="str">
        <f t="shared" si="74"/>
        <v/>
      </c>
      <c r="HU42" t="str">
        <f t="shared" si="75"/>
        <v/>
      </c>
      <c r="HV42" t="str">
        <f t="shared" si="76"/>
        <v/>
      </c>
      <c r="HW42" t="str">
        <f t="shared" si="77"/>
        <v/>
      </c>
      <c r="HX42" t="str">
        <f t="shared" si="78"/>
        <v/>
      </c>
      <c r="HY42" t="str">
        <f t="shared" si="79"/>
        <v/>
      </c>
    </row>
    <row r="43" spans="1:233" x14ac:dyDescent="0.25">
      <c r="A43" t="s">
        <v>65</v>
      </c>
      <c r="B43" t="s">
        <v>10</v>
      </c>
      <c r="C43" s="2"/>
      <c r="D43" s="2"/>
      <c r="E43" s="81"/>
      <c r="F43" s="81"/>
      <c r="G43" s="2">
        <v>5</v>
      </c>
      <c r="H43" s="2">
        <v>1169.1600000000001</v>
      </c>
      <c r="I43" s="81">
        <v>726.5</v>
      </c>
      <c r="J43" s="81">
        <v>442.66</v>
      </c>
      <c r="K43" s="2">
        <v>9</v>
      </c>
      <c r="L43" s="2">
        <v>3250.2</v>
      </c>
      <c r="M43" s="81">
        <v>1799.8</v>
      </c>
      <c r="N43" s="81">
        <v>1450.3999999999999</v>
      </c>
      <c r="O43" s="2">
        <v>9</v>
      </c>
      <c r="P43" s="2">
        <v>2420.77</v>
      </c>
      <c r="Q43" s="81">
        <v>1509.05</v>
      </c>
      <c r="R43" s="81">
        <v>911.71999999999991</v>
      </c>
      <c r="S43" s="2">
        <v>7</v>
      </c>
      <c r="T43" s="2">
        <v>1355.9000000000003</v>
      </c>
      <c r="U43" s="81">
        <v>1176.5</v>
      </c>
      <c r="V43" s="81">
        <v>179.39999999999998</v>
      </c>
      <c r="W43" s="2">
        <v>4</v>
      </c>
      <c r="X43" s="2">
        <v>2318.61</v>
      </c>
      <c r="Y43" s="81">
        <v>719.65</v>
      </c>
      <c r="Z43" s="81">
        <v>1598.9599999999996</v>
      </c>
      <c r="AA43" s="2">
        <v>10</v>
      </c>
      <c r="AB43" s="2">
        <v>3151.6800000000003</v>
      </c>
      <c r="AC43" s="81">
        <v>2442.2600000000002</v>
      </c>
      <c r="AD43" s="81">
        <v>709.42000000000007</v>
      </c>
      <c r="AE43" s="2">
        <v>4</v>
      </c>
      <c r="AF43" s="2">
        <v>906.12000000000012</v>
      </c>
      <c r="AG43" s="81">
        <v>789.79000000000019</v>
      </c>
      <c r="AH43" s="81">
        <v>116.33</v>
      </c>
      <c r="AI43" s="2"/>
      <c r="AJ43" s="2"/>
      <c r="AK43" s="81"/>
      <c r="AL43" s="81"/>
      <c r="EC43" t="s">
        <v>212</v>
      </c>
      <c r="ED43" t="s">
        <v>211</v>
      </c>
      <c r="EE43" s="2"/>
      <c r="EF43" s="2"/>
      <c r="EG43" s="2"/>
      <c r="EH43" s="2"/>
      <c r="EI43" s="2">
        <v>1</v>
      </c>
      <c r="EJ43" s="2"/>
      <c r="EK43" s="2"/>
      <c r="EL43" s="2"/>
      <c r="EM43" s="2"/>
      <c r="FJ43">
        <f t="shared" si="47"/>
        <v>1</v>
      </c>
      <c r="FL43" t="s">
        <v>27</v>
      </c>
      <c r="FM43" t="s">
        <v>12</v>
      </c>
      <c r="FN43" s="2"/>
      <c r="FO43" s="2">
        <v>4909.7999999999993</v>
      </c>
      <c r="FP43" s="2">
        <v>3215.5</v>
      </c>
      <c r="FQ43" s="2">
        <v>3652.5</v>
      </c>
      <c r="FR43" s="2">
        <v>4904.5</v>
      </c>
      <c r="FS43" s="2">
        <v>3668</v>
      </c>
      <c r="FT43" s="2">
        <v>3701</v>
      </c>
      <c r="FU43" s="2">
        <v>553.25</v>
      </c>
      <c r="FV43" s="2"/>
      <c r="GS43" t="str">
        <f t="shared" si="48"/>
        <v>MOHAMMED HASSAN EMAM NASSAR</v>
      </c>
      <c r="GT43" t="str">
        <f>IFERROR(VLOOKUP(Table1[[#This Row],[Doctor Name]],'Doctors Data'!$A:$D,4,0),"")</f>
        <v>Urology</v>
      </c>
      <c r="GU43" t="str">
        <f t="shared" si="49"/>
        <v/>
      </c>
      <c r="GV43">
        <f t="shared" si="50"/>
        <v>4909.7999999999993</v>
      </c>
      <c r="GW43">
        <f t="shared" si="51"/>
        <v>3215.5</v>
      </c>
      <c r="GX43">
        <f t="shared" si="52"/>
        <v>3652.5</v>
      </c>
      <c r="GY43">
        <f t="shared" si="53"/>
        <v>4904.5</v>
      </c>
      <c r="GZ43">
        <f t="shared" si="54"/>
        <v>3668</v>
      </c>
      <c r="HA43">
        <f t="shared" si="55"/>
        <v>3701</v>
      </c>
      <c r="HB43">
        <f t="shared" si="56"/>
        <v>553.25</v>
      </c>
      <c r="HC43" t="str">
        <f t="shared" si="57"/>
        <v/>
      </c>
      <c r="HD43" t="str">
        <f t="shared" si="58"/>
        <v/>
      </c>
      <c r="HE43" t="str">
        <f t="shared" si="59"/>
        <v/>
      </c>
      <c r="HF43" t="str">
        <f t="shared" si="60"/>
        <v/>
      </c>
      <c r="HG43" t="str">
        <f t="shared" si="61"/>
        <v/>
      </c>
      <c r="HH43" t="str">
        <f t="shared" si="62"/>
        <v/>
      </c>
      <c r="HI43" t="str">
        <f t="shared" si="63"/>
        <v/>
      </c>
      <c r="HJ43" t="str">
        <f t="shared" si="64"/>
        <v/>
      </c>
      <c r="HK43" t="str">
        <f t="shared" si="65"/>
        <v/>
      </c>
      <c r="HL43" t="str">
        <f t="shared" si="66"/>
        <v/>
      </c>
      <c r="HM43" t="str">
        <f t="shared" si="67"/>
        <v/>
      </c>
      <c r="HN43" t="str">
        <f t="shared" si="68"/>
        <v/>
      </c>
      <c r="HO43" t="str">
        <f t="shared" si="69"/>
        <v/>
      </c>
      <c r="HP43" t="str">
        <f t="shared" si="70"/>
        <v/>
      </c>
      <c r="HQ43" t="str">
        <f t="shared" si="71"/>
        <v/>
      </c>
      <c r="HR43" t="str">
        <f t="shared" si="72"/>
        <v/>
      </c>
      <c r="HS43" t="str">
        <f t="shared" si="73"/>
        <v/>
      </c>
      <c r="HT43" t="str">
        <f t="shared" si="74"/>
        <v/>
      </c>
      <c r="HU43" t="str">
        <f t="shared" si="75"/>
        <v/>
      </c>
      <c r="HV43" t="str">
        <f t="shared" si="76"/>
        <v/>
      </c>
      <c r="HW43" t="str">
        <f t="shared" si="77"/>
        <v/>
      </c>
      <c r="HX43" t="str">
        <f t="shared" si="78"/>
        <v/>
      </c>
      <c r="HY43" t="str">
        <f t="shared" si="79"/>
        <v/>
      </c>
    </row>
    <row r="44" spans="1:233" x14ac:dyDescent="0.25">
      <c r="A44" t="s">
        <v>56</v>
      </c>
      <c r="B44" t="s">
        <v>2</v>
      </c>
      <c r="C44" s="2"/>
      <c r="D44" s="2"/>
      <c r="E44" s="81"/>
      <c r="F44" s="81"/>
      <c r="G44" s="2"/>
      <c r="H44" s="2"/>
      <c r="I44" s="81"/>
      <c r="J44" s="81"/>
      <c r="K44" s="2">
        <v>5</v>
      </c>
      <c r="L44" s="2">
        <v>291</v>
      </c>
      <c r="M44" s="81">
        <v>291</v>
      </c>
      <c r="N44" s="81">
        <v>0</v>
      </c>
      <c r="O44" s="2">
        <v>9</v>
      </c>
      <c r="P44" s="2">
        <v>1093</v>
      </c>
      <c r="Q44" s="81">
        <v>780</v>
      </c>
      <c r="R44" s="81">
        <v>313</v>
      </c>
      <c r="S44" s="2">
        <v>9</v>
      </c>
      <c r="T44" s="2">
        <v>15487</v>
      </c>
      <c r="U44" s="81">
        <v>15487</v>
      </c>
      <c r="V44" s="81">
        <v>0</v>
      </c>
      <c r="W44" s="2">
        <v>7</v>
      </c>
      <c r="X44" s="2">
        <v>3680</v>
      </c>
      <c r="Y44" s="81">
        <v>3680</v>
      </c>
      <c r="Z44" s="81">
        <v>0</v>
      </c>
      <c r="AA44" s="2">
        <v>11</v>
      </c>
      <c r="AB44" s="2">
        <v>909.25</v>
      </c>
      <c r="AC44" s="81">
        <v>909.25</v>
      </c>
      <c r="AD44" s="81">
        <v>0</v>
      </c>
      <c r="AE44" s="2">
        <v>3</v>
      </c>
      <c r="AF44" s="2">
        <v>3200</v>
      </c>
      <c r="AG44" s="81">
        <v>3200</v>
      </c>
      <c r="AH44" s="81">
        <v>0</v>
      </c>
      <c r="AI44" s="2"/>
      <c r="AJ44" s="2"/>
      <c r="AK44" s="81"/>
      <c r="AL44" s="81"/>
      <c r="EC44" t="s">
        <v>27</v>
      </c>
      <c r="ED44" t="s">
        <v>12</v>
      </c>
      <c r="EE44" s="2"/>
      <c r="EF44" s="2">
        <v>7</v>
      </c>
      <c r="EG44" s="2">
        <v>7</v>
      </c>
      <c r="EH44" s="2">
        <v>7</v>
      </c>
      <c r="EI44" s="2">
        <v>11</v>
      </c>
      <c r="EJ44" s="2">
        <v>10</v>
      </c>
      <c r="EK44" s="2">
        <v>7</v>
      </c>
      <c r="EL44" s="2">
        <v>3</v>
      </c>
      <c r="EM44" s="2"/>
      <c r="FJ44">
        <f t="shared" si="47"/>
        <v>7</v>
      </c>
      <c r="FL44" t="s">
        <v>23</v>
      </c>
      <c r="FM44" t="s">
        <v>8</v>
      </c>
      <c r="FN44" s="2"/>
      <c r="FO44" s="2">
        <v>1511</v>
      </c>
      <c r="FP44" s="2">
        <v>687.5</v>
      </c>
      <c r="FQ44" s="2">
        <v>185</v>
      </c>
      <c r="FR44" s="2">
        <v>932</v>
      </c>
      <c r="FS44" s="2">
        <v>1346</v>
      </c>
      <c r="FT44" s="2">
        <v>204</v>
      </c>
      <c r="FU44" s="2"/>
      <c r="FV44" s="2"/>
      <c r="GS44" t="str">
        <f t="shared" si="48"/>
        <v>MONA MAHMOUD ABDULRAHMAN AL AWADI</v>
      </c>
      <c r="GT44" t="str">
        <f>IFERROR(VLOOKUP(Table1[[#This Row],[Doctor Name]],'Doctors Data'!$A:$D,4,0),"")</f>
        <v>Internal Medicine</v>
      </c>
      <c r="GU44" t="str">
        <f t="shared" si="49"/>
        <v/>
      </c>
      <c r="GV44">
        <f t="shared" si="50"/>
        <v>1511</v>
      </c>
      <c r="GW44">
        <f t="shared" si="51"/>
        <v>687.5</v>
      </c>
      <c r="GX44">
        <f t="shared" si="52"/>
        <v>185</v>
      </c>
      <c r="GY44">
        <f t="shared" si="53"/>
        <v>932</v>
      </c>
      <c r="GZ44">
        <f t="shared" si="54"/>
        <v>1346</v>
      </c>
      <c r="HA44">
        <f t="shared" si="55"/>
        <v>204</v>
      </c>
      <c r="HB44" t="str">
        <f t="shared" si="56"/>
        <v/>
      </c>
      <c r="HC44" t="str">
        <f t="shared" si="57"/>
        <v/>
      </c>
      <c r="HD44" t="str">
        <f t="shared" si="58"/>
        <v/>
      </c>
      <c r="HE44" t="str">
        <f t="shared" si="59"/>
        <v/>
      </c>
      <c r="HF44" t="str">
        <f t="shared" si="60"/>
        <v/>
      </c>
      <c r="HG44" t="str">
        <f t="shared" si="61"/>
        <v/>
      </c>
      <c r="HH44" t="str">
        <f t="shared" si="62"/>
        <v/>
      </c>
      <c r="HI44" t="str">
        <f t="shared" si="63"/>
        <v/>
      </c>
      <c r="HJ44" t="str">
        <f t="shared" si="64"/>
        <v/>
      </c>
      <c r="HK44" t="str">
        <f t="shared" si="65"/>
        <v/>
      </c>
      <c r="HL44" t="str">
        <f t="shared" si="66"/>
        <v/>
      </c>
      <c r="HM44" t="str">
        <f t="shared" si="67"/>
        <v/>
      </c>
      <c r="HN44" t="str">
        <f t="shared" si="68"/>
        <v/>
      </c>
      <c r="HO44" t="str">
        <f t="shared" si="69"/>
        <v/>
      </c>
      <c r="HP44" t="str">
        <f t="shared" si="70"/>
        <v/>
      </c>
      <c r="HQ44" t="str">
        <f t="shared" si="71"/>
        <v/>
      </c>
      <c r="HR44" t="str">
        <f t="shared" si="72"/>
        <v/>
      </c>
      <c r="HS44" t="str">
        <f t="shared" si="73"/>
        <v/>
      </c>
      <c r="HT44" t="str">
        <f t="shared" si="74"/>
        <v/>
      </c>
      <c r="HU44" t="str">
        <f t="shared" si="75"/>
        <v/>
      </c>
      <c r="HV44" t="str">
        <f t="shared" si="76"/>
        <v/>
      </c>
      <c r="HW44" t="str">
        <f t="shared" si="77"/>
        <v/>
      </c>
      <c r="HX44" t="str">
        <f t="shared" si="78"/>
        <v/>
      </c>
      <c r="HY44" t="str">
        <f t="shared" si="79"/>
        <v/>
      </c>
    </row>
    <row r="45" spans="1:233" x14ac:dyDescent="0.25">
      <c r="A45" t="s">
        <v>63</v>
      </c>
      <c r="B45" t="s">
        <v>2</v>
      </c>
      <c r="C45" s="2"/>
      <c r="D45" s="2"/>
      <c r="E45" s="81"/>
      <c r="F45" s="81"/>
      <c r="G45" s="2">
        <v>2</v>
      </c>
      <c r="H45" s="2">
        <v>1683.32</v>
      </c>
      <c r="I45" s="81">
        <v>202.81</v>
      </c>
      <c r="J45" s="81">
        <v>1480.5100000000002</v>
      </c>
      <c r="K45" s="2">
        <v>3</v>
      </c>
      <c r="L45" s="2">
        <v>1398.01</v>
      </c>
      <c r="M45" s="81">
        <v>1398.01</v>
      </c>
      <c r="N45" s="81">
        <v>0</v>
      </c>
      <c r="O45" s="2">
        <v>2</v>
      </c>
      <c r="P45" s="2">
        <v>2487</v>
      </c>
      <c r="Q45" s="81">
        <v>2487</v>
      </c>
      <c r="R45" s="81">
        <v>0</v>
      </c>
      <c r="S45" s="2">
        <v>1</v>
      </c>
      <c r="T45" s="2">
        <v>399.01</v>
      </c>
      <c r="U45" s="81">
        <v>399.01</v>
      </c>
      <c r="V45" s="81">
        <v>0</v>
      </c>
      <c r="W45" s="2">
        <v>4</v>
      </c>
      <c r="X45" s="2">
        <v>6030.25</v>
      </c>
      <c r="Y45" s="81">
        <v>272.66000000000003</v>
      </c>
      <c r="Z45" s="81">
        <v>5757.59</v>
      </c>
      <c r="AA45" s="2"/>
      <c r="AB45" s="2"/>
      <c r="AC45" s="81">
        <v>0</v>
      </c>
      <c r="AD45" s="81">
        <v>0</v>
      </c>
      <c r="AE45" s="2">
        <v>1</v>
      </c>
      <c r="AF45" s="2">
        <v>1831</v>
      </c>
      <c r="AG45" s="81">
        <v>1831</v>
      </c>
      <c r="AH45" s="81">
        <v>0</v>
      </c>
      <c r="AI45" s="2"/>
      <c r="AJ45" s="2"/>
      <c r="AK45" s="81"/>
      <c r="AL45" s="81"/>
      <c r="EC45" t="s">
        <v>23</v>
      </c>
      <c r="ED45" t="s">
        <v>8</v>
      </c>
      <c r="EE45" s="2"/>
      <c r="EF45" s="2">
        <v>4</v>
      </c>
      <c r="EG45" s="2">
        <v>2</v>
      </c>
      <c r="EH45" s="2">
        <v>2</v>
      </c>
      <c r="EI45" s="2">
        <v>4</v>
      </c>
      <c r="EJ45" s="2">
        <v>3</v>
      </c>
      <c r="EK45" s="2">
        <v>1</v>
      </c>
      <c r="EL45" s="2"/>
      <c r="EM45" s="2"/>
      <c r="FJ45">
        <f t="shared" si="47"/>
        <v>6</v>
      </c>
      <c r="FL45" t="s">
        <v>222</v>
      </c>
      <c r="FM45" t="s">
        <v>42</v>
      </c>
      <c r="FN45" s="2"/>
      <c r="FO45" s="2"/>
      <c r="FP45" s="2">
        <v>312.5</v>
      </c>
      <c r="FQ45" s="2">
        <v>1123.32</v>
      </c>
      <c r="FR45" s="2">
        <v>69.2</v>
      </c>
      <c r="FS45" s="2">
        <v>162.47</v>
      </c>
      <c r="FT45" s="2">
        <v>291.3</v>
      </c>
      <c r="FU45" s="2">
        <v>62.18</v>
      </c>
      <c r="FV45" s="2"/>
      <c r="GS45" t="str">
        <f t="shared" si="48"/>
        <v>Mosab Ibrahim Hassan Saleh</v>
      </c>
      <c r="GT45" t="str">
        <f>IFERROR(VLOOKUP(Table1[[#This Row],[Doctor Name]],'Doctors Data'!$A:$D,4,0),"")</f>
        <v>General Surgery</v>
      </c>
      <c r="GU45" t="str">
        <f t="shared" si="49"/>
        <v/>
      </c>
      <c r="GV45" t="str">
        <f t="shared" si="50"/>
        <v/>
      </c>
      <c r="GW45">
        <f t="shared" si="51"/>
        <v>312.5</v>
      </c>
      <c r="GX45">
        <f t="shared" si="52"/>
        <v>1123.32</v>
      </c>
      <c r="GY45">
        <f t="shared" si="53"/>
        <v>69.2</v>
      </c>
      <c r="GZ45">
        <f t="shared" si="54"/>
        <v>162.47</v>
      </c>
      <c r="HA45">
        <f t="shared" si="55"/>
        <v>291.3</v>
      </c>
      <c r="HB45">
        <f t="shared" si="56"/>
        <v>62.18</v>
      </c>
      <c r="HC45" t="str">
        <f t="shared" si="57"/>
        <v/>
      </c>
      <c r="HD45" t="str">
        <f t="shared" si="58"/>
        <v/>
      </c>
      <c r="HE45" t="str">
        <f t="shared" si="59"/>
        <v/>
      </c>
      <c r="HF45" t="str">
        <f t="shared" si="60"/>
        <v/>
      </c>
      <c r="HG45" t="str">
        <f t="shared" si="61"/>
        <v/>
      </c>
      <c r="HH45" t="str">
        <f t="shared" si="62"/>
        <v/>
      </c>
      <c r="HI45" t="str">
        <f t="shared" si="63"/>
        <v/>
      </c>
      <c r="HJ45" t="str">
        <f t="shared" si="64"/>
        <v/>
      </c>
      <c r="HK45" t="str">
        <f t="shared" si="65"/>
        <v/>
      </c>
      <c r="HL45" t="str">
        <f t="shared" si="66"/>
        <v/>
      </c>
      <c r="HM45" t="str">
        <f t="shared" si="67"/>
        <v/>
      </c>
      <c r="HN45" t="str">
        <f t="shared" si="68"/>
        <v/>
      </c>
      <c r="HO45" t="str">
        <f t="shared" si="69"/>
        <v/>
      </c>
      <c r="HP45" t="str">
        <f t="shared" si="70"/>
        <v/>
      </c>
      <c r="HQ45" t="str">
        <f t="shared" si="71"/>
        <v/>
      </c>
      <c r="HR45" t="str">
        <f t="shared" si="72"/>
        <v/>
      </c>
      <c r="HS45" t="str">
        <f t="shared" si="73"/>
        <v/>
      </c>
      <c r="HT45" t="str">
        <f t="shared" si="74"/>
        <v/>
      </c>
      <c r="HU45" t="str">
        <f t="shared" si="75"/>
        <v/>
      </c>
      <c r="HV45" t="str">
        <f t="shared" si="76"/>
        <v/>
      </c>
      <c r="HW45" t="str">
        <f t="shared" si="77"/>
        <v/>
      </c>
      <c r="HX45" t="str">
        <f t="shared" si="78"/>
        <v/>
      </c>
      <c r="HY45" t="str">
        <f t="shared" si="79"/>
        <v/>
      </c>
    </row>
    <row r="46" spans="1:233" x14ac:dyDescent="0.25">
      <c r="A46" t="s">
        <v>21</v>
      </c>
      <c r="B46" t="s">
        <v>211</v>
      </c>
      <c r="C46" s="2"/>
      <c r="D46" s="2"/>
      <c r="E46" s="81"/>
      <c r="F46" s="81"/>
      <c r="G46" s="2">
        <v>14</v>
      </c>
      <c r="H46" s="2">
        <v>5138.54</v>
      </c>
      <c r="I46" s="81">
        <v>4720.34</v>
      </c>
      <c r="J46" s="81">
        <v>418.2</v>
      </c>
      <c r="K46" s="2">
        <v>2</v>
      </c>
      <c r="L46" s="2">
        <v>946.17</v>
      </c>
      <c r="M46" s="81">
        <v>946.17</v>
      </c>
      <c r="N46" s="81">
        <v>0</v>
      </c>
      <c r="O46" s="2">
        <v>2</v>
      </c>
      <c r="P46" s="2">
        <v>1084.18</v>
      </c>
      <c r="Q46" s="81">
        <v>1084.18</v>
      </c>
      <c r="R46" s="81">
        <v>0</v>
      </c>
      <c r="S46" s="2">
        <v>2</v>
      </c>
      <c r="T46" s="2">
        <v>588.87</v>
      </c>
      <c r="U46" s="81">
        <v>588.87</v>
      </c>
      <c r="V46" s="81">
        <v>0</v>
      </c>
      <c r="W46" s="2">
        <v>7</v>
      </c>
      <c r="X46" s="2">
        <v>2165.69</v>
      </c>
      <c r="Y46" s="81">
        <v>2082.8900000000003</v>
      </c>
      <c r="Z46" s="81">
        <v>82.8</v>
      </c>
      <c r="AA46" s="2">
        <v>4</v>
      </c>
      <c r="AB46" s="2">
        <v>1182.02</v>
      </c>
      <c r="AC46" s="81">
        <v>1182.02</v>
      </c>
      <c r="AD46" s="81">
        <v>0</v>
      </c>
      <c r="AE46" s="2">
        <v>6</v>
      </c>
      <c r="AF46" s="2">
        <v>1477</v>
      </c>
      <c r="AG46" s="81">
        <v>1396</v>
      </c>
      <c r="AH46" s="81">
        <v>81</v>
      </c>
      <c r="AI46" s="2"/>
      <c r="AJ46" s="2"/>
      <c r="AK46" s="81"/>
      <c r="AL46" s="81"/>
      <c r="EC46" t="s">
        <v>222</v>
      </c>
      <c r="ED46" t="s">
        <v>42</v>
      </c>
      <c r="EE46" s="2"/>
      <c r="EF46" s="2"/>
      <c r="EG46" s="2">
        <v>2</v>
      </c>
      <c r="EH46" s="2">
        <v>3</v>
      </c>
      <c r="EI46" s="2">
        <v>1</v>
      </c>
      <c r="EJ46" s="2">
        <v>2</v>
      </c>
      <c r="EK46" s="2">
        <v>1</v>
      </c>
      <c r="EL46" s="2">
        <v>1</v>
      </c>
      <c r="EM46" s="2"/>
      <c r="FJ46">
        <f t="shared" si="47"/>
        <v>6</v>
      </c>
      <c r="FL46" t="s">
        <v>24</v>
      </c>
      <c r="FM46" t="s">
        <v>9</v>
      </c>
      <c r="FN46" s="2"/>
      <c r="FO46" s="2">
        <v>2834</v>
      </c>
      <c r="FP46" s="2">
        <v>4478</v>
      </c>
      <c r="FQ46" s="2">
        <v>1485</v>
      </c>
      <c r="FR46" s="2">
        <v>3183.25</v>
      </c>
      <c r="FS46" s="2">
        <v>2486.5</v>
      </c>
      <c r="FT46" s="2">
        <v>1372.7</v>
      </c>
      <c r="FU46" s="2">
        <v>4674</v>
      </c>
      <c r="FV46" s="2"/>
      <c r="GS46" t="str">
        <f t="shared" si="48"/>
        <v>NABILA TAHA ALI SAFAN</v>
      </c>
      <c r="GT46" t="str">
        <f>IFERROR(VLOOKUP(Table1[[#This Row],[Doctor Name]],'Doctors Data'!$A:$D,4,0),"")</f>
        <v>OBE &amp; GYN</v>
      </c>
      <c r="GU46" t="str">
        <f t="shared" si="49"/>
        <v/>
      </c>
      <c r="GV46">
        <f t="shared" si="50"/>
        <v>2834</v>
      </c>
      <c r="GW46">
        <f t="shared" si="51"/>
        <v>4478</v>
      </c>
      <c r="GX46">
        <f t="shared" si="52"/>
        <v>1485</v>
      </c>
      <c r="GY46">
        <f t="shared" si="53"/>
        <v>3183.25</v>
      </c>
      <c r="GZ46">
        <f t="shared" si="54"/>
        <v>2486.5</v>
      </c>
      <c r="HA46">
        <f t="shared" si="55"/>
        <v>1372.7</v>
      </c>
      <c r="HB46">
        <f t="shared" si="56"/>
        <v>4674</v>
      </c>
      <c r="HC46" t="str">
        <f t="shared" si="57"/>
        <v/>
      </c>
      <c r="HD46" t="str">
        <f t="shared" si="58"/>
        <v/>
      </c>
      <c r="HE46" t="str">
        <f t="shared" si="59"/>
        <v/>
      </c>
      <c r="HF46" t="str">
        <f t="shared" si="60"/>
        <v/>
      </c>
      <c r="HG46" t="str">
        <f t="shared" si="61"/>
        <v/>
      </c>
      <c r="HH46" t="str">
        <f t="shared" si="62"/>
        <v/>
      </c>
      <c r="HI46" t="str">
        <f t="shared" si="63"/>
        <v/>
      </c>
      <c r="HJ46" t="str">
        <f t="shared" si="64"/>
        <v/>
      </c>
      <c r="HK46" t="str">
        <f t="shared" si="65"/>
        <v/>
      </c>
      <c r="HL46" t="str">
        <f t="shared" si="66"/>
        <v/>
      </c>
      <c r="HM46" t="str">
        <f t="shared" si="67"/>
        <v/>
      </c>
      <c r="HN46" t="str">
        <f t="shared" si="68"/>
        <v/>
      </c>
      <c r="HO46" t="str">
        <f t="shared" si="69"/>
        <v/>
      </c>
      <c r="HP46" t="str">
        <f t="shared" si="70"/>
        <v/>
      </c>
      <c r="HQ46" t="str">
        <f t="shared" si="71"/>
        <v/>
      </c>
      <c r="HR46" t="str">
        <f t="shared" si="72"/>
        <v/>
      </c>
      <c r="HS46" t="str">
        <f t="shared" si="73"/>
        <v/>
      </c>
      <c r="HT46" t="str">
        <f t="shared" si="74"/>
        <v/>
      </c>
      <c r="HU46" t="str">
        <f t="shared" si="75"/>
        <v/>
      </c>
      <c r="HV46" t="str">
        <f t="shared" si="76"/>
        <v/>
      </c>
      <c r="HW46" t="str">
        <f t="shared" si="77"/>
        <v/>
      </c>
      <c r="HX46" t="str">
        <f t="shared" si="78"/>
        <v/>
      </c>
      <c r="HY46" t="str">
        <f t="shared" si="79"/>
        <v/>
      </c>
    </row>
    <row r="47" spans="1:233" x14ac:dyDescent="0.25">
      <c r="A47" t="s">
        <v>411</v>
      </c>
      <c r="B47" t="s">
        <v>4</v>
      </c>
      <c r="C47" s="2"/>
      <c r="D47" s="2"/>
      <c r="E47" s="81"/>
      <c r="F47" s="81"/>
      <c r="G47" s="2"/>
      <c r="H47" s="2"/>
      <c r="I47" s="81"/>
      <c r="J47" s="81"/>
      <c r="K47" s="2"/>
      <c r="L47" s="2"/>
      <c r="M47" s="81"/>
      <c r="N47" s="81"/>
      <c r="O47" s="2">
        <v>1</v>
      </c>
      <c r="P47" s="2">
        <v>102.15</v>
      </c>
      <c r="Q47" s="81">
        <v>9</v>
      </c>
      <c r="R47" s="81">
        <v>93.15</v>
      </c>
      <c r="S47" s="2">
        <v>7</v>
      </c>
      <c r="T47" s="2">
        <v>933.6</v>
      </c>
      <c r="U47" s="81">
        <v>933.6</v>
      </c>
      <c r="V47" s="81">
        <v>0</v>
      </c>
      <c r="W47" s="2"/>
      <c r="X47" s="2"/>
      <c r="Y47" s="81"/>
      <c r="Z47" s="81"/>
      <c r="AA47" s="2"/>
      <c r="AB47" s="2"/>
      <c r="AC47" s="81"/>
      <c r="AD47" s="81"/>
      <c r="AE47" s="2"/>
      <c r="AF47" s="2"/>
      <c r="AG47" s="81"/>
      <c r="AH47" s="81"/>
      <c r="AI47" s="2"/>
      <c r="AJ47" s="2"/>
      <c r="AK47" s="81"/>
      <c r="AL47" s="81"/>
      <c r="EC47" t="s">
        <v>24</v>
      </c>
      <c r="ED47" t="s">
        <v>9</v>
      </c>
      <c r="EE47" s="2"/>
      <c r="EF47" s="2">
        <v>13</v>
      </c>
      <c r="EG47" s="2">
        <v>17</v>
      </c>
      <c r="EH47" s="2">
        <v>6</v>
      </c>
      <c r="EI47" s="2">
        <v>12</v>
      </c>
      <c r="EJ47" s="2">
        <v>10</v>
      </c>
      <c r="EK47" s="2">
        <v>5</v>
      </c>
      <c r="EL47" s="2">
        <v>2</v>
      </c>
      <c r="EM47" s="2"/>
      <c r="FJ47">
        <f t="shared" si="47"/>
        <v>7</v>
      </c>
      <c r="FL47" t="s">
        <v>223</v>
      </c>
      <c r="FM47" t="s">
        <v>13</v>
      </c>
      <c r="FN47" s="2"/>
      <c r="FO47" s="2"/>
      <c r="FP47" s="2">
        <v>999</v>
      </c>
      <c r="FQ47" s="2">
        <v>1299</v>
      </c>
      <c r="FR47" s="2">
        <v>95</v>
      </c>
      <c r="FS47" s="2">
        <v>242</v>
      </c>
      <c r="FT47" s="2">
        <v>1798</v>
      </c>
      <c r="FU47" s="2">
        <v>1798</v>
      </c>
      <c r="FV47" s="2"/>
      <c r="GS47" t="str">
        <f t="shared" si="48"/>
        <v>NADA MOHAMED RATEB JAWISH</v>
      </c>
      <c r="GT47" t="str">
        <f>IFERROR(VLOOKUP(Table1[[#This Row],[Doctor Name]],'Doctors Data'!$A:$D,4,0),"")</f>
        <v>Nutrition</v>
      </c>
      <c r="GU47" t="str">
        <f t="shared" si="49"/>
        <v/>
      </c>
      <c r="GV47" t="str">
        <f t="shared" si="50"/>
        <v/>
      </c>
      <c r="GW47">
        <f t="shared" si="51"/>
        <v>999</v>
      </c>
      <c r="GX47">
        <f t="shared" si="52"/>
        <v>1299</v>
      </c>
      <c r="GY47">
        <f t="shared" si="53"/>
        <v>95</v>
      </c>
      <c r="GZ47">
        <f t="shared" si="54"/>
        <v>242</v>
      </c>
      <c r="HA47">
        <f t="shared" si="55"/>
        <v>1798</v>
      </c>
      <c r="HB47">
        <f t="shared" si="56"/>
        <v>1798</v>
      </c>
      <c r="HC47" t="str">
        <f t="shared" si="57"/>
        <v/>
      </c>
      <c r="HD47" t="str">
        <f t="shared" si="58"/>
        <v/>
      </c>
      <c r="HE47" t="str">
        <f t="shared" si="59"/>
        <v/>
      </c>
      <c r="HF47" t="str">
        <f t="shared" si="60"/>
        <v/>
      </c>
      <c r="HG47" t="str">
        <f t="shared" si="61"/>
        <v/>
      </c>
      <c r="HH47" t="str">
        <f t="shared" si="62"/>
        <v/>
      </c>
      <c r="HI47" t="str">
        <f t="shared" si="63"/>
        <v/>
      </c>
      <c r="HJ47" t="str">
        <f t="shared" si="64"/>
        <v/>
      </c>
      <c r="HK47" t="str">
        <f t="shared" si="65"/>
        <v/>
      </c>
      <c r="HL47" t="str">
        <f t="shared" si="66"/>
        <v/>
      </c>
      <c r="HM47" t="str">
        <f t="shared" si="67"/>
        <v/>
      </c>
      <c r="HN47" t="str">
        <f t="shared" si="68"/>
        <v/>
      </c>
      <c r="HO47" t="str">
        <f t="shared" si="69"/>
        <v/>
      </c>
      <c r="HP47" t="str">
        <f t="shared" si="70"/>
        <v/>
      </c>
      <c r="HQ47" t="str">
        <f t="shared" si="71"/>
        <v/>
      </c>
      <c r="HR47" t="str">
        <f t="shared" si="72"/>
        <v/>
      </c>
      <c r="HS47" t="str">
        <f t="shared" si="73"/>
        <v/>
      </c>
      <c r="HT47" t="str">
        <f t="shared" si="74"/>
        <v/>
      </c>
      <c r="HU47" t="str">
        <f t="shared" si="75"/>
        <v/>
      </c>
      <c r="HV47" t="str">
        <f t="shared" si="76"/>
        <v/>
      </c>
      <c r="HW47" t="str">
        <f t="shared" si="77"/>
        <v/>
      </c>
      <c r="HX47" t="str">
        <f t="shared" si="78"/>
        <v/>
      </c>
      <c r="HY47" t="str">
        <f t="shared" si="79"/>
        <v/>
      </c>
    </row>
    <row r="48" spans="1:233" x14ac:dyDescent="0.25">
      <c r="A48" t="s">
        <v>54</v>
      </c>
      <c r="B48" t="s">
        <v>41</v>
      </c>
      <c r="C48" s="2"/>
      <c r="D48" s="2"/>
      <c r="E48" s="81"/>
      <c r="F48" s="81"/>
      <c r="G48" s="2">
        <v>16</v>
      </c>
      <c r="H48" s="2">
        <v>2840</v>
      </c>
      <c r="I48" s="81">
        <v>2840</v>
      </c>
      <c r="J48" s="81">
        <v>0</v>
      </c>
      <c r="K48" s="2">
        <v>17</v>
      </c>
      <c r="L48" s="2">
        <v>2143.9</v>
      </c>
      <c r="M48" s="81">
        <v>1784.8899999999999</v>
      </c>
      <c r="N48" s="81">
        <v>359.01</v>
      </c>
      <c r="O48" s="2">
        <v>12</v>
      </c>
      <c r="P48" s="2">
        <v>2578.5</v>
      </c>
      <c r="Q48" s="81">
        <v>2578.5</v>
      </c>
      <c r="R48" s="81">
        <v>0</v>
      </c>
      <c r="S48" s="2">
        <v>25</v>
      </c>
      <c r="T48" s="2">
        <v>4918.3</v>
      </c>
      <c r="U48" s="81">
        <v>4532.83</v>
      </c>
      <c r="V48" s="81">
        <v>385.47</v>
      </c>
      <c r="W48" s="2">
        <v>17</v>
      </c>
      <c r="X48" s="2">
        <v>3002.7</v>
      </c>
      <c r="Y48" s="81">
        <v>2810</v>
      </c>
      <c r="Z48" s="81">
        <v>192.7</v>
      </c>
      <c r="AA48" s="2">
        <v>14</v>
      </c>
      <c r="AB48" s="2">
        <v>3230.5</v>
      </c>
      <c r="AC48" s="81">
        <v>3086.5</v>
      </c>
      <c r="AD48" s="81">
        <v>144</v>
      </c>
      <c r="AE48" s="2">
        <v>6</v>
      </c>
      <c r="AF48" s="2">
        <v>1346.3</v>
      </c>
      <c r="AG48" s="81">
        <v>1195.73</v>
      </c>
      <c r="AH48" s="81">
        <v>150.57</v>
      </c>
      <c r="AI48" s="2"/>
      <c r="AJ48" s="2"/>
      <c r="AK48" s="81"/>
      <c r="AL48" s="81"/>
      <c r="EC48" t="s">
        <v>223</v>
      </c>
      <c r="ED48" t="s">
        <v>13</v>
      </c>
      <c r="EE48" s="2"/>
      <c r="EF48" s="2"/>
      <c r="EG48" s="2">
        <v>1</v>
      </c>
      <c r="EH48" s="2">
        <v>1</v>
      </c>
      <c r="EI48" s="2">
        <v>1</v>
      </c>
      <c r="EJ48" s="2">
        <v>1</v>
      </c>
      <c r="EK48" s="2">
        <v>1</v>
      </c>
      <c r="EL48" s="2">
        <v>2</v>
      </c>
      <c r="EM48" s="2"/>
      <c r="FJ48">
        <f t="shared" si="47"/>
        <v>6</v>
      </c>
      <c r="FL48" t="s">
        <v>3</v>
      </c>
      <c r="FM48" t="s">
        <v>50</v>
      </c>
      <c r="FN48" s="2">
        <v>827.5</v>
      </c>
      <c r="FO48" s="2">
        <v>455.49999999999994</v>
      </c>
      <c r="FP48" s="2">
        <v>1644.18</v>
      </c>
      <c r="FQ48" s="2">
        <v>731.25999999999988</v>
      </c>
      <c r="FR48" s="2">
        <v>1063.7999999999997</v>
      </c>
      <c r="FS48" s="2">
        <v>769.62000000000012</v>
      </c>
      <c r="FT48" s="2">
        <v>492.85</v>
      </c>
      <c r="FU48" s="2">
        <v>392.35</v>
      </c>
      <c r="FV48" s="2"/>
      <c r="GS48" t="str">
        <f t="shared" si="48"/>
        <v>Not Specified</v>
      </c>
      <c r="GT48" t="str">
        <f>IFERROR(VLOOKUP(Table1[[#This Row],[Doctor Name]],'Doctors Data'!$A:$D,4,0),"")</f>
        <v>Other</v>
      </c>
      <c r="GU48">
        <f t="shared" si="49"/>
        <v>827.5</v>
      </c>
      <c r="GV48">
        <f t="shared" si="50"/>
        <v>455.49999999999994</v>
      </c>
      <c r="GW48">
        <f t="shared" si="51"/>
        <v>1644.18</v>
      </c>
      <c r="GX48">
        <f t="shared" si="52"/>
        <v>731.25999999999988</v>
      </c>
      <c r="GY48">
        <f t="shared" si="53"/>
        <v>1063.7999999999997</v>
      </c>
      <c r="GZ48">
        <f t="shared" si="54"/>
        <v>769.62000000000012</v>
      </c>
      <c r="HA48">
        <f t="shared" si="55"/>
        <v>492.85</v>
      </c>
      <c r="HB48">
        <f t="shared" si="56"/>
        <v>392.35</v>
      </c>
      <c r="HC48" t="str">
        <f t="shared" si="57"/>
        <v/>
      </c>
      <c r="HD48" t="str">
        <f t="shared" si="58"/>
        <v/>
      </c>
      <c r="HE48" t="str">
        <f t="shared" si="59"/>
        <v/>
      </c>
      <c r="HF48" t="str">
        <f t="shared" si="60"/>
        <v/>
      </c>
      <c r="HG48" t="str">
        <f t="shared" si="61"/>
        <v/>
      </c>
      <c r="HH48" t="str">
        <f t="shared" si="62"/>
        <v/>
      </c>
      <c r="HI48" t="str">
        <f t="shared" si="63"/>
        <v/>
      </c>
      <c r="HJ48" t="str">
        <f t="shared" si="64"/>
        <v/>
      </c>
      <c r="HK48" t="str">
        <f t="shared" si="65"/>
        <v/>
      </c>
      <c r="HL48" t="str">
        <f t="shared" si="66"/>
        <v/>
      </c>
      <c r="HM48" t="str">
        <f t="shared" si="67"/>
        <v/>
      </c>
      <c r="HN48" t="str">
        <f t="shared" si="68"/>
        <v/>
      </c>
      <c r="HO48" t="str">
        <f t="shared" si="69"/>
        <v/>
      </c>
      <c r="HP48" t="str">
        <f t="shared" si="70"/>
        <v/>
      </c>
      <c r="HQ48" t="str">
        <f t="shared" si="71"/>
        <v/>
      </c>
      <c r="HR48" t="str">
        <f t="shared" si="72"/>
        <v/>
      </c>
      <c r="HS48" t="str">
        <f t="shared" si="73"/>
        <v/>
      </c>
      <c r="HT48" t="str">
        <f t="shared" si="74"/>
        <v/>
      </c>
      <c r="HU48" t="str">
        <f t="shared" si="75"/>
        <v/>
      </c>
      <c r="HV48" t="str">
        <f t="shared" si="76"/>
        <v/>
      </c>
      <c r="HW48" t="str">
        <f t="shared" si="77"/>
        <v/>
      </c>
      <c r="HX48" t="str">
        <f t="shared" si="78"/>
        <v/>
      </c>
      <c r="HY48" t="str">
        <f t="shared" si="79"/>
        <v/>
      </c>
    </row>
    <row r="49" spans="1:233" x14ac:dyDescent="0.25">
      <c r="A49" t="s">
        <v>212</v>
      </c>
      <c r="B49" t="s">
        <v>211</v>
      </c>
      <c r="C49" s="2"/>
      <c r="D49" s="2"/>
      <c r="E49" s="81"/>
      <c r="F49" s="81"/>
      <c r="G49" s="2"/>
      <c r="H49" s="2"/>
      <c r="I49" s="81"/>
      <c r="J49" s="81"/>
      <c r="K49" s="2"/>
      <c r="L49" s="2"/>
      <c r="M49" s="81"/>
      <c r="N49" s="81"/>
      <c r="O49" s="2"/>
      <c r="P49" s="2"/>
      <c r="Q49" s="81"/>
      <c r="R49" s="81"/>
      <c r="S49" s="2">
        <v>1</v>
      </c>
      <c r="T49" s="2">
        <v>31.5</v>
      </c>
      <c r="U49" s="81">
        <v>31.5</v>
      </c>
      <c r="V49" s="81">
        <v>0</v>
      </c>
      <c r="W49" s="2"/>
      <c r="X49" s="2"/>
      <c r="Y49" s="81"/>
      <c r="Z49" s="81"/>
      <c r="AA49" s="2"/>
      <c r="AB49" s="2"/>
      <c r="AC49" s="81"/>
      <c r="AD49" s="81"/>
      <c r="AE49" s="2"/>
      <c r="AF49" s="2"/>
      <c r="AG49" s="81"/>
      <c r="AH49" s="81"/>
      <c r="AI49" s="2"/>
      <c r="AJ49" s="2"/>
      <c r="AK49" s="81"/>
      <c r="AL49" s="81"/>
      <c r="EC49" t="s">
        <v>81</v>
      </c>
      <c r="ED49" t="s">
        <v>2</v>
      </c>
      <c r="EE49" s="2"/>
      <c r="EF49" s="2"/>
      <c r="EG49" s="2">
        <v>3</v>
      </c>
      <c r="EH49" s="2">
        <v>1</v>
      </c>
      <c r="EI49" s="2">
        <v>1</v>
      </c>
      <c r="EJ49" s="2">
        <v>2</v>
      </c>
      <c r="EK49" s="2">
        <v>1</v>
      </c>
      <c r="EL49" s="2"/>
      <c r="EM49" s="2"/>
      <c r="FJ49">
        <f t="shared" si="47"/>
        <v>5</v>
      </c>
      <c r="FL49" t="s">
        <v>81</v>
      </c>
      <c r="FM49" t="s">
        <v>2</v>
      </c>
      <c r="FN49" s="2"/>
      <c r="FO49" s="2"/>
      <c r="FP49" s="2">
        <v>320.82</v>
      </c>
      <c r="FQ49" s="2">
        <v>319</v>
      </c>
      <c r="FR49" s="2">
        <v>55.01</v>
      </c>
      <c r="FS49" s="2">
        <v>1510.01</v>
      </c>
      <c r="FT49" s="2">
        <v>456</v>
      </c>
      <c r="FU49" s="2"/>
      <c r="FV49" s="2"/>
      <c r="GS49" t="str">
        <f t="shared" si="48"/>
        <v>NUHA ABUBAKER ABDULLAH ALKAFF</v>
      </c>
      <c r="GT49" t="str">
        <f>IFERROR(VLOOKUP(Table1[[#This Row],[Doctor Name]],'Doctors Data'!$A:$D,4,0),"")</f>
        <v>Prosthodontic</v>
      </c>
      <c r="GU49" t="str">
        <f t="shared" si="49"/>
        <v/>
      </c>
      <c r="GV49" t="str">
        <f t="shared" si="50"/>
        <v/>
      </c>
      <c r="GW49">
        <f t="shared" si="51"/>
        <v>320.82</v>
      </c>
      <c r="GX49">
        <f t="shared" si="52"/>
        <v>319</v>
      </c>
      <c r="GY49">
        <f t="shared" si="53"/>
        <v>55.01</v>
      </c>
      <c r="GZ49">
        <f t="shared" si="54"/>
        <v>1510.01</v>
      </c>
      <c r="HA49">
        <f t="shared" si="55"/>
        <v>456</v>
      </c>
      <c r="HB49" t="str">
        <f t="shared" si="56"/>
        <v/>
      </c>
      <c r="HC49" t="str">
        <f t="shared" si="57"/>
        <v/>
      </c>
      <c r="HD49" t="str">
        <f t="shared" si="58"/>
        <v/>
      </c>
      <c r="HE49" t="str">
        <f t="shared" si="59"/>
        <v/>
      </c>
      <c r="HF49" t="str">
        <f t="shared" si="60"/>
        <v/>
      </c>
      <c r="HG49" t="str">
        <f t="shared" si="61"/>
        <v/>
      </c>
      <c r="HH49" t="str">
        <f t="shared" si="62"/>
        <v/>
      </c>
      <c r="HI49" t="str">
        <f t="shared" si="63"/>
        <v/>
      </c>
      <c r="HJ49" t="str">
        <f t="shared" si="64"/>
        <v/>
      </c>
      <c r="HK49" t="str">
        <f t="shared" si="65"/>
        <v/>
      </c>
      <c r="HL49" t="str">
        <f t="shared" si="66"/>
        <v/>
      </c>
      <c r="HM49" t="str">
        <f t="shared" si="67"/>
        <v/>
      </c>
      <c r="HN49" t="str">
        <f t="shared" si="68"/>
        <v/>
      </c>
      <c r="HO49" t="str">
        <f t="shared" si="69"/>
        <v/>
      </c>
      <c r="HP49" t="str">
        <f t="shared" si="70"/>
        <v/>
      </c>
      <c r="HQ49" t="str">
        <f t="shared" si="71"/>
        <v/>
      </c>
      <c r="HR49" t="str">
        <f t="shared" si="72"/>
        <v/>
      </c>
      <c r="HS49" t="str">
        <f t="shared" si="73"/>
        <v/>
      </c>
      <c r="HT49" t="str">
        <f t="shared" si="74"/>
        <v/>
      </c>
      <c r="HU49" t="str">
        <f t="shared" si="75"/>
        <v/>
      </c>
      <c r="HV49" t="str">
        <f t="shared" si="76"/>
        <v/>
      </c>
      <c r="HW49" t="str">
        <f t="shared" si="77"/>
        <v/>
      </c>
      <c r="HX49" t="str">
        <f t="shared" si="78"/>
        <v/>
      </c>
      <c r="HY49" t="str">
        <f t="shared" si="79"/>
        <v/>
      </c>
    </row>
    <row r="50" spans="1:233" x14ac:dyDescent="0.25">
      <c r="A50" t="s">
        <v>27</v>
      </c>
      <c r="B50" t="s">
        <v>12</v>
      </c>
      <c r="C50" s="2"/>
      <c r="D50" s="2"/>
      <c r="E50" s="81"/>
      <c r="F50" s="81"/>
      <c r="G50" s="2">
        <v>7</v>
      </c>
      <c r="H50" s="2">
        <v>4909.7999999999993</v>
      </c>
      <c r="I50" s="81">
        <v>4038.7799999999997</v>
      </c>
      <c r="J50" s="81">
        <v>871.02</v>
      </c>
      <c r="K50" s="2">
        <v>7</v>
      </c>
      <c r="L50" s="2">
        <v>3215.5</v>
      </c>
      <c r="M50" s="81">
        <v>3215.5</v>
      </c>
      <c r="N50" s="81">
        <v>0</v>
      </c>
      <c r="O50" s="2">
        <v>7</v>
      </c>
      <c r="P50" s="2">
        <v>3652.5</v>
      </c>
      <c r="Q50" s="81">
        <v>3580.5</v>
      </c>
      <c r="R50" s="81">
        <v>72</v>
      </c>
      <c r="S50" s="2">
        <v>11</v>
      </c>
      <c r="T50" s="2">
        <v>4904.5</v>
      </c>
      <c r="U50" s="81">
        <v>4904.5</v>
      </c>
      <c r="V50" s="81">
        <v>0</v>
      </c>
      <c r="W50" s="2">
        <v>10</v>
      </c>
      <c r="X50" s="2">
        <v>3668</v>
      </c>
      <c r="Y50" s="81">
        <v>3668</v>
      </c>
      <c r="Z50" s="81">
        <v>0</v>
      </c>
      <c r="AA50" s="2">
        <v>7</v>
      </c>
      <c r="AB50" s="2">
        <v>3701</v>
      </c>
      <c r="AC50" s="81">
        <v>3701</v>
      </c>
      <c r="AD50" s="81">
        <v>0</v>
      </c>
      <c r="AE50" s="2">
        <v>3</v>
      </c>
      <c r="AF50" s="2">
        <v>553.25</v>
      </c>
      <c r="AG50" s="81">
        <v>553.25</v>
      </c>
      <c r="AH50" s="81">
        <v>0</v>
      </c>
      <c r="AI50" s="2"/>
      <c r="AJ50" s="2"/>
      <c r="AK50" s="81"/>
      <c r="AL50" s="81"/>
      <c r="EC50" t="s">
        <v>55</v>
      </c>
      <c r="ED50" t="s">
        <v>42</v>
      </c>
      <c r="EE50" s="2">
        <v>1</v>
      </c>
      <c r="EF50" s="2">
        <v>5</v>
      </c>
      <c r="EG50" s="2">
        <v>6</v>
      </c>
      <c r="EH50" s="2">
        <v>7</v>
      </c>
      <c r="EI50" s="2">
        <v>5</v>
      </c>
      <c r="EJ50" s="2">
        <v>8</v>
      </c>
      <c r="EK50" s="2">
        <v>1</v>
      </c>
      <c r="EL50" s="2"/>
      <c r="EM50" s="2"/>
      <c r="FJ50">
        <f t="shared" si="47"/>
        <v>7</v>
      </c>
      <c r="FL50" t="s">
        <v>55</v>
      </c>
      <c r="FM50" t="s">
        <v>42</v>
      </c>
      <c r="FN50" s="2">
        <v>694</v>
      </c>
      <c r="FO50" s="2">
        <v>1450.5</v>
      </c>
      <c r="FP50" s="2">
        <v>820</v>
      </c>
      <c r="FQ50" s="2">
        <v>569.5</v>
      </c>
      <c r="FR50" s="2">
        <v>660</v>
      </c>
      <c r="FS50" s="2">
        <v>1279.5</v>
      </c>
      <c r="FT50" s="2">
        <v>95</v>
      </c>
      <c r="FU50" s="2"/>
      <c r="FV50" s="2"/>
      <c r="GS50" t="str">
        <f t="shared" si="48"/>
        <v>OSAMA AHMED BADAWY MOAWAD</v>
      </c>
      <c r="GT50" t="str">
        <f>IFERROR(VLOOKUP(Table1[[#This Row],[Doctor Name]],'Doctors Data'!$A:$D,4,0),"")</f>
        <v>General Surgery</v>
      </c>
      <c r="GU50">
        <f t="shared" si="49"/>
        <v>694</v>
      </c>
      <c r="GV50">
        <f t="shared" si="50"/>
        <v>1450.5</v>
      </c>
      <c r="GW50">
        <f t="shared" si="51"/>
        <v>820</v>
      </c>
      <c r="GX50">
        <f t="shared" si="52"/>
        <v>569.5</v>
      </c>
      <c r="GY50">
        <f t="shared" si="53"/>
        <v>660</v>
      </c>
      <c r="GZ50">
        <f t="shared" si="54"/>
        <v>1279.5</v>
      </c>
      <c r="HA50">
        <f t="shared" si="55"/>
        <v>95</v>
      </c>
      <c r="HB50" t="str">
        <f t="shared" si="56"/>
        <v/>
      </c>
      <c r="HC50" t="str">
        <f t="shared" si="57"/>
        <v/>
      </c>
      <c r="HD50" t="str">
        <f t="shared" si="58"/>
        <v/>
      </c>
      <c r="HE50" t="str">
        <f t="shared" si="59"/>
        <v/>
      </c>
      <c r="HF50" t="str">
        <f t="shared" si="60"/>
        <v/>
      </c>
      <c r="HG50" t="str">
        <f t="shared" si="61"/>
        <v/>
      </c>
      <c r="HH50" t="str">
        <f t="shared" si="62"/>
        <v/>
      </c>
      <c r="HI50" t="str">
        <f t="shared" si="63"/>
        <v/>
      </c>
      <c r="HJ50" t="str">
        <f t="shared" si="64"/>
        <v/>
      </c>
      <c r="HK50" t="str">
        <f t="shared" si="65"/>
        <v/>
      </c>
      <c r="HL50" t="str">
        <f t="shared" si="66"/>
        <v/>
      </c>
      <c r="HM50" t="str">
        <f t="shared" si="67"/>
        <v/>
      </c>
      <c r="HN50" t="str">
        <f t="shared" si="68"/>
        <v/>
      </c>
      <c r="HO50" t="str">
        <f t="shared" si="69"/>
        <v/>
      </c>
      <c r="HP50" t="str">
        <f t="shared" si="70"/>
        <v/>
      </c>
      <c r="HQ50" t="str">
        <f t="shared" si="71"/>
        <v/>
      </c>
      <c r="HR50" t="str">
        <f t="shared" si="72"/>
        <v/>
      </c>
      <c r="HS50" t="str">
        <f t="shared" si="73"/>
        <v/>
      </c>
      <c r="HT50" t="str">
        <f t="shared" si="74"/>
        <v/>
      </c>
      <c r="HU50" t="str">
        <f t="shared" si="75"/>
        <v/>
      </c>
      <c r="HV50" t="str">
        <f t="shared" si="76"/>
        <v/>
      </c>
      <c r="HW50" t="str">
        <f t="shared" si="77"/>
        <v/>
      </c>
      <c r="HX50" t="str">
        <f t="shared" si="78"/>
        <v/>
      </c>
      <c r="HY50" t="str">
        <f t="shared" si="79"/>
        <v/>
      </c>
    </row>
    <row r="51" spans="1:233" x14ac:dyDescent="0.25">
      <c r="A51" t="s">
        <v>23</v>
      </c>
      <c r="B51" t="s">
        <v>8</v>
      </c>
      <c r="C51" s="2"/>
      <c r="D51" s="2"/>
      <c r="E51" s="81"/>
      <c r="F51" s="81"/>
      <c r="G51" s="2">
        <v>4</v>
      </c>
      <c r="H51" s="2">
        <v>1511</v>
      </c>
      <c r="I51" s="81">
        <v>1511</v>
      </c>
      <c r="J51" s="81">
        <v>0</v>
      </c>
      <c r="K51" s="2">
        <v>2</v>
      </c>
      <c r="L51" s="2">
        <v>687.5</v>
      </c>
      <c r="M51" s="81">
        <v>687.5</v>
      </c>
      <c r="N51" s="81">
        <v>0</v>
      </c>
      <c r="O51" s="2">
        <v>2</v>
      </c>
      <c r="P51" s="2">
        <v>185</v>
      </c>
      <c r="Q51" s="81">
        <v>185</v>
      </c>
      <c r="R51" s="81">
        <v>0</v>
      </c>
      <c r="S51" s="2">
        <v>4</v>
      </c>
      <c r="T51" s="2">
        <v>932</v>
      </c>
      <c r="U51" s="81">
        <v>860</v>
      </c>
      <c r="V51" s="81">
        <v>72</v>
      </c>
      <c r="W51" s="2">
        <v>3</v>
      </c>
      <c r="X51" s="2">
        <v>1346</v>
      </c>
      <c r="Y51" s="81">
        <v>1346</v>
      </c>
      <c r="Z51" s="81">
        <v>0</v>
      </c>
      <c r="AA51" s="2">
        <v>1</v>
      </c>
      <c r="AB51" s="2">
        <v>204</v>
      </c>
      <c r="AC51" s="81">
        <v>204</v>
      </c>
      <c r="AD51" s="81">
        <v>0</v>
      </c>
      <c r="AE51" s="2"/>
      <c r="AF51" s="2"/>
      <c r="AG51" s="81"/>
      <c r="AH51" s="81"/>
      <c r="AI51" s="2"/>
      <c r="AJ51" s="2"/>
      <c r="AK51" s="81"/>
      <c r="AL51" s="81"/>
      <c r="EC51" t="s">
        <v>58</v>
      </c>
      <c r="ED51" t="s">
        <v>211</v>
      </c>
      <c r="EE51" s="2"/>
      <c r="EF51" s="2">
        <v>6</v>
      </c>
      <c r="EG51" s="2">
        <v>7</v>
      </c>
      <c r="EH51" s="2">
        <v>10</v>
      </c>
      <c r="EI51" s="2">
        <v>7</v>
      </c>
      <c r="EJ51" s="2">
        <v>7</v>
      </c>
      <c r="EK51" s="2">
        <v>10</v>
      </c>
      <c r="EL51" s="2">
        <v>5</v>
      </c>
      <c r="EM51" s="2"/>
      <c r="FJ51">
        <f t="shared" si="47"/>
        <v>7</v>
      </c>
      <c r="FL51" t="s">
        <v>58</v>
      </c>
      <c r="FM51" t="s">
        <v>211</v>
      </c>
      <c r="FN51" s="2"/>
      <c r="FO51" s="2">
        <v>1790</v>
      </c>
      <c r="FP51" s="2">
        <v>2366.4</v>
      </c>
      <c r="FQ51" s="2">
        <v>2154.5</v>
      </c>
      <c r="FR51" s="2">
        <v>2723.5</v>
      </c>
      <c r="FS51" s="2">
        <v>3330.9900000000002</v>
      </c>
      <c r="FT51" s="2">
        <v>2030</v>
      </c>
      <c r="FU51" s="2">
        <v>1685</v>
      </c>
      <c r="FV51" s="2"/>
      <c r="GS51" t="str">
        <f t="shared" si="48"/>
        <v>Rabab Masoud AbdelWahed</v>
      </c>
      <c r="GT51" t="str">
        <f>IFERROR(VLOOKUP(Table1[[#This Row],[Doctor Name]],'Doctors Data'!$A:$D,4,0),"")</f>
        <v>ER</v>
      </c>
      <c r="GU51" t="str">
        <f t="shared" si="49"/>
        <v/>
      </c>
      <c r="GV51">
        <f t="shared" si="50"/>
        <v>1790</v>
      </c>
      <c r="GW51">
        <f t="shared" si="51"/>
        <v>2366.4</v>
      </c>
      <c r="GX51">
        <f t="shared" si="52"/>
        <v>2154.5</v>
      </c>
      <c r="GY51">
        <f t="shared" si="53"/>
        <v>2723.5</v>
      </c>
      <c r="GZ51">
        <f t="shared" si="54"/>
        <v>3330.9900000000002</v>
      </c>
      <c r="HA51">
        <f t="shared" si="55"/>
        <v>2030</v>
      </c>
      <c r="HB51">
        <f t="shared" si="56"/>
        <v>1685</v>
      </c>
      <c r="HC51" t="str">
        <f t="shared" si="57"/>
        <v/>
      </c>
      <c r="HD51" t="str">
        <f t="shared" si="58"/>
        <v/>
      </c>
      <c r="HE51" t="str">
        <f t="shared" si="59"/>
        <v/>
      </c>
      <c r="HF51" t="str">
        <f t="shared" si="60"/>
        <v/>
      </c>
      <c r="HG51" t="str">
        <f t="shared" si="61"/>
        <v/>
      </c>
      <c r="HH51" t="str">
        <f t="shared" si="62"/>
        <v/>
      </c>
      <c r="HI51" t="str">
        <f t="shared" si="63"/>
        <v/>
      </c>
      <c r="HJ51" t="str">
        <f t="shared" si="64"/>
        <v/>
      </c>
      <c r="HK51" t="str">
        <f t="shared" si="65"/>
        <v/>
      </c>
      <c r="HL51" t="str">
        <f t="shared" si="66"/>
        <v/>
      </c>
      <c r="HM51" t="str">
        <f t="shared" si="67"/>
        <v/>
      </c>
      <c r="HN51" t="str">
        <f t="shared" si="68"/>
        <v/>
      </c>
      <c r="HO51" t="str">
        <f t="shared" si="69"/>
        <v/>
      </c>
      <c r="HP51" t="str">
        <f t="shared" si="70"/>
        <v/>
      </c>
      <c r="HQ51" t="str">
        <f t="shared" si="71"/>
        <v/>
      </c>
      <c r="HR51" t="str">
        <f t="shared" si="72"/>
        <v/>
      </c>
      <c r="HS51" t="str">
        <f t="shared" si="73"/>
        <v/>
      </c>
      <c r="HT51" t="str">
        <f t="shared" si="74"/>
        <v/>
      </c>
      <c r="HU51" t="str">
        <f t="shared" si="75"/>
        <v/>
      </c>
      <c r="HV51" t="str">
        <f t="shared" si="76"/>
        <v/>
      </c>
      <c r="HW51" t="str">
        <f t="shared" si="77"/>
        <v/>
      </c>
      <c r="HX51" t="str">
        <f t="shared" si="78"/>
        <v/>
      </c>
      <c r="HY51" t="str">
        <f t="shared" si="79"/>
        <v/>
      </c>
    </row>
    <row r="52" spans="1:233" x14ac:dyDescent="0.25">
      <c r="A52" t="s">
        <v>222</v>
      </c>
      <c r="B52" t="s">
        <v>42</v>
      </c>
      <c r="C52" s="2"/>
      <c r="D52" s="2"/>
      <c r="E52" s="81"/>
      <c r="F52" s="81"/>
      <c r="G52" s="2"/>
      <c r="H52" s="2"/>
      <c r="I52" s="81"/>
      <c r="J52" s="81"/>
      <c r="K52" s="2">
        <v>2</v>
      </c>
      <c r="L52" s="2">
        <v>312.5</v>
      </c>
      <c r="M52" s="81">
        <v>312.5</v>
      </c>
      <c r="N52" s="81">
        <v>0</v>
      </c>
      <c r="O52" s="2">
        <v>3</v>
      </c>
      <c r="P52" s="2">
        <v>1123.32</v>
      </c>
      <c r="Q52" s="81">
        <v>1123.32</v>
      </c>
      <c r="R52" s="81">
        <v>0</v>
      </c>
      <c r="S52" s="2">
        <v>1</v>
      </c>
      <c r="T52" s="2">
        <v>69.2</v>
      </c>
      <c r="U52" s="81">
        <v>69.2</v>
      </c>
      <c r="V52" s="81">
        <v>0</v>
      </c>
      <c r="W52" s="2">
        <v>2</v>
      </c>
      <c r="X52" s="2">
        <v>162.47</v>
      </c>
      <c r="Y52" s="81">
        <v>162.47</v>
      </c>
      <c r="Z52" s="81">
        <v>0</v>
      </c>
      <c r="AA52" s="2">
        <v>1</v>
      </c>
      <c r="AB52" s="2">
        <v>291.3</v>
      </c>
      <c r="AC52" s="81">
        <v>291.3</v>
      </c>
      <c r="AD52" s="81">
        <v>0</v>
      </c>
      <c r="AE52" s="2">
        <v>1</v>
      </c>
      <c r="AF52" s="2">
        <v>62.18</v>
      </c>
      <c r="AG52" s="81">
        <v>62.18</v>
      </c>
      <c r="AH52" s="81">
        <v>0</v>
      </c>
      <c r="AI52" s="2"/>
      <c r="AJ52" s="2"/>
      <c r="AK52" s="81"/>
      <c r="AL52" s="81"/>
      <c r="EC52" t="s">
        <v>29</v>
      </c>
      <c r="ED52" t="s">
        <v>2</v>
      </c>
      <c r="EE52" s="2"/>
      <c r="EF52" s="2">
        <v>8</v>
      </c>
      <c r="EG52" s="2">
        <v>2</v>
      </c>
      <c r="EH52" s="2">
        <v>7</v>
      </c>
      <c r="EI52" s="2">
        <v>5</v>
      </c>
      <c r="EJ52" s="2"/>
      <c r="EK52" s="2">
        <v>9</v>
      </c>
      <c r="EL52" s="2">
        <v>1</v>
      </c>
      <c r="EM52" s="2"/>
      <c r="FJ52">
        <f t="shared" si="47"/>
        <v>6</v>
      </c>
      <c r="FL52" t="s">
        <v>29</v>
      </c>
      <c r="FM52" t="s">
        <v>2</v>
      </c>
      <c r="FN52" s="2"/>
      <c r="FO52" s="2">
        <v>2196.4800000000005</v>
      </c>
      <c r="FP52" s="2">
        <v>215.20999999999998</v>
      </c>
      <c r="FQ52" s="2">
        <v>2387.7600000000011</v>
      </c>
      <c r="FR52" s="2">
        <v>5180.7700000000004</v>
      </c>
      <c r="FS52" s="2"/>
      <c r="FT52" s="2">
        <v>2099.0500000000002</v>
      </c>
      <c r="FU52" s="2">
        <v>180</v>
      </c>
      <c r="FV52" s="2"/>
      <c r="GS52" t="str">
        <f t="shared" si="48"/>
        <v>Raed Shabaan El Sayed Ali</v>
      </c>
      <c r="GT52" t="str">
        <f>IFERROR(VLOOKUP(Table1[[#This Row],[Doctor Name]],'Doctors Data'!$A:$D,4,0),"")</f>
        <v>Pedodontics</v>
      </c>
      <c r="GU52" t="str">
        <f t="shared" si="49"/>
        <v/>
      </c>
      <c r="GV52">
        <f t="shared" si="50"/>
        <v>2196.4800000000005</v>
      </c>
      <c r="GW52">
        <f t="shared" si="51"/>
        <v>215.20999999999998</v>
      </c>
      <c r="GX52">
        <f t="shared" si="52"/>
        <v>2387.7600000000011</v>
      </c>
      <c r="GY52">
        <f t="shared" si="53"/>
        <v>5180.7700000000004</v>
      </c>
      <c r="GZ52" t="str">
        <f t="shared" si="54"/>
        <v/>
      </c>
      <c r="HA52">
        <f t="shared" si="55"/>
        <v>2099.0500000000002</v>
      </c>
      <c r="HB52">
        <f t="shared" si="56"/>
        <v>180</v>
      </c>
      <c r="HC52" t="str">
        <f t="shared" si="57"/>
        <v/>
      </c>
      <c r="HD52" t="str">
        <f t="shared" si="58"/>
        <v/>
      </c>
      <c r="HE52" t="str">
        <f t="shared" si="59"/>
        <v/>
      </c>
      <c r="HF52" t="str">
        <f t="shared" si="60"/>
        <v/>
      </c>
      <c r="HG52" t="str">
        <f t="shared" si="61"/>
        <v/>
      </c>
      <c r="HH52" t="str">
        <f t="shared" si="62"/>
        <v/>
      </c>
      <c r="HI52" t="str">
        <f t="shared" si="63"/>
        <v/>
      </c>
      <c r="HJ52" t="str">
        <f t="shared" si="64"/>
        <v/>
      </c>
      <c r="HK52" t="str">
        <f t="shared" si="65"/>
        <v/>
      </c>
      <c r="HL52" t="str">
        <f t="shared" si="66"/>
        <v/>
      </c>
      <c r="HM52" t="str">
        <f t="shared" si="67"/>
        <v/>
      </c>
      <c r="HN52" t="str">
        <f t="shared" si="68"/>
        <v/>
      </c>
      <c r="HO52" t="str">
        <f t="shared" si="69"/>
        <v/>
      </c>
      <c r="HP52" t="str">
        <f t="shared" si="70"/>
        <v/>
      </c>
      <c r="HQ52" t="str">
        <f t="shared" si="71"/>
        <v/>
      </c>
      <c r="HR52" t="str">
        <f t="shared" si="72"/>
        <v/>
      </c>
      <c r="HS52" t="str">
        <f t="shared" si="73"/>
        <v/>
      </c>
      <c r="HT52" t="str">
        <f t="shared" si="74"/>
        <v/>
      </c>
      <c r="HU52" t="str">
        <f t="shared" si="75"/>
        <v/>
      </c>
      <c r="HV52" t="str">
        <f t="shared" si="76"/>
        <v/>
      </c>
      <c r="HW52" t="str">
        <f t="shared" si="77"/>
        <v/>
      </c>
      <c r="HX52" t="str">
        <f t="shared" si="78"/>
        <v/>
      </c>
      <c r="HY52" t="str">
        <f t="shared" si="79"/>
        <v/>
      </c>
    </row>
    <row r="53" spans="1:233" x14ac:dyDescent="0.25">
      <c r="A53" t="s">
        <v>24</v>
      </c>
      <c r="B53" t="s">
        <v>9</v>
      </c>
      <c r="C53" s="2"/>
      <c r="D53" s="2"/>
      <c r="E53" s="81"/>
      <c r="F53" s="81"/>
      <c r="G53" s="2">
        <v>13</v>
      </c>
      <c r="H53" s="2">
        <v>2834</v>
      </c>
      <c r="I53" s="81">
        <v>2834</v>
      </c>
      <c r="J53" s="81">
        <v>0</v>
      </c>
      <c r="K53" s="2">
        <v>17</v>
      </c>
      <c r="L53" s="2">
        <v>4478</v>
      </c>
      <c r="M53" s="81">
        <v>3801.2</v>
      </c>
      <c r="N53" s="81">
        <v>676.8</v>
      </c>
      <c r="O53" s="2">
        <v>6</v>
      </c>
      <c r="P53" s="2">
        <v>1485</v>
      </c>
      <c r="Q53" s="81">
        <v>1485</v>
      </c>
      <c r="R53" s="81">
        <v>0</v>
      </c>
      <c r="S53" s="2">
        <v>12</v>
      </c>
      <c r="T53" s="2">
        <v>3183.25</v>
      </c>
      <c r="U53" s="81">
        <v>3183.25</v>
      </c>
      <c r="V53" s="81">
        <v>0</v>
      </c>
      <c r="W53" s="2">
        <v>10</v>
      </c>
      <c r="X53" s="2">
        <v>2486.5</v>
      </c>
      <c r="Y53" s="81">
        <v>2486.5</v>
      </c>
      <c r="Z53" s="81">
        <v>0</v>
      </c>
      <c r="AA53" s="2">
        <v>5</v>
      </c>
      <c r="AB53" s="2">
        <v>1372.7</v>
      </c>
      <c r="AC53" s="81">
        <v>1334.27</v>
      </c>
      <c r="AD53" s="81">
        <v>38.43</v>
      </c>
      <c r="AE53" s="2">
        <v>2</v>
      </c>
      <c r="AF53" s="2">
        <v>4674</v>
      </c>
      <c r="AG53" s="81">
        <v>4674</v>
      </c>
      <c r="AH53" s="81">
        <v>0</v>
      </c>
      <c r="AI53" s="2"/>
      <c r="AJ53" s="2"/>
      <c r="AK53" s="81"/>
      <c r="AL53" s="81"/>
      <c r="EC53" t="s">
        <v>64</v>
      </c>
      <c r="ED53" t="s">
        <v>2</v>
      </c>
      <c r="EE53" s="2"/>
      <c r="EF53" s="2">
        <v>1</v>
      </c>
      <c r="EG53" s="2">
        <v>5</v>
      </c>
      <c r="EH53" s="2">
        <v>5</v>
      </c>
      <c r="EI53" s="2">
        <v>3</v>
      </c>
      <c r="EJ53" s="2">
        <v>2</v>
      </c>
      <c r="EK53" s="2">
        <v>1</v>
      </c>
      <c r="EL53" s="2">
        <v>2</v>
      </c>
      <c r="EM53" s="2"/>
      <c r="FJ53">
        <f t="shared" si="47"/>
        <v>7</v>
      </c>
      <c r="FL53" t="s">
        <v>64</v>
      </c>
      <c r="FM53" t="s">
        <v>2</v>
      </c>
      <c r="FN53" s="2"/>
      <c r="FO53" s="2">
        <v>55.01</v>
      </c>
      <c r="FP53" s="2">
        <v>2163.59</v>
      </c>
      <c r="FQ53" s="2">
        <v>2990.42</v>
      </c>
      <c r="FR53" s="2">
        <v>1317.25</v>
      </c>
      <c r="FS53" s="2">
        <v>449.82</v>
      </c>
      <c r="FT53" s="2">
        <v>3207.2999999999997</v>
      </c>
      <c r="FU53" s="2">
        <v>1202.26</v>
      </c>
      <c r="FV53" s="2"/>
      <c r="GS53" t="str">
        <f t="shared" si="48"/>
        <v>Safa El said</v>
      </c>
      <c r="GT53" t="str">
        <f>IFERROR(VLOOKUP(Table1[[#This Row],[Doctor Name]],'Doctors Data'!$A:$D,4,0),"")</f>
        <v>Advanced GP</v>
      </c>
      <c r="GU53" t="str">
        <f t="shared" si="49"/>
        <v/>
      </c>
      <c r="GV53">
        <f t="shared" si="50"/>
        <v>55.01</v>
      </c>
      <c r="GW53">
        <f t="shared" si="51"/>
        <v>2163.59</v>
      </c>
      <c r="GX53">
        <f t="shared" si="52"/>
        <v>2990.42</v>
      </c>
      <c r="GY53">
        <f t="shared" si="53"/>
        <v>1317.25</v>
      </c>
      <c r="GZ53">
        <f t="shared" si="54"/>
        <v>449.82</v>
      </c>
      <c r="HA53">
        <f t="shared" si="55"/>
        <v>3207.2999999999997</v>
      </c>
      <c r="HB53">
        <f t="shared" si="56"/>
        <v>1202.26</v>
      </c>
      <c r="HC53" t="str">
        <f t="shared" si="57"/>
        <v/>
      </c>
      <c r="HD53" t="str">
        <f t="shared" si="58"/>
        <v/>
      </c>
      <c r="HE53" t="str">
        <f t="shared" si="59"/>
        <v/>
      </c>
      <c r="HF53" t="str">
        <f t="shared" si="60"/>
        <v/>
      </c>
      <c r="HG53" t="str">
        <f t="shared" si="61"/>
        <v/>
      </c>
      <c r="HH53" t="str">
        <f t="shared" si="62"/>
        <v/>
      </c>
      <c r="HI53" t="str">
        <f t="shared" si="63"/>
        <v/>
      </c>
      <c r="HJ53" t="str">
        <f t="shared" si="64"/>
        <v/>
      </c>
      <c r="HK53" t="str">
        <f t="shared" si="65"/>
        <v/>
      </c>
      <c r="HL53" t="str">
        <f t="shared" si="66"/>
        <v/>
      </c>
      <c r="HM53" t="str">
        <f t="shared" si="67"/>
        <v/>
      </c>
      <c r="HN53" t="str">
        <f t="shared" si="68"/>
        <v/>
      </c>
      <c r="HO53" t="str">
        <f t="shared" si="69"/>
        <v/>
      </c>
      <c r="HP53" t="str">
        <f t="shared" si="70"/>
        <v/>
      </c>
      <c r="HQ53" t="str">
        <f t="shared" si="71"/>
        <v/>
      </c>
      <c r="HR53" t="str">
        <f t="shared" si="72"/>
        <v/>
      </c>
      <c r="HS53" t="str">
        <f t="shared" si="73"/>
        <v/>
      </c>
      <c r="HT53" t="str">
        <f t="shared" si="74"/>
        <v/>
      </c>
      <c r="HU53" t="str">
        <f t="shared" si="75"/>
        <v/>
      </c>
      <c r="HV53" t="str">
        <f t="shared" si="76"/>
        <v/>
      </c>
      <c r="HW53" t="str">
        <f t="shared" si="77"/>
        <v/>
      </c>
      <c r="HX53" t="str">
        <f t="shared" si="78"/>
        <v/>
      </c>
      <c r="HY53" t="str">
        <f t="shared" si="79"/>
        <v/>
      </c>
    </row>
    <row r="54" spans="1:233" x14ac:dyDescent="0.25">
      <c r="A54" t="s">
        <v>223</v>
      </c>
      <c r="B54" t="s">
        <v>13</v>
      </c>
      <c r="C54" s="2"/>
      <c r="D54" s="2"/>
      <c r="E54" s="81"/>
      <c r="F54" s="81"/>
      <c r="G54" s="2"/>
      <c r="H54" s="2"/>
      <c r="I54" s="81"/>
      <c r="J54" s="81"/>
      <c r="K54" s="2">
        <v>1</v>
      </c>
      <c r="L54" s="2">
        <v>999</v>
      </c>
      <c r="M54" s="81">
        <v>999</v>
      </c>
      <c r="N54" s="81">
        <v>0</v>
      </c>
      <c r="O54" s="2">
        <v>1</v>
      </c>
      <c r="P54" s="2">
        <v>1299</v>
      </c>
      <c r="Q54" s="81">
        <v>1299</v>
      </c>
      <c r="R54" s="81">
        <v>0</v>
      </c>
      <c r="S54" s="2">
        <v>1</v>
      </c>
      <c r="T54" s="2">
        <v>95</v>
      </c>
      <c r="U54" s="81">
        <v>95</v>
      </c>
      <c r="V54" s="81">
        <v>0</v>
      </c>
      <c r="W54" s="2">
        <v>1</v>
      </c>
      <c r="X54" s="2">
        <v>242</v>
      </c>
      <c r="Y54" s="81">
        <v>242</v>
      </c>
      <c r="Z54" s="81">
        <v>0</v>
      </c>
      <c r="AA54" s="2">
        <v>1</v>
      </c>
      <c r="AB54" s="2">
        <v>1798</v>
      </c>
      <c r="AC54" s="81">
        <v>1798</v>
      </c>
      <c r="AD54" s="81">
        <v>0</v>
      </c>
      <c r="AE54" s="2">
        <v>2</v>
      </c>
      <c r="AF54" s="2">
        <v>1798</v>
      </c>
      <c r="AG54" s="81">
        <v>1798</v>
      </c>
      <c r="AH54" s="81">
        <v>0</v>
      </c>
      <c r="AI54" s="2"/>
      <c r="AJ54" s="2"/>
      <c r="AK54" s="81"/>
      <c r="AL54" s="81"/>
      <c r="EC54" t="s">
        <v>71</v>
      </c>
      <c r="ED54" t="s">
        <v>11</v>
      </c>
      <c r="EE54" s="2">
        <v>1</v>
      </c>
      <c r="EF54" s="2">
        <v>13</v>
      </c>
      <c r="EG54" s="2">
        <v>18</v>
      </c>
      <c r="EH54" s="2">
        <v>12</v>
      </c>
      <c r="EI54" s="2">
        <v>18</v>
      </c>
      <c r="EJ54" s="2">
        <v>22</v>
      </c>
      <c r="EK54" s="2">
        <v>16</v>
      </c>
      <c r="EL54" s="2">
        <v>4</v>
      </c>
      <c r="EM54" s="2"/>
      <c r="FJ54">
        <f t="shared" si="47"/>
        <v>8</v>
      </c>
      <c r="FL54" t="s">
        <v>71</v>
      </c>
      <c r="FM54" t="s">
        <v>11</v>
      </c>
      <c r="FN54" s="2">
        <v>105</v>
      </c>
      <c r="FO54" s="2">
        <v>2658.04</v>
      </c>
      <c r="FP54" s="2">
        <v>3937.2500000000009</v>
      </c>
      <c r="FQ54" s="2">
        <v>3532.0200000000009</v>
      </c>
      <c r="FR54" s="2">
        <v>4394.0200000000004</v>
      </c>
      <c r="FS54" s="2">
        <v>6335.3200000000006</v>
      </c>
      <c r="FT54" s="2">
        <v>4263.18</v>
      </c>
      <c r="FU54" s="2">
        <v>509.34</v>
      </c>
      <c r="FV54" s="2"/>
      <c r="GS54" t="str">
        <f t="shared" si="48"/>
        <v>Samah Mohamed Megahed</v>
      </c>
      <c r="GT54" t="str">
        <f>IFERROR(VLOOKUP(Table1[[#This Row],[Doctor Name]],'Doctors Data'!$A:$D,4,0),"")</f>
        <v>Pediatrics</v>
      </c>
      <c r="GU54">
        <f t="shared" si="49"/>
        <v>105</v>
      </c>
      <c r="GV54">
        <f t="shared" si="50"/>
        <v>2658.04</v>
      </c>
      <c r="GW54">
        <f t="shared" si="51"/>
        <v>3937.2500000000009</v>
      </c>
      <c r="GX54">
        <f t="shared" si="52"/>
        <v>3532.0200000000009</v>
      </c>
      <c r="GY54">
        <f t="shared" si="53"/>
        <v>4394.0200000000004</v>
      </c>
      <c r="GZ54">
        <f t="shared" si="54"/>
        <v>6335.3200000000006</v>
      </c>
      <c r="HA54">
        <f t="shared" si="55"/>
        <v>4263.18</v>
      </c>
      <c r="HB54">
        <f t="shared" si="56"/>
        <v>509.34</v>
      </c>
      <c r="HC54" t="str">
        <f t="shared" si="57"/>
        <v/>
      </c>
      <c r="HD54" t="str">
        <f t="shared" si="58"/>
        <v/>
      </c>
      <c r="HE54" t="str">
        <f t="shared" si="59"/>
        <v/>
      </c>
      <c r="HF54" t="str">
        <f t="shared" si="60"/>
        <v/>
      </c>
      <c r="HG54" t="str">
        <f t="shared" si="61"/>
        <v/>
      </c>
      <c r="HH54" t="str">
        <f t="shared" si="62"/>
        <v/>
      </c>
      <c r="HI54" t="str">
        <f t="shared" si="63"/>
        <v/>
      </c>
      <c r="HJ54" t="str">
        <f t="shared" si="64"/>
        <v/>
      </c>
      <c r="HK54" t="str">
        <f t="shared" si="65"/>
        <v/>
      </c>
      <c r="HL54" t="str">
        <f t="shared" si="66"/>
        <v/>
      </c>
      <c r="HM54" t="str">
        <f t="shared" si="67"/>
        <v/>
      </c>
      <c r="HN54" t="str">
        <f t="shared" si="68"/>
        <v/>
      </c>
      <c r="HO54" t="str">
        <f t="shared" si="69"/>
        <v/>
      </c>
      <c r="HP54" t="str">
        <f t="shared" si="70"/>
        <v/>
      </c>
      <c r="HQ54" t="str">
        <f t="shared" si="71"/>
        <v/>
      </c>
      <c r="HR54" t="str">
        <f t="shared" si="72"/>
        <v/>
      </c>
      <c r="HS54" t="str">
        <f t="shared" si="73"/>
        <v/>
      </c>
      <c r="HT54" t="str">
        <f t="shared" si="74"/>
        <v/>
      </c>
      <c r="HU54" t="str">
        <f t="shared" si="75"/>
        <v/>
      </c>
      <c r="HV54" t="str">
        <f t="shared" si="76"/>
        <v/>
      </c>
      <c r="HW54" t="str">
        <f t="shared" si="77"/>
        <v/>
      </c>
      <c r="HX54" t="str">
        <f t="shared" si="78"/>
        <v/>
      </c>
      <c r="HY54" t="str">
        <f t="shared" si="79"/>
        <v/>
      </c>
    </row>
    <row r="55" spans="1:233" x14ac:dyDescent="0.25">
      <c r="A55" t="s">
        <v>3</v>
      </c>
      <c r="B55" t="s">
        <v>50</v>
      </c>
      <c r="C55" s="2"/>
      <c r="D55" s="2">
        <v>827.5</v>
      </c>
      <c r="E55" s="81">
        <v>827.5</v>
      </c>
      <c r="F55" s="81">
        <v>0</v>
      </c>
      <c r="G55" s="2"/>
      <c r="H55" s="2">
        <v>455.49999999999994</v>
      </c>
      <c r="I55" s="81">
        <v>455.49999999999994</v>
      </c>
      <c r="J55" s="81">
        <v>0</v>
      </c>
      <c r="K55" s="2"/>
      <c r="L55" s="2">
        <v>1644.18</v>
      </c>
      <c r="M55" s="81">
        <v>1644.18</v>
      </c>
      <c r="N55" s="81">
        <v>0</v>
      </c>
      <c r="O55" s="2"/>
      <c r="P55" s="2">
        <v>731.25999999999988</v>
      </c>
      <c r="Q55" s="81">
        <v>731.25999999999988</v>
      </c>
      <c r="R55" s="81">
        <v>0</v>
      </c>
      <c r="S55" s="2"/>
      <c r="T55" s="2">
        <v>1063.7999999999997</v>
      </c>
      <c r="U55" s="81">
        <v>1063.7999999999997</v>
      </c>
      <c r="V55" s="81">
        <v>0</v>
      </c>
      <c r="W55" s="2"/>
      <c r="X55" s="2">
        <v>769.62000000000012</v>
      </c>
      <c r="Y55" s="81">
        <v>769.62000000000012</v>
      </c>
      <c r="Z55" s="81">
        <v>0</v>
      </c>
      <c r="AA55" s="2"/>
      <c r="AB55" s="2">
        <v>492.85</v>
      </c>
      <c r="AC55" s="81">
        <v>492.85</v>
      </c>
      <c r="AD55" s="81">
        <v>0</v>
      </c>
      <c r="AE55" s="2"/>
      <c r="AF55" s="2">
        <v>392.35</v>
      </c>
      <c r="AG55" s="81">
        <v>392.35</v>
      </c>
      <c r="AH55" s="81">
        <v>0</v>
      </c>
      <c r="AI55" s="2"/>
      <c r="AJ55" s="2"/>
      <c r="AK55" s="81"/>
      <c r="AL55" s="81"/>
      <c r="EC55" t="s">
        <v>409</v>
      </c>
      <c r="ED55" t="s">
        <v>4</v>
      </c>
      <c r="EE55" s="2"/>
      <c r="EF55" s="2"/>
      <c r="EG55" s="2">
        <v>2</v>
      </c>
      <c r="EH55" s="2"/>
      <c r="EI55" s="2"/>
      <c r="EJ55" s="2">
        <v>13</v>
      </c>
      <c r="EK55" s="2">
        <v>2</v>
      </c>
      <c r="EL55" s="2"/>
      <c r="EM55" s="2"/>
      <c r="FJ55">
        <f t="shared" si="47"/>
        <v>3</v>
      </c>
      <c r="FL55" t="s">
        <v>409</v>
      </c>
      <c r="FM55" t="s">
        <v>4</v>
      </c>
      <c r="FN55" s="2"/>
      <c r="FO55" s="2"/>
      <c r="FP55" s="2">
        <v>190</v>
      </c>
      <c r="FQ55" s="2"/>
      <c r="FR55" s="2"/>
      <c r="FS55" s="2">
        <v>1517.6000000000001</v>
      </c>
      <c r="FT55" s="2">
        <v>153.94999999999999</v>
      </c>
      <c r="FU55" s="2"/>
      <c r="FV55" s="2"/>
      <c r="GS55" t="str">
        <f t="shared" si="48"/>
        <v>Sarah Moustafa Hussein ElHomosany</v>
      </c>
      <c r="GT55" t="str">
        <f>IFERROR(VLOOKUP(Table1[[#This Row],[Doctor Name]],'Doctors Data'!$A:$D,4,0),"")</f>
        <v>Ophthalmology</v>
      </c>
      <c r="GU55" t="str">
        <f t="shared" si="49"/>
        <v/>
      </c>
      <c r="GV55" t="str">
        <f t="shared" si="50"/>
        <v/>
      </c>
      <c r="GW55">
        <f t="shared" si="51"/>
        <v>190</v>
      </c>
      <c r="GX55" t="str">
        <f t="shared" si="52"/>
        <v/>
      </c>
      <c r="GY55" t="str">
        <f t="shared" si="53"/>
        <v/>
      </c>
      <c r="GZ55">
        <f t="shared" si="54"/>
        <v>1517.6000000000001</v>
      </c>
      <c r="HA55">
        <f t="shared" si="55"/>
        <v>153.94999999999999</v>
      </c>
      <c r="HB55" t="str">
        <f t="shared" si="56"/>
        <v/>
      </c>
      <c r="HC55" t="str">
        <f t="shared" si="57"/>
        <v/>
      </c>
      <c r="HD55" t="str">
        <f t="shared" si="58"/>
        <v/>
      </c>
      <c r="HE55" t="str">
        <f t="shared" si="59"/>
        <v/>
      </c>
      <c r="HF55" t="str">
        <f t="shared" si="60"/>
        <v/>
      </c>
      <c r="HG55" t="str">
        <f t="shared" si="61"/>
        <v/>
      </c>
      <c r="HH55" t="str">
        <f t="shared" si="62"/>
        <v/>
      </c>
      <c r="HI55" t="str">
        <f t="shared" si="63"/>
        <v/>
      </c>
      <c r="HJ55" t="str">
        <f t="shared" si="64"/>
        <v/>
      </c>
      <c r="HK55" t="str">
        <f t="shared" si="65"/>
        <v/>
      </c>
      <c r="HL55" t="str">
        <f t="shared" si="66"/>
        <v/>
      </c>
      <c r="HM55" t="str">
        <f t="shared" si="67"/>
        <v/>
      </c>
      <c r="HN55" t="str">
        <f t="shared" si="68"/>
        <v/>
      </c>
      <c r="HO55" t="str">
        <f t="shared" si="69"/>
        <v/>
      </c>
      <c r="HP55" t="str">
        <f t="shared" si="70"/>
        <v/>
      </c>
      <c r="HQ55" t="str">
        <f t="shared" si="71"/>
        <v/>
      </c>
      <c r="HR55" t="str">
        <f t="shared" si="72"/>
        <v/>
      </c>
      <c r="HS55" t="str">
        <f t="shared" si="73"/>
        <v/>
      </c>
      <c r="HT55" t="str">
        <f t="shared" si="74"/>
        <v/>
      </c>
      <c r="HU55" t="str">
        <f t="shared" si="75"/>
        <v/>
      </c>
      <c r="HV55" t="str">
        <f t="shared" si="76"/>
        <v/>
      </c>
      <c r="HW55" t="str">
        <f t="shared" si="77"/>
        <v/>
      </c>
      <c r="HX55" t="str">
        <f t="shared" si="78"/>
        <v/>
      </c>
      <c r="HY55" t="str">
        <f t="shared" si="79"/>
        <v/>
      </c>
    </row>
    <row r="56" spans="1:233" x14ac:dyDescent="0.25">
      <c r="A56" t="s">
        <v>81</v>
      </c>
      <c r="B56" t="s">
        <v>2</v>
      </c>
      <c r="C56" s="2"/>
      <c r="D56" s="2"/>
      <c r="E56" s="81"/>
      <c r="F56" s="81"/>
      <c r="G56" s="2"/>
      <c r="H56" s="2"/>
      <c r="I56" s="81"/>
      <c r="J56" s="81"/>
      <c r="K56" s="2">
        <v>3</v>
      </c>
      <c r="L56" s="2">
        <v>320.82</v>
      </c>
      <c r="M56" s="81">
        <v>238.01999999999998</v>
      </c>
      <c r="N56" s="81">
        <v>82.8</v>
      </c>
      <c r="O56" s="2">
        <v>1</v>
      </c>
      <c r="P56" s="2">
        <v>319</v>
      </c>
      <c r="Q56" s="81">
        <v>319</v>
      </c>
      <c r="R56" s="81">
        <v>0</v>
      </c>
      <c r="S56" s="2">
        <v>1</v>
      </c>
      <c r="T56" s="2">
        <v>55.01</v>
      </c>
      <c r="U56" s="81">
        <v>55.01</v>
      </c>
      <c r="V56" s="81">
        <v>0</v>
      </c>
      <c r="W56" s="2">
        <v>2</v>
      </c>
      <c r="X56" s="2">
        <v>1510.01</v>
      </c>
      <c r="Y56" s="81">
        <v>1510.01</v>
      </c>
      <c r="Z56" s="81">
        <v>0</v>
      </c>
      <c r="AA56" s="2">
        <v>1</v>
      </c>
      <c r="AB56" s="2">
        <v>456</v>
      </c>
      <c r="AC56" s="81">
        <v>456</v>
      </c>
      <c r="AD56" s="81">
        <v>0</v>
      </c>
      <c r="AE56" s="2"/>
      <c r="AF56" s="2"/>
      <c r="AG56" s="81"/>
      <c r="AH56" s="81"/>
      <c r="AI56" s="2"/>
      <c r="AJ56" s="2"/>
      <c r="AK56" s="81"/>
      <c r="AL56" s="81"/>
      <c r="EC56" t="s">
        <v>88</v>
      </c>
      <c r="ED56" t="s">
        <v>2</v>
      </c>
      <c r="EE56" s="2"/>
      <c r="EF56" s="2">
        <v>7</v>
      </c>
      <c r="EG56" s="2">
        <v>8</v>
      </c>
      <c r="EH56" s="2">
        <v>5</v>
      </c>
      <c r="EI56" s="2">
        <v>4</v>
      </c>
      <c r="EJ56" s="2">
        <v>3</v>
      </c>
      <c r="EK56" s="2">
        <v>7</v>
      </c>
      <c r="EL56" s="2">
        <v>3</v>
      </c>
      <c r="EM56" s="2"/>
      <c r="FJ56">
        <f t="shared" si="47"/>
        <v>7</v>
      </c>
      <c r="FL56" t="s">
        <v>88</v>
      </c>
      <c r="FM56" t="s">
        <v>2</v>
      </c>
      <c r="FN56" s="2"/>
      <c r="FO56" s="2">
        <v>1284</v>
      </c>
      <c r="FP56" s="2">
        <v>1616</v>
      </c>
      <c r="FQ56" s="2">
        <v>1845</v>
      </c>
      <c r="FR56" s="2">
        <v>1417.5</v>
      </c>
      <c r="FS56" s="2">
        <v>1140</v>
      </c>
      <c r="FT56" s="2">
        <v>2187</v>
      </c>
      <c r="FU56" s="2">
        <v>478</v>
      </c>
      <c r="FV56" s="2"/>
      <c r="GS56" t="str">
        <f t="shared" si="48"/>
        <v>SHAIMAA ATTIA ABOUOUF NEGM</v>
      </c>
      <c r="GT56" t="str">
        <f>IFERROR(VLOOKUP(Table1[[#This Row],[Doctor Name]],'Doctors Data'!$A:$D,4,0),"")</f>
        <v>Pedodontics</v>
      </c>
      <c r="GU56" t="str">
        <f t="shared" si="49"/>
        <v/>
      </c>
      <c r="GV56">
        <f t="shared" si="50"/>
        <v>1284</v>
      </c>
      <c r="GW56">
        <f t="shared" si="51"/>
        <v>1616</v>
      </c>
      <c r="GX56">
        <f t="shared" si="52"/>
        <v>1845</v>
      </c>
      <c r="GY56">
        <f t="shared" si="53"/>
        <v>1417.5</v>
      </c>
      <c r="GZ56">
        <f t="shared" si="54"/>
        <v>1140</v>
      </c>
      <c r="HA56">
        <f t="shared" si="55"/>
        <v>2187</v>
      </c>
      <c r="HB56">
        <f t="shared" si="56"/>
        <v>478</v>
      </c>
      <c r="HC56" t="str">
        <f t="shared" si="57"/>
        <v/>
      </c>
      <c r="HD56" t="str">
        <f t="shared" si="58"/>
        <v/>
      </c>
      <c r="HE56" t="str">
        <f t="shared" si="59"/>
        <v/>
      </c>
      <c r="HF56" t="str">
        <f t="shared" si="60"/>
        <v/>
      </c>
      <c r="HG56" t="str">
        <f t="shared" si="61"/>
        <v/>
      </c>
      <c r="HH56" t="str">
        <f t="shared" si="62"/>
        <v/>
      </c>
      <c r="HI56" t="str">
        <f t="shared" si="63"/>
        <v/>
      </c>
      <c r="HJ56" t="str">
        <f t="shared" si="64"/>
        <v/>
      </c>
      <c r="HK56" t="str">
        <f t="shared" si="65"/>
        <v/>
      </c>
      <c r="HL56" t="str">
        <f t="shared" si="66"/>
        <v/>
      </c>
      <c r="HM56" t="str">
        <f t="shared" si="67"/>
        <v/>
      </c>
      <c r="HN56" t="str">
        <f t="shared" si="68"/>
        <v/>
      </c>
      <c r="HO56" t="str">
        <f t="shared" si="69"/>
        <v/>
      </c>
      <c r="HP56" t="str">
        <f t="shared" si="70"/>
        <v/>
      </c>
      <c r="HQ56" t="str">
        <f t="shared" si="71"/>
        <v/>
      </c>
      <c r="HR56" t="str">
        <f t="shared" si="72"/>
        <v/>
      </c>
      <c r="HS56" t="str">
        <f t="shared" si="73"/>
        <v/>
      </c>
      <c r="HT56" t="str">
        <f t="shared" si="74"/>
        <v/>
      </c>
      <c r="HU56" t="str">
        <f t="shared" si="75"/>
        <v/>
      </c>
      <c r="HV56" t="str">
        <f t="shared" si="76"/>
        <v/>
      </c>
      <c r="HW56" t="str">
        <f t="shared" si="77"/>
        <v/>
      </c>
      <c r="HX56" t="str">
        <f t="shared" si="78"/>
        <v/>
      </c>
      <c r="HY56" t="str">
        <f t="shared" si="79"/>
        <v/>
      </c>
    </row>
    <row r="57" spans="1:233" x14ac:dyDescent="0.25">
      <c r="A57" t="s">
        <v>55</v>
      </c>
      <c r="B57" t="s">
        <v>42</v>
      </c>
      <c r="C57" s="2">
        <v>1</v>
      </c>
      <c r="D57" s="2">
        <v>694</v>
      </c>
      <c r="E57" s="81">
        <v>694</v>
      </c>
      <c r="F57" s="81">
        <v>0</v>
      </c>
      <c r="G57" s="2">
        <v>5</v>
      </c>
      <c r="H57" s="2">
        <v>1450.5</v>
      </c>
      <c r="I57" s="81">
        <v>1450.5</v>
      </c>
      <c r="J57" s="81">
        <v>0</v>
      </c>
      <c r="K57" s="2">
        <v>6</v>
      </c>
      <c r="L57" s="2">
        <v>820</v>
      </c>
      <c r="M57" s="81">
        <v>739</v>
      </c>
      <c r="N57" s="81">
        <v>81</v>
      </c>
      <c r="O57" s="2">
        <v>7</v>
      </c>
      <c r="P57" s="2">
        <v>569.5</v>
      </c>
      <c r="Q57" s="81">
        <v>550.29999999999995</v>
      </c>
      <c r="R57" s="81">
        <v>19.2</v>
      </c>
      <c r="S57" s="2">
        <v>5</v>
      </c>
      <c r="T57" s="2">
        <v>660</v>
      </c>
      <c r="U57" s="81">
        <v>588</v>
      </c>
      <c r="V57" s="81">
        <v>72</v>
      </c>
      <c r="W57" s="2">
        <v>8</v>
      </c>
      <c r="X57" s="2">
        <v>1279.5</v>
      </c>
      <c r="Y57" s="81">
        <v>1260.3</v>
      </c>
      <c r="Z57" s="81">
        <v>19.2</v>
      </c>
      <c r="AA57" s="2">
        <v>1</v>
      </c>
      <c r="AB57" s="2">
        <v>95</v>
      </c>
      <c r="AC57" s="81">
        <v>95</v>
      </c>
      <c r="AD57" s="81">
        <v>0</v>
      </c>
      <c r="AE57" s="2"/>
      <c r="AF57" s="2"/>
      <c r="AG57" s="81"/>
      <c r="AH57" s="81"/>
      <c r="AI57" s="2"/>
      <c r="AJ57" s="2"/>
      <c r="AK57" s="81"/>
      <c r="AL57" s="81"/>
      <c r="EC57" t="s">
        <v>94</v>
      </c>
      <c r="ED57" t="s">
        <v>211</v>
      </c>
      <c r="EE57" s="2">
        <v>17</v>
      </c>
      <c r="EF57" s="2">
        <v>6</v>
      </c>
      <c r="EG57" s="2">
        <v>5</v>
      </c>
      <c r="EH57" s="2">
        <v>6</v>
      </c>
      <c r="EI57" s="2">
        <v>8</v>
      </c>
      <c r="EJ57" s="2">
        <v>6</v>
      </c>
      <c r="EK57" s="2">
        <v>4</v>
      </c>
      <c r="EL57" s="2">
        <v>8</v>
      </c>
      <c r="EM57" s="2"/>
      <c r="FJ57">
        <f t="shared" si="47"/>
        <v>8</v>
      </c>
      <c r="FL57" t="s">
        <v>94</v>
      </c>
      <c r="FM57" t="s">
        <v>211</v>
      </c>
      <c r="FN57" s="2">
        <v>5088.5</v>
      </c>
      <c r="FO57" s="2">
        <v>1502</v>
      </c>
      <c r="FP57" s="2">
        <v>2202</v>
      </c>
      <c r="FQ57" s="2">
        <v>2492.5</v>
      </c>
      <c r="FR57" s="2">
        <v>2089.5</v>
      </c>
      <c r="FS57" s="2">
        <v>1567</v>
      </c>
      <c r="FT57" s="2">
        <v>1164.5</v>
      </c>
      <c r="FU57" s="2">
        <v>2889</v>
      </c>
      <c r="FV57" s="2"/>
      <c r="GS57" t="str">
        <f t="shared" si="48"/>
        <v>SHERIFAY ABDUAEMED  TAHER</v>
      </c>
      <c r="GT57" t="str">
        <f>IFERROR(VLOOKUP(Table1[[#This Row],[Doctor Name]],'Doctors Data'!$A:$D,4,0),"")</f>
        <v>ER</v>
      </c>
      <c r="GU57">
        <f t="shared" si="49"/>
        <v>5088.5</v>
      </c>
      <c r="GV57">
        <f t="shared" si="50"/>
        <v>1502</v>
      </c>
      <c r="GW57">
        <f t="shared" si="51"/>
        <v>2202</v>
      </c>
      <c r="GX57">
        <f t="shared" si="52"/>
        <v>2492.5</v>
      </c>
      <c r="GY57">
        <f t="shared" si="53"/>
        <v>2089.5</v>
      </c>
      <c r="GZ57">
        <f t="shared" si="54"/>
        <v>1567</v>
      </c>
      <c r="HA57">
        <f t="shared" si="55"/>
        <v>1164.5</v>
      </c>
      <c r="HB57">
        <f t="shared" si="56"/>
        <v>2889</v>
      </c>
      <c r="HC57" t="str">
        <f t="shared" si="57"/>
        <v/>
      </c>
      <c r="HD57" t="str">
        <f t="shared" si="58"/>
        <v/>
      </c>
      <c r="HE57" t="str">
        <f t="shared" si="59"/>
        <v/>
      </c>
      <c r="HF57" t="str">
        <f t="shared" si="60"/>
        <v/>
      </c>
      <c r="HG57" t="str">
        <f t="shared" si="61"/>
        <v/>
      </c>
      <c r="HH57" t="str">
        <f t="shared" si="62"/>
        <v/>
      </c>
      <c r="HI57" t="str">
        <f t="shared" si="63"/>
        <v/>
      </c>
      <c r="HJ57" t="str">
        <f t="shared" si="64"/>
        <v/>
      </c>
      <c r="HK57" t="str">
        <f t="shared" si="65"/>
        <v/>
      </c>
      <c r="HL57" t="str">
        <f t="shared" si="66"/>
        <v/>
      </c>
      <c r="HM57" t="str">
        <f t="shared" si="67"/>
        <v/>
      </c>
      <c r="HN57" t="str">
        <f t="shared" si="68"/>
        <v/>
      </c>
      <c r="HO57" t="str">
        <f t="shared" si="69"/>
        <v/>
      </c>
      <c r="HP57" t="str">
        <f t="shared" si="70"/>
        <v/>
      </c>
      <c r="HQ57" t="str">
        <f t="shared" si="71"/>
        <v/>
      </c>
      <c r="HR57" t="str">
        <f t="shared" si="72"/>
        <v/>
      </c>
      <c r="HS57" t="str">
        <f t="shared" si="73"/>
        <v/>
      </c>
      <c r="HT57" t="str">
        <f t="shared" si="74"/>
        <v/>
      </c>
      <c r="HU57" t="str">
        <f t="shared" si="75"/>
        <v/>
      </c>
      <c r="HV57" t="str">
        <f t="shared" si="76"/>
        <v/>
      </c>
      <c r="HW57" t="str">
        <f t="shared" si="77"/>
        <v/>
      </c>
      <c r="HX57" t="str">
        <f t="shared" si="78"/>
        <v/>
      </c>
      <c r="HY57" t="str">
        <f t="shared" si="79"/>
        <v/>
      </c>
    </row>
    <row r="58" spans="1:233" x14ac:dyDescent="0.25">
      <c r="A58" t="s">
        <v>58</v>
      </c>
      <c r="B58" t="s">
        <v>211</v>
      </c>
      <c r="C58" s="2"/>
      <c r="D58" s="2"/>
      <c r="E58" s="81"/>
      <c r="F58" s="81"/>
      <c r="G58" s="2">
        <v>6</v>
      </c>
      <c r="H58" s="2">
        <v>1790</v>
      </c>
      <c r="I58" s="81">
        <v>1637</v>
      </c>
      <c r="J58" s="81">
        <v>153</v>
      </c>
      <c r="K58" s="2">
        <v>7</v>
      </c>
      <c r="L58" s="2">
        <v>2366.4</v>
      </c>
      <c r="M58" s="81">
        <v>1984.44</v>
      </c>
      <c r="N58" s="81">
        <v>381.96</v>
      </c>
      <c r="O58" s="2">
        <v>10</v>
      </c>
      <c r="P58" s="2">
        <v>2154.5</v>
      </c>
      <c r="Q58" s="81">
        <v>1729.25</v>
      </c>
      <c r="R58" s="81">
        <v>425.25</v>
      </c>
      <c r="S58" s="2">
        <v>7</v>
      </c>
      <c r="T58" s="2">
        <v>2723.5</v>
      </c>
      <c r="U58" s="81">
        <v>2723.5</v>
      </c>
      <c r="V58" s="81">
        <v>0</v>
      </c>
      <c r="W58" s="2">
        <v>7</v>
      </c>
      <c r="X58" s="2">
        <v>3330.9900000000002</v>
      </c>
      <c r="Y58" s="81">
        <v>3330.9900000000002</v>
      </c>
      <c r="Z58" s="81">
        <v>0</v>
      </c>
      <c r="AA58" s="2">
        <v>10</v>
      </c>
      <c r="AB58" s="2">
        <v>2030</v>
      </c>
      <c r="AC58" s="81">
        <v>2030</v>
      </c>
      <c r="AD58" s="81">
        <v>0</v>
      </c>
      <c r="AE58" s="2">
        <v>5</v>
      </c>
      <c r="AF58" s="2">
        <v>1685</v>
      </c>
      <c r="AG58" s="81">
        <v>1685</v>
      </c>
      <c r="AH58" s="81">
        <v>0</v>
      </c>
      <c r="AI58" s="2"/>
      <c r="AJ58" s="2"/>
      <c r="AK58" s="81"/>
      <c r="AL58" s="81"/>
      <c r="EC58" t="s">
        <v>69</v>
      </c>
      <c r="ED58" t="s">
        <v>2</v>
      </c>
      <c r="EE58" s="2"/>
      <c r="EF58" s="2">
        <v>3</v>
      </c>
      <c r="EG58" s="2">
        <v>3</v>
      </c>
      <c r="EH58" s="2">
        <v>5</v>
      </c>
      <c r="EI58" s="2">
        <v>3</v>
      </c>
      <c r="EJ58" s="2">
        <v>4</v>
      </c>
      <c r="EK58" s="2">
        <v>1</v>
      </c>
      <c r="EL58" s="2">
        <v>2</v>
      </c>
      <c r="EM58" s="2"/>
      <c r="FJ58">
        <f t="shared" si="47"/>
        <v>7</v>
      </c>
      <c r="FL58" t="s">
        <v>69</v>
      </c>
      <c r="FM58" t="s">
        <v>2</v>
      </c>
      <c r="FN58" s="2"/>
      <c r="FO58" s="2">
        <v>1881.4099999999999</v>
      </c>
      <c r="FP58" s="2">
        <v>1142.03</v>
      </c>
      <c r="FQ58" s="2">
        <v>3899.4</v>
      </c>
      <c r="FR58" s="2">
        <v>1529.6</v>
      </c>
      <c r="FS58" s="2">
        <v>1287.76</v>
      </c>
      <c r="FT58" s="2">
        <v>645</v>
      </c>
      <c r="FU58" s="2">
        <v>1458.02</v>
      </c>
      <c r="FV58" s="2"/>
      <c r="GS58" t="str">
        <f t="shared" si="48"/>
        <v>Soha Moneir Abedllatief Aboelleil</v>
      </c>
      <c r="GT58" t="str">
        <f>IFERROR(VLOOKUP(Table1[[#This Row],[Doctor Name]],'Doctors Data'!$A:$D,4,0),"")</f>
        <v>Endodontics</v>
      </c>
      <c r="GU58" t="str">
        <f t="shared" si="49"/>
        <v/>
      </c>
      <c r="GV58">
        <f t="shared" si="50"/>
        <v>1881.4099999999999</v>
      </c>
      <c r="GW58">
        <f t="shared" si="51"/>
        <v>1142.03</v>
      </c>
      <c r="GX58">
        <f t="shared" si="52"/>
        <v>3899.4</v>
      </c>
      <c r="GY58">
        <f t="shared" si="53"/>
        <v>1529.6</v>
      </c>
      <c r="GZ58">
        <f t="shared" si="54"/>
        <v>1287.76</v>
      </c>
      <c r="HA58">
        <f t="shared" si="55"/>
        <v>645</v>
      </c>
      <c r="HB58">
        <f t="shared" si="56"/>
        <v>1458.02</v>
      </c>
      <c r="HC58" t="str">
        <f t="shared" si="57"/>
        <v/>
      </c>
      <c r="HD58" t="str">
        <f t="shared" si="58"/>
        <v/>
      </c>
      <c r="HE58" t="str">
        <f t="shared" si="59"/>
        <v/>
      </c>
      <c r="HF58" t="str">
        <f t="shared" si="60"/>
        <v/>
      </c>
      <c r="HG58" t="str">
        <f t="shared" si="61"/>
        <v/>
      </c>
      <c r="HH58" t="str">
        <f t="shared" si="62"/>
        <v/>
      </c>
      <c r="HI58" t="str">
        <f t="shared" si="63"/>
        <v/>
      </c>
      <c r="HJ58" t="str">
        <f t="shared" si="64"/>
        <v/>
      </c>
      <c r="HK58" t="str">
        <f t="shared" si="65"/>
        <v/>
      </c>
      <c r="HL58" t="str">
        <f t="shared" si="66"/>
        <v/>
      </c>
      <c r="HM58" t="str">
        <f t="shared" si="67"/>
        <v/>
      </c>
      <c r="HN58" t="str">
        <f t="shared" si="68"/>
        <v/>
      </c>
      <c r="HO58" t="str">
        <f t="shared" si="69"/>
        <v/>
      </c>
      <c r="HP58" t="str">
        <f t="shared" si="70"/>
        <v/>
      </c>
      <c r="HQ58" t="str">
        <f t="shared" si="71"/>
        <v/>
      </c>
      <c r="HR58" t="str">
        <f t="shared" si="72"/>
        <v/>
      </c>
      <c r="HS58" t="str">
        <f t="shared" si="73"/>
        <v/>
      </c>
      <c r="HT58" t="str">
        <f t="shared" si="74"/>
        <v/>
      </c>
      <c r="HU58" t="str">
        <f t="shared" si="75"/>
        <v/>
      </c>
      <c r="HV58" t="str">
        <f t="shared" si="76"/>
        <v/>
      </c>
      <c r="HW58" t="str">
        <f t="shared" si="77"/>
        <v/>
      </c>
      <c r="HX58" t="str">
        <f t="shared" si="78"/>
        <v/>
      </c>
      <c r="HY58" t="str">
        <f t="shared" si="79"/>
        <v/>
      </c>
    </row>
    <row r="59" spans="1:233" x14ac:dyDescent="0.25">
      <c r="A59" t="s">
        <v>29</v>
      </c>
      <c r="B59" t="s">
        <v>2</v>
      </c>
      <c r="C59" s="2"/>
      <c r="D59" s="2"/>
      <c r="E59" s="81"/>
      <c r="F59" s="81"/>
      <c r="G59" s="2">
        <v>8</v>
      </c>
      <c r="H59" s="2">
        <v>2196.4800000000005</v>
      </c>
      <c r="I59" s="81">
        <v>2101.1</v>
      </c>
      <c r="J59" s="81">
        <v>95.38</v>
      </c>
      <c r="K59" s="2">
        <v>2</v>
      </c>
      <c r="L59" s="2">
        <v>215.20999999999998</v>
      </c>
      <c r="M59" s="81">
        <v>72.61</v>
      </c>
      <c r="N59" s="81">
        <v>142.60000000000002</v>
      </c>
      <c r="O59" s="2">
        <v>7</v>
      </c>
      <c r="P59" s="2">
        <v>2387.7600000000011</v>
      </c>
      <c r="Q59" s="81">
        <v>1730.54</v>
      </c>
      <c r="R59" s="81">
        <v>657.22</v>
      </c>
      <c r="S59" s="2">
        <v>5</v>
      </c>
      <c r="T59" s="2">
        <v>5180.7700000000004</v>
      </c>
      <c r="U59" s="81">
        <v>4358.9800000000005</v>
      </c>
      <c r="V59" s="81">
        <v>821.78999999999985</v>
      </c>
      <c r="W59" s="2"/>
      <c r="X59" s="2"/>
      <c r="Y59" s="81"/>
      <c r="Z59" s="81"/>
      <c r="AA59" s="2">
        <v>9</v>
      </c>
      <c r="AB59" s="2">
        <v>2099.0500000000002</v>
      </c>
      <c r="AC59" s="81">
        <v>2099.0500000000002</v>
      </c>
      <c r="AD59" s="81">
        <v>0</v>
      </c>
      <c r="AE59" s="2">
        <v>1</v>
      </c>
      <c r="AF59" s="2">
        <v>180</v>
      </c>
      <c r="AG59" s="81">
        <v>180</v>
      </c>
      <c r="AH59" s="81">
        <v>0</v>
      </c>
      <c r="AI59" s="2"/>
      <c r="AJ59" s="2"/>
      <c r="AK59" s="81"/>
      <c r="AL59" s="81"/>
      <c r="EC59" t="s">
        <v>52</v>
      </c>
      <c r="ED59" t="s">
        <v>2</v>
      </c>
      <c r="EE59" s="2"/>
      <c r="EF59" s="2">
        <v>5</v>
      </c>
      <c r="EG59" s="2">
        <v>4</v>
      </c>
      <c r="EH59" s="2">
        <v>4</v>
      </c>
      <c r="EI59" s="2">
        <v>3</v>
      </c>
      <c r="EJ59" s="2">
        <v>5</v>
      </c>
      <c r="EK59" s="2">
        <v>1</v>
      </c>
      <c r="EL59" s="2"/>
      <c r="EM59" s="2"/>
      <c r="FJ59">
        <f t="shared" si="47"/>
        <v>6</v>
      </c>
      <c r="FL59" t="s">
        <v>52</v>
      </c>
      <c r="FM59" t="s">
        <v>2</v>
      </c>
      <c r="FN59" s="2"/>
      <c r="FO59" s="2">
        <v>899</v>
      </c>
      <c r="FP59" s="2">
        <v>1004</v>
      </c>
      <c r="FQ59" s="2">
        <v>673</v>
      </c>
      <c r="FR59" s="2">
        <v>803</v>
      </c>
      <c r="FS59" s="2">
        <v>1383</v>
      </c>
      <c r="FT59" s="2">
        <v>120</v>
      </c>
      <c r="FU59" s="2"/>
      <c r="FV59" s="2"/>
      <c r="GS59" t="str">
        <f t="shared" si="48"/>
        <v>TRAD KHALED A. ALSHADUKI</v>
      </c>
      <c r="GT59" t="str">
        <f>IFERROR(VLOOKUP(Table1[[#This Row],[Doctor Name]],'Doctors Data'!$A:$D,4,0),"")</f>
        <v>Screening &amp; Scaling</v>
      </c>
      <c r="GU59" t="str">
        <f t="shared" si="49"/>
        <v/>
      </c>
      <c r="GV59">
        <f t="shared" si="50"/>
        <v>899</v>
      </c>
      <c r="GW59">
        <f t="shared" si="51"/>
        <v>1004</v>
      </c>
      <c r="GX59">
        <f t="shared" si="52"/>
        <v>673</v>
      </c>
      <c r="GY59">
        <f t="shared" si="53"/>
        <v>803</v>
      </c>
      <c r="GZ59">
        <f t="shared" si="54"/>
        <v>1383</v>
      </c>
      <c r="HA59">
        <f t="shared" si="55"/>
        <v>120</v>
      </c>
      <c r="HB59" t="str">
        <f t="shared" si="56"/>
        <v/>
      </c>
      <c r="HC59" t="str">
        <f t="shared" si="57"/>
        <v/>
      </c>
      <c r="HD59" t="str">
        <f t="shared" si="58"/>
        <v/>
      </c>
      <c r="HE59" t="str">
        <f t="shared" si="59"/>
        <v/>
      </c>
      <c r="HF59" t="str">
        <f t="shared" si="60"/>
        <v/>
      </c>
      <c r="HG59" t="str">
        <f t="shared" si="61"/>
        <v/>
      </c>
      <c r="HH59" t="str">
        <f t="shared" si="62"/>
        <v/>
      </c>
      <c r="HI59" t="str">
        <f t="shared" si="63"/>
        <v/>
      </c>
      <c r="HJ59" t="str">
        <f t="shared" si="64"/>
        <v/>
      </c>
      <c r="HK59" t="str">
        <f t="shared" si="65"/>
        <v/>
      </c>
      <c r="HL59" t="str">
        <f t="shared" si="66"/>
        <v/>
      </c>
      <c r="HM59" t="str">
        <f t="shared" si="67"/>
        <v/>
      </c>
      <c r="HN59" t="str">
        <f t="shared" si="68"/>
        <v/>
      </c>
      <c r="HO59" t="str">
        <f t="shared" si="69"/>
        <v/>
      </c>
      <c r="HP59" t="str">
        <f t="shared" si="70"/>
        <v/>
      </c>
      <c r="HQ59" t="str">
        <f t="shared" si="71"/>
        <v/>
      </c>
      <c r="HR59" t="str">
        <f t="shared" si="72"/>
        <v/>
      </c>
      <c r="HS59" t="str">
        <f t="shared" si="73"/>
        <v/>
      </c>
      <c r="HT59" t="str">
        <f t="shared" si="74"/>
        <v/>
      </c>
      <c r="HU59" t="str">
        <f t="shared" si="75"/>
        <v/>
      </c>
      <c r="HV59" t="str">
        <f t="shared" si="76"/>
        <v/>
      </c>
      <c r="HW59" t="str">
        <f t="shared" si="77"/>
        <v/>
      </c>
      <c r="HX59" t="str">
        <f t="shared" si="78"/>
        <v/>
      </c>
      <c r="HY59" t="str">
        <f t="shared" si="79"/>
        <v/>
      </c>
    </row>
    <row r="60" spans="1:233" x14ac:dyDescent="0.25">
      <c r="A60" t="s">
        <v>64</v>
      </c>
      <c r="B60" t="s">
        <v>2</v>
      </c>
      <c r="C60" s="2"/>
      <c r="D60" s="2"/>
      <c r="E60" s="81"/>
      <c r="F60" s="81"/>
      <c r="G60" s="2">
        <v>1</v>
      </c>
      <c r="H60" s="2">
        <v>55.01</v>
      </c>
      <c r="I60" s="81">
        <v>55.01</v>
      </c>
      <c r="J60" s="81">
        <v>0</v>
      </c>
      <c r="K60" s="2">
        <v>5</v>
      </c>
      <c r="L60" s="2">
        <v>2163.59</v>
      </c>
      <c r="M60" s="81">
        <v>2163.59</v>
      </c>
      <c r="N60" s="81">
        <v>0</v>
      </c>
      <c r="O60" s="2">
        <v>5</v>
      </c>
      <c r="P60" s="2">
        <v>2990.42</v>
      </c>
      <c r="Q60" s="81">
        <v>2379.7699999999995</v>
      </c>
      <c r="R60" s="81">
        <v>610.65</v>
      </c>
      <c r="S60" s="2">
        <v>3</v>
      </c>
      <c r="T60" s="2">
        <v>1317.25</v>
      </c>
      <c r="U60" s="81">
        <v>1144.75</v>
      </c>
      <c r="V60" s="81">
        <v>172.5</v>
      </c>
      <c r="W60" s="2">
        <v>2</v>
      </c>
      <c r="X60" s="2">
        <v>449.82</v>
      </c>
      <c r="Y60" s="81">
        <v>449.82</v>
      </c>
      <c r="Z60" s="81">
        <v>0</v>
      </c>
      <c r="AA60" s="2">
        <v>1</v>
      </c>
      <c r="AB60" s="2">
        <v>3207.2999999999997</v>
      </c>
      <c r="AC60" s="81">
        <v>3207.2999999999997</v>
      </c>
      <c r="AD60" s="81">
        <v>0</v>
      </c>
      <c r="AE60" s="2">
        <v>2</v>
      </c>
      <c r="AF60" s="2">
        <v>1202.26</v>
      </c>
      <c r="AG60" s="81">
        <v>104.7</v>
      </c>
      <c r="AH60" s="81">
        <v>1097.56</v>
      </c>
      <c r="AI60" s="2"/>
      <c r="AJ60" s="2"/>
      <c r="AK60" s="81"/>
      <c r="AL60" s="81"/>
      <c r="EC60" t="s">
        <v>475</v>
      </c>
      <c r="ED60" t="s">
        <v>2</v>
      </c>
      <c r="EE60" s="2"/>
      <c r="EF60" s="2"/>
      <c r="EG60" s="2">
        <v>1</v>
      </c>
      <c r="EH60" s="2">
        <v>1</v>
      </c>
      <c r="EI60" s="2"/>
      <c r="EJ60" s="2">
        <v>2</v>
      </c>
      <c r="EK60" s="2"/>
      <c r="EL60" s="2">
        <v>2</v>
      </c>
      <c r="EM60" s="2"/>
      <c r="FJ60">
        <f t="shared" si="47"/>
        <v>4</v>
      </c>
      <c r="FL60" t="s">
        <v>475</v>
      </c>
      <c r="FM60" t="s">
        <v>2</v>
      </c>
      <c r="FN60" s="2"/>
      <c r="FO60" s="2"/>
      <c r="FP60" s="2"/>
      <c r="FQ60" s="2"/>
      <c r="FR60" s="2"/>
      <c r="FS60" s="2">
        <v>149</v>
      </c>
      <c r="FT60" s="2"/>
      <c r="FU60" s="2">
        <v>298</v>
      </c>
      <c r="FV60" s="2"/>
      <c r="GS60" t="str">
        <f t="shared" si="48"/>
        <v>TRAD KHALED SCREENING</v>
      </c>
      <c r="GT60" t="str">
        <f>IFERROR(VLOOKUP(Table1[[#This Row],[Doctor Name]],'Doctors Data'!$A:$D,4,0),"")</f>
        <v>Screening &amp; Scaling</v>
      </c>
      <c r="GU60" t="str">
        <f t="shared" si="49"/>
        <v/>
      </c>
      <c r="GV60" t="str">
        <f t="shared" si="50"/>
        <v/>
      </c>
      <c r="GW60" t="str">
        <f t="shared" si="51"/>
        <v/>
      </c>
      <c r="GX60" t="str">
        <f t="shared" si="52"/>
        <v/>
      </c>
      <c r="GY60" t="str">
        <f t="shared" si="53"/>
        <v/>
      </c>
      <c r="GZ60">
        <f t="shared" si="54"/>
        <v>149</v>
      </c>
      <c r="HA60" t="str">
        <f t="shared" si="55"/>
        <v/>
      </c>
      <c r="HB60">
        <f t="shared" si="56"/>
        <v>298</v>
      </c>
      <c r="HC60" t="str">
        <f t="shared" si="57"/>
        <v/>
      </c>
      <c r="HD60" t="str">
        <f t="shared" si="58"/>
        <v/>
      </c>
      <c r="HE60" t="str">
        <f t="shared" si="59"/>
        <v/>
      </c>
      <c r="HF60" t="str">
        <f t="shared" si="60"/>
        <v/>
      </c>
      <c r="HG60" t="str">
        <f t="shared" si="61"/>
        <v/>
      </c>
      <c r="HH60" t="str">
        <f t="shared" si="62"/>
        <v/>
      </c>
      <c r="HI60" t="str">
        <f t="shared" si="63"/>
        <v/>
      </c>
      <c r="HJ60" t="str">
        <f t="shared" si="64"/>
        <v/>
      </c>
      <c r="HK60" t="str">
        <f t="shared" si="65"/>
        <v/>
      </c>
      <c r="HL60" t="str">
        <f t="shared" si="66"/>
        <v/>
      </c>
      <c r="HM60" t="str">
        <f t="shared" si="67"/>
        <v/>
      </c>
      <c r="HN60" t="str">
        <f t="shared" si="68"/>
        <v/>
      </c>
      <c r="HO60" t="str">
        <f t="shared" si="69"/>
        <v/>
      </c>
      <c r="HP60" t="str">
        <f t="shared" si="70"/>
        <v/>
      </c>
      <c r="HQ60" t="str">
        <f t="shared" si="71"/>
        <v/>
      </c>
      <c r="HR60" t="str">
        <f t="shared" si="72"/>
        <v/>
      </c>
      <c r="HS60" t="str">
        <f t="shared" si="73"/>
        <v/>
      </c>
      <c r="HT60" t="str">
        <f t="shared" si="74"/>
        <v/>
      </c>
      <c r="HU60" t="str">
        <f t="shared" si="75"/>
        <v/>
      </c>
      <c r="HV60" t="str">
        <f t="shared" si="76"/>
        <v/>
      </c>
      <c r="HW60" t="str">
        <f t="shared" si="77"/>
        <v/>
      </c>
      <c r="HX60" t="str">
        <f t="shared" si="78"/>
        <v/>
      </c>
      <c r="HY60" t="str">
        <f t="shared" si="79"/>
        <v/>
      </c>
    </row>
    <row r="61" spans="1:233" x14ac:dyDescent="0.25">
      <c r="A61" t="s">
        <v>71</v>
      </c>
      <c r="B61" t="s">
        <v>11</v>
      </c>
      <c r="C61" s="2">
        <v>1</v>
      </c>
      <c r="D61" s="2">
        <v>105</v>
      </c>
      <c r="E61" s="81">
        <v>105</v>
      </c>
      <c r="F61" s="81">
        <v>0</v>
      </c>
      <c r="G61" s="2">
        <v>13</v>
      </c>
      <c r="H61" s="2">
        <v>2658.04</v>
      </c>
      <c r="I61" s="81">
        <v>1932.26</v>
      </c>
      <c r="J61" s="81">
        <v>725.77999999999986</v>
      </c>
      <c r="K61" s="2">
        <v>18</v>
      </c>
      <c r="L61" s="2">
        <v>3937.2500000000009</v>
      </c>
      <c r="M61" s="81">
        <v>2598.8600000000006</v>
      </c>
      <c r="N61" s="81">
        <v>1338.3900000000003</v>
      </c>
      <c r="O61" s="2">
        <v>12</v>
      </c>
      <c r="P61" s="2">
        <v>3532.0200000000009</v>
      </c>
      <c r="Q61" s="81">
        <v>2226.69</v>
      </c>
      <c r="R61" s="81">
        <v>1305.33</v>
      </c>
      <c r="S61" s="2">
        <v>18</v>
      </c>
      <c r="T61" s="2">
        <v>4394.0200000000004</v>
      </c>
      <c r="U61" s="81">
        <v>4258.79</v>
      </c>
      <c r="V61" s="81">
        <v>135.22999999999999</v>
      </c>
      <c r="W61" s="2">
        <v>22</v>
      </c>
      <c r="X61" s="2">
        <v>6335.3200000000006</v>
      </c>
      <c r="Y61" s="81">
        <v>5593.25</v>
      </c>
      <c r="Z61" s="81">
        <v>742.07</v>
      </c>
      <c r="AA61" s="2">
        <v>16</v>
      </c>
      <c r="AB61" s="2">
        <v>4263.18</v>
      </c>
      <c r="AC61" s="81">
        <v>3152.16</v>
      </c>
      <c r="AD61" s="81">
        <v>1111.02</v>
      </c>
      <c r="AE61" s="2">
        <v>4</v>
      </c>
      <c r="AF61" s="2">
        <v>509.34</v>
      </c>
      <c r="AG61" s="81">
        <v>505.34999999999997</v>
      </c>
      <c r="AH61" s="81">
        <v>3.99</v>
      </c>
      <c r="AI61" s="2"/>
      <c r="AJ61" s="2"/>
      <c r="AK61" s="81"/>
      <c r="AL61" s="81"/>
      <c r="EC61" t="s">
        <v>242</v>
      </c>
      <c r="ED61" t="s">
        <v>4</v>
      </c>
      <c r="EE61" s="2"/>
      <c r="EF61" s="2"/>
      <c r="EG61" s="2">
        <v>7</v>
      </c>
      <c r="EH61" s="2"/>
      <c r="EI61" s="2">
        <v>11</v>
      </c>
      <c r="EJ61" s="2">
        <v>2</v>
      </c>
      <c r="EK61" s="2"/>
      <c r="EL61" s="2"/>
      <c r="EM61" s="2"/>
      <c r="FJ61">
        <f t="shared" si="47"/>
        <v>3</v>
      </c>
      <c r="FL61" t="s">
        <v>242</v>
      </c>
      <c r="FM61" t="s">
        <v>4</v>
      </c>
      <c r="FN61" s="2"/>
      <c r="FO61" s="2"/>
      <c r="FP61" s="2">
        <v>1997.1</v>
      </c>
      <c r="FQ61" s="2"/>
      <c r="FR61" s="2">
        <v>1742</v>
      </c>
      <c r="FS61" s="2">
        <v>197</v>
      </c>
      <c r="FT61" s="2"/>
      <c r="FU61" s="2"/>
      <c r="FV61" s="2"/>
      <c r="GS61" t="str">
        <f t="shared" si="48"/>
        <v>Walaa Ahmed Elsadany</v>
      </c>
      <c r="GT61" t="str">
        <f>IFERROR(VLOOKUP(Table1[[#This Row],[Doctor Name]],'Doctors Data'!$A:$D,4,0),"")</f>
        <v>Ophthalmology</v>
      </c>
      <c r="GU61" t="str">
        <f t="shared" si="49"/>
        <v/>
      </c>
      <c r="GV61" t="str">
        <f t="shared" si="50"/>
        <v/>
      </c>
      <c r="GW61">
        <f t="shared" si="51"/>
        <v>1997.1</v>
      </c>
      <c r="GX61" t="str">
        <f t="shared" si="52"/>
        <v/>
      </c>
      <c r="GY61">
        <f t="shared" si="53"/>
        <v>1742</v>
      </c>
      <c r="GZ61">
        <f t="shared" si="54"/>
        <v>197</v>
      </c>
      <c r="HA61" t="str">
        <f t="shared" si="55"/>
        <v/>
      </c>
      <c r="HB61" t="str">
        <f t="shared" si="56"/>
        <v/>
      </c>
      <c r="HC61" t="str">
        <f t="shared" si="57"/>
        <v/>
      </c>
      <c r="HD61" t="str">
        <f t="shared" si="58"/>
        <v/>
      </c>
      <c r="HE61" t="str">
        <f t="shared" si="59"/>
        <v/>
      </c>
      <c r="HF61" t="str">
        <f t="shared" si="60"/>
        <v/>
      </c>
      <c r="HG61" t="str">
        <f t="shared" si="61"/>
        <v/>
      </c>
      <c r="HH61" t="str">
        <f t="shared" si="62"/>
        <v/>
      </c>
      <c r="HI61" t="str">
        <f t="shared" si="63"/>
        <v/>
      </c>
      <c r="HJ61" t="str">
        <f t="shared" si="64"/>
        <v/>
      </c>
      <c r="HK61" t="str">
        <f t="shared" si="65"/>
        <v/>
      </c>
      <c r="HL61" t="str">
        <f t="shared" si="66"/>
        <v/>
      </c>
      <c r="HM61" t="str">
        <f t="shared" si="67"/>
        <v/>
      </c>
      <c r="HN61" t="str">
        <f t="shared" si="68"/>
        <v/>
      </c>
      <c r="HO61" t="str">
        <f t="shared" si="69"/>
        <v/>
      </c>
      <c r="HP61" t="str">
        <f t="shared" si="70"/>
        <v/>
      </c>
      <c r="HQ61" t="str">
        <f t="shared" si="71"/>
        <v/>
      </c>
      <c r="HR61" t="str">
        <f t="shared" si="72"/>
        <v/>
      </c>
      <c r="HS61" t="str">
        <f t="shared" si="73"/>
        <v/>
      </c>
      <c r="HT61" t="str">
        <f t="shared" si="74"/>
        <v/>
      </c>
      <c r="HU61" t="str">
        <f t="shared" si="75"/>
        <v/>
      </c>
      <c r="HV61" t="str">
        <f t="shared" si="76"/>
        <v/>
      </c>
      <c r="HW61" t="str">
        <f t="shared" si="77"/>
        <v/>
      </c>
      <c r="HX61" t="str">
        <f t="shared" si="78"/>
        <v/>
      </c>
      <c r="HY61" t="str">
        <f t="shared" si="79"/>
        <v/>
      </c>
    </row>
    <row r="62" spans="1:233" x14ac:dyDescent="0.25">
      <c r="A62" t="s">
        <v>409</v>
      </c>
      <c r="B62" t="s">
        <v>4</v>
      </c>
      <c r="C62" s="2"/>
      <c r="D62" s="2"/>
      <c r="E62" s="81"/>
      <c r="F62" s="81"/>
      <c r="G62" s="2"/>
      <c r="H62" s="2"/>
      <c r="I62" s="81"/>
      <c r="J62" s="81"/>
      <c r="K62" s="2">
        <v>2</v>
      </c>
      <c r="L62" s="2">
        <v>190</v>
      </c>
      <c r="M62" s="81">
        <v>190</v>
      </c>
      <c r="N62" s="81">
        <v>0</v>
      </c>
      <c r="O62" s="2"/>
      <c r="P62" s="2"/>
      <c r="Q62" s="81"/>
      <c r="R62" s="81"/>
      <c r="S62" s="2"/>
      <c r="T62" s="2"/>
      <c r="U62" s="81"/>
      <c r="V62" s="81"/>
      <c r="W62" s="2">
        <v>13</v>
      </c>
      <c r="X62" s="2">
        <v>1517.6000000000001</v>
      </c>
      <c r="Y62" s="81">
        <v>1424.45</v>
      </c>
      <c r="Z62" s="81">
        <v>93.15</v>
      </c>
      <c r="AA62" s="2">
        <v>2</v>
      </c>
      <c r="AB62" s="2">
        <v>153.94999999999999</v>
      </c>
      <c r="AC62" s="81">
        <v>153.94999999999999</v>
      </c>
      <c r="AD62" s="81">
        <v>0</v>
      </c>
      <c r="AE62" s="2"/>
      <c r="AF62" s="2"/>
      <c r="AG62" s="81"/>
      <c r="AH62" s="81"/>
      <c r="AI62" s="2"/>
      <c r="AJ62" s="2"/>
      <c r="AK62" s="81"/>
      <c r="AL62" s="81"/>
      <c r="EC62" t="s">
        <v>22</v>
      </c>
      <c r="ED62" t="s">
        <v>211</v>
      </c>
      <c r="EE62" s="2">
        <v>9</v>
      </c>
      <c r="EF62" s="2">
        <v>2</v>
      </c>
      <c r="EG62" s="2">
        <v>10</v>
      </c>
      <c r="EH62" s="2">
        <v>2</v>
      </c>
      <c r="EI62" s="2">
        <v>5</v>
      </c>
      <c r="EJ62" s="2">
        <v>7</v>
      </c>
      <c r="EK62" s="2">
        <v>5</v>
      </c>
      <c r="EL62" s="2">
        <v>1</v>
      </c>
      <c r="EM62" s="2"/>
      <c r="FJ62">
        <f t="shared" si="47"/>
        <v>8</v>
      </c>
      <c r="FL62" t="s">
        <v>22</v>
      </c>
      <c r="FM62" t="s">
        <v>211</v>
      </c>
      <c r="FN62" s="2">
        <v>3605.7799999999997</v>
      </c>
      <c r="FO62" s="2">
        <v>523.5</v>
      </c>
      <c r="FP62" s="2">
        <v>3495.5</v>
      </c>
      <c r="FQ62" s="2">
        <v>990.5</v>
      </c>
      <c r="FR62" s="2">
        <v>1530.5</v>
      </c>
      <c r="FS62" s="2">
        <v>2928.5</v>
      </c>
      <c r="FT62" s="2">
        <v>2232</v>
      </c>
      <c r="FU62" s="2">
        <v>76.5</v>
      </c>
      <c r="FV62" s="2"/>
      <c r="GS62" t="str">
        <f t="shared" si="48"/>
        <v>WALAA RAMADAN ABD ELSALHIN SAAD</v>
      </c>
      <c r="GT62" t="str">
        <f>IFERROR(VLOOKUP(Table1[[#This Row],[Doctor Name]],'Doctors Data'!$A:$D,4,0),"")</f>
        <v>ER</v>
      </c>
      <c r="GU62">
        <f t="shared" si="49"/>
        <v>3605.7799999999997</v>
      </c>
      <c r="GV62">
        <f t="shared" si="50"/>
        <v>523.5</v>
      </c>
      <c r="GW62">
        <f t="shared" si="51"/>
        <v>3495.5</v>
      </c>
      <c r="GX62">
        <f t="shared" si="52"/>
        <v>990.5</v>
      </c>
      <c r="GY62">
        <f t="shared" si="53"/>
        <v>1530.5</v>
      </c>
      <c r="GZ62">
        <f t="shared" si="54"/>
        <v>2928.5</v>
      </c>
      <c r="HA62">
        <f t="shared" si="55"/>
        <v>2232</v>
      </c>
      <c r="HB62">
        <f t="shared" si="56"/>
        <v>76.5</v>
      </c>
      <c r="HC62" t="str">
        <f t="shared" si="57"/>
        <v/>
      </c>
      <c r="HD62" t="str">
        <f t="shared" si="58"/>
        <v/>
      </c>
      <c r="HE62" t="str">
        <f t="shared" si="59"/>
        <v/>
      </c>
      <c r="HF62" t="str">
        <f t="shared" si="60"/>
        <v/>
      </c>
      <c r="HG62" t="str">
        <f t="shared" si="61"/>
        <v/>
      </c>
      <c r="HH62" t="str">
        <f t="shared" si="62"/>
        <v/>
      </c>
      <c r="HI62" t="str">
        <f t="shared" si="63"/>
        <v/>
      </c>
      <c r="HJ62" t="str">
        <f t="shared" si="64"/>
        <v/>
      </c>
      <c r="HK62" t="str">
        <f t="shared" si="65"/>
        <v/>
      </c>
      <c r="HL62" t="str">
        <f t="shared" si="66"/>
        <v/>
      </c>
      <c r="HM62" t="str">
        <f t="shared" si="67"/>
        <v/>
      </c>
      <c r="HN62" t="str">
        <f t="shared" si="68"/>
        <v/>
      </c>
      <c r="HO62" t="str">
        <f t="shared" si="69"/>
        <v/>
      </c>
      <c r="HP62" t="str">
        <f t="shared" si="70"/>
        <v/>
      </c>
      <c r="HQ62" t="str">
        <f t="shared" si="71"/>
        <v/>
      </c>
      <c r="HR62" t="str">
        <f t="shared" si="72"/>
        <v/>
      </c>
      <c r="HS62" t="str">
        <f t="shared" si="73"/>
        <v/>
      </c>
      <c r="HT62" t="str">
        <f t="shared" si="74"/>
        <v/>
      </c>
      <c r="HU62" t="str">
        <f t="shared" si="75"/>
        <v/>
      </c>
      <c r="HV62" t="str">
        <f t="shared" si="76"/>
        <v/>
      </c>
      <c r="HW62" t="str">
        <f t="shared" si="77"/>
        <v/>
      </c>
      <c r="HX62" t="str">
        <f t="shared" si="78"/>
        <v/>
      </c>
      <c r="HY62" t="str">
        <f t="shared" si="79"/>
        <v/>
      </c>
    </row>
    <row r="63" spans="1:233" x14ac:dyDescent="0.25">
      <c r="A63" t="s">
        <v>88</v>
      </c>
      <c r="B63" t="s">
        <v>2</v>
      </c>
      <c r="C63" s="2"/>
      <c r="D63" s="2"/>
      <c r="E63" s="81"/>
      <c r="F63" s="81"/>
      <c r="G63" s="2">
        <v>7</v>
      </c>
      <c r="H63" s="2">
        <v>1284</v>
      </c>
      <c r="I63" s="81">
        <v>326</v>
      </c>
      <c r="J63" s="81">
        <v>958</v>
      </c>
      <c r="K63" s="2">
        <v>8</v>
      </c>
      <c r="L63" s="2">
        <v>1616</v>
      </c>
      <c r="M63" s="81">
        <v>1382</v>
      </c>
      <c r="N63" s="81">
        <v>234</v>
      </c>
      <c r="O63" s="2">
        <v>5</v>
      </c>
      <c r="P63" s="2">
        <v>1845</v>
      </c>
      <c r="Q63" s="81">
        <v>1845</v>
      </c>
      <c r="R63" s="81">
        <v>0</v>
      </c>
      <c r="S63" s="2">
        <v>4</v>
      </c>
      <c r="T63" s="2">
        <v>1417.5</v>
      </c>
      <c r="U63" s="81">
        <v>1417.5</v>
      </c>
      <c r="V63" s="81">
        <v>0</v>
      </c>
      <c r="W63" s="2">
        <v>3</v>
      </c>
      <c r="X63" s="2">
        <v>1140</v>
      </c>
      <c r="Y63" s="81">
        <v>1140</v>
      </c>
      <c r="Z63" s="81">
        <v>0</v>
      </c>
      <c r="AA63" s="2">
        <v>7</v>
      </c>
      <c r="AB63" s="2">
        <v>2187</v>
      </c>
      <c r="AC63" s="81">
        <v>1651</v>
      </c>
      <c r="AD63" s="81">
        <v>536</v>
      </c>
      <c r="AE63" s="2">
        <v>3</v>
      </c>
      <c r="AF63" s="2">
        <v>478</v>
      </c>
      <c r="AG63" s="81">
        <v>478</v>
      </c>
      <c r="AH63" s="81">
        <v>0</v>
      </c>
      <c r="AI63" s="2"/>
      <c r="AJ63" s="2"/>
      <c r="AK63" s="81"/>
      <c r="AL63" s="81"/>
      <c r="EC63" t="s">
        <v>19</v>
      </c>
      <c r="ED63" t="s">
        <v>2</v>
      </c>
      <c r="EE63" s="2"/>
      <c r="EF63" s="2"/>
      <c r="EG63" s="2">
        <v>6</v>
      </c>
      <c r="EH63" s="2">
        <v>3</v>
      </c>
      <c r="EI63" s="2">
        <v>10</v>
      </c>
      <c r="EJ63" s="2">
        <v>6</v>
      </c>
      <c r="EK63" s="2">
        <v>4</v>
      </c>
      <c r="EL63" s="2">
        <v>2</v>
      </c>
      <c r="EM63" s="2"/>
      <c r="FJ63">
        <f t="shared" si="47"/>
        <v>6</v>
      </c>
      <c r="FL63" t="s">
        <v>19</v>
      </c>
      <c r="FM63" t="s">
        <v>2</v>
      </c>
      <c r="FN63" s="2"/>
      <c r="FO63" s="2"/>
      <c r="FP63" s="2">
        <v>4832</v>
      </c>
      <c r="FQ63" s="2">
        <v>3149</v>
      </c>
      <c r="FR63" s="2">
        <v>5675</v>
      </c>
      <c r="FS63" s="2">
        <v>2595.5</v>
      </c>
      <c r="FT63" s="2">
        <v>1799</v>
      </c>
      <c r="FU63" s="2">
        <v>650</v>
      </c>
      <c r="FV63" s="2"/>
      <c r="GS63" t="str">
        <f t="shared" si="48"/>
        <v>YASMIN IBRAHIM ABDELWAHED AHMED</v>
      </c>
      <c r="GT63" t="str">
        <f>IFERROR(VLOOKUP(Table1[[#This Row],[Doctor Name]],'Doctors Data'!$A:$D,4,0),"")</f>
        <v>Endodontics</v>
      </c>
      <c r="GU63" t="str">
        <f t="shared" si="49"/>
        <v/>
      </c>
      <c r="GV63" t="str">
        <f t="shared" si="50"/>
        <v/>
      </c>
      <c r="GW63">
        <f t="shared" si="51"/>
        <v>4832</v>
      </c>
      <c r="GX63">
        <f t="shared" si="52"/>
        <v>3149</v>
      </c>
      <c r="GY63">
        <f t="shared" si="53"/>
        <v>5675</v>
      </c>
      <c r="GZ63">
        <f t="shared" si="54"/>
        <v>2595.5</v>
      </c>
      <c r="HA63">
        <f t="shared" si="55"/>
        <v>1799</v>
      </c>
      <c r="HB63">
        <f t="shared" si="56"/>
        <v>650</v>
      </c>
      <c r="HC63" t="str">
        <f t="shared" si="57"/>
        <v/>
      </c>
      <c r="HD63" t="str">
        <f t="shared" si="58"/>
        <v/>
      </c>
      <c r="HE63" t="str">
        <f t="shared" si="59"/>
        <v/>
      </c>
      <c r="HF63" t="str">
        <f t="shared" si="60"/>
        <v/>
      </c>
      <c r="HG63" t="str">
        <f t="shared" si="61"/>
        <v/>
      </c>
      <c r="HH63" t="str">
        <f t="shared" si="62"/>
        <v/>
      </c>
      <c r="HI63" t="str">
        <f t="shared" si="63"/>
        <v/>
      </c>
      <c r="HJ63" t="str">
        <f t="shared" si="64"/>
        <v/>
      </c>
      <c r="HK63" t="str">
        <f t="shared" si="65"/>
        <v/>
      </c>
      <c r="HL63" t="str">
        <f t="shared" si="66"/>
        <v/>
      </c>
      <c r="HM63" t="str">
        <f t="shared" si="67"/>
        <v/>
      </c>
      <c r="HN63" t="str">
        <f t="shared" si="68"/>
        <v/>
      </c>
      <c r="HO63" t="str">
        <f t="shared" si="69"/>
        <v/>
      </c>
      <c r="HP63" t="str">
        <f t="shared" si="70"/>
        <v/>
      </c>
      <c r="HQ63" t="str">
        <f t="shared" si="71"/>
        <v/>
      </c>
      <c r="HR63" t="str">
        <f t="shared" si="72"/>
        <v/>
      </c>
      <c r="HS63" t="str">
        <f t="shared" si="73"/>
        <v/>
      </c>
      <c r="HT63" t="str">
        <f t="shared" si="74"/>
        <v/>
      </c>
      <c r="HU63" t="str">
        <f t="shared" si="75"/>
        <v/>
      </c>
      <c r="HV63" t="str">
        <f t="shared" si="76"/>
        <v/>
      </c>
      <c r="HW63" t="str">
        <f t="shared" si="77"/>
        <v/>
      </c>
      <c r="HX63" t="str">
        <f t="shared" si="78"/>
        <v/>
      </c>
      <c r="HY63" t="str">
        <f t="shared" si="79"/>
        <v/>
      </c>
    </row>
    <row r="64" spans="1:233" x14ac:dyDescent="0.25">
      <c r="A64" t="s">
        <v>94</v>
      </c>
      <c r="B64" t="s">
        <v>211</v>
      </c>
      <c r="C64" s="2">
        <v>17</v>
      </c>
      <c r="D64" s="2">
        <v>5088.5</v>
      </c>
      <c r="E64" s="81">
        <v>4855.8500000000004</v>
      </c>
      <c r="F64" s="81">
        <v>232.65000000000003</v>
      </c>
      <c r="G64" s="2">
        <v>6</v>
      </c>
      <c r="H64" s="2">
        <v>1502</v>
      </c>
      <c r="I64" s="81">
        <v>1502</v>
      </c>
      <c r="J64" s="81">
        <v>0</v>
      </c>
      <c r="K64" s="2">
        <v>5</v>
      </c>
      <c r="L64" s="2">
        <v>2202</v>
      </c>
      <c r="M64" s="81">
        <v>1922.1</v>
      </c>
      <c r="N64" s="81">
        <v>279.90000000000003</v>
      </c>
      <c r="O64" s="2">
        <v>6</v>
      </c>
      <c r="P64" s="2">
        <v>2492.5</v>
      </c>
      <c r="Q64" s="81">
        <v>2492.5</v>
      </c>
      <c r="R64" s="81">
        <v>0</v>
      </c>
      <c r="S64" s="2">
        <v>8</v>
      </c>
      <c r="T64" s="2">
        <v>2089.5</v>
      </c>
      <c r="U64" s="81">
        <v>2017.5</v>
      </c>
      <c r="V64" s="81">
        <v>72</v>
      </c>
      <c r="W64" s="2">
        <v>6</v>
      </c>
      <c r="X64" s="2">
        <v>1567</v>
      </c>
      <c r="Y64" s="81">
        <v>1567</v>
      </c>
      <c r="Z64" s="81">
        <v>0</v>
      </c>
      <c r="AA64" s="2">
        <v>4</v>
      </c>
      <c r="AB64" s="2">
        <v>1164.5</v>
      </c>
      <c r="AC64" s="81">
        <v>1164.5</v>
      </c>
      <c r="AD64" s="81">
        <v>0</v>
      </c>
      <c r="AE64" s="2">
        <v>8</v>
      </c>
      <c r="AF64" s="2">
        <v>2889</v>
      </c>
      <c r="AG64" s="81">
        <v>2889</v>
      </c>
      <c r="AH64" s="81">
        <v>0</v>
      </c>
      <c r="AI64" s="2"/>
      <c r="AJ64" s="2"/>
      <c r="AK64" s="81"/>
      <c r="AL64" s="81"/>
      <c r="FJ64">
        <f t="shared" si="47"/>
        <v>0</v>
      </c>
      <c r="GS64" t="str">
        <f t="shared" si="48"/>
        <v/>
      </c>
      <c r="GT64" t="str">
        <f>IFERROR(VLOOKUP(Table1[[#This Row],[Doctor Name]],'Doctors Data'!$A:$D,4,0),"")</f>
        <v/>
      </c>
      <c r="GU64" t="str">
        <f t="shared" si="49"/>
        <v/>
      </c>
      <c r="GV64" t="str">
        <f t="shared" si="50"/>
        <v/>
      </c>
      <c r="GW64" t="str">
        <f t="shared" si="51"/>
        <v/>
      </c>
      <c r="GX64" t="str">
        <f t="shared" si="52"/>
        <v/>
      </c>
      <c r="GY64" t="str">
        <f t="shared" si="53"/>
        <v/>
      </c>
      <c r="GZ64" t="str">
        <f t="shared" si="54"/>
        <v/>
      </c>
      <c r="HA64" t="str">
        <f t="shared" si="55"/>
        <v/>
      </c>
      <c r="HB64" t="str">
        <f t="shared" si="56"/>
        <v/>
      </c>
      <c r="HC64" t="str">
        <f t="shared" si="57"/>
        <v/>
      </c>
      <c r="HD64" t="str">
        <f t="shared" si="58"/>
        <v/>
      </c>
      <c r="HE64" t="str">
        <f t="shared" si="59"/>
        <v/>
      </c>
      <c r="HF64" t="str">
        <f t="shared" si="60"/>
        <v/>
      </c>
      <c r="HG64" t="str">
        <f t="shared" si="61"/>
        <v/>
      </c>
      <c r="HH64" t="str">
        <f t="shared" si="62"/>
        <v/>
      </c>
      <c r="HI64" t="str">
        <f t="shared" si="63"/>
        <v/>
      </c>
      <c r="HJ64" t="str">
        <f t="shared" si="64"/>
        <v/>
      </c>
      <c r="HK64" t="str">
        <f t="shared" si="65"/>
        <v/>
      </c>
      <c r="HL64" t="str">
        <f t="shared" si="66"/>
        <v/>
      </c>
      <c r="HM64" t="str">
        <f t="shared" si="67"/>
        <v/>
      </c>
      <c r="HN64" t="str">
        <f t="shared" si="68"/>
        <v/>
      </c>
      <c r="HO64" t="str">
        <f t="shared" si="69"/>
        <v/>
      </c>
      <c r="HP64" t="str">
        <f t="shared" si="70"/>
        <v/>
      </c>
      <c r="HQ64" t="str">
        <f t="shared" si="71"/>
        <v/>
      </c>
      <c r="HR64" t="str">
        <f t="shared" si="72"/>
        <v/>
      </c>
      <c r="HS64" t="str">
        <f t="shared" si="73"/>
        <v/>
      </c>
      <c r="HT64" t="str">
        <f t="shared" si="74"/>
        <v/>
      </c>
      <c r="HU64" t="str">
        <f t="shared" si="75"/>
        <v/>
      </c>
      <c r="HV64" t="str">
        <f t="shared" si="76"/>
        <v/>
      </c>
      <c r="HW64" t="str">
        <f t="shared" si="77"/>
        <v/>
      </c>
      <c r="HX64" t="str">
        <f t="shared" si="78"/>
        <v/>
      </c>
      <c r="HY64" t="str">
        <f t="shared" si="79"/>
        <v/>
      </c>
    </row>
    <row r="65" spans="1:233" x14ac:dyDescent="0.25">
      <c r="A65" t="s">
        <v>69</v>
      </c>
      <c r="B65" t="s">
        <v>2</v>
      </c>
      <c r="C65" s="2"/>
      <c r="D65" s="2"/>
      <c r="E65" s="81"/>
      <c r="F65" s="81"/>
      <c r="G65" s="2">
        <v>3</v>
      </c>
      <c r="H65" s="2">
        <v>1881.4099999999999</v>
      </c>
      <c r="I65" s="81">
        <v>1183.01</v>
      </c>
      <c r="J65" s="81">
        <v>698.4</v>
      </c>
      <c r="K65" s="2">
        <v>3</v>
      </c>
      <c r="L65" s="2">
        <v>1142.03</v>
      </c>
      <c r="M65" s="81">
        <v>1142.03</v>
      </c>
      <c r="N65" s="81">
        <v>0</v>
      </c>
      <c r="O65" s="2">
        <v>5</v>
      </c>
      <c r="P65" s="2">
        <v>3899.4</v>
      </c>
      <c r="Q65" s="81">
        <v>2756.3</v>
      </c>
      <c r="R65" s="81">
        <v>1143.0999999999999</v>
      </c>
      <c r="S65" s="2">
        <v>3</v>
      </c>
      <c r="T65" s="2">
        <v>1529.6</v>
      </c>
      <c r="U65" s="81">
        <v>644.1</v>
      </c>
      <c r="V65" s="81">
        <v>885.5</v>
      </c>
      <c r="W65" s="2">
        <v>4</v>
      </c>
      <c r="X65" s="2">
        <v>1287.76</v>
      </c>
      <c r="Y65" s="81">
        <v>182.81</v>
      </c>
      <c r="Z65" s="81">
        <v>1104.95</v>
      </c>
      <c r="AA65" s="2">
        <v>1</v>
      </c>
      <c r="AB65" s="2">
        <v>645</v>
      </c>
      <c r="AC65" s="81">
        <v>645</v>
      </c>
      <c r="AD65" s="81">
        <v>0</v>
      </c>
      <c r="AE65" s="2">
        <v>2</v>
      </c>
      <c r="AF65" s="2">
        <v>1458.02</v>
      </c>
      <c r="AG65" s="81">
        <v>1458.02</v>
      </c>
      <c r="AH65" s="81">
        <v>0</v>
      </c>
      <c r="AI65" s="2"/>
      <c r="AJ65" s="2"/>
      <c r="AK65" s="81"/>
      <c r="AL65" s="81"/>
      <c r="FJ65">
        <f t="shared" si="47"/>
        <v>0</v>
      </c>
      <c r="GS65" t="str">
        <f t="shared" si="48"/>
        <v/>
      </c>
      <c r="GT65" t="str">
        <f>IFERROR(VLOOKUP(Table1[[#This Row],[Doctor Name]],'Doctors Data'!$A:$D,4,0),"")</f>
        <v/>
      </c>
      <c r="GU65" t="str">
        <f t="shared" si="49"/>
        <v/>
      </c>
      <c r="GV65" t="str">
        <f t="shared" si="50"/>
        <v/>
      </c>
      <c r="GW65" t="str">
        <f t="shared" si="51"/>
        <v/>
      </c>
      <c r="GX65" t="str">
        <f t="shared" si="52"/>
        <v/>
      </c>
      <c r="GY65" t="str">
        <f t="shared" si="53"/>
        <v/>
      </c>
      <c r="GZ65" t="str">
        <f t="shared" si="54"/>
        <v/>
      </c>
      <c r="HA65" t="str">
        <f t="shared" si="55"/>
        <v/>
      </c>
      <c r="HB65" t="str">
        <f t="shared" si="56"/>
        <v/>
      </c>
      <c r="HC65" t="str">
        <f t="shared" si="57"/>
        <v/>
      </c>
      <c r="HD65" t="str">
        <f t="shared" si="58"/>
        <v/>
      </c>
      <c r="HE65" t="str">
        <f t="shared" si="59"/>
        <v/>
      </c>
      <c r="HF65" t="str">
        <f t="shared" si="60"/>
        <v/>
      </c>
      <c r="HG65" t="str">
        <f t="shared" si="61"/>
        <v/>
      </c>
      <c r="HH65" t="str">
        <f t="shared" si="62"/>
        <v/>
      </c>
      <c r="HI65" t="str">
        <f t="shared" si="63"/>
        <v/>
      </c>
      <c r="HJ65" t="str">
        <f t="shared" si="64"/>
        <v/>
      </c>
      <c r="HK65" t="str">
        <f t="shared" si="65"/>
        <v/>
      </c>
      <c r="HL65" t="str">
        <f t="shared" si="66"/>
        <v/>
      </c>
      <c r="HM65" t="str">
        <f t="shared" si="67"/>
        <v/>
      </c>
      <c r="HN65" t="str">
        <f t="shared" si="68"/>
        <v/>
      </c>
      <c r="HO65" t="str">
        <f t="shared" si="69"/>
        <v/>
      </c>
      <c r="HP65" t="str">
        <f t="shared" si="70"/>
        <v/>
      </c>
      <c r="HQ65" t="str">
        <f t="shared" si="71"/>
        <v/>
      </c>
      <c r="HR65" t="str">
        <f t="shared" si="72"/>
        <v/>
      </c>
      <c r="HS65" t="str">
        <f t="shared" si="73"/>
        <v/>
      </c>
      <c r="HT65" t="str">
        <f t="shared" si="74"/>
        <v/>
      </c>
      <c r="HU65" t="str">
        <f t="shared" si="75"/>
        <v/>
      </c>
      <c r="HV65" t="str">
        <f t="shared" si="76"/>
        <v/>
      </c>
      <c r="HW65" t="str">
        <f t="shared" si="77"/>
        <v/>
      </c>
      <c r="HX65" t="str">
        <f t="shared" si="78"/>
        <v/>
      </c>
      <c r="HY65" t="str">
        <f t="shared" si="79"/>
        <v/>
      </c>
    </row>
    <row r="66" spans="1:233" x14ac:dyDescent="0.25">
      <c r="A66" t="s">
        <v>52</v>
      </c>
      <c r="B66" t="s">
        <v>2</v>
      </c>
      <c r="C66" s="2"/>
      <c r="D66" s="2"/>
      <c r="E66" s="81"/>
      <c r="F66" s="81"/>
      <c r="G66" s="2">
        <v>5</v>
      </c>
      <c r="H66" s="2">
        <v>899</v>
      </c>
      <c r="I66" s="81">
        <v>899</v>
      </c>
      <c r="J66" s="81">
        <v>0</v>
      </c>
      <c r="K66" s="2">
        <v>4</v>
      </c>
      <c r="L66" s="2">
        <v>1004</v>
      </c>
      <c r="M66" s="81">
        <v>429</v>
      </c>
      <c r="N66" s="81">
        <v>575</v>
      </c>
      <c r="O66" s="2">
        <v>4</v>
      </c>
      <c r="P66" s="2">
        <v>673</v>
      </c>
      <c r="Q66" s="81">
        <v>673</v>
      </c>
      <c r="R66" s="81">
        <v>0</v>
      </c>
      <c r="S66" s="2">
        <v>3</v>
      </c>
      <c r="T66" s="2">
        <v>803</v>
      </c>
      <c r="U66" s="81">
        <v>491</v>
      </c>
      <c r="V66" s="81">
        <v>312</v>
      </c>
      <c r="W66" s="2">
        <v>5</v>
      </c>
      <c r="X66" s="2">
        <v>1383</v>
      </c>
      <c r="Y66" s="81">
        <v>1383</v>
      </c>
      <c r="Z66" s="81">
        <v>0</v>
      </c>
      <c r="AA66" s="2">
        <v>1</v>
      </c>
      <c r="AB66" s="2">
        <v>120</v>
      </c>
      <c r="AC66" s="81">
        <v>120</v>
      </c>
      <c r="AD66" s="81">
        <v>0</v>
      </c>
      <c r="AE66" s="2"/>
      <c r="AF66" s="2"/>
      <c r="AG66" s="81"/>
      <c r="AH66" s="81"/>
      <c r="AI66" s="2"/>
      <c r="AJ66" s="2"/>
      <c r="AK66" s="81"/>
      <c r="AL66" s="81"/>
      <c r="FJ66">
        <f t="shared" si="47"/>
        <v>0</v>
      </c>
      <c r="GS66" t="str">
        <f t="shared" si="48"/>
        <v/>
      </c>
      <c r="GT66" t="str">
        <f>IFERROR(VLOOKUP(Table1[[#This Row],[Doctor Name]],'Doctors Data'!$A:$D,4,0),"")</f>
        <v/>
      </c>
      <c r="GU66" t="str">
        <f t="shared" si="49"/>
        <v/>
      </c>
      <c r="GV66" t="str">
        <f t="shared" si="50"/>
        <v/>
      </c>
      <c r="GW66" t="str">
        <f t="shared" si="51"/>
        <v/>
      </c>
      <c r="GX66" t="str">
        <f t="shared" si="52"/>
        <v/>
      </c>
      <c r="GY66" t="str">
        <f t="shared" si="53"/>
        <v/>
      </c>
      <c r="GZ66" t="str">
        <f t="shared" si="54"/>
        <v/>
      </c>
      <c r="HA66" t="str">
        <f t="shared" si="55"/>
        <v/>
      </c>
      <c r="HB66" t="str">
        <f t="shared" si="56"/>
        <v/>
      </c>
      <c r="HC66" t="str">
        <f t="shared" si="57"/>
        <v/>
      </c>
      <c r="HD66" t="str">
        <f t="shared" si="58"/>
        <v/>
      </c>
      <c r="HE66" t="str">
        <f t="shared" si="59"/>
        <v/>
      </c>
      <c r="HF66" t="str">
        <f t="shared" si="60"/>
        <v/>
      </c>
      <c r="HG66" t="str">
        <f t="shared" si="61"/>
        <v/>
      </c>
      <c r="HH66" t="str">
        <f t="shared" si="62"/>
        <v/>
      </c>
      <c r="HI66" t="str">
        <f t="shared" si="63"/>
        <v/>
      </c>
      <c r="HJ66" t="str">
        <f t="shared" si="64"/>
        <v/>
      </c>
      <c r="HK66" t="str">
        <f t="shared" si="65"/>
        <v/>
      </c>
      <c r="HL66" t="str">
        <f t="shared" si="66"/>
        <v/>
      </c>
      <c r="HM66" t="str">
        <f t="shared" si="67"/>
        <v/>
      </c>
      <c r="HN66" t="str">
        <f t="shared" si="68"/>
        <v/>
      </c>
      <c r="HO66" t="str">
        <f t="shared" si="69"/>
        <v/>
      </c>
      <c r="HP66" t="str">
        <f t="shared" si="70"/>
        <v/>
      </c>
      <c r="HQ66" t="str">
        <f t="shared" si="71"/>
        <v/>
      </c>
      <c r="HR66" t="str">
        <f t="shared" si="72"/>
        <v/>
      </c>
      <c r="HS66" t="str">
        <f t="shared" si="73"/>
        <v/>
      </c>
      <c r="HT66" t="str">
        <f t="shared" si="74"/>
        <v/>
      </c>
      <c r="HU66" t="str">
        <f t="shared" si="75"/>
        <v/>
      </c>
      <c r="HV66" t="str">
        <f t="shared" si="76"/>
        <v/>
      </c>
      <c r="HW66" t="str">
        <f t="shared" si="77"/>
        <v/>
      </c>
      <c r="HX66" t="str">
        <f t="shared" si="78"/>
        <v/>
      </c>
      <c r="HY66" t="str">
        <f t="shared" si="79"/>
        <v/>
      </c>
    </row>
    <row r="67" spans="1:233" x14ac:dyDescent="0.25">
      <c r="A67" t="s">
        <v>475</v>
      </c>
      <c r="B67" t="s">
        <v>2</v>
      </c>
      <c r="C67" s="2"/>
      <c r="D67" s="2"/>
      <c r="E67" s="81"/>
      <c r="F67" s="81"/>
      <c r="G67" s="2"/>
      <c r="H67" s="2"/>
      <c r="I67" s="81"/>
      <c r="J67" s="81"/>
      <c r="K67" s="2">
        <v>1</v>
      </c>
      <c r="L67" s="2"/>
      <c r="M67" s="81">
        <v>0</v>
      </c>
      <c r="N67" s="81">
        <v>0</v>
      </c>
      <c r="O67" s="2">
        <v>1</v>
      </c>
      <c r="P67" s="2"/>
      <c r="Q67" s="81">
        <v>0</v>
      </c>
      <c r="R67" s="81">
        <v>0</v>
      </c>
      <c r="S67" s="2"/>
      <c r="T67" s="2"/>
      <c r="U67" s="81"/>
      <c r="V67" s="81"/>
      <c r="W67" s="2">
        <v>2</v>
      </c>
      <c r="X67" s="2">
        <v>149</v>
      </c>
      <c r="Y67" s="81">
        <v>149</v>
      </c>
      <c r="Z67" s="81">
        <v>0</v>
      </c>
      <c r="AA67" s="2"/>
      <c r="AB67" s="2"/>
      <c r="AC67" s="81"/>
      <c r="AD67" s="81"/>
      <c r="AE67" s="2">
        <v>2</v>
      </c>
      <c r="AF67" s="2">
        <v>298</v>
      </c>
      <c r="AG67" s="81">
        <v>298</v>
      </c>
      <c r="AH67" s="81">
        <v>0</v>
      </c>
      <c r="AI67" s="2"/>
      <c r="AJ67" s="2"/>
      <c r="AK67" s="81"/>
      <c r="AL67" s="81"/>
      <c r="FJ67">
        <f t="shared" si="47"/>
        <v>0</v>
      </c>
      <c r="GS67" t="str">
        <f t="shared" si="48"/>
        <v/>
      </c>
      <c r="GT67" t="str">
        <f>IFERROR(VLOOKUP(Table1[[#This Row],[Doctor Name]],'Doctors Data'!$A:$D,4,0),"")</f>
        <v/>
      </c>
      <c r="GU67" t="str">
        <f t="shared" si="49"/>
        <v/>
      </c>
      <c r="GV67" t="str">
        <f t="shared" si="50"/>
        <v/>
      </c>
      <c r="GW67" t="str">
        <f t="shared" si="51"/>
        <v/>
      </c>
      <c r="GX67" t="str">
        <f t="shared" si="52"/>
        <v/>
      </c>
      <c r="GY67" t="str">
        <f t="shared" si="53"/>
        <v/>
      </c>
      <c r="GZ67" t="str">
        <f t="shared" si="54"/>
        <v/>
      </c>
      <c r="HA67" t="str">
        <f t="shared" si="55"/>
        <v/>
      </c>
      <c r="HB67" t="str">
        <f t="shared" si="56"/>
        <v/>
      </c>
      <c r="HC67" t="str">
        <f t="shared" si="57"/>
        <v/>
      </c>
      <c r="HD67" t="str">
        <f t="shared" si="58"/>
        <v/>
      </c>
      <c r="HE67" t="str">
        <f t="shared" si="59"/>
        <v/>
      </c>
      <c r="HF67" t="str">
        <f t="shared" si="60"/>
        <v/>
      </c>
      <c r="HG67" t="str">
        <f t="shared" si="61"/>
        <v/>
      </c>
      <c r="HH67" t="str">
        <f t="shared" si="62"/>
        <v/>
      </c>
      <c r="HI67" t="str">
        <f t="shared" si="63"/>
        <v/>
      </c>
      <c r="HJ67" t="str">
        <f t="shared" si="64"/>
        <v/>
      </c>
      <c r="HK67" t="str">
        <f t="shared" si="65"/>
        <v/>
      </c>
      <c r="HL67" t="str">
        <f t="shared" si="66"/>
        <v/>
      </c>
      <c r="HM67" t="str">
        <f t="shared" si="67"/>
        <v/>
      </c>
      <c r="HN67" t="str">
        <f t="shared" si="68"/>
        <v/>
      </c>
      <c r="HO67" t="str">
        <f t="shared" si="69"/>
        <v/>
      </c>
      <c r="HP67" t="str">
        <f t="shared" si="70"/>
        <v/>
      </c>
      <c r="HQ67" t="str">
        <f t="shared" si="71"/>
        <v/>
      </c>
      <c r="HR67" t="str">
        <f t="shared" si="72"/>
        <v/>
      </c>
      <c r="HS67" t="str">
        <f t="shared" si="73"/>
        <v/>
      </c>
      <c r="HT67" t="str">
        <f t="shared" si="74"/>
        <v/>
      </c>
      <c r="HU67" t="str">
        <f t="shared" si="75"/>
        <v/>
      </c>
      <c r="HV67" t="str">
        <f t="shared" si="76"/>
        <v/>
      </c>
      <c r="HW67" t="str">
        <f t="shared" si="77"/>
        <v/>
      </c>
      <c r="HX67" t="str">
        <f t="shared" si="78"/>
        <v/>
      </c>
      <c r="HY67" t="str">
        <f t="shared" si="79"/>
        <v/>
      </c>
    </row>
    <row r="68" spans="1:233" x14ac:dyDescent="0.25">
      <c r="A68" t="s">
        <v>242</v>
      </c>
      <c r="B68" t="s">
        <v>4</v>
      </c>
      <c r="C68" s="2"/>
      <c r="D68" s="2"/>
      <c r="E68" s="81"/>
      <c r="F68" s="81"/>
      <c r="G68" s="2"/>
      <c r="H68" s="2"/>
      <c r="I68" s="81"/>
      <c r="J68" s="81"/>
      <c r="K68" s="2">
        <v>7</v>
      </c>
      <c r="L68" s="2">
        <v>1997.1</v>
      </c>
      <c r="M68" s="81">
        <v>1997.1</v>
      </c>
      <c r="N68" s="81">
        <v>0</v>
      </c>
      <c r="O68" s="2"/>
      <c r="P68" s="2"/>
      <c r="Q68" s="81"/>
      <c r="R68" s="81"/>
      <c r="S68" s="2">
        <v>11</v>
      </c>
      <c r="T68" s="2">
        <v>1742</v>
      </c>
      <c r="U68" s="81">
        <v>1400.45</v>
      </c>
      <c r="V68" s="81">
        <v>341.54999999999995</v>
      </c>
      <c r="W68" s="2">
        <v>2</v>
      </c>
      <c r="X68" s="2">
        <v>197</v>
      </c>
      <c r="Y68" s="81">
        <v>197</v>
      </c>
      <c r="Z68" s="81">
        <v>0</v>
      </c>
      <c r="AA68" s="2"/>
      <c r="AB68" s="2"/>
      <c r="AC68" s="81"/>
      <c r="AD68" s="81"/>
      <c r="AE68" s="2"/>
      <c r="AF68" s="2"/>
      <c r="AG68" s="81"/>
      <c r="AH68" s="81"/>
      <c r="AI68" s="2"/>
      <c r="AJ68" s="2"/>
      <c r="AK68" s="81"/>
      <c r="AL68" s="81"/>
      <c r="FJ68">
        <f t="shared" si="47"/>
        <v>0</v>
      </c>
      <c r="GS68" t="str">
        <f t="shared" si="48"/>
        <v/>
      </c>
      <c r="GT68" t="str">
        <f>IFERROR(VLOOKUP(Table1[[#This Row],[Doctor Name]],'Doctors Data'!$A:$D,4,0),"")</f>
        <v/>
      </c>
      <c r="GU68" t="str">
        <f t="shared" si="49"/>
        <v/>
      </c>
      <c r="GV68" t="str">
        <f t="shared" si="50"/>
        <v/>
      </c>
      <c r="GW68" t="str">
        <f t="shared" si="51"/>
        <v/>
      </c>
      <c r="GX68" t="str">
        <f t="shared" si="52"/>
        <v/>
      </c>
      <c r="GY68" t="str">
        <f t="shared" si="53"/>
        <v/>
      </c>
      <c r="GZ68" t="str">
        <f t="shared" si="54"/>
        <v/>
      </c>
      <c r="HA68" t="str">
        <f t="shared" si="55"/>
        <v/>
      </c>
      <c r="HB68" t="str">
        <f t="shared" si="56"/>
        <v/>
      </c>
      <c r="HC68" t="str">
        <f t="shared" si="57"/>
        <v/>
      </c>
      <c r="HD68" t="str">
        <f t="shared" si="58"/>
        <v/>
      </c>
      <c r="HE68" t="str">
        <f t="shared" si="59"/>
        <v/>
      </c>
      <c r="HF68" t="str">
        <f t="shared" si="60"/>
        <v/>
      </c>
      <c r="HG68" t="str">
        <f t="shared" si="61"/>
        <v/>
      </c>
      <c r="HH68" t="str">
        <f t="shared" si="62"/>
        <v/>
      </c>
      <c r="HI68" t="str">
        <f t="shared" si="63"/>
        <v/>
      </c>
      <c r="HJ68" t="str">
        <f t="shared" si="64"/>
        <v/>
      </c>
      <c r="HK68" t="str">
        <f t="shared" si="65"/>
        <v/>
      </c>
      <c r="HL68" t="str">
        <f t="shared" si="66"/>
        <v/>
      </c>
      <c r="HM68" t="str">
        <f t="shared" si="67"/>
        <v/>
      </c>
      <c r="HN68" t="str">
        <f t="shared" si="68"/>
        <v/>
      </c>
      <c r="HO68" t="str">
        <f t="shared" si="69"/>
        <v/>
      </c>
      <c r="HP68" t="str">
        <f t="shared" si="70"/>
        <v/>
      </c>
      <c r="HQ68" t="str">
        <f t="shared" si="71"/>
        <v/>
      </c>
      <c r="HR68" t="str">
        <f t="shared" si="72"/>
        <v/>
      </c>
      <c r="HS68" t="str">
        <f t="shared" si="73"/>
        <v/>
      </c>
      <c r="HT68" t="str">
        <f t="shared" si="74"/>
        <v/>
      </c>
      <c r="HU68" t="str">
        <f t="shared" si="75"/>
        <v/>
      </c>
      <c r="HV68" t="str">
        <f t="shared" si="76"/>
        <v/>
      </c>
      <c r="HW68" t="str">
        <f t="shared" si="77"/>
        <v/>
      </c>
      <c r="HX68" t="str">
        <f t="shared" si="78"/>
        <v/>
      </c>
      <c r="HY68" t="str">
        <f t="shared" si="79"/>
        <v/>
      </c>
    </row>
    <row r="69" spans="1:233" x14ac:dyDescent="0.25">
      <c r="A69" t="s">
        <v>22</v>
      </c>
      <c r="B69" t="s">
        <v>211</v>
      </c>
      <c r="C69" s="2">
        <v>9</v>
      </c>
      <c r="D69" s="2">
        <v>3605.7799999999997</v>
      </c>
      <c r="E69" s="81">
        <v>3480.34</v>
      </c>
      <c r="F69" s="81">
        <v>125.44</v>
      </c>
      <c r="G69" s="2">
        <v>2</v>
      </c>
      <c r="H69" s="2">
        <v>523.5</v>
      </c>
      <c r="I69" s="81">
        <v>523.5</v>
      </c>
      <c r="J69" s="81">
        <v>0</v>
      </c>
      <c r="K69" s="2">
        <v>10</v>
      </c>
      <c r="L69" s="2">
        <v>3495.5</v>
      </c>
      <c r="M69" s="81">
        <v>3495.5</v>
      </c>
      <c r="N69" s="81">
        <v>0</v>
      </c>
      <c r="O69" s="2">
        <v>2</v>
      </c>
      <c r="P69" s="2">
        <v>990.5</v>
      </c>
      <c r="Q69" s="81">
        <v>990.5</v>
      </c>
      <c r="R69" s="81">
        <v>0</v>
      </c>
      <c r="S69" s="2">
        <v>5</v>
      </c>
      <c r="T69" s="2">
        <v>1530.5</v>
      </c>
      <c r="U69" s="81">
        <v>1530.5</v>
      </c>
      <c r="V69" s="81">
        <v>0</v>
      </c>
      <c r="W69" s="2">
        <v>7</v>
      </c>
      <c r="X69" s="2">
        <v>2928.5</v>
      </c>
      <c r="Y69" s="81">
        <v>2928.5</v>
      </c>
      <c r="Z69" s="81">
        <v>0</v>
      </c>
      <c r="AA69" s="2">
        <v>5</v>
      </c>
      <c r="AB69" s="2">
        <v>2232</v>
      </c>
      <c r="AC69" s="81">
        <v>2052.9</v>
      </c>
      <c r="AD69" s="81">
        <v>179.1</v>
      </c>
      <c r="AE69" s="2">
        <v>1</v>
      </c>
      <c r="AF69" s="2">
        <v>76.5</v>
      </c>
      <c r="AG69" s="81">
        <v>76.5</v>
      </c>
      <c r="AH69" s="81">
        <v>0</v>
      </c>
      <c r="AI69" s="2"/>
      <c r="AJ69" s="2"/>
      <c r="AK69" s="81"/>
      <c r="AL69" s="81"/>
      <c r="FJ69">
        <f t="shared" si="47"/>
        <v>0</v>
      </c>
      <c r="GS69" t="str">
        <f t="shared" si="48"/>
        <v/>
      </c>
      <c r="GT69" t="str">
        <f>IFERROR(VLOOKUP(Table1[[#This Row],[Doctor Name]],'Doctors Data'!$A:$D,4,0),"")</f>
        <v/>
      </c>
      <c r="GU69" t="str">
        <f t="shared" si="49"/>
        <v/>
      </c>
      <c r="GV69" t="str">
        <f t="shared" si="50"/>
        <v/>
      </c>
      <c r="GW69" t="str">
        <f t="shared" si="51"/>
        <v/>
      </c>
      <c r="GX69" t="str">
        <f t="shared" si="52"/>
        <v/>
      </c>
      <c r="GY69" t="str">
        <f t="shared" si="53"/>
        <v/>
      </c>
      <c r="GZ69" t="str">
        <f t="shared" si="54"/>
        <v/>
      </c>
      <c r="HA69" t="str">
        <f t="shared" si="55"/>
        <v/>
      </c>
      <c r="HB69" t="str">
        <f t="shared" si="56"/>
        <v/>
      </c>
      <c r="HC69" t="str">
        <f t="shared" si="57"/>
        <v/>
      </c>
      <c r="HD69" t="str">
        <f t="shared" si="58"/>
        <v/>
      </c>
      <c r="HE69" t="str">
        <f t="shared" si="59"/>
        <v/>
      </c>
      <c r="HF69" t="str">
        <f t="shared" si="60"/>
        <v/>
      </c>
      <c r="HG69" t="str">
        <f t="shared" si="61"/>
        <v/>
      </c>
      <c r="HH69" t="str">
        <f t="shared" si="62"/>
        <v/>
      </c>
      <c r="HI69" t="str">
        <f t="shared" si="63"/>
        <v/>
      </c>
      <c r="HJ69" t="str">
        <f t="shared" si="64"/>
        <v/>
      </c>
      <c r="HK69" t="str">
        <f t="shared" si="65"/>
        <v/>
      </c>
      <c r="HL69" t="str">
        <f t="shared" si="66"/>
        <v/>
      </c>
      <c r="HM69" t="str">
        <f t="shared" si="67"/>
        <v/>
      </c>
      <c r="HN69" t="str">
        <f t="shared" si="68"/>
        <v/>
      </c>
      <c r="HO69" t="str">
        <f t="shared" si="69"/>
        <v/>
      </c>
      <c r="HP69" t="str">
        <f t="shared" si="70"/>
        <v/>
      </c>
      <c r="HQ69" t="str">
        <f t="shared" si="71"/>
        <v/>
      </c>
      <c r="HR69" t="str">
        <f t="shared" si="72"/>
        <v/>
      </c>
      <c r="HS69" t="str">
        <f t="shared" si="73"/>
        <v/>
      </c>
      <c r="HT69" t="str">
        <f t="shared" si="74"/>
        <v/>
      </c>
      <c r="HU69" t="str">
        <f t="shared" si="75"/>
        <v/>
      </c>
      <c r="HV69" t="str">
        <f t="shared" si="76"/>
        <v/>
      </c>
      <c r="HW69" t="str">
        <f t="shared" si="77"/>
        <v/>
      </c>
      <c r="HX69" t="str">
        <f t="shared" si="78"/>
        <v/>
      </c>
      <c r="HY69" t="str">
        <f t="shared" si="79"/>
        <v/>
      </c>
    </row>
    <row r="70" spans="1:233" x14ac:dyDescent="0.25">
      <c r="A70" t="s">
        <v>19</v>
      </c>
      <c r="B70" t="s">
        <v>2</v>
      </c>
      <c r="C70" s="2"/>
      <c r="D70" s="2"/>
      <c r="E70" s="81"/>
      <c r="F70" s="81"/>
      <c r="G70" s="2"/>
      <c r="H70" s="2"/>
      <c r="I70" s="81"/>
      <c r="J70" s="81"/>
      <c r="K70" s="2">
        <v>6</v>
      </c>
      <c r="L70" s="2">
        <v>4832</v>
      </c>
      <c r="M70" s="81">
        <v>4832</v>
      </c>
      <c r="N70" s="81">
        <v>0</v>
      </c>
      <c r="O70" s="2">
        <v>3</v>
      </c>
      <c r="P70" s="2">
        <v>3149</v>
      </c>
      <c r="Q70" s="81">
        <v>3149</v>
      </c>
      <c r="R70" s="81">
        <v>0</v>
      </c>
      <c r="S70" s="2">
        <v>10</v>
      </c>
      <c r="T70" s="2">
        <v>5675</v>
      </c>
      <c r="U70" s="81">
        <v>4453</v>
      </c>
      <c r="V70" s="81">
        <v>1222</v>
      </c>
      <c r="W70" s="2">
        <v>6</v>
      </c>
      <c r="X70" s="2">
        <v>2595.5</v>
      </c>
      <c r="Y70" s="81">
        <v>2595.5</v>
      </c>
      <c r="Z70" s="81">
        <v>0</v>
      </c>
      <c r="AA70" s="2">
        <v>4</v>
      </c>
      <c r="AB70" s="2">
        <v>1799</v>
      </c>
      <c r="AC70" s="81">
        <v>1799</v>
      </c>
      <c r="AD70" s="81">
        <v>0</v>
      </c>
      <c r="AE70" s="2">
        <v>2</v>
      </c>
      <c r="AF70" s="2">
        <v>650</v>
      </c>
      <c r="AG70" s="81">
        <v>650</v>
      </c>
      <c r="AH70" s="81">
        <v>0</v>
      </c>
      <c r="AI70" s="2"/>
      <c r="AJ70" s="2"/>
      <c r="AK70" s="81"/>
      <c r="AL70" s="81"/>
      <c r="FJ70">
        <f t="shared" si="47"/>
        <v>0</v>
      </c>
      <c r="GS70" t="str">
        <f t="shared" si="48"/>
        <v/>
      </c>
      <c r="GT70" t="str">
        <f>IFERROR(VLOOKUP(Table1[[#This Row],[Doctor Name]],'Doctors Data'!$A:$D,4,0),"")</f>
        <v/>
      </c>
      <c r="GU70" t="str">
        <f t="shared" si="49"/>
        <v/>
      </c>
      <c r="GV70" t="str">
        <f t="shared" si="50"/>
        <v/>
      </c>
      <c r="GW70" t="str">
        <f t="shared" si="51"/>
        <v/>
      </c>
      <c r="GX70" t="str">
        <f t="shared" si="52"/>
        <v/>
      </c>
      <c r="GY70" t="str">
        <f t="shared" si="53"/>
        <v/>
      </c>
      <c r="GZ70" t="str">
        <f t="shared" si="54"/>
        <v/>
      </c>
      <c r="HA70" t="str">
        <f t="shared" si="55"/>
        <v/>
      </c>
      <c r="HB70" t="str">
        <f t="shared" si="56"/>
        <v/>
      </c>
      <c r="HC70" t="str">
        <f t="shared" si="57"/>
        <v/>
      </c>
      <c r="HD70" t="str">
        <f t="shared" si="58"/>
        <v/>
      </c>
      <c r="HE70" t="str">
        <f t="shared" si="59"/>
        <v/>
      </c>
      <c r="HF70" t="str">
        <f t="shared" si="60"/>
        <v/>
      </c>
      <c r="HG70" t="str">
        <f t="shared" si="61"/>
        <v/>
      </c>
      <c r="HH70" t="str">
        <f t="shared" si="62"/>
        <v/>
      </c>
      <c r="HI70" t="str">
        <f t="shared" si="63"/>
        <v/>
      </c>
      <c r="HJ70" t="str">
        <f t="shared" si="64"/>
        <v/>
      </c>
      <c r="HK70" t="str">
        <f t="shared" si="65"/>
        <v/>
      </c>
      <c r="HL70" t="str">
        <f t="shared" si="66"/>
        <v/>
      </c>
      <c r="HM70" t="str">
        <f t="shared" si="67"/>
        <v/>
      </c>
      <c r="HN70" t="str">
        <f t="shared" si="68"/>
        <v/>
      </c>
      <c r="HO70" t="str">
        <f t="shared" si="69"/>
        <v/>
      </c>
      <c r="HP70" t="str">
        <f t="shared" si="70"/>
        <v/>
      </c>
      <c r="HQ70" t="str">
        <f t="shared" si="71"/>
        <v/>
      </c>
      <c r="HR70" t="str">
        <f t="shared" si="72"/>
        <v/>
      </c>
      <c r="HS70" t="str">
        <f t="shared" si="73"/>
        <v/>
      </c>
      <c r="HT70" t="str">
        <f t="shared" si="74"/>
        <v/>
      </c>
      <c r="HU70" t="str">
        <f t="shared" si="75"/>
        <v/>
      </c>
      <c r="HV70" t="str">
        <f t="shared" si="76"/>
        <v/>
      </c>
      <c r="HW70" t="str">
        <f t="shared" si="77"/>
        <v/>
      </c>
      <c r="HX70" t="str">
        <f t="shared" si="78"/>
        <v/>
      </c>
      <c r="HY70" t="str">
        <f t="shared" si="79"/>
        <v/>
      </c>
    </row>
    <row r="71" spans="1:233" x14ac:dyDescent="0.25">
      <c r="FJ71">
        <f t="shared" si="47"/>
        <v>0</v>
      </c>
      <c r="GS71" t="str">
        <f t="shared" si="48"/>
        <v/>
      </c>
      <c r="GT71" t="str">
        <f>IFERROR(VLOOKUP(Table1[[#This Row],[Doctor Name]],'Doctors Data'!$A:$D,4,0),"")</f>
        <v/>
      </c>
      <c r="GU71" t="str">
        <f t="shared" si="49"/>
        <v/>
      </c>
      <c r="GV71" t="str">
        <f t="shared" si="50"/>
        <v/>
      </c>
      <c r="GW71" t="str">
        <f t="shared" si="51"/>
        <v/>
      </c>
      <c r="GX71" t="str">
        <f t="shared" si="52"/>
        <v/>
      </c>
      <c r="GY71" t="str">
        <f t="shared" si="53"/>
        <v/>
      </c>
      <c r="GZ71" t="str">
        <f t="shared" si="54"/>
        <v/>
      </c>
      <c r="HA71" t="str">
        <f t="shared" si="55"/>
        <v/>
      </c>
      <c r="HB71" t="str">
        <f t="shared" si="56"/>
        <v/>
      </c>
      <c r="HC71" t="str">
        <f t="shared" si="57"/>
        <v/>
      </c>
      <c r="HD71" t="str">
        <f t="shared" si="58"/>
        <v/>
      </c>
      <c r="HE71" t="str">
        <f t="shared" si="59"/>
        <v/>
      </c>
      <c r="HF71" t="str">
        <f t="shared" si="60"/>
        <v/>
      </c>
      <c r="HG71" t="str">
        <f t="shared" si="61"/>
        <v/>
      </c>
      <c r="HH71" t="str">
        <f t="shared" si="62"/>
        <v/>
      </c>
      <c r="HI71" t="str">
        <f t="shared" si="63"/>
        <v/>
      </c>
      <c r="HJ71" t="str">
        <f t="shared" si="64"/>
        <v/>
      </c>
      <c r="HK71" t="str">
        <f t="shared" si="65"/>
        <v/>
      </c>
      <c r="HL71" t="str">
        <f t="shared" si="66"/>
        <v/>
      </c>
      <c r="HM71" t="str">
        <f t="shared" si="67"/>
        <v/>
      </c>
      <c r="HN71" t="str">
        <f t="shared" si="68"/>
        <v/>
      </c>
      <c r="HO71" t="str">
        <f t="shared" si="69"/>
        <v/>
      </c>
      <c r="HP71" t="str">
        <f t="shared" si="70"/>
        <v/>
      </c>
      <c r="HQ71" t="str">
        <f t="shared" si="71"/>
        <v/>
      </c>
      <c r="HR71" t="str">
        <f t="shared" si="72"/>
        <v/>
      </c>
      <c r="HS71" t="str">
        <f t="shared" si="73"/>
        <v/>
      </c>
      <c r="HT71" t="str">
        <f t="shared" si="74"/>
        <v/>
      </c>
      <c r="HU71" t="str">
        <f t="shared" si="75"/>
        <v/>
      </c>
      <c r="HV71" t="str">
        <f t="shared" si="76"/>
        <v/>
      </c>
      <c r="HW71" t="str">
        <f t="shared" si="77"/>
        <v/>
      </c>
      <c r="HX71" t="str">
        <f t="shared" si="78"/>
        <v/>
      </c>
      <c r="HY71" t="str">
        <f t="shared" si="79"/>
        <v/>
      </c>
    </row>
    <row r="72" spans="1:233" x14ac:dyDescent="0.25">
      <c r="FJ72">
        <f t="shared" si="47"/>
        <v>0</v>
      </c>
      <c r="GS72" t="str">
        <f t="shared" si="48"/>
        <v/>
      </c>
      <c r="GT72" t="str">
        <f>IFERROR(VLOOKUP(Table1[[#This Row],[Doctor Name]],'Doctors Data'!$A:$D,4,0),"")</f>
        <v/>
      </c>
      <c r="GU72" t="str">
        <f t="shared" si="49"/>
        <v/>
      </c>
      <c r="GV72" t="str">
        <f t="shared" si="50"/>
        <v/>
      </c>
      <c r="GW72" t="str">
        <f t="shared" si="51"/>
        <v/>
      </c>
      <c r="GX72" t="str">
        <f t="shared" si="52"/>
        <v/>
      </c>
      <c r="GY72" t="str">
        <f t="shared" si="53"/>
        <v/>
      </c>
      <c r="GZ72" t="str">
        <f t="shared" si="54"/>
        <v/>
      </c>
      <c r="HA72" t="str">
        <f t="shared" si="55"/>
        <v/>
      </c>
      <c r="HB72" t="str">
        <f t="shared" si="56"/>
        <v/>
      </c>
      <c r="HC72" t="str">
        <f t="shared" si="57"/>
        <v/>
      </c>
      <c r="HD72" t="str">
        <f t="shared" si="58"/>
        <v/>
      </c>
      <c r="HE72" t="str">
        <f t="shared" si="59"/>
        <v/>
      </c>
      <c r="HF72" t="str">
        <f t="shared" si="60"/>
        <v/>
      </c>
      <c r="HG72" t="str">
        <f t="shared" si="61"/>
        <v/>
      </c>
      <c r="HH72" t="str">
        <f t="shared" si="62"/>
        <v/>
      </c>
      <c r="HI72" t="str">
        <f t="shared" si="63"/>
        <v/>
      </c>
      <c r="HJ72" t="str">
        <f t="shared" si="64"/>
        <v/>
      </c>
      <c r="HK72" t="str">
        <f t="shared" si="65"/>
        <v/>
      </c>
      <c r="HL72" t="str">
        <f t="shared" si="66"/>
        <v/>
      </c>
      <c r="HM72" t="str">
        <f t="shared" si="67"/>
        <v/>
      </c>
      <c r="HN72" t="str">
        <f t="shared" si="68"/>
        <v/>
      </c>
      <c r="HO72" t="str">
        <f t="shared" si="69"/>
        <v/>
      </c>
      <c r="HP72" t="str">
        <f t="shared" si="70"/>
        <v/>
      </c>
      <c r="HQ72" t="str">
        <f t="shared" si="71"/>
        <v/>
      </c>
      <c r="HR72" t="str">
        <f t="shared" si="72"/>
        <v/>
      </c>
      <c r="HS72" t="str">
        <f t="shared" si="73"/>
        <v/>
      </c>
      <c r="HT72" t="str">
        <f t="shared" si="74"/>
        <v/>
      </c>
      <c r="HU72" t="str">
        <f t="shared" si="75"/>
        <v/>
      </c>
      <c r="HV72" t="str">
        <f t="shared" si="76"/>
        <v/>
      </c>
      <c r="HW72" t="str">
        <f t="shared" si="77"/>
        <v/>
      </c>
      <c r="HX72" t="str">
        <f t="shared" si="78"/>
        <v/>
      </c>
      <c r="HY72" t="str">
        <f t="shared" si="79"/>
        <v/>
      </c>
    </row>
    <row r="73" spans="1:233" x14ac:dyDescent="0.25">
      <c r="FJ73">
        <f t="shared" si="47"/>
        <v>0</v>
      </c>
      <c r="GS73" t="str">
        <f t="shared" si="48"/>
        <v/>
      </c>
      <c r="GT73" t="str">
        <f>IFERROR(VLOOKUP(Table1[[#This Row],[Doctor Name]],'Doctors Data'!$A:$D,4,0),"")</f>
        <v/>
      </c>
      <c r="GU73" t="str">
        <f t="shared" si="49"/>
        <v/>
      </c>
      <c r="GV73" t="str">
        <f t="shared" si="50"/>
        <v/>
      </c>
      <c r="GW73" t="str">
        <f t="shared" si="51"/>
        <v/>
      </c>
      <c r="GX73" t="str">
        <f t="shared" si="52"/>
        <v/>
      </c>
      <c r="GY73" t="str">
        <f t="shared" si="53"/>
        <v/>
      </c>
      <c r="GZ73" t="str">
        <f t="shared" si="54"/>
        <v/>
      </c>
      <c r="HA73" t="str">
        <f t="shared" si="55"/>
        <v/>
      </c>
      <c r="HB73" t="str">
        <f t="shared" si="56"/>
        <v/>
      </c>
      <c r="HC73" t="str">
        <f t="shared" si="57"/>
        <v/>
      </c>
      <c r="HD73" t="str">
        <f t="shared" si="58"/>
        <v/>
      </c>
      <c r="HE73" t="str">
        <f t="shared" si="59"/>
        <v/>
      </c>
      <c r="HF73" t="str">
        <f t="shared" si="60"/>
        <v/>
      </c>
      <c r="HG73" t="str">
        <f t="shared" si="61"/>
        <v/>
      </c>
      <c r="HH73" t="str">
        <f t="shared" si="62"/>
        <v/>
      </c>
      <c r="HI73" t="str">
        <f t="shared" si="63"/>
        <v/>
      </c>
      <c r="HJ73" t="str">
        <f t="shared" si="64"/>
        <v/>
      </c>
      <c r="HK73" t="str">
        <f t="shared" si="65"/>
        <v/>
      </c>
      <c r="HL73" t="str">
        <f t="shared" si="66"/>
        <v/>
      </c>
      <c r="HM73" t="str">
        <f t="shared" si="67"/>
        <v/>
      </c>
      <c r="HN73" t="str">
        <f t="shared" si="68"/>
        <v/>
      </c>
      <c r="HO73" t="str">
        <f t="shared" si="69"/>
        <v/>
      </c>
      <c r="HP73" t="str">
        <f t="shared" si="70"/>
        <v/>
      </c>
      <c r="HQ73" t="str">
        <f t="shared" si="71"/>
        <v/>
      </c>
      <c r="HR73" t="str">
        <f t="shared" si="72"/>
        <v/>
      </c>
      <c r="HS73" t="str">
        <f t="shared" si="73"/>
        <v/>
      </c>
      <c r="HT73" t="str">
        <f t="shared" si="74"/>
        <v/>
      </c>
      <c r="HU73" t="str">
        <f t="shared" si="75"/>
        <v/>
      </c>
      <c r="HV73" t="str">
        <f t="shared" si="76"/>
        <v/>
      </c>
      <c r="HW73" t="str">
        <f t="shared" si="77"/>
        <v/>
      </c>
      <c r="HX73" t="str">
        <f t="shared" si="78"/>
        <v/>
      </c>
      <c r="HY73" t="str">
        <f t="shared" si="79"/>
        <v/>
      </c>
    </row>
    <row r="74" spans="1:233" x14ac:dyDescent="0.25">
      <c r="FJ74">
        <f t="shared" si="47"/>
        <v>0</v>
      </c>
      <c r="GS74" t="str">
        <f t="shared" si="48"/>
        <v/>
      </c>
      <c r="GT74" t="str">
        <f>IFERROR(VLOOKUP(Table1[[#This Row],[Doctor Name]],'Doctors Data'!$A:$D,4,0),"")</f>
        <v/>
      </c>
      <c r="GU74" t="str">
        <f t="shared" si="49"/>
        <v/>
      </c>
      <c r="GV74" t="str">
        <f t="shared" si="50"/>
        <v/>
      </c>
      <c r="GW74" t="str">
        <f t="shared" si="51"/>
        <v/>
      </c>
      <c r="GX74" t="str">
        <f t="shared" si="52"/>
        <v/>
      </c>
      <c r="GY74" t="str">
        <f t="shared" si="53"/>
        <v/>
      </c>
      <c r="GZ74" t="str">
        <f t="shared" si="54"/>
        <v/>
      </c>
      <c r="HA74" t="str">
        <f t="shared" si="55"/>
        <v/>
      </c>
      <c r="HB74" t="str">
        <f t="shared" si="56"/>
        <v/>
      </c>
      <c r="HC74" t="str">
        <f t="shared" si="57"/>
        <v/>
      </c>
      <c r="HD74" t="str">
        <f t="shared" si="58"/>
        <v/>
      </c>
      <c r="HE74" t="str">
        <f t="shared" si="59"/>
        <v/>
      </c>
      <c r="HF74" t="str">
        <f t="shared" si="60"/>
        <v/>
      </c>
      <c r="HG74" t="str">
        <f t="shared" si="61"/>
        <v/>
      </c>
      <c r="HH74" t="str">
        <f t="shared" si="62"/>
        <v/>
      </c>
      <c r="HI74" t="str">
        <f t="shared" si="63"/>
        <v/>
      </c>
      <c r="HJ74" t="str">
        <f t="shared" si="64"/>
        <v/>
      </c>
      <c r="HK74" t="str">
        <f t="shared" si="65"/>
        <v/>
      </c>
      <c r="HL74" t="str">
        <f t="shared" si="66"/>
        <v/>
      </c>
      <c r="HM74" t="str">
        <f t="shared" si="67"/>
        <v/>
      </c>
      <c r="HN74" t="str">
        <f t="shared" si="68"/>
        <v/>
      </c>
      <c r="HO74" t="str">
        <f t="shared" si="69"/>
        <v/>
      </c>
      <c r="HP74" t="str">
        <f t="shared" si="70"/>
        <v/>
      </c>
      <c r="HQ74" t="str">
        <f t="shared" si="71"/>
        <v/>
      </c>
      <c r="HR74" t="str">
        <f t="shared" si="72"/>
        <v/>
      </c>
      <c r="HS74" t="str">
        <f t="shared" si="73"/>
        <v/>
      </c>
      <c r="HT74" t="str">
        <f t="shared" si="74"/>
        <v/>
      </c>
      <c r="HU74" t="str">
        <f t="shared" si="75"/>
        <v/>
      </c>
      <c r="HV74" t="str">
        <f t="shared" si="76"/>
        <v/>
      </c>
      <c r="HW74" t="str">
        <f t="shared" si="77"/>
        <v/>
      </c>
      <c r="HX74" t="str">
        <f t="shared" si="78"/>
        <v/>
      </c>
      <c r="HY74" t="str">
        <f t="shared" si="79"/>
        <v/>
      </c>
    </row>
    <row r="75" spans="1:233" x14ac:dyDescent="0.25">
      <c r="FJ75">
        <f t="shared" si="47"/>
        <v>0</v>
      </c>
      <c r="GS75" t="str">
        <f t="shared" si="48"/>
        <v/>
      </c>
      <c r="GT75" t="str">
        <f>IFERROR(VLOOKUP(Table1[[#This Row],[Doctor Name]],'Doctors Data'!$A:$D,4,0),"")</f>
        <v/>
      </c>
      <c r="GU75" t="str">
        <f t="shared" si="49"/>
        <v/>
      </c>
      <c r="GV75" t="str">
        <f t="shared" si="50"/>
        <v/>
      </c>
      <c r="GW75" t="str">
        <f t="shared" si="51"/>
        <v/>
      </c>
      <c r="GX75" t="str">
        <f t="shared" si="52"/>
        <v/>
      </c>
      <c r="GY75" t="str">
        <f t="shared" si="53"/>
        <v/>
      </c>
      <c r="GZ75" t="str">
        <f t="shared" si="54"/>
        <v/>
      </c>
      <c r="HA75" t="str">
        <f t="shared" si="55"/>
        <v/>
      </c>
      <c r="HB75" t="str">
        <f t="shared" si="56"/>
        <v/>
      </c>
      <c r="HC75" t="str">
        <f t="shared" si="57"/>
        <v/>
      </c>
      <c r="HD75" t="str">
        <f t="shared" si="58"/>
        <v/>
      </c>
      <c r="HE75" t="str">
        <f t="shared" si="59"/>
        <v/>
      </c>
      <c r="HF75" t="str">
        <f t="shared" si="60"/>
        <v/>
      </c>
      <c r="HG75" t="str">
        <f t="shared" si="61"/>
        <v/>
      </c>
      <c r="HH75" t="str">
        <f t="shared" si="62"/>
        <v/>
      </c>
      <c r="HI75" t="str">
        <f t="shared" si="63"/>
        <v/>
      </c>
      <c r="HJ75" t="str">
        <f t="shared" si="64"/>
        <v/>
      </c>
      <c r="HK75" t="str">
        <f t="shared" si="65"/>
        <v/>
      </c>
      <c r="HL75" t="str">
        <f t="shared" si="66"/>
        <v/>
      </c>
      <c r="HM75" t="str">
        <f t="shared" si="67"/>
        <v/>
      </c>
      <c r="HN75" t="str">
        <f t="shared" si="68"/>
        <v/>
      </c>
      <c r="HO75" t="str">
        <f t="shared" si="69"/>
        <v/>
      </c>
      <c r="HP75" t="str">
        <f t="shared" si="70"/>
        <v/>
      </c>
      <c r="HQ75" t="str">
        <f t="shared" si="71"/>
        <v/>
      </c>
      <c r="HR75" t="str">
        <f t="shared" si="72"/>
        <v/>
      </c>
      <c r="HS75" t="str">
        <f t="shared" si="73"/>
        <v/>
      </c>
      <c r="HT75" t="str">
        <f t="shared" si="74"/>
        <v/>
      </c>
      <c r="HU75" t="str">
        <f t="shared" si="75"/>
        <v/>
      </c>
      <c r="HV75" t="str">
        <f t="shared" si="76"/>
        <v/>
      </c>
      <c r="HW75" t="str">
        <f t="shared" si="77"/>
        <v/>
      </c>
      <c r="HX75" t="str">
        <f t="shared" si="78"/>
        <v/>
      </c>
      <c r="HY75" t="str">
        <f t="shared" si="79"/>
        <v/>
      </c>
    </row>
    <row r="76" spans="1:233" x14ac:dyDescent="0.25">
      <c r="FJ76">
        <f t="shared" ref="FJ76:FJ102" si="80">COUNT($EE76:$FI76)</f>
        <v>0</v>
      </c>
      <c r="GS76" t="str">
        <f t="shared" ref="GS76:GS84" si="81">IF(FL76=0,"",FL76)</f>
        <v/>
      </c>
      <c r="GT76" t="str">
        <f>IFERROR(VLOOKUP(Table1[[#This Row],[Doctor Name]],'Doctors Data'!$A:$D,4,0),"")</f>
        <v/>
      </c>
      <c r="GU76" t="str">
        <f t="shared" ref="GU76:GU84" si="82">IF(FN76=0,"",FN76)</f>
        <v/>
      </c>
      <c r="GV76" t="str">
        <f t="shared" ref="GV76:GV84" si="83">IF(FO76=0,"",FO76)</f>
        <v/>
      </c>
      <c r="GW76" t="str">
        <f t="shared" ref="GW76:GW84" si="84">IF(FP76=0,"",FP76)</f>
        <v/>
      </c>
      <c r="GX76" t="str">
        <f t="shared" ref="GX76:GX84" si="85">IF(FQ76=0,"",FQ76)</f>
        <v/>
      </c>
      <c r="GY76" t="str">
        <f t="shared" ref="GY76:GY84" si="86">IF(FR76=0,"",FR76)</f>
        <v/>
      </c>
      <c r="GZ76" t="str">
        <f t="shared" ref="GZ76:GZ84" si="87">IF(FS76=0,"",FS76)</f>
        <v/>
      </c>
      <c r="HA76" t="str">
        <f t="shared" ref="HA76:HA84" si="88">IF(FT76=0,"",FT76)</f>
        <v/>
      </c>
      <c r="HB76" t="str">
        <f t="shared" ref="HB76:HB84" si="89">IF(FU76=0,"",FU76)</f>
        <v/>
      </c>
      <c r="HC76" t="str">
        <f t="shared" ref="HC76:HC84" si="90">IF(FV76=0,"",FV76)</f>
        <v/>
      </c>
      <c r="HD76" t="str">
        <f t="shared" ref="HD76:HD84" si="91">IF(FW76=0,"",FW76)</f>
        <v/>
      </c>
      <c r="HE76" t="str">
        <f t="shared" ref="HE76:HE84" si="92">IF(FX76=0,"",FX76)</f>
        <v/>
      </c>
      <c r="HF76" t="str">
        <f t="shared" ref="HF76:HF84" si="93">IF(FY76=0,"",FY76)</f>
        <v/>
      </c>
      <c r="HG76" t="str">
        <f t="shared" ref="HG76:HG84" si="94">IF(FZ76=0,"",FZ76)</f>
        <v/>
      </c>
      <c r="HH76" t="str">
        <f t="shared" ref="HH76:HH84" si="95">IF(GA76=0,"",GA76)</f>
        <v/>
      </c>
      <c r="HI76" t="str">
        <f t="shared" ref="HI76:HI84" si="96">IF(GB76=0,"",GB76)</f>
        <v/>
      </c>
      <c r="HJ76" t="str">
        <f t="shared" ref="HJ76:HJ84" si="97">IF(GC76=0,"",GC76)</f>
        <v/>
      </c>
      <c r="HK76" t="str">
        <f t="shared" ref="HK76:HK84" si="98">IF(GD76=0,"",GD76)</f>
        <v/>
      </c>
      <c r="HL76" t="str">
        <f t="shared" ref="HL76:HL84" si="99">IF(GE76=0,"",GE76)</f>
        <v/>
      </c>
      <c r="HM76" t="str">
        <f t="shared" ref="HM76:HM84" si="100">IF(GF76=0,"",GF76)</f>
        <v/>
      </c>
      <c r="HN76" t="str">
        <f t="shared" ref="HN76:HN84" si="101">IF(GG76=0,"",GG76)</f>
        <v/>
      </c>
      <c r="HO76" t="str">
        <f t="shared" ref="HO76:HO84" si="102">IF(GH76=0,"",GH76)</f>
        <v/>
      </c>
      <c r="HP76" t="str">
        <f t="shared" ref="HP76:HP84" si="103">IF(GI76=0,"",GI76)</f>
        <v/>
      </c>
      <c r="HQ76" t="str">
        <f t="shared" ref="HQ76:HQ84" si="104">IF(GJ76=0,"",GJ76)</f>
        <v/>
      </c>
      <c r="HR76" t="str">
        <f t="shared" ref="HR76:HR84" si="105">IF(GK76=0,"",GK76)</f>
        <v/>
      </c>
      <c r="HS76" t="str">
        <f t="shared" ref="HS76:HS84" si="106">IF(GL76=0,"",GL76)</f>
        <v/>
      </c>
      <c r="HT76" t="str">
        <f t="shared" ref="HT76:HT84" si="107">IF(GM76=0,"",GM76)</f>
        <v/>
      </c>
      <c r="HU76" t="str">
        <f t="shared" ref="HU76:HU84" si="108">IF(GN76=0,"",GN76)</f>
        <v/>
      </c>
      <c r="HV76" t="str">
        <f t="shared" ref="HV76:HV84" si="109">IF(GO76=0,"",GO76)</f>
        <v/>
      </c>
      <c r="HW76" t="str">
        <f t="shared" ref="HW76:HW84" si="110">IF(GP76=0,"",GP76)</f>
        <v/>
      </c>
      <c r="HX76" t="str">
        <f t="shared" ref="HX76:HX84" si="111">IF(GQ76=0,"",GQ76)</f>
        <v/>
      </c>
      <c r="HY76" t="str">
        <f t="shared" ref="HY76:HY84" si="112">IF(GR76=0,"",GR76)</f>
        <v/>
      </c>
    </row>
    <row r="77" spans="1:233" x14ac:dyDescent="0.25">
      <c r="FJ77">
        <f t="shared" si="80"/>
        <v>0</v>
      </c>
      <c r="GS77" t="str">
        <f t="shared" si="81"/>
        <v/>
      </c>
      <c r="GT77" t="str">
        <f>IFERROR(VLOOKUP(Table1[[#This Row],[Doctor Name]],'Doctors Data'!$A:$D,4,0),"")</f>
        <v/>
      </c>
      <c r="GU77" t="str">
        <f t="shared" si="82"/>
        <v/>
      </c>
      <c r="GV77" t="str">
        <f t="shared" si="83"/>
        <v/>
      </c>
      <c r="GW77" t="str">
        <f t="shared" si="84"/>
        <v/>
      </c>
      <c r="GX77" t="str">
        <f t="shared" si="85"/>
        <v/>
      </c>
      <c r="GY77" t="str">
        <f t="shared" si="86"/>
        <v/>
      </c>
      <c r="GZ77" t="str">
        <f t="shared" si="87"/>
        <v/>
      </c>
      <c r="HA77" t="str">
        <f t="shared" si="88"/>
        <v/>
      </c>
      <c r="HB77" t="str">
        <f t="shared" si="89"/>
        <v/>
      </c>
      <c r="HC77" t="str">
        <f t="shared" si="90"/>
        <v/>
      </c>
      <c r="HD77" t="str">
        <f t="shared" si="91"/>
        <v/>
      </c>
      <c r="HE77" t="str">
        <f t="shared" si="92"/>
        <v/>
      </c>
      <c r="HF77" t="str">
        <f t="shared" si="93"/>
        <v/>
      </c>
      <c r="HG77" t="str">
        <f t="shared" si="94"/>
        <v/>
      </c>
      <c r="HH77" t="str">
        <f t="shared" si="95"/>
        <v/>
      </c>
      <c r="HI77" t="str">
        <f t="shared" si="96"/>
        <v/>
      </c>
      <c r="HJ77" t="str">
        <f t="shared" si="97"/>
        <v/>
      </c>
      <c r="HK77" t="str">
        <f t="shared" si="98"/>
        <v/>
      </c>
      <c r="HL77" t="str">
        <f t="shared" si="99"/>
        <v/>
      </c>
      <c r="HM77" t="str">
        <f t="shared" si="100"/>
        <v/>
      </c>
      <c r="HN77" t="str">
        <f t="shared" si="101"/>
        <v/>
      </c>
      <c r="HO77" t="str">
        <f t="shared" si="102"/>
        <v/>
      </c>
      <c r="HP77" t="str">
        <f t="shared" si="103"/>
        <v/>
      </c>
      <c r="HQ77" t="str">
        <f t="shared" si="104"/>
        <v/>
      </c>
      <c r="HR77" t="str">
        <f t="shared" si="105"/>
        <v/>
      </c>
      <c r="HS77" t="str">
        <f t="shared" si="106"/>
        <v/>
      </c>
      <c r="HT77" t="str">
        <f t="shared" si="107"/>
        <v/>
      </c>
      <c r="HU77" t="str">
        <f t="shared" si="108"/>
        <v/>
      </c>
      <c r="HV77" t="str">
        <f t="shared" si="109"/>
        <v/>
      </c>
      <c r="HW77" t="str">
        <f t="shared" si="110"/>
        <v/>
      </c>
      <c r="HX77" t="str">
        <f t="shared" si="111"/>
        <v/>
      </c>
      <c r="HY77" t="str">
        <f t="shared" si="112"/>
        <v/>
      </c>
    </row>
    <row r="78" spans="1:233" x14ac:dyDescent="0.25">
      <c r="FJ78">
        <f t="shared" si="80"/>
        <v>0</v>
      </c>
      <c r="GS78" t="str">
        <f t="shared" si="81"/>
        <v/>
      </c>
      <c r="GT78" t="str">
        <f>IFERROR(VLOOKUP(Table1[[#This Row],[Doctor Name]],'Doctors Data'!$A:$D,4,0),"")</f>
        <v/>
      </c>
      <c r="GU78" t="str">
        <f t="shared" si="82"/>
        <v/>
      </c>
      <c r="GV78" t="str">
        <f t="shared" si="83"/>
        <v/>
      </c>
      <c r="GW78" t="str">
        <f t="shared" si="84"/>
        <v/>
      </c>
      <c r="GX78" t="str">
        <f t="shared" si="85"/>
        <v/>
      </c>
      <c r="GY78" t="str">
        <f t="shared" si="86"/>
        <v/>
      </c>
      <c r="GZ78" t="str">
        <f t="shared" si="87"/>
        <v/>
      </c>
      <c r="HA78" t="str">
        <f t="shared" si="88"/>
        <v/>
      </c>
      <c r="HB78" t="str">
        <f t="shared" si="89"/>
        <v/>
      </c>
      <c r="HC78" t="str">
        <f t="shared" si="90"/>
        <v/>
      </c>
      <c r="HD78" t="str">
        <f t="shared" si="91"/>
        <v/>
      </c>
      <c r="HE78" t="str">
        <f t="shared" si="92"/>
        <v/>
      </c>
      <c r="HF78" t="str">
        <f t="shared" si="93"/>
        <v/>
      </c>
      <c r="HG78" t="str">
        <f t="shared" si="94"/>
        <v/>
      </c>
      <c r="HH78" t="str">
        <f t="shared" si="95"/>
        <v/>
      </c>
      <c r="HI78" t="str">
        <f t="shared" si="96"/>
        <v/>
      </c>
      <c r="HJ78" t="str">
        <f t="shared" si="97"/>
        <v/>
      </c>
      <c r="HK78" t="str">
        <f t="shared" si="98"/>
        <v/>
      </c>
      <c r="HL78" t="str">
        <f t="shared" si="99"/>
        <v/>
      </c>
      <c r="HM78" t="str">
        <f t="shared" si="100"/>
        <v/>
      </c>
      <c r="HN78" t="str">
        <f t="shared" si="101"/>
        <v/>
      </c>
      <c r="HO78" t="str">
        <f t="shared" si="102"/>
        <v/>
      </c>
      <c r="HP78" t="str">
        <f t="shared" si="103"/>
        <v/>
      </c>
      <c r="HQ78" t="str">
        <f t="shared" si="104"/>
        <v/>
      </c>
      <c r="HR78" t="str">
        <f t="shared" si="105"/>
        <v/>
      </c>
      <c r="HS78" t="str">
        <f t="shared" si="106"/>
        <v/>
      </c>
      <c r="HT78" t="str">
        <f t="shared" si="107"/>
        <v/>
      </c>
      <c r="HU78" t="str">
        <f t="shared" si="108"/>
        <v/>
      </c>
      <c r="HV78" t="str">
        <f t="shared" si="109"/>
        <v/>
      </c>
      <c r="HW78" t="str">
        <f t="shared" si="110"/>
        <v/>
      </c>
      <c r="HX78" t="str">
        <f t="shared" si="111"/>
        <v/>
      </c>
      <c r="HY78" t="str">
        <f t="shared" si="112"/>
        <v/>
      </c>
    </row>
    <row r="79" spans="1:233" x14ac:dyDescent="0.25">
      <c r="FJ79">
        <f t="shared" si="80"/>
        <v>0</v>
      </c>
      <c r="GS79" t="str">
        <f t="shared" si="81"/>
        <v/>
      </c>
      <c r="GT79" t="str">
        <f>IFERROR(VLOOKUP(Table1[[#This Row],[Doctor Name]],'Doctors Data'!$A:$D,4,0),"")</f>
        <v/>
      </c>
      <c r="GU79" t="str">
        <f t="shared" si="82"/>
        <v/>
      </c>
      <c r="GV79" t="str">
        <f t="shared" si="83"/>
        <v/>
      </c>
      <c r="GW79" t="str">
        <f t="shared" si="84"/>
        <v/>
      </c>
      <c r="GX79" t="str">
        <f t="shared" si="85"/>
        <v/>
      </c>
      <c r="GY79" t="str">
        <f t="shared" si="86"/>
        <v/>
      </c>
      <c r="GZ79" t="str">
        <f t="shared" si="87"/>
        <v/>
      </c>
      <c r="HA79" t="str">
        <f t="shared" si="88"/>
        <v/>
      </c>
      <c r="HB79" t="str">
        <f t="shared" si="89"/>
        <v/>
      </c>
      <c r="HC79" t="str">
        <f t="shared" si="90"/>
        <v/>
      </c>
      <c r="HD79" t="str">
        <f t="shared" si="91"/>
        <v/>
      </c>
      <c r="HE79" t="str">
        <f t="shared" si="92"/>
        <v/>
      </c>
      <c r="HF79" t="str">
        <f t="shared" si="93"/>
        <v/>
      </c>
      <c r="HG79" t="str">
        <f t="shared" si="94"/>
        <v/>
      </c>
      <c r="HH79" t="str">
        <f t="shared" si="95"/>
        <v/>
      </c>
      <c r="HI79" t="str">
        <f t="shared" si="96"/>
        <v/>
      </c>
      <c r="HJ79" t="str">
        <f t="shared" si="97"/>
        <v/>
      </c>
      <c r="HK79" t="str">
        <f t="shared" si="98"/>
        <v/>
      </c>
      <c r="HL79" t="str">
        <f t="shared" si="99"/>
        <v/>
      </c>
      <c r="HM79" t="str">
        <f t="shared" si="100"/>
        <v/>
      </c>
      <c r="HN79" t="str">
        <f t="shared" si="101"/>
        <v/>
      </c>
      <c r="HO79" t="str">
        <f t="shared" si="102"/>
        <v/>
      </c>
      <c r="HP79" t="str">
        <f t="shared" si="103"/>
        <v/>
      </c>
      <c r="HQ79" t="str">
        <f t="shared" si="104"/>
        <v/>
      </c>
      <c r="HR79" t="str">
        <f t="shared" si="105"/>
        <v/>
      </c>
      <c r="HS79" t="str">
        <f t="shared" si="106"/>
        <v/>
      </c>
      <c r="HT79" t="str">
        <f t="shared" si="107"/>
        <v/>
      </c>
      <c r="HU79" t="str">
        <f t="shared" si="108"/>
        <v/>
      </c>
      <c r="HV79" t="str">
        <f t="shared" si="109"/>
        <v/>
      </c>
      <c r="HW79" t="str">
        <f t="shared" si="110"/>
        <v/>
      </c>
      <c r="HX79" t="str">
        <f t="shared" si="111"/>
        <v/>
      </c>
      <c r="HY79" t="str">
        <f t="shared" si="112"/>
        <v/>
      </c>
    </row>
    <row r="80" spans="1:233" x14ac:dyDescent="0.25">
      <c r="FJ80">
        <f t="shared" si="80"/>
        <v>0</v>
      </c>
      <c r="GS80" t="str">
        <f t="shared" si="81"/>
        <v/>
      </c>
      <c r="GT80" t="str">
        <f>IFERROR(VLOOKUP(Table1[[#This Row],[Doctor Name]],'Doctors Data'!$A:$D,4,0),"")</f>
        <v/>
      </c>
      <c r="GU80" t="str">
        <f t="shared" si="82"/>
        <v/>
      </c>
      <c r="GV80" t="str">
        <f t="shared" si="83"/>
        <v/>
      </c>
      <c r="GW80" t="str">
        <f t="shared" si="84"/>
        <v/>
      </c>
      <c r="GX80" t="str">
        <f t="shared" si="85"/>
        <v/>
      </c>
      <c r="GY80" t="str">
        <f t="shared" si="86"/>
        <v/>
      </c>
      <c r="GZ80" t="str">
        <f t="shared" si="87"/>
        <v/>
      </c>
      <c r="HA80" t="str">
        <f t="shared" si="88"/>
        <v/>
      </c>
      <c r="HB80" t="str">
        <f t="shared" si="89"/>
        <v/>
      </c>
      <c r="HC80" t="str">
        <f t="shared" si="90"/>
        <v/>
      </c>
      <c r="HD80" t="str">
        <f t="shared" si="91"/>
        <v/>
      </c>
      <c r="HE80" t="str">
        <f t="shared" si="92"/>
        <v/>
      </c>
      <c r="HF80" t="str">
        <f t="shared" si="93"/>
        <v/>
      </c>
      <c r="HG80" t="str">
        <f t="shared" si="94"/>
        <v/>
      </c>
      <c r="HH80" t="str">
        <f t="shared" si="95"/>
        <v/>
      </c>
      <c r="HI80" t="str">
        <f t="shared" si="96"/>
        <v/>
      </c>
      <c r="HJ80" t="str">
        <f t="shared" si="97"/>
        <v/>
      </c>
      <c r="HK80" t="str">
        <f t="shared" si="98"/>
        <v/>
      </c>
      <c r="HL80" t="str">
        <f t="shared" si="99"/>
        <v/>
      </c>
      <c r="HM80" t="str">
        <f t="shared" si="100"/>
        <v/>
      </c>
      <c r="HN80" t="str">
        <f t="shared" si="101"/>
        <v/>
      </c>
      <c r="HO80" t="str">
        <f t="shared" si="102"/>
        <v/>
      </c>
      <c r="HP80" t="str">
        <f t="shared" si="103"/>
        <v/>
      </c>
      <c r="HQ80" t="str">
        <f t="shared" si="104"/>
        <v/>
      </c>
      <c r="HR80" t="str">
        <f t="shared" si="105"/>
        <v/>
      </c>
      <c r="HS80" t="str">
        <f t="shared" si="106"/>
        <v/>
      </c>
      <c r="HT80" t="str">
        <f t="shared" si="107"/>
        <v/>
      </c>
      <c r="HU80" t="str">
        <f t="shared" si="108"/>
        <v/>
      </c>
      <c r="HV80" t="str">
        <f t="shared" si="109"/>
        <v/>
      </c>
      <c r="HW80" t="str">
        <f t="shared" si="110"/>
        <v/>
      </c>
      <c r="HX80" t="str">
        <f t="shared" si="111"/>
        <v/>
      </c>
      <c r="HY80" t="str">
        <f t="shared" si="112"/>
        <v/>
      </c>
    </row>
    <row r="81" spans="166:233" x14ac:dyDescent="0.25">
      <c r="FJ81">
        <f t="shared" si="80"/>
        <v>0</v>
      </c>
      <c r="GS81" t="str">
        <f t="shared" si="81"/>
        <v/>
      </c>
      <c r="GT81" t="str">
        <f>IFERROR(VLOOKUP(Table1[[#This Row],[Doctor Name]],'Doctors Data'!$A:$D,4,0),"")</f>
        <v/>
      </c>
      <c r="GU81" t="str">
        <f t="shared" si="82"/>
        <v/>
      </c>
      <c r="GV81" t="str">
        <f t="shared" si="83"/>
        <v/>
      </c>
      <c r="GW81" t="str">
        <f t="shared" si="84"/>
        <v/>
      </c>
      <c r="GX81" t="str">
        <f t="shared" si="85"/>
        <v/>
      </c>
      <c r="GY81" t="str">
        <f t="shared" si="86"/>
        <v/>
      </c>
      <c r="GZ81" t="str">
        <f t="shared" si="87"/>
        <v/>
      </c>
      <c r="HA81" t="str">
        <f t="shared" si="88"/>
        <v/>
      </c>
      <c r="HB81" t="str">
        <f t="shared" si="89"/>
        <v/>
      </c>
      <c r="HC81" t="str">
        <f t="shared" si="90"/>
        <v/>
      </c>
      <c r="HD81" t="str">
        <f t="shared" si="91"/>
        <v/>
      </c>
      <c r="HE81" t="str">
        <f t="shared" si="92"/>
        <v/>
      </c>
      <c r="HF81" t="str">
        <f t="shared" si="93"/>
        <v/>
      </c>
      <c r="HG81" t="str">
        <f t="shared" si="94"/>
        <v/>
      </c>
      <c r="HH81" t="str">
        <f t="shared" si="95"/>
        <v/>
      </c>
      <c r="HI81" t="str">
        <f t="shared" si="96"/>
        <v/>
      </c>
      <c r="HJ81" t="str">
        <f t="shared" si="97"/>
        <v/>
      </c>
      <c r="HK81" t="str">
        <f t="shared" si="98"/>
        <v/>
      </c>
      <c r="HL81" t="str">
        <f t="shared" si="99"/>
        <v/>
      </c>
      <c r="HM81" t="str">
        <f t="shared" si="100"/>
        <v/>
      </c>
      <c r="HN81" t="str">
        <f t="shared" si="101"/>
        <v/>
      </c>
      <c r="HO81" t="str">
        <f t="shared" si="102"/>
        <v/>
      </c>
      <c r="HP81" t="str">
        <f t="shared" si="103"/>
        <v/>
      </c>
      <c r="HQ81" t="str">
        <f t="shared" si="104"/>
        <v/>
      </c>
      <c r="HR81" t="str">
        <f t="shared" si="105"/>
        <v/>
      </c>
      <c r="HS81" t="str">
        <f t="shared" si="106"/>
        <v/>
      </c>
      <c r="HT81" t="str">
        <f t="shared" si="107"/>
        <v/>
      </c>
      <c r="HU81" t="str">
        <f t="shared" si="108"/>
        <v/>
      </c>
      <c r="HV81" t="str">
        <f t="shared" si="109"/>
        <v/>
      </c>
      <c r="HW81" t="str">
        <f t="shared" si="110"/>
        <v/>
      </c>
      <c r="HX81" t="str">
        <f t="shared" si="111"/>
        <v/>
      </c>
      <c r="HY81" t="str">
        <f t="shared" si="112"/>
        <v/>
      </c>
    </row>
    <row r="82" spans="166:233" x14ac:dyDescent="0.25">
      <c r="FJ82">
        <f t="shared" si="80"/>
        <v>0</v>
      </c>
      <c r="GS82" t="str">
        <f t="shared" si="81"/>
        <v/>
      </c>
      <c r="GT82" t="str">
        <f>IFERROR(VLOOKUP(Table1[[#This Row],[Doctor Name]],'Doctors Data'!$A:$D,4,0),"")</f>
        <v/>
      </c>
      <c r="GU82" t="str">
        <f t="shared" si="82"/>
        <v/>
      </c>
      <c r="GV82" t="str">
        <f t="shared" si="83"/>
        <v/>
      </c>
      <c r="GW82" t="str">
        <f t="shared" si="84"/>
        <v/>
      </c>
      <c r="GX82" t="str">
        <f t="shared" si="85"/>
        <v/>
      </c>
      <c r="GY82" t="str">
        <f t="shared" si="86"/>
        <v/>
      </c>
      <c r="GZ82" t="str">
        <f t="shared" si="87"/>
        <v/>
      </c>
      <c r="HA82" t="str">
        <f t="shared" si="88"/>
        <v/>
      </c>
      <c r="HB82" t="str">
        <f t="shared" si="89"/>
        <v/>
      </c>
      <c r="HC82" t="str">
        <f t="shared" si="90"/>
        <v/>
      </c>
      <c r="HD82" t="str">
        <f t="shared" si="91"/>
        <v/>
      </c>
      <c r="HE82" t="str">
        <f t="shared" si="92"/>
        <v/>
      </c>
      <c r="HF82" t="str">
        <f t="shared" si="93"/>
        <v/>
      </c>
      <c r="HG82" t="str">
        <f t="shared" si="94"/>
        <v/>
      </c>
      <c r="HH82" t="str">
        <f t="shared" si="95"/>
        <v/>
      </c>
      <c r="HI82" t="str">
        <f t="shared" si="96"/>
        <v/>
      </c>
      <c r="HJ82" t="str">
        <f t="shared" si="97"/>
        <v/>
      </c>
      <c r="HK82" t="str">
        <f t="shared" si="98"/>
        <v/>
      </c>
      <c r="HL82" t="str">
        <f t="shared" si="99"/>
        <v/>
      </c>
      <c r="HM82" t="str">
        <f t="shared" si="100"/>
        <v/>
      </c>
      <c r="HN82" t="str">
        <f t="shared" si="101"/>
        <v/>
      </c>
      <c r="HO82" t="str">
        <f t="shared" si="102"/>
        <v/>
      </c>
      <c r="HP82" t="str">
        <f t="shared" si="103"/>
        <v/>
      </c>
      <c r="HQ82" t="str">
        <f t="shared" si="104"/>
        <v/>
      </c>
      <c r="HR82" t="str">
        <f t="shared" si="105"/>
        <v/>
      </c>
      <c r="HS82" t="str">
        <f t="shared" si="106"/>
        <v/>
      </c>
      <c r="HT82" t="str">
        <f t="shared" si="107"/>
        <v/>
      </c>
      <c r="HU82" t="str">
        <f t="shared" si="108"/>
        <v/>
      </c>
      <c r="HV82" t="str">
        <f t="shared" si="109"/>
        <v/>
      </c>
      <c r="HW82" t="str">
        <f t="shared" si="110"/>
        <v/>
      </c>
      <c r="HX82" t="str">
        <f t="shared" si="111"/>
        <v/>
      </c>
      <c r="HY82" t="str">
        <f t="shared" si="112"/>
        <v/>
      </c>
    </row>
    <row r="83" spans="166:233" x14ac:dyDescent="0.25">
      <c r="FJ83">
        <f t="shared" si="80"/>
        <v>0</v>
      </c>
      <c r="GS83" t="str">
        <f t="shared" si="81"/>
        <v/>
      </c>
      <c r="GT83" t="str">
        <f>IFERROR(VLOOKUP(Table1[[#This Row],[Doctor Name]],'Doctors Data'!$A:$D,4,0),"")</f>
        <v/>
      </c>
      <c r="GU83" t="str">
        <f t="shared" si="82"/>
        <v/>
      </c>
      <c r="GV83" t="str">
        <f t="shared" si="83"/>
        <v/>
      </c>
      <c r="GW83" t="str">
        <f t="shared" si="84"/>
        <v/>
      </c>
      <c r="GX83" t="str">
        <f t="shared" si="85"/>
        <v/>
      </c>
      <c r="GY83" t="str">
        <f t="shared" si="86"/>
        <v/>
      </c>
      <c r="GZ83" t="str">
        <f t="shared" si="87"/>
        <v/>
      </c>
      <c r="HA83" t="str">
        <f t="shared" si="88"/>
        <v/>
      </c>
      <c r="HB83" t="str">
        <f t="shared" si="89"/>
        <v/>
      </c>
      <c r="HC83" t="str">
        <f t="shared" si="90"/>
        <v/>
      </c>
      <c r="HD83" t="str">
        <f t="shared" si="91"/>
        <v/>
      </c>
      <c r="HE83" t="str">
        <f t="shared" si="92"/>
        <v/>
      </c>
      <c r="HF83" t="str">
        <f t="shared" si="93"/>
        <v/>
      </c>
      <c r="HG83" t="str">
        <f t="shared" si="94"/>
        <v/>
      </c>
      <c r="HH83" t="str">
        <f t="shared" si="95"/>
        <v/>
      </c>
      <c r="HI83" t="str">
        <f t="shared" si="96"/>
        <v/>
      </c>
      <c r="HJ83" t="str">
        <f t="shared" si="97"/>
        <v/>
      </c>
      <c r="HK83" t="str">
        <f t="shared" si="98"/>
        <v/>
      </c>
      <c r="HL83" t="str">
        <f t="shared" si="99"/>
        <v/>
      </c>
      <c r="HM83" t="str">
        <f t="shared" si="100"/>
        <v/>
      </c>
      <c r="HN83" t="str">
        <f t="shared" si="101"/>
        <v/>
      </c>
      <c r="HO83" t="str">
        <f t="shared" si="102"/>
        <v/>
      </c>
      <c r="HP83" t="str">
        <f t="shared" si="103"/>
        <v/>
      </c>
      <c r="HQ83" t="str">
        <f t="shared" si="104"/>
        <v/>
      </c>
      <c r="HR83" t="str">
        <f t="shared" si="105"/>
        <v/>
      </c>
      <c r="HS83" t="str">
        <f t="shared" si="106"/>
        <v/>
      </c>
      <c r="HT83" t="str">
        <f t="shared" si="107"/>
        <v/>
      </c>
      <c r="HU83" t="str">
        <f t="shared" si="108"/>
        <v/>
      </c>
      <c r="HV83" t="str">
        <f t="shared" si="109"/>
        <v/>
      </c>
      <c r="HW83" t="str">
        <f t="shared" si="110"/>
        <v/>
      </c>
      <c r="HX83" t="str">
        <f t="shared" si="111"/>
        <v/>
      </c>
      <c r="HY83" t="str">
        <f t="shared" si="112"/>
        <v/>
      </c>
    </row>
    <row r="84" spans="166:233" x14ac:dyDescent="0.25">
      <c r="FJ84">
        <f t="shared" si="80"/>
        <v>0</v>
      </c>
      <c r="GS84" t="str">
        <f t="shared" si="81"/>
        <v/>
      </c>
      <c r="GT84" t="str">
        <f>IFERROR(VLOOKUP(Table1[[#This Row],[Doctor Name]],'Doctors Data'!$A:$D,4,0),"")</f>
        <v/>
      </c>
      <c r="GU84" t="str">
        <f t="shared" si="82"/>
        <v/>
      </c>
      <c r="GV84" t="str">
        <f t="shared" si="83"/>
        <v/>
      </c>
      <c r="GW84" t="str">
        <f t="shared" si="84"/>
        <v/>
      </c>
      <c r="GX84" t="str">
        <f t="shared" si="85"/>
        <v/>
      </c>
      <c r="GY84" t="str">
        <f t="shared" si="86"/>
        <v/>
      </c>
      <c r="GZ84" t="str">
        <f t="shared" si="87"/>
        <v/>
      </c>
      <c r="HA84" t="str">
        <f t="shared" si="88"/>
        <v/>
      </c>
      <c r="HB84" t="str">
        <f t="shared" si="89"/>
        <v/>
      </c>
      <c r="HC84" t="str">
        <f t="shared" si="90"/>
        <v/>
      </c>
      <c r="HD84" t="str">
        <f t="shared" si="91"/>
        <v/>
      </c>
      <c r="HE84" t="str">
        <f t="shared" si="92"/>
        <v/>
      </c>
      <c r="HF84" t="str">
        <f t="shared" si="93"/>
        <v/>
      </c>
      <c r="HG84" t="str">
        <f t="shared" si="94"/>
        <v/>
      </c>
      <c r="HH84" t="str">
        <f t="shared" si="95"/>
        <v/>
      </c>
      <c r="HI84" t="str">
        <f t="shared" si="96"/>
        <v/>
      </c>
      <c r="HJ84" t="str">
        <f t="shared" si="97"/>
        <v/>
      </c>
      <c r="HK84" t="str">
        <f t="shared" si="98"/>
        <v/>
      </c>
      <c r="HL84" t="str">
        <f t="shared" si="99"/>
        <v/>
      </c>
      <c r="HM84" t="str">
        <f t="shared" si="100"/>
        <v/>
      </c>
      <c r="HN84" t="str">
        <f t="shared" si="101"/>
        <v/>
      </c>
      <c r="HO84" t="str">
        <f t="shared" si="102"/>
        <v/>
      </c>
      <c r="HP84" t="str">
        <f t="shared" si="103"/>
        <v/>
      </c>
      <c r="HQ84" t="str">
        <f t="shared" si="104"/>
        <v/>
      </c>
      <c r="HR84" t="str">
        <f t="shared" si="105"/>
        <v/>
      </c>
      <c r="HS84" t="str">
        <f t="shared" si="106"/>
        <v/>
      </c>
      <c r="HT84" t="str">
        <f t="shared" si="107"/>
        <v/>
      </c>
      <c r="HU84" t="str">
        <f t="shared" si="108"/>
        <v/>
      </c>
      <c r="HV84" t="str">
        <f t="shared" si="109"/>
        <v/>
      </c>
      <c r="HW84" t="str">
        <f t="shared" si="110"/>
        <v/>
      </c>
      <c r="HX84" t="str">
        <f t="shared" si="111"/>
        <v/>
      </c>
      <c r="HY84" t="str">
        <f t="shared" si="112"/>
        <v/>
      </c>
    </row>
    <row r="85" spans="166:233" x14ac:dyDescent="0.25">
      <c r="FJ85">
        <f t="shared" si="80"/>
        <v>0</v>
      </c>
    </row>
    <row r="86" spans="166:233" x14ac:dyDescent="0.25">
      <c r="FJ86">
        <f t="shared" si="80"/>
        <v>0</v>
      </c>
    </row>
    <row r="87" spans="166:233" x14ac:dyDescent="0.25">
      <c r="FJ87">
        <f t="shared" si="80"/>
        <v>0</v>
      </c>
    </row>
    <row r="88" spans="166:233" x14ac:dyDescent="0.25">
      <c r="FJ88">
        <f t="shared" si="80"/>
        <v>0</v>
      </c>
    </row>
    <row r="89" spans="166:233" x14ac:dyDescent="0.25">
      <c r="FJ89">
        <f t="shared" si="80"/>
        <v>0</v>
      </c>
    </row>
    <row r="90" spans="166:233" x14ac:dyDescent="0.25">
      <c r="FJ90">
        <f t="shared" si="80"/>
        <v>0</v>
      </c>
    </row>
    <row r="91" spans="166:233" x14ac:dyDescent="0.25">
      <c r="FJ91">
        <f t="shared" si="80"/>
        <v>0</v>
      </c>
    </row>
    <row r="92" spans="166:233" x14ac:dyDescent="0.25">
      <c r="FJ92">
        <f t="shared" si="80"/>
        <v>0</v>
      </c>
    </row>
    <row r="93" spans="166:233" x14ac:dyDescent="0.25">
      <c r="FJ93">
        <f t="shared" si="80"/>
        <v>0</v>
      </c>
    </row>
    <row r="94" spans="166:233" x14ac:dyDescent="0.25">
      <c r="FJ94">
        <f t="shared" si="80"/>
        <v>0</v>
      </c>
    </row>
    <row r="95" spans="166:233" x14ac:dyDescent="0.25">
      <c r="FJ95">
        <f t="shared" si="80"/>
        <v>0</v>
      </c>
    </row>
    <row r="96" spans="166:233" x14ac:dyDescent="0.25">
      <c r="FJ96">
        <f t="shared" si="80"/>
        <v>0</v>
      </c>
    </row>
    <row r="97" spans="166:166" x14ac:dyDescent="0.25">
      <c r="FJ97">
        <f t="shared" si="80"/>
        <v>0</v>
      </c>
    </row>
    <row r="98" spans="166:166" x14ac:dyDescent="0.25">
      <c r="FJ98">
        <f t="shared" si="80"/>
        <v>0</v>
      </c>
    </row>
    <row r="99" spans="166:166" x14ac:dyDescent="0.25">
      <c r="FJ99">
        <f t="shared" si="80"/>
        <v>0</v>
      </c>
    </row>
    <row r="100" spans="166:166" x14ac:dyDescent="0.25">
      <c r="FJ100">
        <f t="shared" si="80"/>
        <v>0</v>
      </c>
    </row>
    <row r="101" spans="166:166" x14ac:dyDescent="0.25">
      <c r="FJ101">
        <f t="shared" si="80"/>
        <v>0</v>
      </c>
    </row>
    <row r="102" spans="166:166" x14ac:dyDescent="0.25">
      <c r="FJ102">
        <f t="shared" si="80"/>
        <v>0</v>
      </c>
    </row>
  </sheetData>
  <phoneticPr fontId="48" type="noConversion"/>
  <conditionalFormatting sqref="A1:A1048576">
    <cfRule type="duplicateValues" dxfId="10244" priority="5"/>
  </conditionalFormatting>
  <conditionalFormatting sqref="EC5:EC70 ED4 EC3">
    <cfRule type="duplicateValues" dxfId="10243" priority="4"/>
  </conditionalFormatting>
  <conditionalFormatting sqref="FL3 FL6:FL68">
    <cfRule type="duplicateValues" dxfId="10242" priority="3"/>
  </conditionalFormatting>
  <conditionalFormatting sqref="ED2">
    <cfRule type="duplicateValues" dxfId="10241" priority="2"/>
  </conditionalFormatting>
  <pageMargins left="0.7" right="0.7" top="0.75" bottom="0.75" header="0.3" footer="0.3"/>
  <pageSetup orientation="portrait" horizontalDpi="200" verticalDpi="200" r:id="rId4"/>
  <drawing r:id="rId5"/>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8D804-CB4F-462B-9A18-CFB85E0AF337}">
  <sheetPr codeName="Sheet9"/>
  <dimension ref="B4:L7112"/>
  <sheetViews>
    <sheetView showGridLines="0" topLeftCell="B1" zoomScale="80" zoomScaleNormal="80" workbookViewId="0">
      <selection activeCell="S55" sqref="S55"/>
    </sheetView>
  </sheetViews>
  <sheetFormatPr defaultColWidth="9.140625" defaultRowHeight="15" x14ac:dyDescent="0.25"/>
  <cols>
    <col min="2" max="2" width="17.42578125" customWidth="1"/>
    <col min="3" max="3" width="13.140625" customWidth="1"/>
    <col min="4" max="4" width="55.42578125" bestFit="1" customWidth="1"/>
    <col min="5" max="5" width="26" bestFit="1" customWidth="1"/>
    <col min="6" max="6" width="28" bestFit="1" customWidth="1"/>
    <col min="7" max="7" width="29.140625" customWidth="1"/>
    <col min="8" max="8" width="53" bestFit="1" customWidth="1"/>
    <col min="9" max="9" width="12" customWidth="1"/>
    <col min="10" max="10" width="20.28515625" bestFit="1" customWidth="1"/>
    <col min="11" max="11" width="13.85546875" customWidth="1"/>
    <col min="12" max="12" width="22.28515625" bestFit="1" customWidth="1"/>
  </cols>
  <sheetData>
    <row r="4" spans="2:12" x14ac:dyDescent="0.25">
      <c r="B4" s="103" t="s">
        <v>254</v>
      </c>
      <c r="C4" s="99" t="s" vm="2">
        <v>498</v>
      </c>
      <c r="I4" s="2"/>
    </row>
    <row r="5" spans="2:12" x14ac:dyDescent="0.25">
      <c r="I5" s="2">
        <f>SUM(I7:I200)</f>
        <v>1400</v>
      </c>
      <c r="J5" s="2">
        <f>SUM(J7:J200)</f>
        <v>1818</v>
      </c>
      <c r="K5" s="2">
        <f t="shared" ref="K5" si="0">SUM(K7:K200)</f>
        <v>134256.66</v>
      </c>
    </row>
    <row r="6" spans="2:12" x14ac:dyDescent="0.25">
      <c r="B6" s="103" t="s">
        <v>255</v>
      </c>
      <c r="C6" s="103" t="s">
        <v>151</v>
      </c>
      <c r="D6" s="103" t="s">
        <v>35</v>
      </c>
      <c r="E6" s="103" t="s">
        <v>152</v>
      </c>
      <c r="F6" s="103" t="s">
        <v>34</v>
      </c>
      <c r="G6" s="103" t="s">
        <v>256</v>
      </c>
      <c r="H6" s="103" t="s">
        <v>257</v>
      </c>
      <c r="I6" s="99" t="s">
        <v>209</v>
      </c>
      <c r="J6" s="99" t="s">
        <v>258</v>
      </c>
      <c r="K6" s="99" t="s">
        <v>210</v>
      </c>
      <c r="L6" s="100" t="s">
        <v>259</v>
      </c>
    </row>
    <row r="7" spans="2:12" x14ac:dyDescent="0.25">
      <c r="B7" s="99" t="s">
        <v>498</v>
      </c>
      <c r="C7" s="99" t="s">
        <v>0</v>
      </c>
      <c r="D7" s="99" t="s">
        <v>66</v>
      </c>
      <c r="E7" s="99" t="s">
        <v>203</v>
      </c>
      <c r="F7" s="99" t="s">
        <v>211</v>
      </c>
      <c r="G7" s="99" t="s">
        <v>485</v>
      </c>
      <c r="H7" s="99" t="s">
        <v>260</v>
      </c>
      <c r="I7" s="101">
        <v>15</v>
      </c>
      <c r="J7" s="101">
        <v>15</v>
      </c>
      <c r="K7" s="101">
        <v>1800</v>
      </c>
      <c r="L7" s="79" t="str">
        <f>VLOOKUP(H7,'Doctors Data'!$I:$J,2,FALSE)</f>
        <v>Examination</v>
      </c>
    </row>
    <row r="8" spans="2:12" x14ac:dyDescent="0.25">
      <c r="B8" s="99" t="s">
        <v>498</v>
      </c>
      <c r="C8" s="99" t="s">
        <v>0</v>
      </c>
      <c r="D8" s="99" t="s">
        <v>66</v>
      </c>
      <c r="E8" s="99" t="s">
        <v>203</v>
      </c>
      <c r="F8" s="99" t="s">
        <v>211</v>
      </c>
      <c r="G8" s="99" t="s">
        <v>485</v>
      </c>
      <c r="H8" s="99" t="s">
        <v>261</v>
      </c>
      <c r="I8" s="101">
        <v>2</v>
      </c>
      <c r="J8" s="101">
        <v>2</v>
      </c>
      <c r="K8" s="101"/>
      <c r="L8" s="79" t="str">
        <f>VLOOKUP(H8,'Doctors Data'!$I:$J,2,FALSE)</f>
        <v>Examination</v>
      </c>
    </row>
    <row r="9" spans="2:12" x14ac:dyDescent="0.25">
      <c r="B9" s="99" t="s">
        <v>498</v>
      </c>
      <c r="C9" s="99" t="s">
        <v>0</v>
      </c>
      <c r="D9" s="99" t="s">
        <v>66</v>
      </c>
      <c r="E9" s="99" t="s">
        <v>203</v>
      </c>
      <c r="F9" s="99" t="s">
        <v>211</v>
      </c>
      <c r="G9" s="99" t="s">
        <v>263</v>
      </c>
      <c r="H9" s="99" t="s">
        <v>264</v>
      </c>
      <c r="I9" s="101">
        <v>5</v>
      </c>
      <c r="J9" s="101">
        <v>5</v>
      </c>
      <c r="K9" s="101">
        <v>900</v>
      </c>
      <c r="L9" s="79" t="str">
        <f>VLOOKUP(H9,'Doctors Data'!$I:$J,2,FALSE)</f>
        <v>Follow-up</v>
      </c>
    </row>
    <row r="10" spans="2:12" x14ac:dyDescent="0.25">
      <c r="B10" s="99" t="s">
        <v>498</v>
      </c>
      <c r="C10" s="99" t="s">
        <v>0</v>
      </c>
      <c r="D10" s="99" t="s">
        <v>17</v>
      </c>
      <c r="E10" s="99" t="s">
        <v>203</v>
      </c>
      <c r="F10" s="99" t="s">
        <v>2</v>
      </c>
      <c r="G10" s="99" t="s">
        <v>485</v>
      </c>
      <c r="H10" s="99" t="s">
        <v>265</v>
      </c>
      <c r="I10" s="101">
        <v>27</v>
      </c>
      <c r="J10" s="101">
        <v>27</v>
      </c>
      <c r="K10" s="101">
        <v>2160</v>
      </c>
      <c r="L10" s="79" t="str">
        <f>VLOOKUP(H10,'Doctors Data'!$I:$J,2,FALSE)</f>
        <v>Examination</v>
      </c>
    </row>
    <row r="11" spans="2:12" x14ac:dyDescent="0.25">
      <c r="B11" s="99" t="s">
        <v>498</v>
      </c>
      <c r="C11" s="99" t="s">
        <v>0</v>
      </c>
      <c r="D11" s="99" t="s">
        <v>17</v>
      </c>
      <c r="E11" s="99" t="s">
        <v>203</v>
      </c>
      <c r="F11" s="99" t="s">
        <v>2</v>
      </c>
      <c r="G11" s="99" t="s">
        <v>485</v>
      </c>
      <c r="H11" s="99" t="s">
        <v>261</v>
      </c>
      <c r="I11" s="101">
        <v>5</v>
      </c>
      <c r="J11" s="101">
        <v>5</v>
      </c>
      <c r="K11" s="101"/>
      <c r="L11" s="79" t="str">
        <f>VLOOKUP(H11,'Doctors Data'!$I:$J,2,FALSE)</f>
        <v>Examination</v>
      </c>
    </row>
    <row r="12" spans="2:12" x14ac:dyDescent="0.25">
      <c r="B12" s="99" t="s">
        <v>498</v>
      </c>
      <c r="C12" s="99" t="s">
        <v>0</v>
      </c>
      <c r="D12" s="99" t="s">
        <v>17</v>
      </c>
      <c r="E12" s="99" t="s">
        <v>203</v>
      </c>
      <c r="F12" s="99" t="s">
        <v>2</v>
      </c>
      <c r="G12" s="99" t="s">
        <v>263</v>
      </c>
      <c r="H12" s="99" t="s">
        <v>264</v>
      </c>
      <c r="I12" s="101">
        <v>6</v>
      </c>
      <c r="J12" s="101">
        <v>6</v>
      </c>
      <c r="K12" s="101">
        <v>600</v>
      </c>
      <c r="L12" s="79" t="str">
        <f>VLOOKUP(H12,'Doctors Data'!$I:$J,2,FALSE)</f>
        <v>Follow-up</v>
      </c>
    </row>
    <row r="13" spans="2:12" x14ac:dyDescent="0.25">
      <c r="B13" s="99" t="s">
        <v>498</v>
      </c>
      <c r="C13" s="99" t="s">
        <v>0</v>
      </c>
      <c r="D13" s="99" t="s">
        <v>60</v>
      </c>
      <c r="E13" s="99" t="s">
        <v>37</v>
      </c>
      <c r="F13" s="99" t="s">
        <v>2</v>
      </c>
      <c r="G13" s="99" t="s">
        <v>485</v>
      </c>
      <c r="H13" s="99" t="s">
        <v>265</v>
      </c>
      <c r="I13" s="101">
        <v>2</v>
      </c>
      <c r="J13" s="101">
        <v>2</v>
      </c>
      <c r="K13" s="101">
        <v>160</v>
      </c>
      <c r="L13" s="79" t="str">
        <f>VLOOKUP(H13,'Doctors Data'!$I:$J,2,FALSE)</f>
        <v>Examination</v>
      </c>
    </row>
    <row r="14" spans="2:12" x14ac:dyDescent="0.25">
      <c r="B14" s="99" t="s">
        <v>498</v>
      </c>
      <c r="C14" s="99" t="s">
        <v>0</v>
      </c>
      <c r="D14" s="99" t="s">
        <v>60</v>
      </c>
      <c r="E14" s="99" t="s">
        <v>37</v>
      </c>
      <c r="F14" s="99" t="s">
        <v>2</v>
      </c>
      <c r="G14" s="99" t="s">
        <v>485</v>
      </c>
      <c r="H14" s="99" t="s">
        <v>261</v>
      </c>
      <c r="I14" s="101">
        <v>10</v>
      </c>
      <c r="J14" s="101">
        <v>10</v>
      </c>
      <c r="K14" s="101"/>
      <c r="L14" s="79" t="str">
        <f>VLOOKUP(H14,'Doctors Data'!$I:$J,2,FALSE)</f>
        <v>Examination</v>
      </c>
    </row>
    <row r="15" spans="2:12" x14ac:dyDescent="0.25">
      <c r="B15" s="99" t="s">
        <v>498</v>
      </c>
      <c r="C15" s="99" t="s">
        <v>0</v>
      </c>
      <c r="D15" s="99" t="s">
        <v>53</v>
      </c>
      <c r="E15" s="99" t="s">
        <v>37</v>
      </c>
      <c r="F15" s="99" t="s">
        <v>2</v>
      </c>
      <c r="G15" s="99" t="s">
        <v>485</v>
      </c>
      <c r="H15" s="99" t="s">
        <v>265</v>
      </c>
      <c r="I15" s="101">
        <v>16</v>
      </c>
      <c r="J15" s="101">
        <v>16</v>
      </c>
      <c r="K15" s="101">
        <v>1310</v>
      </c>
      <c r="L15" s="79" t="str">
        <f>VLOOKUP(H15,'Doctors Data'!$I:$J,2,FALSE)</f>
        <v>Examination</v>
      </c>
    </row>
    <row r="16" spans="2:12" x14ac:dyDescent="0.25">
      <c r="B16" s="99" t="s">
        <v>498</v>
      </c>
      <c r="C16" s="99" t="s">
        <v>0</v>
      </c>
      <c r="D16" s="99" t="s">
        <v>441</v>
      </c>
      <c r="E16" s="99" t="s">
        <v>37</v>
      </c>
      <c r="F16" s="99" t="s">
        <v>211</v>
      </c>
      <c r="G16" s="99" t="s">
        <v>485</v>
      </c>
      <c r="H16" s="99" t="s">
        <v>261</v>
      </c>
      <c r="I16" s="101">
        <v>10</v>
      </c>
      <c r="J16" s="101">
        <v>10</v>
      </c>
      <c r="K16" s="101"/>
      <c r="L16" s="79" t="str">
        <f>VLOOKUP(H16,'Doctors Data'!$I:$J,2,FALSE)</f>
        <v>Examination</v>
      </c>
    </row>
    <row r="17" spans="2:12" x14ac:dyDescent="0.25">
      <c r="B17" s="99" t="s">
        <v>498</v>
      </c>
      <c r="C17" s="99" t="s">
        <v>0</v>
      </c>
      <c r="D17" s="99" t="s">
        <v>25</v>
      </c>
      <c r="E17" s="99" t="s">
        <v>37</v>
      </c>
      <c r="F17" s="99" t="s">
        <v>10</v>
      </c>
      <c r="G17" s="99" t="s">
        <v>485</v>
      </c>
      <c r="H17" s="99" t="s">
        <v>261</v>
      </c>
      <c r="I17" s="101">
        <v>11</v>
      </c>
      <c r="J17" s="101">
        <v>11</v>
      </c>
      <c r="K17" s="101"/>
      <c r="L17" s="79" t="str">
        <f>VLOOKUP(H17,'Doctors Data'!$I:$J,2,FALSE)</f>
        <v>Examination</v>
      </c>
    </row>
    <row r="18" spans="2:12" x14ac:dyDescent="0.25">
      <c r="B18" s="99" t="s">
        <v>498</v>
      </c>
      <c r="C18" s="99" t="s">
        <v>0</v>
      </c>
      <c r="D18" s="99" t="s">
        <v>25</v>
      </c>
      <c r="E18" s="99" t="s">
        <v>37</v>
      </c>
      <c r="F18" s="99" t="s">
        <v>10</v>
      </c>
      <c r="G18" s="99" t="s">
        <v>485</v>
      </c>
      <c r="H18" s="99" t="s">
        <v>266</v>
      </c>
      <c r="I18" s="101">
        <v>31</v>
      </c>
      <c r="J18" s="101">
        <v>31</v>
      </c>
      <c r="K18" s="101">
        <v>4710</v>
      </c>
      <c r="L18" s="79" t="str">
        <f>VLOOKUP(H18,'Doctors Data'!$I:$J,2,FALSE)</f>
        <v>Examination</v>
      </c>
    </row>
    <row r="19" spans="2:12" x14ac:dyDescent="0.25">
      <c r="B19" s="99" t="s">
        <v>498</v>
      </c>
      <c r="C19" s="99" t="s">
        <v>0</v>
      </c>
      <c r="D19" s="99" t="s">
        <v>232</v>
      </c>
      <c r="E19" s="99" t="s">
        <v>37</v>
      </c>
      <c r="F19" s="99" t="s">
        <v>233</v>
      </c>
      <c r="G19" s="99" t="s">
        <v>485</v>
      </c>
      <c r="H19" s="99" t="s">
        <v>261</v>
      </c>
      <c r="I19" s="101">
        <v>2</v>
      </c>
      <c r="J19" s="101">
        <v>2</v>
      </c>
      <c r="K19" s="101"/>
      <c r="L19" s="79" t="str">
        <f>VLOOKUP(H19,'Doctors Data'!$I:$J,2,FALSE)</f>
        <v>Examination</v>
      </c>
    </row>
    <row r="20" spans="2:12" x14ac:dyDescent="0.25">
      <c r="B20" s="99" t="s">
        <v>498</v>
      </c>
      <c r="C20" s="99" t="s">
        <v>0</v>
      </c>
      <c r="D20" s="99" t="s">
        <v>232</v>
      </c>
      <c r="E20" s="99" t="s">
        <v>37</v>
      </c>
      <c r="F20" s="99" t="s">
        <v>233</v>
      </c>
      <c r="G20" s="99" t="s">
        <v>485</v>
      </c>
      <c r="H20" s="99" t="s">
        <v>262</v>
      </c>
      <c r="I20" s="101">
        <v>1</v>
      </c>
      <c r="J20" s="101">
        <v>1</v>
      </c>
      <c r="K20" s="101">
        <v>760</v>
      </c>
      <c r="L20" s="79" t="str">
        <f>VLOOKUP(H20,'Doctors Data'!$I:$J,2,FALSE)</f>
        <v>Examination</v>
      </c>
    </row>
    <row r="21" spans="2:12" x14ac:dyDescent="0.25">
      <c r="B21" s="99" t="s">
        <v>498</v>
      </c>
      <c r="C21" s="99" t="s">
        <v>0</v>
      </c>
      <c r="D21" s="99" t="s">
        <v>232</v>
      </c>
      <c r="E21" s="99" t="s">
        <v>37</v>
      </c>
      <c r="F21" s="99" t="s">
        <v>233</v>
      </c>
      <c r="G21" s="99" t="s">
        <v>485</v>
      </c>
      <c r="H21" s="99" t="s">
        <v>267</v>
      </c>
      <c r="I21" s="101">
        <v>11</v>
      </c>
      <c r="J21" s="101">
        <v>11</v>
      </c>
      <c r="K21" s="101">
        <v>1815</v>
      </c>
      <c r="L21" s="79" t="str">
        <f>VLOOKUP(H21,'Doctors Data'!$I:$J,2,FALSE)</f>
        <v>Examination</v>
      </c>
    </row>
    <row r="22" spans="2:12" x14ac:dyDescent="0.25">
      <c r="B22" s="99" t="s">
        <v>498</v>
      </c>
      <c r="C22" s="99" t="s">
        <v>0</v>
      </c>
      <c r="D22" s="99" t="s">
        <v>59</v>
      </c>
      <c r="E22" s="99" t="s">
        <v>37</v>
      </c>
      <c r="F22" s="99" t="s">
        <v>211</v>
      </c>
      <c r="G22" s="99" t="s">
        <v>263</v>
      </c>
      <c r="H22" s="99" t="s">
        <v>264</v>
      </c>
      <c r="I22" s="101">
        <v>2</v>
      </c>
      <c r="J22" s="101">
        <v>2</v>
      </c>
      <c r="K22" s="101">
        <v>300</v>
      </c>
      <c r="L22" s="79" t="str">
        <f>VLOOKUP(H22,'Doctors Data'!$I:$J,2,FALSE)</f>
        <v>Follow-up</v>
      </c>
    </row>
    <row r="23" spans="2:12" x14ac:dyDescent="0.25">
      <c r="B23" s="99" t="s">
        <v>498</v>
      </c>
      <c r="C23" s="99" t="s">
        <v>0</v>
      </c>
      <c r="D23" s="99" t="s">
        <v>20</v>
      </c>
      <c r="E23" s="99" t="s">
        <v>36</v>
      </c>
      <c r="F23" s="99" t="s">
        <v>211</v>
      </c>
      <c r="G23" s="99" t="s">
        <v>485</v>
      </c>
      <c r="H23" s="99" t="s">
        <v>261</v>
      </c>
      <c r="I23" s="101">
        <v>67</v>
      </c>
      <c r="J23" s="101">
        <v>67</v>
      </c>
      <c r="K23" s="101"/>
      <c r="L23" s="79" t="str">
        <f>VLOOKUP(H23,'Doctors Data'!$I:$J,2,FALSE)</f>
        <v>Examination</v>
      </c>
    </row>
    <row r="24" spans="2:12" x14ac:dyDescent="0.25">
      <c r="B24" s="99" t="s">
        <v>498</v>
      </c>
      <c r="C24" s="99" t="s">
        <v>0</v>
      </c>
      <c r="D24" s="99" t="s">
        <v>70</v>
      </c>
      <c r="E24" s="99" t="s">
        <v>37</v>
      </c>
      <c r="F24" s="99" t="s">
        <v>211</v>
      </c>
      <c r="G24" s="99" t="s">
        <v>485</v>
      </c>
      <c r="H24" s="99" t="s">
        <v>261</v>
      </c>
      <c r="I24" s="101">
        <v>5</v>
      </c>
      <c r="J24" s="101">
        <v>5</v>
      </c>
      <c r="K24" s="101"/>
      <c r="L24" s="79" t="str">
        <f>VLOOKUP(H24,'Doctors Data'!$I:$J,2,FALSE)</f>
        <v>Examination</v>
      </c>
    </row>
    <row r="25" spans="2:12" x14ac:dyDescent="0.25">
      <c r="B25" s="99" t="s">
        <v>498</v>
      </c>
      <c r="C25" s="99" t="s">
        <v>0</v>
      </c>
      <c r="D25" s="99" t="s">
        <v>72</v>
      </c>
      <c r="E25" s="99" t="s">
        <v>37</v>
      </c>
      <c r="F25" s="99" t="s">
        <v>6</v>
      </c>
      <c r="G25" s="99" t="s">
        <v>485</v>
      </c>
      <c r="H25" s="99" t="s">
        <v>261</v>
      </c>
      <c r="I25" s="101">
        <v>25</v>
      </c>
      <c r="J25" s="101">
        <v>25</v>
      </c>
      <c r="K25" s="101"/>
      <c r="L25" s="79" t="str">
        <f>VLOOKUP(H25,'Doctors Data'!$I:$J,2,FALSE)</f>
        <v>Examination</v>
      </c>
    </row>
    <row r="26" spans="2:12" x14ac:dyDescent="0.25">
      <c r="B26" s="99" t="s">
        <v>498</v>
      </c>
      <c r="C26" s="99" t="s">
        <v>0</v>
      </c>
      <c r="D26" s="99" t="s">
        <v>18</v>
      </c>
      <c r="E26" s="99" t="s">
        <v>203</v>
      </c>
      <c r="F26" s="99" t="s">
        <v>2</v>
      </c>
      <c r="G26" s="99" t="s">
        <v>485</v>
      </c>
      <c r="H26" s="99" t="s">
        <v>265</v>
      </c>
      <c r="I26" s="101">
        <v>9</v>
      </c>
      <c r="J26" s="101">
        <v>9</v>
      </c>
      <c r="K26" s="101">
        <v>730</v>
      </c>
      <c r="L26" s="79" t="str">
        <f>VLOOKUP(H26,'Doctors Data'!$I:$J,2,FALSE)</f>
        <v>Examination</v>
      </c>
    </row>
    <row r="27" spans="2:12" x14ac:dyDescent="0.25">
      <c r="B27" s="99" t="s">
        <v>498</v>
      </c>
      <c r="C27" s="99" t="s">
        <v>0</v>
      </c>
      <c r="D27" s="99" t="s">
        <v>18</v>
      </c>
      <c r="E27" s="99" t="s">
        <v>203</v>
      </c>
      <c r="F27" s="99" t="s">
        <v>2</v>
      </c>
      <c r="G27" s="99" t="s">
        <v>485</v>
      </c>
      <c r="H27" s="99" t="s">
        <v>261</v>
      </c>
      <c r="I27" s="101">
        <v>21</v>
      </c>
      <c r="J27" s="101">
        <v>21</v>
      </c>
      <c r="K27" s="101"/>
      <c r="L27" s="79" t="str">
        <f>VLOOKUP(H27,'Doctors Data'!$I:$J,2,FALSE)</f>
        <v>Examination</v>
      </c>
    </row>
    <row r="28" spans="2:12" x14ac:dyDescent="0.25">
      <c r="B28" s="99" t="s">
        <v>498</v>
      </c>
      <c r="C28" s="99" t="s">
        <v>0</v>
      </c>
      <c r="D28" s="99" t="s">
        <v>18</v>
      </c>
      <c r="E28" s="99" t="s">
        <v>203</v>
      </c>
      <c r="F28" s="99" t="s">
        <v>2</v>
      </c>
      <c r="G28" s="99" t="s">
        <v>263</v>
      </c>
      <c r="H28" s="99" t="s">
        <v>264</v>
      </c>
      <c r="I28" s="101">
        <v>1</v>
      </c>
      <c r="J28" s="101">
        <v>1</v>
      </c>
      <c r="K28" s="101">
        <v>200</v>
      </c>
      <c r="L28" s="79" t="str">
        <f>VLOOKUP(H28,'Doctors Data'!$I:$J,2,FALSE)</f>
        <v>Follow-up</v>
      </c>
    </row>
    <row r="29" spans="2:12" x14ac:dyDescent="0.25">
      <c r="B29" s="99" t="s">
        <v>498</v>
      </c>
      <c r="C29" s="99" t="s">
        <v>0</v>
      </c>
      <c r="D29" s="99" t="s">
        <v>43</v>
      </c>
      <c r="E29" s="99" t="s">
        <v>37</v>
      </c>
      <c r="F29" s="99" t="s">
        <v>8</v>
      </c>
      <c r="G29" s="99" t="s">
        <v>485</v>
      </c>
      <c r="H29" s="99" t="s">
        <v>261</v>
      </c>
      <c r="I29" s="101">
        <v>8</v>
      </c>
      <c r="J29" s="101">
        <v>8</v>
      </c>
      <c r="K29" s="101"/>
      <c r="L29" s="79" t="str">
        <f>VLOOKUP(H29,'Doctors Data'!$I:$J,2,FALSE)</f>
        <v>Examination</v>
      </c>
    </row>
    <row r="30" spans="2:12" x14ac:dyDescent="0.25">
      <c r="B30" s="99" t="s">
        <v>498</v>
      </c>
      <c r="C30" s="99" t="s">
        <v>0</v>
      </c>
      <c r="D30" s="99" t="s">
        <v>43</v>
      </c>
      <c r="E30" s="99" t="s">
        <v>37</v>
      </c>
      <c r="F30" s="99" t="s">
        <v>8</v>
      </c>
      <c r="G30" s="99" t="s">
        <v>485</v>
      </c>
      <c r="H30" s="99" t="s">
        <v>268</v>
      </c>
      <c r="I30" s="101">
        <v>33</v>
      </c>
      <c r="J30" s="101">
        <v>33</v>
      </c>
      <c r="K30" s="101">
        <v>5050</v>
      </c>
      <c r="L30" s="79" t="str">
        <f>VLOOKUP(H30,'Doctors Data'!$I:$J,2,FALSE)</f>
        <v>Examination</v>
      </c>
    </row>
    <row r="31" spans="2:12" x14ac:dyDescent="0.25">
      <c r="B31" s="99" t="s">
        <v>498</v>
      </c>
      <c r="C31" s="99" t="s">
        <v>0</v>
      </c>
      <c r="D31" s="99" t="s">
        <v>43</v>
      </c>
      <c r="E31" s="99" t="s">
        <v>37</v>
      </c>
      <c r="F31" s="99" t="s">
        <v>8</v>
      </c>
      <c r="G31" s="99" t="s">
        <v>263</v>
      </c>
      <c r="H31" s="99" t="s">
        <v>264</v>
      </c>
      <c r="I31" s="101">
        <v>1</v>
      </c>
      <c r="J31" s="101">
        <v>1</v>
      </c>
      <c r="K31" s="101">
        <v>240</v>
      </c>
      <c r="L31" s="79" t="str">
        <f>VLOOKUP(H31,'Doctors Data'!$I:$J,2,FALSE)</f>
        <v>Follow-up</v>
      </c>
    </row>
    <row r="32" spans="2:12" x14ac:dyDescent="0.25">
      <c r="B32" s="99" t="s">
        <v>498</v>
      </c>
      <c r="C32" s="99" t="s">
        <v>0</v>
      </c>
      <c r="D32" s="99" t="s">
        <v>43</v>
      </c>
      <c r="E32" s="99" t="s">
        <v>37</v>
      </c>
      <c r="F32" s="99" t="s">
        <v>8</v>
      </c>
      <c r="G32" s="99" t="s">
        <v>539</v>
      </c>
      <c r="H32" s="99" t="s">
        <v>269</v>
      </c>
      <c r="I32" s="101">
        <v>1</v>
      </c>
      <c r="J32" s="101">
        <v>1</v>
      </c>
      <c r="K32" s="101">
        <v>333</v>
      </c>
      <c r="L32" s="79" t="str">
        <f>VLOOKUP(H32,'Doctors Data'!$I:$J,2,FALSE)</f>
        <v>Follow-up</v>
      </c>
    </row>
    <row r="33" spans="2:12" x14ac:dyDescent="0.25">
      <c r="B33" s="99" t="s">
        <v>498</v>
      </c>
      <c r="C33" s="99" t="s">
        <v>0</v>
      </c>
      <c r="D33" s="99" t="s">
        <v>26</v>
      </c>
      <c r="E33" s="99" t="s">
        <v>37</v>
      </c>
      <c r="F33" s="99" t="s">
        <v>11</v>
      </c>
      <c r="G33" s="99" t="s">
        <v>485</v>
      </c>
      <c r="H33" s="99" t="s">
        <v>261</v>
      </c>
      <c r="I33" s="101">
        <v>9</v>
      </c>
      <c r="J33" s="101">
        <v>9</v>
      </c>
      <c r="K33" s="101"/>
      <c r="L33" s="79" t="str">
        <f>VLOOKUP(H33,'Doctors Data'!$I:$J,2,FALSE)</f>
        <v>Examination</v>
      </c>
    </row>
    <row r="34" spans="2:12" x14ac:dyDescent="0.25">
      <c r="B34" s="99" t="s">
        <v>498</v>
      </c>
      <c r="C34" s="99" t="s">
        <v>0</v>
      </c>
      <c r="D34" s="99" t="s">
        <v>26</v>
      </c>
      <c r="E34" s="99" t="s">
        <v>37</v>
      </c>
      <c r="F34" s="99" t="s">
        <v>11</v>
      </c>
      <c r="G34" s="99" t="s">
        <v>485</v>
      </c>
      <c r="H34" s="99" t="s">
        <v>270</v>
      </c>
      <c r="I34" s="101">
        <v>72</v>
      </c>
      <c r="J34" s="101">
        <v>72</v>
      </c>
      <c r="K34" s="101">
        <v>10930</v>
      </c>
      <c r="L34" s="79" t="str">
        <f>VLOOKUP(H34,'Doctors Data'!$I:$J,2,FALSE)</f>
        <v>Examination</v>
      </c>
    </row>
    <row r="35" spans="2:12" x14ac:dyDescent="0.25">
      <c r="B35" s="99" t="s">
        <v>498</v>
      </c>
      <c r="C35" s="99" t="s">
        <v>0</v>
      </c>
      <c r="D35" s="99" t="s">
        <v>26</v>
      </c>
      <c r="E35" s="99" t="s">
        <v>37</v>
      </c>
      <c r="F35" s="99" t="s">
        <v>11</v>
      </c>
      <c r="G35" s="99" t="s">
        <v>263</v>
      </c>
      <c r="H35" s="99" t="s">
        <v>264</v>
      </c>
      <c r="I35" s="101">
        <v>7</v>
      </c>
      <c r="J35" s="101">
        <v>7</v>
      </c>
      <c r="K35" s="101">
        <v>1100</v>
      </c>
      <c r="L35" s="79" t="str">
        <f>VLOOKUP(H35,'Doctors Data'!$I:$J,2,FALSE)</f>
        <v>Follow-up</v>
      </c>
    </row>
    <row r="36" spans="2:12" x14ac:dyDescent="0.25">
      <c r="B36" s="99" t="s">
        <v>498</v>
      </c>
      <c r="C36" s="99" t="s">
        <v>0</v>
      </c>
      <c r="D36" s="99" t="s">
        <v>56</v>
      </c>
      <c r="E36" s="99" t="s">
        <v>37</v>
      </c>
      <c r="F36" s="99" t="s">
        <v>2</v>
      </c>
      <c r="G36" s="99" t="s">
        <v>485</v>
      </c>
      <c r="H36" s="99" t="s">
        <v>265</v>
      </c>
      <c r="I36" s="101">
        <v>12</v>
      </c>
      <c r="J36" s="101">
        <v>12</v>
      </c>
      <c r="K36" s="101">
        <v>960</v>
      </c>
      <c r="L36" s="79" t="str">
        <f>VLOOKUP(H36,'Doctors Data'!$I:$J,2,FALSE)</f>
        <v>Examination</v>
      </c>
    </row>
    <row r="37" spans="2:12" x14ac:dyDescent="0.25">
      <c r="B37" s="99" t="s">
        <v>498</v>
      </c>
      <c r="C37" s="99" t="s">
        <v>0</v>
      </c>
      <c r="D37" s="99" t="s">
        <v>56</v>
      </c>
      <c r="E37" s="99" t="s">
        <v>37</v>
      </c>
      <c r="F37" s="99" t="s">
        <v>2</v>
      </c>
      <c r="G37" s="99" t="s">
        <v>485</v>
      </c>
      <c r="H37" s="99" t="s">
        <v>261</v>
      </c>
      <c r="I37" s="101">
        <v>27</v>
      </c>
      <c r="J37" s="101">
        <v>27</v>
      </c>
      <c r="K37" s="101"/>
      <c r="L37" s="79" t="str">
        <f>VLOOKUP(H37,'Doctors Data'!$I:$J,2,FALSE)</f>
        <v>Examination</v>
      </c>
    </row>
    <row r="38" spans="2:12" x14ac:dyDescent="0.25">
      <c r="B38" s="99" t="s">
        <v>498</v>
      </c>
      <c r="C38" s="99" t="s">
        <v>0</v>
      </c>
      <c r="D38" s="99" t="s">
        <v>21</v>
      </c>
      <c r="E38" s="99" t="s">
        <v>203</v>
      </c>
      <c r="F38" s="99" t="s">
        <v>211</v>
      </c>
      <c r="G38" s="99" t="s">
        <v>485</v>
      </c>
      <c r="H38" s="99" t="s">
        <v>260</v>
      </c>
      <c r="I38" s="101">
        <v>15</v>
      </c>
      <c r="J38" s="101">
        <v>15</v>
      </c>
      <c r="K38" s="101">
        <v>1740</v>
      </c>
      <c r="L38" s="79" t="str">
        <f>VLOOKUP(H38,'Doctors Data'!$I:$J,2,FALSE)</f>
        <v>Examination</v>
      </c>
    </row>
    <row r="39" spans="2:12" x14ac:dyDescent="0.25">
      <c r="B39" s="99" t="s">
        <v>498</v>
      </c>
      <c r="C39" s="99" t="s">
        <v>0</v>
      </c>
      <c r="D39" s="99" t="s">
        <v>21</v>
      </c>
      <c r="E39" s="99" t="s">
        <v>203</v>
      </c>
      <c r="F39" s="99" t="s">
        <v>211</v>
      </c>
      <c r="G39" s="99" t="s">
        <v>485</v>
      </c>
      <c r="H39" s="99" t="s">
        <v>261</v>
      </c>
      <c r="I39" s="101">
        <v>1</v>
      </c>
      <c r="J39" s="101">
        <v>1</v>
      </c>
      <c r="K39" s="101"/>
      <c r="L39" s="79" t="str">
        <f>VLOOKUP(H39,'Doctors Data'!$I:$J,2,FALSE)</f>
        <v>Examination</v>
      </c>
    </row>
    <row r="40" spans="2:12" x14ac:dyDescent="0.25">
      <c r="B40" s="99" t="s">
        <v>498</v>
      </c>
      <c r="C40" s="99" t="s">
        <v>0</v>
      </c>
      <c r="D40" s="99" t="s">
        <v>21</v>
      </c>
      <c r="E40" s="99" t="s">
        <v>203</v>
      </c>
      <c r="F40" s="99" t="s">
        <v>211</v>
      </c>
      <c r="G40" s="99" t="s">
        <v>263</v>
      </c>
      <c r="H40" s="99" t="s">
        <v>264</v>
      </c>
      <c r="I40" s="101">
        <v>1</v>
      </c>
      <c r="J40" s="101">
        <v>1</v>
      </c>
      <c r="K40" s="101">
        <v>100</v>
      </c>
      <c r="L40" s="79" t="str">
        <f>VLOOKUP(H40,'Doctors Data'!$I:$J,2,FALSE)</f>
        <v>Follow-up</v>
      </c>
    </row>
    <row r="41" spans="2:12" x14ac:dyDescent="0.25">
      <c r="B41" s="99" t="s">
        <v>498</v>
      </c>
      <c r="C41" s="99" t="s">
        <v>0</v>
      </c>
      <c r="D41" s="99" t="s">
        <v>54</v>
      </c>
      <c r="E41" s="99" t="s">
        <v>37</v>
      </c>
      <c r="F41" s="99" t="s">
        <v>41</v>
      </c>
      <c r="G41" s="99" t="s">
        <v>485</v>
      </c>
      <c r="H41" s="99" t="s">
        <v>271</v>
      </c>
      <c r="I41" s="101">
        <v>95</v>
      </c>
      <c r="J41" s="101">
        <v>95</v>
      </c>
      <c r="K41" s="101">
        <v>15110</v>
      </c>
      <c r="L41" s="79" t="str">
        <f>VLOOKUP(H41,'Doctors Data'!$I:$J,2,FALSE)</f>
        <v>Examination</v>
      </c>
    </row>
    <row r="42" spans="2:12" x14ac:dyDescent="0.25">
      <c r="B42" s="99" t="s">
        <v>498</v>
      </c>
      <c r="C42" s="99" t="s">
        <v>0</v>
      </c>
      <c r="D42" s="99" t="s">
        <v>54</v>
      </c>
      <c r="E42" s="99" t="s">
        <v>37</v>
      </c>
      <c r="F42" s="99" t="s">
        <v>41</v>
      </c>
      <c r="G42" s="99" t="s">
        <v>485</v>
      </c>
      <c r="H42" s="99" t="s">
        <v>261</v>
      </c>
      <c r="I42" s="101">
        <v>3</v>
      </c>
      <c r="J42" s="101">
        <v>3</v>
      </c>
      <c r="K42" s="101"/>
      <c r="L42" s="79" t="str">
        <f>VLOOKUP(H42,'Doctors Data'!$I:$J,2,FALSE)</f>
        <v>Examination</v>
      </c>
    </row>
    <row r="43" spans="2:12" x14ac:dyDescent="0.25">
      <c r="B43" s="99" t="s">
        <v>498</v>
      </c>
      <c r="C43" s="99" t="s">
        <v>0</v>
      </c>
      <c r="D43" s="99" t="s">
        <v>54</v>
      </c>
      <c r="E43" s="99" t="s">
        <v>37</v>
      </c>
      <c r="F43" s="99" t="s">
        <v>41</v>
      </c>
      <c r="G43" s="99" t="s">
        <v>524</v>
      </c>
      <c r="H43" s="99" t="s">
        <v>335</v>
      </c>
      <c r="I43" s="101">
        <v>1</v>
      </c>
      <c r="J43" s="101">
        <v>1</v>
      </c>
      <c r="K43" s="101">
        <v>1015</v>
      </c>
      <c r="L43" s="79" t="str">
        <f>VLOOKUP(H43,'Doctors Data'!$I:$J,2,FALSE)</f>
        <v>Examination</v>
      </c>
    </row>
    <row r="44" spans="2:12" x14ac:dyDescent="0.25">
      <c r="B44" s="99" t="s">
        <v>498</v>
      </c>
      <c r="C44" s="99" t="s">
        <v>0</v>
      </c>
      <c r="D44" s="99" t="s">
        <v>27</v>
      </c>
      <c r="E44" s="99" t="s">
        <v>37</v>
      </c>
      <c r="F44" s="99" t="s">
        <v>12</v>
      </c>
      <c r="G44" s="99" t="s">
        <v>485</v>
      </c>
      <c r="H44" s="99" t="s">
        <v>261</v>
      </c>
      <c r="I44" s="101">
        <v>3</v>
      </c>
      <c r="J44" s="101">
        <v>3</v>
      </c>
      <c r="K44" s="101"/>
      <c r="L44" s="79" t="str">
        <f>VLOOKUP(H44,'Doctors Data'!$I:$J,2,FALSE)</f>
        <v>Examination</v>
      </c>
    </row>
    <row r="45" spans="2:12" x14ac:dyDescent="0.25">
      <c r="B45" s="99" t="s">
        <v>498</v>
      </c>
      <c r="C45" s="99" t="s">
        <v>0</v>
      </c>
      <c r="D45" s="99" t="s">
        <v>27</v>
      </c>
      <c r="E45" s="99" t="s">
        <v>37</v>
      </c>
      <c r="F45" s="99" t="s">
        <v>12</v>
      </c>
      <c r="G45" s="99" t="s">
        <v>485</v>
      </c>
      <c r="H45" s="99" t="s">
        <v>272</v>
      </c>
      <c r="I45" s="101">
        <v>40</v>
      </c>
      <c r="J45" s="101">
        <v>40</v>
      </c>
      <c r="K45" s="101">
        <v>6440</v>
      </c>
      <c r="L45" s="79" t="str">
        <f>VLOOKUP(H45,'Doctors Data'!$I:$J,2,FALSE)</f>
        <v>Examination</v>
      </c>
    </row>
    <row r="46" spans="2:12" x14ac:dyDescent="0.25">
      <c r="B46" s="99" t="s">
        <v>498</v>
      </c>
      <c r="C46" s="99" t="s">
        <v>0</v>
      </c>
      <c r="D46" s="99" t="s">
        <v>23</v>
      </c>
      <c r="E46" s="99" t="s">
        <v>37</v>
      </c>
      <c r="F46" s="99" t="s">
        <v>8</v>
      </c>
      <c r="G46" s="99" t="s">
        <v>485</v>
      </c>
      <c r="H46" s="99" t="s">
        <v>261</v>
      </c>
      <c r="I46" s="101">
        <v>4</v>
      </c>
      <c r="J46" s="101">
        <v>4</v>
      </c>
      <c r="K46" s="101"/>
      <c r="L46" s="79" t="str">
        <f>VLOOKUP(H46,'Doctors Data'!$I:$J,2,FALSE)</f>
        <v>Examination</v>
      </c>
    </row>
    <row r="47" spans="2:12" x14ac:dyDescent="0.25">
      <c r="B47" s="99" t="s">
        <v>498</v>
      </c>
      <c r="C47" s="99" t="s">
        <v>0</v>
      </c>
      <c r="D47" s="99" t="s">
        <v>23</v>
      </c>
      <c r="E47" s="99" t="s">
        <v>37</v>
      </c>
      <c r="F47" s="99" t="s">
        <v>8</v>
      </c>
      <c r="G47" s="99" t="s">
        <v>485</v>
      </c>
      <c r="H47" s="99" t="s">
        <v>268</v>
      </c>
      <c r="I47" s="101">
        <v>10</v>
      </c>
      <c r="J47" s="101">
        <v>10</v>
      </c>
      <c r="K47" s="101">
        <v>1565</v>
      </c>
      <c r="L47" s="79" t="str">
        <f>VLOOKUP(H47,'Doctors Data'!$I:$J,2,FALSE)</f>
        <v>Examination</v>
      </c>
    </row>
    <row r="48" spans="2:12" x14ac:dyDescent="0.25">
      <c r="B48" s="99" t="s">
        <v>498</v>
      </c>
      <c r="C48" s="99" t="s">
        <v>0</v>
      </c>
      <c r="D48" s="99" t="s">
        <v>24</v>
      </c>
      <c r="E48" s="99" t="s">
        <v>37</v>
      </c>
      <c r="F48" s="99" t="s">
        <v>9</v>
      </c>
      <c r="G48" s="99" t="s">
        <v>485</v>
      </c>
      <c r="H48" s="99" t="s">
        <v>261</v>
      </c>
      <c r="I48" s="101">
        <v>21</v>
      </c>
      <c r="J48" s="101">
        <v>21</v>
      </c>
      <c r="K48" s="101"/>
      <c r="L48" s="79" t="str">
        <f>VLOOKUP(H48,'Doctors Data'!$I:$J,2,FALSE)</f>
        <v>Examination</v>
      </c>
    </row>
    <row r="49" spans="2:12" x14ac:dyDescent="0.25">
      <c r="B49" s="99" t="s">
        <v>498</v>
      </c>
      <c r="C49" s="99" t="s">
        <v>0</v>
      </c>
      <c r="D49" s="99" t="s">
        <v>24</v>
      </c>
      <c r="E49" s="99" t="s">
        <v>37</v>
      </c>
      <c r="F49" s="99" t="s">
        <v>9</v>
      </c>
      <c r="G49" s="99" t="s">
        <v>485</v>
      </c>
      <c r="H49" s="99" t="s">
        <v>274</v>
      </c>
      <c r="I49" s="101">
        <v>33</v>
      </c>
      <c r="J49" s="101">
        <v>33</v>
      </c>
      <c r="K49" s="101">
        <v>4570</v>
      </c>
      <c r="L49" s="79" t="str">
        <f>VLOOKUP(H49,'Doctors Data'!$I:$J,2,FALSE)</f>
        <v>Examination</v>
      </c>
    </row>
    <row r="50" spans="2:12" x14ac:dyDescent="0.25">
      <c r="B50" s="99" t="s">
        <v>498</v>
      </c>
      <c r="C50" s="99" t="s">
        <v>0</v>
      </c>
      <c r="D50" s="99" t="s">
        <v>24</v>
      </c>
      <c r="E50" s="99" t="s">
        <v>37</v>
      </c>
      <c r="F50" s="99" t="s">
        <v>9</v>
      </c>
      <c r="G50" s="99" t="s">
        <v>539</v>
      </c>
      <c r="H50" s="99" t="s">
        <v>275</v>
      </c>
      <c r="I50" s="101">
        <v>4</v>
      </c>
      <c r="J50" s="101">
        <v>4</v>
      </c>
      <c r="K50" s="101">
        <v>600</v>
      </c>
      <c r="L50" s="79" t="str">
        <f>VLOOKUP(H50,'Doctors Data'!$I:$J,2,FALSE)</f>
        <v>Follow-up</v>
      </c>
    </row>
    <row r="51" spans="2:12" x14ac:dyDescent="0.25">
      <c r="B51" s="99" t="s">
        <v>498</v>
      </c>
      <c r="C51" s="99" t="s">
        <v>0</v>
      </c>
      <c r="D51" s="99" t="s">
        <v>24</v>
      </c>
      <c r="E51" s="99" t="s">
        <v>37</v>
      </c>
      <c r="F51" s="99" t="s">
        <v>9</v>
      </c>
      <c r="G51" s="99" t="s">
        <v>530</v>
      </c>
      <c r="H51" s="99" t="s">
        <v>276</v>
      </c>
      <c r="I51" s="101">
        <v>3</v>
      </c>
      <c r="J51" s="101">
        <v>3</v>
      </c>
      <c r="K51" s="101">
        <v>885</v>
      </c>
      <c r="L51" s="79" t="str">
        <f>VLOOKUP(H51,'Doctors Data'!$I:$J,2,FALSE)</f>
        <v>Follow-up</v>
      </c>
    </row>
    <row r="52" spans="2:12" x14ac:dyDescent="0.25">
      <c r="B52" s="99" t="s">
        <v>498</v>
      </c>
      <c r="C52" s="99" t="s">
        <v>0</v>
      </c>
      <c r="D52" s="99" t="s">
        <v>55</v>
      </c>
      <c r="E52" s="99" t="s">
        <v>37</v>
      </c>
      <c r="F52" s="99" t="s">
        <v>42</v>
      </c>
      <c r="G52" s="99" t="s">
        <v>485</v>
      </c>
      <c r="H52" s="99" t="s">
        <v>261</v>
      </c>
      <c r="I52" s="101">
        <v>6</v>
      </c>
      <c r="J52" s="101">
        <v>6</v>
      </c>
      <c r="K52" s="101"/>
      <c r="L52" s="79" t="str">
        <f>VLOOKUP(H52,'Doctors Data'!$I:$J,2,FALSE)</f>
        <v>Examination</v>
      </c>
    </row>
    <row r="53" spans="2:12" x14ac:dyDescent="0.25">
      <c r="B53" s="99" t="s">
        <v>498</v>
      </c>
      <c r="C53" s="99" t="s">
        <v>0</v>
      </c>
      <c r="D53" s="99" t="s">
        <v>55</v>
      </c>
      <c r="E53" s="99" t="s">
        <v>37</v>
      </c>
      <c r="F53" s="99" t="s">
        <v>42</v>
      </c>
      <c r="G53" s="99" t="s">
        <v>485</v>
      </c>
      <c r="H53" s="99" t="s">
        <v>277</v>
      </c>
      <c r="I53" s="101">
        <v>23</v>
      </c>
      <c r="J53" s="101">
        <v>23</v>
      </c>
      <c r="K53" s="101">
        <v>3855</v>
      </c>
      <c r="L53" s="79" t="str">
        <f>VLOOKUP(H53,'Doctors Data'!$I:$J,2,FALSE)</f>
        <v>Examination</v>
      </c>
    </row>
    <row r="54" spans="2:12" x14ac:dyDescent="0.25">
      <c r="B54" s="99" t="s">
        <v>498</v>
      </c>
      <c r="C54" s="99" t="s">
        <v>0</v>
      </c>
      <c r="D54" s="99" t="s">
        <v>55</v>
      </c>
      <c r="E54" s="99" t="s">
        <v>37</v>
      </c>
      <c r="F54" s="99" t="s">
        <v>42</v>
      </c>
      <c r="G54" s="99" t="s">
        <v>263</v>
      </c>
      <c r="H54" s="99" t="s">
        <v>264</v>
      </c>
      <c r="I54" s="101">
        <v>1</v>
      </c>
      <c r="J54" s="101">
        <v>1</v>
      </c>
      <c r="K54" s="101">
        <v>300</v>
      </c>
      <c r="L54" s="79" t="str">
        <f>VLOOKUP(H54,'Doctors Data'!$I:$J,2,FALSE)</f>
        <v>Follow-up</v>
      </c>
    </row>
    <row r="55" spans="2:12" x14ac:dyDescent="0.25">
      <c r="B55" s="99" t="s">
        <v>498</v>
      </c>
      <c r="C55" s="99" t="s">
        <v>0</v>
      </c>
      <c r="D55" s="99" t="s">
        <v>58</v>
      </c>
      <c r="E55" s="99" t="s">
        <v>37</v>
      </c>
      <c r="F55" s="99" t="s">
        <v>211</v>
      </c>
      <c r="G55" s="99" t="s">
        <v>485</v>
      </c>
      <c r="H55" s="99" t="s">
        <v>260</v>
      </c>
      <c r="I55" s="101">
        <v>41</v>
      </c>
      <c r="J55" s="101">
        <v>41</v>
      </c>
      <c r="K55" s="101">
        <v>4810</v>
      </c>
      <c r="L55" s="79" t="str">
        <f>VLOOKUP(H55,'Doctors Data'!$I:$J,2,FALSE)</f>
        <v>Examination</v>
      </c>
    </row>
    <row r="56" spans="2:12" x14ac:dyDescent="0.25">
      <c r="B56" s="99" t="s">
        <v>498</v>
      </c>
      <c r="C56" s="99" t="s">
        <v>0</v>
      </c>
      <c r="D56" s="99" t="s">
        <v>58</v>
      </c>
      <c r="E56" s="99" t="s">
        <v>37</v>
      </c>
      <c r="F56" s="99" t="s">
        <v>211</v>
      </c>
      <c r="G56" s="99" t="s">
        <v>485</v>
      </c>
      <c r="H56" s="99" t="s">
        <v>261</v>
      </c>
      <c r="I56" s="101">
        <v>7</v>
      </c>
      <c r="J56" s="101">
        <v>7</v>
      </c>
      <c r="K56" s="101"/>
      <c r="L56" s="79" t="str">
        <f>VLOOKUP(H56,'Doctors Data'!$I:$J,2,FALSE)</f>
        <v>Examination</v>
      </c>
    </row>
    <row r="57" spans="2:12" x14ac:dyDescent="0.25">
      <c r="B57" s="99" t="s">
        <v>498</v>
      </c>
      <c r="C57" s="99" t="s">
        <v>0</v>
      </c>
      <c r="D57" s="99" t="s">
        <v>58</v>
      </c>
      <c r="E57" s="99" t="s">
        <v>37</v>
      </c>
      <c r="F57" s="99" t="s">
        <v>211</v>
      </c>
      <c r="G57" s="99" t="s">
        <v>263</v>
      </c>
      <c r="H57" s="99" t="s">
        <v>264</v>
      </c>
      <c r="I57" s="101">
        <v>2</v>
      </c>
      <c r="J57" s="101">
        <v>2</v>
      </c>
      <c r="K57" s="101">
        <v>600</v>
      </c>
      <c r="L57" s="79" t="str">
        <f>VLOOKUP(H57,'Doctors Data'!$I:$J,2,FALSE)</f>
        <v>Follow-up</v>
      </c>
    </row>
    <row r="58" spans="2:12" x14ac:dyDescent="0.25">
      <c r="B58" s="99" t="s">
        <v>498</v>
      </c>
      <c r="C58" s="99" t="s">
        <v>0</v>
      </c>
      <c r="D58" s="99" t="s">
        <v>88</v>
      </c>
      <c r="E58" s="99" t="s">
        <v>37</v>
      </c>
      <c r="F58" s="99" t="s">
        <v>2</v>
      </c>
      <c r="G58" s="99" t="s">
        <v>485</v>
      </c>
      <c r="H58" s="99" t="s">
        <v>265</v>
      </c>
      <c r="I58" s="101">
        <v>21</v>
      </c>
      <c r="J58" s="101">
        <v>21</v>
      </c>
      <c r="K58" s="101">
        <v>1700</v>
      </c>
      <c r="L58" s="79" t="str">
        <f>VLOOKUP(H58,'Doctors Data'!$I:$J,2,FALSE)</f>
        <v>Examination</v>
      </c>
    </row>
    <row r="59" spans="2:12" x14ac:dyDescent="0.25">
      <c r="B59" s="99" t="s">
        <v>498</v>
      </c>
      <c r="C59" s="99" t="s">
        <v>0</v>
      </c>
      <c r="D59" s="99" t="s">
        <v>88</v>
      </c>
      <c r="E59" s="99" t="s">
        <v>37</v>
      </c>
      <c r="F59" s="99" t="s">
        <v>2</v>
      </c>
      <c r="G59" s="99" t="s">
        <v>485</v>
      </c>
      <c r="H59" s="99" t="s">
        <v>261</v>
      </c>
      <c r="I59" s="101">
        <v>2</v>
      </c>
      <c r="J59" s="101">
        <v>2</v>
      </c>
      <c r="K59" s="101"/>
      <c r="L59" s="79" t="str">
        <f>VLOOKUP(H59,'Doctors Data'!$I:$J,2,FALSE)</f>
        <v>Examination</v>
      </c>
    </row>
    <row r="60" spans="2:12" x14ac:dyDescent="0.25">
      <c r="B60" s="99" t="s">
        <v>498</v>
      </c>
      <c r="C60" s="99" t="s">
        <v>0</v>
      </c>
      <c r="D60" s="99" t="s">
        <v>94</v>
      </c>
      <c r="E60" s="99" t="s">
        <v>203</v>
      </c>
      <c r="F60" s="99" t="s">
        <v>211</v>
      </c>
      <c r="G60" s="99" t="s">
        <v>485</v>
      </c>
      <c r="H60" s="99" t="s">
        <v>260</v>
      </c>
      <c r="I60" s="101">
        <v>45</v>
      </c>
      <c r="J60" s="101">
        <v>45</v>
      </c>
      <c r="K60" s="101">
        <v>5280</v>
      </c>
      <c r="L60" s="79" t="str">
        <f>VLOOKUP(H60,'Doctors Data'!$I:$J,2,FALSE)</f>
        <v>Examination</v>
      </c>
    </row>
    <row r="61" spans="2:12" x14ac:dyDescent="0.25">
      <c r="B61" s="99" t="s">
        <v>498</v>
      </c>
      <c r="C61" s="99" t="s">
        <v>0</v>
      </c>
      <c r="D61" s="99" t="s">
        <v>94</v>
      </c>
      <c r="E61" s="99" t="s">
        <v>203</v>
      </c>
      <c r="F61" s="99" t="s">
        <v>211</v>
      </c>
      <c r="G61" s="99" t="s">
        <v>485</v>
      </c>
      <c r="H61" s="99" t="s">
        <v>261</v>
      </c>
      <c r="I61" s="101">
        <v>15</v>
      </c>
      <c r="J61" s="101">
        <v>15</v>
      </c>
      <c r="K61" s="101"/>
      <c r="L61" s="79" t="str">
        <f>VLOOKUP(H61,'Doctors Data'!$I:$J,2,FALSE)</f>
        <v>Examination</v>
      </c>
    </row>
    <row r="62" spans="2:12" x14ac:dyDescent="0.25">
      <c r="B62" s="99" t="s">
        <v>498</v>
      </c>
      <c r="C62" s="99" t="s">
        <v>0</v>
      </c>
      <c r="D62" s="99" t="s">
        <v>94</v>
      </c>
      <c r="E62" s="99" t="s">
        <v>203</v>
      </c>
      <c r="F62" s="99" t="s">
        <v>211</v>
      </c>
      <c r="G62" s="99" t="s">
        <v>263</v>
      </c>
      <c r="H62" s="99" t="s">
        <v>264</v>
      </c>
      <c r="I62" s="101">
        <v>4</v>
      </c>
      <c r="J62" s="101">
        <v>4</v>
      </c>
      <c r="K62" s="101">
        <v>500</v>
      </c>
      <c r="L62" s="79" t="str">
        <f>VLOOKUP(H62,'Doctors Data'!$I:$J,2,FALSE)</f>
        <v>Follow-up</v>
      </c>
    </row>
    <row r="63" spans="2:12" x14ac:dyDescent="0.25">
      <c r="B63" s="99" t="s">
        <v>498</v>
      </c>
      <c r="C63" s="99" t="s">
        <v>0</v>
      </c>
      <c r="D63" s="99" t="s">
        <v>52</v>
      </c>
      <c r="E63" s="99" t="s">
        <v>37</v>
      </c>
      <c r="F63" s="99" t="s">
        <v>2</v>
      </c>
      <c r="G63" s="99" t="s">
        <v>485</v>
      </c>
      <c r="H63" s="99" t="s">
        <v>265</v>
      </c>
      <c r="I63" s="101">
        <v>14</v>
      </c>
      <c r="J63" s="101">
        <v>14</v>
      </c>
      <c r="K63" s="101">
        <v>1130</v>
      </c>
      <c r="L63" s="79" t="str">
        <f>VLOOKUP(H63,'Doctors Data'!$I:$J,2,FALSE)</f>
        <v>Examination</v>
      </c>
    </row>
    <row r="64" spans="2:12" x14ac:dyDescent="0.25">
      <c r="B64" s="99" t="s">
        <v>498</v>
      </c>
      <c r="C64" s="99" t="s">
        <v>0</v>
      </c>
      <c r="D64" s="99" t="s">
        <v>52</v>
      </c>
      <c r="E64" s="99" t="s">
        <v>37</v>
      </c>
      <c r="F64" s="99" t="s">
        <v>2</v>
      </c>
      <c r="G64" s="99" t="s">
        <v>485</v>
      </c>
      <c r="H64" s="99" t="s">
        <v>261</v>
      </c>
      <c r="I64" s="101">
        <v>8</v>
      </c>
      <c r="J64" s="101">
        <v>8</v>
      </c>
      <c r="K64" s="101"/>
      <c r="L64" s="79" t="str">
        <f>VLOOKUP(H64,'Doctors Data'!$I:$J,2,FALSE)</f>
        <v>Examination</v>
      </c>
    </row>
    <row r="65" spans="2:12" x14ac:dyDescent="0.25">
      <c r="B65" s="99" t="s">
        <v>498</v>
      </c>
      <c r="C65" s="99" t="s">
        <v>0</v>
      </c>
      <c r="D65" s="99" t="s">
        <v>475</v>
      </c>
      <c r="E65" s="99" t="s">
        <v>37</v>
      </c>
      <c r="F65" s="99" t="s">
        <v>2</v>
      </c>
      <c r="G65" s="99" t="s">
        <v>485</v>
      </c>
      <c r="H65" s="99" t="s">
        <v>261</v>
      </c>
      <c r="I65" s="101">
        <v>6</v>
      </c>
      <c r="J65" s="101">
        <v>6</v>
      </c>
      <c r="K65" s="101"/>
      <c r="L65" s="79" t="str">
        <f>VLOOKUP(H65,'Doctors Data'!$I:$J,2,FALSE)</f>
        <v>Examination</v>
      </c>
    </row>
    <row r="66" spans="2:12" x14ac:dyDescent="0.25">
      <c r="B66" s="99" t="s">
        <v>498</v>
      </c>
      <c r="C66" s="99" t="s">
        <v>0</v>
      </c>
      <c r="D66" s="99" t="s">
        <v>22</v>
      </c>
      <c r="E66" s="99" t="s">
        <v>203</v>
      </c>
      <c r="F66" s="99" t="s">
        <v>211</v>
      </c>
      <c r="G66" s="99" t="s">
        <v>485</v>
      </c>
      <c r="H66" s="99" t="s">
        <v>260</v>
      </c>
      <c r="I66" s="101">
        <v>25</v>
      </c>
      <c r="J66" s="101">
        <v>25</v>
      </c>
      <c r="K66" s="101">
        <v>2960</v>
      </c>
      <c r="L66" s="79" t="str">
        <f>VLOOKUP(H66,'Doctors Data'!$I:$J,2,FALSE)</f>
        <v>Examination</v>
      </c>
    </row>
    <row r="67" spans="2:12" x14ac:dyDescent="0.25">
      <c r="B67" s="99" t="s">
        <v>498</v>
      </c>
      <c r="C67" s="99" t="s">
        <v>0</v>
      </c>
      <c r="D67" s="99" t="s">
        <v>22</v>
      </c>
      <c r="E67" s="99" t="s">
        <v>203</v>
      </c>
      <c r="F67" s="99" t="s">
        <v>211</v>
      </c>
      <c r="G67" s="99" t="s">
        <v>485</v>
      </c>
      <c r="H67" s="99" t="s">
        <v>261</v>
      </c>
      <c r="I67" s="101">
        <v>6</v>
      </c>
      <c r="J67" s="101">
        <v>6</v>
      </c>
      <c r="K67" s="101"/>
      <c r="L67" s="79" t="str">
        <f>VLOOKUP(H67,'Doctors Data'!$I:$J,2,FALSE)</f>
        <v>Examination</v>
      </c>
    </row>
    <row r="68" spans="2:12" x14ac:dyDescent="0.25">
      <c r="B68" s="99" t="s">
        <v>498</v>
      </c>
      <c r="C68" s="99" t="s">
        <v>0</v>
      </c>
      <c r="D68" s="99" t="s">
        <v>22</v>
      </c>
      <c r="E68" s="99" t="s">
        <v>203</v>
      </c>
      <c r="F68" s="99" t="s">
        <v>211</v>
      </c>
      <c r="G68" s="99" t="s">
        <v>263</v>
      </c>
      <c r="H68" s="99" t="s">
        <v>264</v>
      </c>
      <c r="I68" s="101">
        <v>6</v>
      </c>
      <c r="J68" s="101">
        <v>6</v>
      </c>
      <c r="K68" s="101">
        <v>2000</v>
      </c>
      <c r="L68" s="79" t="str">
        <f>VLOOKUP(H68,'Doctors Data'!$I:$J,2,FALSE)</f>
        <v>Follow-up</v>
      </c>
    </row>
    <row r="69" spans="2:12" x14ac:dyDescent="0.25">
      <c r="B69" s="99" t="s">
        <v>498</v>
      </c>
      <c r="C69" s="99" t="s">
        <v>0</v>
      </c>
      <c r="D69" s="99" t="s">
        <v>19</v>
      </c>
      <c r="E69" s="99" t="s">
        <v>37</v>
      </c>
      <c r="F69" s="99" t="s">
        <v>2</v>
      </c>
      <c r="G69" s="99" t="s">
        <v>485</v>
      </c>
      <c r="H69" s="99" t="s">
        <v>265</v>
      </c>
      <c r="I69" s="101">
        <v>9</v>
      </c>
      <c r="J69" s="101">
        <v>9</v>
      </c>
      <c r="K69" s="101">
        <v>730</v>
      </c>
      <c r="L69" s="79" t="str">
        <f>VLOOKUP(H69,'Doctors Data'!$I:$J,2,FALSE)</f>
        <v>Examination</v>
      </c>
    </row>
    <row r="70" spans="2:12" x14ac:dyDescent="0.25">
      <c r="B70" s="99" t="s">
        <v>498</v>
      </c>
      <c r="C70" s="99" t="s">
        <v>0</v>
      </c>
      <c r="D70" s="99" t="s">
        <v>19</v>
      </c>
      <c r="E70" s="99" t="s">
        <v>37</v>
      </c>
      <c r="F70" s="99" t="s">
        <v>2</v>
      </c>
      <c r="G70" s="99" t="s">
        <v>485</v>
      </c>
      <c r="H70" s="99" t="s">
        <v>261</v>
      </c>
      <c r="I70" s="101">
        <v>16</v>
      </c>
      <c r="J70" s="101">
        <v>16</v>
      </c>
      <c r="K70" s="101"/>
      <c r="L70" s="79" t="str">
        <f>VLOOKUP(H70,'Doctors Data'!$I:$J,2,FALSE)</f>
        <v>Examination</v>
      </c>
    </row>
    <row r="71" spans="2:12" x14ac:dyDescent="0.25">
      <c r="B71" s="99" t="s">
        <v>498</v>
      </c>
      <c r="C71" s="99" t="s">
        <v>1</v>
      </c>
      <c r="D71" s="99" t="s">
        <v>32</v>
      </c>
      <c r="E71" s="99" t="s">
        <v>37</v>
      </c>
      <c r="F71" s="99" t="s">
        <v>9</v>
      </c>
      <c r="G71" s="99" t="s">
        <v>526</v>
      </c>
      <c r="H71" s="99" t="s">
        <v>279</v>
      </c>
      <c r="I71" s="101">
        <v>11</v>
      </c>
      <c r="J71" s="101">
        <v>11</v>
      </c>
      <c r="K71" s="101">
        <v>1155</v>
      </c>
      <c r="L71" s="79" t="str">
        <f>VLOOKUP(H71,'Doctors Data'!$I:$J,2,FALSE)</f>
        <v>Examination</v>
      </c>
    </row>
    <row r="72" spans="2:12" x14ac:dyDescent="0.25">
      <c r="B72" s="99" t="s">
        <v>498</v>
      </c>
      <c r="C72" s="99" t="s">
        <v>1</v>
      </c>
      <c r="D72" s="99" t="s">
        <v>32</v>
      </c>
      <c r="E72" s="99" t="s">
        <v>37</v>
      </c>
      <c r="F72" s="99" t="s">
        <v>9</v>
      </c>
      <c r="G72" s="99" t="s">
        <v>280</v>
      </c>
      <c r="H72" s="99" t="s">
        <v>248</v>
      </c>
      <c r="I72" s="101">
        <v>54</v>
      </c>
      <c r="J72" s="101">
        <v>54</v>
      </c>
      <c r="K72" s="101">
        <v>5353.8</v>
      </c>
      <c r="L72" s="79" t="str">
        <f>VLOOKUP(H72,'Doctors Data'!$I:$J,2,FALSE)</f>
        <v>Examination</v>
      </c>
    </row>
    <row r="73" spans="2:12" x14ac:dyDescent="0.25">
      <c r="B73" s="99" t="s">
        <v>498</v>
      </c>
      <c r="C73" s="99" t="s">
        <v>1</v>
      </c>
      <c r="D73" s="99" t="s">
        <v>32</v>
      </c>
      <c r="E73" s="99" t="s">
        <v>37</v>
      </c>
      <c r="F73" s="99" t="s">
        <v>9</v>
      </c>
      <c r="G73" s="99" t="s">
        <v>280</v>
      </c>
      <c r="H73" s="99" t="s">
        <v>249</v>
      </c>
      <c r="I73" s="101"/>
      <c r="J73" s="101">
        <v>35</v>
      </c>
      <c r="K73" s="101"/>
      <c r="L73" s="79" t="str">
        <f>VLOOKUP(H73,'Doctors Data'!$I:$J,2,FALSE)</f>
        <v>Follow-up</v>
      </c>
    </row>
    <row r="74" spans="2:12" x14ac:dyDescent="0.25">
      <c r="B74" s="99" t="s">
        <v>498</v>
      </c>
      <c r="C74" s="99" t="s">
        <v>1</v>
      </c>
      <c r="D74" s="99" t="s">
        <v>67</v>
      </c>
      <c r="E74" s="99" t="s">
        <v>37</v>
      </c>
      <c r="F74" s="99" t="s">
        <v>13</v>
      </c>
      <c r="G74" s="99" t="s">
        <v>280</v>
      </c>
      <c r="H74" s="99" t="s">
        <v>248</v>
      </c>
      <c r="I74" s="101">
        <v>6</v>
      </c>
      <c r="J74" s="101">
        <v>6</v>
      </c>
      <c r="K74" s="101">
        <v>565.79999999999995</v>
      </c>
      <c r="L74" s="79" t="str">
        <f>VLOOKUP(H74,'Doctors Data'!$I:$J,2,FALSE)</f>
        <v>Examination</v>
      </c>
    </row>
    <row r="75" spans="2:12" x14ac:dyDescent="0.25">
      <c r="B75" s="99" t="s">
        <v>498</v>
      </c>
      <c r="C75" s="99" t="s">
        <v>1</v>
      </c>
      <c r="D75" s="99" t="s">
        <v>497</v>
      </c>
      <c r="E75" s="99" t="s">
        <v>37</v>
      </c>
      <c r="F75" s="99" t="s">
        <v>211</v>
      </c>
      <c r="G75" s="99" t="s">
        <v>278</v>
      </c>
      <c r="H75" s="99" t="s">
        <v>261</v>
      </c>
      <c r="I75" s="101">
        <v>2</v>
      </c>
      <c r="J75" s="101">
        <v>2</v>
      </c>
      <c r="K75" s="101"/>
      <c r="L75" s="79" t="str">
        <f>VLOOKUP(H75,'Doctors Data'!$I:$J,2,FALSE)</f>
        <v>Examination</v>
      </c>
    </row>
    <row r="76" spans="2:12" x14ac:dyDescent="0.25">
      <c r="B76" s="99" t="s">
        <v>498</v>
      </c>
      <c r="C76" s="99" t="s">
        <v>1</v>
      </c>
      <c r="D76" s="99" t="s">
        <v>497</v>
      </c>
      <c r="E76" s="99" t="s">
        <v>37</v>
      </c>
      <c r="F76" s="99" t="s">
        <v>211</v>
      </c>
      <c r="G76" s="99" t="s">
        <v>280</v>
      </c>
      <c r="H76" s="99" t="s">
        <v>248</v>
      </c>
      <c r="I76" s="101">
        <v>1</v>
      </c>
      <c r="J76" s="101">
        <v>1</v>
      </c>
      <c r="K76" s="101">
        <v>102.15</v>
      </c>
      <c r="L76" s="79" t="str">
        <f>VLOOKUP(H76,'Doctors Data'!$I:$J,2,FALSE)</f>
        <v>Examination</v>
      </c>
    </row>
    <row r="77" spans="2:12" x14ac:dyDescent="0.25">
      <c r="B77" s="99" t="s">
        <v>498</v>
      </c>
      <c r="C77" s="99" t="s">
        <v>1</v>
      </c>
      <c r="D77" s="99" t="s">
        <v>497</v>
      </c>
      <c r="E77" s="99" t="s">
        <v>37</v>
      </c>
      <c r="F77" s="99" t="s">
        <v>211</v>
      </c>
      <c r="G77" s="99" t="s">
        <v>280</v>
      </c>
      <c r="H77" s="99" t="s">
        <v>249</v>
      </c>
      <c r="I77" s="101"/>
      <c r="J77" s="101">
        <v>1</v>
      </c>
      <c r="K77" s="101"/>
      <c r="L77" s="79" t="str">
        <f>VLOOKUP(H77,'Doctors Data'!$I:$J,2,FALSE)</f>
        <v>Follow-up</v>
      </c>
    </row>
    <row r="78" spans="2:12" x14ac:dyDescent="0.25">
      <c r="B78" s="99" t="s">
        <v>498</v>
      </c>
      <c r="C78" s="99" t="s">
        <v>1</v>
      </c>
      <c r="D78" s="99" t="s">
        <v>31</v>
      </c>
      <c r="E78" s="99" t="s">
        <v>36</v>
      </c>
      <c r="F78" s="99" t="s">
        <v>8</v>
      </c>
      <c r="G78" s="99" t="s">
        <v>280</v>
      </c>
      <c r="H78" s="99" t="s">
        <v>248</v>
      </c>
      <c r="I78" s="101">
        <v>50</v>
      </c>
      <c r="J78" s="101">
        <v>50</v>
      </c>
      <c r="K78" s="101">
        <v>6369.1200000000008</v>
      </c>
      <c r="L78" s="79" t="str">
        <f>VLOOKUP(H78,'Doctors Data'!$I:$J,2,FALSE)</f>
        <v>Examination</v>
      </c>
    </row>
    <row r="79" spans="2:12" x14ac:dyDescent="0.25">
      <c r="B79" s="99" t="s">
        <v>498</v>
      </c>
      <c r="C79" s="99" t="s">
        <v>1</v>
      </c>
      <c r="D79" s="99" t="s">
        <v>31</v>
      </c>
      <c r="E79" s="99" t="s">
        <v>36</v>
      </c>
      <c r="F79" s="99" t="s">
        <v>8</v>
      </c>
      <c r="G79" s="99" t="s">
        <v>280</v>
      </c>
      <c r="H79" s="99" t="s">
        <v>249</v>
      </c>
      <c r="I79" s="101"/>
      <c r="J79" s="101">
        <v>21</v>
      </c>
      <c r="K79" s="101"/>
      <c r="L79" s="79" t="str">
        <f>VLOOKUP(H79,'Doctors Data'!$I:$J,2,FALSE)</f>
        <v>Follow-up</v>
      </c>
    </row>
    <row r="80" spans="2:12" x14ac:dyDescent="0.25">
      <c r="B80" s="99" t="s">
        <v>498</v>
      </c>
      <c r="C80" s="99" t="s">
        <v>1</v>
      </c>
      <c r="D80" s="99" t="s">
        <v>221</v>
      </c>
      <c r="E80" s="99" t="s">
        <v>37</v>
      </c>
      <c r="F80" s="99" t="s">
        <v>90</v>
      </c>
      <c r="G80" s="99" t="s">
        <v>280</v>
      </c>
      <c r="H80" s="99" t="s">
        <v>249</v>
      </c>
      <c r="I80" s="101"/>
      <c r="J80" s="101">
        <v>18</v>
      </c>
      <c r="K80" s="101"/>
      <c r="L80" s="79" t="str">
        <f>VLOOKUP(H80,'Doctors Data'!$I:$J,2,FALSE)</f>
        <v>Follow-up</v>
      </c>
    </row>
    <row r="81" spans="2:12" x14ac:dyDescent="0.25">
      <c r="B81" s="99" t="s">
        <v>498</v>
      </c>
      <c r="C81" s="99" t="s">
        <v>1</v>
      </c>
      <c r="D81" s="99" t="s">
        <v>535</v>
      </c>
      <c r="E81" s="99" t="s">
        <v>37</v>
      </c>
      <c r="F81" s="99" t="s">
        <v>211</v>
      </c>
      <c r="G81" s="99" t="s">
        <v>280</v>
      </c>
      <c r="H81" s="99" t="s">
        <v>248</v>
      </c>
      <c r="I81" s="101">
        <v>28</v>
      </c>
      <c r="J81" s="101">
        <v>28</v>
      </c>
      <c r="K81" s="101">
        <v>2096.6999999999998</v>
      </c>
      <c r="L81" s="79" t="str">
        <f>VLOOKUP(H81,'Doctors Data'!$I:$J,2,FALSE)</f>
        <v>Examination</v>
      </c>
    </row>
    <row r="82" spans="2:12" x14ac:dyDescent="0.25">
      <c r="B82" s="99" t="s">
        <v>498</v>
      </c>
      <c r="C82" s="99" t="s">
        <v>1</v>
      </c>
      <c r="D82" s="99" t="s">
        <v>535</v>
      </c>
      <c r="E82" s="99" t="s">
        <v>37</v>
      </c>
      <c r="F82" s="99" t="s">
        <v>211</v>
      </c>
      <c r="G82" s="99" t="s">
        <v>280</v>
      </c>
      <c r="H82" s="99" t="s">
        <v>249</v>
      </c>
      <c r="I82" s="101"/>
      <c r="J82" s="101">
        <v>3</v>
      </c>
      <c r="K82" s="101"/>
      <c r="L82" s="79" t="str">
        <f>VLOOKUP(H82,'Doctors Data'!$I:$J,2,FALSE)</f>
        <v>Follow-up</v>
      </c>
    </row>
    <row r="83" spans="2:12" x14ac:dyDescent="0.25">
      <c r="B83" s="99" t="s">
        <v>498</v>
      </c>
      <c r="C83" s="99" t="s">
        <v>1</v>
      </c>
      <c r="D83" s="99" t="s">
        <v>145</v>
      </c>
      <c r="E83" s="99" t="s">
        <v>37</v>
      </c>
      <c r="F83" s="99" t="s">
        <v>2</v>
      </c>
      <c r="G83" s="99" t="s">
        <v>278</v>
      </c>
      <c r="H83" s="99" t="s">
        <v>261</v>
      </c>
      <c r="I83" s="101">
        <v>1</v>
      </c>
      <c r="J83" s="101">
        <v>1</v>
      </c>
      <c r="K83" s="101"/>
      <c r="L83" s="79" t="str">
        <f>VLOOKUP(H83,'Doctors Data'!$I:$J,2,FALSE)</f>
        <v>Examination</v>
      </c>
    </row>
    <row r="84" spans="2:12" x14ac:dyDescent="0.25">
      <c r="B84" s="99" t="s">
        <v>498</v>
      </c>
      <c r="C84" s="99" t="s">
        <v>1</v>
      </c>
      <c r="D84" s="99" t="s">
        <v>145</v>
      </c>
      <c r="E84" s="99" t="s">
        <v>37</v>
      </c>
      <c r="F84" s="99" t="s">
        <v>2</v>
      </c>
      <c r="G84" s="99" t="s">
        <v>280</v>
      </c>
      <c r="H84" s="99" t="s">
        <v>249</v>
      </c>
      <c r="I84" s="101"/>
      <c r="J84" s="101">
        <v>14</v>
      </c>
      <c r="K84" s="101"/>
      <c r="L84" s="79" t="str">
        <f>VLOOKUP(H84,'Doctors Data'!$I:$J,2,FALSE)</f>
        <v>Follow-up</v>
      </c>
    </row>
    <row r="85" spans="2:12" x14ac:dyDescent="0.25">
      <c r="B85" s="99" t="s">
        <v>498</v>
      </c>
      <c r="C85" s="99" t="s">
        <v>1</v>
      </c>
      <c r="D85" s="99" t="s">
        <v>226</v>
      </c>
      <c r="E85" s="99" t="s">
        <v>37</v>
      </c>
      <c r="F85" s="99" t="s">
        <v>7</v>
      </c>
      <c r="G85" s="99" t="s">
        <v>280</v>
      </c>
      <c r="H85" s="99" t="s">
        <v>249</v>
      </c>
      <c r="I85" s="101"/>
      <c r="J85" s="101">
        <v>19</v>
      </c>
      <c r="K85" s="101"/>
      <c r="L85" s="79" t="str">
        <f>VLOOKUP(H85,'Doctors Data'!$I:$J,2,FALSE)</f>
        <v>Follow-up</v>
      </c>
    </row>
    <row r="86" spans="2:12" x14ac:dyDescent="0.25">
      <c r="B86" s="99" t="s">
        <v>498</v>
      </c>
      <c r="C86" s="99" t="s">
        <v>1</v>
      </c>
      <c r="D86" s="99" t="s">
        <v>28</v>
      </c>
      <c r="E86" s="99" t="s">
        <v>37</v>
      </c>
      <c r="F86" s="99" t="s">
        <v>2</v>
      </c>
      <c r="G86" s="99" t="s">
        <v>280</v>
      </c>
      <c r="H86" s="99" t="s">
        <v>248</v>
      </c>
      <c r="I86" s="101">
        <v>20</v>
      </c>
      <c r="J86" s="101">
        <v>20</v>
      </c>
      <c r="K86" s="101">
        <v>1391.05</v>
      </c>
      <c r="L86" s="79" t="str">
        <f>VLOOKUP(H86,'Doctors Data'!$I:$J,2,FALSE)</f>
        <v>Examination</v>
      </c>
    </row>
    <row r="87" spans="2:12" x14ac:dyDescent="0.25">
      <c r="B87" s="99" t="s">
        <v>498</v>
      </c>
      <c r="C87" s="99" t="s">
        <v>1</v>
      </c>
      <c r="D87" s="99" t="s">
        <v>28</v>
      </c>
      <c r="E87" s="99" t="s">
        <v>37</v>
      </c>
      <c r="F87" s="99" t="s">
        <v>2</v>
      </c>
      <c r="G87" s="99" t="s">
        <v>280</v>
      </c>
      <c r="H87" s="99" t="s">
        <v>249</v>
      </c>
      <c r="I87" s="101"/>
      <c r="J87" s="101">
        <v>27</v>
      </c>
      <c r="K87" s="101"/>
      <c r="L87" s="79" t="str">
        <f>VLOOKUP(H87,'Doctors Data'!$I:$J,2,FALSE)</f>
        <v>Follow-up</v>
      </c>
    </row>
    <row r="88" spans="2:12" x14ac:dyDescent="0.25">
      <c r="B88" s="99" t="s">
        <v>498</v>
      </c>
      <c r="C88" s="99" t="s">
        <v>1</v>
      </c>
      <c r="D88" s="99" t="s">
        <v>57</v>
      </c>
      <c r="E88" s="99" t="s">
        <v>37</v>
      </c>
      <c r="F88" s="99" t="s">
        <v>13</v>
      </c>
      <c r="G88" s="99" t="s">
        <v>280</v>
      </c>
      <c r="H88" s="99" t="s">
        <v>249</v>
      </c>
      <c r="I88" s="101"/>
      <c r="J88" s="101">
        <v>23</v>
      </c>
      <c r="K88" s="101"/>
      <c r="L88" s="79" t="str">
        <f>VLOOKUP(H88,'Doctors Data'!$I:$J,2,FALSE)</f>
        <v>Follow-up</v>
      </c>
    </row>
    <row r="89" spans="2:12" x14ac:dyDescent="0.25">
      <c r="B89" s="99" t="s">
        <v>498</v>
      </c>
      <c r="C89" s="99" t="s">
        <v>1</v>
      </c>
      <c r="D89" s="99" t="s">
        <v>68</v>
      </c>
      <c r="E89" s="99" t="s">
        <v>37</v>
      </c>
      <c r="F89" s="99" t="s">
        <v>2</v>
      </c>
      <c r="G89" s="99" t="s">
        <v>280</v>
      </c>
      <c r="H89" s="99" t="s">
        <v>248</v>
      </c>
      <c r="I89" s="101">
        <v>15</v>
      </c>
      <c r="J89" s="101">
        <v>15</v>
      </c>
      <c r="K89" s="101">
        <v>1248.9099999999999</v>
      </c>
      <c r="L89" s="79" t="str">
        <f>VLOOKUP(H89,'Doctors Data'!$I:$J,2,FALSE)</f>
        <v>Examination</v>
      </c>
    </row>
    <row r="90" spans="2:12" x14ac:dyDescent="0.25">
      <c r="B90" s="99" t="s">
        <v>498</v>
      </c>
      <c r="C90" s="99" t="s">
        <v>1</v>
      </c>
      <c r="D90" s="99" t="s">
        <v>68</v>
      </c>
      <c r="E90" s="99" t="s">
        <v>37</v>
      </c>
      <c r="F90" s="99" t="s">
        <v>2</v>
      </c>
      <c r="G90" s="99" t="s">
        <v>280</v>
      </c>
      <c r="H90" s="99" t="s">
        <v>249</v>
      </c>
      <c r="I90" s="101"/>
      <c r="J90" s="101">
        <v>2</v>
      </c>
      <c r="K90" s="101"/>
      <c r="L90" s="79" t="str">
        <f>VLOOKUP(H90,'Doctors Data'!$I:$J,2,FALSE)</f>
        <v>Follow-up</v>
      </c>
    </row>
    <row r="91" spans="2:12" x14ac:dyDescent="0.25">
      <c r="B91" s="99" t="s">
        <v>498</v>
      </c>
      <c r="C91" s="99" t="s">
        <v>1</v>
      </c>
      <c r="D91" s="99" t="s">
        <v>225</v>
      </c>
      <c r="E91" s="99" t="s">
        <v>37</v>
      </c>
      <c r="F91" s="99" t="s">
        <v>7</v>
      </c>
      <c r="G91" s="99" t="s">
        <v>280</v>
      </c>
      <c r="H91" s="99" t="s">
        <v>249</v>
      </c>
      <c r="I91" s="101"/>
      <c r="J91" s="101">
        <v>81</v>
      </c>
      <c r="K91" s="101"/>
      <c r="L91" s="79" t="str">
        <f>VLOOKUP(H91,'Doctors Data'!$I:$J,2,FALSE)</f>
        <v>Follow-up</v>
      </c>
    </row>
    <row r="92" spans="2:12" x14ac:dyDescent="0.25">
      <c r="B92" s="99" t="s">
        <v>498</v>
      </c>
      <c r="C92" s="99" t="s">
        <v>1</v>
      </c>
      <c r="D92" s="99" t="s">
        <v>30</v>
      </c>
      <c r="E92" s="99" t="s">
        <v>37</v>
      </c>
      <c r="F92" s="99" t="s">
        <v>7</v>
      </c>
      <c r="G92" s="99" t="s">
        <v>280</v>
      </c>
      <c r="H92" s="99" t="s">
        <v>248</v>
      </c>
      <c r="I92" s="101">
        <v>65</v>
      </c>
      <c r="J92" s="101">
        <v>65</v>
      </c>
      <c r="K92" s="101">
        <v>8046.9400000000005</v>
      </c>
      <c r="L92" s="79" t="str">
        <f>VLOOKUP(H92,'Doctors Data'!$I:$J,2,FALSE)</f>
        <v>Examination</v>
      </c>
    </row>
    <row r="93" spans="2:12" x14ac:dyDescent="0.25">
      <c r="B93" s="99" t="s">
        <v>498</v>
      </c>
      <c r="C93" s="99" t="s">
        <v>1</v>
      </c>
      <c r="D93" s="99" t="s">
        <v>30</v>
      </c>
      <c r="E93" s="99" t="s">
        <v>37</v>
      </c>
      <c r="F93" s="99" t="s">
        <v>7</v>
      </c>
      <c r="G93" s="99" t="s">
        <v>280</v>
      </c>
      <c r="H93" s="99" t="s">
        <v>249</v>
      </c>
      <c r="I93" s="101"/>
      <c r="J93" s="101">
        <v>38</v>
      </c>
      <c r="K93" s="101"/>
      <c r="L93" s="79" t="str">
        <f>VLOOKUP(H93,'Doctors Data'!$I:$J,2,FALSE)</f>
        <v>Follow-up</v>
      </c>
    </row>
    <row r="94" spans="2:12" x14ac:dyDescent="0.25">
      <c r="B94" s="99" t="s">
        <v>498</v>
      </c>
      <c r="C94" s="99" t="s">
        <v>1</v>
      </c>
      <c r="D94" s="99" t="s">
        <v>30</v>
      </c>
      <c r="E94" s="99" t="s">
        <v>37</v>
      </c>
      <c r="F94" s="99" t="s">
        <v>7</v>
      </c>
      <c r="G94" s="99" t="s">
        <v>531</v>
      </c>
      <c r="H94" s="99" t="s">
        <v>356</v>
      </c>
      <c r="I94" s="101">
        <v>1</v>
      </c>
      <c r="J94" s="101">
        <v>1</v>
      </c>
      <c r="K94" s="101">
        <v>12.3</v>
      </c>
      <c r="L94" s="79" t="str">
        <f>VLOOKUP(H94,'Doctors Data'!$I:$J,2,FALSE)</f>
        <v>Examination</v>
      </c>
    </row>
    <row r="95" spans="2:12" x14ac:dyDescent="0.25">
      <c r="B95" s="99" t="s">
        <v>498</v>
      </c>
      <c r="C95" s="99" t="s">
        <v>1</v>
      </c>
      <c r="D95" s="99" t="s">
        <v>33</v>
      </c>
      <c r="E95" s="99" t="s">
        <v>37</v>
      </c>
      <c r="F95" s="99" t="s">
        <v>5</v>
      </c>
      <c r="G95" s="99" t="s">
        <v>280</v>
      </c>
      <c r="H95" s="99" t="s">
        <v>248</v>
      </c>
      <c r="I95" s="101">
        <v>4</v>
      </c>
      <c r="J95" s="101">
        <v>4</v>
      </c>
      <c r="K95" s="101">
        <v>441.59000000000003</v>
      </c>
      <c r="L95" s="79" t="str">
        <f>VLOOKUP(H95,'Doctors Data'!$I:$J,2,FALSE)</f>
        <v>Examination</v>
      </c>
    </row>
    <row r="96" spans="2:12" x14ac:dyDescent="0.25">
      <c r="B96" s="99" t="s">
        <v>498</v>
      </c>
      <c r="C96" s="99" t="s">
        <v>1</v>
      </c>
      <c r="D96" s="99" t="s">
        <v>33</v>
      </c>
      <c r="E96" s="99" t="s">
        <v>37</v>
      </c>
      <c r="F96" s="99" t="s">
        <v>5</v>
      </c>
      <c r="G96" s="99" t="s">
        <v>280</v>
      </c>
      <c r="H96" s="99" t="s">
        <v>249</v>
      </c>
      <c r="I96" s="101"/>
      <c r="J96" s="101">
        <v>11</v>
      </c>
      <c r="K96" s="101"/>
      <c r="L96" s="79" t="str">
        <f>VLOOKUP(H96,'Doctors Data'!$I:$J,2,FALSE)</f>
        <v>Follow-up</v>
      </c>
    </row>
    <row r="97" spans="2:12" x14ac:dyDescent="0.25">
      <c r="B97" s="99" t="s">
        <v>498</v>
      </c>
      <c r="C97" s="99" t="s">
        <v>1</v>
      </c>
      <c r="D97" s="99" t="s">
        <v>65</v>
      </c>
      <c r="E97" s="99" t="s">
        <v>37</v>
      </c>
      <c r="F97" s="99" t="s">
        <v>10</v>
      </c>
      <c r="G97" s="99" t="s">
        <v>280</v>
      </c>
      <c r="H97" s="99" t="s">
        <v>248</v>
      </c>
      <c r="I97" s="101">
        <v>28</v>
      </c>
      <c r="J97" s="101">
        <v>28</v>
      </c>
      <c r="K97" s="101">
        <v>2696.06</v>
      </c>
      <c r="L97" s="79" t="str">
        <f>VLOOKUP(H97,'Doctors Data'!$I:$J,2,FALSE)</f>
        <v>Examination</v>
      </c>
    </row>
    <row r="98" spans="2:12" x14ac:dyDescent="0.25">
      <c r="B98" s="99" t="s">
        <v>498</v>
      </c>
      <c r="C98" s="99" t="s">
        <v>1</v>
      </c>
      <c r="D98" s="99" t="s">
        <v>65</v>
      </c>
      <c r="E98" s="99" t="s">
        <v>37</v>
      </c>
      <c r="F98" s="99" t="s">
        <v>10</v>
      </c>
      <c r="G98" s="99" t="s">
        <v>280</v>
      </c>
      <c r="H98" s="99" t="s">
        <v>249</v>
      </c>
      <c r="I98" s="101"/>
      <c r="J98" s="101">
        <v>7</v>
      </c>
      <c r="K98" s="101"/>
      <c r="L98" s="79" t="str">
        <f>VLOOKUP(H98,'Doctors Data'!$I:$J,2,FALSE)</f>
        <v>Follow-up</v>
      </c>
    </row>
    <row r="99" spans="2:12" x14ac:dyDescent="0.25">
      <c r="B99" s="99" t="s">
        <v>498</v>
      </c>
      <c r="C99" s="99" t="s">
        <v>1</v>
      </c>
      <c r="D99" s="99" t="s">
        <v>63</v>
      </c>
      <c r="E99" s="99" t="s">
        <v>203</v>
      </c>
      <c r="F99" s="99" t="s">
        <v>2</v>
      </c>
      <c r="G99" s="99" t="s">
        <v>280</v>
      </c>
      <c r="H99" s="99" t="s">
        <v>248</v>
      </c>
      <c r="I99" s="101">
        <v>7</v>
      </c>
      <c r="J99" s="101">
        <v>7</v>
      </c>
      <c r="K99" s="101">
        <v>492.98999999999995</v>
      </c>
      <c r="L99" s="79" t="str">
        <f>VLOOKUP(H99,'Doctors Data'!$I:$J,2,FALSE)</f>
        <v>Examination</v>
      </c>
    </row>
    <row r="100" spans="2:12" x14ac:dyDescent="0.25">
      <c r="B100" s="99" t="s">
        <v>498</v>
      </c>
      <c r="C100" s="99" t="s">
        <v>1</v>
      </c>
      <c r="D100" s="99" t="s">
        <v>63</v>
      </c>
      <c r="E100" s="99" t="s">
        <v>203</v>
      </c>
      <c r="F100" s="99" t="s">
        <v>2</v>
      </c>
      <c r="G100" s="99" t="s">
        <v>280</v>
      </c>
      <c r="H100" s="99" t="s">
        <v>249</v>
      </c>
      <c r="I100" s="101"/>
      <c r="J100" s="101">
        <v>23</v>
      </c>
      <c r="K100" s="101"/>
      <c r="L100" s="79" t="str">
        <f>VLOOKUP(H100,'Doctors Data'!$I:$J,2,FALSE)</f>
        <v>Follow-up</v>
      </c>
    </row>
    <row r="101" spans="2:12" x14ac:dyDescent="0.25">
      <c r="B101" s="99" t="s">
        <v>498</v>
      </c>
      <c r="C101" s="99" t="s">
        <v>1</v>
      </c>
      <c r="D101" s="99" t="s">
        <v>21</v>
      </c>
      <c r="E101" s="99" t="s">
        <v>203</v>
      </c>
      <c r="F101" s="99" t="s">
        <v>211</v>
      </c>
      <c r="G101" s="99" t="s">
        <v>281</v>
      </c>
      <c r="H101" s="99" t="s">
        <v>264</v>
      </c>
      <c r="I101" s="101">
        <v>6</v>
      </c>
      <c r="J101" s="101">
        <v>6</v>
      </c>
      <c r="K101" s="101">
        <v>574.91</v>
      </c>
      <c r="L101" s="79" t="str">
        <f>VLOOKUP(H101,'Doctors Data'!$I:$J,2,FALSE)</f>
        <v>Follow-up</v>
      </c>
    </row>
    <row r="102" spans="2:12" x14ac:dyDescent="0.25">
      <c r="B102" s="99" t="s">
        <v>498</v>
      </c>
      <c r="C102" s="99" t="s">
        <v>1</v>
      </c>
      <c r="D102" s="99" t="s">
        <v>21</v>
      </c>
      <c r="E102" s="99" t="s">
        <v>203</v>
      </c>
      <c r="F102" s="99" t="s">
        <v>211</v>
      </c>
      <c r="G102" s="99" t="s">
        <v>280</v>
      </c>
      <c r="H102" s="99" t="s">
        <v>248</v>
      </c>
      <c r="I102" s="101">
        <v>15</v>
      </c>
      <c r="J102" s="101">
        <v>15</v>
      </c>
      <c r="K102" s="101">
        <v>1046.0999999999999</v>
      </c>
      <c r="L102" s="79" t="str">
        <f>VLOOKUP(H102,'Doctors Data'!$I:$J,2,FALSE)</f>
        <v>Examination</v>
      </c>
    </row>
    <row r="103" spans="2:12" x14ac:dyDescent="0.25">
      <c r="B103" s="99" t="s">
        <v>498</v>
      </c>
      <c r="C103" s="99" t="s">
        <v>1</v>
      </c>
      <c r="D103" s="99" t="s">
        <v>411</v>
      </c>
      <c r="E103" s="99" t="s">
        <v>36</v>
      </c>
      <c r="F103" s="99" t="s">
        <v>4</v>
      </c>
      <c r="G103" s="99" t="s">
        <v>280</v>
      </c>
      <c r="H103" s="99" t="s">
        <v>248</v>
      </c>
      <c r="I103" s="101">
        <v>4</v>
      </c>
      <c r="J103" s="101">
        <v>4</v>
      </c>
      <c r="K103" s="101">
        <v>511.65</v>
      </c>
      <c r="L103" s="79" t="str">
        <f>VLOOKUP(H103,'Doctors Data'!$I:$J,2,FALSE)</f>
        <v>Examination</v>
      </c>
    </row>
    <row r="104" spans="2:12" x14ac:dyDescent="0.25">
      <c r="B104" s="99" t="s">
        <v>498</v>
      </c>
      <c r="C104" s="99" t="s">
        <v>1</v>
      </c>
      <c r="D104" s="99" t="s">
        <v>222</v>
      </c>
      <c r="E104" s="99" t="s">
        <v>37</v>
      </c>
      <c r="F104" s="99" t="s">
        <v>42</v>
      </c>
      <c r="G104" s="99" t="s">
        <v>280</v>
      </c>
      <c r="H104" s="99" t="s">
        <v>248</v>
      </c>
      <c r="I104" s="101">
        <v>7</v>
      </c>
      <c r="J104" s="101">
        <v>7</v>
      </c>
      <c r="K104" s="101">
        <v>634.36</v>
      </c>
      <c r="L104" s="79" t="str">
        <f>VLOOKUP(H104,'Doctors Data'!$I:$J,2,FALSE)</f>
        <v>Examination</v>
      </c>
    </row>
    <row r="105" spans="2:12" x14ac:dyDescent="0.25">
      <c r="B105" s="99" t="s">
        <v>498</v>
      </c>
      <c r="C105" s="99" t="s">
        <v>1</v>
      </c>
      <c r="D105" s="99" t="s">
        <v>222</v>
      </c>
      <c r="E105" s="99" t="s">
        <v>37</v>
      </c>
      <c r="F105" s="99" t="s">
        <v>42</v>
      </c>
      <c r="G105" s="99" t="s">
        <v>280</v>
      </c>
      <c r="H105" s="99" t="s">
        <v>249</v>
      </c>
      <c r="I105" s="101"/>
      <c r="J105" s="101">
        <v>6</v>
      </c>
      <c r="K105" s="101"/>
      <c r="L105" s="79" t="str">
        <f>VLOOKUP(H105,'Doctors Data'!$I:$J,2,FALSE)</f>
        <v>Follow-up</v>
      </c>
    </row>
    <row r="106" spans="2:12" x14ac:dyDescent="0.25">
      <c r="B106" s="99" t="s">
        <v>498</v>
      </c>
      <c r="C106" s="99" t="s">
        <v>1</v>
      </c>
      <c r="D106" s="99" t="s">
        <v>223</v>
      </c>
      <c r="E106" s="99" t="s">
        <v>37</v>
      </c>
      <c r="F106" s="99" t="s">
        <v>13</v>
      </c>
      <c r="G106" s="99" t="s">
        <v>278</v>
      </c>
      <c r="H106" s="99" t="s">
        <v>261</v>
      </c>
      <c r="I106" s="101">
        <v>1</v>
      </c>
      <c r="J106" s="101">
        <v>1</v>
      </c>
      <c r="K106" s="101"/>
      <c r="L106" s="79" t="str">
        <f>VLOOKUP(H106,'Doctors Data'!$I:$J,2,FALSE)</f>
        <v>Examination</v>
      </c>
    </row>
    <row r="107" spans="2:12" x14ac:dyDescent="0.25">
      <c r="B107" s="99" t="s">
        <v>498</v>
      </c>
      <c r="C107" s="99" t="s">
        <v>1</v>
      </c>
      <c r="D107" s="99" t="s">
        <v>223</v>
      </c>
      <c r="E107" s="99" t="s">
        <v>37</v>
      </c>
      <c r="F107" s="99" t="s">
        <v>13</v>
      </c>
      <c r="G107" s="99" t="s">
        <v>280</v>
      </c>
      <c r="H107" s="99" t="s">
        <v>248</v>
      </c>
      <c r="I107" s="101">
        <v>1</v>
      </c>
      <c r="J107" s="101">
        <v>1</v>
      </c>
      <c r="K107" s="101">
        <v>95</v>
      </c>
      <c r="L107" s="79" t="str">
        <f>VLOOKUP(H107,'Doctors Data'!$I:$J,2,FALSE)</f>
        <v>Examination</v>
      </c>
    </row>
    <row r="108" spans="2:12" x14ac:dyDescent="0.25">
      <c r="B108" s="99" t="s">
        <v>498</v>
      </c>
      <c r="C108" s="99" t="s">
        <v>1</v>
      </c>
      <c r="D108" s="99" t="s">
        <v>223</v>
      </c>
      <c r="E108" s="99" t="s">
        <v>37</v>
      </c>
      <c r="F108" s="99" t="s">
        <v>13</v>
      </c>
      <c r="G108" s="99" t="s">
        <v>280</v>
      </c>
      <c r="H108" s="99" t="s">
        <v>249</v>
      </c>
      <c r="I108" s="101"/>
      <c r="J108" s="101">
        <v>1</v>
      </c>
      <c r="K108" s="101"/>
      <c r="L108" s="79" t="str">
        <f>VLOOKUP(H108,'Doctors Data'!$I:$J,2,FALSE)</f>
        <v>Follow-up</v>
      </c>
    </row>
    <row r="109" spans="2:12" x14ac:dyDescent="0.25">
      <c r="B109" s="99" t="s">
        <v>498</v>
      </c>
      <c r="C109" s="99" t="s">
        <v>1</v>
      </c>
      <c r="D109" s="99" t="s">
        <v>3</v>
      </c>
      <c r="E109" s="99" t="s">
        <v>3</v>
      </c>
      <c r="F109" s="99" t="s">
        <v>50</v>
      </c>
      <c r="G109" s="99" t="s">
        <v>531</v>
      </c>
      <c r="H109" s="99" t="s">
        <v>356</v>
      </c>
      <c r="I109" s="101"/>
      <c r="J109" s="101">
        <v>1</v>
      </c>
      <c r="K109" s="101">
        <v>12.3</v>
      </c>
      <c r="L109" s="79" t="str">
        <f>VLOOKUP(H109,'Doctors Data'!$I:$J,2,FALSE)</f>
        <v>Examination</v>
      </c>
    </row>
    <row r="110" spans="2:12" x14ac:dyDescent="0.25">
      <c r="B110" s="99" t="s">
        <v>498</v>
      </c>
      <c r="C110" s="99" t="s">
        <v>1</v>
      </c>
      <c r="D110" s="99" t="s">
        <v>81</v>
      </c>
      <c r="E110" s="99" t="s">
        <v>37</v>
      </c>
      <c r="F110" s="99" t="s">
        <v>2</v>
      </c>
      <c r="G110" s="99" t="s">
        <v>280</v>
      </c>
      <c r="H110" s="99" t="s">
        <v>248</v>
      </c>
      <c r="I110" s="101">
        <v>6</v>
      </c>
      <c r="J110" s="101">
        <v>6</v>
      </c>
      <c r="K110" s="101">
        <v>480.84</v>
      </c>
      <c r="L110" s="79" t="str">
        <f>VLOOKUP(H110,'Doctors Data'!$I:$J,2,FALSE)</f>
        <v>Examination</v>
      </c>
    </row>
    <row r="111" spans="2:12" x14ac:dyDescent="0.25">
      <c r="B111" s="99" t="s">
        <v>498</v>
      </c>
      <c r="C111" s="99" t="s">
        <v>1</v>
      </c>
      <c r="D111" s="99" t="s">
        <v>81</v>
      </c>
      <c r="E111" s="99" t="s">
        <v>37</v>
      </c>
      <c r="F111" s="99" t="s">
        <v>2</v>
      </c>
      <c r="G111" s="99" t="s">
        <v>280</v>
      </c>
      <c r="H111" s="99" t="s">
        <v>249</v>
      </c>
      <c r="I111" s="101"/>
      <c r="J111" s="101">
        <v>5</v>
      </c>
      <c r="K111" s="101"/>
      <c r="L111" s="79" t="str">
        <f>VLOOKUP(H111,'Doctors Data'!$I:$J,2,FALSE)</f>
        <v>Follow-up</v>
      </c>
    </row>
    <row r="112" spans="2:12" x14ac:dyDescent="0.25">
      <c r="B112" s="99" t="s">
        <v>498</v>
      </c>
      <c r="C112" s="99" t="s">
        <v>1</v>
      </c>
      <c r="D112" s="99" t="s">
        <v>29</v>
      </c>
      <c r="E112" s="99" t="s">
        <v>37</v>
      </c>
      <c r="F112" s="99" t="s">
        <v>2</v>
      </c>
      <c r="G112" s="99" t="s">
        <v>281</v>
      </c>
      <c r="H112" s="99" t="s">
        <v>264</v>
      </c>
      <c r="I112" s="101">
        <v>1</v>
      </c>
      <c r="J112" s="101">
        <v>1</v>
      </c>
      <c r="K112" s="101">
        <v>58.05</v>
      </c>
      <c r="L112" s="79" t="str">
        <f>VLOOKUP(H112,'Doctors Data'!$I:$J,2,FALSE)</f>
        <v>Follow-up</v>
      </c>
    </row>
    <row r="113" spans="2:12" x14ac:dyDescent="0.25">
      <c r="B113" s="99" t="s">
        <v>498</v>
      </c>
      <c r="C113" s="99" t="s">
        <v>1</v>
      </c>
      <c r="D113" s="99" t="s">
        <v>29</v>
      </c>
      <c r="E113" s="99" t="s">
        <v>37</v>
      </c>
      <c r="F113" s="99" t="s">
        <v>2</v>
      </c>
      <c r="G113" s="99" t="s">
        <v>280</v>
      </c>
      <c r="H113" s="99" t="s">
        <v>248</v>
      </c>
      <c r="I113" s="101">
        <v>25</v>
      </c>
      <c r="J113" s="101">
        <v>25</v>
      </c>
      <c r="K113" s="101">
        <v>1641.08</v>
      </c>
      <c r="L113" s="79" t="str">
        <f>VLOOKUP(H113,'Doctors Data'!$I:$J,2,FALSE)</f>
        <v>Examination</v>
      </c>
    </row>
    <row r="114" spans="2:12" x14ac:dyDescent="0.25">
      <c r="B114" s="99" t="s">
        <v>498</v>
      </c>
      <c r="C114" s="99" t="s">
        <v>1</v>
      </c>
      <c r="D114" s="99" t="s">
        <v>29</v>
      </c>
      <c r="E114" s="99" t="s">
        <v>37</v>
      </c>
      <c r="F114" s="99" t="s">
        <v>2</v>
      </c>
      <c r="G114" s="99" t="s">
        <v>280</v>
      </c>
      <c r="H114" s="99" t="s">
        <v>249</v>
      </c>
      <c r="I114" s="101"/>
      <c r="J114" s="101">
        <v>6</v>
      </c>
      <c r="K114" s="101"/>
      <c r="L114" s="79" t="str">
        <f>VLOOKUP(H114,'Doctors Data'!$I:$J,2,FALSE)</f>
        <v>Follow-up</v>
      </c>
    </row>
    <row r="115" spans="2:12" x14ac:dyDescent="0.25">
      <c r="B115" s="99" t="s">
        <v>498</v>
      </c>
      <c r="C115" s="99" t="s">
        <v>1</v>
      </c>
      <c r="D115" s="99" t="s">
        <v>64</v>
      </c>
      <c r="E115" s="99" t="s">
        <v>37</v>
      </c>
      <c r="F115" s="99" t="s">
        <v>2</v>
      </c>
      <c r="G115" s="99" t="s">
        <v>280</v>
      </c>
      <c r="H115" s="99" t="s">
        <v>248</v>
      </c>
      <c r="I115" s="101">
        <v>7</v>
      </c>
      <c r="J115" s="101">
        <v>7</v>
      </c>
      <c r="K115" s="101">
        <v>441.39</v>
      </c>
      <c r="L115" s="79" t="str">
        <f>VLOOKUP(H115,'Doctors Data'!$I:$J,2,FALSE)</f>
        <v>Examination</v>
      </c>
    </row>
    <row r="116" spans="2:12" x14ac:dyDescent="0.25">
      <c r="B116" s="99" t="s">
        <v>498</v>
      </c>
      <c r="C116" s="99" t="s">
        <v>1</v>
      </c>
      <c r="D116" s="99" t="s">
        <v>64</v>
      </c>
      <c r="E116" s="99" t="s">
        <v>37</v>
      </c>
      <c r="F116" s="99" t="s">
        <v>2</v>
      </c>
      <c r="G116" s="99" t="s">
        <v>280</v>
      </c>
      <c r="H116" s="99" t="s">
        <v>249</v>
      </c>
      <c r="I116" s="101"/>
      <c r="J116" s="101">
        <v>28</v>
      </c>
      <c r="K116" s="101"/>
      <c r="L116" s="79" t="str">
        <f>VLOOKUP(H116,'Doctors Data'!$I:$J,2,FALSE)</f>
        <v>Follow-up</v>
      </c>
    </row>
    <row r="117" spans="2:12" x14ac:dyDescent="0.25">
      <c r="B117" s="99" t="s">
        <v>498</v>
      </c>
      <c r="C117" s="99" t="s">
        <v>1</v>
      </c>
      <c r="D117" s="99" t="s">
        <v>71</v>
      </c>
      <c r="E117" s="99" t="s">
        <v>37</v>
      </c>
      <c r="F117" s="99" t="s">
        <v>11</v>
      </c>
      <c r="G117" s="99" t="s">
        <v>280</v>
      </c>
      <c r="H117" s="99" t="s">
        <v>248</v>
      </c>
      <c r="I117" s="101">
        <v>53</v>
      </c>
      <c r="J117" s="101">
        <v>53</v>
      </c>
      <c r="K117" s="101">
        <v>5240.95</v>
      </c>
      <c r="L117" s="79" t="str">
        <f>VLOOKUP(H117,'Doctors Data'!$I:$J,2,FALSE)</f>
        <v>Examination</v>
      </c>
    </row>
    <row r="118" spans="2:12" x14ac:dyDescent="0.25">
      <c r="B118" s="99" t="s">
        <v>498</v>
      </c>
      <c r="C118" s="99" t="s">
        <v>1</v>
      </c>
      <c r="D118" s="99" t="s">
        <v>71</v>
      </c>
      <c r="E118" s="99" t="s">
        <v>37</v>
      </c>
      <c r="F118" s="99" t="s">
        <v>11</v>
      </c>
      <c r="G118" s="99" t="s">
        <v>280</v>
      </c>
      <c r="H118" s="99" t="s">
        <v>249</v>
      </c>
      <c r="I118" s="101"/>
      <c r="J118" s="101">
        <v>23</v>
      </c>
      <c r="K118" s="101"/>
      <c r="L118" s="79" t="str">
        <f>VLOOKUP(H118,'Doctors Data'!$I:$J,2,FALSE)</f>
        <v>Follow-up</v>
      </c>
    </row>
    <row r="119" spans="2:12" x14ac:dyDescent="0.25">
      <c r="B119" s="99" t="s">
        <v>498</v>
      </c>
      <c r="C119" s="99" t="s">
        <v>1</v>
      </c>
      <c r="D119" s="99" t="s">
        <v>409</v>
      </c>
      <c r="E119" s="99" t="s">
        <v>37</v>
      </c>
      <c r="F119" s="99" t="s">
        <v>4</v>
      </c>
      <c r="G119" s="99" t="s">
        <v>280</v>
      </c>
      <c r="H119" s="99" t="s">
        <v>248</v>
      </c>
      <c r="I119" s="101">
        <v>11</v>
      </c>
      <c r="J119" s="101">
        <v>11</v>
      </c>
      <c r="K119" s="101">
        <v>1094.9000000000001</v>
      </c>
      <c r="L119" s="79" t="str">
        <f>VLOOKUP(H119,'Doctors Data'!$I:$J,2,FALSE)</f>
        <v>Examination</v>
      </c>
    </row>
    <row r="120" spans="2:12" x14ac:dyDescent="0.25">
      <c r="B120" s="99" t="s">
        <v>498</v>
      </c>
      <c r="C120" s="99" t="s">
        <v>1</v>
      </c>
      <c r="D120" s="99" t="s">
        <v>69</v>
      </c>
      <c r="E120" s="99" t="s">
        <v>37</v>
      </c>
      <c r="F120" s="99" t="s">
        <v>2</v>
      </c>
      <c r="G120" s="99" t="s">
        <v>280</v>
      </c>
      <c r="H120" s="99" t="s">
        <v>248</v>
      </c>
      <c r="I120" s="101">
        <v>11</v>
      </c>
      <c r="J120" s="101">
        <v>11</v>
      </c>
      <c r="K120" s="101">
        <v>770.17</v>
      </c>
      <c r="L120" s="79" t="str">
        <f>VLOOKUP(H120,'Doctors Data'!$I:$J,2,FALSE)</f>
        <v>Examination</v>
      </c>
    </row>
    <row r="121" spans="2:12" x14ac:dyDescent="0.25">
      <c r="B121" s="99" t="s">
        <v>498</v>
      </c>
      <c r="C121" s="99" t="s">
        <v>1</v>
      </c>
      <c r="D121" s="99" t="s">
        <v>69</v>
      </c>
      <c r="E121" s="99" t="s">
        <v>37</v>
      </c>
      <c r="F121" s="99" t="s">
        <v>2</v>
      </c>
      <c r="G121" s="99" t="s">
        <v>280</v>
      </c>
      <c r="H121" s="99" t="s">
        <v>249</v>
      </c>
      <c r="I121" s="101"/>
      <c r="J121" s="101">
        <v>23</v>
      </c>
      <c r="K121" s="101"/>
      <c r="L121" s="79" t="str">
        <f>VLOOKUP(H121,'Doctors Data'!$I:$J,2,FALSE)</f>
        <v>Follow-up</v>
      </c>
    </row>
    <row r="122" spans="2:12" x14ac:dyDescent="0.25">
      <c r="B122" s="99" t="s">
        <v>498</v>
      </c>
      <c r="C122" s="99" t="s">
        <v>1</v>
      </c>
      <c r="D122" s="99" t="s">
        <v>242</v>
      </c>
      <c r="E122" s="99" t="s">
        <v>36</v>
      </c>
      <c r="F122" s="99" t="s">
        <v>4</v>
      </c>
      <c r="G122" s="99" t="s">
        <v>280</v>
      </c>
      <c r="H122" s="99" t="s">
        <v>248</v>
      </c>
      <c r="I122" s="101">
        <v>14</v>
      </c>
      <c r="J122" s="101">
        <v>14</v>
      </c>
      <c r="K122" s="101">
        <v>1734.55</v>
      </c>
      <c r="L122" s="79" t="str">
        <f>VLOOKUP(H122,'Doctors Data'!$I:$J,2,FALSE)</f>
        <v>Examination</v>
      </c>
    </row>
    <row r="123" spans="2:12" x14ac:dyDescent="0.25">
      <c r="B123" s="99" t="s">
        <v>498</v>
      </c>
      <c r="C123" s="99" t="s">
        <v>1</v>
      </c>
      <c r="D123" s="99" t="s">
        <v>242</v>
      </c>
      <c r="E123" s="99" t="s">
        <v>36</v>
      </c>
      <c r="F123" s="99" t="s">
        <v>4</v>
      </c>
      <c r="G123" s="99" t="s">
        <v>280</v>
      </c>
      <c r="H123" s="99" t="s">
        <v>249</v>
      </c>
      <c r="I123" s="101"/>
      <c r="J123" s="101">
        <v>2</v>
      </c>
      <c r="K123" s="101"/>
      <c r="L123" s="79" t="str">
        <f>VLOOKUP(H123,'Doctors Data'!$I:$J,2,FALSE)</f>
        <v>Follow-up</v>
      </c>
    </row>
    <row r="124" spans="2:12" x14ac:dyDescent="0.25">
      <c r="L124" s="79" t="e">
        <f>VLOOKUP(H124,'Doctors Data'!$I:$J,2,FALSE)</f>
        <v>#N/A</v>
      </c>
    </row>
    <row r="125" spans="2:12" x14ac:dyDescent="0.25">
      <c r="L125" s="79" t="e">
        <f>VLOOKUP(H125,'Doctors Data'!$I:$J,2,FALSE)</f>
        <v>#N/A</v>
      </c>
    </row>
    <row r="126" spans="2:12" x14ac:dyDescent="0.25">
      <c r="L126" s="79" t="e">
        <f>VLOOKUP(H126,'Doctors Data'!$I:$J,2,FALSE)</f>
        <v>#N/A</v>
      </c>
    </row>
    <row r="127" spans="2:12" x14ac:dyDescent="0.25">
      <c r="L127" s="79" t="e">
        <f>VLOOKUP(H127,'Doctors Data'!$I:$J,2,FALSE)</f>
        <v>#N/A</v>
      </c>
    </row>
    <row r="128" spans="2:12" x14ac:dyDescent="0.25">
      <c r="L128" s="79" t="e">
        <f>VLOOKUP(H128,'Doctors Data'!$I:$J,2,FALSE)</f>
        <v>#N/A</v>
      </c>
    </row>
    <row r="129" spans="12:12" x14ac:dyDescent="0.25">
      <c r="L129" s="79" t="e">
        <f>VLOOKUP(H129,'Doctors Data'!$I:$J,2,FALSE)</f>
        <v>#N/A</v>
      </c>
    </row>
    <row r="130" spans="12:12" x14ac:dyDescent="0.25">
      <c r="L130" s="79" t="e">
        <f>VLOOKUP(H130,'Doctors Data'!$I:$J,2,FALSE)</f>
        <v>#N/A</v>
      </c>
    </row>
    <row r="131" spans="12:12" x14ac:dyDescent="0.25">
      <c r="L131" s="79" t="e">
        <f>VLOOKUP(H131,'Doctors Data'!$I:$J,2,FALSE)</f>
        <v>#N/A</v>
      </c>
    </row>
    <row r="132" spans="12:12" x14ac:dyDescent="0.25">
      <c r="L132" s="79" t="e">
        <f>VLOOKUP(H132,'Doctors Data'!$I:$J,2,FALSE)</f>
        <v>#N/A</v>
      </c>
    </row>
    <row r="133" spans="12:12" x14ac:dyDescent="0.25">
      <c r="L133" s="79" t="e">
        <f>VLOOKUP(H133,'Doctors Data'!$I:$J,2,FALSE)</f>
        <v>#N/A</v>
      </c>
    </row>
    <row r="134" spans="12:12" x14ac:dyDescent="0.25">
      <c r="L134" s="79" t="e">
        <f>VLOOKUP(H134,'Doctors Data'!$I:$J,2,FALSE)</f>
        <v>#N/A</v>
      </c>
    </row>
    <row r="135" spans="12:12" x14ac:dyDescent="0.25">
      <c r="L135" s="79" t="e">
        <f>VLOOKUP(H135,'Doctors Data'!$I:$J,2,FALSE)</f>
        <v>#N/A</v>
      </c>
    </row>
    <row r="136" spans="12:12" x14ac:dyDescent="0.25">
      <c r="L136" s="79" t="e">
        <f>VLOOKUP(H136,'Doctors Data'!$I:$J,2,FALSE)</f>
        <v>#N/A</v>
      </c>
    </row>
    <row r="137" spans="12:12" x14ac:dyDescent="0.25">
      <c r="L137" s="79" t="e">
        <f>VLOOKUP(H137,'Doctors Data'!$I:$J,2,FALSE)</f>
        <v>#N/A</v>
      </c>
    </row>
    <row r="138" spans="12:12" x14ac:dyDescent="0.25">
      <c r="L138" s="79" t="e">
        <f>VLOOKUP(H138,'Doctors Data'!$I:$J,2,FALSE)</f>
        <v>#N/A</v>
      </c>
    </row>
    <row r="139" spans="12:12" x14ac:dyDescent="0.25">
      <c r="L139" s="79" t="e">
        <f>VLOOKUP(H139,'Doctors Data'!$I:$J,2,FALSE)</f>
        <v>#N/A</v>
      </c>
    </row>
    <row r="140" spans="12:12" x14ac:dyDescent="0.25">
      <c r="L140" s="79" t="e">
        <f>VLOOKUP(H140,'Doctors Data'!$I:$J,2,FALSE)</f>
        <v>#N/A</v>
      </c>
    </row>
    <row r="141" spans="12:12" x14ac:dyDescent="0.25">
      <c r="L141" s="79" t="e">
        <f>VLOOKUP(H141,'Doctors Data'!$I:$J,2,FALSE)</f>
        <v>#N/A</v>
      </c>
    </row>
    <row r="142" spans="12:12" x14ac:dyDescent="0.25">
      <c r="L142" s="79" t="e">
        <f>VLOOKUP(H142,'Doctors Data'!$I:$J,2,FALSE)</f>
        <v>#N/A</v>
      </c>
    </row>
    <row r="143" spans="12:12" x14ac:dyDescent="0.25">
      <c r="L143" s="79" t="e">
        <f>VLOOKUP(H143,'Doctors Data'!$I:$J,2,FALSE)</f>
        <v>#N/A</v>
      </c>
    </row>
    <row r="144" spans="12:12" x14ac:dyDescent="0.25">
      <c r="L144" s="79" t="e">
        <f>VLOOKUP(H144,'Doctors Data'!$I:$J,2,FALSE)</f>
        <v>#N/A</v>
      </c>
    </row>
    <row r="145" spans="12:12" x14ac:dyDescent="0.25">
      <c r="L145" s="79" t="e">
        <f>VLOOKUP(H145,'Doctors Data'!$I:$J,2,FALSE)</f>
        <v>#N/A</v>
      </c>
    </row>
    <row r="146" spans="12:12" x14ac:dyDescent="0.25">
      <c r="L146" s="79" t="e">
        <f>VLOOKUP(H146,'Doctors Data'!$I:$J,2,FALSE)</f>
        <v>#N/A</v>
      </c>
    </row>
    <row r="147" spans="12:12" x14ac:dyDescent="0.25">
      <c r="L147" s="79" t="e">
        <f>VLOOKUP(H147,'Doctors Data'!$I:$J,2,FALSE)</f>
        <v>#N/A</v>
      </c>
    </row>
    <row r="148" spans="12:12" x14ac:dyDescent="0.25">
      <c r="L148" s="79" t="e">
        <f>VLOOKUP(H148,'Doctors Data'!$I:$J,2,FALSE)</f>
        <v>#N/A</v>
      </c>
    </row>
    <row r="149" spans="12:12" x14ac:dyDescent="0.25">
      <c r="L149" s="79" t="e">
        <f>VLOOKUP(H149,'Doctors Data'!$I:$J,2,FALSE)</f>
        <v>#N/A</v>
      </c>
    </row>
    <row r="150" spans="12:12" x14ac:dyDescent="0.25">
      <c r="L150" s="79" t="e">
        <f>VLOOKUP(H150,'Doctors Data'!$I:$J,2,FALSE)</f>
        <v>#N/A</v>
      </c>
    </row>
    <row r="151" spans="12:12" x14ac:dyDescent="0.25">
      <c r="L151" s="79" t="e">
        <f>VLOOKUP(H151,'Doctors Data'!$I:$J,2,FALSE)</f>
        <v>#N/A</v>
      </c>
    </row>
    <row r="152" spans="12:12" x14ac:dyDescent="0.25">
      <c r="L152" s="79" t="e">
        <f>VLOOKUP(H152,'Doctors Data'!$I:$J,2,FALSE)</f>
        <v>#N/A</v>
      </c>
    </row>
    <row r="153" spans="12:12" x14ac:dyDescent="0.25">
      <c r="L153" s="79" t="e">
        <f>VLOOKUP(H153,'Doctors Data'!$I:$J,2,FALSE)</f>
        <v>#N/A</v>
      </c>
    </row>
    <row r="154" spans="12:12" x14ac:dyDescent="0.25">
      <c r="L154" s="79" t="e">
        <f>VLOOKUP(H154,'Doctors Data'!$I:$J,2,FALSE)</f>
        <v>#N/A</v>
      </c>
    </row>
    <row r="155" spans="12:12" x14ac:dyDescent="0.25">
      <c r="L155" s="79" t="e">
        <f>VLOOKUP(H155,'Doctors Data'!$I:$J,2,FALSE)</f>
        <v>#N/A</v>
      </c>
    </row>
    <row r="156" spans="12:12" x14ac:dyDescent="0.25">
      <c r="L156" s="79" t="e">
        <f>VLOOKUP(H156,'Doctors Data'!$I:$J,2,FALSE)</f>
        <v>#N/A</v>
      </c>
    </row>
    <row r="157" spans="12:12" x14ac:dyDescent="0.25">
      <c r="L157" s="79" t="e">
        <f>VLOOKUP(H157,'Doctors Data'!$I:$J,2,FALSE)</f>
        <v>#N/A</v>
      </c>
    </row>
    <row r="158" spans="12:12" x14ac:dyDescent="0.25">
      <c r="L158" s="79" t="e">
        <f>VLOOKUP(H158,'Doctors Data'!$I:$J,2,FALSE)</f>
        <v>#N/A</v>
      </c>
    </row>
    <row r="159" spans="12:12" x14ac:dyDescent="0.25">
      <c r="L159" s="79" t="e">
        <f>VLOOKUP(H159,'Doctors Data'!$I:$J,2,FALSE)</f>
        <v>#N/A</v>
      </c>
    </row>
    <row r="160" spans="12:12" x14ac:dyDescent="0.25">
      <c r="L160" s="79" t="e">
        <f>VLOOKUP(H160,'Doctors Data'!$I:$J,2,FALSE)</f>
        <v>#N/A</v>
      </c>
    </row>
    <row r="161" spans="12:12" x14ac:dyDescent="0.25">
      <c r="L161" s="79" t="e">
        <f>VLOOKUP(H161,'Doctors Data'!$I:$J,2,FALSE)</f>
        <v>#N/A</v>
      </c>
    </row>
    <row r="162" spans="12:12" x14ac:dyDescent="0.25">
      <c r="L162" s="79" t="e">
        <f>VLOOKUP(H162,'Doctors Data'!$I:$J,2,FALSE)</f>
        <v>#N/A</v>
      </c>
    </row>
    <row r="163" spans="12:12" x14ac:dyDescent="0.25">
      <c r="L163" s="79" t="e">
        <f>VLOOKUP(H163,'Doctors Data'!$I:$J,2,FALSE)</f>
        <v>#N/A</v>
      </c>
    </row>
    <row r="164" spans="12:12" x14ac:dyDescent="0.25">
      <c r="L164" s="79" t="e">
        <f>VLOOKUP(H164,'Doctors Data'!$I:$J,2,FALSE)</f>
        <v>#N/A</v>
      </c>
    </row>
    <row r="165" spans="12:12" x14ac:dyDescent="0.25">
      <c r="L165" s="79" t="e">
        <f>VLOOKUP(H165,'Doctors Data'!$I:$J,2,FALSE)</f>
        <v>#N/A</v>
      </c>
    </row>
    <row r="166" spans="12:12" x14ac:dyDescent="0.25">
      <c r="L166" s="79" t="e">
        <f>VLOOKUP(H166,'Doctors Data'!$I:$J,2,FALSE)</f>
        <v>#N/A</v>
      </c>
    </row>
    <row r="167" spans="12:12" x14ac:dyDescent="0.25">
      <c r="L167" s="79" t="e">
        <f>VLOOKUP(H167,'Doctors Data'!$I:$J,2,FALSE)</f>
        <v>#N/A</v>
      </c>
    </row>
    <row r="168" spans="12:12" x14ac:dyDescent="0.25">
      <c r="L168" s="79" t="e">
        <f>VLOOKUP(H168,'Doctors Data'!$I:$J,2,FALSE)</f>
        <v>#N/A</v>
      </c>
    </row>
    <row r="169" spans="12:12" x14ac:dyDescent="0.25">
      <c r="L169" s="79" t="e">
        <f>VLOOKUP(H169,'Doctors Data'!$I:$J,2,FALSE)</f>
        <v>#N/A</v>
      </c>
    </row>
    <row r="170" spans="12:12" x14ac:dyDescent="0.25">
      <c r="L170" s="79" t="e">
        <f>VLOOKUP(H170,'Doctors Data'!$I:$J,2,FALSE)</f>
        <v>#N/A</v>
      </c>
    </row>
    <row r="171" spans="12:12" x14ac:dyDescent="0.25">
      <c r="L171" s="79" t="e">
        <f>VLOOKUP(H171,'Doctors Data'!$I:$J,2,FALSE)</f>
        <v>#N/A</v>
      </c>
    </row>
    <row r="172" spans="12:12" x14ac:dyDescent="0.25">
      <c r="L172" s="79" t="e">
        <f>VLOOKUP(H172,'Doctors Data'!$I:$J,2,FALSE)</f>
        <v>#N/A</v>
      </c>
    </row>
    <row r="173" spans="12:12" x14ac:dyDescent="0.25">
      <c r="L173" s="79" t="e">
        <f>VLOOKUP(H173,'Doctors Data'!$I:$J,2,FALSE)</f>
        <v>#N/A</v>
      </c>
    </row>
    <row r="174" spans="12:12" x14ac:dyDescent="0.25">
      <c r="L174" s="79" t="e">
        <f>VLOOKUP(H174,'Doctors Data'!$I:$J,2,FALSE)</f>
        <v>#N/A</v>
      </c>
    </row>
    <row r="175" spans="12:12" x14ac:dyDescent="0.25">
      <c r="L175" s="79" t="e">
        <f>VLOOKUP(H175,'Doctors Data'!$I:$J,2,FALSE)</f>
        <v>#N/A</v>
      </c>
    </row>
    <row r="176" spans="12:12" x14ac:dyDescent="0.25">
      <c r="L176" s="79" t="e">
        <f>VLOOKUP(H176,'Doctors Data'!$I:$J,2,FALSE)</f>
        <v>#N/A</v>
      </c>
    </row>
    <row r="177" spans="12:12" x14ac:dyDescent="0.25">
      <c r="L177" s="79" t="e">
        <f>VLOOKUP(H177,'Doctors Data'!$I:$J,2,FALSE)</f>
        <v>#N/A</v>
      </c>
    </row>
    <row r="178" spans="12:12" x14ac:dyDescent="0.25">
      <c r="L178" s="79" t="e">
        <f>VLOOKUP(H178,'Doctors Data'!$I:$J,2,FALSE)</f>
        <v>#N/A</v>
      </c>
    </row>
    <row r="179" spans="12:12" x14ac:dyDescent="0.25">
      <c r="L179" s="79" t="e">
        <f>VLOOKUP(H179,'Doctors Data'!$I:$J,2,FALSE)</f>
        <v>#N/A</v>
      </c>
    </row>
    <row r="180" spans="12:12" x14ac:dyDescent="0.25">
      <c r="L180" s="79" t="e">
        <f>VLOOKUP(H180,'Doctors Data'!$I:$J,2,FALSE)</f>
        <v>#N/A</v>
      </c>
    </row>
    <row r="181" spans="12:12" x14ac:dyDescent="0.25">
      <c r="L181" s="79" t="e">
        <f>VLOOKUP(H181,'Doctors Data'!$I:$J,2,FALSE)</f>
        <v>#N/A</v>
      </c>
    </row>
    <row r="182" spans="12:12" x14ac:dyDescent="0.25">
      <c r="L182" s="79" t="e">
        <f>VLOOKUP(H182,'Doctors Data'!$I:$J,2,FALSE)</f>
        <v>#N/A</v>
      </c>
    </row>
    <row r="183" spans="12:12" x14ac:dyDescent="0.25">
      <c r="L183" s="79" t="e">
        <f>VLOOKUP(H183,'Doctors Data'!$I:$J,2,FALSE)</f>
        <v>#N/A</v>
      </c>
    </row>
    <row r="184" spans="12:12" x14ac:dyDescent="0.25">
      <c r="L184" s="79" t="e">
        <f>VLOOKUP(H184,'Doctors Data'!$I:$J,2,FALSE)</f>
        <v>#N/A</v>
      </c>
    </row>
    <row r="185" spans="12:12" x14ac:dyDescent="0.25">
      <c r="L185" s="79" t="e">
        <f>VLOOKUP(H185,'Doctors Data'!$I:$J,2,FALSE)</f>
        <v>#N/A</v>
      </c>
    </row>
    <row r="186" spans="12:12" x14ac:dyDescent="0.25">
      <c r="L186" s="79" t="e">
        <f>VLOOKUP(H186,'Doctors Data'!$I:$J,2,FALSE)</f>
        <v>#N/A</v>
      </c>
    </row>
    <row r="187" spans="12:12" x14ac:dyDescent="0.25">
      <c r="L187" s="79" t="e">
        <f>VLOOKUP(H187,'Doctors Data'!$I:$J,2,FALSE)</f>
        <v>#N/A</v>
      </c>
    </row>
    <row r="188" spans="12:12" x14ac:dyDescent="0.25">
      <c r="L188" s="79" t="e">
        <f>VLOOKUP(H188,'Doctors Data'!$I:$J,2,FALSE)</f>
        <v>#N/A</v>
      </c>
    </row>
    <row r="189" spans="12:12" x14ac:dyDescent="0.25">
      <c r="L189" s="79" t="e">
        <f>VLOOKUP(H189,'Doctors Data'!$I:$J,2,FALSE)</f>
        <v>#N/A</v>
      </c>
    </row>
    <row r="190" spans="12:12" x14ac:dyDescent="0.25">
      <c r="L190" s="79" t="e">
        <f>VLOOKUP(H190,'Doctors Data'!$I:$J,2,FALSE)</f>
        <v>#N/A</v>
      </c>
    </row>
    <row r="191" spans="12:12" x14ac:dyDescent="0.25">
      <c r="L191" s="79" t="e">
        <f>VLOOKUP(H191,'Doctors Data'!$I:$J,2,FALSE)</f>
        <v>#N/A</v>
      </c>
    </row>
    <row r="192" spans="12:12" x14ac:dyDescent="0.25">
      <c r="L192" s="79" t="e">
        <f>VLOOKUP(H192,'Doctors Data'!$I:$J,2,FALSE)</f>
        <v>#N/A</v>
      </c>
    </row>
    <row r="193" spans="12:12" x14ac:dyDescent="0.25">
      <c r="L193" s="79" t="e">
        <f>VLOOKUP(H193,'Doctors Data'!$I:$J,2,FALSE)</f>
        <v>#N/A</v>
      </c>
    </row>
    <row r="194" spans="12:12" x14ac:dyDescent="0.25">
      <c r="L194" s="79" t="e">
        <f>VLOOKUP(H194,'Doctors Data'!$I:$J,2,FALSE)</f>
        <v>#N/A</v>
      </c>
    </row>
    <row r="195" spans="12:12" x14ac:dyDescent="0.25">
      <c r="L195" s="79" t="e">
        <f>VLOOKUP(H195,'Doctors Data'!$I:$J,2,FALSE)</f>
        <v>#N/A</v>
      </c>
    </row>
    <row r="196" spans="12:12" x14ac:dyDescent="0.25">
      <c r="L196" s="79" t="e">
        <f>VLOOKUP(H196,'Doctors Data'!$I:$J,2,FALSE)</f>
        <v>#N/A</v>
      </c>
    </row>
    <row r="197" spans="12:12" x14ac:dyDescent="0.25">
      <c r="L197" s="79" t="e">
        <f>VLOOKUP(H197,'Doctors Data'!$I:$J,2,FALSE)</f>
        <v>#N/A</v>
      </c>
    </row>
    <row r="198" spans="12:12" x14ac:dyDescent="0.25">
      <c r="L198" s="79" t="e">
        <f>VLOOKUP(H198,'Doctors Data'!$I:$J,2,FALSE)</f>
        <v>#N/A</v>
      </c>
    </row>
    <row r="199" spans="12:12" x14ac:dyDescent="0.25">
      <c r="L199" s="79" t="e">
        <f>VLOOKUP(H199,'Doctors Data'!$I:$J,2,FALSE)</f>
        <v>#N/A</v>
      </c>
    </row>
    <row r="200" spans="12:12" x14ac:dyDescent="0.25">
      <c r="L200" s="79" t="e">
        <f>VLOOKUP(H200,'Doctors Data'!$I:$J,2,FALSE)</f>
        <v>#N/A</v>
      </c>
    </row>
    <row r="201" spans="12:12" x14ac:dyDescent="0.25">
      <c r="L201" s="79" t="e">
        <f>VLOOKUP(H201,'Doctors Data'!$I:$J,2,FALSE)</f>
        <v>#N/A</v>
      </c>
    </row>
    <row r="202" spans="12:12" x14ac:dyDescent="0.25">
      <c r="L202" s="79" t="e">
        <f>VLOOKUP(H202,'Doctors Data'!$I:$J,2,FALSE)</f>
        <v>#N/A</v>
      </c>
    </row>
    <row r="203" spans="12:12" x14ac:dyDescent="0.25">
      <c r="L203" s="79" t="e">
        <f>VLOOKUP(H203,'Doctors Data'!$I:$J,2,FALSE)</f>
        <v>#N/A</v>
      </c>
    </row>
    <row r="204" spans="12:12" x14ac:dyDescent="0.25">
      <c r="L204" s="79" t="e">
        <f>VLOOKUP(H204,'Doctors Data'!$I:$J,2,FALSE)</f>
        <v>#N/A</v>
      </c>
    </row>
    <row r="205" spans="12:12" x14ac:dyDescent="0.25">
      <c r="L205" s="79" t="e">
        <f>VLOOKUP(H205,'Doctors Data'!$I:$J,2,FALSE)</f>
        <v>#N/A</v>
      </c>
    </row>
    <row r="206" spans="12:12" x14ac:dyDescent="0.25">
      <c r="L206" s="79" t="e">
        <f>VLOOKUP(H206,'Doctors Data'!$I:$J,2,FALSE)</f>
        <v>#N/A</v>
      </c>
    </row>
    <row r="207" spans="12:12" x14ac:dyDescent="0.25">
      <c r="L207" s="79" t="e">
        <f>VLOOKUP(H207,'Doctors Data'!$I:$J,2,FALSE)</f>
        <v>#N/A</v>
      </c>
    </row>
    <row r="208" spans="12:12" x14ac:dyDescent="0.25">
      <c r="L208" s="79" t="e">
        <f>VLOOKUP(H208,'Doctors Data'!$I:$J,2,FALSE)</f>
        <v>#N/A</v>
      </c>
    </row>
    <row r="209" spans="12:12" x14ac:dyDescent="0.25">
      <c r="L209" s="79" t="e">
        <f>VLOOKUP(H209,'Doctors Data'!$I:$J,2,FALSE)</f>
        <v>#N/A</v>
      </c>
    </row>
    <row r="210" spans="12:12" x14ac:dyDescent="0.25">
      <c r="L210" s="79" t="e">
        <f>VLOOKUP(H210,'Doctors Data'!$I:$J,2,FALSE)</f>
        <v>#N/A</v>
      </c>
    </row>
    <row r="211" spans="12:12" x14ac:dyDescent="0.25">
      <c r="L211" s="79" t="e">
        <f>VLOOKUP(H211,'Doctors Data'!$I:$J,2,FALSE)</f>
        <v>#N/A</v>
      </c>
    </row>
    <row r="212" spans="12:12" x14ac:dyDescent="0.25">
      <c r="L212" s="79" t="e">
        <f>VLOOKUP(H212,'Doctors Data'!$I:$J,2,FALSE)</f>
        <v>#N/A</v>
      </c>
    </row>
    <row r="213" spans="12:12" x14ac:dyDescent="0.25">
      <c r="L213" s="79" t="e">
        <f>VLOOKUP(H213,'Doctors Data'!$I:$J,2,FALSE)</f>
        <v>#N/A</v>
      </c>
    </row>
    <row r="214" spans="12:12" x14ac:dyDescent="0.25">
      <c r="L214" s="79" t="e">
        <f>VLOOKUP(H214,'Doctors Data'!$I:$J,2,FALSE)</f>
        <v>#N/A</v>
      </c>
    </row>
    <row r="215" spans="12:12" x14ac:dyDescent="0.25">
      <c r="L215" s="79" t="e">
        <f>VLOOKUP(H215,'Doctors Data'!$I:$J,2,FALSE)</f>
        <v>#N/A</v>
      </c>
    </row>
    <row r="216" spans="12:12" x14ac:dyDescent="0.25">
      <c r="L216" s="79" t="e">
        <f>VLOOKUP(H216,'Doctors Data'!$I:$J,2,FALSE)</f>
        <v>#N/A</v>
      </c>
    </row>
    <row r="217" spans="12:12" x14ac:dyDescent="0.25">
      <c r="L217" s="79" t="e">
        <f>VLOOKUP(H217,'Doctors Data'!$I:$J,2,FALSE)</f>
        <v>#N/A</v>
      </c>
    </row>
    <row r="218" spans="12:12" x14ac:dyDescent="0.25">
      <c r="L218" s="79" t="e">
        <f>VLOOKUP(H218,'Doctors Data'!$I:$J,2,FALSE)</f>
        <v>#N/A</v>
      </c>
    </row>
    <row r="219" spans="12:12" x14ac:dyDescent="0.25">
      <c r="L219" s="79" t="e">
        <f>VLOOKUP(H219,'Doctors Data'!$I:$J,2,FALSE)</f>
        <v>#N/A</v>
      </c>
    </row>
    <row r="220" spans="12:12" x14ac:dyDescent="0.25">
      <c r="L220" s="79" t="e">
        <f>VLOOKUP(H220,'Doctors Data'!$I:$J,2,FALSE)</f>
        <v>#N/A</v>
      </c>
    </row>
    <row r="221" spans="12:12" x14ac:dyDescent="0.25">
      <c r="L221" s="79" t="e">
        <f>VLOOKUP(H221,'Doctors Data'!$I:$J,2,FALSE)</f>
        <v>#N/A</v>
      </c>
    </row>
    <row r="222" spans="12:12" x14ac:dyDescent="0.25">
      <c r="L222" s="79" t="e">
        <f>VLOOKUP(H222,'Doctors Data'!$I:$J,2,FALSE)</f>
        <v>#N/A</v>
      </c>
    </row>
    <row r="223" spans="12:12" x14ac:dyDescent="0.25">
      <c r="L223" s="79" t="e">
        <f>VLOOKUP(H223,'Doctors Data'!$I:$J,2,FALSE)</f>
        <v>#N/A</v>
      </c>
    </row>
    <row r="224" spans="12:12" x14ac:dyDescent="0.25">
      <c r="L224" s="79" t="e">
        <f>VLOOKUP(H224,'Doctors Data'!$I:$J,2,FALSE)</f>
        <v>#N/A</v>
      </c>
    </row>
    <row r="225" spans="12:12" x14ac:dyDescent="0.25">
      <c r="L225" s="79" t="e">
        <f>VLOOKUP(H225,'Doctors Data'!$I:$J,2,FALSE)</f>
        <v>#N/A</v>
      </c>
    </row>
    <row r="226" spans="12:12" x14ac:dyDescent="0.25">
      <c r="L226" s="79" t="e">
        <f>VLOOKUP(H226,'Doctors Data'!$I:$J,2,FALSE)</f>
        <v>#N/A</v>
      </c>
    </row>
    <row r="227" spans="12:12" x14ac:dyDescent="0.25">
      <c r="L227" s="79" t="e">
        <f>VLOOKUP(H227,'Doctors Data'!$I:$J,2,FALSE)</f>
        <v>#N/A</v>
      </c>
    </row>
    <row r="228" spans="12:12" x14ac:dyDescent="0.25">
      <c r="L228" s="79" t="e">
        <f>VLOOKUP(H228,'Doctors Data'!$I:$J,2,FALSE)</f>
        <v>#N/A</v>
      </c>
    </row>
    <row r="229" spans="12:12" x14ac:dyDescent="0.25">
      <c r="L229" s="79" t="e">
        <f>VLOOKUP(H229,'Doctors Data'!$I:$J,2,FALSE)</f>
        <v>#N/A</v>
      </c>
    </row>
    <row r="230" spans="12:12" x14ac:dyDescent="0.25">
      <c r="L230" s="79" t="e">
        <f>VLOOKUP(H230,'Doctors Data'!$I:$J,2,FALSE)</f>
        <v>#N/A</v>
      </c>
    </row>
    <row r="231" spans="12:12" x14ac:dyDescent="0.25">
      <c r="L231" s="79" t="e">
        <f>VLOOKUP(H231,'Doctors Data'!$I:$J,2,FALSE)</f>
        <v>#N/A</v>
      </c>
    </row>
    <row r="232" spans="12:12" x14ac:dyDescent="0.25">
      <c r="L232" s="79" t="e">
        <f>VLOOKUP(H232,'Doctors Data'!$I:$J,2,FALSE)</f>
        <v>#N/A</v>
      </c>
    </row>
    <row r="233" spans="12:12" x14ac:dyDescent="0.25">
      <c r="L233" s="79" t="e">
        <f>VLOOKUP(H233,'Doctors Data'!$I:$J,2,FALSE)</f>
        <v>#N/A</v>
      </c>
    </row>
    <row r="234" spans="12:12" x14ac:dyDescent="0.25">
      <c r="L234" s="79" t="e">
        <f>VLOOKUP(H234,'Doctors Data'!$I:$J,2,FALSE)</f>
        <v>#N/A</v>
      </c>
    </row>
    <row r="235" spans="12:12" x14ac:dyDescent="0.25">
      <c r="L235" s="79" t="e">
        <f>VLOOKUP(H235,'Doctors Data'!$I:$J,2,FALSE)</f>
        <v>#N/A</v>
      </c>
    </row>
    <row r="236" spans="12:12" x14ac:dyDescent="0.25">
      <c r="L236" s="79" t="e">
        <f>VLOOKUP(H236,'Doctors Data'!$I:$J,2,FALSE)</f>
        <v>#N/A</v>
      </c>
    </row>
    <row r="237" spans="12:12" x14ac:dyDescent="0.25">
      <c r="L237" s="79" t="e">
        <f>VLOOKUP(H237,'Doctors Data'!$I:$J,2,FALSE)</f>
        <v>#N/A</v>
      </c>
    </row>
    <row r="238" spans="12:12" x14ac:dyDescent="0.25">
      <c r="L238" s="79" t="e">
        <f>VLOOKUP(H238,'Doctors Data'!$I:$J,2,FALSE)</f>
        <v>#N/A</v>
      </c>
    </row>
    <row r="239" spans="12:12" x14ac:dyDescent="0.25">
      <c r="L239" s="79" t="e">
        <f>VLOOKUP(H239,'Doctors Data'!$I:$J,2,FALSE)</f>
        <v>#N/A</v>
      </c>
    </row>
    <row r="240" spans="12:12" x14ac:dyDescent="0.25">
      <c r="L240" s="79" t="e">
        <f>VLOOKUP(H240,'Doctors Data'!$I:$J,2,FALSE)</f>
        <v>#N/A</v>
      </c>
    </row>
    <row r="241" spans="12:12" x14ac:dyDescent="0.25">
      <c r="L241" s="79" t="e">
        <f>VLOOKUP(H241,'Doctors Data'!$I:$J,2,FALSE)</f>
        <v>#N/A</v>
      </c>
    </row>
    <row r="242" spans="12:12" x14ac:dyDescent="0.25">
      <c r="L242" s="79" t="e">
        <f>VLOOKUP(H242,'Doctors Data'!$I:$J,2,FALSE)</f>
        <v>#N/A</v>
      </c>
    </row>
    <row r="243" spans="12:12" x14ac:dyDescent="0.25">
      <c r="L243" s="79" t="e">
        <f>VLOOKUP(H243,'Doctors Data'!$I:$J,2,FALSE)</f>
        <v>#N/A</v>
      </c>
    </row>
    <row r="244" spans="12:12" x14ac:dyDescent="0.25">
      <c r="L244" s="79" t="e">
        <f>VLOOKUP(H244,'Doctors Data'!$I:$J,2,FALSE)</f>
        <v>#N/A</v>
      </c>
    </row>
    <row r="245" spans="12:12" x14ac:dyDescent="0.25">
      <c r="L245" s="79" t="e">
        <f>VLOOKUP(H245,'Doctors Data'!$I:$J,2,FALSE)</f>
        <v>#N/A</v>
      </c>
    </row>
    <row r="246" spans="12:12" x14ac:dyDescent="0.25">
      <c r="L246" s="79" t="e">
        <f>VLOOKUP(H246,'Doctors Data'!$I:$J,2,FALSE)</f>
        <v>#N/A</v>
      </c>
    </row>
    <row r="247" spans="12:12" x14ac:dyDescent="0.25">
      <c r="L247" s="79" t="e">
        <f>VLOOKUP(H247,'Doctors Data'!$I:$J,2,FALSE)</f>
        <v>#N/A</v>
      </c>
    </row>
    <row r="248" spans="12:12" x14ac:dyDescent="0.25">
      <c r="L248" s="79" t="e">
        <f>VLOOKUP(H248,'Doctors Data'!$I:$J,2,FALSE)</f>
        <v>#N/A</v>
      </c>
    </row>
    <row r="249" spans="12:12" x14ac:dyDescent="0.25">
      <c r="L249" s="79" t="e">
        <f>VLOOKUP(H249,'Doctors Data'!$I:$J,2,FALSE)</f>
        <v>#N/A</v>
      </c>
    </row>
    <row r="250" spans="12:12" x14ac:dyDescent="0.25">
      <c r="L250" s="79" t="e">
        <f>VLOOKUP(H250,'Doctors Data'!$I:$J,2,FALSE)</f>
        <v>#N/A</v>
      </c>
    </row>
    <row r="251" spans="12:12" x14ac:dyDescent="0.25">
      <c r="L251" s="79" t="e">
        <f>VLOOKUP(H251,'Doctors Data'!$I:$J,2,FALSE)</f>
        <v>#N/A</v>
      </c>
    </row>
    <row r="252" spans="12:12" x14ac:dyDescent="0.25">
      <c r="L252" s="79" t="e">
        <f>VLOOKUP(H252,'Doctors Data'!$I:$J,2,FALSE)</f>
        <v>#N/A</v>
      </c>
    </row>
    <row r="253" spans="12:12" x14ac:dyDescent="0.25">
      <c r="L253" s="79" t="e">
        <f>VLOOKUP(H253,'Doctors Data'!$I:$J,2,FALSE)</f>
        <v>#N/A</v>
      </c>
    </row>
    <row r="254" spans="12:12" x14ac:dyDescent="0.25">
      <c r="L254" s="79" t="e">
        <f>VLOOKUP(H254,'Doctors Data'!$I:$J,2,FALSE)</f>
        <v>#N/A</v>
      </c>
    </row>
    <row r="255" spans="12:12" x14ac:dyDescent="0.25">
      <c r="L255" s="79" t="e">
        <f>VLOOKUP(H255,'Doctors Data'!$I:$J,2,FALSE)</f>
        <v>#N/A</v>
      </c>
    </row>
    <row r="256" spans="12:12" x14ac:dyDescent="0.25">
      <c r="L256" s="79" t="e">
        <f>VLOOKUP(H256,'Doctors Data'!$I:$J,2,FALSE)</f>
        <v>#N/A</v>
      </c>
    </row>
    <row r="257" spans="12:12" x14ac:dyDescent="0.25">
      <c r="L257" s="79" t="e">
        <f>VLOOKUP(H257,'Doctors Data'!$I:$J,2,FALSE)</f>
        <v>#N/A</v>
      </c>
    </row>
    <row r="258" spans="12:12" x14ac:dyDescent="0.25">
      <c r="L258" s="79" t="e">
        <f>VLOOKUP(H258,'Doctors Data'!$I:$J,2,FALSE)</f>
        <v>#N/A</v>
      </c>
    </row>
    <row r="259" spans="12:12" x14ac:dyDescent="0.25">
      <c r="L259" s="79" t="e">
        <f>VLOOKUP(H259,'Doctors Data'!$I:$J,2,FALSE)</f>
        <v>#N/A</v>
      </c>
    </row>
    <row r="260" spans="12:12" x14ac:dyDescent="0.25">
      <c r="L260" s="79" t="e">
        <f>VLOOKUP(H260,'Doctors Data'!$I:$J,2,FALSE)</f>
        <v>#N/A</v>
      </c>
    </row>
    <row r="261" spans="12:12" x14ac:dyDescent="0.25">
      <c r="L261" s="79" t="e">
        <f>VLOOKUP(H261,'Doctors Data'!$I:$J,2,FALSE)</f>
        <v>#N/A</v>
      </c>
    </row>
    <row r="262" spans="12:12" x14ac:dyDescent="0.25">
      <c r="L262" s="79" t="e">
        <f>VLOOKUP(H262,'Doctors Data'!$I:$J,2,FALSE)</f>
        <v>#N/A</v>
      </c>
    </row>
    <row r="263" spans="12:12" x14ac:dyDescent="0.25">
      <c r="L263" s="79" t="e">
        <f>VLOOKUP(H263,'Doctors Data'!$I:$J,2,FALSE)</f>
        <v>#N/A</v>
      </c>
    </row>
    <row r="264" spans="12:12" x14ac:dyDescent="0.25">
      <c r="L264" s="79" t="e">
        <f>VLOOKUP(H264,'Doctors Data'!$I:$J,2,FALSE)</f>
        <v>#N/A</v>
      </c>
    </row>
    <row r="265" spans="12:12" x14ac:dyDescent="0.25">
      <c r="L265" s="79" t="e">
        <f>VLOOKUP(H265,'Doctors Data'!$I:$J,2,FALSE)</f>
        <v>#N/A</v>
      </c>
    </row>
    <row r="266" spans="12:12" x14ac:dyDescent="0.25">
      <c r="L266" s="79" t="e">
        <f>VLOOKUP(H266,'Doctors Data'!$I:$J,2,FALSE)</f>
        <v>#N/A</v>
      </c>
    </row>
    <row r="267" spans="12:12" x14ac:dyDescent="0.25">
      <c r="L267" s="79" t="e">
        <f>VLOOKUP(H267,'Doctors Data'!$I:$J,2,FALSE)</f>
        <v>#N/A</v>
      </c>
    </row>
    <row r="268" spans="12:12" x14ac:dyDescent="0.25">
      <c r="L268" s="79" t="e">
        <f>VLOOKUP(H268,'Doctors Data'!$I:$J,2,FALSE)</f>
        <v>#N/A</v>
      </c>
    </row>
    <row r="269" spans="12:12" x14ac:dyDescent="0.25">
      <c r="L269" s="79" t="e">
        <f>VLOOKUP(H269,'Doctors Data'!$I:$J,2,FALSE)</f>
        <v>#N/A</v>
      </c>
    </row>
    <row r="270" spans="12:12" x14ac:dyDescent="0.25">
      <c r="L270" s="79" t="e">
        <f>VLOOKUP(H270,'Doctors Data'!$I:$J,2,FALSE)</f>
        <v>#N/A</v>
      </c>
    </row>
    <row r="271" spans="12:12" x14ac:dyDescent="0.25">
      <c r="L271" s="79" t="e">
        <f>VLOOKUP(H271,'Doctors Data'!$I:$J,2,FALSE)</f>
        <v>#N/A</v>
      </c>
    </row>
    <row r="272" spans="12:12" x14ac:dyDescent="0.25">
      <c r="L272" s="79" t="e">
        <f>VLOOKUP(H272,'Doctors Data'!$I:$J,2,FALSE)</f>
        <v>#N/A</v>
      </c>
    </row>
    <row r="273" spans="12:12" x14ac:dyDescent="0.25">
      <c r="L273" s="79" t="e">
        <f>VLOOKUP(H273,'Doctors Data'!$I:$J,2,FALSE)</f>
        <v>#N/A</v>
      </c>
    </row>
    <row r="274" spans="12:12" x14ac:dyDescent="0.25">
      <c r="L274" s="79" t="e">
        <f>VLOOKUP(H274,'Doctors Data'!$I:$J,2,FALSE)</f>
        <v>#N/A</v>
      </c>
    </row>
    <row r="275" spans="12:12" x14ac:dyDescent="0.25">
      <c r="L275" s="79" t="e">
        <f>VLOOKUP(H275,'Doctors Data'!$I:$J,2,FALSE)</f>
        <v>#N/A</v>
      </c>
    </row>
    <row r="276" spans="12:12" x14ac:dyDescent="0.25">
      <c r="L276" s="79" t="e">
        <f>VLOOKUP(H276,'Doctors Data'!$I:$J,2,FALSE)</f>
        <v>#N/A</v>
      </c>
    </row>
    <row r="277" spans="12:12" x14ac:dyDescent="0.25">
      <c r="L277" s="79" t="e">
        <f>VLOOKUP(H277,'Doctors Data'!$I:$J,2,FALSE)</f>
        <v>#N/A</v>
      </c>
    </row>
    <row r="278" spans="12:12" x14ac:dyDescent="0.25">
      <c r="L278" s="79" t="e">
        <f>VLOOKUP(H278,'Doctors Data'!$I:$J,2,FALSE)</f>
        <v>#N/A</v>
      </c>
    </row>
    <row r="279" spans="12:12" x14ac:dyDescent="0.25">
      <c r="L279" s="79" t="e">
        <f>VLOOKUP(H279,'Doctors Data'!$I:$J,2,FALSE)</f>
        <v>#N/A</v>
      </c>
    </row>
    <row r="280" spans="12:12" x14ac:dyDescent="0.25">
      <c r="L280" s="79" t="e">
        <f>VLOOKUP(H280,'Doctors Data'!$I:$J,2,FALSE)</f>
        <v>#N/A</v>
      </c>
    </row>
    <row r="281" spans="12:12" x14ac:dyDescent="0.25">
      <c r="L281" s="79" t="e">
        <f>VLOOKUP(H281,'Doctors Data'!$I:$J,2,FALSE)</f>
        <v>#N/A</v>
      </c>
    </row>
    <row r="282" spans="12:12" x14ac:dyDescent="0.25">
      <c r="L282" s="79" t="e">
        <f>VLOOKUP(H282,'Doctors Data'!$I:$J,2,FALSE)</f>
        <v>#N/A</v>
      </c>
    </row>
    <row r="283" spans="12:12" x14ac:dyDescent="0.25">
      <c r="L283" s="79" t="e">
        <f>VLOOKUP(H283,'Doctors Data'!$I:$J,2,FALSE)</f>
        <v>#N/A</v>
      </c>
    </row>
    <row r="284" spans="12:12" x14ac:dyDescent="0.25">
      <c r="L284" s="79" t="e">
        <f>VLOOKUP(H284,'Doctors Data'!$I:$J,2,FALSE)</f>
        <v>#N/A</v>
      </c>
    </row>
    <row r="285" spans="12:12" x14ac:dyDescent="0.25">
      <c r="L285" s="79" t="e">
        <f>VLOOKUP(H285,'Doctors Data'!$I:$J,2,FALSE)</f>
        <v>#N/A</v>
      </c>
    </row>
    <row r="286" spans="12:12" x14ac:dyDescent="0.25">
      <c r="L286" s="79" t="e">
        <f>VLOOKUP(H286,'Doctors Data'!$I:$J,2,FALSE)</f>
        <v>#N/A</v>
      </c>
    </row>
    <row r="287" spans="12:12" x14ac:dyDescent="0.25">
      <c r="L287" s="79" t="e">
        <f>VLOOKUP(H287,'Doctors Data'!$I:$J,2,FALSE)</f>
        <v>#N/A</v>
      </c>
    </row>
    <row r="288" spans="12:12" x14ac:dyDescent="0.25">
      <c r="L288" s="79" t="e">
        <f>VLOOKUP(H288,'Doctors Data'!$I:$J,2,FALSE)</f>
        <v>#N/A</v>
      </c>
    </row>
    <row r="289" spans="12:12" x14ac:dyDescent="0.25">
      <c r="L289" s="79" t="e">
        <f>VLOOKUP(H289,'Doctors Data'!$I:$J,2,FALSE)</f>
        <v>#N/A</v>
      </c>
    </row>
    <row r="290" spans="12:12" x14ac:dyDescent="0.25">
      <c r="L290" s="79" t="e">
        <f>VLOOKUP(H290,'Doctors Data'!$I:$J,2,FALSE)</f>
        <v>#N/A</v>
      </c>
    </row>
    <row r="291" spans="12:12" x14ac:dyDescent="0.25">
      <c r="L291" s="79" t="e">
        <f>VLOOKUP(H291,'Doctors Data'!$I:$J,2,FALSE)</f>
        <v>#N/A</v>
      </c>
    </row>
    <row r="292" spans="12:12" x14ac:dyDescent="0.25">
      <c r="L292" s="79" t="e">
        <f>VLOOKUP(H292,'Doctors Data'!$I:$J,2,FALSE)</f>
        <v>#N/A</v>
      </c>
    </row>
    <row r="293" spans="12:12" x14ac:dyDescent="0.25">
      <c r="L293" s="79" t="e">
        <f>VLOOKUP(H293,'Doctors Data'!$I:$J,2,FALSE)</f>
        <v>#N/A</v>
      </c>
    </row>
    <row r="294" spans="12:12" x14ac:dyDescent="0.25">
      <c r="L294" s="79" t="e">
        <f>VLOOKUP(H294,'Doctors Data'!$I:$J,2,FALSE)</f>
        <v>#N/A</v>
      </c>
    </row>
    <row r="295" spans="12:12" x14ac:dyDescent="0.25">
      <c r="L295" s="79" t="e">
        <f>VLOOKUP(H295,'Doctors Data'!$I:$J,2,FALSE)</f>
        <v>#N/A</v>
      </c>
    </row>
    <row r="296" spans="12:12" x14ac:dyDescent="0.25">
      <c r="L296" s="79" t="e">
        <f>VLOOKUP(H296,'Doctors Data'!$I:$J,2,FALSE)</f>
        <v>#N/A</v>
      </c>
    </row>
    <row r="297" spans="12:12" x14ac:dyDescent="0.25">
      <c r="L297" s="79" t="e">
        <f>VLOOKUP(H297,'Doctors Data'!$I:$J,2,FALSE)</f>
        <v>#N/A</v>
      </c>
    </row>
    <row r="298" spans="12:12" x14ac:dyDescent="0.25">
      <c r="L298" s="79" t="e">
        <f>VLOOKUP(H298,'Doctors Data'!$I:$J,2,FALSE)</f>
        <v>#N/A</v>
      </c>
    </row>
    <row r="299" spans="12:12" x14ac:dyDescent="0.25">
      <c r="L299" s="79" t="e">
        <f>VLOOKUP(H299,'Doctors Data'!$I:$J,2,FALSE)</f>
        <v>#N/A</v>
      </c>
    </row>
    <row r="300" spans="12:12" x14ac:dyDescent="0.25">
      <c r="L300" s="79" t="e">
        <f>VLOOKUP(H300,'Doctors Data'!$I:$J,2,FALSE)</f>
        <v>#N/A</v>
      </c>
    </row>
    <row r="301" spans="12:12" x14ac:dyDescent="0.25">
      <c r="L301" s="79" t="e">
        <f>VLOOKUP(H301,'Doctors Data'!$I:$J,2,FALSE)</f>
        <v>#N/A</v>
      </c>
    </row>
    <row r="302" spans="12:12" x14ac:dyDescent="0.25">
      <c r="L302" s="79" t="e">
        <f>VLOOKUP(H302,'Doctors Data'!$I:$J,2,FALSE)</f>
        <v>#N/A</v>
      </c>
    </row>
    <row r="303" spans="12:12" x14ac:dyDescent="0.25">
      <c r="L303" s="79" t="e">
        <f>VLOOKUP(H303,'Doctors Data'!$I:$J,2,FALSE)</f>
        <v>#N/A</v>
      </c>
    </row>
    <row r="304" spans="12:12" x14ac:dyDescent="0.25">
      <c r="L304" s="79" t="e">
        <f>VLOOKUP(H304,'Doctors Data'!$I:$J,2,FALSE)</f>
        <v>#N/A</v>
      </c>
    </row>
    <row r="305" spans="12:12" x14ac:dyDescent="0.25">
      <c r="L305" s="79" t="e">
        <f>VLOOKUP(H305,'Doctors Data'!$I:$J,2,FALSE)</f>
        <v>#N/A</v>
      </c>
    </row>
    <row r="306" spans="12:12" x14ac:dyDescent="0.25">
      <c r="L306" s="79" t="e">
        <f>VLOOKUP(H306,'Doctors Data'!$I:$J,2,FALSE)</f>
        <v>#N/A</v>
      </c>
    </row>
    <row r="307" spans="12:12" x14ac:dyDescent="0.25">
      <c r="L307" s="79" t="e">
        <f>VLOOKUP(H307,'Doctors Data'!$I:$J,2,FALSE)</f>
        <v>#N/A</v>
      </c>
    </row>
    <row r="308" spans="12:12" x14ac:dyDescent="0.25">
      <c r="L308" s="79" t="e">
        <f>VLOOKUP(H308,'Doctors Data'!$I:$J,2,FALSE)</f>
        <v>#N/A</v>
      </c>
    </row>
    <row r="309" spans="12:12" x14ac:dyDescent="0.25">
      <c r="L309" s="79" t="e">
        <f>VLOOKUP(H309,'Doctors Data'!$I:$J,2,FALSE)</f>
        <v>#N/A</v>
      </c>
    </row>
    <row r="310" spans="12:12" x14ac:dyDescent="0.25">
      <c r="L310" s="79" t="e">
        <f>VLOOKUP(H310,'Doctors Data'!$I:$J,2,FALSE)</f>
        <v>#N/A</v>
      </c>
    </row>
    <row r="311" spans="12:12" x14ac:dyDescent="0.25">
      <c r="L311" s="79" t="e">
        <f>VLOOKUP(H311,'Doctors Data'!$I:$J,2,FALSE)</f>
        <v>#N/A</v>
      </c>
    </row>
    <row r="312" spans="12:12" x14ac:dyDescent="0.25">
      <c r="L312" s="79" t="e">
        <f>VLOOKUP(H312,'Doctors Data'!$I:$J,2,FALSE)</f>
        <v>#N/A</v>
      </c>
    </row>
    <row r="313" spans="12:12" x14ac:dyDescent="0.25">
      <c r="L313" s="79" t="e">
        <f>VLOOKUP(H313,'Doctors Data'!$I:$J,2,FALSE)</f>
        <v>#N/A</v>
      </c>
    </row>
    <row r="314" spans="12:12" x14ac:dyDescent="0.25">
      <c r="L314" s="79" t="e">
        <f>VLOOKUP(H314,'Doctors Data'!$I:$J,2,FALSE)</f>
        <v>#N/A</v>
      </c>
    </row>
    <row r="315" spans="12:12" x14ac:dyDescent="0.25">
      <c r="L315" s="79" t="e">
        <f>VLOOKUP(H315,'Doctors Data'!$I:$J,2,FALSE)</f>
        <v>#N/A</v>
      </c>
    </row>
    <row r="316" spans="12:12" x14ac:dyDescent="0.25">
      <c r="L316" s="79" t="e">
        <f>VLOOKUP(H316,'Doctors Data'!$I:$J,2,FALSE)</f>
        <v>#N/A</v>
      </c>
    </row>
    <row r="317" spans="12:12" x14ac:dyDescent="0.25">
      <c r="L317" s="79" t="e">
        <f>VLOOKUP(H317,'Doctors Data'!$I:$J,2,FALSE)</f>
        <v>#N/A</v>
      </c>
    </row>
    <row r="318" spans="12:12" x14ac:dyDescent="0.25">
      <c r="L318" s="79" t="e">
        <f>VLOOKUP(H318,'Doctors Data'!$I:$J,2,FALSE)</f>
        <v>#N/A</v>
      </c>
    </row>
    <row r="319" spans="12:12" x14ac:dyDescent="0.25">
      <c r="L319" s="79" t="e">
        <f>VLOOKUP(H319,'Doctors Data'!$I:$J,2,FALSE)</f>
        <v>#N/A</v>
      </c>
    </row>
    <row r="320" spans="12:12" x14ac:dyDescent="0.25">
      <c r="L320" s="79" t="e">
        <f>VLOOKUP(H320,'Doctors Data'!$I:$J,2,FALSE)</f>
        <v>#N/A</v>
      </c>
    </row>
    <row r="321" spans="12:12" x14ac:dyDescent="0.25">
      <c r="L321" s="79" t="e">
        <f>VLOOKUP(H321,'Doctors Data'!$I:$J,2,FALSE)</f>
        <v>#N/A</v>
      </c>
    </row>
    <row r="322" spans="12:12" x14ac:dyDescent="0.25">
      <c r="L322" s="79" t="e">
        <f>VLOOKUP(H322,'Doctors Data'!$I:$J,2,FALSE)</f>
        <v>#N/A</v>
      </c>
    </row>
    <row r="323" spans="12:12" x14ac:dyDescent="0.25">
      <c r="L323" s="79" t="e">
        <f>VLOOKUP(H323,'Doctors Data'!$I:$J,2,FALSE)</f>
        <v>#N/A</v>
      </c>
    </row>
    <row r="324" spans="12:12" x14ac:dyDescent="0.25">
      <c r="L324" s="79" t="e">
        <f>VLOOKUP(H324,'Doctors Data'!$I:$J,2,FALSE)</f>
        <v>#N/A</v>
      </c>
    </row>
    <row r="325" spans="12:12" x14ac:dyDescent="0.25">
      <c r="L325" s="79" t="e">
        <f>VLOOKUP(H325,'Doctors Data'!$I:$J,2,FALSE)</f>
        <v>#N/A</v>
      </c>
    </row>
    <row r="326" spans="12:12" x14ac:dyDescent="0.25">
      <c r="L326" s="79" t="e">
        <f>VLOOKUP(H326,'Doctors Data'!$I:$J,2,FALSE)</f>
        <v>#N/A</v>
      </c>
    </row>
    <row r="327" spans="12:12" x14ac:dyDescent="0.25">
      <c r="L327" s="79" t="e">
        <f>VLOOKUP(H327,'Doctors Data'!$I:$J,2,FALSE)</f>
        <v>#N/A</v>
      </c>
    </row>
    <row r="328" spans="12:12" x14ac:dyDescent="0.25">
      <c r="L328" s="79" t="e">
        <f>VLOOKUP(H328,'Doctors Data'!$I:$J,2,FALSE)</f>
        <v>#N/A</v>
      </c>
    </row>
    <row r="329" spans="12:12" x14ac:dyDescent="0.25">
      <c r="L329" s="79" t="e">
        <f>VLOOKUP(H329,'Doctors Data'!$I:$J,2,FALSE)</f>
        <v>#N/A</v>
      </c>
    </row>
    <row r="330" spans="12:12" x14ac:dyDescent="0.25">
      <c r="L330" s="79" t="e">
        <f>VLOOKUP(H330,'Doctors Data'!$I:$J,2,FALSE)</f>
        <v>#N/A</v>
      </c>
    </row>
    <row r="331" spans="12:12" x14ac:dyDescent="0.25">
      <c r="L331" s="79" t="e">
        <f>VLOOKUP(H331,'Doctors Data'!$I:$J,2,FALSE)</f>
        <v>#N/A</v>
      </c>
    </row>
    <row r="332" spans="12:12" x14ac:dyDescent="0.25">
      <c r="L332" s="79" t="e">
        <f>VLOOKUP(H332,'Doctors Data'!$I:$J,2,FALSE)</f>
        <v>#N/A</v>
      </c>
    </row>
    <row r="333" spans="12:12" x14ac:dyDescent="0.25">
      <c r="L333" s="79" t="e">
        <f>VLOOKUP(H333,'Doctors Data'!$I:$J,2,FALSE)</f>
        <v>#N/A</v>
      </c>
    </row>
    <row r="334" spans="12:12" x14ac:dyDescent="0.25">
      <c r="L334" s="79" t="e">
        <f>VLOOKUP(H334,'Doctors Data'!$I:$J,2,FALSE)</f>
        <v>#N/A</v>
      </c>
    </row>
    <row r="335" spans="12:12" x14ac:dyDescent="0.25">
      <c r="L335" s="79" t="e">
        <f>VLOOKUP(H335,'Doctors Data'!$I:$J,2,FALSE)</f>
        <v>#N/A</v>
      </c>
    </row>
    <row r="336" spans="12:12" x14ac:dyDescent="0.25">
      <c r="L336" s="79" t="e">
        <f>VLOOKUP(H336,'Doctors Data'!$I:$J,2,FALSE)</f>
        <v>#N/A</v>
      </c>
    </row>
    <row r="337" spans="12:12" x14ac:dyDescent="0.25">
      <c r="L337" s="79" t="e">
        <f>VLOOKUP(H337,'Doctors Data'!$I:$J,2,FALSE)</f>
        <v>#N/A</v>
      </c>
    </row>
    <row r="338" spans="12:12" x14ac:dyDescent="0.25">
      <c r="L338" s="79" t="e">
        <f>VLOOKUP(H338,'Doctors Data'!$I:$J,2,FALSE)</f>
        <v>#N/A</v>
      </c>
    </row>
    <row r="339" spans="12:12" x14ac:dyDescent="0.25">
      <c r="L339" s="79" t="e">
        <f>VLOOKUP(H339,'Doctors Data'!$I:$J,2,FALSE)</f>
        <v>#N/A</v>
      </c>
    </row>
    <row r="340" spans="12:12" x14ac:dyDescent="0.25">
      <c r="L340" s="79" t="e">
        <f>VLOOKUP(H340,'Doctors Data'!$I:$J,2,FALSE)</f>
        <v>#N/A</v>
      </c>
    </row>
    <row r="341" spans="12:12" x14ac:dyDescent="0.25">
      <c r="L341" s="79" t="e">
        <f>VLOOKUP(H341,'Doctors Data'!$I:$J,2,FALSE)</f>
        <v>#N/A</v>
      </c>
    </row>
    <row r="342" spans="12:12" x14ac:dyDescent="0.25">
      <c r="L342" s="79" t="e">
        <f>VLOOKUP(H342,'Doctors Data'!$I:$J,2,FALSE)</f>
        <v>#N/A</v>
      </c>
    </row>
    <row r="343" spans="12:12" x14ac:dyDescent="0.25">
      <c r="L343" s="79" t="e">
        <f>VLOOKUP(H343,'Doctors Data'!$I:$J,2,FALSE)</f>
        <v>#N/A</v>
      </c>
    </row>
    <row r="344" spans="12:12" x14ac:dyDescent="0.25">
      <c r="L344" s="79" t="e">
        <f>VLOOKUP(H344,'Doctors Data'!$I:$J,2,FALSE)</f>
        <v>#N/A</v>
      </c>
    </row>
    <row r="345" spans="12:12" x14ac:dyDescent="0.25">
      <c r="L345" s="79" t="e">
        <f>VLOOKUP(H345,'Doctors Data'!$I:$J,2,FALSE)</f>
        <v>#N/A</v>
      </c>
    </row>
    <row r="346" spans="12:12" x14ac:dyDescent="0.25">
      <c r="L346" s="79" t="e">
        <f>VLOOKUP(H346,'Doctors Data'!$I:$J,2,FALSE)</f>
        <v>#N/A</v>
      </c>
    </row>
    <row r="347" spans="12:12" x14ac:dyDescent="0.25">
      <c r="L347" s="79" t="e">
        <f>VLOOKUP(H347,'Doctors Data'!$I:$J,2,FALSE)</f>
        <v>#N/A</v>
      </c>
    </row>
    <row r="348" spans="12:12" x14ac:dyDescent="0.25">
      <c r="L348" s="79" t="e">
        <f>VLOOKUP(H348,'Doctors Data'!$I:$J,2,FALSE)</f>
        <v>#N/A</v>
      </c>
    </row>
    <row r="349" spans="12:12" x14ac:dyDescent="0.25">
      <c r="L349" s="79" t="e">
        <f>VLOOKUP(H349,'Doctors Data'!$I:$J,2,FALSE)</f>
        <v>#N/A</v>
      </c>
    </row>
    <row r="350" spans="12:12" x14ac:dyDescent="0.25">
      <c r="L350" s="79" t="e">
        <f>VLOOKUP(H350,'Doctors Data'!$I:$J,2,FALSE)</f>
        <v>#N/A</v>
      </c>
    </row>
    <row r="351" spans="12:12" x14ac:dyDescent="0.25">
      <c r="L351" s="79" t="e">
        <f>VLOOKUP(H351,'Doctors Data'!$I:$J,2,FALSE)</f>
        <v>#N/A</v>
      </c>
    </row>
    <row r="352" spans="12:12" x14ac:dyDescent="0.25">
      <c r="L352" s="79" t="e">
        <f>VLOOKUP(H352,'Doctors Data'!$I:$J,2,FALSE)</f>
        <v>#N/A</v>
      </c>
    </row>
    <row r="353" spans="12:12" x14ac:dyDescent="0.25">
      <c r="L353" s="79" t="e">
        <f>VLOOKUP(H353,'Doctors Data'!$I:$J,2,FALSE)</f>
        <v>#N/A</v>
      </c>
    </row>
    <row r="354" spans="12:12" x14ac:dyDescent="0.25">
      <c r="L354" s="79" t="e">
        <f>VLOOKUP(H354,'Doctors Data'!$I:$J,2,FALSE)</f>
        <v>#N/A</v>
      </c>
    </row>
    <row r="355" spans="12:12" x14ac:dyDescent="0.25">
      <c r="L355" s="79" t="e">
        <f>VLOOKUP(H355,'Doctors Data'!$I:$J,2,FALSE)</f>
        <v>#N/A</v>
      </c>
    </row>
    <row r="356" spans="12:12" x14ac:dyDescent="0.25">
      <c r="L356" s="79" t="e">
        <f>VLOOKUP(H356,'Doctors Data'!$I:$J,2,FALSE)</f>
        <v>#N/A</v>
      </c>
    </row>
    <row r="357" spans="12:12" x14ac:dyDescent="0.25">
      <c r="L357" s="79" t="e">
        <f>VLOOKUP(H357,'Doctors Data'!$I:$J,2,FALSE)</f>
        <v>#N/A</v>
      </c>
    </row>
    <row r="358" spans="12:12" x14ac:dyDescent="0.25">
      <c r="L358" s="79" t="e">
        <f>VLOOKUP(H358,'Doctors Data'!$I:$J,2,FALSE)</f>
        <v>#N/A</v>
      </c>
    </row>
    <row r="359" spans="12:12" x14ac:dyDescent="0.25">
      <c r="L359" s="79" t="e">
        <f>VLOOKUP(H359,'Doctors Data'!$I:$J,2,FALSE)</f>
        <v>#N/A</v>
      </c>
    </row>
    <row r="360" spans="12:12" x14ac:dyDescent="0.25">
      <c r="L360" s="79" t="e">
        <f>VLOOKUP(H360,'Doctors Data'!$I:$J,2,FALSE)</f>
        <v>#N/A</v>
      </c>
    </row>
    <row r="361" spans="12:12" x14ac:dyDescent="0.25">
      <c r="L361" s="79" t="e">
        <f>VLOOKUP(H361,'Doctors Data'!$I:$J,2,FALSE)</f>
        <v>#N/A</v>
      </c>
    </row>
    <row r="362" spans="12:12" x14ac:dyDescent="0.25">
      <c r="L362" s="79" t="e">
        <f>VLOOKUP(H362,'Doctors Data'!$I:$J,2,FALSE)</f>
        <v>#N/A</v>
      </c>
    </row>
    <row r="363" spans="12:12" x14ac:dyDescent="0.25">
      <c r="L363" s="79" t="e">
        <f>VLOOKUP(H363,'Doctors Data'!$I:$J,2,FALSE)</f>
        <v>#N/A</v>
      </c>
    </row>
    <row r="364" spans="12:12" x14ac:dyDescent="0.25">
      <c r="L364" s="79" t="e">
        <f>VLOOKUP(H364,'Doctors Data'!$I:$J,2,FALSE)</f>
        <v>#N/A</v>
      </c>
    </row>
    <row r="365" spans="12:12" x14ac:dyDescent="0.25">
      <c r="L365" s="79" t="e">
        <f>VLOOKUP(H365,'Doctors Data'!$I:$J,2,FALSE)</f>
        <v>#N/A</v>
      </c>
    </row>
    <row r="366" spans="12:12" x14ac:dyDescent="0.25">
      <c r="L366" s="79" t="e">
        <f>VLOOKUP(H366,'Doctors Data'!$I:$J,2,FALSE)</f>
        <v>#N/A</v>
      </c>
    </row>
    <row r="367" spans="12:12" x14ac:dyDescent="0.25">
      <c r="L367" s="79" t="e">
        <f>VLOOKUP(H367,'Doctors Data'!$I:$J,2,FALSE)</f>
        <v>#N/A</v>
      </c>
    </row>
    <row r="368" spans="12:12" x14ac:dyDescent="0.25">
      <c r="L368" s="79" t="e">
        <f>VLOOKUP(H368,'Doctors Data'!$I:$J,2,FALSE)</f>
        <v>#N/A</v>
      </c>
    </row>
    <row r="369" spans="12:12" x14ac:dyDescent="0.25">
      <c r="L369" s="79" t="e">
        <f>VLOOKUP(H369,'Doctors Data'!$I:$J,2,FALSE)</f>
        <v>#N/A</v>
      </c>
    </row>
    <row r="370" spans="12:12" x14ac:dyDescent="0.25">
      <c r="L370" s="79" t="e">
        <f>VLOOKUP(H370,'Doctors Data'!$I:$J,2,FALSE)</f>
        <v>#N/A</v>
      </c>
    </row>
    <row r="371" spans="12:12" x14ac:dyDescent="0.25">
      <c r="L371" s="79" t="e">
        <f>VLOOKUP(H371,'Doctors Data'!$I:$J,2,FALSE)</f>
        <v>#N/A</v>
      </c>
    </row>
    <row r="372" spans="12:12" x14ac:dyDescent="0.25">
      <c r="L372" s="79" t="e">
        <f>VLOOKUP(H372,'Doctors Data'!$I:$J,2,FALSE)</f>
        <v>#N/A</v>
      </c>
    </row>
    <row r="373" spans="12:12" x14ac:dyDescent="0.25">
      <c r="L373" s="79" t="e">
        <f>VLOOKUP(H373,'Doctors Data'!$I:$J,2,FALSE)</f>
        <v>#N/A</v>
      </c>
    </row>
    <row r="374" spans="12:12" x14ac:dyDescent="0.25">
      <c r="L374" s="79" t="e">
        <f>VLOOKUP(H374,'Doctors Data'!$I:$J,2,FALSE)</f>
        <v>#N/A</v>
      </c>
    </row>
    <row r="375" spans="12:12" x14ac:dyDescent="0.25">
      <c r="L375" s="79" t="e">
        <f>VLOOKUP(H375,'Doctors Data'!$I:$J,2,FALSE)</f>
        <v>#N/A</v>
      </c>
    </row>
    <row r="376" spans="12:12" x14ac:dyDescent="0.25">
      <c r="L376" s="79" t="e">
        <f>VLOOKUP(H376,'Doctors Data'!$I:$J,2,FALSE)</f>
        <v>#N/A</v>
      </c>
    </row>
    <row r="377" spans="12:12" x14ac:dyDescent="0.25">
      <c r="L377" s="79" t="e">
        <f>VLOOKUP(H377,'Doctors Data'!$I:$J,2,FALSE)</f>
        <v>#N/A</v>
      </c>
    </row>
    <row r="378" spans="12:12" x14ac:dyDescent="0.25">
      <c r="L378" s="79" t="e">
        <f>VLOOKUP(H378,'Doctors Data'!$I:$J,2,FALSE)</f>
        <v>#N/A</v>
      </c>
    </row>
    <row r="379" spans="12:12" x14ac:dyDescent="0.25">
      <c r="L379" s="79" t="e">
        <f>VLOOKUP(H379,'Doctors Data'!$I:$J,2,FALSE)</f>
        <v>#N/A</v>
      </c>
    </row>
    <row r="380" spans="12:12" x14ac:dyDescent="0.25">
      <c r="L380" s="79" t="e">
        <f>VLOOKUP(H380,'Doctors Data'!$I:$J,2,FALSE)</f>
        <v>#N/A</v>
      </c>
    </row>
    <row r="381" spans="12:12" x14ac:dyDescent="0.25">
      <c r="L381" s="79" t="e">
        <f>VLOOKUP(H381,'Doctors Data'!$I:$J,2,FALSE)</f>
        <v>#N/A</v>
      </c>
    </row>
    <row r="382" spans="12:12" x14ac:dyDescent="0.25">
      <c r="L382" s="79" t="e">
        <f>VLOOKUP(H382,'Doctors Data'!$I:$J,2,FALSE)</f>
        <v>#N/A</v>
      </c>
    </row>
    <row r="383" spans="12:12" x14ac:dyDescent="0.25">
      <c r="L383" s="79" t="e">
        <f>VLOOKUP(H383,'Doctors Data'!$I:$J,2,FALSE)</f>
        <v>#N/A</v>
      </c>
    </row>
    <row r="384" spans="12:12" x14ac:dyDescent="0.25">
      <c r="L384" s="79" t="e">
        <f>VLOOKUP(H384,'Doctors Data'!$I:$J,2,FALSE)</f>
        <v>#N/A</v>
      </c>
    </row>
    <row r="385" spans="12:12" x14ac:dyDescent="0.25">
      <c r="L385" s="79" t="e">
        <f>VLOOKUP(H385,'Doctors Data'!$I:$J,2,FALSE)</f>
        <v>#N/A</v>
      </c>
    </row>
    <row r="386" spans="12:12" x14ac:dyDescent="0.25">
      <c r="L386" s="79" t="e">
        <f>VLOOKUP(H386,'Doctors Data'!$I:$J,2,FALSE)</f>
        <v>#N/A</v>
      </c>
    </row>
    <row r="387" spans="12:12" x14ac:dyDescent="0.25">
      <c r="L387" s="79" t="e">
        <f>VLOOKUP(H387,'Doctors Data'!$I:$J,2,FALSE)</f>
        <v>#N/A</v>
      </c>
    </row>
    <row r="388" spans="12:12" x14ac:dyDescent="0.25">
      <c r="L388" s="79" t="e">
        <f>VLOOKUP(H388,'Doctors Data'!$I:$J,2,FALSE)</f>
        <v>#N/A</v>
      </c>
    </row>
    <row r="389" spans="12:12" x14ac:dyDescent="0.25">
      <c r="L389" s="79" t="e">
        <f>VLOOKUP(H389,'Doctors Data'!$I:$J,2,FALSE)</f>
        <v>#N/A</v>
      </c>
    </row>
    <row r="390" spans="12:12" x14ac:dyDescent="0.25">
      <c r="L390" s="79" t="e">
        <f>VLOOKUP(H390,'Doctors Data'!$I:$J,2,FALSE)</f>
        <v>#N/A</v>
      </c>
    </row>
    <row r="391" spans="12:12" x14ac:dyDescent="0.25">
      <c r="L391" s="79" t="e">
        <f>VLOOKUP(H391,'Doctors Data'!$I:$J,2,FALSE)</f>
        <v>#N/A</v>
      </c>
    </row>
    <row r="392" spans="12:12" x14ac:dyDescent="0.25">
      <c r="L392" s="79" t="e">
        <f>VLOOKUP(H392,'Doctors Data'!$I:$J,2,FALSE)</f>
        <v>#N/A</v>
      </c>
    </row>
    <row r="393" spans="12:12" x14ac:dyDescent="0.25">
      <c r="L393" s="79" t="e">
        <f>VLOOKUP(H393,'Doctors Data'!$I:$J,2,FALSE)</f>
        <v>#N/A</v>
      </c>
    </row>
    <row r="394" spans="12:12" x14ac:dyDescent="0.25">
      <c r="L394" s="79" t="e">
        <f>VLOOKUP(H394,'Doctors Data'!$I:$J,2,FALSE)</f>
        <v>#N/A</v>
      </c>
    </row>
    <row r="395" spans="12:12" x14ac:dyDescent="0.25">
      <c r="L395" s="79" t="e">
        <f>VLOOKUP(H395,'Doctors Data'!$I:$J,2,FALSE)</f>
        <v>#N/A</v>
      </c>
    </row>
    <row r="396" spans="12:12" x14ac:dyDescent="0.25">
      <c r="L396" s="79" t="e">
        <f>VLOOKUP(H396,'Doctors Data'!$I:$J,2,FALSE)</f>
        <v>#N/A</v>
      </c>
    </row>
    <row r="397" spans="12:12" x14ac:dyDescent="0.25">
      <c r="L397" s="79" t="e">
        <f>VLOOKUP(H397,'Doctors Data'!$I:$J,2,FALSE)</f>
        <v>#N/A</v>
      </c>
    </row>
    <row r="398" spans="12:12" x14ac:dyDescent="0.25">
      <c r="L398" s="79" t="e">
        <f>VLOOKUP(H398,'Doctors Data'!$I:$J,2,FALSE)</f>
        <v>#N/A</v>
      </c>
    </row>
    <row r="399" spans="12:12" x14ac:dyDescent="0.25">
      <c r="L399" s="79" t="e">
        <f>VLOOKUP(H399,'Doctors Data'!$I:$J,2,FALSE)</f>
        <v>#N/A</v>
      </c>
    </row>
    <row r="400" spans="12:12" x14ac:dyDescent="0.25">
      <c r="L400" s="79" t="e">
        <f>VLOOKUP(H400,'Doctors Data'!$I:$J,2,FALSE)</f>
        <v>#N/A</v>
      </c>
    </row>
    <row r="401" spans="12:12" x14ac:dyDescent="0.25">
      <c r="L401" s="79" t="e">
        <f>VLOOKUP(H401,'Doctors Data'!$I:$J,2,FALSE)</f>
        <v>#N/A</v>
      </c>
    </row>
    <row r="402" spans="12:12" x14ac:dyDescent="0.25">
      <c r="L402" s="79" t="e">
        <f>VLOOKUP(H402,'Doctors Data'!$I:$J,2,FALSE)</f>
        <v>#N/A</v>
      </c>
    </row>
    <row r="403" spans="12:12" x14ac:dyDescent="0.25">
      <c r="L403" s="79" t="e">
        <f>VLOOKUP(H403,'Doctors Data'!$I:$J,2,FALSE)</f>
        <v>#N/A</v>
      </c>
    </row>
    <row r="404" spans="12:12" x14ac:dyDescent="0.25">
      <c r="L404" s="79" t="e">
        <f>VLOOKUP(H404,'Doctors Data'!$I:$J,2,FALSE)</f>
        <v>#N/A</v>
      </c>
    </row>
    <row r="405" spans="12:12" x14ac:dyDescent="0.25">
      <c r="L405" s="79" t="e">
        <f>VLOOKUP(H405,'Doctors Data'!$I:$J,2,FALSE)</f>
        <v>#N/A</v>
      </c>
    </row>
    <row r="406" spans="12:12" x14ac:dyDescent="0.25">
      <c r="L406" s="79" t="e">
        <f>VLOOKUP(H406,'Doctors Data'!$I:$J,2,FALSE)</f>
        <v>#N/A</v>
      </c>
    </row>
    <row r="407" spans="12:12" x14ac:dyDescent="0.25">
      <c r="L407" s="79" t="e">
        <f>VLOOKUP(H407,'Doctors Data'!$I:$J,2,FALSE)</f>
        <v>#N/A</v>
      </c>
    </row>
    <row r="408" spans="12:12" x14ac:dyDescent="0.25">
      <c r="L408" s="79" t="e">
        <f>VLOOKUP(H408,'Doctors Data'!$I:$J,2,FALSE)</f>
        <v>#N/A</v>
      </c>
    </row>
    <row r="409" spans="12:12" x14ac:dyDescent="0.25">
      <c r="L409" s="79" t="e">
        <f>VLOOKUP(H409,'Doctors Data'!$I:$J,2,FALSE)</f>
        <v>#N/A</v>
      </c>
    </row>
    <row r="410" spans="12:12" x14ac:dyDescent="0.25">
      <c r="L410" s="79" t="e">
        <f>VLOOKUP(H410,'Doctors Data'!$I:$J,2,FALSE)</f>
        <v>#N/A</v>
      </c>
    </row>
    <row r="411" spans="12:12" x14ac:dyDescent="0.25">
      <c r="L411" s="79" t="e">
        <f>VLOOKUP(H411,'Doctors Data'!$I:$J,2,FALSE)</f>
        <v>#N/A</v>
      </c>
    </row>
    <row r="412" spans="12:12" x14ac:dyDescent="0.25">
      <c r="L412" s="79" t="e">
        <f>VLOOKUP(H412,'Doctors Data'!$I:$J,2,FALSE)</f>
        <v>#N/A</v>
      </c>
    </row>
    <row r="413" spans="12:12" x14ac:dyDescent="0.25">
      <c r="L413" s="79" t="e">
        <f>VLOOKUP(H413,'Doctors Data'!$I:$J,2,FALSE)</f>
        <v>#N/A</v>
      </c>
    </row>
    <row r="414" spans="12:12" x14ac:dyDescent="0.25">
      <c r="L414" s="79" t="e">
        <f>VLOOKUP(H414,'Doctors Data'!$I:$J,2,FALSE)</f>
        <v>#N/A</v>
      </c>
    </row>
    <row r="415" spans="12:12" x14ac:dyDescent="0.25">
      <c r="L415" s="79" t="e">
        <f>VLOOKUP(H415,'Doctors Data'!$I:$J,2,FALSE)</f>
        <v>#N/A</v>
      </c>
    </row>
    <row r="416" spans="12:12" x14ac:dyDescent="0.25">
      <c r="L416" s="79" t="e">
        <f>VLOOKUP(H416,'Doctors Data'!$I:$J,2,FALSE)</f>
        <v>#N/A</v>
      </c>
    </row>
    <row r="417" spans="12:12" x14ac:dyDescent="0.25">
      <c r="L417" s="79" t="e">
        <f>VLOOKUP(H417,'Doctors Data'!$I:$J,2,FALSE)</f>
        <v>#N/A</v>
      </c>
    </row>
    <row r="418" spans="12:12" x14ac:dyDescent="0.25">
      <c r="L418" s="79" t="e">
        <f>VLOOKUP(H418,'Doctors Data'!$I:$J,2,FALSE)</f>
        <v>#N/A</v>
      </c>
    </row>
    <row r="419" spans="12:12" x14ac:dyDescent="0.25">
      <c r="L419" s="79" t="e">
        <f>VLOOKUP(H419,'Doctors Data'!$I:$J,2,FALSE)</f>
        <v>#N/A</v>
      </c>
    </row>
    <row r="420" spans="12:12" x14ac:dyDescent="0.25">
      <c r="L420" s="79" t="e">
        <f>VLOOKUP(H420,'Doctors Data'!$I:$J,2,FALSE)</f>
        <v>#N/A</v>
      </c>
    </row>
    <row r="421" spans="12:12" x14ac:dyDescent="0.25">
      <c r="L421" s="79" t="e">
        <f>VLOOKUP(H421,'Doctors Data'!$I:$J,2,FALSE)</f>
        <v>#N/A</v>
      </c>
    </row>
    <row r="422" spans="12:12" x14ac:dyDescent="0.25">
      <c r="L422" s="79" t="e">
        <f>VLOOKUP(H422,'Doctors Data'!$I:$J,2,FALSE)</f>
        <v>#N/A</v>
      </c>
    </row>
    <row r="423" spans="12:12" x14ac:dyDescent="0.25">
      <c r="L423" s="79" t="e">
        <f>VLOOKUP(H423,'Doctors Data'!$I:$J,2,FALSE)</f>
        <v>#N/A</v>
      </c>
    </row>
    <row r="424" spans="12:12" x14ac:dyDescent="0.25">
      <c r="L424" s="79" t="e">
        <f>VLOOKUP(H424,'Doctors Data'!$I:$J,2,FALSE)</f>
        <v>#N/A</v>
      </c>
    </row>
    <row r="425" spans="12:12" x14ac:dyDescent="0.25">
      <c r="L425" s="79" t="e">
        <f>VLOOKUP(H425,'Doctors Data'!$I:$J,2,FALSE)</f>
        <v>#N/A</v>
      </c>
    </row>
    <row r="426" spans="12:12" x14ac:dyDescent="0.25">
      <c r="L426" s="79" t="e">
        <f>VLOOKUP(H426,'Doctors Data'!$I:$J,2,FALSE)</f>
        <v>#N/A</v>
      </c>
    </row>
    <row r="427" spans="12:12" x14ac:dyDescent="0.25">
      <c r="L427" s="79" t="e">
        <f>VLOOKUP(H427,'Doctors Data'!$I:$J,2,FALSE)</f>
        <v>#N/A</v>
      </c>
    </row>
    <row r="428" spans="12:12" x14ac:dyDescent="0.25">
      <c r="L428" s="79" t="e">
        <f>VLOOKUP(H428,'Doctors Data'!$I:$J,2,FALSE)</f>
        <v>#N/A</v>
      </c>
    </row>
    <row r="429" spans="12:12" x14ac:dyDescent="0.25">
      <c r="L429" s="79" t="e">
        <f>VLOOKUP(H429,'Doctors Data'!$I:$J,2,FALSE)</f>
        <v>#N/A</v>
      </c>
    </row>
    <row r="430" spans="12:12" x14ac:dyDescent="0.25">
      <c r="L430" s="79" t="e">
        <f>VLOOKUP(H430,'Doctors Data'!$I:$J,2,FALSE)</f>
        <v>#N/A</v>
      </c>
    </row>
    <row r="431" spans="12:12" x14ac:dyDescent="0.25">
      <c r="L431" s="79" t="e">
        <f>VLOOKUP(H431,'Doctors Data'!$I:$J,2,FALSE)</f>
        <v>#N/A</v>
      </c>
    </row>
    <row r="432" spans="12:12" x14ac:dyDescent="0.25">
      <c r="L432" s="79" t="e">
        <f>VLOOKUP(H432,'Doctors Data'!$I:$J,2,FALSE)</f>
        <v>#N/A</v>
      </c>
    </row>
    <row r="433" spans="12:12" x14ac:dyDescent="0.25">
      <c r="L433" s="79" t="e">
        <f>VLOOKUP(H433,'Doctors Data'!$I:$J,2,FALSE)</f>
        <v>#N/A</v>
      </c>
    </row>
    <row r="434" spans="12:12" x14ac:dyDescent="0.25">
      <c r="L434" s="79" t="e">
        <f>VLOOKUP(H434,'Doctors Data'!$I:$J,2,FALSE)</f>
        <v>#N/A</v>
      </c>
    </row>
    <row r="435" spans="12:12" x14ac:dyDescent="0.25">
      <c r="L435" s="79" t="e">
        <f>VLOOKUP(H435,'Doctors Data'!$I:$J,2,FALSE)</f>
        <v>#N/A</v>
      </c>
    </row>
    <row r="436" spans="12:12" x14ac:dyDescent="0.25">
      <c r="L436" s="79" t="e">
        <f>VLOOKUP(H436,'Doctors Data'!$I:$J,2,FALSE)</f>
        <v>#N/A</v>
      </c>
    </row>
    <row r="437" spans="12:12" x14ac:dyDescent="0.25">
      <c r="L437" s="79" t="e">
        <f>VLOOKUP(H437,'Doctors Data'!$I:$J,2,FALSE)</f>
        <v>#N/A</v>
      </c>
    </row>
    <row r="438" spans="12:12" x14ac:dyDescent="0.25">
      <c r="L438" s="79" t="e">
        <f>VLOOKUP(H438,'Doctors Data'!$I:$J,2,FALSE)</f>
        <v>#N/A</v>
      </c>
    </row>
    <row r="439" spans="12:12" x14ac:dyDescent="0.25">
      <c r="L439" s="79" t="e">
        <f>VLOOKUP(H439,'Doctors Data'!$I:$J,2,FALSE)</f>
        <v>#N/A</v>
      </c>
    </row>
    <row r="440" spans="12:12" x14ac:dyDescent="0.25">
      <c r="L440" s="79" t="e">
        <f>VLOOKUP(H440,'Doctors Data'!$I:$J,2,FALSE)</f>
        <v>#N/A</v>
      </c>
    </row>
    <row r="441" spans="12:12" x14ac:dyDescent="0.25">
      <c r="L441" s="79" t="e">
        <f>VLOOKUP(H441,'Doctors Data'!$I:$J,2,FALSE)</f>
        <v>#N/A</v>
      </c>
    </row>
    <row r="442" spans="12:12" x14ac:dyDescent="0.25">
      <c r="L442" s="79" t="e">
        <f>VLOOKUP(H442,'Doctors Data'!$I:$J,2,FALSE)</f>
        <v>#N/A</v>
      </c>
    </row>
    <row r="443" spans="12:12" x14ac:dyDescent="0.25">
      <c r="L443" s="79" t="e">
        <f>VLOOKUP(H443,'Doctors Data'!$I:$J,2,FALSE)</f>
        <v>#N/A</v>
      </c>
    </row>
    <row r="444" spans="12:12" x14ac:dyDescent="0.25">
      <c r="L444" s="79" t="e">
        <f>VLOOKUP(H444,'Doctors Data'!$I:$J,2,FALSE)</f>
        <v>#N/A</v>
      </c>
    </row>
    <row r="445" spans="12:12" x14ac:dyDescent="0.25">
      <c r="L445" s="79" t="e">
        <f>VLOOKUP(H445,'Doctors Data'!$I:$J,2,FALSE)</f>
        <v>#N/A</v>
      </c>
    </row>
    <row r="446" spans="12:12" x14ac:dyDescent="0.25">
      <c r="L446" s="79" t="e">
        <f>VLOOKUP(H446,'Doctors Data'!$I:$J,2,FALSE)</f>
        <v>#N/A</v>
      </c>
    </row>
    <row r="447" spans="12:12" x14ac:dyDescent="0.25">
      <c r="L447" s="79" t="e">
        <f>VLOOKUP(H447,'Doctors Data'!$I:$J,2,FALSE)</f>
        <v>#N/A</v>
      </c>
    </row>
    <row r="448" spans="12:12" x14ac:dyDescent="0.25">
      <c r="L448" s="79" t="e">
        <f>VLOOKUP(H448,'Doctors Data'!$I:$J,2,FALSE)</f>
        <v>#N/A</v>
      </c>
    </row>
    <row r="449" spans="12:12" x14ac:dyDescent="0.25">
      <c r="L449" s="79" t="e">
        <f>VLOOKUP(H449,'Doctors Data'!$I:$J,2,FALSE)</f>
        <v>#N/A</v>
      </c>
    </row>
    <row r="450" spans="12:12" x14ac:dyDescent="0.25">
      <c r="L450" s="79" t="e">
        <f>VLOOKUP(H450,'Doctors Data'!$I:$J,2,FALSE)</f>
        <v>#N/A</v>
      </c>
    </row>
    <row r="451" spans="12:12" x14ac:dyDescent="0.25">
      <c r="L451" s="79" t="e">
        <f>VLOOKUP(H451,'Doctors Data'!$I:$J,2,FALSE)</f>
        <v>#N/A</v>
      </c>
    </row>
    <row r="452" spans="12:12" x14ac:dyDescent="0.25">
      <c r="L452" s="79" t="e">
        <f>VLOOKUP(H452,'Doctors Data'!$I:$J,2,FALSE)</f>
        <v>#N/A</v>
      </c>
    </row>
    <row r="453" spans="12:12" x14ac:dyDescent="0.25">
      <c r="L453" s="79" t="e">
        <f>VLOOKUP(H453,'Doctors Data'!$I:$J,2,FALSE)</f>
        <v>#N/A</v>
      </c>
    </row>
    <row r="454" spans="12:12" x14ac:dyDescent="0.25">
      <c r="L454" s="79" t="e">
        <f>VLOOKUP(H454,'Doctors Data'!$I:$J,2,FALSE)</f>
        <v>#N/A</v>
      </c>
    </row>
    <row r="455" spans="12:12" x14ac:dyDescent="0.25">
      <c r="L455" s="79" t="e">
        <f>VLOOKUP(H455,'Doctors Data'!$I:$J,2,FALSE)</f>
        <v>#N/A</v>
      </c>
    </row>
    <row r="456" spans="12:12" x14ac:dyDescent="0.25">
      <c r="L456" s="79" t="e">
        <f>VLOOKUP(H456,'Doctors Data'!$I:$J,2,FALSE)</f>
        <v>#N/A</v>
      </c>
    </row>
    <row r="457" spans="12:12" x14ac:dyDescent="0.25">
      <c r="L457" s="79" t="e">
        <f>VLOOKUP(H457,'Doctors Data'!$I:$J,2,FALSE)</f>
        <v>#N/A</v>
      </c>
    </row>
    <row r="458" spans="12:12" x14ac:dyDescent="0.25">
      <c r="L458" s="79" t="e">
        <f>VLOOKUP(H458,'Doctors Data'!$I:$J,2,FALSE)</f>
        <v>#N/A</v>
      </c>
    </row>
    <row r="459" spans="12:12" x14ac:dyDescent="0.25">
      <c r="L459" s="79" t="e">
        <f>VLOOKUP(H459,'Doctors Data'!$I:$J,2,FALSE)</f>
        <v>#N/A</v>
      </c>
    </row>
    <row r="460" spans="12:12" x14ac:dyDescent="0.25">
      <c r="L460" s="79" t="e">
        <f>VLOOKUP(H460,'Doctors Data'!$I:$J,2,FALSE)</f>
        <v>#N/A</v>
      </c>
    </row>
    <row r="461" spans="12:12" x14ac:dyDescent="0.25">
      <c r="L461" s="79" t="e">
        <f>VLOOKUP(H461,'Doctors Data'!$I:$J,2,FALSE)</f>
        <v>#N/A</v>
      </c>
    </row>
    <row r="462" spans="12:12" x14ac:dyDescent="0.25">
      <c r="L462" s="79" t="e">
        <f>VLOOKUP(H462,'Doctors Data'!$I:$J,2,FALSE)</f>
        <v>#N/A</v>
      </c>
    </row>
    <row r="463" spans="12:12" x14ac:dyDescent="0.25">
      <c r="L463" s="79" t="e">
        <f>VLOOKUP(H463,'Doctors Data'!$I:$J,2,FALSE)</f>
        <v>#N/A</v>
      </c>
    </row>
    <row r="464" spans="12:12" x14ac:dyDescent="0.25">
      <c r="L464" s="79" t="e">
        <f>VLOOKUP(H464,'Doctors Data'!$I:$J,2,FALSE)</f>
        <v>#N/A</v>
      </c>
    </row>
    <row r="465" spans="12:12" x14ac:dyDescent="0.25">
      <c r="L465" s="79" t="e">
        <f>VLOOKUP(H465,'Doctors Data'!$I:$J,2,FALSE)</f>
        <v>#N/A</v>
      </c>
    </row>
    <row r="466" spans="12:12" x14ac:dyDescent="0.25">
      <c r="L466" s="79" t="e">
        <f>VLOOKUP(H466,'Doctors Data'!$I:$J,2,FALSE)</f>
        <v>#N/A</v>
      </c>
    </row>
    <row r="467" spans="12:12" x14ac:dyDescent="0.25">
      <c r="L467" s="79" t="e">
        <f>VLOOKUP(H467,'Doctors Data'!$I:$J,2,FALSE)</f>
        <v>#N/A</v>
      </c>
    </row>
    <row r="468" spans="12:12" x14ac:dyDescent="0.25">
      <c r="L468" s="79" t="e">
        <f>VLOOKUP(H468,'Doctors Data'!$I:$J,2,FALSE)</f>
        <v>#N/A</v>
      </c>
    </row>
    <row r="469" spans="12:12" x14ac:dyDescent="0.25">
      <c r="L469" s="79" t="e">
        <f>VLOOKUP(H469,'Doctors Data'!$I:$J,2,FALSE)</f>
        <v>#N/A</v>
      </c>
    </row>
    <row r="470" spans="12:12" x14ac:dyDescent="0.25">
      <c r="L470" s="79" t="e">
        <f>VLOOKUP(H470,'Doctors Data'!$I:$J,2,FALSE)</f>
        <v>#N/A</v>
      </c>
    </row>
    <row r="471" spans="12:12" x14ac:dyDescent="0.25">
      <c r="L471" s="79" t="e">
        <f>VLOOKUP(H471,'Doctors Data'!$I:$J,2,FALSE)</f>
        <v>#N/A</v>
      </c>
    </row>
    <row r="472" spans="12:12" x14ac:dyDescent="0.25">
      <c r="L472" s="79" t="e">
        <f>VLOOKUP(H472,'Doctors Data'!$I:$J,2,FALSE)</f>
        <v>#N/A</v>
      </c>
    </row>
    <row r="473" spans="12:12" x14ac:dyDescent="0.25">
      <c r="L473" s="79" t="e">
        <f>VLOOKUP(H473,'Doctors Data'!$I:$J,2,FALSE)</f>
        <v>#N/A</v>
      </c>
    </row>
    <row r="474" spans="12:12" x14ac:dyDescent="0.25">
      <c r="L474" s="79" t="e">
        <f>VLOOKUP(H474,'Doctors Data'!$I:$J,2,FALSE)</f>
        <v>#N/A</v>
      </c>
    </row>
    <row r="475" spans="12:12" x14ac:dyDescent="0.25">
      <c r="L475" s="79" t="e">
        <f>VLOOKUP(H475,'Doctors Data'!$I:$J,2,FALSE)</f>
        <v>#N/A</v>
      </c>
    </row>
    <row r="476" spans="12:12" x14ac:dyDescent="0.25">
      <c r="L476" s="79" t="e">
        <f>VLOOKUP(H476,'Doctors Data'!$I:$J,2,FALSE)</f>
        <v>#N/A</v>
      </c>
    </row>
    <row r="477" spans="12:12" x14ac:dyDescent="0.25">
      <c r="L477" s="79" t="e">
        <f>VLOOKUP(H477,'Doctors Data'!$I:$J,2,FALSE)</f>
        <v>#N/A</v>
      </c>
    </row>
    <row r="478" spans="12:12" x14ac:dyDescent="0.25">
      <c r="L478" s="79" t="e">
        <f>VLOOKUP(H478,'Doctors Data'!$I:$J,2,FALSE)</f>
        <v>#N/A</v>
      </c>
    </row>
    <row r="479" spans="12:12" x14ac:dyDescent="0.25">
      <c r="L479" s="79" t="e">
        <f>VLOOKUP(H479,'Doctors Data'!$I:$J,2,FALSE)</f>
        <v>#N/A</v>
      </c>
    </row>
    <row r="480" spans="12:12" x14ac:dyDescent="0.25">
      <c r="L480" s="79" t="e">
        <f>VLOOKUP(H480,'Doctors Data'!$I:$J,2,FALSE)</f>
        <v>#N/A</v>
      </c>
    </row>
    <row r="481" spans="12:12" x14ac:dyDescent="0.25">
      <c r="L481" s="79" t="e">
        <f>VLOOKUP(H481,'Doctors Data'!$I:$J,2,FALSE)</f>
        <v>#N/A</v>
      </c>
    </row>
    <row r="482" spans="12:12" x14ac:dyDescent="0.25">
      <c r="L482" s="79" t="e">
        <f>VLOOKUP(H482,'Doctors Data'!$I:$J,2,FALSE)</f>
        <v>#N/A</v>
      </c>
    </row>
    <row r="483" spans="12:12" x14ac:dyDescent="0.25">
      <c r="L483" s="79" t="e">
        <f>VLOOKUP(H483,'Doctors Data'!$I:$J,2,FALSE)</f>
        <v>#N/A</v>
      </c>
    </row>
    <row r="484" spans="12:12" x14ac:dyDescent="0.25">
      <c r="L484" s="79" t="e">
        <f>VLOOKUP(H484,'Doctors Data'!$I:$J,2,FALSE)</f>
        <v>#N/A</v>
      </c>
    </row>
    <row r="485" spans="12:12" x14ac:dyDescent="0.25">
      <c r="L485" s="79" t="e">
        <f>VLOOKUP(H485,'Doctors Data'!$I:$J,2,FALSE)</f>
        <v>#N/A</v>
      </c>
    </row>
    <row r="486" spans="12:12" x14ac:dyDescent="0.25">
      <c r="L486" s="79" t="e">
        <f>VLOOKUP(H486,'Doctors Data'!$I:$J,2,FALSE)</f>
        <v>#N/A</v>
      </c>
    </row>
    <row r="487" spans="12:12" x14ac:dyDescent="0.25">
      <c r="L487" s="79" t="e">
        <f>VLOOKUP(H487,'Doctors Data'!$I:$J,2,FALSE)</f>
        <v>#N/A</v>
      </c>
    </row>
    <row r="488" spans="12:12" x14ac:dyDescent="0.25">
      <c r="L488" s="79" t="e">
        <f>VLOOKUP(H488,'Doctors Data'!$I:$J,2,FALSE)</f>
        <v>#N/A</v>
      </c>
    </row>
    <row r="489" spans="12:12" x14ac:dyDescent="0.25">
      <c r="L489" s="79" t="e">
        <f>VLOOKUP(H489,'Doctors Data'!$I:$J,2,FALSE)</f>
        <v>#N/A</v>
      </c>
    </row>
    <row r="490" spans="12:12" x14ac:dyDescent="0.25">
      <c r="L490" s="79" t="e">
        <f>VLOOKUP(H490,'Doctors Data'!$I:$J,2,FALSE)</f>
        <v>#N/A</v>
      </c>
    </row>
    <row r="491" spans="12:12" x14ac:dyDescent="0.25">
      <c r="L491" s="79" t="e">
        <f>VLOOKUP(H491,'Doctors Data'!$I:$J,2,FALSE)</f>
        <v>#N/A</v>
      </c>
    </row>
    <row r="492" spans="12:12" x14ac:dyDescent="0.25">
      <c r="L492" s="79" t="e">
        <f>VLOOKUP(H492,'Doctors Data'!$I:$J,2,FALSE)</f>
        <v>#N/A</v>
      </c>
    </row>
    <row r="493" spans="12:12" x14ac:dyDescent="0.25">
      <c r="L493" s="79" t="e">
        <f>VLOOKUP(H493,'Doctors Data'!$I:$J,2,FALSE)</f>
        <v>#N/A</v>
      </c>
    </row>
    <row r="494" spans="12:12" x14ac:dyDescent="0.25">
      <c r="L494" s="79" t="e">
        <f>VLOOKUP(H494,'Doctors Data'!$I:$J,2,FALSE)</f>
        <v>#N/A</v>
      </c>
    </row>
    <row r="495" spans="12:12" x14ac:dyDescent="0.25">
      <c r="L495" s="79" t="e">
        <f>VLOOKUP(H495,'Doctors Data'!$I:$J,2,FALSE)</f>
        <v>#N/A</v>
      </c>
    </row>
    <row r="496" spans="12:12" x14ac:dyDescent="0.25">
      <c r="L496" s="79" t="e">
        <f>VLOOKUP(H496,'Doctors Data'!$I:$J,2,FALSE)</f>
        <v>#N/A</v>
      </c>
    </row>
    <row r="497" spans="12:12" x14ac:dyDescent="0.25">
      <c r="L497" s="79" t="e">
        <f>VLOOKUP(H497,'Doctors Data'!$I:$J,2,FALSE)</f>
        <v>#N/A</v>
      </c>
    </row>
    <row r="498" spans="12:12" x14ac:dyDescent="0.25">
      <c r="L498" s="79" t="e">
        <f>VLOOKUP(H498,'Doctors Data'!$I:$J,2,FALSE)</f>
        <v>#N/A</v>
      </c>
    </row>
    <row r="499" spans="12:12" x14ac:dyDescent="0.25">
      <c r="L499" s="79" t="e">
        <f>VLOOKUP(H499,'Doctors Data'!$I:$J,2,FALSE)</f>
        <v>#N/A</v>
      </c>
    </row>
    <row r="500" spans="12:12" x14ac:dyDescent="0.25">
      <c r="L500" s="79" t="e">
        <f>VLOOKUP(H500,'Doctors Data'!$I:$J,2,FALSE)</f>
        <v>#N/A</v>
      </c>
    </row>
    <row r="501" spans="12:12" x14ac:dyDescent="0.25">
      <c r="L501" s="79" t="e">
        <f>VLOOKUP(H501,'Doctors Data'!$I:$J,2,FALSE)</f>
        <v>#N/A</v>
      </c>
    </row>
    <row r="502" spans="12:12" x14ac:dyDescent="0.25">
      <c r="L502" s="79" t="e">
        <f>VLOOKUP(H502,'Doctors Data'!$I:$J,2,FALSE)</f>
        <v>#N/A</v>
      </c>
    </row>
    <row r="503" spans="12:12" x14ac:dyDescent="0.25">
      <c r="L503" s="79" t="e">
        <f>VLOOKUP(H503,'Doctors Data'!$I:$J,2,FALSE)</f>
        <v>#N/A</v>
      </c>
    </row>
    <row r="504" spans="12:12" x14ac:dyDescent="0.25">
      <c r="L504" s="79" t="e">
        <f>VLOOKUP(H504,'Doctors Data'!$I:$J,2,FALSE)</f>
        <v>#N/A</v>
      </c>
    </row>
    <row r="505" spans="12:12" x14ac:dyDescent="0.25">
      <c r="L505" s="79" t="e">
        <f>VLOOKUP(H505,'Doctors Data'!$I:$J,2,FALSE)</f>
        <v>#N/A</v>
      </c>
    </row>
    <row r="506" spans="12:12" x14ac:dyDescent="0.25">
      <c r="L506" s="79" t="e">
        <f>VLOOKUP(H506,'Doctors Data'!$I:$J,2,FALSE)</f>
        <v>#N/A</v>
      </c>
    </row>
    <row r="507" spans="12:12" x14ac:dyDescent="0.25">
      <c r="L507" s="79" t="e">
        <f>VLOOKUP(H507,'Doctors Data'!$I:$J,2,FALSE)</f>
        <v>#N/A</v>
      </c>
    </row>
    <row r="508" spans="12:12" x14ac:dyDescent="0.25">
      <c r="L508" s="79" t="e">
        <f>VLOOKUP(H508,'Doctors Data'!$I:$J,2,FALSE)</f>
        <v>#N/A</v>
      </c>
    </row>
    <row r="509" spans="12:12" x14ac:dyDescent="0.25">
      <c r="L509" s="79" t="e">
        <f>VLOOKUP(H509,'Doctors Data'!$I:$J,2,FALSE)</f>
        <v>#N/A</v>
      </c>
    </row>
    <row r="510" spans="12:12" x14ac:dyDescent="0.25">
      <c r="L510" s="79" t="e">
        <f>VLOOKUP(H510,'Doctors Data'!$I:$J,2,FALSE)</f>
        <v>#N/A</v>
      </c>
    </row>
    <row r="511" spans="12:12" x14ac:dyDescent="0.25">
      <c r="L511" s="79" t="e">
        <f>VLOOKUP(H511,'Doctors Data'!$I:$J,2,FALSE)</f>
        <v>#N/A</v>
      </c>
    </row>
    <row r="512" spans="12:12" x14ac:dyDescent="0.25">
      <c r="L512" s="79" t="e">
        <f>VLOOKUP(H512,'Doctors Data'!$I:$J,2,FALSE)</f>
        <v>#N/A</v>
      </c>
    </row>
    <row r="513" spans="12:12" x14ac:dyDescent="0.25">
      <c r="L513" s="79" t="e">
        <f>VLOOKUP(H513,'Doctors Data'!$I:$J,2,FALSE)</f>
        <v>#N/A</v>
      </c>
    </row>
    <row r="514" spans="12:12" x14ac:dyDescent="0.25">
      <c r="L514" s="79" t="e">
        <f>VLOOKUP(H514,'Doctors Data'!$I:$J,2,FALSE)</f>
        <v>#N/A</v>
      </c>
    </row>
    <row r="515" spans="12:12" x14ac:dyDescent="0.25">
      <c r="L515" s="79" t="e">
        <f>VLOOKUP(H515,'Doctors Data'!$I:$J,2,FALSE)</f>
        <v>#N/A</v>
      </c>
    </row>
    <row r="516" spans="12:12" x14ac:dyDescent="0.25">
      <c r="L516" s="79" t="e">
        <f>VLOOKUP(H516,'Doctors Data'!$I:$J,2,FALSE)</f>
        <v>#N/A</v>
      </c>
    </row>
    <row r="517" spans="12:12" x14ac:dyDescent="0.25">
      <c r="L517" s="79" t="e">
        <f>VLOOKUP(H517,'Doctors Data'!$I:$J,2,FALSE)</f>
        <v>#N/A</v>
      </c>
    </row>
    <row r="518" spans="12:12" x14ac:dyDescent="0.25">
      <c r="L518" s="79" t="e">
        <f>VLOOKUP(H518,'Doctors Data'!$I:$J,2,FALSE)</f>
        <v>#N/A</v>
      </c>
    </row>
    <row r="519" spans="12:12" x14ac:dyDescent="0.25">
      <c r="L519" s="79" t="e">
        <f>VLOOKUP(H519,'Doctors Data'!$I:$J,2,FALSE)</f>
        <v>#N/A</v>
      </c>
    </row>
    <row r="520" spans="12:12" x14ac:dyDescent="0.25">
      <c r="L520" s="79" t="e">
        <f>VLOOKUP(H520,'Doctors Data'!$I:$J,2,FALSE)</f>
        <v>#N/A</v>
      </c>
    </row>
    <row r="521" spans="12:12" x14ac:dyDescent="0.25">
      <c r="L521" s="79" t="e">
        <f>VLOOKUP(H521,'Doctors Data'!$I:$J,2,FALSE)</f>
        <v>#N/A</v>
      </c>
    </row>
    <row r="522" spans="12:12" x14ac:dyDescent="0.25">
      <c r="L522" s="79" t="e">
        <f>VLOOKUP(H522,'Doctors Data'!$I:$J,2,FALSE)</f>
        <v>#N/A</v>
      </c>
    </row>
    <row r="523" spans="12:12" x14ac:dyDescent="0.25">
      <c r="L523" s="79" t="e">
        <f>VLOOKUP(H523,'Doctors Data'!$I:$J,2,FALSE)</f>
        <v>#N/A</v>
      </c>
    </row>
    <row r="524" spans="12:12" x14ac:dyDescent="0.25">
      <c r="L524" s="79" t="e">
        <f>VLOOKUP(H524,'Doctors Data'!$I:$J,2,FALSE)</f>
        <v>#N/A</v>
      </c>
    </row>
    <row r="525" spans="12:12" x14ac:dyDescent="0.25">
      <c r="L525" s="79" t="e">
        <f>VLOOKUP(H525,'Doctors Data'!$I:$J,2,FALSE)</f>
        <v>#N/A</v>
      </c>
    </row>
    <row r="526" spans="12:12" x14ac:dyDescent="0.25">
      <c r="L526" s="79" t="e">
        <f>VLOOKUP(H526,'Doctors Data'!$I:$J,2,FALSE)</f>
        <v>#N/A</v>
      </c>
    </row>
    <row r="527" spans="12:12" x14ac:dyDescent="0.25">
      <c r="L527" s="79" t="e">
        <f>VLOOKUP(H527,'Doctors Data'!$I:$J,2,FALSE)</f>
        <v>#N/A</v>
      </c>
    </row>
    <row r="528" spans="12:12" x14ac:dyDescent="0.25">
      <c r="L528" s="79" t="e">
        <f>VLOOKUP(H528,'Doctors Data'!$I:$J,2,FALSE)</f>
        <v>#N/A</v>
      </c>
    </row>
    <row r="529" spans="12:12" x14ac:dyDescent="0.25">
      <c r="L529" s="79" t="e">
        <f>VLOOKUP(H529,'Doctors Data'!$I:$J,2,FALSE)</f>
        <v>#N/A</v>
      </c>
    </row>
    <row r="530" spans="12:12" x14ac:dyDescent="0.25">
      <c r="L530" s="79" t="e">
        <f>VLOOKUP(H530,'Doctors Data'!$I:$J,2,FALSE)</f>
        <v>#N/A</v>
      </c>
    </row>
    <row r="531" spans="12:12" x14ac:dyDescent="0.25">
      <c r="L531" s="79" t="e">
        <f>VLOOKUP(H531,'Doctors Data'!$I:$J,2,FALSE)</f>
        <v>#N/A</v>
      </c>
    </row>
    <row r="532" spans="12:12" x14ac:dyDescent="0.25">
      <c r="L532" s="79" t="e">
        <f>VLOOKUP(H532,'Doctors Data'!$I:$J,2,FALSE)</f>
        <v>#N/A</v>
      </c>
    </row>
    <row r="533" spans="12:12" x14ac:dyDescent="0.25">
      <c r="L533" s="79" t="e">
        <f>VLOOKUP(H533,'Doctors Data'!$I:$J,2,FALSE)</f>
        <v>#N/A</v>
      </c>
    </row>
    <row r="534" spans="12:12" x14ac:dyDescent="0.25">
      <c r="L534" s="79" t="e">
        <f>VLOOKUP(H534,'Doctors Data'!$I:$J,2,FALSE)</f>
        <v>#N/A</v>
      </c>
    </row>
    <row r="535" spans="12:12" x14ac:dyDescent="0.25">
      <c r="L535" s="79" t="e">
        <f>VLOOKUP(H535,'Doctors Data'!$I:$J,2,FALSE)</f>
        <v>#N/A</v>
      </c>
    </row>
    <row r="536" spans="12:12" x14ac:dyDescent="0.25">
      <c r="L536" s="79" t="e">
        <f>VLOOKUP(H536,'Doctors Data'!$I:$J,2,FALSE)</f>
        <v>#N/A</v>
      </c>
    </row>
    <row r="537" spans="12:12" x14ac:dyDescent="0.25">
      <c r="L537" s="79" t="e">
        <f>VLOOKUP(H537,'Doctors Data'!$I:$J,2,FALSE)</f>
        <v>#N/A</v>
      </c>
    </row>
    <row r="538" spans="12:12" x14ac:dyDescent="0.25">
      <c r="L538" s="79" t="e">
        <f>VLOOKUP(H538,'Doctors Data'!$I:$J,2,FALSE)</f>
        <v>#N/A</v>
      </c>
    </row>
    <row r="539" spans="12:12" x14ac:dyDescent="0.25">
      <c r="L539" s="79" t="e">
        <f>VLOOKUP(H539,'Doctors Data'!$I:$J,2,FALSE)</f>
        <v>#N/A</v>
      </c>
    </row>
    <row r="540" spans="12:12" x14ac:dyDescent="0.25">
      <c r="L540" s="79" t="e">
        <f>VLOOKUP(H540,'Doctors Data'!$I:$J,2,FALSE)</f>
        <v>#N/A</v>
      </c>
    </row>
    <row r="541" spans="12:12" x14ac:dyDescent="0.25">
      <c r="L541" s="79" t="e">
        <f>VLOOKUP(H541,'Doctors Data'!$I:$J,2,FALSE)</f>
        <v>#N/A</v>
      </c>
    </row>
    <row r="542" spans="12:12" x14ac:dyDescent="0.25">
      <c r="L542" s="79" t="e">
        <f>VLOOKUP(H542,'Doctors Data'!$I:$J,2,FALSE)</f>
        <v>#N/A</v>
      </c>
    </row>
    <row r="543" spans="12:12" x14ac:dyDescent="0.25">
      <c r="L543" s="79" t="e">
        <f>VLOOKUP(H543,'Doctors Data'!$I:$J,2,FALSE)</f>
        <v>#N/A</v>
      </c>
    </row>
    <row r="544" spans="12:12" x14ac:dyDescent="0.25">
      <c r="L544" s="79" t="e">
        <f>VLOOKUP(H544,'Doctors Data'!$I:$J,2,FALSE)</f>
        <v>#N/A</v>
      </c>
    </row>
    <row r="545" spans="12:12" x14ac:dyDescent="0.25">
      <c r="L545" s="79" t="e">
        <f>VLOOKUP(H545,'Doctors Data'!$I:$J,2,FALSE)</f>
        <v>#N/A</v>
      </c>
    </row>
    <row r="546" spans="12:12" x14ac:dyDescent="0.25">
      <c r="L546" s="79" t="e">
        <f>VLOOKUP(H546,'Doctors Data'!$I:$J,2,FALSE)</f>
        <v>#N/A</v>
      </c>
    </row>
    <row r="547" spans="12:12" x14ac:dyDescent="0.25">
      <c r="L547" s="79" t="e">
        <f>VLOOKUP(H547,'Doctors Data'!$I:$J,2,FALSE)</f>
        <v>#N/A</v>
      </c>
    </row>
    <row r="548" spans="12:12" x14ac:dyDescent="0.25">
      <c r="L548" s="79" t="e">
        <f>VLOOKUP(H548,'Doctors Data'!$I:$J,2,FALSE)</f>
        <v>#N/A</v>
      </c>
    </row>
    <row r="549" spans="12:12" x14ac:dyDescent="0.25">
      <c r="L549" s="79" t="e">
        <f>VLOOKUP(H549,'Doctors Data'!$I:$J,2,FALSE)</f>
        <v>#N/A</v>
      </c>
    </row>
    <row r="550" spans="12:12" x14ac:dyDescent="0.25">
      <c r="L550" s="79" t="e">
        <f>VLOOKUP(H550,'Doctors Data'!$I:$J,2,FALSE)</f>
        <v>#N/A</v>
      </c>
    </row>
    <row r="551" spans="12:12" x14ac:dyDescent="0.25">
      <c r="L551" s="79" t="e">
        <f>VLOOKUP(H551,'Doctors Data'!$I:$J,2,FALSE)</f>
        <v>#N/A</v>
      </c>
    </row>
    <row r="552" spans="12:12" x14ac:dyDescent="0.25">
      <c r="L552" s="79" t="e">
        <f>VLOOKUP(H552,'Doctors Data'!$I:$J,2,FALSE)</f>
        <v>#N/A</v>
      </c>
    </row>
    <row r="553" spans="12:12" x14ac:dyDescent="0.25">
      <c r="L553" s="79" t="e">
        <f>VLOOKUP(H553,'Doctors Data'!$I:$J,2,FALSE)</f>
        <v>#N/A</v>
      </c>
    </row>
    <row r="554" spans="12:12" x14ac:dyDescent="0.25">
      <c r="L554" s="79" t="e">
        <f>VLOOKUP(H554,'Doctors Data'!$I:$J,2,FALSE)</f>
        <v>#N/A</v>
      </c>
    </row>
    <row r="555" spans="12:12" x14ac:dyDescent="0.25">
      <c r="L555" s="79" t="e">
        <f>VLOOKUP(H555,'Doctors Data'!$I:$J,2,FALSE)</f>
        <v>#N/A</v>
      </c>
    </row>
    <row r="556" spans="12:12" x14ac:dyDescent="0.25">
      <c r="L556" s="79" t="e">
        <f>VLOOKUP(H556,'Doctors Data'!$I:$J,2,FALSE)</f>
        <v>#N/A</v>
      </c>
    </row>
    <row r="557" spans="12:12" x14ac:dyDescent="0.25">
      <c r="L557" s="79" t="e">
        <f>VLOOKUP(H557,'Doctors Data'!$I:$J,2,FALSE)</f>
        <v>#N/A</v>
      </c>
    </row>
    <row r="558" spans="12:12" x14ac:dyDescent="0.25">
      <c r="L558" s="79" t="e">
        <f>VLOOKUP(H558,'Doctors Data'!$I:$J,2,FALSE)</f>
        <v>#N/A</v>
      </c>
    </row>
    <row r="559" spans="12:12" x14ac:dyDescent="0.25">
      <c r="L559" s="79" t="e">
        <f>VLOOKUP(H559,'Doctors Data'!$I:$J,2,FALSE)</f>
        <v>#N/A</v>
      </c>
    </row>
    <row r="560" spans="12:12" x14ac:dyDescent="0.25">
      <c r="L560" s="79" t="e">
        <f>VLOOKUP(H560,'Doctors Data'!$I:$J,2,FALSE)</f>
        <v>#N/A</v>
      </c>
    </row>
    <row r="561" spans="12:12" x14ac:dyDescent="0.25">
      <c r="L561" s="79" t="e">
        <f>VLOOKUP(H561,'Doctors Data'!$I:$J,2,FALSE)</f>
        <v>#N/A</v>
      </c>
    </row>
    <row r="562" spans="12:12" x14ac:dyDescent="0.25">
      <c r="L562" s="79" t="e">
        <f>VLOOKUP(H562,'Doctors Data'!$I:$J,2,FALSE)</f>
        <v>#N/A</v>
      </c>
    </row>
    <row r="563" spans="12:12" x14ac:dyDescent="0.25">
      <c r="L563" s="79" t="e">
        <f>VLOOKUP(H563,'Doctors Data'!$I:$J,2,FALSE)</f>
        <v>#N/A</v>
      </c>
    </row>
    <row r="564" spans="12:12" x14ac:dyDescent="0.25">
      <c r="L564" s="79" t="e">
        <f>VLOOKUP(H564,'Doctors Data'!$I:$J,2,FALSE)</f>
        <v>#N/A</v>
      </c>
    </row>
    <row r="565" spans="12:12" x14ac:dyDescent="0.25">
      <c r="L565" s="79" t="e">
        <f>VLOOKUP(H565,'Doctors Data'!$I:$J,2,FALSE)</f>
        <v>#N/A</v>
      </c>
    </row>
    <row r="566" spans="12:12" x14ac:dyDescent="0.25">
      <c r="L566" s="79" t="e">
        <f>VLOOKUP(H566,'Doctors Data'!$I:$J,2,FALSE)</f>
        <v>#N/A</v>
      </c>
    </row>
    <row r="567" spans="12:12" x14ac:dyDescent="0.25">
      <c r="L567" s="79" t="e">
        <f>VLOOKUP(H567,'Doctors Data'!$I:$J,2,FALSE)</f>
        <v>#N/A</v>
      </c>
    </row>
    <row r="568" spans="12:12" x14ac:dyDescent="0.25">
      <c r="L568" s="79" t="e">
        <f>VLOOKUP(H568,'Doctors Data'!$I:$J,2,FALSE)</f>
        <v>#N/A</v>
      </c>
    </row>
    <row r="569" spans="12:12" x14ac:dyDescent="0.25">
      <c r="L569" s="79" t="e">
        <f>VLOOKUP(H569,'Doctors Data'!$I:$J,2,FALSE)</f>
        <v>#N/A</v>
      </c>
    </row>
    <row r="570" spans="12:12" x14ac:dyDescent="0.25">
      <c r="L570" s="79" t="e">
        <f>VLOOKUP(H570,'Doctors Data'!$I:$J,2,FALSE)</f>
        <v>#N/A</v>
      </c>
    </row>
    <row r="571" spans="12:12" x14ac:dyDescent="0.25">
      <c r="L571" s="79" t="e">
        <f>VLOOKUP(H571,'Doctors Data'!$I:$J,2,FALSE)</f>
        <v>#N/A</v>
      </c>
    </row>
    <row r="572" spans="12:12" x14ac:dyDescent="0.25">
      <c r="L572" s="79" t="e">
        <f>VLOOKUP(H572,'Doctors Data'!$I:$J,2,FALSE)</f>
        <v>#N/A</v>
      </c>
    </row>
    <row r="573" spans="12:12" x14ac:dyDescent="0.25">
      <c r="L573" s="79" t="e">
        <f>VLOOKUP(H573,'Doctors Data'!$I:$J,2,FALSE)</f>
        <v>#N/A</v>
      </c>
    </row>
    <row r="574" spans="12:12" x14ac:dyDescent="0.25">
      <c r="L574" s="79" t="e">
        <f>VLOOKUP(H574,'Doctors Data'!$I:$J,2,FALSE)</f>
        <v>#N/A</v>
      </c>
    </row>
    <row r="575" spans="12:12" x14ac:dyDescent="0.25">
      <c r="L575" s="79" t="e">
        <f>VLOOKUP(H575,'Doctors Data'!$I:$J,2,FALSE)</f>
        <v>#N/A</v>
      </c>
    </row>
    <row r="576" spans="12:12" x14ac:dyDescent="0.25">
      <c r="L576" s="79" t="e">
        <f>VLOOKUP(H576,'Doctors Data'!$I:$J,2,FALSE)</f>
        <v>#N/A</v>
      </c>
    </row>
    <row r="577" spans="12:12" x14ac:dyDescent="0.25">
      <c r="L577" s="79" t="e">
        <f>VLOOKUP(H577,'Doctors Data'!$I:$J,2,FALSE)</f>
        <v>#N/A</v>
      </c>
    </row>
    <row r="578" spans="12:12" x14ac:dyDescent="0.25">
      <c r="L578" s="79" t="e">
        <f>VLOOKUP(H578,'Doctors Data'!$I:$J,2,FALSE)</f>
        <v>#N/A</v>
      </c>
    </row>
    <row r="579" spans="12:12" x14ac:dyDescent="0.25">
      <c r="L579" s="79" t="e">
        <f>VLOOKUP(H579,'Doctors Data'!$I:$J,2,FALSE)</f>
        <v>#N/A</v>
      </c>
    </row>
    <row r="580" spans="12:12" x14ac:dyDescent="0.25">
      <c r="L580" s="79" t="e">
        <f>VLOOKUP(H580,'Doctors Data'!$I:$J,2,FALSE)</f>
        <v>#N/A</v>
      </c>
    </row>
    <row r="581" spans="12:12" x14ac:dyDescent="0.25">
      <c r="L581" s="79" t="e">
        <f>VLOOKUP(H581,'Doctors Data'!$I:$J,2,FALSE)</f>
        <v>#N/A</v>
      </c>
    </row>
    <row r="582" spans="12:12" x14ac:dyDescent="0.25">
      <c r="L582" s="79" t="e">
        <f>VLOOKUP(H582,'Doctors Data'!$I:$J,2,FALSE)</f>
        <v>#N/A</v>
      </c>
    </row>
    <row r="583" spans="12:12" x14ac:dyDescent="0.25">
      <c r="L583" s="79" t="e">
        <f>VLOOKUP(H583,'Doctors Data'!$I:$J,2,FALSE)</f>
        <v>#N/A</v>
      </c>
    </row>
    <row r="584" spans="12:12" x14ac:dyDescent="0.25">
      <c r="L584" s="79" t="e">
        <f>VLOOKUP(H584,'Doctors Data'!$I:$J,2,FALSE)</f>
        <v>#N/A</v>
      </c>
    </row>
    <row r="585" spans="12:12" x14ac:dyDescent="0.25">
      <c r="L585" s="79" t="e">
        <f>VLOOKUP(H585,'Doctors Data'!$I:$J,2,FALSE)</f>
        <v>#N/A</v>
      </c>
    </row>
    <row r="586" spans="12:12" x14ac:dyDescent="0.25">
      <c r="L586" s="79" t="e">
        <f>VLOOKUP(H586,'Doctors Data'!$I:$J,2,FALSE)</f>
        <v>#N/A</v>
      </c>
    </row>
    <row r="587" spans="12:12" x14ac:dyDescent="0.25">
      <c r="L587" s="79" t="e">
        <f>VLOOKUP(H587,'Doctors Data'!$I:$J,2,FALSE)</f>
        <v>#N/A</v>
      </c>
    </row>
    <row r="588" spans="12:12" x14ac:dyDescent="0.25">
      <c r="L588" s="79" t="e">
        <f>VLOOKUP(H588,'Doctors Data'!$I:$J,2,FALSE)</f>
        <v>#N/A</v>
      </c>
    </row>
    <row r="589" spans="12:12" x14ac:dyDescent="0.25">
      <c r="L589" s="79" t="e">
        <f>VLOOKUP(H589,'Doctors Data'!$I:$J,2,FALSE)</f>
        <v>#N/A</v>
      </c>
    </row>
    <row r="590" spans="12:12" x14ac:dyDescent="0.25">
      <c r="L590" s="79" t="e">
        <f>VLOOKUP(H590,'Doctors Data'!$I:$J,2,FALSE)</f>
        <v>#N/A</v>
      </c>
    </row>
    <row r="591" spans="12:12" x14ac:dyDescent="0.25">
      <c r="L591" s="79" t="e">
        <f>VLOOKUP(H591,'Doctors Data'!$I:$J,2,FALSE)</f>
        <v>#N/A</v>
      </c>
    </row>
    <row r="592" spans="12:12" x14ac:dyDescent="0.25">
      <c r="L592" s="79" t="e">
        <f>VLOOKUP(H592,'Doctors Data'!$I:$J,2,FALSE)</f>
        <v>#N/A</v>
      </c>
    </row>
    <row r="593" spans="12:12" x14ac:dyDescent="0.25">
      <c r="L593" s="79" t="e">
        <f>VLOOKUP(H593,'Doctors Data'!$I:$J,2,FALSE)</f>
        <v>#N/A</v>
      </c>
    </row>
    <row r="594" spans="12:12" x14ac:dyDescent="0.25">
      <c r="L594" s="79" t="e">
        <f>VLOOKUP(H594,'Doctors Data'!$I:$J,2,FALSE)</f>
        <v>#N/A</v>
      </c>
    </row>
    <row r="595" spans="12:12" x14ac:dyDescent="0.25">
      <c r="L595" s="79" t="e">
        <f>VLOOKUP(H595,'Doctors Data'!$I:$J,2,FALSE)</f>
        <v>#N/A</v>
      </c>
    </row>
    <row r="596" spans="12:12" x14ac:dyDescent="0.25">
      <c r="L596" s="79" t="e">
        <f>VLOOKUP(H596,'Doctors Data'!$I:$J,2,FALSE)</f>
        <v>#N/A</v>
      </c>
    </row>
    <row r="597" spans="12:12" x14ac:dyDescent="0.25">
      <c r="L597" s="79" t="e">
        <f>VLOOKUP(H597,'Doctors Data'!$I:$J,2,FALSE)</f>
        <v>#N/A</v>
      </c>
    </row>
    <row r="598" spans="12:12" x14ac:dyDescent="0.25">
      <c r="L598" s="79" t="e">
        <f>VLOOKUP(H598,'Doctors Data'!$I:$J,2,FALSE)</f>
        <v>#N/A</v>
      </c>
    </row>
    <row r="599" spans="12:12" x14ac:dyDescent="0.25">
      <c r="L599" s="79" t="e">
        <f>VLOOKUP(H599,'Doctors Data'!$I:$J,2,FALSE)</f>
        <v>#N/A</v>
      </c>
    </row>
    <row r="600" spans="12:12" x14ac:dyDescent="0.25">
      <c r="L600" s="79" t="e">
        <f>VLOOKUP(H600,'Doctors Data'!$I:$J,2,FALSE)</f>
        <v>#N/A</v>
      </c>
    </row>
    <row r="601" spans="12:12" x14ac:dyDescent="0.25">
      <c r="L601" s="79" t="e">
        <f>VLOOKUP(H601,'Doctors Data'!$I:$J,2,FALSE)</f>
        <v>#N/A</v>
      </c>
    </row>
    <row r="602" spans="12:12" x14ac:dyDescent="0.25">
      <c r="L602" s="79" t="e">
        <f>VLOOKUP(H602,'Doctors Data'!$I:$J,2,FALSE)</f>
        <v>#N/A</v>
      </c>
    </row>
    <row r="603" spans="12:12" x14ac:dyDescent="0.25">
      <c r="L603" s="79" t="e">
        <f>VLOOKUP(H603,'Doctors Data'!$I:$J,2,FALSE)</f>
        <v>#N/A</v>
      </c>
    </row>
    <row r="604" spans="12:12" x14ac:dyDescent="0.25">
      <c r="L604" s="79" t="e">
        <f>VLOOKUP(H604,'Doctors Data'!$I:$J,2,FALSE)</f>
        <v>#N/A</v>
      </c>
    </row>
    <row r="605" spans="12:12" x14ac:dyDescent="0.25">
      <c r="L605" s="79" t="e">
        <f>VLOOKUP(H605,'Doctors Data'!$I:$J,2,FALSE)</f>
        <v>#N/A</v>
      </c>
    </row>
    <row r="606" spans="12:12" x14ac:dyDescent="0.25">
      <c r="L606" s="79" t="e">
        <f>VLOOKUP(H606,'Doctors Data'!$I:$J,2,FALSE)</f>
        <v>#N/A</v>
      </c>
    </row>
    <row r="607" spans="12:12" x14ac:dyDescent="0.25">
      <c r="L607" s="79" t="e">
        <f>VLOOKUP(H607,'Doctors Data'!$I:$J,2,FALSE)</f>
        <v>#N/A</v>
      </c>
    </row>
    <row r="608" spans="12:12" x14ac:dyDescent="0.25">
      <c r="L608" s="79" t="e">
        <f>VLOOKUP(H608,'Doctors Data'!$I:$J,2,FALSE)</f>
        <v>#N/A</v>
      </c>
    </row>
    <row r="609" spans="12:12" x14ac:dyDescent="0.25">
      <c r="L609" s="79" t="e">
        <f>VLOOKUP(H609,'Doctors Data'!$I:$J,2,FALSE)</f>
        <v>#N/A</v>
      </c>
    </row>
    <row r="610" spans="12:12" x14ac:dyDescent="0.25">
      <c r="L610" s="79" t="e">
        <f>VLOOKUP(H610,'Doctors Data'!$I:$J,2,FALSE)</f>
        <v>#N/A</v>
      </c>
    </row>
    <row r="611" spans="12:12" x14ac:dyDescent="0.25">
      <c r="L611" s="79" t="e">
        <f>VLOOKUP(H611,'Doctors Data'!$I:$J,2,FALSE)</f>
        <v>#N/A</v>
      </c>
    </row>
    <row r="612" spans="12:12" x14ac:dyDescent="0.25">
      <c r="L612" s="79" t="e">
        <f>VLOOKUP(H612,'Doctors Data'!$I:$J,2,FALSE)</f>
        <v>#N/A</v>
      </c>
    </row>
    <row r="613" spans="12:12" x14ac:dyDescent="0.25">
      <c r="L613" s="79" t="e">
        <f>VLOOKUP(H613,'Doctors Data'!$I:$J,2,FALSE)</f>
        <v>#N/A</v>
      </c>
    </row>
    <row r="614" spans="12:12" x14ac:dyDescent="0.25">
      <c r="L614" s="79" t="e">
        <f>VLOOKUP(H614,'Doctors Data'!$I:$J,2,FALSE)</f>
        <v>#N/A</v>
      </c>
    </row>
    <row r="615" spans="12:12" x14ac:dyDescent="0.25">
      <c r="L615" s="79" t="e">
        <f>VLOOKUP(H615,'Doctors Data'!$I:$J,2,FALSE)</f>
        <v>#N/A</v>
      </c>
    </row>
    <row r="616" spans="12:12" x14ac:dyDescent="0.25">
      <c r="L616" s="79" t="e">
        <f>VLOOKUP(H616,'Doctors Data'!$I:$J,2,FALSE)</f>
        <v>#N/A</v>
      </c>
    </row>
    <row r="617" spans="12:12" x14ac:dyDescent="0.25">
      <c r="L617" s="79" t="e">
        <f>VLOOKUP(H617,'Doctors Data'!$I:$J,2,FALSE)</f>
        <v>#N/A</v>
      </c>
    </row>
    <row r="618" spans="12:12" x14ac:dyDescent="0.25">
      <c r="L618" s="79" t="e">
        <f>VLOOKUP(H618,'Doctors Data'!$I:$J,2,FALSE)</f>
        <v>#N/A</v>
      </c>
    </row>
    <row r="619" spans="12:12" x14ac:dyDescent="0.25">
      <c r="L619" s="79" t="e">
        <f>VLOOKUP(H619,'Doctors Data'!$I:$J,2,FALSE)</f>
        <v>#N/A</v>
      </c>
    </row>
    <row r="620" spans="12:12" x14ac:dyDescent="0.25">
      <c r="L620" s="79" t="e">
        <f>VLOOKUP(H620,'Doctors Data'!$I:$J,2,FALSE)</f>
        <v>#N/A</v>
      </c>
    </row>
    <row r="621" spans="12:12" x14ac:dyDescent="0.25">
      <c r="L621" s="79" t="e">
        <f>VLOOKUP(H621,'Doctors Data'!$I:$J,2,FALSE)</f>
        <v>#N/A</v>
      </c>
    </row>
    <row r="622" spans="12:12" x14ac:dyDescent="0.25">
      <c r="L622" s="79" t="e">
        <f>VLOOKUP(H622,'Doctors Data'!$I:$J,2,FALSE)</f>
        <v>#N/A</v>
      </c>
    </row>
    <row r="623" spans="12:12" x14ac:dyDescent="0.25">
      <c r="L623" s="79" t="e">
        <f>VLOOKUP(H623,'Doctors Data'!$I:$J,2,FALSE)</f>
        <v>#N/A</v>
      </c>
    </row>
    <row r="624" spans="12:12" x14ac:dyDescent="0.25">
      <c r="L624" s="79" t="e">
        <f>VLOOKUP(H624,'Doctors Data'!$I:$J,2,FALSE)</f>
        <v>#N/A</v>
      </c>
    </row>
    <row r="625" spans="12:12" x14ac:dyDescent="0.25">
      <c r="L625" s="79" t="e">
        <f>VLOOKUP(H625,'Doctors Data'!$I:$J,2,FALSE)</f>
        <v>#N/A</v>
      </c>
    </row>
    <row r="626" spans="12:12" x14ac:dyDescent="0.25">
      <c r="L626" s="79" t="e">
        <f>VLOOKUP(H626,'Doctors Data'!$I:$J,2,FALSE)</f>
        <v>#N/A</v>
      </c>
    </row>
    <row r="627" spans="12:12" x14ac:dyDescent="0.25">
      <c r="L627" s="79" t="e">
        <f>VLOOKUP(H627,'Doctors Data'!$I:$J,2,FALSE)</f>
        <v>#N/A</v>
      </c>
    </row>
    <row r="628" spans="12:12" x14ac:dyDescent="0.25">
      <c r="L628" s="79" t="e">
        <f>VLOOKUP(H628,'Doctors Data'!$I:$J,2,FALSE)</f>
        <v>#N/A</v>
      </c>
    </row>
    <row r="629" spans="12:12" x14ac:dyDescent="0.25">
      <c r="L629" s="79" t="e">
        <f>VLOOKUP(H629,'Doctors Data'!$I:$J,2,FALSE)</f>
        <v>#N/A</v>
      </c>
    </row>
    <row r="630" spans="12:12" x14ac:dyDescent="0.25">
      <c r="L630" s="79" t="e">
        <f>VLOOKUP(H630,'Doctors Data'!$I:$J,2,FALSE)</f>
        <v>#N/A</v>
      </c>
    </row>
    <row r="631" spans="12:12" x14ac:dyDescent="0.25">
      <c r="L631" s="79" t="e">
        <f>VLOOKUP(H631,'Doctors Data'!$I:$J,2,FALSE)</f>
        <v>#N/A</v>
      </c>
    </row>
    <row r="632" spans="12:12" x14ac:dyDescent="0.25">
      <c r="L632" s="79" t="e">
        <f>VLOOKUP(H632,'Doctors Data'!$I:$J,2,FALSE)</f>
        <v>#N/A</v>
      </c>
    </row>
    <row r="633" spans="12:12" x14ac:dyDescent="0.25">
      <c r="L633" s="79" t="e">
        <f>VLOOKUP(H633,'Doctors Data'!$I:$J,2,FALSE)</f>
        <v>#N/A</v>
      </c>
    </row>
    <row r="634" spans="12:12" x14ac:dyDescent="0.25">
      <c r="L634" s="79" t="e">
        <f>VLOOKUP(H634,'Doctors Data'!$I:$J,2,FALSE)</f>
        <v>#N/A</v>
      </c>
    </row>
    <row r="635" spans="12:12" x14ac:dyDescent="0.25">
      <c r="L635" s="79" t="e">
        <f>VLOOKUP(H635,'Doctors Data'!$I:$J,2,FALSE)</f>
        <v>#N/A</v>
      </c>
    </row>
    <row r="636" spans="12:12" x14ac:dyDescent="0.25">
      <c r="L636" s="79" t="e">
        <f>VLOOKUP(H636,'Doctors Data'!$I:$J,2,FALSE)</f>
        <v>#N/A</v>
      </c>
    </row>
    <row r="637" spans="12:12" x14ac:dyDescent="0.25">
      <c r="L637" s="79" t="e">
        <f>VLOOKUP(H637,'Doctors Data'!$I:$J,2,FALSE)</f>
        <v>#N/A</v>
      </c>
    </row>
    <row r="638" spans="12:12" x14ac:dyDescent="0.25">
      <c r="L638" s="79" t="e">
        <f>VLOOKUP(H638,'Doctors Data'!$I:$J,2,FALSE)</f>
        <v>#N/A</v>
      </c>
    </row>
    <row r="639" spans="12:12" x14ac:dyDescent="0.25">
      <c r="L639" s="79" t="e">
        <f>VLOOKUP(H639,'Doctors Data'!$I:$J,2,FALSE)</f>
        <v>#N/A</v>
      </c>
    </row>
    <row r="640" spans="12:12" x14ac:dyDescent="0.25">
      <c r="L640" s="79" t="e">
        <f>VLOOKUP(H640,'Doctors Data'!$I:$J,2,FALSE)</f>
        <v>#N/A</v>
      </c>
    </row>
    <row r="641" spans="12:12" x14ac:dyDescent="0.25">
      <c r="L641" s="79" t="e">
        <f>VLOOKUP(H641,'Doctors Data'!$I:$J,2,FALSE)</f>
        <v>#N/A</v>
      </c>
    </row>
    <row r="642" spans="12:12" x14ac:dyDescent="0.25">
      <c r="L642" s="79" t="e">
        <f>VLOOKUP(H642,'Doctors Data'!$I:$J,2,FALSE)</f>
        <v>#N/A</v>
      </c>
    </row>
    <row r="643" spans="12:12" x14ac:dyDescent="0.25">
      <c r="L643" s="79" t="e">
        <f>VLOOKUP(H643,'Doctors Data'!$I:$J,2,FALSE)</f>
        <v>#N/A</v>
      </c>
    </row>
    <row r="644" spans="12:12" x14ac:dyDescent="0.25">
      <c r="L644" s="79" t="e">
        <f>VLOOKUP(H644,'Doctors Data'!$I:$J,2,FALSE)</f>
        <v>#N/A</v>
      </c>
    </row>
    <row r="645" spans="12:12" x14ac:dyDescent="0.25">
      <c r="L645" s="79" t="e">
        <f>VLOOKUP(H645,'Doctors Data'!$I:$J,2,FALSE)</f>
        <v>#N/A</v>
      </c>
    </row>
    <row r="646" spans="12:12" x14ac:dyDescent="0.25">
      <c r="L646" s="79" t="e">
        <f>VLOOKUP(H646,'Doctors Data'!$I:$J,2,FALSE)</f>
        <v>#N/A</v>
      </c>
    </row>
    <row r="647" spans="12:12" x14ac:dyDescent="0.25">
      <c r="L647" s="79" t="e">
        <f>VLOOKUP(H647,'Doctors Data'!$I:$J,2,FALSE)</f>
        <v>#N/A</v>
      </c>
    </row>
    <row r="648" spans="12:12" x14ac:dyDescent="0.25">
      <c r="L648" s="79" t="e">
        <f>VLOOKUP(H648,'Doctors Data'!$I:$J,2,FALSE)</f>
        <v>#N/A</v>
      </c>
    </row>
    <row r="649" spans="12:12" x14ac:dyDescent="0.25">
      <c r="L649" s="79" t="e">
        <f>VLOOKUP(H649,'Doctors Data'!$I:$J,2,FALSE)</f>
        <v>#N/A</v>
      </c>
    </row>
    <row r="650" spans="12:12" x14ac:dyDescent="0.25">
      <c r="L650" s="79" t="e">
        <f>VLOOKUP(H650,'Doctors Data'!$I:$J,2,FALSE)</f>
        <v>#N/A</v>
      </c>
    </row>
    <row r="651" spans="12:12" x14ac:dyDescent="0.25">
      <c r="L651" s="79" t="e">
        <f>VLOOKUP(H651,'Doctors Data'!$I:$J,2,FALSE)</f>
        <v>#N/A</v>
      </c>
    </row>
    <row r="652" spans="12:12" x14ac:dyDescent="0.25">
      <c r="L652" s="79" t="e">
        <f>VLOOKUP(H652,'Doctors Data'!$I:$J,2,FALSE)</f>
        <v>#N/A</v>
      </c>
    </row>
    <row r="653" spans="12:12" x14ac:dyDescent="0.25">
      <c r="L653" s="79" t="e">
        <f>VLOOKUP(H653,'Doctors Data'!$I:$J,2,FALSE)</f>
        <v>#N/A</v>
      </c>
    </row>
    <row r="654" spans="12:12" x14ac:dyDescent="0.25">
      <c r="L654" s="79" t="e">
        <f>VLOOKUP(H654,'Doctors Data'!$I:$J,2,FALSE)</f>
        <v>#N/A</v>
      </c>
    </row>
    <row r="655" spans="12:12" x14ac:dyDescent="0.25">
      <c r="L655" s="79" t="e">
        <f>VLOOKUP(H655,'Doctors Data'!$I:$J,2,FALSE)</f>
        <v>#N/A</v>
      </c>
    </row>
    <row r="656" spans="12:12" x14ac:dyDescent="0.25">
      <c r="L656" s="79" t="e">
        <f>VLOOKUP(H656,'Doctors Data'!$I:$J,2,FALSE)</f>
        <v>#N/A</v>
      </c>
    </row>
    <row r="657" spans="12:12" x14ac:dyDescent="0.25">
      <c r="L657" s="79" t="e">
        <f>VLOOKUP(H657,'Doctors Data'!$I:$J,2,FALSE)</f>
        <v>#N/A</v>
      </c>
    </row>
    <row r="658" spans="12:12" x14ac:dyDescent="0.25">
      <c r="L658" s="79" t="e">
        <f>VLOOKUP(H658,'Doctors Data'!$I:$J,2,FALSE)</f>
        <v>#N/A</v>
      </c>
    </row>
    <row r="659" spans="12:12" x14ac:dyDescent="0.25">
      <c r="L659" s="79" t="e">
        <f>VLOOKUP(H659,'Doctors Data'!$I:$J,2,FALSE)</f>
        <v>#N/A</v>
      </c>
    </row>
    <row r="660" spans="12:12" x14ac:dyDescent="0.25">
      <c r="L660" s="79" t="e">
        <f>VLOOKUP(H660,'Doctors Data'!$I:$J,2,FALSE)</f>
        <v>#N/A</v>
      </c>
    </row>
    <row r="661" spans="12:12" x14ac:dyDescent="0.25">
      <c r="L661" s="79" t="e">
        <f>VLOOKUP(H661,'Doctors Data'!$I:$J,2,FALSE)</f>
        <v>#N/A</v>
      </c>
    </row>
    <row r="662" spans="12:12" x14ac:dyDescent="0.25">
      <c r="L662" s="79" t="e">
        <f>VLOOKUP(H662,'Doctors Data'!$I:$J,2,FALSE)</f>
        <v>#N/A</v>
      </c>
    </row>
    <row r="663" spans="12:12" x14ac:dyDescent="0.25">
      <c r="L663" s="79" t="e">
        <f>VLOOKUP(H663,'Doctors Data'!$I:$J,2,FALSE)</f>
        <v>#N/A</v>
      </c>
    </row>
    <row r="664" spans="12:12" x14ac:dyDescent="0.25">
      <c r="L664" s="79" t="e">
        <f>VLOOKUP(H664,'Doctors Data'!$I:$J,2,FALSE)</f>
        <v>#N/A</v>
      </c>
    </row>
    <row r="665" spans="12:12" x14ac:dyDescent="0.25">
      <c r="L665" s="79" t="e">
        <f>VLOOKUP(H665,'Doctors Data'!$I:$J,2,FALSE)</f>
        <v>#N/A</v>
      </c>
    </row>
    <row r="666" spans="12:12" x14ac:dyDescent="0.25">
      <c r="L666" s="79" t="e">
        <f>VLOOKUP(H666,'Doctors Data'!$I:$J,2,FALSE)</f>
        <v>#N/A</v>
      </c>
    </row>
    <row r="667" spans="12:12" x14ac:dyDescent="0.25">
      <c r="L667" s="79" t="e">
        <f>VLOOKUP(H667,'Doctors Data'!$I:$J,2,FALSE)</f>
        <v>#N/A</v>
      </c>
    </row>
    <row r="668" spans="12:12" x14ac:dyDescent="0.25">
      <c r="L668" s="79" t="e">
        <f>VLOOKUP(H668,'Doctors Data'!$I:$J,2,FALSE)</f>
        <v>#N/A</v>
      </c>
    </row>
    <row r="669" spans="12:12" x14ac:dyDescent="0.25">
      <c r="L669" s="79" t="e">
        <f>VLOOKUP(H669,'Doctors Data'!$I:$J,2,FALSE)</f>
        <v>#N/A</v>
      </c>
    </row>
    <row r="670" spans="12:12" x14ac:dyDescent="0.25">
      <c r="L670" s="79" t="e">
        <f>VLOOKUP(H670,'Doctors Data'!$I:$J,2,FALSE)</f>
        <v>#N/A</v>
      </c>
    </row>
    <row r="671" spans="12:12" x14ac:dyDescent="0.25">
      <c r="L671" s="79" t="e">
        <f>VLOOKUP(H671,'Doctors Data'!$I:$J,2,FALSE)</f>
        <v>#N/A</v>
      </c>
    </row>
    <row r="672" spans="12:12" x14ac:dyDescent="0.25">
      <c r="L672" s="79" t="e">
        <f>VLOOKUP(H672,'Doctors Data'!$I:$J,2,FALSE)</f>
        <v>#N/A</v>
      </c>
    </row>
    <row r="673" spans="12:12" x14ac:dyDescent="0.25">
      <c r="L673" s="79" t="e">
        <f>VLOOKUP(H673,'Doctors Data'!$I:$J,2,FALSE)</f>
        <v>#N/A</v>
      </c>
    </row>
    <row r="674" spans="12:12" x14ac:dyDescent="0.25">
      <c r="L674" s="79" t="e">
        <f>VLOOKUP(H674,'Doctors Data'!$I:$J,2,FALSE)</f>
        <v>#N/A</v>
      </c>
    </row>
    <row r="675" spans="12:12" x14ac:dyDescent="0.25">
      <c r="L675" s="79" t="e">
        <f>VLOOKUP(H675,'Doctors Data'!$I:$J,2,FALSE)</f>
        <v>#N/A</v>
      </c>
    </row>
    <row r="676" spans="12:12" x14ac:dyDescent="0.25">
      <c r="L676" s="79" t="e">
        <f>VLOOKUP(H676,'Doctors Data'!$I:$J,2,FALSE)</f>
        <v>#N/A</v>
      </c>
    </row>
    <row r="677" spans="12:12" x14ac:dyDescent="0.25">
      <c r="L677" s="79" t="e">
        <f>VLOOKUP(H677,'Doctors Data'!$I:$J,2,FALSE)</f>
        <v>#N/A</v>
      </c>
    </row>
    <row r="678" spans="12:12" x14ac:dyDescent="0.25">
      <c r="L678" s="79" t="e">
        <f>VLOOKUP(H678,'Doctors Data'!$I:$J,2,FALSE)</f>
        <v>#N/A</v>
      </c>
    </row>
    <row r="679" spans="12:12" x14ac:dyDescent="0.25">
      <c r="L679" s="79" t="e">
        <f>VLOOKUP(H679,'Doctors Data'!$I:$J,2,FALSE)</f>
        <v>#N/A</v>
      </c>
    </row>
    <row r="680" spans="12:12" x14ac:dyDescent="0.25">
      <c r="L680" s="79" t="e">
        <f>VLOOKUP(H680,'Doctors Data'!$I:$J,2,FALSE)</f>
        <v>#N/A</v>
      </c>
    </row>
    <row r="681" spans="12:12" x14ac:dyDescent="0.25">
      <c r="L681" s="79" t="e">
        <f>VLOOKUP(H681,'Doctors Data'!$I:$J,2,FALSE)</f>
        <v>#N/A</v>
      </c>
    </row>
    <row r="682" spans="12:12" x14ac:dyDescent="0.25">
      <c r="L682" s="79" t="e">
        <f>VLOOKUP(H682,'Doctors Data'!$I:$J,2,FALSE)</f>
        <v>#N/A</v>
      </c>
    </row>
    <row r="683" spans="12:12" x14ac:dyDescent="0.25">
      <c r="L683" s="79" t="e">
        <f>VLOOKUP(H683,'Doctors Data'!$I:$J,2,FALSE)</f>
        <v>#N/A</v>
      </c>
    </row>
    <row r="684" spans="12:12" x14ac:dyDescent="0.25">
      <c r="L684" s="79" t="e">
        <f>VLOOKUP(H684,'Doctors Data'!$I:$J,2,FALSE)</f>
        <v>#N/A</v>
      </c>
    </row>
    <row r="685" spans="12:12" x14ac:dyDescent="0.25">
      <c r="L685" s="79" t="e">
        <f>VLOOKUP(H685,'Doctors Data'!$I:$J,2,FALSE)</f>
        <v>#N/A</v>
      </c>
    </row>
    <row r="686" spans="12:12" x14ac:dyDescent="0.25">
      <c r="L686" s="79" t="e">
        <f>VLOOKUP(H686,'Doctors Data'!$I:$J,2,FALSE)</f>
        <v>#N/A</v>
      </c>
    </row>
    <row r="687" spans="12:12" x14ac:dyDescent="0.25">
      <c r="L687" s="79" t="e">
        <f>VLOOKUP(H687,'Doctors Data'!$I:$J,2,FALSE)</f>
        <v>#N/A</v>
      </c>
    </row>
    <row r="688" spans="12:12" x14ac:dyDescent="0.25">
      <c r="L688" s="79" t="e">
        <f>VLOOKUP(H688,'Doctors Data'!$I:$J,2,FALSE)</f>
        <v>#N/A</v>
      </c>
    </row>
    <row r="689" spans="12:12" x14ac:dyDescent="0.25">
      <c r="L689" s="79" t="e">
        <f>VLOOKUP(H689,'Doctors Data'!$I:$J,2,FALSE)</f>
        <v>#N/A</v>
      </c>
    </row>
    <row r="690" spans="12:12" x14ac:dyDescent="0.25">
      <c r="L690" s="79" t="e">
        <f>VLOOKUP(H690,'Doctors Data'!$I:$J,2,FALSE)</f>
        <v>#N/A</v>
      </c>
    </row>
    <row r="691" spans="12:12" x14ac:dyDescent="0.25">
      <c r="L691" s="79" t="e">
        <f>VLOOKUP(H691,'Doctors Data'!$I:$J,2,FALSE)</f>
        <v>#N/A</v>
      </c>
    </row>
    <row r="692" spans="12:12" x14ac:dyDescent="0.25">
      <c r="L692" s="79" t="e">
        <f>VLOOKUP(H692,'Doctors Data'!$I:$J,2,FALSE)</f>
        <v>#N/A</v>
      </c>
    </row>
    <row r="693" spans="12:12" x14ac:dyDescent="0.25">
      <c r="L693" s="79" t="e">
        <f>VLOOKUP(H693,'Doctors Data'!$I:$J,2,FALSE)</f>
        <v>#N/A</v>
      </c>
    </row>
    <row r="694" spans="12:12" x14ac:dyDescent="0.25">
      <c r="L694" s="79" t="e">
        <f>VLOOKUP(H694,'Doctors Data'!$I:$J,2,FALSE)</f>
        <v>#N/A</v>
      </c>
    </row>
    <row r="695" spans="12:12" x14ac:dyDescent="0.25">
      <c r="L695" s="79" t="e">
        <f>VLOOKUP(H695,'Doctors Data'!$I:$J,2,FALSE)</f>
        <v>#N/A</v>
      </c>
    </row>
    <row r="696" spans="12:12" x14ac:dyDescent="0.25">
      <c r="L696" s="79" t="e">
        <f>VLOOKUP(H696,'Doctors Data'!$I:$J,2,FALSE)</f>
        <v>#N/A</v>
      </c>
    </row>
    <row r="697" spans="12:12" x14ac:dyDescent="0.25">
      <c r="L697" s="79" t="e">
        <f>VLOOKUP(H697,'Doctors Data'!$I:$J,2,FALSE)</f>
        <v>#N/A</v>
      </c>
    </row>
    <row r="698" spans="12:12" x14ac:dyDescent="0.25">
      <c r="L698" s="79" t="e">
        <f>VLOOKUP(H698,'Doctors Data'!$I:$J,2,FALSE)</f>
        <v>#N/A</v>
      </c>
    </row>
    <row r="699" spans="12:12" x14ac:dyDescent="0.25">
      <c r="L699" s="79" t="e">
        <f>VLOOKUP(H699,'Doctors Data'!$I:$J,2,FALSE)</f>
        <v>#N/A</v>
      </c>
    </row>
    <row r="700" spans="12:12" x14ac:dyDescent="0.25">
      <c r="L700" s="79" t="e">
        <f>VLOOKUP(H700,'Doctors Data'!$I:$J,2,FALSE)</f>
        <v>#N/A</v>
      </c>
    </row>
    <row r="701" spans="12:12" x14ac:dyDescent="0.25">
      <c r="L701" s="79" t="e">
        <f>VLOOKUP(H701,'Doctors Data'!$I:$J,2,FALSE)</f>
        <v>#N/A</v>
      </c>
    </row>
    <row r="702" spans="12:12" x14ac:dyDescent="0.25">
      <c r="L702" s="79" t="e">
        <f>VLOOKUP(H702,'Doctors Data'!$I:$J,2,FALSE)</f>
        <v>#N/A</v>
      </c>
    </row>
    <row r="703" spans="12:12" x14ac:dyDescent="0.25">
      <c r="L703" s="79" t="e">
        <f>VLOOKUP(H703,'Doctors Data'!$I:$J,2,FALSE)</f>
        <v>#N/A</v>
      </c>
    </row>
    <row r="704" spans="12:12" x14ac:dyDescent="0.25">
      <c r="L704" s="79" t="e">
        <f>VLOOKUP(H704,'Doctors Data'!$I:$J,2,FALSE)</f>
        <v>#N/A</v>
      </c>
    </row>
    <row r="705" spans="12:12" x14ac:dyDescent="0.25">
      <c r="L705" s="79" t="e">
        <f>VLOOKUP(H705,'Doctors Data'!$I:$J,2,FALSE)</f>
        <v>#N/A</v>
      </c>
    </row>
    <row r="706" spans="12:12" x14ac:dyDescent="0.25">
      <c r="L706" s="79" t="e">
        <f>VLOOKUP(H706,'Doctors Data'!$I:$J,2,FALSE)</f>
        <v>#N/A</v>
      </c>
    </row>
    <row r="707" spans="12:12" x14ac:dyDescent="0.25">
      <c r="L707" s="79" t="e">
        <f>VLOOKUP(H707,'Doctors Data'!$I:$J,2,FALSE)</f>
        <v>#N/A</v>
      </c>
    </row>
    <row r="708" spans="12:12" x14ac:dyDescent="0.25">
      <c r="L708" s="79" t="e">
        <f>VLOOKUP(H708,'Doctors Data'!$I:$J,2,FALSE)</f>
        <v>#N/A</v>
      </c>
    </row>
    <row r="709" spans="12:12" x14ac:dyDescent="0.25">
      <c r="L709" s="79" t="e">
        <f>VLOOKUP(H709,'Doctors Data'!$I:$J,2,FALSE)</f>
        <v>#N/A</v>
      </c>
    </row>
    <row r="710" spans="12:12" x14ac:dyDescent="0.25">
      <c r="L710" s="79" t="e">
        <f>VLOOKUP(H710,'Doctors Data'!$I:$J,2,FALSE)</f>
        <v>#N/A</v>
      </c>
    </row>
    <row r="711" spans="12:12" x14ac:dyDescent="0.25">
      <c r="L711" s="79" t="e">
        <f>VLOOKUP(H711,'Doctors Data'!$I:$J,2,FALSE)</f>
        <v>#N/A</v>
      </c>
    </row>
    <row r="712" spans="12:12" x14ac:dyDescent="0.25">
      <c r="L712" s="79" t="e">
        <f>VLOOKUP(H712,'Doctors Data'!$I:$J,2,FALSE)</f>
        <v>#N/A</v>
      </c>
    </row>
    <row r="713" spans="12:12" x14ac:dyDescent="0.25">
      <c r="L713" s="79" t="e">
        <f>VLOOKUP(H713,'Doctors Data'!$I:$J,2,FALSE)</f>
        <v>#N/A</v>
      </c>
    </row>
    <row r="714" spans="12:12" x14ac:dyDescent="0.25">
      <c r="L714" s="79" t="e">
        <f>VLOOKUP(H714,'Doctors Data'!$I:$J,2,FALSE)</f>
        <v>#N/A</v>
      </c>
    </row>
    <row r="715" spans="12:12" x14ac:dyDescent="0.25">
      <c r="L715" s="79" t="e">
        <f>VLOOKUP(H715,'Doctors Data'!$I:$J,2,FALSE)</f>
        <v>#N/A</v>
      </c>
    </row>
    <row r="716" spans="12:12" x14ac:dyDescent="0.25">
      <c r="L716" s="79" t="e">
        <f>VLOOKUP(H716,'Doctors Data'!$I:$J,2,FALSE)</f>
        <v>#N/A</v>
      </c>
    </row>
    <row r="717" spans="12:12" x14ac:dyDescent="0.25">
      <c r="L717" s="79" t="e">
        <f>VLOOKUP(H717,'Doctors Data'!$I:$J,2,FALSE)</f>
        <v>#N/A</v>
      </c>
    </row>
    <row r="718" spans="12:12" x14ac:dyDescent="0.25">
      <c r="L718" s="79" t="e">
        <f>VLOOKUP(H718,'Doctors Data'!$I:$J,2,FALSE)</f>
        <v>#N/A</v>
      </c>
    </row>
    <row r="719" spans="12:12" x14ac:dyDescent="0.25">
      <c r="L719" s="79" t="e">
        <f>VLOOKUP(H719,'Doctors Data'!$I:$J,2,FALSE)</f>
        <v>#N/A</v>
      </c>
    </row>
    <row r="720" spans="12:12" x14ac:dyDescent="0.25">
      <c r="L720" s="79" t="e">
        <f>VLOOKUP(H720,'Doctors Data'!$I:$J,2,FALSE)</f>
        <v>#N/A</v>
      </c>
    </row>
    <row r="721" spans="12:12" x14ac:dyDescent="0.25">
      <c r="L721" s="79" t="e">
        <f>VLOOKUP(H721,'Doctors Data'!$I:$J,2,FALSE)</f>
        <v>#N/A</v>
      </c>
    </row>
    <row r="722" spans="12:12" x14ac:dyDescent="0.25">
      <c r="L722" s="79" t="e">
        <f>VLOOKUP(H722,'Doctors Data'!$I:$J,2,FALSE)</f>
        <v>#N/A</v>
      </c>
    </row>
    <row r="723" spans="12:12" x14ac:dyDescent="0.25">
      <c r="L723" s="79" t="e">
        <f>VLOOKUP(H723,'Doctors Data'!$I:$J,2,FALSE)</f>
        <v>#N/A</v>
      </c>
    </row>
    <row r="724" spans="12:12" x14ac:dyDescent="0.25">
      <c r="L724" s="79" t="e">
        <f>VLOOKUP(H724,'Doctors Data'!$I:$J,2,FALSE)</f>
        <v>#N/A</v>
      </c>
    </row>
    <row r="725" spans="12:12" x14ac:dyDescent="0.25">
      <c r="L725" s="79" t="e">
        <f>VLOOKUP(H725,'Doctors Data'!$I:$J,2,FALSE)</f>
        <v>#N/A</v>
      </c>
    </row>
    <row r="726" spans="12:12" x14ac:dyDescent="0.25">
      <c r="L726" s="79" t="e">
        <f>VLOOKUP(H726,'Doctors Data'!$I:$J,2,FALSE)</f>
        <v>#N/A</v>
      </c>
    </row>
    <row r="727" spans="12:12" x14ac:dyDescent="0.25">
      <c r="L727" s="79" t="e">
        <f>VLOOKUP(H727,'Doctors Data'!$I:$J,2,FALSE)</f>
        <v>#N/A</v>
      </c>
    </row>
    <row r="728" spans="12:12" x14ac:dyDescent="0.25">
      <c r="L728" s="79" t="e">
        <f>VLOOKUP(H728,'Doctors Data'!$I:$J,2,FALSE)</f>
        <v>#N/A</v>
      </c>
    </row>
    <row r="729" spans="12:12" x14ac:dyDescent="0.25">
      <c r="L729" s="79" t="e">
        <f>VLOOKUP(H729,'Doctors Data'!$I:$J,2,FALSE)</f>
        <v>#N/A</v>
      </c>
    </row>
    <row r="730" spans="12:12" x14ac:dyDescent="0.25">
      <c r="L730" s="79" t="e">
        <f>VLOOKUP(H730,'Doctors Data'!$I:$J,2,FALSE)</f>
        <v>#N/A</v>
      </c>
    </row>
    <row r="731" spans="12:12" x14ac:dyDescent="0.25">
      <c r="L731" s="79" t="e">
        <f>VLOOKUP(H731,'Doctors Data'!$I:$J,2,FALSE)</f>
        <v>#N/A</v>
      </c>
    </row>
    <row r="732" spans="12:12" x14ac:dyDescent="0.25">
      <c r="L732" s="79" t="e">
        <f>VLOOKUP(H732,'Doctors Data'!$I:$J,2,FALSE)</f>
        <v>#N/A</v>
      </c>
    </row>
    <row r="733" spans="12:12" x14ac:dyDescent="0.25">
      <c r="L733" s="79" t="e">
        <f>VLOOKUP(H733,'Doctors Data'!$I:$J,2,FALSE)</f>
        <v>#N/A</v>
      </c>
    </row>
    <row r="734" spans="12:12" x14ac:dyDescent="0.25">
      <c r="L734" s="79" t="e">
        <f>VLOOKUP(H734,'Doctors Data'!$I:$J,2,FALSE)</f>
        <v>#N/A</v>
      </c>
    </row>
    <row r="735" spans="12:12" x14ac:dyDescent="0.25">
      <c r="L735" s="79" t="e">
        <f>VLOOKUP(H735,'Doctors Data'!$I:$J,2,FALSE)</f>
        <v>#N/A</v>
      </c>
    </row>
    <row r="736" spans="12:12" x14ac:dyDescent="0.25">
      <c r="L736" s="79" t="e">
        <f>VLOOKUP(H736,'Doctors Data'!$I:$J,2,FALSE)</f>
        <v>#N/A</v>
      </c>
    </row>
    <row r="737" spans="12:12" x14ac:dyDescent="0.25">
      <c r="L737" s="79" t="e">
        <f>VLOOKUP(H737,'Doctors Data'!$I:$J,2,FALSE)</f>
        <v>#N/A</v>
      </c>
    </row>
    <row r="738" spans="12:12" x14ac:dyDescent="0.25">
      <c r="L738" s="79" t="e">
        <f>VLOOKUP(H738,'Doctors Data'!$I:$J,2,FALSE)</f>
        <v>#N/A</v>
      </c>
    </row>
    <row r="739" spans="12:12" x14ac:dyDescent="0.25">
      <c r="L739" s="79" t="e">
        <f>VLOOKUP(H739,'Doctors Data'!$I:$J,2,FALSE)</f>
        <v>#N/A</v>
      </c>
    </row>
    <row r="740" spans="12:12" x14ac:dyDescent="0.25">
      <c r="L740" s="79" t="e">
        <f>VLOOKUP(H740,'Doctors Data'!$I:$J,2,FALSE)</f>
        <v>#N/A</v>
      </c>
    </row>
    <row r="741" spans="12:12" x14ac:dyDescent="0.25">
      <c r="L741" s="79" t="e">
        <f>VLOOKUP(H741,'Doctors Data'!$I:$J,2,FALSE)</f>
        <v>#N/A</v>
      </c>
    </row>
    <row r="742" spans="12:12" x14ac:dyDescent="0.25">
      <c r="L742" s="79" t="e">
        <f>VLOOKUP(H742,'Doctors Data'!$I:$J,2,FALSE)</f>
        <v>#N/A</v>
      </c>
    </row>
    <row r="743" spans="12:12" x14ac:dyDescent="0.25">
      <c r="L743" s="79" t="e">
        <f>VLOOKUP(H743,'Doctors Data'!$I:$J,2,FALSE)</f>
        <v>#N/A</v>
      </c>
    </row>
    <row r="744" spans="12:12" x14ac:dyDescent="0.25">
      <c r="L744" s="79" t="e">
        <f>VLOOKUP(H744,'Doctors Data'!$I:$J,2,FALSE)</f>
        <v>#N/A</v>
      </c>
    </row>
    <row r="745" spans="12:12" x14ac:dyDescent="0.25">
      <c r="L745" s="79" t="e">
        <f>VLOOKUP(H745,'Doctors Data'!$I:$J,2,FALSE)</f>
        <v>#N/A</v>
      </c>
    </row>
    <row r="746" spans="12:12" x14ac:dyDescent="0.25">
      <c r="L746" s="79" t="e">
        <f>VLOOKUP(H746,'Doctors Data'!$I:$J,2,FALSE)</f>
        <v>#N/A</v>
      </c>
    </row>
    <row r="747" spans="12:12" x14ac:dyDescent="0.25">
      <c r="L747" s="79" t="e">
        <f>VLOOKUP(H747,'Doctors Data'!$I:$J,2,FALSE)</f>
        <v>#N/A</v>
      </c>
    </row>
    <row r="748" spans="12:12" x14ac:dyDescent="0.25">
      <c r="L748" s="79" t="e">
        <f>VLOOKUP(H748,'Doctors Data'!$I:$J,2,FALSE)</f>
        <v>#N/A</v>
      </c>
    </row>
    <row r="749" spans="12:12" x14ac:dyDescent="0.25">
      <c r="L749" s="79" t="e">
        <f>VLOOKUP(H749,'Doctors Data'!$I:$J,2,FALSE)</f>
        <v>#N/A</v>
      </c>
    </row>
    <row r="750" spans="12:12" x14ac:dyDescent="0.25">
      <c r="L750" s="79" t="e">
        <f>VLOOKUP(H750,'Doctors Data'!$I:$J,2,FALSE)</f>
        <v>#N/A</v>
      </c>
    </row>
    <row r="751" spans="12:12" x14ac:dyDescent="0.25">
      <c r="L751" s="79" t="e">
        <f>VLOOKUP(H751,'Doctors Data'!$I:$J,2,FALSE)</f>
        <v>#N/A</v>
      </c>
    </row>
    <row r="752" spans="12:12" x14ac:dyDescent="0.25">
      <c r="L752" s="79" t="e">
        <f>VLOOKUP(H752,'Doctors Data'!$I:$J,2,FALSE)</f>
        <v>#N/A</v>
      </c>
    </row>
    <row r="753" spans="12:12" x14ac:dyDescent="0.25">
      <c r="L753" s="79" t="e">
        <f>VLOOKUP(H753,'Doctors Data'!$I:$J,2,FALSE)</f>
        <v>#N/A</v>
      </c>
    </row>
    <row r="754" spans="12:12" x14ac:dyDescent="0.25">
      <c r="L754" s="79" t="e">
        <f>VLOOKUP(H754,'Doctors Data'!$I:$J,2,FALSE)</f>
        <v>#N/A</v>
      </c>
    </row>
    <row r="755" spans="12:12" x14ac:dyDescent="0.25">
      <c r="L755" s="79" t="e">
        <f>VLOOKUP(H755,'Doctors Data'!$I:$J,2,FALSE)</f>
        <v>#N/A</v>
      </c>
    </row>
    <row r="756" spans="12:12" x14ac:dyDescent="0.25">
      <c r="L756" s="79" t="e">
        <f>VLOOKUP(H756,'Doctors Data'!$I:$J,2,FALSE)</f>
        <v>#N/A</v>
      </c>
    </row>
    <row r="757" spans="12:12" x14ac:dyDescent="0.25">
      <c r="L757" s="79" t="e">
        <f>VLOOKUP(H757,'Doctors Data'!$I:$J,2,FALSE)</f>
        <v>#N/A</v>
      </c>
    </row>
    <row r="758" spans="12:12" x14ac:dyDescent="0.25">
      <c r="L758" s="79" t="e">
        <f>VLOOKUP(H758,'Doctors Data'!$I:$J,2,FALSE)</f>
        <v>#N/A</v>
      </c>
    </row>
    <row r="759" spans="12:12" x14ac:dyDescent="0.25">
      <c r="L759" s="79" t="e">
        <f>VLOOKUP(H759,'Doctors Data'!$I:$J,2,FALSE)</f>
        <v>#N/A</v>
      </c>
    </row>
    <row r="760" spans="12:12" x14ac:dyDescent="0.25">
      <c r="L760" s="79" t="e">
        <f>VLOOKUP(H760,'Doctors Data'!$I:$J,2,FALSE)</f>
        <v>#N/A</v>
      </c>
    </row>
    <row r="761" spans="12:12" x14ac:dyDescent="0.25">
      <c r="L761" s="79" t="e">
        <f>VLOOKUP(H761,'Doctors Data'!$I:$J,2,FALSE)</f>
        <v>#N/A</v>
      </c>
    </row>
    <row r="762" spans="12:12" x14ac:dyDescent="0.25">
      <c r="L762" s="79" t="e">
        <f>VLOOKUP(H762,'Doctors Data'!$I:$J,2,FALSE)</f>
        <v>#N/A</v>
      </c>
    </row>
    <row r="763" spans="12:12" x14ac:dyDescent="0.25">
      <c r="L763" s="79" t="e">
        <f>VLOOKUP(H763,'Doctors Data'!$I:$J,2,FALSE)</f>
        <v>#N/A</v>
      </c>
    </row>
    <row r="764" spans="12:12" x14ac:dyDescent="0.25">
      <c r="L764" s="79" t="e">
        <f>VLOOKUP(H764,'Doctors Data'!$I:$J,2,FALSE)</f>
        <v>#N/A</v>
      </c>
    </row>
    <row r="765" spans="12:12" x14ac:dyDescent="0.25">
      <c r="L765" s="79" t="e">
        <f>VLOOKUP(H765,'Doctors Data'!$I:$J,2,FALSE)</f>
        <v>#N/A</v>
      </c>
    </row>
    <row r="766" spans="12:12" x14ac:dyDescent="0.25">
      <c r="L766" s="79" t="e">
        <f>VLOOKUP(H766,'Doctors Data'!$I:$J,2,FALSE)</f>
        <v>#N/A</v>
      </c>
    </row>
    <row r="767" spans="12:12" x14ac:dyDescent="0.25">
      <c r="L767" s="79" t="e">
        <f>VLOOKUP(H767,'Doctors Data'!$I:$J,2,FALSE)</f>
        <v>#N/A</v>
      </c>
    </row>
    <row r="768" spans="12:12" x14ac:dyDescent="0.25">
      <c r="L768" s="79" t="e">
        <f>VLOOKUP(H768,'Doctors Data'!$I:$J,2,FALSE)</f>
        <v>#N/A</v>
      </c>
    </row>
    <row r="769" spans="12:12" x14ac:dyDescent="0.25">
      <c r="L769" s="79" t="e">
        <f>VLOOKUP(H769,'Doctors Data'!$I:$J,2,FALSE)</f>
        <v>#N/A</v>
      </c>
    </row>
    <row r="770" spans="12:12" x14ac:dyDescent="0.25">
      <c r="L770" s="79" t="e">
        <f>VLOOKUP(H770,'Doctors Data'!$I:$J,2,FALSE)</f>
        <v>#N/A</v>
      </c>
    </row>
    <row r="771" spans="12:12" x14ac:dyDescent="0.25">
      <c r="L771" s="79" t="e">
        <f>VLOOKUP(H771,'Doctors Data'!$I:$J,2,FALSE)</f>
        <v>#N/A</v>
      </c>
    </row>
    <row r="772" spans="12:12" x14ac:dyDescent="0.25">
      <c r="L772" s="79" t="e">
        <f>VLOOKUP(H772,'Doctors Data'!$I:$J,2,FALSE)</f>
        <v>#N/A</v>
      </c>
    </row>
    <row r="773" spans="12:12" x14ac:dyDescent="0.25">
      <c r="L773" s="79" t="e">
        <f>VLOOKUP(H773,'Doctors Data'!$I:$J,2,FALSE)</f>
        <v>#N/A</v>
      </c>
    </row>
    <row r="774" spans="12:12" x14ac:dyDescent="0.25">
      <c r="L774" s="79" t="e">
        <f>VLOOKUP(H774,'Doctors Data'!$I:$J,2,FALSE)</f>
        <v>#N/A</v>
      </c>
    </row>
    <row r="775" spans="12:12" x14ac:dyDescent="0.25">
      <c r="L775" s="79" t="e">
        <f>VLOOKUP(H775,'Doctors Data'!$I:$J,2,FALSE)</f>
        <v>#N/A</v>
      </c>
    </row>
    <row r="776" spans="12:12" x14ac:dyDescent="0.25">
      <c r="L776" s="79" t="e">
        <f>VLOOKUP(H776,'Doctors Data'!$I:$J,2,FALSE)</f>
        <v>#N/A</v>
      </c>
    </row>
    <row r="777" spans="12:12" x14ac:dyDescent="0.25">
      <c r="L777" s="79" t="e">
        <f>VLOOKUP(H777,'Doctors Data'!$I:$J,2,FALSE)</f>
        <v>#N/A</v>
      </c>
    </row>
    <row r="778" spans="12:12" x14ac:dyDescent="0.25">
      <c r="L778" s="79" t="e">
        <f>VLOOKUP(H778,'Doctors Data'!$I:$J,2,FALSE)</f>
        <v>#N/A</v>
      </c>
    </row>
    <row r="779" spans="12:12" x14ac:dyDescent="0.25">
      <c r="L779" s="79" t="e">
        <f>VLOOKUP(H779,'Doctors Data'!$I:$J,2,FALSE)</f>
        <v>#N/A</v>
      </c>
    </row>
    <row r="780" spans="12:12" x14ac:dyDescent="0.25">
      <c r="L780" s="79" t="e">
        <f>VLOOKUP(H780,'Doctors Data'!$I:$J,2,FALSE)</f>
        <v>#N/A</v>
      </c>
    </row>
    <row r="781" spans="12:12" x14ac:dyDescent="0.25">
      <c r="L781" s="79" t="e">
        <f>VLOOKUP(H781,'Doctors Data'!$I:$J,2,FALSE)</f>
        <v>#N/A</v>
      </c>
    </row>
    <row r="782" spans="12:12" x14ac:dyDescent="0.25">
      <c r="L782" s="79" t="e">
        <f>VLOOKUP(H782,'Doctors Data'!$I:$J,2,FALSE)</f>
        <v>#N/A</v>
      </c>
    </row>
    <row r="783" spans="12:12" x14ac:dyDescent="0.25">
      <c r="L783" s="79" t="e">
        <f>VLOOKUP(H783,'Doctors Data'!$I:$J,2,FALSE)</f>
        <v>#N/A</v>
      </c>
    </row>
    <row r="784" spans="12:12" x14ac:dyDescent="0.25">
      <c r="L784" s="79" t="e">
        <f>VLOOKUP(H784,'Doctors Data'!$I:$J,2,FALSE)</f>
        <v>#N/A</v>
      </c>
    </row>
    <row r="785" spans="12:12" x14ac:dyDescent="0.25">
      <c r="L785" s="79" t="e">
        <f>VLOOKUP(H785,'Doctors Data'!$I:$J,2,FALSE)</f>
        <v>#N/A</v>
      </c>
    </row>
    <row r="786" spans="12:12" x14ac:dyDescent="0.25">
      <c r="L786" s="79" t="e">
        <f>VLOOKUP(H786,'Doctors Data'!$I:$J,2,FALSE)</f>
        <v>#N/A</v>
      </c>
    </row>
    <row r="787" spans="12:12" x14ac:dyDescent="0.25">
      <c r="L787" s="79" t="e">
        <f>VLOOKUP(H787,'Doctors Data'!$I:$J,2,FALSE)</f>
        <v>#N/A</v>
      </c>
    </row>
    <row r="788" spans="12:12" x14ac:dyDescent="0.25">
      <c r="L788" s="79" t="e">
        <f>VLOOKUP(H788,'Doctors Data'!$I:$J,2,FALSE)</f>
        <v>#N/A</v>
      </c>
    </row>
    <row r="789" spans="12:12" x14ac:dyDescent="0.25">
      <c r="L789" s="79" t="e">
        <f>VLOOKUP(H789,'Doctors Data'!$I:$J,2,FALSE)</f>
        <v>#N/A</v>
      </c>
    </row>
    <row r="790" spans="12:12" x14ac:dyDescent="0.25">
      <c r="L790" s="79" t="e">
        <f>VLOOKUP(H790,'Doctors Data'!$I:$J,2,FALSE)</f>
        <v>#N/A</v>
      </c>
    </row>
    <row r="791" spans="12:12" x14ac:dyDescent="0.25">
      <c r="L791" s="79" t="e">
        <f>VLOOKUP(H791,'Doctors Data'!$I:$J,2,FALSE)</f>
        <v>#N/A</v>
      </c>
    </row>
    <row r="792" spans="12:12" x14ac:dyDescent="0.25">
      <c r="L792" s="79" t="e">
        <f>VLOOKUP(H792,'Doctors Data'!$I:$J,2,FALSE)</f>
        <v>#N/A</v>
      </c>
    </row>
    <row r="793" spans="12:12" x14ac:dyDescent="0.25">
      <c r="L793" s="79" t="e">
        <f>VLOOKUP(H793,'Doctors Data'!$I:$J,2,FALSE)</f>
        <v>#N/A</v>
      </c>
    </row>
    <row r="794" spans="12:12" x14ac:dyDescent="0.25">
      <c r="L794" s="79" t="e">
        <f>VLOOKUP(H794,'Doctors Data'!$I:$J,2,FALSE)</f>
        <v>#N/A</v>
      </c>
    </row>
    <row r="795" spans="12:12" x14ac:dyDescent="0.25">
      <c r="L795" s="79" t="e">
        <f>VLOOKUP(H795,'Doctors Data'!$I:$J,2,FALSE)</f>
        <v>#N/A</v>
      </c>
    </row>
    <row r="796" spans="12:12" x14ac:dyDescent="0.25">
      <c r="L796" s="79" t="e">
        <f>VLOOKUP(H796,'Doctors Data'!$I:$J,2,FALSE)</f>
        <v>#N/A</v>
      </c>
    </row>
    <row r="797" spans="12:12" x14ac:dyDescent="0.25">
      <c r="L797" s="79" t="e">
        <f>VLOOKUP(H797,'Doctors Data'!$I:$J,2,FALSE)</f>
        <v>#N/A</v>
      </c>
    </row>
    <row r="798" spans="12:12" x14ac:dyDescent="0.25">
      <c r="L798" s="79" t="e">
        <f>VLOOKUP(H798,'Doctors Data'!$I:$J,2,FALSE)</f>
        <v>#N/A</v>
      </c>
    </row>
    <row r="799" spans="12:12" x14ac:dyDescent="0.25">
      <c r="L799" s="79" t="e">
        <f>VLOOKUP(H799,'Doctors Data'!$I:$J,2,FALSE)</f>
        <v>#N/A</v>
      </c>
    </row>
    <row r="800" spans="12:12" x14ac:dyDescent="0.25">
      <c r="L800" s="79" t="e">
        <f>VLOOKUP(H800,'Doctors Data'!$I:$J,2,FALSE)</f>
        <v>#N/A</v>
      </c>
    </row>
    <row r="801" spans="12:12" x14ac:dyDescent="0.25">
      <c r="L801" s="79" t="e">
        <f>VLOOKUP(H801,'Doctors Data'!$I:$J,2,FALSE)</f>
        <v>#N/A</v>
      </c>
    </row>
    <row r="802" spans="12:12" x14ac:dyDescent="0.25">
      <c r="L802" s="79" t="e">
        <f>VLOOKUP(H802,'Doctors Data'!$I:$J,2,FALSE)</f>
        <v>#N/A</v>
      </c>
    </row>
    <row r="803" spans="12:12" x14ac:dyDescent="0.25">
      <c r="L803" s="79" t="e">
        <f>VLOOKUP(H803,'Doctors Data'!$I:$J,2,FALSE)</f>
        <v>#N/A</v>
      </c>
    </row>
    <row r="804" spans="12:12" x14ac:dyDescent="0.25">
      <c r="L804" s="79" t="e">
        <f>VLOOKUP(H804,'Doctors Data'!$I:$J,2,FALSE)</f>
        <v>#N/A</v>
      </c>
    </row>
    <row r="805" spans="12:12" x14ac:dyDescent="0.25">
      <c r="L805" s="79" t="e">
        <f>VLOOKUP(H805,'Doctors Data'!$I:$J,2,FALSE)</f>
        <v>#N/A</v>
      </c>
    </row>
    <row r="806" spans="12:12" x14ac:dyDescent="0.25">
      <c r="L806" s="79" t="e">
        <f>VLOOKUP(H806,'Doctors Data'!$I:$J,2,FALSE)</f>
        <v>#N/A</v>
      </c>
    </row>
    <row r="807" spans="12:12" x14ac:dyDescent="0.25">
      <c r="L807" s="79" t="e">
        <f>VLOOKUP(H807,'Doctors Data'!$I:$J,2,FALSE)</f>
        <v>#N/A</v>
      </c>
    </row>
    <row r="808" spans="12:12" x14ac:dyDescent="0.25">
      <c r="L808" s="79" t="e">
        <f>VLOOKUP(H808,'Doctors Data'!$I:$J,2,FALSE)</f>
        <v>#N/A</v>
      </c>
    </row>
    <row r="809" spans="12:12" x14ac:dyDescent="0.25">
      <c r="L809" s="79" t="e">
        <f>VLOOKUP(H809,'Doctors Data'!$I:$J,2,FALSE)</f>
        <v>#N/A</v>
      </c>
    </row>
    <row r="810" spans="12:12" x14ac:dyDescent="0.25">
      <c r="L810" s="79" t="e">
        <f>VLOOKUP(H810,'Doctors Data'!$I:$J,2,FALSE)</f>
        <v>#N/A</v>
      </c>
    </row>
    <row r="811" spans="12:12" x14ac:dyDescent="0.25">
      <c r="L811" s="79" t="e">
        <f>VLOOKUP(H811,'Doctors Data'!$I:$J,2,FALSE)</f>
        <v>#N/A</v>
      </c>
    </row>
    <row r="812" spans="12:12" x14ac:dyDescent="0.25">
      <c r="L812" s="79" t="e">
        <f>VLOOKUP(H812,'Doctors Data'!$I:$J,2,FALSE)</f>
        <v>#N/A</v>
      </c>
    </row>
    <row r="813" spans="12:12" x14ac:dyDescent="0.25">
      <c r="L813" s="79" t="e">
        <f>VLOOKUP(H813,'Doctors Data'!$I:$J,2,FALSE)</f>
        <v>#N/A</v>
      </c>
    </row>
    <row r="814" spans="12:12" x14ac:dyDescent="0.25">
      <c r="L814" s="79" t="e">
        <f>VLOOKUP(H814,'Doctors Data'!$I:$J,2,FALSE)</f>
        <v>#N/A</v>
      </c>
    </row>
    <row r="815" spans="12:12" x14ac:dyDescent="0.25">
      <c r="L815" s="79" t="e">
        <f>VLOOKUP(H815,'Doctors Data'!$I:$J,2,FALSE)</f>
        <v>#N/A</v>
      </c>
    </row>
    <row r="816" spans="12:12" x14ac:dyDescent="0.25">
      <c r="L816" s="79" t="e">
        <f>VLOOKUP(H816,'Doctors Data'!$I:$J,2,FALSE)</f>
        <v>#N/A</v>
      </c>
    </row>
    <row r="817" spans="12:12" x14ac:dyDescent="0.25">
      <c r="L817" s="79" t="e">
        <f>VLOOKUP(H817,'Doctors Data'!$I:$J,2,FALSE)</f>
        <v>#N/A</v>
      </c>
    </row>
    <row r="818" spans="12:12" x14ac:dyDescent="0.25">
      <c r="L818" s="79" t="e">
        <f>VLOOKUP(H818,'Doctors Data'!$I:$J,2,FALSE)</f>
        <v>#N/A</v>
      </c>
    </row>
    <row r="819" spans="12:12" x14ac:dyDescent="0.25">
      <c r="L819" s="79" t="e">
        <f>VLOOKUP(H819,'Doctors Data'!$I:$J,2,FALSE)</f>
        <v>#N/A</v>
      </c>
    </row>
    <row r="820" spans="12:12" x14ac:dyDescent="0.25">
      <c r="L820" s="79" t="e">
        <f>VLOOKUP(H820,'Doctors Data'!$I:$J,2,FALSE)</f>
        <v>#N/A</v>
      </c>
    </row>
    <row r="821" spans="12:12" x14ac:dyDescent="0.25">
      <c r="L821" s="79" t="e">
        <f>VLOOKUP(H821,'Doctors Data'!$I:$J,2,FALSE)</f>
        <v>#N/A</v>
      </c>
    </row>
    <row r="822" spans="12:12" x14ac:dyDescent="0.25">
      <c r="L822" s="79" t="e">
        <f>VLOOKUP(H822,'Doctors Data'!$I:$J,2,FALSE)</f>
        <v>#N/A</v>
      </c>
    </row>
    <row r="823" spans="12:12" x14ac:dyDescent="0.25">
      <c r="L823" s="79" t="e">
        <f>VLOOKUP(H823,'Doctors Data'!$I:$J,2,FALSE)</f>
        <v>#N/A</v>
      </c>
    </row>
    <row r="824" spans="12:12" x14ac:dyDescent="0.25">
      <c r="L824" s="79" t="e">
        <f>VLOOKUP(H824,'Doctors Data'!$I:$J,2,FALSE)</f>
        <v>#N/A</v>
      </c>
    </row>
    <row r="825" spans="12:12" x14ac:dyDescent="0.25">
      <c r="L825" s="79" t="e">
        <f>VLOOKUP(H825,'Doctors Data'!$I:$J,2,FALSE)</f>
        <v>#N/A</v>
      </c>
    </row>
    <row r="826" spans="12:12" x14ac:dyDescent="0.25">
      <c r="L826" s="79" t="e">
        <f>VLOOKUP(H826,'Doctors Data'!$I:$J,2,FALSE)</f>
        <v>#N/A</v>
      </c>
    </row>
    <row r="827" spans="12:12" x14ac:dyDescent="0.25">
      <c r="L827" s="79" t="e">
        <f>VLOOKUP(H827,'Doctors Data'!$I:$J,2,FALSE)</f>
        <v>#N/A</v>
      </c>
    </row>
    <row r="828" spans="12:12" x14ac:dyDescent="0.25">
      <c r="L828" s="79" t="e">
        <f>VLOOKUP(H828,'Doctors Data'!$I:$J,2,FALSE)</f>
        <v>#N/A</v>
      </c>
    </row>
    <row r="829" spans="12:12" x14ac:dyDescent="0.25">
      <c r="L829" s="79" t="e">
        <f>VLOOKUP(H829,'Doctors Data'!$I:$J,2,FALSE)</f>
        <v>#N/A</v>
      </c>
    </row>
    <row r="830" spans="12:12" x14ac:dyDescent="0.25">
      <c r="L830" s="79" t="e">
        <f>VLOOKUP(H830,'Doctors Data'!$I:$J,2,FALSE)</f>
        <v>#N/A</v>
      </c>
    </row>
    <row r="831" spans="12:12" x14ac:dyDescent="0.25">
      <c r="L831" s="79" t="e">
        <f>VLOOKUP(H831,'Doctors Data'!$I:$J,2,FALSE)</f>
        <v>#N/A</v>
      </c>
    </row>
    <row r="832" spans="12:12" x14ac:dyDescent="0.25">
      <c r="L832" s="79" t="e">
        <f>VLOOKUP(H832,'Doctors Data'!$I:$J,2,FALSE)</f>
        <v>#N/A</v>
      </c>
    </row>
    <row r="833" spans="12:12" x14ac:dyDescent="0.25">
      <c r="L833" s="79" t="e">
        <f>VLOOKUP(H833,'Doctors Data'!$I:$J,2,FALSE)</f>
        <v>#N/A</v>
      </c>
    </row>
    <row r="834" spans="12:12" x14ac:dyDescent="0.25">
      <c r="L834" s="79" t="e">
        <f>VLOOKUP(H834,'Doctors Data'!$I:$J,2,FALSE)</f>
        <v>#N/A</v>
      </c>
    </row>
    <row r="835" spans="12:12" x14ac:dyDescent="0.25">
      <c r="L835" s="79" t="e">
        <f>VLOOKUP(H835,'Doctors Data'!$I:$J,2,FALSE)</f>
        <v>#N/A</v>
      </c>
    </row>
    <row r="836" spans="12:12" x14ac:dyDescent="0.25">
      <c r="L836" s="79" t="e">
        <f>VLOOKUP(H836,'Doctors Data'!$I:$J,2,FALSE)</f>
        <v>#N/A</v>
      </c>
    </row>
    <row r="837" spans="12:12" x14ac:dyDescent="0.25">
      <c r="L837" s="79" t="e">
        <f>VLOOKUP(H837,'Doctors Data'!$I:$J,2,FALSE)</f>
        <v>#N/A</v>
      </c>
    </row>
    <row r="838" spans="12:12" x14ac:dyDescent="0.25">
      <c r="L838" s="79" t="e">
        <f>VLOOKUP(H838,'Doctors Data'!$I:$J,2,FALSE)</f>
        <v>#N/A</v>
      </c>
    </row>
    <row r="839" spans="12:12" x14ac:dyDescent="0.25">
      <c r="L839" s="79" t="e">
        <f>VLOOKUP(H839,'Doctors Data'!$I:$J,2,FALSE)</f>
        <v>#N/A</v>
      </c>
    </row>
    <row r="840" spans="12:12" x14ac:dyDescent="0.25">
      <c r="L840" s="79" t="e">
        <f>VLOOKUP(H840,'Doctors Data'!$I:$J,2,FALSE)</f>
        <v>#N/A</v>
      </c>
    </row>
    <row r="841" spans="12:12" x14ac:dyDescent="0.25">
      <c r="L841" s="79" t="e">
        <f>VLOOKUP(H841,'Doctors Data'!$I:$J,2,FALSE)</f>
        <v>#N/A</v>
      </c>
    </row>
    <row r="842" spans="12:12" x14ac:dyDescent="0.25">
      <c r="L842" s="79" t="e">
        <f>VLOOKUP(H842,'Doctors Data'!$I:$J,2,FALSE)</f>
        <v>#N/A</v>
      </c>
    </row>
    <row r="843" spans="12:12" x14ac:dyDescent="0.25">
      <c r="L843" s="79" t="e">
        <f>VLOOKUP(H843,'Doctors Data'!$I:$J,2,FALSE)</f>
        <v>#N/A</v>
      </c>
    </row>
    <row r="844" spans="12:12" x14ac:dyDescent="0.25">
      <c r="L844" s="79" t="e">
        <f>VLOOKUP(H844,'Doctors Data'!$I:$J,2,FALSE)</f>
        <v>#N/A</v>
      </c>
    </row>
    <row r="845" spans="12:12" x14ac:dyDescent="0.25">
      <c r="L845" s="79" t="e">
        <f>VLOOKUP(H845,'Doctors Data'!$I:$J,2,FALSE)</f>
        <v>#N/A</v>
      </c>
    </row>
    <row r="846" spans="12:12" x14ac:dyDescent="0.25">
      <c r="L846" s="79" t="e">
        <f>VLOOKUP(H846,'Doctors Data'!$I:$J,2,FALSE)</f>
        <v>#N/A</v>
      </c>
    </row>
    <row r="847" spans="12:12" x14ac:dyDescent="0.25">
      <c r="L847" s="79" t="e">
        <f>VLOOKUP(H847,'Doctors Data'!$I:$J,2,FALSE)</f>
        <v>#N/A</v>
      </c>
    </row>
    <row r="848" spans="12:12" x14ac:dyDescent="0.25">
      <c r="L848" s="79" t="e">
        <f>VLOOKUP(H848,'Doctors Data'!$I:$J,2,FALSE)</f>
        <v>#N/A</v>
      </c>
    </row>
    <row r="849" spans="12:12" x14ac:dyDescent="0.25">
      <c r="L849" s="79" t="e">
        <f>VLOOKUP(H849,'Doctors Data'!$I:$J,2,FALSE)</f>
        <v>#N/A</v>
      </c>
    </row>
    <row r="850" spans="12:12" x14ac:dyDescent="0.25">
      <c r="L850" s="79" t="e">
        <f>VLOOKUP(H850,'Doctors Data'!$I:$J,2,FALSE)</f>
        <v>#N/A</v>
      </c>
    </row>
    <row r="851" spans="12:12" x14ac:dyDescent="0.25">
      <c r="L851" s="79" t="e">
        <f>VLOOKUP(H851,'Doctors Data'!$I:$J,2,FALSE)</f>
        <v>#N/A</v>
      </c>
    </row>
    <row r="852" spans="12:12" x14ac:dyDescent="0.25">
      <c r="L852" s="79" t="e">
        <f>VLOOKUP(H852,'Doctors Data'!$I:$J,2,FALSE)</f>
        <v>#N/A</v>
      </c>
    </row>
    <row r="853" spans="12:12" x14ac:dyDescent="0.25">
      <c r="L853" s="79" t="e">
        <f>VLOOKUP(H853,'Doctors Data'!$I:$J,2,FALSE)</f>
        <v>#N/A</v>
      </c>
    </row>
    <row r="854" spans="12:12" x14ac:dyDescent="0.25">
      <c r="L854" s="79" t="e">
        <f>VLOOKUP(H854,'Doctors Data'!$I:$J,2,FALSE)</f>
        <v>#N/A</v>
      </c>
    </row>
    <row r="855" spans="12:12" x14ac:dyDescent="0.25">
      <c r="L855" s="79" t="e">
        <f>VLOOKUP(H855,'Doctors Data'!$I:$J,2,FALSE)</f>
        <v>#N/A</v>
      </c>
    </row>
    <row r="856" spans="12:12" x14ac:dyDescent="0.25">
      <c r="L856" s="79" t="e">
        <f>VLOOKUP(H856,'Doctors Data'!$I:$J,2,FALSE)</f>
        <v>#N/A</v>
      </c>
    </row>
    <row r="857" spans="12:12" x14ac:dyDescent="0.25">
      <c r="L857" s="79" t="e">
        <f>VLOOKUP(H857,'Doctors Data'!$I:$J,2,FALSE)</f>
        <v>#N/A</v>
      </c>
    </row>
    <row r="858" spans="12:12" x14ac:dyDescent="0.25">
      <c r="L858" s="79" t="e">
        <f>VLOOKUP(H858,'Doctors Data'!$I:$J,2,FALSE)</f>
        <v>#N/A</v>
      </c>
    </row>
    <row r="859" spans="12:12" x14ac:dyDescent="0.25">
      <c r="L859" s="79" t="e">
        <f>VLOOKUP(H859,'Doctors Data'!$I:$J,2,FALSE)</f>
        <v>#N/A</v>
      </c>
    </row>
    <row r="860" spans="12:12" x14ac:dyDescent="0.25">
      <c r="L860" s="79" t="e">
        <f>VLOOKUP(H860,'Doctors Data'!$I:$J,2,FALSE)</f>
        <v>#N/A</v>
      </c>
    </row>
    <row r="861" spans="12:12" x14ac:dyDescent="0.25">
      <c r="L861" s="79" t="e">
        <f>VLOOKUP(H861,'Doctors Data'!$I:$J,2,FALSE)</f>
        <v>#N/A</v>
      </c>
    </row>
    <row r="862" spans="12:12" x14ac:dyDescent="0.25">
      <c r="L862" s="79" t="e">
        <f>VLOOKUP(H862,'Doctors Data'!$I:$J,2,FALSE)</f>
        <v>#N/A</v>
      </c>
    </row>
    <row r="863" spans="12:12" x14ac:dyDescent="0.25">
      <c r="L863" s="79" t="e">
        <f>VLOOKUP(H863,'Doctors Data'!$I:$J,2,FALSE)</f>
        <v>#N/A</v>
      </c>
    </row>
    <row r="864" spans="12:12" x14ac:dyDescent="0.25">
      <c r="L864" s="79" t="e">
        <f>VLOOKUP(H864,'Doctors Data'!$I:$J,2,FALSE)</f>
        <v>#N/A</v>
      </c>
    </row>
    <row r="865" spans="12:12" x14ac:dyDescent="0.25">
      <c r="L865" s="79" t="e">
        <f>VLOOKUP(H865,'Doctors Data'!$I:$J,2,FALSE)</f>
        <v>#N/A</v>
      </c>
    </row>
    <row r="866" spans="12:12" x14ac:dyDescent="0.25">
      <c r="L866" s="79" t="e">
        <f>VLOOKUP(H866,'Doctors Data'!$I:$J,2,FALSE)</f>
        <v>#N/A</v>
      </c>
    </row>
    <row r="867" spans="12:12" x14ac:dyDescent="0.25">
      <c r="L867" s="79" t="e">
        <f>VLOOKUP(H867,'Doctors Data'!$I:$J,2,FALSE)</f>
        <v>#N/A</v>
      </c>
    </row>
    <row r="868" spans="12:12" x14ac:dyDescent="0.25">
      <c r="L868" s="79" t="e">
        <f>VLOOKUP(H868,'Doctors Data'!$I:$J,2,FALSE)</f>
        <v>#N/A</v>
      </c>
    </row>
    <row r="869" spans="12:12" x14ac:dyDescent="0.25">
      <c r="L869" s="79" t="e">
        <f>VLOOKUP(H869,'Doctors Data'!$I:$J,2,FALSE)</f>
        <v>#N/A</v>
      </c>
    </row>
    <row r="870" spans="12:12" x14ac:dyDescent="0.25">
      <c r="L870" s="79" t="e">
        <f>VLOOKUP(H870,'Doctors Data'!$I:$J,2,FALSE)</f>
        <v>#N/A</v>
      </c>
    </row>
    <row r="871" spans="12:12" x14ac:dyDescent="0.25">
      <c r="L871" s="79" t="e">
        <f>VLOOKUP(H871,'Doctors Data'!$I:$J,2,FALSE)</f>
        <v>#N/A</v>
      </c>
    </row>
    <row r="872" spans="12:12" x14ac:dyDescent="0.25">
      <c r="L872" s="79" t="e">
        <f>VLOOKUP(H872,'Doctors Data'!$I:$J,2,FALSE)</f>
        <v>#N/A</v>
      </c>
    </row>
    <row r="873" spans="12:12" x14ac:dyDescent="0.25">
      <c r="L873" s="79" t="e">
        <f>VLOOKUP(H873,'Doctors Data'!$I:$J,2,FALSE)</f>
        <v>#N/A</v>
      </c>
    </row>
    <row r="874" spans="12:12" x14ac:dyDescent="0.25">
      <c r="L874" s="79" t="e">
        <f>VLOOKUP(H874,'Doctors Data'!$I:$J,2,FALSE)</f>
        <v>#N/A</v>
      </c>
    </row>
    <row r="875" spans="12:12" x14ac:dyDescent="0.25">
      <c r="L875" s="79" t="e">
        <f>VLOOKUP(H875,'Doctors Data'!$I:$J,2,FALSE)</f>
        <v>#N/A</v>
      </c>
    </row>
    <row r="876" spans="12:12" x14ac:dyDescent="0.25">
      <c r="L876" s="79" t="e">
        <f>VLOOKUP(H876,'Doctors Data'!$I:$J,2,FALSE)</f>
        <v>#N/A</v>
      </c>
    </row>
    <row r="877" spans="12:12" x14ac:dyDescent="0.25">
      <c r="L877" s="79" t="e">
        <f>VLOOKUP(H877,'Doctors Data'!$I:$J,2,FALSE)</f>
        <v>#N/A</v>
      </c>
    </row>
    <row r="878" spans="12:12" x14ac:dyDescent="0.25">
      <c r="L878" s="79" t="e">
        <f>VLOOKUP(H878,'Doctors Data'!$I:$J,2,FALSE)</f>
        <v>#N/A</v>
      </c>
    </row>
    <row r="879" spans="12:12" x14ac:dyDescent="0.25">
      <c r="L879" s="79" t="e">
        <f>VLOOKUP(H879,'Doctors Data'!$I:$J,2,FALSE)</f>
        <v>#N/A</v>
      </c>
    </row>
    <row r="880" spans="12:12" x14ac:dyDescent="0.25">
      <c r="L880" s="79" t="e">
        <f>VLOOKUP(H880,'Doctors Data'!$I:$J,2,FALSE)</f>
        <v>#N/A</v>
      </c>
    </row>
    <row r="881" spans="12:12" x14ac:dyDescent="0.25">
      <c r="L881" s="79" t="e">
        <f>VLOOKUP(H881,'Doctors Data'!$I:$J,2,FALSE)</f>
        <v>#N/A</v>
      </c>
    </row>
    <row r="882" spans="12:12" x14ac:dyDescent="0.25">
      <c r="L882" s="79" t="e">
        <f>VLOOKUP(H882,'Doctors Data'!$I:$J,2,FALSE)</f>
        <v>#N/A</v>
      </c>
    </row>
    <row r="883" spans="12:12" x14ac:dyDescent="0.25">
      <c r="L883" s="79" t="e">
        <f>VLOOKUP(H883,'Doctors Data'!$I:$J,2,FALSE)</f>
        <v>#N/A</v>
      </c>
    </row>
    <row r="884" spans="12:12" x14ac:dyDescent="0.25">
      <c r="L884" s="79" t="e">
        <f>VLOOKUP(H884,'Doctors Data'!$I:$J,2,FALSE)</f>
        <v>#N/A</v>
      </c>
    </row>
    <row r="885" spans="12:12" x14ac:dyDescent="0.25">
      <c r="L885" s="79" t="e">
        <f>VLOOKUP(H885,'Doctors Data'!$I:$J,2,FALSE)</f>
        <v>#N/A</v>
      </c>
    </row>
    <row r="886" spans="12:12" x14ac:dyDescent="0.25">
      <c r="L886" s="79" t="e">
        <f>VLOOKUP(H886,'Doctors Data'!$I:$J,2,FALSE)</f>
        <v>#N/A</v>
      </c>
    </row>
    <row r="887" spans="12:12" x14ac:dyDescent="0.25">
      <c r="L887" s="79" t="e">
        <f>VLOOKUP(H887,'Doctors Data'!$I:$J,2,FALSE)</f>
        <v>#N/A</v>
      </c>
    </row>
    <row r="888" spans="12:12" x14ac:dyDescent="0.25">
      <c r="L888" s="79" t="e">
        <f>VLOOKUP(H888,'Doctors Data'!$I:$J,2,FALSE)</f>
        <v>#N/A</v>
      </c>
    </row>
    <row r="889" spans="12:12" x14ac:dyDescent="0.25">
      <c r="L889" s="79" t="e">
        <f>VLOOKUP(H889,'Doctors Data'!$I:$J,2,FALSE)</f>
        <v>#N/A</v>
      </c>
    </row>
    <row r="890" spans="12:12" x14ac:dyDescent="0.25">
      <c r="L890" s="79" t="e">
        <f>VLOOKUP(H890,'Doctors Data'!$I:$J,2,FALSE)</f>
        <v>#N/A</v>
      </c>
    </row>
    <row r="891" spans="12:12" x14ac:dyDescent="0.25">
      <c r="L891" s="79" t="e">
        <f>VLOOKUP(H891,'Doctors Data'!$I:$J,2,FALSE)</f>
        <v>#N/A</v>
      </c>
    </row>
    <row r="892" spans="12:12" x14ac:dyDescent="0.25">
      <c r="L892" s="79" t="e">
        <f>VLOOKUP(H892,'Doctors Data'!$I:$J,2,FALSE)</f>
        <v>#N/A</v>
      </c>
    </row>
    <row r="893" spans="12:12" x14ac:dyDescent="0.25">
      <c r="L893" s="79" t="e">
        <f>VLOOKUP(H893,'Doctors Data'!$I:$J,2,FALSE)</f>
        <v>#N/A</v>
      </c>
    </row>
    <row r="894" spans="12:12" x14ac:dyDescent="0.25">
      <c r="L894" s="79" t="e">
        <f>VLOOKUP(H894,'Doctors Data'!$I:$J,2,FALSE)</f>
        <v>#N/A</v>
      </c>
    </row>
    <row r="895" spans="12:12" x14ac:dyDescent="0.25">
      <c r="L895" s="79" t="e">
        <f>VLOOKUP(H895,'Doctors Data'!$I:$J,2,FALSE)</f>
        <v>#N/A</v>
      </c>
    </row>
    <row r="896" spans="12:12" x14ac:dyDescent="0.25">
      <c r="L896" s="79" t="e">
        <f>VLOOKUP(H896,'Doctors Data'!$I:$J,2,FALSE)</f>
        <v>#N/A</v>
      </c>
    </row>
    <row r="897" spans="12:12" x14ac:dyDescent="0.25">
      <c r="L897" s="79" t="e">
        <f>VLOOKUP(H897,'Doctors Data'!$I:$J,2,FALSE)</f>
        <v>#N/A</v>
      </c>
    </row>
    <row r="898" spans="12:12" x14ac:dyDescent="0.25">
      <c r="L898" s="79" t="e">
        <f>VLOOKUP(H898,'Doctors Data'!$I:$J,2,FALSE)</f>
        <v>#N/A</v>
      </c>
    </row>
    <row r="899" spans="12:12" x14ac:dyDescent="0.25">
      <c r="L899" s="79" t="e">
        <f>VLOOKUP(H899,'Doctors Data'!$I:$J,2,FALSE)</f>
        <v>#N/A</v>
      </c>
    </row>
    <row r="900" spans="12:12" x14ac:dyDescent="0.25">
      <c r="L900" s="79" t="e">
        <f>VLOOKUP(H900,'Doctors Data'!$I:$J,2,FALSE)</f>
        <v>#N/A</v>
      </c>
    </row>
    <row r="901" spans="12:12" x14ac:dyDescent="0.25">
      <c r="L901" s="79" t="e">
        <f>VLOOKUP(H901,'Doctors Data'!$I:$J,2,FALSE)</f>
        <v>#N/A</v>
      </c>
    </row>
    <row r="902" spans="12:12" x14ac:dyDescent="0.25">
      <c r="L902" s="79" t="e">
        <f>VLOOKUP(H902,'Doctors Data'!$I:$J,2,FALSE)</f>
        <v>#N/A</v>
      </c>
    </row>
    <row r="903" spans="12:12" x14ac:dyDescent="0.25">
      <c r="L903" s="79" t="e">
        <f>VLOOKUP(H903,'Doctors Data'!$I:$J,2,FALSE)</f>
        <v>#N/A</v>
      </c>
    </row>
    <row r="904" spans="12:12" x14ac:dyDescent="0.25">
      <c r="L904" s="79" t="e">
        <f>VLOOKUP(H904,'Doctors Data'!$I:$J,2,FALSE)</f>
        <v>#N/A</v>
      </c>
    </row>
    <row r="905" spans="12:12" x14ac:dyDescent="0.25">
      <c r="L905" s="79" t="e">
        <f>VLOOKUP(H905,'Doctors Data'!$I:$J,2,FALSE)</f>
        <v>#N/A</v>
      </c>
    </row>
    <row r="906" spans="12:12" x14ac:dyDescent="0.25">
      <c r="L906" s="79" t="e">
        <f>VLOOKUP(H906,'Doctors Data'!$I:$J,2,FALSE)</f>
        <v>#N/A</v>
      </c>
    </row>
    <row r="907" spans="12:12" x14ac:dyDescent="0.25">
      <c r="L907" s="79" t="e">
        <f>VLOOKUP(H907,'Doctors Data'!$I:$J,2,FALSE)</f>
        <v>#N/A</v>
      </c>
    </row>
    <row r="908" spans="12:12" x14ac:dyDescent="0.25">
      <c r="L908" s="79" t="e">
        <f>VLOOKUP(H908,'Doctors Data'!$I:$J,2,FALSE)</f>
        <v>#N/A</v>
      </c>
    </row>
    <row r="909" spans="12:12" x14ac:dyDescent="0.25">
      <c r="L909" s="79" t="e">
        <f>VLOOKUP(H909,'Doctors Data'!$I:$J,2,FALSE)</f>
        <v>#N/A</v>
      </c>
    </row>
    <row r="910" spans="12:12" x14ac:dyDescent="0.25">
      <c r="L910" s="79" t="e">
        <f>VLOOKUP(H910,'Doctors Data'!$I:$J,2,FALSE)</f>
        <v>#N/A</v>
      </c>
    </row>
    <row r="911" spans="12:12" x14ac:dyDescent="0.25">
      <c r="L911" s="79" t="e">
        <f>VLOOKUP(H911,'Doctors Data'!$I:$J,2,FALSE)</f>
        <v>#N/A</v>
      </c>
    </row>
    <row r="912" spans="12:12" x14ac:dyDescent="0.25">
      <c r="L912" s="79" t="e">
        <f>VLOOKUP(H912,'Doctors Data'!$I:$J,2,FALSE)</f>
        <v>#N/A</v>
      </c>
    </row>
    <row r="913" spans="12:12" x14ac:dyDescent="0.25">
      <c r="L913" s="79" t="e">
        <f>VLOOKUP(H913,'Doctors Data'!$I:$J,2,FALSE)</f>
        <v>#N/A</v>
      </c>
    </row>
    <row r="914" spans="12:12" x14ac:dyDescent="0.25">
      <c r="L914" s="79" t="e">
        <f>VLOOKUP(H914,'Doctors Data'!$I:$J,2,FALSE)</f>
        <v>#N/A</v>
      </c>
    </row>
    <row r="915" spans="12:12" x14ac:dyDescent="0.25">
      <c r="L915" s="79" t="e">
        <f>VLOOKUP(H915,'Doctors Data'!$I:$J,2,FALSE)</f>
        <v>#N/A</v>
      </c>
    </row>
    <row r="916" spans="12:12" x14ac:dyDescent="0.25">
      <c r="L916" s="79" t="e">
        <f>VLOOKUP(H916,'Doctors Data'!$I:$J,2,FALSE)</f>
        <v>#N/A</v>
      </c>
    </row>
    <row r="917" spans="12:12" x14ac:dyDescent="0.25">
      <c r="L917" s="79" t="e">
        <f>VLOOKUP(H917,'Doctors Data'!$I:$J,2,FALSE)</f>
        <v>#N/A</v>
      </c>
    </row>
    <row r="918" spans="12:12" x14ac:dyDescent="0.25">
      <c r="L918" s="79" t="e">
        <f>VLOOKUP(H918,'Doctors Data'!$I:$J,2,FALSE)</f>
        <v>#N/A</v>
      </c>
    </row>
    <row r="919" spans="12:12" x14ac:dyDescent="0.25">
      <c r="L919" s="79" t="e">
        <f>VLOOKUP(H919,'Doctors Data'!$I:$J,2,FALSE)</f>
        <v>#N/A</v>
      </c>
    </row>
    <row r="920" spans="12:12" x14ac:dyDescent="0.25">
      <c r="L920" s="79" t="e">
        <f>VLOOKUP(H920,'Doctors Data'!$I:$J,2,FALSE)</f>
        <v>#N/A</v>
      </c>
    </row>
    <row r="921" spans="12:12" x14ac:dyDescent="0.25">
      <c r="L921" s="79" t="e">
        <f>VLOOKUP(H921,'Doctors Data'!$I:$J,2,FALSE)</f>
        <v>#N/A</v>
      </c>
    </row>
    <row r="922" spans="12:12" x14ac:dyDescent="0.25">
      <c r="L922" s="79" t="e">
        <f>VLOOKUP(H922,'Doctors Data'!$I:$J,2,FALSE)</f>
        <v>#N/A</v>
      </c>
    </row>
    <row r="923" spans="12:12" x14ac:dyDescent="0.25">
      <c r="L923" s="79" t="e">
        <f>VLOOKUP(H923,'Doctors Data'!$I:$J,2,FALSE)</f>
        <v>#N/A</v>
      </c>
    </row>
    <row r="924" spans="12:12" x14ac:dyDescent="0.25">
      <c r="L924" s="79" t="e">
        <f>VLOOKUP(H924,'Doctors Data'!$I:$J,2,FALSE)</f>
        <v>#N/A</v>
      </c>
    </row>
    <row r="925" spans="12:12" x14ac:dyDescent="0.25">
      <c r="L925" s="79" t="e">
        <f>VLOOKUP(H925,'Doctors Data'!$I:$J,2,FALSE)</f>
        <v>#N/A</v>
      </c>
    </row>
    <row r="926" spans="12:12" x14ac:dyDescent="0.25">
      <c r="L926" s="79" t="e">
        <f>VLOOKUP(H926,'Doctors Data'!$I:$J,2,FALSE)</f>
        <v>#N/A</v>
      </c>
    </row>
    <row r="927" spans="12:12" x14ac:dyDescent="0.25">
      <c r="L927" s="79" t="e">
        <f>VLOOKUP(H927,'Doctors Data'!$I:$J,2,FALSE)</f>
        <v>#N/A</v>
      </c>
    </row>
    <row r="928" spans="12:12" x14ac:dyDescent="0.25">
      <c r="L928" s="79" t="e">
        <f>VLOOKUP(H928,'Doctors Data'!$I:$J,2,FALSE)</f>
        <v>#N/A</v>
      </c>
    </row>
    <row r="929" spans="12:12" x14ac:dyDescent="0.25">
      <c r="L929" s="79" t="e">
        <f>VLOOKUP(H929,'Doctors Data'!$I:$J,2,FALSE)</f>
        <v>#N/A</v>
      </c>
    </row>
    <row r="930" spans="12:12" x14ac:dyDescent="0.25">
      <c r="L930" s="79" t="e">
        <f>VLOOKUP(H930,'Doctors Data'!$I:$J,2,FALSE)</f>
        <v>#N/A</v>
      </c>
    </row>
    <row r="931" spans="12:12" x14ac:dyDescent="0.25">
      <c r="L931" s="79" t="e">
        <f>VLOOKUP(H931,'Doctors Data'!$I:$J,2,FALSE)</f>
        <v>#N/A</v>
      </c>
    </row>
    <row r="932" spans="12:12" x14ac:dyDescent="0.25">
      <c r="L932" s="79" t="e">
        <f>VLOOKUP(H932,'Doctors Data'!$I:$J,2,FALSE)</f>
        <v>#N/A</v>
      </c>
    </row>
    <row r="933" spans="12:12" x14ac:dyDescent="0.25">
      <c r="L933" s="79" t="e">
        <f>VLOOKUP(H933,'Doctors Data'!$I:$J,2,FALSE)</f>
        <v>#N/A</v>
      </c>
    </row>
    <row r="934" spans="12:12" x14ac:dyDescent="0.25">
      <c r="L934" s="79" t="e">
        <f>VLOOKUP(H934,'Doctors Data'!$I:$J,2,FALSE)</f>
        <v>#N/A</v>
      </c>
    </row>
    <row r="935" spans="12:12" x14ac:dyDescent="0.25">
      <c r="L935" s="79" t="e">
        <f>VLOOKUP(H935,'Doctors Data'!$I:$J,2,FALSE)</f>
        <v>#N/A</v>
      </c>
    </row>
    <row r="936" spans="12:12" x14ac:dyDescent="0.25">
      <c r="L936" s="79" t="e">
        <f>VLOOKUP(H936,'Doctors Data'!$I:$J,2,FALSE)</f>
        <v>#N/A</v>
      </c>
    </row>
    <row r="937" spans="12:12" x14ac:dyDescent="0.25">
      <c r="L937" s="79" t="e">
        <f>VLOOKUP(H937,'Doctors Data'!$I:$J,2,FALSE)</f>
        <v>#N/A</v>
      </c>
    </row>
    <row r="938" spans="12:12" x14ac:dyDescent="0.25">
      <c r="L938" s="79" t="e">
        <f>VLOOKUP(H938,'Doctors Data'!$I:$J,2,FALSE)</f>
        <v>#N/A</v>
      </c>
    </row>
    <row r="939" spans="12:12" x14ac:dyDescent="0.25">
      <c r="L939" s="79" t="e">
        <f>VLOOKUP(H939,'Doctors Data'!$I:$J,2,FALSE)</f>
        <v>#N/A</v>
      </c>
    </row>
    <row r="940" spans="12:12" x14ac:dyDescent="0.25">
      <c r="L940" s="79" t="e">
        <f>VLOOKUP(H940,'Doctors Data'!$I:$J,2,FALSE)</f>
        <v>#N/A</v>
      </c>
    </row>
    <row r="941" spans="12:12" x14ac:dyDescent="0.25">
      <c r="L941" s="79" t="e">
        <f>VLOOKUP(H941,'Doctors Data'!$I:$J,2,FALSE)</f>
        <v>#N/A</v>
      </c>
    </row>
    <row r="942" spans="12:12" x14ac:dyDescent="0.25">
      <c r="L942" s="79" t="e">
        <f>VLOOKUP(H942,'Doctors Data'!$I:$J,2,FALSE)</f>
        <v>#N/A</v>
      </c>
    </row>
    <row r="943" spans="12:12" x14ac:dyDescent="0.25">
      <c r="L943" s="79" t="e">
        <f>VLOOKUP(H943,'Doctors Data'!$I:$J,2,FALSE)</f>
        <v>#N/A</v>
      </c>
    </row>
    <row r="944" spans="12:12" x14ac:dyDescent="0.25">
      <c r="L944" s="79" t="e">
        <f>VLOOKUP(H944,'Doctors Data'!$I:$J,2,FALSE)</f>
        <v>#N/A</v>
      </c>
    </row>
    <row r="945" spans="12:12" x14ac:dyDescent="0.25">
      <c r="L945" s="79" t="e">
        <f>VLOOKUP(H945,'Doctors Data'!$I:$J,2,FALSE)</f>
        <v>#N/A</v>
      </c>
    </row>
    <row r="946" spans="12:12" x14ac:dyDescent="0.25">
      <c r="L946" s="79" t="e">
        <f>VLOOKUP(H946,'Doctors Data'!$I:$J,2,FALSE)</f>
        <v>#N/A</v>
      </c>
    </row>
    <row r="947" spans="12:12" x14ac:dyDescent="0.25">
      <c r="L947" s="79" t="e">
        <f>VLOOKUP(H947,'Doctors Data'!$I:$J,2,FALSE)</f>
        <v>#N/A</v>
      </c>
    </row>
    <row r="948" spans="12:12" x14ac:dyDescent="0.25">
      <c r="L948" s="79" t="e">
        <f>VLOOKUP(H948,'Doctors Data'!$I:$J,2,FALSE)</f>
        <v>#N/A</v>
      </c>
    </row>
    <row r="949" spans="12:12" x14ac:dyDescent="0.25">
      <c r="L949" s="79" t="e">
        <f>VLOOKUP(H949,'Doctors Data'!$I:$J,2,FALSE)</f>
        <v>#N/A</v>
      </c>
    </row>
    <row r="950" spans="12:12" x14ac:dyDescent="0.25">
      <c r="L950" s="79" t="e">
        <f>VLOOKUP(H950,'Doctors Data'!$I:$J,2,FALSE)</f>
        <v>#N/A</v>
      </c>
    </row>
    <row r="951" spans="12:12" x14ac:dyDescent="0.25">
      <c r="L951" s="79" t="e">
        <f>VLOOKUP(H951,'Doctors Data'!$I:$J,2,FALSE)</f>
        <v>#N/A</v>
      </c>
    </row>
    <row r="952" spans="12:12" x14ac:dyDescent="0.25">
      <c r="L952" s="79" t="e">
        <f>VLOOKUP(H952,'Doctors Data'!$I:$J,2,FALSE)</f>
        <v>#N/A</v>
      </c>
    </row>
    <row r="953" spans="12:12" x14ac:dyDescent="0.25">
      <c r="L953" s="79" t="e">
        <f>VLOOKUP(H953,'Doctors Data'!$I:$J,2,FALSE)</f>
        <v>#N/A</v>
      </c>
    </row>
    <row r="954" spans="12:12" x14ac:dyDescent="0.25">
      <c r="L954" s="79" t="e">
        <f>VLOOKUP(H954,'Doctors Data'!$I:$J,2,FALSE)</f>
        <v>#N/A</v>
      </c>
    </row>
    <row r="955" spans="12:12" x14ac:dyDescent="0.25">
      <c r="L955" s="79" t="e">
        <f>VLOOKUP(H955,'Doctors Data'!$I:$J,2,FALSE)</f>
        <v>#N/A</v>
      </c>
    </row>
    <row r="956" spans="12:12" x14ac:dyDescent="0.25">
      <c r="L956" s="79" t="e">
        <f>VLOOKUP(H956,'Doctors Data'!$I:$J,2,FALSE)</f>
        <v>#N/A</v>
      </c>
    </row>
    <row r="957" spans="12:12" x14ac:dyDescent="0.25">
      <c r="L957" s="79" t="e">
        <f>VLOOKUP(H957,'Doctors Data'!$I:$J,2,FALSE)</f>
        <v>#N/A</v>
      </c>
    </row>
    <row r="958" spans="12:12" x14ac:dyDescent="0.25">
      <c r="L958" s="79" t="e">
        <f>VLOOKUP(H958,'Doctors Data'!$I:$J,2,FALSE)</f>
        <v>#N/A</v>
      </c>
    </row>
    <row r="959" spans="12:12" x14ac:dyDescent="0.25">
      <c r="L959" s="79" t="e">
        <f>VLOOKUP(H959,'Doctors Data'!$I:$J,2,FALSE)</f>
        <v>#N/A</v>
      </c>
    </row>
    <row r="960" spans="12:12" x14ac:dyDescent="0.25">
      <c r="L960" s="79" t="e">
        <f>VLOOKUP(H960,'Doctors Data'!$I:$J,2,FALSE)</f>
        <v>#N/A</v>
      </c>
    </row>
    <row r="961" spans="12:12" x14ac:dyDescent="0.25">
      <c r="L961" s="79" t="e">
        <f>VLOOKUP(H961,'Doctors Data'!$I:$J,2,FALSE)</f>
        <v>#N/A</v>
      </c>
    </row>
    <row r="962" spans="12:12" x14ac:dyDescent="0.25">
      <c r="L962" s="79" t="e">
        <f>VLOOKUP(H962,'Doctors Data'!$I:$J,2,FALSE)</f>
        <v>#N/A</v>
      </c>
    </row>
    <row r="963" spans="12:12" x14ac:dyDescent="0.25">
      <c r="L963" s="79" t="e">
        <f>VLOOKUP(H963,'Doctors Data'!$I:$J,2,FALSE)</f>
        <v>#N/A</v>
      </c>
    </row>
    <row r="964" spans="12:12" x14ac:dyDescent="0.25">
      <c r="L964" s="79" t="e">
        <f>VLOOKUP(H964,'Doctors Data'!$I:$J,2,FALSE)</f>
        <v>#N/A</v>
      </c>
    </row>
    <row r="965" spans="12:12" x14ac:dyDescent="0.25">
      <c r="L965" s="79" t="e">
        <f>VLOOKUP(H965,'Doctors Data'!$I:$J,2,FALSE)</f>
        <v>#N/A</v>
      </c>
    </row>
    <row r="966" spans="12:12" x14ac:dyDescent="0.25">
      <c r="L966" s="79" t="e">
        <f>VLOOKUP(H966,'Doctors Data'!$I:$J,2,FALSE)</f>
        <v>#N/A</v>
      </c>
    </row>
    <row r="967" spans="12:12" x14ac:dyDescent="0.25">
      <c r="L967" s="79" t="e">
        <f>VLOOKUP(H967,'Doctors Data'!$I:$J,2,FALSE)</f>
        <v>#N/A</v>
      </c>
    </row>
    <row r="968" spans="12:12" x14ac:dyDescent="0.25">
      <c r="L968" s="79" t="e">
        <f>VLOOKUP(H968,'Doctors Data'!$I:$J,2,FALSE)</f>
        <v>#N/A</v>
      </c>
    </row>
    <row r="969" spans="12:12" x14ac:dyDescent="0.25">
      <c r="L969" s="79" t="e">
        <f>VLOOKUP(H969,'Doctors Data'!$I:$J,2,FALSE)</f>
        <v>#N/A</v>
      </c>
    </row>
    <row r="970" spans="12:12" x14ac:dyDescent="0.25">
      <c r="L970" s="79" t="e">
        <f>VLOOKUP(H970,'Doctors Data'!$I:$J,2,FALSE)</f>
        <v>#N/A</v>
      </c>
    </row>
    <row r="971" spans="12:12" x14ac:dyDescent="0.25">
      <c r="L971" s="79" t="e">
        <f>VLOOKUP(H971,'Doctors Data'!$I:$J,2,FALSE)</f>
        <v>#N/A</v>
      </c>
    </row>
    <row r="972" spans="12:12" x14ac:dyDescent="0.25">
      <c r="L972" s="79" t="e">
        <f>VLOOKUP(H972,'Doctors Data'!$I:$J,2,FALSE)</f>
        <v>#N/A</v>
      </c>
    </row>
    <row r="973" spans="12:12" x14ac:dyDescent="0.25">
      <c r="L973" s="79" t="e">
        <f>VLOOKUP(H973,'Doctors Data'!$I:$J,2,FALSE)</f>
        <v>#N/A</v>
      </c>
    </row>
    <row r="974" spans="12:12" x14ac:dyDescent="0.25">
      <c r="L974" s="79" t="e">
        <f>VLOOKUP(H974,'Doctors Data'!$I:$J,2,FALSE)</f>
        <v>#N/A</v>
      </c>
    </row>
    <row r="975" spans="12:12" x14ac:dyDescent="0.25">
      <c r="L975" s="79" t="e">
        <f>VLOOKUP(H975,'Doctors Data'!$I:$J,2,FALSE)</f>
        <v>#N/A</v>
      </c>
    </row>
    <row r="976" spans="12:12" x14ac:dyDescent="0.25">
      <c r="L976" s="79" t="e">
        <f>VLOOKUP(H976,'Doctors Data'!$I:$J,2,FALSE)</f>
        <v>#N/A</v>
      </c>
    </row>
    <row r="977" spans="12:12" x14ac:dyDescent="0.25">
      <c r="L977" s="79" t="e">
        <f>VLOOKUP(H977,'Doctors Data'!$I:$J,2,FALSE)</f>
        <v>#N/A</v>
      </c>
    </row>
    <row r="978" spans="12:12" x14ac:dyDescent="0.25">
      <c r="L978" s="79" t="e">
        <f>VLOOKUP(H978,'Doctors Data'!$I:$J,2,FALSE)</f>
        <v>#N/A</v>
      </c>
    </row>
    <row r="979" spans="12:12" x14ac:dyDescent="0.25">
      <c r="L979" s="79" t="e">
        <f>VLOOKUP(H979,'Doctors Data'!$I:$J,2,FALSE)</f>
        <v>#N/A</v>
      </c>
    </row>
    <row r="980" spans="12:12" x14ac:dyDescent="0.25">
      <c r="L980" s="79" t="e">
        <f>VLOOKUP(H980,'Doctors Data'!$I:$J,2,FALSE)</f>
        <v>#N/A</v>
      </c>
    </row>
    <row r="981" spans="12:12" x14ac:dyDescent="0.25">
      <c r="L981" s="79" t="e">
        <f>VLOOKUP(H981,'Doctors Data'!$I:$J,2,FALSE)</f>
        <v>#N/A</v>
      </c>
    </row>
    <row r="982" spans="12:12" x14ac:dyDescent="0.25">
      <c r="L982" s="79" t="e">
        <f>VLOOKUP(H982,'Doctors Data'!$I:$J,2,FALSE)</f>
        <v>#N/A</v>
      </c>
    </row>
    <row r="983" spans="12:12" x14ac:dyDescent="0.25">
      <c r="L983" s="79" t="e">
        <f>VLOOKUP(H983,'Doctors Data'!$I:$J,2,FALSE)</f>
        <v>#N/A</v>
      </c>
    </row>
    <row r="984" spans="12:12" x14ac:dyDescent="0.25">
      <c r="L984" s="79" t="e">
        <f>VLOOKUP(H984,'Doctors Data'!$I:$J,2,FALSE)</f>
        <v>#N/A</v>
      </c>
    </row>
    <row r="985" spans="12:12" x14ac:dyDescent="0.25">
      <c r="L985" s="79" t="e">
        <f>VLOOKUP(H985,'Doctors Data'!$I:$J,2,FALSE)</f>
        <v>#N/A</v>
      </c>
    </row>
    <row r="986" spans="12:12" x14ac:dyDescent="0.25">
      <c r="L986" s="79" t="e">
        <f>VLOOKUP(H986,'Doctors Data'!$I:$J,2,FALSE)</f>
        <v>#N/A</v>
      </c>
    </row>
    <row r="987" spans="12:12" x14ac:dyDescent="0.25">
      <c r="L987" s="79" t="e">
        <f>VLOOKUP(H987,'Doctors Data'!$I:$J,2,FALSE)</f>
        <v>#N/A</v>
      </c>
    </row>
    <row r="988" spans="12:12" x14ac:dyDescent="0.25">
      <c r="L988" s="79" t="e">
        <f>VLOOKUP(H988,'Doctors Data'!$I:$J,2,FALSE)</f>
        <v>#N/A</v>
      </c>
    </row>
    <row r="989" spans="12:12" x14ac:dyDescent="0.25">
      <c r="L989" s="79" t="e">
        <f>VLOOKUP(H989,'Doctors Data'!$I:$J,2,FALSE)</f>
        <v>#N/A</v>
      </c>
    </row>
    <row r="990" spans="12:12" x14ac:dyDescent="0.25">
      <c r="L990" s="79" t="e">
        <f>VLOOKUP(H990,'Doctors Data'!$I:$J,2,FALSE)</f>
        <v>#N/A</v>
      </c>
    </row>
    <row r="991" spans="12:12" x14ac:dyDescent="0.25">
      <c r="L991" s="79" t="e">
        <f>VLOOKUP(H991,'Doctors Data'!$I:$J,2,FALSE)</f>
        <v>#N/A</v>
      </c>
    </row>
    <row r="992" spans="12:12" x14ac:dyDescent="0.25">
      <c r="L992" s="79" t="e">
        <f>VLOOKUP(H992,'Doctors Data'!$I:$J,2,FALSE)</f>
        <v>#N/A</v>
      </c>
    </row>
    <row r="993" spans="12:12" x14ac:dyDescent="0.25">
      <c r="L993" s="79" t="e">
        <f>VLOOKUP(H993,'Doctors Data'!$I:$J,2,FALSE)</f>
        <v>#N/A</v>
      </c>
    </row>
    <row r="994" spans="12:12" x14ac:dyDescent="0.25">
      <c r="L994" s="79" t="e">
        <f>VLOOKUP(H994,'Doctors Data'!$I:$J,2,FALSE)</f>
        <v>#N/A</v>
      </c>
    </row>
    <row r="995" spans="12:12" x14ac:dyDescent="0.25">
      <c r="L995" s="79" t="e">
        <f>VLOOKUP(H995,'Doctors Data'!$I:$J,2,FALSE)</f>
        <v>#N/A</v>
      </c>
    </row>
    <row r="996" spans="12:12" x14ac:dyDescent="0.25">
      <c r="L996" s="79" t="e">
        <f>VLOOKUP(H996,'Doctors Data'!$I:$J,2,FALSE)</f>
        <v>#N/A</v>
      </c>
    </row>
    <row r="997" spans="12:12" x14ac:dyDescent="0.25">
      <c r="L997" s="79" t="e">
        <f>VLOOKUP(H997,'Doctors Data'!$I:$J,2,FALSE)</f>
        <v>#N/A</v>
      </c>
    </row>
    <row r="998" spans="12:12" x14ac:dyDescent="0.25">
      <c r="L998" s="79" t="e">
        <f>VLOOKUP(H998,'Doctors Data'!$I:$J,2,FALSE)</f>
        <v>#N/A</v>
      </c>
    </row>
    <row r="999" spans="12:12" x14ac:dyDescent="0.25">
      <c r="L999" s="79" t="e">
        <f>VLOOKUP(H999,'Doctors Data'!$I:$J,2,FALSE)</f>
        <v>#N/A</v>
      </c>
    </row>
    <row r="1000" spans="12:12" x14ac:dyDescent="0.25">
      <c r="L1000" s="79" t="e">
        <f>VLOOKUP(H1000,'Doctors Data'!$I:$J,2,FALSE)</f>
        <v>#N/A</v>
      </c>
    </row>
    <row r="1001" spans="12:12" x14ac:dyDescent="0.25">
      <c r="L1001" s="79" t="e">
        <f>VLOOKUP(H1001,'Doctors Data'!$I:$J,2,FALSE)</f>
        <v>#N/A</v>
      </c>
    </row>
    <row r="1002" spans="12:12" x14ac:dyDescent="0.25">
      <c r="L1002" s="79" t="e">
        <f>VLOOKUP(H1002,'Doctors Data'!$I:$J,2,FALSE)</f>
        <v>#N/A</v>
      </c>
    </row>
    <row r="1003" spans="12:12" x14ac:dyDescent="0.25">
      <c r="L1003" s="79" t="e">
        <f>VLOOKUP(H1003,'Doctors Data'!$I:$J,2,FALSE)</f>
        <v>#N/A</v>
      </c>
    </row>
    <row r="1004" spans="12:12" x14ac:dyDescent="0.25">
      <c r="L1004" s="79" t="e">
        <f>VLOOKUP(H1004,'Doctors Data'!$I:$J,2,FALSE)</f>
        <v>#N/A</v>
      </c>
    </row>
    <row r="1005" spans="12:12" x14ac:dyDescent="0.25">
      <c r="L1005" s="79" t="e">
        <f>VLOOKUP(H1005,'Doctors Data'!$I:$J,2,FALSE)</f>
        <v>#N/A</v>
      </c>
    </row>
    <row r="1006" spans="12:12" x14ac:dyDescent="0.25">
      <c r="L1006" s="79" t="e">
        <f>VLOOKUP(H1006,'Doctors Data'!$I:$J,2,FALSE)</f>
        <v>#N/A</v>
      </c>
    </row>
    <row r="1007" spans="12:12" x14ac:dyDescent="0.25">
      <c r="L1007" s="79" t="e">
        <f>VLOOKUP(H1007,'Doctors Data'!$I:$J,2,FALSE)</f>
        <v>#N/A</v>
      </c>
    </row>
    <row r="1008" spans="12:12" x14ac:dyDescent="0.25">
      <c r="L1008" s="79" t="e">
        <f>VLOOKUP(H1008,'Doctors Data'!$I:$J,2,FALSE)</f>
        <v>#N/A</v>
      </c>
    </row>
    <row r="1009" spans="12:12" x14ac:dyDescent="0.25">
      <c r="L1009" s="79" t="e">
        <f>VLOOKUP(H1009,'Doctors Data'!$I:$J,2,FALSE)</f>
        <v>#N/A</v>
      </c>
    </row>
    <row r="1010" spans="12:12" x14ac:dyDescent="0.25">
      <c r="L1010" s="79" t="e">
        <f>VLOOKUP(H1010,'Doctors Data'!$I:$J,2,FALSE)</f>
        <v>#N/A</v>
      </c>
    </row>
    <row r="1011" spans="12:12" x14ac:dyDescent="0.25">
      <c r="L1011" s="79" t="e">
        <f>VLOOKUP(H1011,'Doctors Data'!$I:$J,2,FALSE)</f>
        <v>#N/A</v>
      </c>
    </row>
    <row r="1012" spans="12:12" x14ac:dyDescent="0.25">
      <c r="L1012" s="79" t="e">
        <f>VLOOKUP(H1012,'Doctors Data'!$I:$J,2,FALSE)</f>
        <v>#N/A</v>
      </c>
    </row>
    <row r="1013" spans="12:12" x14ac:dyDescent="0.25">
      <c r="L1013" s="79" t="e">
        <f>VLOOKUP(H1013,'Doctors Data'!$I:$J,2,FALSE)</f>
        <v>#N/A</v>
      </c>
    </row>
    <row r="1014" spans="12:12" x14ac:dyDescent="0.25">
      <c r="L1014" s="79" t="e">
        <f>VLOOKUP(H1014,'Doctors Data'!$I:$J,2,FALSE)</f>
        <v>#N/A</v>
      </c>
    </row>
    <row r="1015" spans="12:12" x14ac:dyDescent="0.25">
      <c r="L1015" s="79" t="e">
        <f>VLOOKUP(H1015,'Doctors Data'!$I:$J,2,FALSE)</f>
        <v>#N/A</v>
      </c>
    </row>
    <row r="1016" spans="12:12" x14ac:dyDescent="0.25">
      <c r="L1016" s="79" t="e">
        <f>VLOOKUP(H1016,'Doctors Data'!$I:$J,2,FALSE)</f>
        <v>#N/A</v>
      </c>
    </row>
    <row r="1017" spans="12:12" x14ac:dyDescent="0.25">
      <c r="L1017" s="79" t="e">
        <f>VLOOKUP(H1017,'Doctors Data'!$I:$J,2,FALSE)</f>
        <v>#N/A</v>
      </c>
    </row>
    <row r="1018" spans="12:12" x14ac:dyDescent="0.25">
      <c r="L1018" s="79" t="e">
        <f>VLOOKUP(H1018,'Doctors Data'!$I:$J,2,FALSE)</f>
        <v>#N/A</v>
      </c>
    </row>
    <row r="1019" spans="12:12" x14ac:dyDescent="0.25">
      <c r="L1019" s="79" t="e">
        <f>VLOOKUP(H1019,'Doctors Data'!$I:$J,2,FALSE)</f>
        <v>#N/A</v>
      </c>
    </row>
    <row r="1020" spans="12:12" x14ac:dyDescent="0.25">
      <c r="L1020" s="79" t="e">
        <f>VLOOKUP(H1020,'Doctors Data'!$I:$J,2,FALSE)</f>
        <v>#N/A</v>
      </c>
    </row>
    <row r="1021" spans="12:12" x14ac:dyDescent="0.25">
      <c r="L1021" s="79" t="e">
        <f>VLOOKUP(H1021,'Doctors Data'!$I:$J,2,FALSE)</f>
        <v>#N/A</v>
      </c>
    </row>
    <row r="1022" spans="12:12" x14ac:dyDescent="0.25">
      <c r="L1022" s="79" t="e">
        <f>VLOOKUP(H1022,'Doctors Data'!$I:$J,2,FALSE)</f>
        <v>#N/A</v>
      </c>
    </row>
    <row r="1023" spans="12:12" x14ac:dyDescent="0.25">
      <c r="L1023" s="79" t="e">
        <f>VLOOKUP(H1023,'Doctors Data'!$I:$J,2,FALSE)</f>
        <v>#N/A</v>
      </c>
    </row>
    <row r="1024" spans="12:12" x14ac:dyDescent="0.25">
      <c r="L1024" s="79" t="e">
        <f>VLOOKUP(H1024,'Doctors Data'!$I:$J,2,FALSE)</f>
        <v>#N/A</v>
      </c>
    </row>
    <row r="1025" spans="12:12" x14ac:dyDescent="0.25">
      <c r="L1025" s="79" t="e">
        <f>VLOOKUP(H1025,'Doctors Data'!$I:$J,2,FALSE)</f>
        <v>#N/A</v>
      </c>
    </row>
    <row r="1026" spans="12:12" x14ac:dyDescent="0.25">
      <c r="L1026" s="79" t="e">
        <f>VLOOKUP(H1026,'Doctors Data'!$I:$J,2,FALSE)</f>
        <v>#N/A</v>
      </c>
    </row>
    <row r="1027" spans="12:12" x14ac:dyDescent="0.25">
      <c r="L1027" s="79" t="e">
        <f>VLOOKUP(H1027,'Doctors Data'!$I:$J,2,FALSE)</f>
        <v>#N/A</v>
      </c>
    </row>
    <row r="1028" spans="12:12" x14ac:dyDescent="0.25">
      <c r="L1028" s="79" t="e">
        <f>VLOOKUP(H1028,'Doctors Data'!$I:$J,2,FALSE)</f>
        <v>#N/A</v>
      </c>
    </row>
    <row r="1029" spans="12:12" x14ac:dyDescent="0.25">
      <c r="L1029" s="79" t="e">
        <f>VLOOKUP(H1029,'Doctors Data'!$I:$J,2,FALSE)</f>
        <v>#N/A</v>
      </c>
    </row>
    <row r="1030" spans="12:12" x14ac:dyDescent="0.25">
      <c r="L1030" s="79" t="e">
        <f>VLOOKUP(H1030,'Doctors Data'!$I:$J,2,FALSE)</f>
        <v>#N/A</v>
      </c>
    </row>
    <row r="1031" spans="12:12" x14ac:dyDescent="0.25">
      <c r="L1031" s="79" t="e">
        <f>VLOOKUP(H1031,'Doctors Data'!$I:$J,2,FALSE)</f>
        <v>#N/A</v>
      </c>
    </row>
    <row r="1032" spans="12:12" x14ac:dyDescent="0.25">
      <c r="L1032" s="79" t="e">
        <f>VLOOKUP(H1032,'Doctors Data'!$I:$J,2,FALSE)</f>
        <v>#N/A</v>
      </c>
    </row>
    <row r="1033" spans="12:12" x14ac:dyDescent="0.25">
      <c r="L1033" s="79" t="e">
        <f>VLOOKUP(H1033,'Doctors Data'!$I:$J,2,FALSE)</f>
        <v>#N/A</v>
      </c>
    </row>
    <row r="1034" spans="12:12" x14ac:dyDescent="0.25">
      <c r="L1034" s="79" t="e">
        <f>VLOOKUP(H1034,'Doctors Data'!$I:$J,2,FALSE)</f>
        <v>#N/A</v>
      </c>
    </row>
    <row r="1035" spans="12:12" x14ac:dyDescent="0.25">
      <c r="L1035" s="79" t="e">
        <f>VLOOKUP(H1035,'Doctors Data'!$I:$J,2,FALSE)</f>
        <v>#N/A</v>
      </c>
    </row>
    <row r="1036" spans="12:12" x14ac:dyDescent="0.25">
      <c r="L1036" s="79" t="e">
        <f>VLOOKUP(H1036,'Doctors Data'!$I:$J,2,FALSE)</f>
        <v>#N/A</v>
      </c>
    </row>
    <row r="1037" spans="12:12" x14ac:dyDescent="0.25">
      <c r="L1037" s="79" t="e">
        <f>VLOOKUP(H1037,'Doctors Data'!$I:$J,2,FALSE)</f>
        <v>#N/A</v>
      </c>
    </row>
    <row r="1038" spans="12:12" x14ac:dyDescent="0.25">
      <c r="L1038" s="79" t="e">
        <f>VLOOKUP(H1038,'Doctors Data'!$I:$J,2,FALSE)</f>
        <v>#N/A</v>
      </c>
    </row>
    <row r="1039" spans="12:12" x14ac:dyDescent="0.25">
      <c r="L1039" s="79" t="e">
        <f>VLOOKUP(H1039,'Doctors Data'!$I:$J,2,FALSE)</f>
        <v>#N/A</v>
      </c>
    </row>
    <row r="1040" spans="12:12" x14ac:dyDescent="0.25">
      <c r="L1040" s="79" t="e">
        <f>VLOOKUP(H1040,'Doctors Data'!$I:$J,2,FALSE)</f>
        <v>#N/A</v>
      </c>
    </row>
    <row r="1041" spans="12:12" x14ac:dyDescent="0.25">
      <c r="L1041" s="79" t="e">
        <f>VLOOKUP(H1041,'Doctors Data'!$I:$J,2,FALSE)</f>
        <v>#N/A</v>
      </c>
    </row>
    <row r="1042" spans="12:12" x14ac:dyDescent="0.25">
      <c r="L1042" s="79" t="e">
        <f>VLOOKUP(H1042,'Doctors Data'!$I:$J,2,FALSE)</f>
        <v>#N/A</v>
      </c>
    </row>
    <row r="1043" spans="12:12" x14ac:dyDescent="0.25">
      <c r="L1043" s="79" t="e">
        <f>VLOOKUP(H1043,'Doctors Data'!$I:$J,2,FALSE)</f>
        <v>#N/A</v>
      </c>
    </row>
    <row r="1044" spans="12:12" x14ac:dyDescent="0.25">
      <c r="L1044" s="79" t="e">
        <f>VLOOKUP(H1044,'Doctors Data'!$I:$J,2,FALSE)</f>
        <v>#N/A</v>
      </c>
    </row>
    <row r="1045" spans="12:12" x14ac:dyDescent="0.25">
      <c r="L1045" s="79" t="e">
        <f>VLOOKUP(H1045,'Doctors Data'!$I:$J,2,FALSE)</f>
        <v>#N/A</v>
      </c>
    </row>
    <row r="1046" spans="12:12" x14ac:dyDescent="0.25">
      <c r="L1046" s="79" t="e">
        <f>VLOOKUP(H1046,'Doctors Data'!$I:$J,2,FALSE)</f>
        <v>#N/A</v>
      </c>
    </row>
    <row r="1047" spans="12:12" x14ac:dyDescent="0.25">
      <c r="L1047" s="79" t="e">
        <f>VLOOKUP(H1047,'Doctors Data'!$I:$J,2,FALSE)</f>
        <v>#N/A</v>
      </c>
    </row>
    <row r="1048" spans="12:12" x14ac:dyDescent="0.25">
      <c r="L1048" s="79" t="e">
        <f>VLOOKUP(H1048,'Doctors Data'!$I:$J,2,FALSE)</f>
        <v>#N/A</v>
      </c>
    </row>
    <row r="1049" spans="12:12" x14ac:dyDescent="0.25">
      <c r="L1049" s="79" t="e">
        <f>VLOOKUP(H1049,'Doctors Data'!$I:$J,2,FALSE)</f>
        <v>#N/A</v>
      </c>
    </row>
    <row r="1050" spans="12:12" x14ac:dyDescent="0.25">
      <c r="L1050" s="79" t="e">
        <f>VLOOKUP(H1050,'Doctors Data'!$I:$J,2,FALSE)</f>
        <v>#N/A</v>
      </c>
    </row>
    <row r="1051" spans="12:12" x14ac:dyDescent="0.25">
      <c r="L1051" s="79" t="e">
        <f>VLOOKUP(H1051,'Doctors Data'!$I:$J,2,FALSE)</f>
        <v>#N/A</v>
      </c>
    </row>
    <row r="1052" spans="12:12" x14ac:dyDescent="0.25">
      <c r="L1052" s="79" t="e">
        <f>VLOOKUP(H1052,'Doctors Data'!$I:$J,2,FALSE)</f>
        <v>#N/A</v>
      </c>
    </row>
    <row r="1053" spans="12:12" x14ac:dyDescent="0.25">
      <c r="L1053" s="79" t="e">
        <f>VLOOKUP(H1053,'Doctors Data'!$I:$J,2,FALSE)</f>
        <v>#N/A</v>
      </c>
    </row>
    <row r="1054" spans="12:12" x14ac:dyDescent="0.25">
      <c r="L1054" s="79" t="e">
        <f>VLOOKUP(H1054,'Doctors Data'!$I:$J,2,FALSE)</f>
        <v>#N/A</v>
      </c>
    </row>
    <row r="1055" spans="12:12" x14ac:dyDescent="0.25">
      <c r="L1055" s="79" t="e">
        <f>VLOOKUP(H1055,'Doctors Data'!$I:$J,2,FALSE)</f>
        <v>#N/A</v>
      </c>
    </row>
    <row r="1056" spans="12:12" x14ac:dyDescent="0.25">
      <c r="L1056" s="79" t="e">
        <f>VLOOKUP(H1056,'Doctors Data'!$I:$J,2,FALSE)</f>
        <v>#N/A</v>
      </c>
    </row>
    <row r="1057" spans="12:12" x14ac:dyDescent="0.25">
      <c r="L1057" s="79" t="e">
        <f>VLOOKUP(H1057,'Doctors Data'!$I:$J,2,FALSE)</f>
        <v>#N/A</v>
      </c>
    </row>
    <row r="1058" spans="12:12" x14ac:dyDescent="0.25">
      <c r="L1058" s="79" t="e">
        <f>VLOOKUP(H1058,'Doctors Data'!$I:$J,2,FALSE)</f>
        <v>#N/A</v>
      </c>
    </row>
    <row r="1059" spans="12:12" x14ac:dyDescent="0.25">
      <c r="L1059" s="79" t="e">
        <f>VLOOKUP(H1059,'Doctors Data'!$I:$J,2,FALSE)</f>
        <v>#N/A</v>
      </c>
    </row>
    <row r="1060" spans="12:12" x14ac:dyDescent="0.25">
      <c r="L1060" s="79" t="e">
        <f>VLOOKUP(H1060,'Doctors Data'!$I:$J,2,FALSE)</f>
        <v>#N/A</v>
      </c>
    </row>
    <row r="1061" spans="12:12" x14ac:dyDescent="0.25">
      <c r="L1061" s="79" t="e">
        <f>VLOOKUP(H1061,'Doctors Data'!$I:$J,2,FALSE)</f>
        <v>#N/A</v>
      </c>
    </row>
    <row r="1062" spans="12:12" x14ac:dyDescent="0.25">
      <c r="L1062" s="79" t="e">
        <f>VLOOKUP(H1062,'Doctors Data'!$I:$J,2,FALSE)</f>
        <v>#N/A</v>
      </c>
    </row>
    <row r="1063" spans="12:12" x14ac:dyDescent="0.25">
      <c r="L1063" s="79" t="e">
        <f>VLOOKUP(H1063,'Doctors Data'!$I:$J,2,FALSE)</f>
        <v>#N/A</v>
      </c>
    </row>
    <row r="1064" spans="12:12" x14ac:dyDescent="0.25">
      <c r="L1064" s="79" t="e">
        <f>VLOOKUP(H1064,'Doctors Data'!$I:$J,2,FALSE)</f>
        <v>#N/A</v>
      </c>
    </row>
    <row r="1065" spans="12:12" x14ac:dyDescent="0.25">
      <c r="L1065" s="79" t="e">
        <f>VLOOKUP(H1065,'Doctors Data'!$I:$J,2,FALSE)</f>
        <v>#N/A</v>
      </c>
    </row>
    <row r="1066" spans="12:12" x14ac:dyDescent="0.25">
      <c r="L1066" s="79" t="e">
        <f>VLOOKUP(H1066,'Doctors Data'!$I:$J,2,FALSE)</f>
        <v>#N/A</v>
      </c>
    </row>
    <row r="1067" spans="12:12" x14ac:dyDescent="0.25">
      <c r="L1067" s="79" t="e">
        <f>VLOOKUP(H1067,'Doctors Data'!$I:$J,2,FALSE)</f>
        <v>#N/A</v>
      </c>
    </row>
    <row r="1068" spans="12:12" x14ac:dyDescent="0.25">
      <c r="L1068" s="79" t="e">
        <f>VLOOKUP(H1068,'Doctors Data'!$I:$J,2,FALSE)</f>
        <v>#N/A</v>
      </c>
    </row>
    <row r="1069" spans="12:12" x14ac:dyDescent="0.25">
      <c r="L1069" s="79" t="e">
        <f>VLOOKUP(H1069,'Doctors Data'!$I:$J,2,FALSE)</f>
        <v>#N/A</v>
      </c>
    </row>
    <row r="1070" spans="12:12" x14ac:dyDescent="0.25">
      <c r="L1070" s="79" t="e">
        <f>VLOOKUP(H1070,'Doctors Data'!$I:$J,2,FALSE)</f>
        <v>#N/A</v>
      </c>
    </row>
    <row r="1071" spans="12:12" x14ac:dyDescent="0.25">
      <c r="L1071" s="79" t="e">
        <f>VLOOKUP(H1071,'Doctors Data'!$I:$J,2,FALSE)</f>
        <v>#N/A</v>
      </c>
    </row>
    <row r="1072" spans="12:12" x14ac:dyDescent="0.25">
      <c r="L1072" s="79" t="e">
        <f>VLOOKUP(H1072,'Doctors Data'!$I:$J,2,FALSE)</f>
        <v>#N/A</v>
      </c>
    </row>
    <row r="1073" spans="12:12" x14ac:dyDescent="0.25">
      <c r="L1073" s="79" t="e">
        <f>VLOOKUP(H1073,'Doctors Data'!$I:$J,2,FALSE)</f>
        <v>#N/A</v>
      </c>
    </row>
    <row r="1074" spans="12:12" x14ac:dyDescent="0.25">
      <c r="L1074" s="79" t="e">
        <f>VLOOKUP(H1074,'Doctors Data'!$I:$J,2,FALSE)</f>
        <v>#N/A</v>
      </c>
    </row>
    <row r="1075" spans="12:12" x14ac:dyDescent="0.25">
      <c r="L1075" s="79" t="e">
        <f>VLOOKUP(H1075,'Doctors Data'!$I:$J,2,FALSE)</f>
        <v>#N/A</v>
      </c>
    </row>
    <row r="1076" spans="12:12" x14ac:dyDescent="0.25">
      <c r="L1076" s="79" t="e">
        <f>VLOOKUP(H1076,'Doctors Data'!$I:$J,2,FALSE)</f>
        <v>#N/A</v>
      </c>
    </row>
    <row r="1077" spans="12:12" x14ac:dyDescent="0.25">
      <c r="L1077" s="79" t="e">
        <f>VLOOKUP(H1077,'Doctors Data'!$I:$J,2,FALSE)</f>
        <v>#N/A</v>
      </c>
    </row>
    <row r="1078" spans="12:12" x14ac:dyDescent="0.25">
      <c r="L1078" s="79" t="e">
        <f>VLOOKUP(H1078,'Doctors Data'!$I:$J,2,FALSE)</f>
        <v>#N/A</v>
      </c>
    </row>
    <row r="1079" spans="12:12" x14ac:dyDescent="0.25">
      <c r="L1079" s="79" t="e">
        <f>VLOOKUP(H1079,'Doctors Data'!$I:$J,2,FALSE)</f>
        <v>#N/A</v>
      </c>
    </row>
    <row r="1080" spans="12:12" x14ac:dyDescent="0.25">
      <c r="L1080" s="79" t="e">
        <f>VLOOKUP(H1080,'Doctors Data'!$I:$J,2,FALSE)</f>
        <v>#N/A</v>
      </c>
    </row>
    <row r="1081" spans="12:12" x14ac:dyDescent="0.25">
      <c r="L1081" s="79" t="e">
        <f>VLOOKUP(H1081,'Doctors Data'!$I:$J,2,FALSE)</f>
        <v>#N/A</v>
      </c>
    </row>
    <row r="1082" spans="12:12" x14ac:dyDescent="0.25">
      <c r="L1082" s="79" t="e">
        <f>VLOOKUP(H1082,'Doctors Data'!$I:$J,2,FALSE)</f>
        <v>#N/A</v>
      </c>
    </row>
    <row r="1083" spans="12:12" x14ac:dyDescent="0.25">
      <c r="L1083" s="79" t="e">
        <f>VLOOKUP(H1083,'Doctors Data'!$I:$J,2,FALSE)</f>
        <v>#N/A</v>
      </c>
    </row>
    <row r="1084" spans="12:12" x14ac:dyDescent="0.25">
      <c r="L1084" s="79" t="e">
        <f>VLOOKUP(H1084,'Doctors Data'!$I:$J,2,FALSE)</f>
        <v>#N/A</v>
      </c>
    </row>
    <row r="1085" spans="12:12" x14ac:dyDescent="0.25">
      <c r="L1085" s="79" t="e">
        <f>VLOOKUP(H1085,'Doctors Data'!$I:$J,2,FALSE)</f>
        <v>#N/A</v>
      </c>
    </row>
    <row r="1086" spans="12:12" x14ac:dyDescent="0.25">
      <c r="L1086" s="79" t="e">
        <f>VLOOKUP(H1086,'Doctors Data'!$I:$J,2,FALSE)</f>
        <v>#N/A</v>
      </c>
    </row>
    <row r="1087" spans="12:12" x14ac:dyDescent="0.25">
      <c r="L1087" s="79" t="e">
        <f>VLOOKUP(H1087,'Doctors Data'!$I:$J,2,FALSE)</f>
        <v>#N/A</v>
      </c>
    </row>
    <row r="1088" spans="12:12" x14ac:dyDescent="0.25">
      <c r="L1088" s="79" t="e">
        <f>VLOOKUP(H1088,'Doctors Data'!$I:$J,2,FALSE)</f>
        <v>#N/A</v>
      </c>
    </row>
    <row r="1089" spans="12:12" x14ac:dyDescent="0.25">
      <c r="L1089" s="79" t="e">
        <f>VLOOKUP(H1089,'Doctors Data'!$I:$J,2,FALSE)</f>
        <v>#N/A</v>
      </c>
    </row>
    <row r="1090" spans="12:12" x14ac:dyDescent="0.25">
      <c r="L1090" s="79" t="e">
        <f>VLOOKUP(H1090,'Doctors Data'!$I:$J,2,FALSE)</f>
        <v>#N/A</v>
      </c>
    </row>
    <row r="1091" spans="12:12" x14ac:dyDescent="0.25">
      <c r="L1091" s="79" t="e">
        <f>VLOOKUP(H1091,'Doctors Data'!$I:$J,2,FALSE)</f>
        <v>#N/A</v>
      </c>
    </row>
    <row r="1092" spans="12:12" x14ac:dyDescent="0.25">
      <c r="L1092" s="79" t="e">
        <f>VLOOKUP(H1092,'Doctors Data'!$I:$J,2,FALSE)</f>
        <v>#N/A</v>
      </c>
    </row>
    <row r="1093" spans="12:12" x14ac:dyDescent="0.25">
      <c r="L1093" s="79" t="e">
        <f>VLOOKUP(H1093,'Doctors Data'!$I:$J,2,FALSE)</f>
        <v>#N/A</v>
      </c>
    </row>
    <row r="1094" spans="12:12" x14ac:dyDescent="0.25">
      <c r="L1094" s="79" t="e">
        <f>VLOOKUP(H1094,'Doctors Data'!$I:$J,2,FALSE)</f>
        <v>#N/A</v>
      </c>
    </row>
    <row r="1095" spans="12:12" x14ac:dyDescent="0.25">
      <c r="L1095" s="79" t="e">
        <f>VLOOKUP(H1095,'Doctors Data'!$I:$J,2,FALSE)</f>
        <v>#N/A</v>
      </c>
    </row>
    <row r="1096" spans="12:12" x14ac:dyDescent="0.25">
      <c r="L1096" s="79" t="e">
        <f>VLOOKUP(H1096,'Doctors Data'!$I:$J,2,FALSE)</f>
        <v>#N/A</v>
      </c>
    </row>
    <row r="1097" spans="12:12" x14ac:dyDescent="0.25">
      <c r="L1097" s="79" t="e">
        <f>VLOOKUP(H1097,'Doctors Data'!$I:$J,2,FALSE)</f>
        <v>#N/A</v>
      </c>
    </row>
    <row r="1098" spans="12:12" x14ac:dyDescent="0.25">
      <c r="L1098" s="79" t="e">
        <f>VLOOKUP(H1098,'Doctors Data'!$I:$J,2,FALSE)</f>
        <v>#N/A</v>
      </c>
    </row>
    <row r="1099" spans="12:12" x14ac:dyDescent="0.25">
      <c r="L1099" s="79" t="e">
        <f>VLOOKUP(H1099,'Doctors Data'!$I:$J,2,FALSE)</f>
        <v>#N/A</v>
      </c>
    </row>
    <row r="1100" spans="12:12" x14ac:dyDescent="0.25">
      <c r="L1100" s="79" t="e">
        <f>VLOOKUP(H1100,'Doctors Data'!$I:$J,2,FALSE)</f>
        <v>#N/A</v>
      </c>
    </row>
    <row r="1101" spans="12:12" x14ac:dyDescent="0.25">
      <c r="L1101" s="79" t="e">
        <f>VLOOKUP(H1101,'Doctors Data'!$I:$J,2,FALSE)</f>
        <v>#N/A</v>
      </c>
    </row>
    <row r="1102" spans="12:12" x14ac:dyDescent="0.25">
      <c r="L1102" s="79" t="e">
        <f>VLOOKUP(H1102,'Doctors Data'!$I:$J,2,FALSE)</f>
        <v>#N/A</v>
      </c>
    </row>
    <row r="1103" spans="12:12" x14ac:dyDescent="0.25">
      <c r="L1103" s="79" t="e">
        <f>VLOOKUP(H1103,'Doctors Data'!$I:$J,2,FALSE)</f>
        <v>#N/A</v>
      </c>
    </row>
    <row r="1104" spans="12:12" x14ac:dyDescent="0.25">
      <c r="L1104" s="79" t="e">
        <f>VLOOKUP(H1104,'Doctors Data'!$I:$J,2,FALSE)</f>
        <v>#N/A</v>
      </c>
    </row>
    <row r="1105" spans="12:12" x14ac:dyDescent="0.25">
      <c r="L1105" s="79" t="e">
        <f>VLOOKUP(H1105,'Doctors Data'!$I:$J,2,FALSE)</f>
        <v>#N/A</v>
      </c>
    </row>
    <row r="1106" spans="12:12" x14ac:dyDescent="0.25">
      <c r="L1106" s="79" t="e">
        <f>VLOOKUP(H1106,'Doctors Data'!$I:$J,2,FALSE)</f>
        <v>#N/A</v>
      </c>
    </row>
    <row r="1107" spans="12:12" x14ac:dyDescent="0.25">
      <c r="L1107" s="79" t="e">
        <f>VLOOKUP(H1107,'Doctors Data'!$I:$J,2,FALSE)</f>
        <v>#N/A</v>
      </c>
    </row>
    <row r="1108" spans="12:12" x14ac:dyDescent="0.25">
      <c r="L1108" s="79" t="e">
        <f>VLOOKUP(H1108,'Doctors Data'!$I:$J,2,FALSE)</f>
        <v>#N/A</v>
      </c>
    </row>
    <row r="1109" spans="12:12" x14ac:dyDescent="0.25">
      <c r="L1109" s="79" t="e">
        <f>VLOOKUP(H1109,'Doctors Data'!$I:$J,2,FALSE)</f>
        <v>#N/A</v>
      </c>
    </row>
    <row r="1110" spans="12:12" x14ac:dyDescent="0.25">
      <c r="L1110" s="79" t="e">
        <f>VLOOKUP(H1110,'Doctors Data'!$I:$J,2,FALSE)</f>
        <v>#N/A</v>
      </c>
    </row>
    <row r="1111" spans="12:12" x14ac:dyDescent="0.25">
      <c r="L1111" s="79" t="e">
        <f>VLOOKUP(H1111,'Doctors Data'!$I:$J,2,FALSE)</f>
        <v>#N/A</v>
      </c>
    </row>
    <row r="1112" spans="12:12" x14ac:dyDescent="0.25">
      <c r="L1112" s="79" t="e">
        <f>VLOOKUP(H1112,'Doctors Data'!$I:$J,2,FALSE)</f>
        <v>#N/A</v>
      </c>
    </row>
    <row r="1113" spans="12:12" x14ac:dyDescent="0.25">
      <c r="L1113" s="79" t="e">
        <f>VLOOKUP(H1113,'Doctors Data'!$I:$J,2,FALSE)</f>
        <v>#N/A</v>
      </c>
    </row>
    <row r="1114" spans="12:12" x14ac:dyDescent="0.25">
      <c r="L1114" s="79" t="e">
        <f>VLOOKUP(H1114,'Doctors Data'!$I:$J,2,FALSE)</f>
        <v>#N/A</v>
      </c>
    </row>
    <row r="1115" spans="12:12" x14ac:dyDescent="0.25">
      <c r="L1115" s="79" t="e">
        <f>VLOOKUP(H1115,'Doctors Data'!$I:$J,2,FALSE)</f>
        <v>#N/A</v>
      </c>
    </row>
    <row r="1116" spans="12:12" x14ac:dyDescent="0.25">
      <c r="L1116" s="79" t="e">
        <f>VLOOKUP(H1116,'Doctors Data'!$I:$J,2,FALSE)</f>
        <v>#N/A</v>
      </c>
    </row>
    <row r="1117" spans="12:12" x14ac:dyDescent="0.25">
      <c r="L1117" s="79" t="e">
        <f>VLOOKUP(H1117,'Doctors Data'!$I:$J,2,FALSE)</f>
        <v>#N/A</v>
      </c>
    </row>
    <row r="1118" spans="12:12" x14ac:dyDescent="0.25">
      <c r="L1118" s="79" t="e">
        <f>VLOOKUP(H1118,'Doctors Data'!$I:$J,2,FALSE)</f>
        <v>#N/A</v>
      </c>
    </row>
    <row r="1119" spans="12:12" x14ac:dyDescent="0.25">
      <c r="L1119" s="79" t="e">
        <f>VLOOKUP(H1119,'Doctors Data'!$I:$J,2,FALSE)</f>
        <v>#N/A</v>
      </c>
    </row>
    <row r="1120" spans="12:12" x14ac:dyDescent="0.25">
      <c r="L1120" s="79" t="e">
        <f>VLOOKUP(H1120,'Doctors Data'!$I:$J,2,FALSE)</f>
        <v>#N/A</v>
      </c>
    </row>
    <row r="1121" spans="12:12" x14ac:dyDescent="0.25">
      <c r="L1121" s="79" t="e">
        <f>VLOOKUP(H1121,'Doctors Data'!$I:$J,2,FALSE)</f>
        <v>#N/A</v>
      </c>
    </row>
    <row r="1122" spans="12:12" x14ac:dyDescent="0.25">
      <c r="L1122" s="79" t="e">
        <f>VLOOKUP(H1122,'Doctors Data'!$I:$J,2,FALSE)</f>
        <v>#N/A</v>
      </c>
    </row>
    <row r="1123" spans="12:12" x14ac:dyDescent="0.25">
      <c r="L1123" s="79" t="e">
        <f>VLOOKUP(H1123,'Doctors Data'!$I:$J,2,FALSE)</f>
        <v>#N/A</v>
      </c>
    </row>
    <row r="1124" spans="12:12" x14ac:dyDescent="0.25">
      <c r="L1124" s="79" t="e">
        <f>VLOOKUP(H1124,'Doctors Data'!$I:$J,2,FALSE)</f>
        <v>#N/A</v>
      </c>
    </row>
    <row r="1125" spans="12:12" x14ac:dyDescent="0.25">
      <c r="L1125" s="79" t="e">
        <f>VLOOKUP(H1125,'Doctors Data'!$I:$J,2,FALSE)</f>
        <v>#N/A</v>
      </c>
    </row>
    <row r="1126" spans="12:12" x14ac:dyDescent="0.25">
      <c r="L1126" s="79" t="e">
        <f>VLOOKUP(H1126,'Doctors Data'!$I:$J,2,FALSE)</f>
        <v>#N/A</v>
      </c>
    </row>
    <row r="1127" spans="12:12" x14ac:dyDescent="0.25">
      <c r="L1127" s="79" t="e">
        <f>VLOOKUP(H1127,'Doctors Data'!$I:$J,2,FALSE)</f>
        <v>#N/A</v>
      </c>
    </row>
    <row r="1128" spans="12:12" x14ac:dyDescent="0.25">
      <c r="L1128" s="79" t="e">
        <f>VLOOKUP(H1128,'Doctors Data'!$I:$J,2,FALSE)</f>
        <v>#N/A</v>
      </c>
    </row>
    <row r="1129" spans="12:12" x14ac:dyDescent="0.25">
      <c r="L1129" s="79" t="e">
        <f>VLOOKUP(H1129,'Doctors Data'!$I:$J,2,FALSE)</f>
        <v>#N/A</v>
      </c>
    </row>
    <row r="1130" spans="12:12" x14ac:dyDescent="0.25">
      <c r="L1130" s="79" t="e">
        <f>VLOOKUP(H1130,'Doctors Data'!$I:$J,2,FALSE)</f>
        <v>#N/A</v>
      </c>
    </row>
    <row r="1131" spans="12:12" x14ac:dyDescent="0.25">
      <c r="L1131" s="79" t="e">
        <f>VLOOKUP(H1131,'Doctors Data'!$I:$J,2,FALSE)</f>
        <v>#N/A</v>
      </c>
    </row>
    <row r="1132" spans="12:12" x14ac:dyDescent="0.25">
      <c r="L1132" s="79" t="e">
        <f>VLOOKUP(H1132,'Doctors Data'!$I:$J,2,FALSE)</f>
        <v>#N/A</v>
      </c>
    </row>
    <row r="1133" spans="12:12" x14ac:dyDescent="0.25">
      <c r="L1133" s="79" t="e">
        <f>VLOOKUP(H1133,'Doctors Data'!$I:$J,2,FALSE)</f>
        <v>#N/A</v>
      </c>
    </row>
    <row r="1134" spans="12:12" x14ac:dyDescent="0.25">
      <c r="L1134" s="79" t="e">
        <f>VLOOKUP(H1134,'Doctors Data'!$I:$J,2,FALSE)</f>
        <v>#N/A</v>
      </c>
    </row>
    <row r="1135" spans="12:12" x14ac:dyDescent="0.25">
      <c r="L1135" s="79" t="e">
        <f>VLOOKUP(H1135,'Doctors Data'!$I:$J,2,FALSE)</f>
        <v>#N/A</v>
      </c>
    </row>
    <row r="1136" spans="12:12" x14ac:dyDescent="0.25">
      <c r="L1136" s="79" t="e">
        <f>VLOOKUP(H1136,'Doctors Data'!$I:$J,2,FALSE)</f>
        <v>#N/A</v>
      </c>
    </row>
    <row r="1137" spans="12:12" x14ac:dyDescent="0.25">
      <c r="L1137" s="79" t="e">
        <f>VLOOKUP(H1137,'Doctors Data'!$I:$J,2,FALSE)</f>
        <v>#N/A</v>
      </c>
    </row>
    <row r="1138" spans="12:12" x14ac:dyDescent="0.25">
      <c r="L1138" s="79" t="e">
        <f>VLOOKUP(H1138,'Doctors Data'!$I:$J,2,FALSE)</f>
        <v>#N/A</v>
      </c>
    </row>
    <row r="1139" spans="12:12" x14ac:dyDescent="0.25">
      <c r="L1139" s="79" t="e">
        <f>VLOOKUP(H1139,'Doctors Data'!$I:$J,2,FALSE)</f>
        <v>#N/A</v>
      </c>
    </row>
    <row r="1140" spans="12:12" x14ac:dyDescent="0.25">
      <c r="L1140" s="79" t="e">
        <f>VLOOKUP(H1140,'Doctors Data'!$I:$J,2,FALSE)</f>
        <v>#N/A</v>
      </c>
    </row>
    <row r="1141" spans="12:12" x14ac:dyDescent="0.25">
      <c r="L1141" s="79" t="e">
        <f>VLOOKUP(H1141,'Doctors Data'!$I:$J,2,FALSE)</f>
        <v>#N/A</v>
      </c>
    </row>
    <row r="1142" spans="12:12" x14ac:dyDescent="0.25">
      <c r="L1142" s="79" t="e">
        <f>VLOOKUP(H1142,'Doctors Data'!$I:$J,2,FALSE)</f>
        <v>#N/A</v>
      </c>
    </row>
    <row r="1143" spans="12:12" x14ac:dyDescent="0.25">
      <c r="L1143" s="79" t="e">
        <f>VLOOKUP(H1143,'Doctors Data'!$I:$J,2,FALSE)</f>
        <v>#N/A</v>
      </c>
    </row>
    <row r="1144" spans="12:12" x14ac:dyDescent="0.25">
      <c r="L1144" s="79" t="e">
        <f>VLOOKUP(H1144,'Doctors Data'!$I:$J,2,FALSE)</f>
        <v>#N/A</v>
      </c>
    </row>
    <row r="1145" spans="12:12" x14ac:dyDescent="0.25">
      <c r="L1145" s="79" t="e">
        <f>VLOOKUP(H1145,'Doctors Data'!$I:$J,2,FALSE)</f>
        <v>#N/A</v>
      </c>
    </row>
    <row r="1146" spans="12:12" x14ac:dyDescent="0.25">
      <c r="L1146" s="79" t="e">
        <f>VLOOKUP(H1146,'Doctors Data'!$I:$J,2,FALSE)</f>
        <v>#N/A</v>
      </c>
    </row>
    <row r="1147" spans="12:12" x14ac:dyDescent="0.25">
      <c r="L1147" s="79" t="e">
        <f>VLOOKUP(H1147,'Doctors Data'!$I:$J,2,FALSE)</f>
        <v>#N/A</v>
      </c>
    </row>
    <row r="1148" spans="12:12" x14ac:dyDescent="0.25">
      <c r="L1148" s="79" t="e">
        <f>VLOOKUP(H1148,'Doctors Data'!$I:$J,2,FALSE)</f>
        <v>#N/A</v>
      </c>
    </row>
    <row r="1149" spans="12:12" x14ac:dyDescent="0.25">
      <c r="L1149" s="79" t="e">
        <f>VLOOKUP(H1149,'Doctors Data'!$I:$J,2,FALSE)</f>
        <v>#N/A</v>
      </c>
    </row>
    <row r="1150" spans="12:12" x14ac:dyDescent="0.25">
      <c r="L1150" s="79" t="e">
        <f>VLOOKUP(H1150,'Doctors Data'!$I:$J,2,FALSE)</f>
        <v>#N/A</v>
      </c>
    </row>
    <row r="1151" spans="12:12" x14ac:dyDescent="0.25">
      <c r="L1151" s="79" t="e">
        <f>VLOOKUP(H1151,'Doctors Data'!$I:$J,2,FALSE)</f>
        <v>#N/A</v>
      </c>
    </row>
    <row r="1152" spans="12:12" x14ac:dyDescent="0.25">
      <c r="L1152" s="79" t="e">
        <f>VLOOKUP(H1152,'Doctors Data'!$I:$J,2,FALSE)</f>
        <v>#N/A</v>
      </c>
    </row>
    <row r="1153" spans="12:12" x14ac:dyDescent="0.25">
      <c r="L1153" s="79" t="e">
        <f>VLOOKUP(H1153,'Doctors Data'!$I:$J,2,FALSE)</f>
        <v>#N/A</v>
      </c>
    </row>
    <row r="1154" spans="12:12" x14ac:dyDescent="0.25">
      <c r="L1154" s="79" t="e">
        <f>VLOOKUP(H1154,'Doctors Data'!$I:$J,2,FALSE)</f>
        <v>#N/A</v>
      </c>
    </row>
    <row r="1155" spans="12:12" x14ac:dyDescent="0.25">
      <c r="L1155" s="79" t="e">
        <f>VLOOKUP(H1155,'Doctors Data'!$I:$J,2,FALSE)</f>
        <v>#N/A</v>
      </c>
    </row>
    <row r="1156" spans="12:12" x14ac:dyDescent="0.25">
      <c r="L1156" s="79" t="e">
        <f>VLOOKUP(H1156,'Doctors Data'!$I:$J,2,FALSE)</f>
        <v>#N/A</v>
      </c>
    </row>
    <row r="1157" spans="12:12" x14ac:dyDescent="0.25">
      <c r="L1157" s="79" t="e">
        <f>VLOOKUP(H1157,'Doctors Data'!$I:$J,2,FALSE)</f>
        <v>#N/A</v>
      </c>
    </row>
    <row r="1158" spans="12:12" x14ac:dyDescent="0.25">
      <c r="L1158" s="79" t="e">
        <f>VLOOKUP(H1158,'Doctors Data'!$I:$J,2,FALSE)</f>
        <v>#N/A</v>
      </c>
    </row>
    <row r="1159" spans="12:12" x14ac:dyDescent="0.25">
      <c r="L1159" s="79" t="e">
        <f>VLOOKUP(H1159,'Doctors Data'!$I:$J,2,FALSE)</f>
        <v>#N/A</v>
      </c>
    </row>
    <row r="1160" spans="12:12" x14ac:dyDescent="0.25">
      <c r="L1160" s="79" t="e">
        <f>VLOOKUP(H1160,'Doctors Data'!$I:$J,2,FALSE)</f>
        <v>#N/A</v>
      </c>
    </row>
    <row r="1161" spans="12:12" x14ac:dyDescent="0.25">
      <c r="L1161" s="79" t="e">
        <f>VLOOKUP(H1161,'Doctors Data'!$I:$J,2,FALSE)</f>
        <v>#N/A</v>
      </c>
    </row>
    <row r="1162" spans="12:12" x14ac:dyDescent="0.25">
      <c r="L1162" s="79" t="e">
        <f>VLOOKUP(H1162,'Doctors Data'!$I:$J,2,FALSE)</f>
        <v>#N/A</v>
      </c>
    </row>
    <row r="1163" spans="12:12" x14ac:dyDescent="0.25">
      <c r="L1163" s="79" t="e">
        <f>VLOOKUP(H1163,'Doctors Data'!$I:$J,2,FALSE)</f>
        <v>#N/A</v>
      </c>
    </row>
    <row r="1164" spans="12:12" x14ac:dyDescent="0.25">
      <c r="L1164" s="79" t="e">
        <f>VLOOKUP(H1164,'Doctors Data'!$I:$J,2,FALSE)</f>
        <v>#N/A</v>
      </c>
    </row>
    <row r="1165" spans="12:12" x14ac:dyDescent="0.25">
      <c r="L1165" s="79" t="e">
        <f>VLOOKUP(H1165,'Doctors Data'!$I:$J,2,FALSE)</f>
        <v>#N/A</v>
      </c>
    </row>
    <row r="1166" spans="12:12" x14ac:dyDescent="0.25">
      <c r="L1166" s="79" t="e">
        <f>VLOOKUP(H1166,'Doctors Data'!$I:$J,2,FALSE)</f>
        <v>#N/A</v>
      </c>
    </row>
    <row r="1167" spans="12:12" x14ac:dyDescent="0.25">
      <c r="L1167" s="79" t="e">
        <f>VLOOKUP(H1167,'Doctors Data'!$I:$J,2,FALSE)</f>
        <v>#N/A</v>
      </c>
    </row>
    <row r="1168" spans="12:12" x14ac:dyDescent="0.25">
      <c r="L1168" s="79" t="e">
        <f>VLOOKUP(H1168,'Doctors Data'!$I:$J,2,FALSE)</f>
        <v>#N/A</v>
      </c>
    </row>
    <row r="1169" spans="12:12" x14ac:dyDescent="0.25">
      <c r="L1169" s="79" t="e">
        <f>VLOOKUP(H1169,'Doctors Data'!$I:$J,2,FALSE)</f>
        <v>#N/A</v>
      </c>
    </row>
    <row r="1170" spans="12:12" x14ac:dyDescent="0.25">
      <c r="L1170" s="79" t="e">
        <f>VLOOKUP(H1170,'Doctors Data'!$I:$J,2,FALSE)</f>
        <v>#N/A</v>
      </c>
    </row>
    <row r="1171" spans="12:12" x14ac:dyDescent="0.25">
      <c r="L1171" s="79" t="e">
        <f>VLOOKUP(H1171,'Doctors Data'!$I:$J,2,FALSE)</f>
        <v>#N/A</v>
      </c>
    </row>
    <row r="1172" spans="12:12" x14ac:dyDescent="0.25">
      <c r="L1172" s="79" t="e">
        <f>VLOOKUP(H1172,'Doctors Data'!$I:$J,2,FALSE)</f>
        <v>#N/A</v>
      </c>
    </row>
    <row r="1173" spans="12:12" x14ac:dyDescent="0.25">
      <c r="L1173" s="79" t="e">
        <f>VLOOKUP(H1173,'Doctors Data'!$I:$J,2,FALSE)</f>
        <v>#N/A</v>
      </c>
    </row>
    <row r="1174" spans="12:12" x14ac:dyDescent="0.25">
      <c r="L1174" s="79" t="e">
        <f>VLOOKUP(H1174,'Doctors Data'!$I:$J,2,FALSE)</f>
        <v>#N/A</v>
      </c>
    </row>
    <row r="1175" spans="12:12" x14ac:dyDescent="0.25">
      <c r="L1175" s="79" t="e">
        <f>VLOOKUP(H1175,'Doctors Data'!$I:$J,2,FALSE)</f>
        <v>#N/A</v>
      </c>
    </row>
    <row r="1176" spans="12:12" x14ac:dyDescent="0.25">
      <c r="L1176" s="79" t="e">
        <f>VLOOKUP(H1176,'Doctors Data'!$I:$J,2,FALSE)</f>
        <v>#N/A</v>
      </c>
    </row>
    <row r="1177" spans="12:12" x14ac:dyDescent="0.25">
      <c r="L1177" s="79" t="e">
        <f>VLOOKUP(H1177,'Doctors Data'!$I:$J,2,FALSE)</f>
        <v>#N/A</v>
      </c>
    </row>
    <row r="1178" spans="12:12" x14ac:dyDescent="0.25">
      <c r="L1178" s="79" t="e">
        <f>VLOOKUP(H1178,'Doctors Data'!$I:$J,2,FALSE)</f>
        <v>#N/A</v>
      </c>
    </row>
    <row r="1179" spans="12:12" x14ac:dyDescent="0.25">
      <c r="L1179" s="79" t="e">
        <f>VLOOKUP(H1179,'Doctors Data'!$I:$J,2,FALSE)</f>
        <v>#N/A</v>
      </c>
    </row>
    <row r="1180" spans="12:12" x14ac:dyDescent="0.25">
      <c r="L1180" s="79" t="e">
        <f>VLOOKUP(H1180,'Doctors Data'!$I:$J,2,FALSE)</f>
        <v>#N/A</v>
      </c>
    </row>
    <row r="1181" spans="12:12" x14ac:dyDescent="0.25">
      <c r="L1181" s="79" t="e">
        <f>VLOOKUP(H1181,'Doctors Data'!$I:$J,2,FALSE)</f>
        <v>#N/A</v>
      </c>
    </row>
    <row r="1182" spans="12:12" x14ac:dyDescent="0.25">
      <c r="L1182" s="79" t="e">
        <f>VLOOKUP(H1182,'Doctors Data'!$I:$J,2,FALSE)</f>
        <v>#N/A</v>
      </c>
    </row>
    <row r="1183" spans="12:12" x14ac:dyDescent="0.25">
      <c r="L1183" s="79" t="e">
        <f>VLOOKUP(H1183,'Doctors Data'!$I:$J,2,FALSE)</f>
        <v>#N/A</v>
      </c>
    </row>
    <row r="1184" spans="12:12" x14ac:dyDescent="0.25">
      <c r="L1184" s="79" t="e">
        <f>VLOOKUP(H1184,'Doctors Data'!$I:$J,2,FALSE)</f>
        <v>#N/A</v>
      </c>
    </row>
    <row r="1185" spans="12:12" x14ac:dyDescent="0.25">
      <c r="L1185" s="79" t="e">
        <f>VLOOKUP(H1185,'Doctors Data'!$I:$J,2,FALSE)</f>
        <v>#N/A</v>
      </c>
    </row>
    <row r="1186" spans="12:12" x14ac:dyDescent="0.25">
      <c r="L1186" s="79" t="e">
        <f>VLOOKUP(H1186,'Doctors Data'!$I:$J,2,FALSE)</f>
        <v>#N/A</v>
      </c>
    </row>
    <row r="1187" spans="12:12" x14ac:dyDescent="0.25">
      <c r="L1187" s="79" t="e">
        <f>VLOOKUP(H1187,'Doctors Data'!$I:$J,2,FALSE)</f>
        <v>#N/A</v>
      </c>
    </row>
    <row r="1188" spans="12:12" x14ac:dyDescent="0.25">
      <c r="L1188" s="79" t="e">
        <f>VLOOKUP(H1188,'Doctors Data'!$I:$J,2,FALSE)</f>
        <v>#N/A</v>
      </c>
    </row>
    <row r="1189" spans="12:12" x14ac:dyDescent="0.25">
      <c r="L1189" s="79" t="e">
        <f>VLOOKUP(H1189,'Doctors Data'!$I:$J,2,FALSE)</f>
        <v>#N/A</v>
      </c>
    </row>
    <row r="1190" spans="12:12" x14ac:dyDescent="0.25">
      <c r="L1190" s="79" t="e">
        <f>VLOOKUP(H1190,'Doctors Data'!$I:$J,2,FALSE)</f>
        <v>#N/A</v>
      </c>
    </row>
    <row r="1191" spans="12:12" x14ac:dyDescent="0.25">
      <c r="L1191" s="79" t="e">
        <f>VLOOKUP(H1191,'Doctors Data'!$I:$J,2,FALSE)</f>
        <v>#N/A</v>
      </c>
    </row>
    <row r="1192" spans="12:12" x14ac:dyDescent="0.25">
      <c r="L1192" s="79" t="e">
        <f>VLOOKUP(H1192,'Doctors Data'!$I:$J,2,FALSE)</f>
        <v>#N/A</v>
      </c>
    </row>
    <row r="1193" spans="12:12" x14ac:dyDescent="0.25">
      <c r="L1193" s="79" t="e">
        <f>VLOOKUP(H1193,'Doctors Data'!$I:$J,2,FALSE)</f>
        <v>#N/A</v>
      </c>
    </row>
    <row r="1194" spans="12:12" x14ac:dyDescent="0.25">
      <c r="L1194" s="79" t="e">
        <f>VLOOKUP(H1194,'Doctors Data'!$I:$J,2,FALSE)</f>
        <v>#N/A</v>
      </c>
    </row>
    <row r="1195" spans="12:12" x14ac:dyDescent="0.25">
      <c r="L1195" s="79" t="e">
        <f>VLOOKUP(H1195,'Doctors Data'!$I:$J,2,FALSE)</f>
        <v>#N/A</v>
      </c>
    </row>
    <row r="1196" spans="12:12" x14ac:dyDescent="0.25">
      <c r="L1196" s="79" t="e">
        <f>VLOOKUP(H1196,'Doctors Data'!$I:$J,2,FALSE)</f>
        <v>#N/A</v>
      </c>
    </row>
    <row r="1197" spans="12:12" x14ac:dyDescent="0.25">
      <c r="L1197" s="79" t="e">
        <f>VLOOKUP(H1197,'Doctors Data'!$I:$J,2,FALSE)</f>
        <v>#N/A</v>
      </c>
    </row>
    <row r="1198" spans="12:12" x14ac:dyDescent="0.25">
      <c r="L1198" s="79" t="e">
        <f>VLOOKUP(H1198,'Doctors Data'!$I:$J,2,FALSE)</f>
        <v>#N/A</v>
      </c>
    </row>
    <row r="1199" spans="12:12" x14ac:dyDescent="0.25">
      <c r="L1199" s="79" t="e">
        <f>VLOOKUP(H1199,'Doctors Data'!$I:$J,2,FALSE)</f>
        <v>#N/A</v>
      </c>
    </row>
    <row r="1200" spans="12:12" x14ac:dyDescent="0.25">
      <c r="L1200" s="79" t="e">
        <f>VLOOKUP(H1200,'Doctors Data'!$I:$J,2,FALSE)</f>
        <v>#N/A</v>
      </c>
    </row>
    <row r="1201" spans="12:12" x14ac:dyDescent="0.25">
      <c r="L1201" s="79" t="e">
        <f>VLOOKUP(H1201,'Doctors Data'!$I:$J,2,FALSE)</f>
        <v>#N/A</v>
      </c>
    </row>
    <row r="1202" spans="12:12" x14ac:dyDescent="0.25">
      <c r="L1202" s="79" t="e">
        <f>VLOOKUP(H1202,'Doctors Data'!$I:$J,2,FALSE)</f>
        <v>#N/A</v>
      </c>
    </row>
    <row r="1203" spans="12:12" x14ac:dyDescent="0.25">
      <c r="L1203" s="79" t="e">
        <f>VLOOKUP(H1203,'Doctors Data'!$I:$J,2,FALSE)</f>
        <v>#N/A</v>
      </c>
    </row>
    <row r="1204" spans="12:12" x14ac:dyDescent="0.25">
      <c r="L1204" s="79" t="e">
        <f>VLOOKUP(H1204,'Doctors Data'!$I:$J,2,FALSE)</f>
        <v>#N/A</v>
      </c>
    </row>
    <row r="1205" spans="12:12" x14ac:dyDescent="0.25">
      <c r="L1205" s="79" t="e">
        <f>VLOOKUP(H1205,'Doctors Data'!$I:$J,2,FALSE)</f>
        <v>#N/A</v>
      </c>
    </row>
    <row r="1206" spans="12:12" x14ac:dyDescent="0.25">
      <c r="L1206" s="79" t="e">
        <f>VLOOKUP(H1206,'Doctors Data'!$I:$J,2,FALSE)</f>
        <v>#N/A</v>
      </c>
    </row>
    <row r="1207" spans="12:12" x14ac:dyDescent="0.25">
      <c r="L1207" s="79" t="e">
        <f>VLOOKUP(H1207,'Doctors Data'!$I:$J,2,FALSE)</f>
        <v>#N/A</v>
      </c>
    </row>
    <row r="1208" spans="12:12" x14ac:dyDescent="0.25">
      <c r="L1208" s="79" t="e">
        <f>VLOOKUP(H1208,'Doctors Data'!$I:$J,2,FALSE)</f>
        <v>#N/A</v>
      </c>
    </row>
    <row r="1209" spans="12:12" x14ac:dyDescent="0.25">
      <c r="L1209" s="79" t="e">
        <f>VLOOKUP(H1209,'Doctors Data'!$I:$J,2,FALSE)</f>
        <v>#N/A</v>
      </c>
    </row>
    <row r="1210" spans="12:12" x14ac:dyDescent="0.25">
      <c r="L1210" s="79" t="e">
        <f>VLOOKUP(H1210,'Doctors Data'!$I:$J,2,FALSE)</f>
        <v>#N/A</v>
      </c>
    </row>
    <row r="1211" spans="12:12" x14ac:dyDescent="0.25">
      <c r="L1211" s="79" t="e">
        <f>VLOOKUP(H1211,'Doctors Data'!$I:$J,2,FALSE)</f>
        <v>#N/A</v>
      </c>
    </row>
    <row r="1212" spans="12:12" x14ac:dyDescent="0.25">
      <c r="L1212" s="79" t="e">
        <f>VLOOKUP(H1212,'Doctors Data'!$I:$J,2,FALSE)</f>
        <v>#N/A</v>
      </c>
    </row>
    <row r="1213" spans="12:12" x14ac:dyDescent="0.25">
      <c r="L1213" s="79" t="e">
        <f>VLOOKUP(H1213,'Doctors Data'!$I:$J,2,FALSE)</f>
        <v>#N/A</v>
      </c>
    </row>
    <row r="1214" spans="12:12" x14ac:dyDescent="0.25">
      <c r="L1214" s="79" t="e">
        <f>VLOOKUP(H1214,'Doctors Data'!$I:$J,2,FALSE)</f>
        <v>#N/A</v>
      </c>
    </row>
    <row r="1215" spans="12:12" x14ac:dyDescent="0.25">
      <c r="L1215" s="79" t="e">
        <f>VLOOKUP(H1215,'Doctors Data'!$I:$J,2,FALSE)</f>
        <v>#N/A</v>
      </c>
    </row>
    <row r="1216" spans="12:12" x14ac:dyDescent="0.25">
      <c r="L1216" s="79" t="e">
        <f>VLOOKUP(H1216,'Doctors Data'!$I:$J,2,FALSE)</f>
        <v>#N/A</v>
      </c>
    </row>
    <row r="1217" spans="12:12" x14ac:dyDescent="0.25">
      <c r="L1217" s="79" t="e">
        <f>VLOOKUP(H1217,'Doctors Data'!$I:$J,2,FALSE)</f>
        <v>#N/A</v>
      </c>
    </row>
    <row r="1218" spans="12:12" x14ac:dyDescent="0.25">
      <c r="L1218" s="79" t="e">
        <f>VLOOKUP(H1218,'Doctors Data'!$I:$J,2,FALSE)</f>
        <v>#N/A</v>
      </c>
    </row>
    <row r="1219" spans="12:12" x14ac:dyDescent="0.25">
      <c r="L1219" s="79" t="e">
        <f>VLOOKUP(H1219,'Doctors Data'!$I:$J,2,FALSE)</f>
        <v>#N/A</v>
      </c>
    </row>
    <row r="1220" spans="12:12" x14ac:dyDescent="0.25">
      <c r="L1220" s="79" t="e">
        <f>VLOOKUP(H1220,'Doctors Data'!$I:$J,2,FALSE)</f>
        <v>#N/A</v>
      </c>
    </row>
    <row r="1221" spans="12:12" x14ac:dyDescent="0.25">
      <c r="L1221" s="79" t="e">
        <f>VLOOKUP(H1221,'Doctors Data'!$I:$J,2,FALSE)</f>
        <v>#N/A</v>
      </c>
    </row>
    <row r="1222" spans="12:12" x14ac:dyDescent="0.25">
      <c r="L1222" s="79" t="e">
        <f>VLOOKUP(H1222,'Doctors Data'!$I:$J,2,FALSE)</f>
        <v>#N/A</v>
      </c>
    </row>
    <row r="1223" spans="12:12" x14ac:dyDescent="0.25">
      <c r="L1223" s="79" t="e">
        <f>VLOOKUP(H1223,'Doctors Data'!$I:$J,2,FALSE)</f>
        <v>#N/A</v>
      </c>
    </row>
    <row r="1224" spans="12:12" x14ac:dyDescent="0.25">
      <c r="L1224" s="79" t="e">
        <f>VLOOKUP(H1224,'Doctors Data'!$I:$J,2,FALSE)</f>
        <v>#N/A</v>
      </c>
    </row>
    <row r="1225" spans="12:12" x14ac:dyDescent="0.25">
      <c r="L1225" s="79" t="e">
        <f>VLOOKUP(H1225,'Doctors Data'!$I:$J,2,FALSE)</f>
        <v>#N/A</v>
      </c>
    </row>
    <row r="1226" spans="12:12" x14ac:dyDescent="0.25">
      <c r="L1226" s="79" t="e">
        <f>VLOOKUP(H1226,'Doctors Data'!$I:$J,2,FALSE)</f>
        <v>#N/A</v>
      </c>
    </row>
    <row r="1227" spans="12:12" x14ac:dyDescent="0.25">
      <c r="L1227" s="79" t="e">
        <f>VLOOKUP(H1227,'Doctors Data'!$I:$J,2,FALSE)</f>
        <v>#N/A</v>
      </c>
    </row>
    <row r="1228" spans="12:12" x14ac:dyDescent="0.25">
      <c r="L1228" s="79" t="e">
        <f>VLOOKUP(H1228,'Doctors Data'!$I:$J,2,FALSE)</f>
        <v>#N/A</v>
      </c>
    </row>
    <row r="1229" spans="12:12" x14ac:dyDescent="0.25">
      <c r="L1229" s="79" t="e">
        <f>VLOOKUP(H1229,'Doctors Data'!$I:$J,2,FALSE)</f>
        <v>#N/A</v>
      </c>
    </row>
    <row r="1230" spans="12:12" x14ac:dyDescent="0.25">
      <c r="L1230" s="79" t="e">
        <f>VLOOKUP(H1230,'Doctors Data'!$I:$J,2,FALSE)</f>
        <v>#N/A</v>
      </c>
    </row>
    <row r="1231" spans="12:12" x14ac:dyDescent="0.25">
      <c r="L1231" s="79" t="e">
        <f>VLOOKUP(H1231,'Doctors Data'!$I:$J,2,FALSE)</f>
        <v>#N/A</v>
      </c>
    </row>
    <row r="1232" spans="12:12" x14ac:dyDescent="0.25">
      <c r="L1232" s="79" t="e">
        <f>VLOOKUP(H1232,'Doctors Data'!$I:$J,2,FALSE)</f>
        <v>#N/A</v>
      </c>
    </row>
    <row r="1233" spans="12:12" x14ac:dyDescent="0.25">
      <c r="L1233" s="79" t="e">
        <f>VLOOKUP(H1233,'Doctors Data'!$I:$J,2,FALSE)</f>
        <v>#N/A</v>
      </c>
    </row>
    <row r="1234" spans="12:12" x14ac:dyDescent="0.25">
      <c r="L1234" s="79" t="e">
        <f>VLOOKUP(H1234,'Doctors Data'!$I:$J,2,FALSE)</f>
        <v>#N/A</v>
      </c>
    </row>
    <row r="1235" spans="12:12" x14ac:dyDescent="0.25">
      <c r="L1235" s="79" t="e">
        <f>VLOOKUP(H1235,'Doctors Data'!$I:$J,2,FALSE)</f>
        <v>#N/A</v>
      </c>
    </row>
    <row r="1236" spans="12:12" x14ac:dyDescent="0.25">
      <c r="L1236" s="79" t="e">
        <f>VLOOKUP(H1236,'Doctors Data'!$I:$J,2,FALSE)</f>
        <v>#N/A</v>
      </c>
    </row>
    <row r="1237" spans="12:12" x14ac:dyDescent="0.25">
      <c r="L1237" s="79" t="e">
        <f>VLOOKUP(H1237,'Doctors Data'!$I:$J,2,FALSE)</f>
        <v>#N/A</v>
      </c>
    </row>
    <row r="1238" spans="12:12" x14ac:dyDescent="0.25">
      <c r="L1238" s="79" t="e">
        <f>VLOOKUP(H1238,'Doctors Data'!$I:$J,2,FALSE)</f>
        <v>#N/A</v>
      </c>
    </row>
    <row r="1239" spans="12:12" x14ac:dyDescent="0.25">
      <c r="L1239" s="79" t="e">
        <f>VLOOKUP(H1239,'Doctors Data'!$I:$J,2,FALSE)</f>
        <v>#N/A</v>
      </c>
    </row>
    <row r="1240" spans="12:12" x14ac:dyDescent="0.25">
      <c r="L1240" s="79" t="e">
        <f>VLOOKUP(H1240,'Doctors Data'!$I:$J,2,FALSE)</f>
        <v>#N/A</v>
      </c>
    </row>
    <row r="1241" spans="12:12" x14ac:dyDescent="0.25">
      <c r="L1241" s="79" t="e">
        <f>VLOOKUP(H1241,'Doctors Data'!$I:$J,2,FALSE)</f>
        <v>#N/A</v>
      </c>
    </row>
    <row r="1242" spans="12:12" x14ac:dyDescent="0.25">
      <c r="L1242" s="79" t="e">
        <f>VLOOKUP(H1242,'Doctors Data'!$I:$J,2,FALSE)</f>
        <v>#N/A</v>
      </c>
    </row>
    <row r="1243" spans="12:12" x14ac:dyDescent="0.25">
      <c r="L1243" s="79" t="e">
        <f>VLOOKUP(H1243,'Doctors Data'!$I:$J,2,FALSE)</f>
        <v>#N/A</v>
      </c>
    </row>
    <row r="1244" spans="12:12" x14ac:dyDescent="0.25">
      <c r="L1244" s="79" t="e">
        <f>VLOOKUP(H1244,'Doctors Data'!$I:$J,2,FALSE)</f>
        <v>#N/A</v>
      </c>
    </row>
    <row r="1245" spans="12:12" x14ac:dyDescent="0.25">
      <c r="L1245" s="79" t="e">
        <f>VLOOKUP(H1245,'Doctors Data'!$I:$J,2,FALSE)</f>
        <v>#N/A</v>
      </c>
    </row>
    <row r="1246" spans="12:12" x14ac:dyDescent="0.25">
      <c r="L1246" s="79" t="e">
        <f>VLOOKUP(H1246,'Doctors Data'!$I:$J,2,FALSE)</f>
        <v>#N/A</v>
      </c>
    </row>
    <row r="1247" spans="12:12" x14ac:dyDescent="0.25">
      <c r="L1247" s="79" t="e">
        <f>VLOOKUP(H1247,'Doctors Data'!$I:$J,2,FALSE)</f>
        <v>#N/A</v>
      </c>
    </row>
    <row r="1248" spans="12:12" x14ac:dyDescent="0.25">
      <c r="L1248" s="79" t="e">
        <f>VLOOKUP(H1248,'Doctors Data'!$I:$J,2,FALSE)</f>
        <v>#N/A</v>
      </c>
    </row>
    <row r="1249" spans="12:12" x14ac:dyDescent="0.25">
      <c r="L1249" s="79" t="e">
        <f>VLOOKUP(H1249,'Doctors Data'!$I:$J,2,FALSE)</f>
        <v>#N/A</v>
      </c>
    </row>
    <row r="1250" spans="12:12" x14ac:dyDescent="0.25">
      <c r="L1250" s="79" t="e">
        <f>VLOOKUP(H1250,'Doctors Data'!$I:$J,2,FALSE)</f>
        <v>#N/A</v>
      </c>
    </row>
    <row r="1251" spans="12:12" x14ac:dyDescent="0.25">
      <c r="L1251" s="79" t="e">
        <f>VLOOKUP(H1251,'Doctors Data'!$I:$J,2,FALSE)</f>
        <v>#N/A</v>
      </c>
    </row>
    <row r="1252" spans="12:12" x14ac:dyDescent="0.25">
      <c r="L1252" s="79" t="e">
        <f>VLOOKUP(H1252,'Doctors Data'!$I:$J,2,FALSE)</f>
        <v>#N/A</v>
      </c>
    </row>
    <row r="1253" spans="12:12" x14ac:dyDescent="0.25">
      <c r="L1253" s="79" t="e">
        <f>VLOOKUP(H1253,'Doctors Data'!$I:$J,2,FALSE)</f>
        <v>#N/A</v>
      </c>
    </row>
    <row r="1254" spans="12:12" x14ac:dyDescent="0.25">
      <c r="L1254" s="79" t="e">
        <f>VLOOKUP(H1254,'Doctors Data'!$I:$J,2,FALSE)</f>
        <v>#N/A</v>
      </c>
    </row>
    <row r="1255" spans="12:12" x14ac:dyDescent="0.25">
      <c r="L1255" s="79" t="e">
        <f>VLOOKUP(H1255,'Doctors Data'!$I:$J,2,FALSE)</f>
        <v>#N/A</v>
      </c>
    </row>
    <row r="1256" spans="12:12" x14ac:dyDescent="0.25">
      <c r="L1256" s="79" t="e">
        <f>VLOOKUP(H1256,'Doctors Data'!$I:$J,2,FALSE)</f>
        <v>#N/A</v>
      </c>
    </row>
    <row r="1257" spans="12:12" x14ac:dyDescent="0.25">
      <c r="L1257" s="79" t="e">
        <f>VLOOKUP(H1257,'Doctors Data'!$I:$J,2,FALSE)</f>
        <v>#N/A</v>
      </c>
    </row>
    <row r="1258" spans="12:12" x14ac:dyDescent="0.25">
      <c r="L1258" s="79" t="e">
        <f>VLOOKUP(H1258,'Doctors Data'!$I:$J,2,FALSE)</f>
        <v>#N/A</v>
      </c>
    </row>
    <row r="1259" spans="12:12" x14ac:dyDescent="0.25">
      <c r="L1259" s="79" t="e">
        <f>VLOOKUP(H1259,'Doctors Data'!$I:$J,2,FALSE)</f>
        <v>#N/A</v>
      </c>
    </row>
    <row r="1260" spans="12:12" x14ac:dyDescent="0.25">
      <c r="L1260" s="79" t="e">
        <f>VLOOKUP(H1260,'Doctors Data'!$I:$J,2,FALSE)</f>
        <v>#N/A</v>
      </c>
    </row>
    <row r="1261" spans="12:12" x14ac:dyDescent="0.25">
      <c r="L1261" s="79" t="e">
        <f>VLOOKUP(H1261,'Doctors Data'!$I:$J,2,FALSE)</f>
        <v>#N/A</v>
      </c>
    </row>
    <row r="1262" spans="12:12" x14ac:dyDescent="0.25">
      <c r="L1262" s="79" t="e">
        <f>VLOOKUP(H1262,'Doctors Data'!$I:$J,2,FALSE)</f>
        <v>#N/A</v>
      </c>
    </row>
    <row r="1263" spans="12:12" x14ac:dyDescent="0.25">
      <c r="L1263" s="79" t="e">
        <f>VLOOKUP(H1263,'Doctors Data'!$I:$J,2,FALSE)</f>
        <v>#N/A</v>
      </c>
    </row>
    <row r="1264" spans="12:12" x14ac:dyDescent="0.25">
      <c r="L1264" s="79" t="e">
        <f>VLOOKUP(H1264,'Doctors Data'!$I:$J,2,FALSE)</f>
        <v>#N/A</v>
      </c>
    </row>
    <row r="1265" spans="12:12" x14ac:dyDescent="0.25">
      <c r="L1265" s="79" t="e">
        <f>VLOOKUP(H1265,'Doctors Data'!$I:$J,2,FALSE)</f>
        <v>#N/A</v>
      </c>
    </row>
    <row r="1266" spans="12:12" x14ac:dyDescent="0.25">
      <c r="L1266" s="79" t="e">
        <f>VLOOKUP(H1266,'Doctors Data'!$I:$J,2,FALSE)</f>
        <v>#N/A</v>
      </c>
    </row>
    <row r="1267" spans="12:12" x14ac:dyDescent="0.25">
      <c r="L1267" s="79" t="e">
        <f>VLOOKUP(H1267,'Doctors Data'!$I:$J,2,FALSE)</f>
        <v>#N/A</v>
      </c>
    </row>
    <row r="1268" spans="12:12" x14ac:dyDescent="0.25">
      <c r="L1268" s="79" t="e">
        <f>VLOOKUP(H1268,'Doctors Data'!$I:$J,2,FALSE)</f>
        <v>#N/A</v>
      </c>
    </row>
    <row r="1269" spans="12:12" x14ac:dyDescent="0.25">
      <c r="L1269" s="79" t="e">
        <f>VLOOKUP(H1269,'Doctors Data'!$I:$J,2,FALSE)</f>
        <v>#N/A</v>
      </c>
    </row>
    <row r="1270" spans="12:12" x14ac:dyDescent="0.25">
      <c r="L1270" s="79" t="e">
        <f>VLOOKUP(H1270,'Doctors Data'!$I:$J,2,FALSE)</f>
        <v>#N/A</v>
      </c>
    </row>
    <row r="1271" spans="12:12" x14ac:dyDescent="0.25">
      <c r="L1271" s="79" t="e">
        <f>VLOOKUP(H1271,'Doctors Data'!$I:$J,2,FALSE)</f>
        <v>#N/A</v>
      </c>
    </row>
    <row r="1272" spans="12:12" x14ac:dyDescent="0.25">
      <c r="L1272" s="79" t="e">
        <f>VLOOKUP(H1272,'Doctors Data'!$I:$J,2,FALSE)</f>
        <v>#N/A</v>
      </c>
    </row>
    <row r="1273" spans="12:12" x14ac:dyDescent="0.25">
      <c r="L1273" s="79" t="e">
        <f>VLOOKUP(H1273,'Doctors Data'!$I:$J,2,FALSE)</f>
        <v>#N/A</v>
      </c>
    </row>
    <row r="1274" spans="12:12" x14ac:dyDescent="0.25">
      <c r="L1274" s="79" t="e">
        <f>VLOOKUP(H1274,'Doctors Data'!$I:$J,2,FALSE)</f>
        <v>#N/A</v>
      </c>
    </row>
    <row r="1275" spans="12:12" x14ac:dyDescent="0.25">
      <c r="L1275" s="79" t="e">
        <f>VLOOKUP(H1275,'Doctors Data'!$I:$J,2,FALSE)</f>
        <v>#N/A</v>
      </c>
    </row>
    <row r="1276" spans="12:12" x14ac:dyDescent="0.25">
      <c r="L1276" s="79" t="e">
        <f>VLOOKUP(H1276,'Doctors Data'!$I:$J,2,FALSE)</f>
        <v>#N/A</v>
      </c>
    </row>
    <row r="1277" spans="12:12" x14ac:dyDescent="0.25">
      <c r="L1277" s="79" t="e">
        <f>VLOOKUP(H1277,'Doctors Data'!$I:$J,2,FALSE)</f>
        <v>#N/A</v>
      </c>
    </row>
    <row r="1278" spans="12:12" x14ac:dyDescent="0.25">
      <c r="L1278" s="79" t="e">
        <f>VLOOKUP(H1278,'Doctors Data'!$I:$J,2,FALSE)</f>
        <v>#N/A</v>
      </c>
    </row>
    <row r="1279" spans="12:12" x14ac:dyDescent="0.25">
      <c r="L1279" s="79" t="e">
        <f>VLOOKUP(H1279,'Doctors Data'!$I:$J,2,FALSE)</f>
        <v>#N/A</v>
      </c>
    </row>
    <row r="1280" spans="12:12" x14ac:dyDescent="0.25">
      <c r="L1280" s="79" t="e">
        <f>VLOOKUP(H1280,'Doctors Data'!$I:$J,2,FALSE)</f>
        <v>#N/A</v>
      </c>
    </row>
    <row r="1281" spans="12:12" x14ac:dyDescent="0.25">
      <c r="L1281" s="79" t="e">
        <f>VLOOKUP(H1281,'Doctors Data'!$I:$J,2,FALSE)</f>
        <v>#N/A</v>
      </c>
    </row>
    <row r="1282" spans="12:12" x14ac:dyDescent="0.25">
      <c r="L1282" s="79" t="e">
        <f>VLOOKUP(H1282,'Doctors Data'!$I:$J,2,FALSE)</f>
        <v>#N/A</v>
      </c>
    </row>
    <row r="1283" spans="12:12" x14ac:dyDescent="0.25">
      <c r="L1283" s="79" t="e">
        <f>VLOOKUP(H1283,'Doctors Data'!$I:$J,2,FALSE)</f>
        <v>#N/A</v>
      </c>
    </row>
    <row r="1284" spans="12:12" x14ac:dyDescent="0.25">
      <c r="L1284" s="79" t="e">
        <f>VLOOKUP(H1284,'Doctors Data'!$I:$J,2,FALSE)</f>
        <v>#N/A</v>
      </c>
    </row>
    <row r="1285" spans="12:12" x14ac:dyDescent="0.25">
      <c r="L1285" s="79" t="e">
        <f>VLOOKUP(H1285,'Doctors Data'!$I:$J,2,FALSE)</f>
        <v>#N/A</v>
      </c>
    </row>
    <row r="1286" spans="12:12" x14ac:dyDescent="0.25">
      <c r="L1286" s="79" t="e">
        <f>VLOOKUP(H1286,'Doctors Data'!$I:$J,2,FALSE)</f>
        <v>#N/A</v>
      </c>
    </row>
    <row r="1287" spans="12:12" x14ac:dyDescent="0.25">
      <c r="L1287" s="79" t="e">
        <f>VLOOKUP(H1287,'Doctors Data'!$I:$J,2,FALSE)</f>
        <v>#N/A</v>
      </c>
    </row>
    <row r="1288" spans="12:12" x14ac:dyDescent="0.25">
      <c r="L1288" s="79" t="e">
        <f>VLOOKUP(H1288,'Doctors Data'!$I:$J,2,FALSE)</f>
        <v>#N/A</v>
      </c>
    </row>
    <row r="1289" spans="12:12" x14ac:dyDescent="0.25">
      <c r="L1289" s="79" t="e">
        <f>VLOOKUP(H1289,'Doctors Data'!$I:$J,2,FALSE)</f>
        <v>#N/A</v>
      </c>
    </row>
    <row r="1290" spans="12:12" x14ac:dyDescent="0.25">
      <c r="L1290" s="79" t="e">
        <f>VLOOKUP(H1290,'Doctors Data'!$I:$J,2,FALSE)</f>
        <v>#N/A</v>
      </c>
    </row>
    <row r="1291" spans="12:12" x14ac:dyDescent="0.25">
      <c r="L1291" s="79" t="e">
        <f>VLOOKUP(H1291,'Doctors Data'!$I:$J,2,FALSE)</f>
        <v>#N/A</v>
      </c>
    </row>
    <row r="1292" spans="12:12" x14ac:dyDescent="0.25">
      <c r="L1292" s="79" t="e">
        <f>VLOOKUP(H1292,'Doctors Data'!$I:$J,2,FALSE)</f>
        <v>#N/A</v>
      </c>
    </row>
    <row r="1293" spans="12:12" x14ac:dyDescent="0.25">
      <c r="L1293" s="79" t="e">
        <f>VLOOKUP(H1293,'Doctors Data'!$I:$J,2,FALSE)</f>
        <v>#N/A</v>
      </c>
    </row>
    <row r="1294" spans="12:12" x14ac:dyDescent="0.25">
      <c r="L1294" s="79" t="e">
        <f>VLOOKUP(H1294,'Doctors Data'!$I:$J,2,FALSE)</f>
        <v>#N/A</v>
      </c>
    </row>
    <row r="1295" spans="12:12" x14ac:dyDescent="0.25">
      <c r="L1295" s="79" t="e">
        <f>VLOOKUP(H1295,'Doctors Data'!$I:$J,2,FALSE)</f>
        <v>#N/A</v>
      </c>
    </row>
    <row r="1296" spans="12:12" x14ac:dyDescent="0.25">
      <c r="L1296" s="79" t="e">
        <f>VLOOKUP(H1296,'Doctors Data'!$I:$J,2,FALSE)</f>
        <v>#N/A</v>
      </c>
    </row>
    <row r="1297" spans="12:12" x14ac:dyDescent="0.25">
      <c r="L1297" s="79" t="e">
        <f>VLOOKUP(H1297,'Doctors Data'!$I:$J,2,FALSE)</f>
        <v>#N/A</v>
      </c>
    </row>
    <row r="1298" spans="12:12" x14ac:dyDescent="0.25">
      <c r="L1298" s="79" t="e">
        <f>VLOOKUP(H1298,'Doctors Data'!$I:$J,2,FALSE)</f>
        <v>#N/A</v>
      </c>
    </row>
    <row r="1299" spans="12:12" x14ac:dyDescent="0.25">
      <c r="L1299" s="79" t="e">
        <f>VLOOKUP(H1299,'Doctors Data'!$I:$J,2,FALSE)</f>
        <v>#N/A</v>
      </c>
    </row>
    <row r="1300" spans="12:12" x14ac:dyDescent="0.25">
      <c r="L1300" s="79" t="e">
        <f>VLOOKUP(H1300,'Doctors Data'!$I:$J,2,FALSE)</f>
        <v>#N/A</v>
      </c>
    </row>
    <row r="1301" spans="12:12" x14ac:dyDescent="0.25">
      <c r="L1301" s="79" t="e">
        <f>VLOOKUP(H1301,'Doctors Data'!$I:$J,2,FALSE)</f>
        <v>#N/A</v>
      </c>
    </row>
    <row r="1302" spans="12:12" x14ac:dyDescent="0.25">
      <c r="L1302" s="79" t="e">
        <f>VLOOKUP(H1302,'Doctors Data'!$I:$J,2,FALSE)</f>
        <v>#N/A</v>
      </c>
    </row>
    <row r="1303" spans="12:12" x14ac:dyDescent="0.25">
      <c r="L1303" s="79" t="e">
        <f>VLOOKUP(H1303,'Doctors Data'!$I:$J,2,FALSE)</f>
        <v>#N/A</v>
      </c>
    </row>
    <row r="1304" spans="12:12" x14ac:dyDescent="0.25">
      <c r="L1304" s="79" t="e">
        <f>VLOOKUP(H1304,'Doctors Data'!$I:$J,2,FALSE)</f>
        <v>#N/A</v>
      </c>
    </row>
    <row r="1305" spans="12:12" x14ac:dyDescent="0.25">
      <c r="L1305" s="79" t="e">
        <f>VLOOKUP(H1305,'Doctors Data'!$I:$J,2,FALSE)</f>
        <v>#N/A</v>
      </c>
    </row>
    <row r="1306" spans="12:12" x14ac:dyDescent="0.25">
      <c r="L1306" s="79" t="e">
        <f>VLOOKUP(H1306,'Doctors Data'!$I:$J,2,FALSE)</f>
        <v>#N/A</v>
      </c>
    </row>
    <row r="1307" spans="12:12" x14ac:dyDescent="0.25">
      <c r="L1307" s="79" t="e">
        <f>VLOOKUP(H1307,'Doctors Data'!$I:$J,2,FALSE)</f>
        <v>#N/A</v>
      </c>
    </row>
    <row r="1308" spans="12:12" x14ac:dyDescent="0.25">
      <c r="L1308" s="79" t="e">
        <f>VLOOKUP(H1308,'Doctors Data'!$I:$J,2,FALSE)</f>
        <v>#N/A</v>
      </c>
    </row>
    <row r="1309" spans="12:12" x14ac:dyDescent="0.25">
      <c r="L1309" s="79" t="e">
        <f>VLOOKUP(H1309,'Doctors Data'!$I:$J,2,FALSE)</f>
        <v>#N/A</v>
      </c>
    </row>
    <row r="1310" spans="12:12" x14ac:dyDescent="0.25">
      <c r="L1310" s="79" t="e">
        <f>VLOOKUP(H1310,'Doctors Data'!$I:$J,2,FALSE)</f>
        <v>#N/A</v>
      </c>
    </row>
    <row r="1311" spans="12:12" x14ac:dyDescent="0.25">
      <c r="L1311" s="79" t="e">
        <f>VLOOKUP(H1311,'Doctors Data'!$I:$J,2,FALSE)</f>
        <v>#N/A</v>
      </c>
    </row>
    <row r="1312" spans="12:12" x14ac:dyDescent="0.25">
      <c r="L1312" s="79" t="e">
        <f>VLOOKUP(H1312,'Doctors Data'!$I:$J,2,FALSE)</f>
        <v>#N/A</v>
      </c>
    </row>
    <row r="1313" spans="12:12" x14ac:dyDescent="0.25">
      <c r="L1313" s="79" t="e">
        <f>VLOOKUP(H1313,'Doctors Data'!$I:$J,2,FALSE)</f>
        <v>#N/A</v>
      </c>
    </row>
    <row r="1314" spans="12:12" x14ac:dyDescent="0.25">
      <c r="L1314" s="79" t="e">
        <f>VLOOKUP(H1314,'Doctors Data'!$I:$J,2,FALSE)</f>
        <v>#N/A</v>
      </c>
    </row>
    <row r="1315" spans="12:12" x14ac:dyDescent="0.25">
      <c r="L1315" s="79" t="e">
        <f>VLOOKUP(H1315,'Doctors Data'!$I:$J,2,FALSE)</f>
        <v>#N/A</v>
      </c>
    </row>
    <row r="1316" spans="12:12" x14ac:dyDescent="0.25">
      <c r="L1316" s="79" t="e">
        <f>VLOOKUP(H1316,'Doctors Data'!$I:$J,2,FALSE)</f>
        <v>#N/A</v>
      </c>
    </row>
    <row r="1317" spans="12:12" x14ac:dyDescent="0.25">
      <c r="L1317" s="79" t="e">
        <f>VLOOKUP(H1317,'Doctors Data'!$I:$J,2,FALSE)</f>
        <v>#N/A</v>
      </c>
    </row>
    <row r="1318" spans="12:12" x14ac:dyDescent="0.25">
      <c r="L1318" s="79" t="e">
        <f>VLOOKUP(H1318,'Doctors Data'!$I:$J,2,FALSE)</f>
        <v>#N/A</v>
      </c>
    </row>
    <row r="1319" spans="12:12" x14ac:dyDescent="0.25">
      <c r="L1319" s="79" t="e">
        <f>VLOOKUP(H1319,'Doctors Data'!$I:$J,2,FALSE)</f>
        <v>#N/A</v>
      </c>
    </row>
    <row r="1320" spans="12:12" x14ac:dyDescent="0.25">
      <c r="L1320" s="79" t="e">
        <f>VLOOKUP(H1320,'Doctors Data'!$I:$J,2,FALSE)</f>
        <v>#N/A</v>
      </c>
    </row>
    <row r="1321" spans="12:12" x14ac:dyDescent="0.25">
      <c r="L1321" s="79" t="e">
        <f>VLOOKUP(H1321,'Doctors Data'!$I:$J,2,FALSE)</f>
        <v>#N/A</v>
      </c>
    </row>
    <row r="1322" spans="12:12" x14ac:dyDescent="0.25">
      <c r="L1322" s="79" t="e">
        <f>VLOOKUP(H1322,'Doctors Data'!$I:$J,2,FALSE)</f>
        <v>#N/A</v>
      </c>
    </row>
    <row r="1323" spans="12:12" x14ac:dyDescent="0.25">
      <c r="L1323" s="79" t="e">
        <f>VLOOKUP(H1323,'Doctors Data'!$I:$J,2,FALSE)</f>
        <v>#N/A</v>
      </c>
    </row>
    <row r="1324" spans="12:12" x14ac:dyDescent="0.25">
      <c r="L1324" s="79" t="e">
        <f>VLOOKUP(H1324,'Doctors Data'!$I:$J,2,FALSE)</f>
        <v>#N/A</v>
      </c>
    </row>
    <row r="1325" spans="12:12" x14ac:dyDescent="0.25">
      <c r="L1325" s="79" t="e">
        <f>VLOOKUP(H1325,'Doctors Data'!$I:$J,2,FALSE)</f>
        <v>#N/A</v>
      </c>
    </row>
    <row r="1326" spans="12:12" x14ac:dyDescent="0.25">
      <c r="L1326" s="79" t="e">
        <f>VLOOKUP(H1326,'Doctors Data'!$I:$J,2,FALSE)</f>
        <v>#N/A</v>
      </c>
    </row>
    <row r="1327" spans="12:12" x14ac:dyDescent="0.25">
      <c r="L1327" s="79" t="e">
        <f>VLOOKUP(H1327,'Doctors Data'!$I:$J,2,FALSE)</f>
        <v>#N/A</v>
      </c>
    </row>
    <row r="1328" spans="12:12" x14ac:dyDescent="0.25">
      <c r="L1328" s="79" t="e">
        <f>VLOOKUP(H1328,'Doctors Data'!$I:$J,2,FALSE)</f>
        <v>#N/A</v>
      </c>
    </row>
    <row r="1329" spans="12:12" x14ac:dyDescent="0.25">
      <c r="L1329" s="79" t="e">
        <f>VLOOKUP(H1329,'Doctors Data'!$I:$J,2,FALSE)</f>
        <v>#N/A</v>
      </c>
    </row>
    <row r="1330" spans="12:12" x14ac:dyDescent="0.25">
      <c r="L1330" s="79" t="e">
        <f>VLOOKUP(H1330,'Doctors Data'!$I:$J,2,FALSE)</f>
        <v>#N/A</v>
      </c>
    </row>
    <row r="1331" spans="12:12" x14ac:dyDescent="0.25">
      <c r="L1331" s="79" t="e">
        <f>VLOOKUP(H1331,'Doctors Data'!$I:$J,2,FALSE)</f>
        <v>#N/A</v>
      </c>
    </row>
    <row r="1332" spans="12:12" x14ac:dyDescent="0.25">
      <c r="L1332" s="79" t="e">
        <f>VLOOKUP(H1332,'Doctors Data'!$I:$J,2,FALSE)</f>
        <v>#N/A</v>
      </c>
    </row>
    <row r="1333" spans="12:12" x14ac:dyDescent="0.25">
      <c r="L1333" s="79" t="e">
        <f>VLOOKUP(H1333,'Doctors Data'!$I:$J,2,FALSE)</f>
        <v>#N/A</v>
      </c>
    </row>
    <row r="1334" spans="12:12" x14ac:dyDescent="0.25">
      <c r="L1334" s="79" t="e">
        <f>VLOOKUP(H1334,'Doctors Data'!$I:$J,2,FALSE)</f>
        <v>#N/A</v>
      </c>
    </row>
    <row r="1335" spans="12:12" x14ac:dyDescent="0.25">
      <c r="L1335" s="79" t="e">
        <f>VLOOKUP(H1335,'Doctors Data'!$I:$J,2,FALSE)</f>
        <v>#N/A</v>
      </c>
    </row>
    <row r="1336" spans="12:12" x14ac:dyDescent="0.25">
      <c r="L1336" s="79" t="e">
        <f>VLOOKUP(H1336,'Doctors Data'!$I:$J,2,FALSE)</f>
        <v>#N/A</v>
      </c>
    </row>
    <row r="1337" spans="12:12" x14ac:dyDescent="0.25">
      <c r="L1337" s="79" t="e">
        <f>VLOOKUP(H1337,'Doctors Data'!$I:$J,2,FALSE)</f>
        <v>#N/A</v>
      </c>
    </row>
    <row r="1338" spans="12:12" x14ac:dyDescent="0.25">
      <c r="L1338" s="79" t="e">
        <f>VLOOKUP(H1338,'Doctors Data'!$I:$J,2,FALSE)</f>
        <v>#N/A</v>
      </c>
    </row>
    <row r="1339" spans="12:12" x14ac:dyDescent="0.25">
      <c r="L1339" s="79" t="e">
        <f>VLOOKUP(H1339,'Doctors Data'!$I:$J,2,FALSE)</f>
        <v>#N/A</v>
      </c>
    </row>
    <row r="1340" spans="12:12" x14ac:dyDescent="0.25">
      <c r="L1340" s="79" t="e">
        <f>VLOOKUP(H1340,'Doctors Data'!$I:$J,2,FALSE)</f>
        <v>#N/A</v>
      </c>
    </row>
    <row r="1341" spans="12:12" x14ac:dyDescent="0.25">
      <c r="L1341" s="79" t="e">
        <f>VLOOKUP(H1341,'Doctors Data'!$I:$J,2,FALSE)</f>
        <v>#N/A</v>
      </c>
    </row>
    <row r="1342" spans="12:12" x14ac:dyDescent="0.25">
      <c r="L1342" s="79" t="e">
        <f>VLOOKUP(H1342,'Doctors Data'!$I:$J,2,FALSE)</f>
        <v>#N/A</v>
      </c>
    </row>
    <row r="1343" spans="12:12" x14ac:dyDescent="0.25">
      <c r="L1343" s="79" t="e">
        <f>VLOOKUP(H1343,'Doctors Data'!$I:$J,2,FALSE)</f>
        <v>#N/A</v>
      </c>
    </row>
    <row r="1344" spans="12:12" x14ac:dyDescent="0.25">
      <c r="L1344" s="79" t="e">
        <f>VLOOKUP(H1344,'Doctors Data'!$I:$J,2,FALSE)</f>
        <v>#N/A</v>
      </c>
    </row>
    <row r="1345" spans="12:12" x14ac:dyDescent="0.25">
      <c r="L1345" s="79" t="e">
        <f>VLOOKUP(H1345,'Doctors Data'!$I:$J,2,FALSE)</f>
        <v>#N/A</v>
      </c>
    </row>
    <row r="1346" spans="12:12" x14ac:dyDescent="0.25">
      <c r="L1346" s="79" t="e">
        <f>VLOOKUP(H1346,'Doctors Data'!$I:$J,2,FALSE)</f>
        <v>#N/A</v>
      </c>
    </row>
    <row r="1347" spans="12:12" x14ac:dyDescent="0.25">
      <c r="L1347" s="79" t="e">
        <f>VLOOKUP(H1347,'Doctors Data'!$I:$J,2,FALSE)</f>
        <v>#N/A</v>
      </c>
    </row>
    <row r="1348" spans="12:12" x14ac:dyDescent="0.25">
      <c r="L1348" s="79" t="e">
        <f>VLOOKUP(H1348,'Doctors Data'!$I:$J,2,FALSE)</f>
        <v>#N/A</v>
      </c>
    </row>
    <row r="1349" spans="12:12" x14ac:dyDescent="0.25">
      <c r="L1349" s="79" t="e">
        <f>VLOOKUP(H1349,'Doctors Data'!$I:$J,2,FALSE)</f>
        <v>#N/A</v>
      </c>
    </row>
    <row r="1350" spans="12:12" x14ac:dyDescent="0.25">
      <c r="L1350" s="79" t="e">
        <f>VLOOKUP(H1350,'Doctors Data'!$I:$J,2,FALSE)</f>
        <v>#N/A</v>
      </c>
    </row>
    <row r="1351" spans="12:12" x14ac:dyDescent="0.25">
      <c r="L1351" s="79" t="e">
        <f>VLOOKUP(H1351,'Doctors Data'!$I:$J,2,FALSE)</f>
        <v>#N/A</v>
      </c>
    </row>
    <row r="1352" spans="12:12" x14ac:dyDescent="0.25">
      <c r="L1352" s="79" t="e">
        <f>VLOOKUP(H1352,'Doctors Data'!$I:$J,2,FALSE)</f>
        <v>#N/A</v>
      </c>
    </row>
    <row r="1353" spans="12:12" x14ac:dyDescent="0.25">
      <c r="L1353" s="79" t="e">
        <f>VLOOKUP(H1353,'Doctors Data'!$I:$J,2,FALSE)</f>
        <v>#N/A</v>
      </c>
    </row>
    <row r="1354" spans="12:12" x14ac:dyDescent="0.25">
      <c r="L1354" s="79" t="e">
        <f>VLOOKUP(H1354,'Doctors Data'!$I:$J,2,FALSE)</f>
        <v>#N/A</v>
      </c>
    </row>
    <row r="1355" spans="12:12" x14ac:dyDescent="0.25">
      <c r="L1355" s="79" t="e">
        <f>VLOOKUP(H1355,'Doctors Data'!$I:$J,2,FALSE)</f>
        <v>#N/A</v>
      </c>
    </row>
    <row r="1356" spans="12:12" x14ac:dyDescent="0.25">
      <c r="L1356" s="79" t="e">
        <f>VLOOKUP(H1356,'Doctors Data'!$I:$J,2,FALSE)</f>
        <v>#N/A</v>
      </c>
    </row>
    <row r="1357" spans="12:12" x14ac:dyDescent="0.25">
      <c r="L1357" s="79" t="e">
        <f>VLOOKUP(H1357,'Doctors Data'!$I:$J,2,FALSE)</f>
        <v>#N/A</v>
      </c>
    </row>
    <row r="1358" spans="12:12" x14ac:dyDescent="0.25">
      <c r="L1358" s="79" t="e">
        <f>VLOOKUP(H1358,'Doctors Data'!$I:$J,2,FALSE)</f>
        <v>#N/A</v>
      </c>
    </row>
    <row r="1359" spans="12:12" x14ac:dyDescent="0.25">
      <c r="L1359" s="79" t="e">
        <f>VLOOKUP(H1359,'Doctors Data'!$I:$J,2,FALSE)</f>
        <v>#N/A</v>
      </c>
    </row>
    <row r="1360" spans="12:12" x14ac:dyDescent="0.25">
      <c r="L1360" s="79" t="e">
        <f>VLOOKUP(H1360,'Doctors Data'!$I:$J,2,FALSE)</f>
        <v>#N/A</v>
      </c>
    </row>
    <row r="1361" spans="12:12" x14ac:dyDescent="0.25">
      <c r="L1361" s="79" t="e">
        <f>VLOOKUP(H1361,'Doctors Data'!$I:$J,2,FALSE)</f>
        <v>#N/A</v>
      </c>
    </row>
    <row r="1362" spans="12:12" x14ac:dyDescent="0.25">
      <c r="L1362" s="79" t="e">
        <f>VLOOKUP(H1362,'Doctors Data'!$I:$J,2,FALSE)</f>
        <v>#N/A</v>
      </c>
    </row>
    <row r="1363" spans="12:12" x14ac:dyDescent="0.25">
      <c r="L1363" s="79" t="e">
        <f>VLOOKUP(H1363,'Doctors Data'!$I:$J,2,FALSE)</f>
        <v>#N/A</v>
      </c>
    </row>
    <row r="1364" spans="12:12" x14ac:dyDescent="0.25">
      <c r="L1364" s="79" t="e">
        <f>VLOOKUP(H1364,'Doctors Data'!$I:$J,2,FALSE)</f>
        <v>#N/A</v>
      </c>
    </row>
    <row r="1365" spans="12:12" x14ac:dyDescent="0.25">
      <c r="L1365" s="79" t="e">
        <f>VLOOKUP(H1365,'Doctors Data'!$I:$J,2,FALSE)</f>
        <v>#N/A</v>
      </c>
    </row>
    <row r="1366" spans="12:12" x14ac:dyDescent="0.25">
      <c r="L1366" s="79" t="e">
        <f>VLOOKUP(H1366,'Doctors Data'!$I:$J,2,FALSE)</f>
        <v>#N/A</v>
      </c>
    </row>
    <row r="1367" spans="12:12" x14ac:dyDescent="0.25">
      <c r="L1367" s="79" t="e">
        <f>VLOOKUP(H1367,'Doctors Data'!$I:$J,2,FALSE)</f>
        <v>#N/A</v>
      </c>
    </row>
    <row r="1368" spans="12:12" x14ac:dyDescent="0.25">
      <c r="L1368" s="79" t="e">
        <f>VLOOKUP(H1368,'Doctors Data'!$I:$J,2,FALSE)</f>
        <v>#N/A</v>
      </c>
    </row>
    <row r="1369" spans="12:12" x14ac:dyDescent="0.25">
      <c r="L1369" s="79" t="e">
        <f>VLOOKUP(H1369,'Doctors Data'!$I:$J,2,FALSE)</f>
        <v>#N/A</v>
      </c>
    </row>
    <row r="1370" spans="12:12" x14ac:dyDescent="0.25">
      <c r="L1370" s="79" t="e">
        <f>VLOOKUP(H1370,'Doctors Data'!$I:$J,2,FALSE)</f>
        <v>#N/A</v>
      </c>
    </row>
    <row r="1371" spans="12:12" x14ac:dyDescent="0.25">
      <c r="L1371" s="79" t="e">
        <f>VLOOKUP(H1371,'Doctors Data'!$I:$J,2,FALSE)</f>
        <v>#N/A</v>
      </c>
    </row>
    <row r="1372" spans="12:12" x14ac:dyDescent="0.25">
      <c r="L1372" s="79" t="e">
        <f>VLOOKUP(H1372,'Doctors Data'!$I:$J,2,FALSE)</f>
        <v>#N/A</v>
      </c>
    </row>
    <row r="1373" spans="12:12" x14ac:dyDescent="0.25">
      <c r="L1373" s="79" t="e">
        <f>VLOOKUP(H1373,'Doctors Data'!$I:$J,2,FALSE)</f>
        <v>#N/A</v>
      </c>
    </row>
    <row r="1374" spans="12:12" x14ac:dyDescent="0.25">
      <c r="L1374" s="79" t="e">
        <f>VLOOKUP(H1374,'Doctors Data'!$I:$J,2,FALSE)</f>
        <v>#N/A</v>
      </c>
    </row>
    <row r="1375" spans="12:12" x14ac:dyDescent="0.25">
      <c r="L1375" s="79" t="e">
        <f>VLOOKUP(H1375,'Doctors Data'!$I:$J,2,FALSE)</f>
        <v>#N/A</v>
      </c>
    </row>
    <row r="1376" spans="12:12" x14ac:dyDescent="0.25">
      <c r="L1376" s="79" t="e">
        <f>VLOOKUP(H1376,'Doctors Data'!$I:$J,2,FALSE)</f>
        <v>#N/A</v>
      </c>
    </row>
    <row r="1377" spans="12:12" x14ac:dyDescent="0.25">
      <c r="L1377" s="79" t="e">
        <f>VLOOKUP(H1377,'Doctors Data'!$I:$J,2,FALSE)</f>
        <v>#N/A</v>
      </c>
    </row>
    <row r="1378" spans="12:12" x14ac:dyDescent="0.25">
      <c r="L1378" s="79" t="e">
        <f>VLOOKUP(H1378,'Doctors Data'!$I:$J,2,FALSE)</f>
        <v>#N/A</v>
      </c>
    </row>
    <row r="1379" spans="12:12" x14ac:dyDescent="0.25">
      <c r="L1379" s="79" t="e">
        <f>VLOOKUP(H1379,'Doctors Data'!$I:$J,2,FALSE)</f>
        <v>#N/A</v>
      </c>
    </row>
    <row r="1380" spans="12:12" x14ac:dyDescent="0.25">
      <c r="L1380" s="79" t="e">
        <f>VLOOKUP(H1380,'Doctors Data'!$I:$J,2,FALSE)</f>
        <v>#N/A</v>
      </c>
    </row>
    <row r="1381" spans="12:12" x14ac:dyDescent="0.25">
      <c r="L1381" s="79" t="e">
        <f>VLOOKUP(H1381,'Doctors Data'!$I:$J,2,FALSE)</f>
        <v>#N/A</v>
      </c>
    </row>
    <row r="1382" spans="12:12" x14ac:dyDescent="0.25">
      <c r="L1382" s="79" t="e">
        <f>VLOOKUP(H1382,'Doctors Data'!$I:$J,2,FALSE)</f>
        <v>#N/A</v>
      </c>
    </row>
    <row r="1383" spans="12:12" x14ac:dyDescent="0.25">
      <c r="L1383" s="79" t="e">
        <f>VLOOKUP(H1383,'Doctors Data'!$I:$J,2,FALSE)</f>
        <v>#N/A</v>
      </c>
    </row>
    <row r="1384" spans="12:12" x14ac:dyDescent="0.25">
      <c r="L1384" s="79" t="e">
        <f>VLOOKUP(H1384,'Doctors Data'!$I:$J,2,FALSE)</f>
        <v>#N/A</v>
      </c>
    </row>
    <row r="1385" spans="12:12" x14ac:dyDescent="0.25">
      <c r="L1385" s="79" t="e">
        <f>VLOOKUP(H1385,'Doctors Data'!$I:$J,2,FALSE)</f>
        <v>#N/A</v>
      </c>
    </row>
    <row r="1386" spans="12:12" x14ac:dyDescent="0.25">
      <c r="L1386" s="79" t="e">
        <f>VLOOKUP(H1386,'Doctors Data'!$I:$J,2,FALSE)</f>
        <v>#N/A</v>
      </c>
    </row>
    <row r="1387" spans="12:12" x14ac:dyDescent="0.25">
      <c r="L1387" s="79" t="e">
        <f>VLOOKUP(H1387,'Doctors Data'!$I:$J,2,FALSE)</f>
        <v>#N/A</v>
      </c>
    </row>
    <row r="1388" spans="12:12" x14ac:dyDescent="0.25">
      <c r="L1388" s="79" t="e">
        <f>VLOOKUP(H1388,'Doctors Data'!$I:$J,2,FALSE)</f>
        <v>#N/A</v>
      </c>
    </row>
    <row r="1389" spans="12:12" x14ac:dyDescent="0.25">
      <c r="L1389" s="79" t="e">
        <f>VLOOKUP(H1389,'Doctors Data'!$I:$J,2,FALSE)</f>
        <v>#N/A</v>
      </c>
    </row>
    <row r="1390" spans="12:12" x14ac:dyDescent="0.25">
      <c r="L1390" s="79" t="e">
        <f>VLOOKUP(H1390,'Doctors Data'!$I:$J,2,FALSE)</f>
        <v>#N/A</v>
      </c>
    </row>
    <row r="1391" spans="12:12" x14ac:dyDescent="0.25">
      <c r="L1391" s="79" t="e">
        <f>VLOOKUP(H1391,'Doctors Data'!$I:$J,2,FALSE)</f>
        <v>#N/A</v>
      </c>
    </row>
    <row r="1392" spans="12:12" x14ac:dyDescent="0.25">
      <c r="L1392" s="79" t="e">
        <f>VLOOKUP(H1392,'Doctors Data'!$I:$J,2,FALSE)</f>
        <v>#N/A</v>
      </c>
    </row>
    <row r="1393" spans="12:12" x14ac:dyDescent="0.25">
      <c r="L1393" s="79" t="e">
        <f>VLOOKUP(H1393,'Doctors Data'!$I:$J,2,FALSE)</f>
        <v>#N/A</v>
      </c>
    </row>
    <row r="1394" spans="12:12" x14ac:dyDescent="0.25">
      <c r="L1394" s="79" t="e">
        <f>VLOOKUP(H1394,'Doctors Data'!$I:$J,2,FALSE)</f>
        <v>#N/A</v>
      </c>
    </row>
    <row r="1395" spans="12:12" x14ac:dyDescent="0.25">
      <c r="L1395" s="79" t="e">
        <f>VLOOKUP(H1395,'Doctors Data'!$I:$J,2,FALSE)</f>
        <v>#N/A</v>
      </c>
    </row>
    <row r="1396" spans="12:12" x14ac:dyDescent="0.25">
      <c r="L1396" s="79" t="e">
        <f>VLOOKUP(H1396,'Doctors Data'!$I:$J,2,FALSE)</f>
        <v>#N/A</v>
      </c>
    </row>
    <row r="1397" spans="12:12" x14ac:dyDescent="0.25">
      <c r="L1397" s="79" t="e">
        <f>VLOOKUP(H1397,'Doctors Data'!$I:$J,2,FALSE)</f>
        <v>#N/A</v>
      </c>
    </row>
    <row r="1398" spans="12:12" x14ac:dyDescent="0.25">
      <c r="L1398" s="79" t="e">
        <f>VLOOKUP(H1398,'Doctors Data'!$I:$J,2,FALSE)</f>
        <v>#N/A</v>
      </c>
    </row>
    <row r="1399" spans="12:12" x14ac:dyDescent="0.25">
      <c r="L1399" s="79" t="e">
        <f>VLOOKUP(H1399,'Doctors Data'!$I:$J,2,FALSE)</f>
        <v>#N/A</v>
      </c>
    </row>
    <row r="1400" spans="12:12" x14ac:dyDescent="0.25">
      <c r="L1400" s="79" t="e">
        <f>VLOOKUP(H1400,'Doctors Data'!$I:$J,2,FALSE)</f>
        <v>#N/A</v>
      </c>
    </row>
    <row r="1401" spans="12:12" x14ac:dyDescent="0.25">
      <c r="L1401" s="79" t="e">
        <f>VLOOKUP(H1401,'Doctors Data'!$I:$J,2,FALSE)</f>
        <v>#N/A</v>
      </c>
    </row>
    <row r="1402" spans="12:12" x14ac:dyDescent="0.25">
      <c r="L1402" s="79" t="e">
        <f>VLOOKUP(H1402,'Doctors Data'!$I:$J,2,FALSE)</f>
        <v>#N/A</v>
      </c>
    </row>
    <row r="1403" spans="12:12" x14ac:dyDescent="0.25">
      <c r="L1403" s="79" t="e">
        <f>VLOOKUP(H1403,'Doctors Data'!$I:$J,2,FALSE)</f>
        <v>#N/A</v>
      </c>
    </row>
    <row r="1404" spans="12:12" x14ac:dyDescent="0.25">
      <c r="L1404" s="79" t="e">
        <f>VLOOKUP(H1404,'Doctors Data'!$I:$J,2,FALSE)</f>
        <v>#N/A</v>
      </c>
    </row>
    <row r="1405" spans="12:12" x14ac:dyDescent="0.25">
      <c r="L1405" s="79" t="e">
        <f>VLOOKUP(H1405,'Doctors Data'!$I:$J,2,FALSE)</f>
        <v>#N/A</v>
      </c>
    </row>
    <row r="1406" spans="12:12" x14ac:dyDescent="0.25">
      <c r="L1406" s="79" t="e">
        <f>VLOOKUP(H1406,'Doctors Data'!$I:$J,2,FALSE)</f>
        <v>#N/A</v>
      </c>
    </row>
    <row r="1407" spans="12:12" x14ac:dyDescent="0.25">
      <c r="L1407" s="79" t="e">
        <f>VLOOKUP(H1407,'Doctors Data'!$I:$J,2,FALSE)</f>
        <v>#N/A</v>
      </c>
    </row>
    <row r="1408" spans="12:12" x14ac:dyDescent="0.25">
      <c r="L1408" s="79" t="e">
        <f>VLOOKUP(H1408,'Doctors Data'!$I:$J,2,FALSE)</f>
        <v>#N/A</v>
      </c>
    </row>
    <row r="1409" spans="12:12" x14ac:dyDescent="0.25">
      <c r="L1409" s="79" t="e">
        <f>VLOOKUP(H1409,'Doctors Data'!$I:$J,2,FALSE)</f>
        <v>#N/A</v>
      </c>
    </row>
    <row r="1410" spans="12:12" x14ac:dyDescent="0.25">
      <c r="L1410" s="79" t="e">
        <f>VLOOKUP(H1410,'Doctors Data'!$I:$J,2,FALSE)</f>
        <v>#N/A</v>
      </c>
    </row>
    <row r="1411" spans="12:12" x14ac:dyDescent="0.25">
      <c r="L1411" s="79" t="e">
        <f>VLOOKUP(H1411,'Doctors Data'!$I:$J,2,FALSE)</f>
        <v>#N/A</v>
      </c>
    </row>
    <row r="1412" spans="12:12" x14ac:dyDescent="0.25">
      <c r="L1412" s="79" t="e">
        <f>VLOOKUP(H1412,'Doctors Data'!$I:$J,2,FALSE)</f>
        <v>#N/A</v>
      </c>
    </row>
    <row r="1413" spans="12:12" x14ac:dyDescent="0.25">
      <c r="L1413" s="79" t="e">
        <f>VLOOKUP(H1413,'Doctors Data'!$I:$J,2,FALSE)</f>
        <v>#N/A</v>
      </c>
    </row>
    <row r="1414" spans="12:12" x14ac:dyDescent="0.25">
      <c r="L1414" s="79" t="e">
        <f>VLOOKUP(H1414,'Doctors Data'!$I:$J,2,FALSE)</f>
        <v>#N/A</v>
      </c>
    </row>
    <row r="1415" spans="12:12" x14ac:dyDescent="0.25">
      <c r="L1415" s="79" t="e">
        <f>VLOOKUP(H1415,'Doctors Data'!$I:$J,2,FALSE)</f>
        <v>#N/A</v>
      </c>
    </row>
    <row r="1416" spans="12:12" x14ac:dyDescent="0.25">
      <c r="L1416" s="79" t="e">
        <f>VLOOKUP(H1416,'Doctors Data'!$I:$J,2,FALSE)</f>
        <v>#N/A</v>
      </c>
    </row>
    <row r="1417" spans="12:12" x14ac:dyDescent="0.25">
      <c r="L1417" s="79" t="e">
        <f>VLOOKUP(H1417,'Doctors Data'!$I:$J,2,FALSE)</f>
        <v>#N/A</v>
      </c>
    </row>
    <row r="1418" spans="12:12" x14ac:dyDescent="0.25">
      <c r="L1418" s="79" t="e">
        <f>VLOOKUP(H1418,'Doctors Data'!$I:$J,2,FALSE)</f>
        <v>#N/A</v>
      </c>
    </row>
    <row r="1419" spans="12:12" x14ac:dyDescent="0.25">
      <c r="L1419" s="79" t="e">
        <f>VLOOKUP(H1419,'Doctors Data'!$I:$J,2,FALSE)</f>
        <v>#N/A</v>
      </c>
    </row>
    <row r="1420" spans="12:12" x14ac:dyDescent="0.25">
      <c r="L1420" s="79" t="e">
        <f>VLOOKUP(H1420,'Doctors Data'!$I:$J,2,FALSE)</f>
        <v>#N/A</v>
      </c>
    </row>
    <row r="1421" spans="12:12" x14ac:dyDescent="0.25">
      <c r="L1421" s="79" t="e">
        <f>VLOOKUP(H1421,'Doctors Data'!$I:$J,2,FALSE)</f>
        <v>#N/A</v>
      </c>
    </row>
    <row r="1422" spans="12:12" x14ac:dyDescent="0.25">
      <c r="L1422" s="79" t="e">
        <f>VLOOKUP(H1422,'Doctors Data'!$I:$J,2,FALSE)</f>
        <v>#N/A</v>
      </c>
    </row>
    <row r="1423" spans="12:12" x14ac:dyDescent="0.25">
      <c r="L1423" s="79" t="e">
        <f>VLOOKUP(H1423,'Doctors Data'!$I:$J,2,FALSE)</f>
        <v>#N/A</v>
      </c>
    </row>
    <row r="1424" spans="12:12" x14ac:dyDescent="0.25">
      <c r="L1424" s="79" t="e">
        <f>VLOOKUP(H1424,'Doctors Data'!$I:$J,2,FALSE)</f>
        <v>#N/A</v>
      </c>
    </row>
    <row r="1425" spans="12:12" x14ac:dyDescent="0.25">
      <c r="L1425" s="79" t="e">
        <f>VLOOKUP(H1425,'Doctors Data'!$I:$J,2,FALSE)</f>
        <v>#N/A</v>
      </c>
    </row>
    <row r="1426" spans="12:12" x14ac:dyDescent="0.25">
      <c r="L1426" s="79" t="e">
        <f>VLOOKUP(H1426,'Doctors Data'!$I:$J,2,FALSE)</f>
        <v>#N/A</v>
      </c>
    </row>
    <row r="1427" spans="12:12" x14ac:dyDescent="0.25">
      <c r="L1427" s="79" t="e">
        <f>VLOOKUP(H1427,'Doctors Data'!$I:$J,2,FALSE)</f>
        <v>#N/A</v>
      </c>
    </row>
    <row r="1428" spans="12:12" x14ac:dyDescent="0.25">
      <c r="L1428" s="79" t="e">
        <f>VLOOKUP(H1428,'Doctors Data'!$I:$J,2,FALSE)</f>
        <v>#N/A</v>
      </c>
    </row>
    <row r="1429" spans="12:12" x14ac:dyDescent="0.25">
      <c r="L1429" s="79" t="e">
        <f>VLOOKUP(H1429,'Doctors Data'!$I:$J,2,FALSE)</f>
        <v>#N/A</v>
      </c>
    </row>
    <row r="1430" spans="12:12" x14ac:dyDescent="0.25">
      <c r="L1430" s="79" t="e">
        <f>VLOOKUP(H1430,'Doctors Data'!$I:$J,2,FALSE)</f>
        <v>#N/A</v>
      </c>
    </row>
    <row r="1431" spans="12:12" x14ac:dyDescent="0.25">
      <c r="L1431" s="79" t="e">
        <f>VLOOKUP(H1431,'Doctors Data'!$I:$J,2,FALSE)</f>
        <v>#N/A</v>
      </c>
    </row>
    <row r="1432" spans="12:12" x14ac:dyDescent="0.25">
      <c r="L1432" s="79" t="e">
        <f>VLOOKUP(H1432,'Doctors Data'!$I:$J,2,FALSE)</f>
        <v>#N/A</v>
      </c>
    </row>
    <row r="1433" spans="12:12" x14ac:dyDescent="0.25">
      <c r="L1433" s="79" t="e">
        <f>VLOOKUP(H1433,'Doctors Data'!$I:$J,2,FALSE)</f>
        <v>#N/A</v>
      </c>
    </row>
    <row r="1434" spans="12:12" x14ac:dyDescent="0.25">
      <c r="L1434" s="79" t="e">
        <f>VLOOKUP(H1434,'Doctors Data'!$I:$J,2,FALSE)</f>
        <v>#N/A</v>
      </c>
    </row>
    <row r="1435" spans="12:12" x14ac:dyDescent="0.25">
      <c r="L1435" s="79" t="e">
        <f>VLOOKUP(H1435,'Doctors Data'!$I:$J,2,FALSE)</f>
        <v>#N/A</v>
      </c>
    </row>
    <row r="1436" spans="12:12" x14ac:dyDescent="0.25">
      <c r="L1436" s="79" t="e">
        <f>VLOOKUP(H1436,'Doctors Data'!$I:$J,2,FALSE)</f>
        <v>#N/A</v>
      </c>
    </row>
    <row r="1437" spans="12:12" x14ac:dyDescent="0.25">
      <c r="L1437" s="79" t="e">
        <f>VLOOKUP(H1437,'Doctors Data'!$I:$J,2,FALSE)</f>
        <v>#N/A</v>
      </c>
    </row>
    <row r="1438" spans="12:12" x14ac:dyDescent="0.25">
      <c r="L1438" s="79" t="e">
        <f>VLOOKUP(H1438,'Doctors Data'!$I:$J,2,FALSE)</f>
        <v>#N/A</v>
      </c>
    </row>
    <row r="1439" spans="12:12" x14ac:dyDescent="0.25">
      <c r="L1439" s="79" t="e">
        <f>VLOOKUP(H1439,'Doctors Data'!$I:$J,2,FALSE)</f>
        <v>#N/A</v>
      </c>
    </row>
    <row r="1440" spans="12:12" x14ac:dyDescent="0.25">
      <c r="L1440" s="79" t="e">
        <f>VLOOKUP(H1440,'Doctors Data'!$I:$J,2,FALSE)</f>
        <v>#N/A</v>
      </c>
    </row>
    <row r="1441" spans="12:12" x14ac:dyDescent="0.25">
      <c r="L1441" s="79" t="e">
        <f>VLOOKUP(H1441,'Doctors Data'!$I:$J,2,FALSE)</f>
        <v>#N/A</v>
      </c>
    </row>
    <row r="1442" spans="12:12" x14ac:dyDescent="0.25">
      <c r="L1442" s="79" t="e">
        <f>VLOOKUP(H1442,'Doctors Data'!$I:$J,2,FALSE)</f>
        <v>#N/A</v>
      </c>
    </row>
    <row r="1443" spans="12:12" x14ac:dyDescent="0.25">
      <c r="L1443" s="79" t="e">
        <f>VLOOKUP(H1443,'Doctors Data'!$I:$J,2,FALSE)</f>
        <v>#N/A</v>
      </c>
    </row>
    <row r="1444" spans="12:12" x14ac:dyDescent="0.25">
      <c r="L1444" s="79" t="e">
        <f>VLOOKUP(H1444,'Doctors Data'!$I:$J,2,FALSE)</f>
        <v>#N/A</v>
      </c>
    </row>
    <row r="1445" spans="12:12" x14ac:dyDescent="0.25">
      <c r="L1445" s="79" t="e">
        <f>VLOOKUP(H1445,'Doctors Data'!$I:$J,2,FALSE)</f>
        <v>#N/A</v>
      </c>
    </row>
    <row r="1446" spans="12:12" x14ac:dyDescent="0.25">
      <c r="L1446" s="79" t="e">
        <f>VLOOKUP(H1446,'Doctors Data'!$I:$J,2,FALSE)</f>
        <v>#N/A</v>
      </c>
    </row>
    <row r="1447" spans="12:12" x14ac:dyDescent="0.25">
      <c r="L1447" s="79" t="e">
        <f>VLOOKUP(H1447,'Doctors Data'!$I:$J,2,FALSE)</f>
        <v>#N/A</v>
      </c>
    </row>
    <row r="1448" spans="12:12" x14ac:dyDescent="0.25">
      <c r="L1448" s="79" t="e">
        <f>VLOOKUP(H1448,'Doctors Data'!$I:$J,2,FALSE)</f>
        <v>#N/A</v>
      </c>
    </row>
    <row r="1449" spans="12:12" x14ac:dyDescent="0.25">
      <c r="L1449" s="79" t="e">
        <f>VLOOKUP(H1449,'Doctors Data'!$I:$J,2,FALSE)</f>
        <v>#N/A</v>
      </c>
    </row>
    <row r="1450" spans="12:12" x14ac:dyDescent="0.25">
      <c r="L1450" s="79" t="e">
        <f>VLOOKUP(H1450,'Doctors Data'!$I:$J,2,FALSE)</f>
        <v>#N/A</v>
      </c>
    </row>
    <row r="1451" spans="12:12" x14ac:dyDescent="0.25">
      <c r="L1451" s="79" t="e">
        <f>VLOOKUP(H1451,'Doctors Data'!$I:$J,2,FALSE)</f>
        <v>#N/A</v>
      </c>
    </row>
    <row r="1452" spans="12:12" x14ac:dyDescent="0.25">
      <c r="L1452" s="79" t="e">
        <f>VLOOKUP(H1452,'Doctors Data'!$I:$J,2,FALSE)</f>
        <v>#N/A</v>
      </c>
    </row>
    <row r="1453" spans="12:12" x14ac:dyDescent="0.25">
      <c r="L1453" s="79" t="e">
        <f>VLOOKUP(H1453,'Doctors Data'!$I:$J,2,FALSE)</f>
        <v>#N/A</v>
      </c>
    </row>
    <row r="1454" spans="12:12" x14ac:dyDescent="0.25">
      <c r="L1454" s="79" t="e">
        <f>VLOOKUP(H1454,'Doctors Data'!$I:$J,2,FALSE)</f>
        <v>#N/A</v>
      </c>
    </row>
    <row r="1455" spans="12:12" x14ac:dyDescent="0.25">
      <c r="L1455" s="79" t="e">
        <f>VLOOKUP(H1455,'Doctors Data'!$I:$J,2,FALSE)</f>
        <v>#N/A</v>
      </c>
    </row>
    <row r="1456" spans="12:12" x14ac:dyDescent="0.25">
      <c r="L1456" s="79" t="e">
        <f>VLOOKUP(H1456,'Doctors Data'!$I:$J,2,FALSE)</f>
        <v>#N/A</v>
      </c>
    </row>
    <row r="1457" spans="12:12" x14ac:dyDescent="0.25">
      <c r="L1457" s="79" t="e">
        <f>VLOOKUP(H1457,'Doctors Data'!$I:$J,2,FALSE)</f>
        <v>#N/A</v>
      </c>
    </row>
    <row r="1458" spans="12:12" x14ac:dyDescent="0.25">
      <c r="L1458" s="79" t="e">
        <f>VLOOKUP(H1458,'Doctors Data'!$I:$J,2,FALSE)</f>
        <v>#N/A</v>
      </c>
    </row>
    <row r="1459" spans="12:12" x14ac:dyDescent="0.25">
      <c r="L1459" s="79" t="e">
        <f>VLOOKUP(H1459,'Doctors Data'!$I:$J,2,FALSE)</f>
        <v>#N/A</v>
      </c>
    </row>
    <row r="1460" spans="12:12" x14ac:dyDescent="0.25">
      <c r="L1460" s="79" t="e">
        <f>VLOOKUP(H1460,'Doctors Data'!$I:$J,2,FALSE)</f>
        <v>#N/A</v>
      </c>
    </row>
    <row r="1461" spans="12:12" x14ac:dyDescent="0.25">
      <c r="L1461" s="79" t="e">
        <f>VLOOKUP(H1461,'Doctors Data'!$I:$J,2,FALSE)</f>
        <v>#N/A</v>
      </c>
    </row>
    <row r="1462" spans="12:12" x14ac:dyDescent="0.25">
      <c r="L1462" s="79" t="e">
        <f>VLOOKUP(H1462,'Doctors Data'!$I:$J,2,FALSE)</f>
        <v>#N/A</v>
      </c>
    </row>
    <row r="1463" spans="12:12" x14ac:dyDescent="0.25">
      <c r="L1463" s="79" t="e">
        <f>VLOOKUP(H1463,'Doctors Data'!$I:$J,2,FALSE)</f>
        <v>#N/A</v>
      </c>
    </row>
    <row r="1464" spans="12:12" x14ac:dyDescent="0.25">
      <c r="L1464" s="79" t="e">
        <f>VLOOKUP(H1464,'Doctors Data'!$I:$J,2,FALSE)</f>
        <v>#N/A</v>
      </c>
    </row>
    <row r="1465" spans="12:12" x14ac:dyDescent="0.25">
      <c r="L1465" s="79" t="e">
        <f>VLOOKUP(H1465,'Doctors Data'!$I:$J,2,FALSE)</f>
        <v>#N/A</v>
      </c>
    </row>
    <row r="1466" spans="12:12" x14ac:dyDescent="0.25">
      <c r="L1466" s="79" t="e">
        <f>VLOOKUP(H1466,'Doctors Data'!$I:$J,2,FALSE)</f>
        <v>#N/A</v>
      </c>
    </row>
    <row r="1467" spans="12:12" x14ac:dyDescent="0.25">
      <c r="L1467" s="79" t="e">
        <f>VLOOKUP(H1467,'Doctors Data'!$I:$J,2,FALSE)</f>
        <v>#N/A</v>
      </c>
    </row>
    <row r="1468" spans="12:12" x14ac:dyDescent="0.25">
      <c r="L1468" s="79" t="e">
        <f>VLOOKUP(H1468,'Doctors Data'!$I:$J,2,FALSE)</f>
        <v>#N/A</v>
      </c>
    </row>
    <row r="1469" spans="12:12" x14ac:dyDescent="0.25">
      <c r="L1469" s="79" t="e">
        <f>VLOOKUP(H1469,'Doctors Data'!$I:$J,2,FALSE)</f>
        <v>#N/A</v>
      </c>
    </row>
    <row r="1470" spans="12:12" x14ac:dyDescent="0.25">
      <c r="L1470" s="79" t="e">
        <f>VLOOKUP(H1470,'Doctors Data'!$I:$J,2,FALSE)</f>
        <v>#N/A</v>
      </c>
    </row>
    <row r="1471" spans="12:12" x14ac:dyDescent="0.25">
      <c r="L1471" s="79" t="e">
        <f>VLOOKUP(H1471,'Doctors Data'!$I:$J,2,FALSE)</f>
        <v>#N/A</v>
      </c>
    </row>
    <row r="1472" spans="12:12" x14ac:dyDescent="0.25">
      <c r="L1472" s="79" t="e">
        <f>VLOOKUP(H1472,'Doctors Data'!$I:$J,2,FALSE)</f>
        <v>#N/A</v>
      </c>
    </row>
    <row r="1473" spans="12:12" x14ac:dyDescent="0.25">
      <c r="L1473" s="79" t="e">
        <f>VLOOKUP(H1473,'Doctors Data'!$I:$J,2,FALSE)</f>
        <v>#N/A</v>
      </c>
    </row>
    <row r="1474" spans="12:12" x14ac:dyDescent="0.25">
      <c r="L1474" s="79" t="e">
        <f>VLOOKUP(H1474,'Doctors Data'!$I:$J,2,FALSE)</f>
        <v>#N/A</v>
      </c>
    </row>
    <row r="1475" spans="12:12" x14ac:dyDescent="0.25">
      <c r="L1475" s="79" t="e">
        <f>VLOOKUP(H1475,'Doctors Data'!$I:$J,2,FALSE)</f>
        <v>#N/A</v>
      </c>
    </row>
    <row r="1476" spans="12:12" x14ac:dyDescent="0.25">
      <c r="L1476" s="79" t="e">
        <f>VLOOKUP(H1476,'Doctors Data'!$I:$J,2,FALSE)</f>
        <v>#N/A</v>
      </c>
    </row>
    <row r="1477" spans="12:12" x14ac:dyDescent="0.25">
      <c r="L1477" s="79" t="e">
        <f>VLOOKUP(H1477,'Doctors Data'!$I:$J,2,FALSE)</f>
        <v>#N/A</v>
      </c>
    </row>
    <row r="1478" spans="12:12" x14ac:dyDescent="0.25">
      <c r="L1478" s="79" t="e">
        <f>VLOOKUP(H1478,'Doctors Data'!$I:$J,2,FALSE)</f>
        <v>#N/A</v>
      </c>
    </row>
    <row r="1479" spans="12:12" x14ac:dyDescent="0.25">
      <c r="L1479" s="79" t="e">
        <f>VLOOKUP(H1479,'Doctors Data'!$I:$J,2,FALSE)</f>
        <v>#N/A</v>
      </c>
    </row>
    <row r="1480" spans="12:12" x14ac:dyDescent="0.25">
      <c r="L1480" s="79" t="e">
        <f>VLOOKUP(H1480,'Doctors Data'!$I:$J,2,FALSE)</f>
        <v>#N/A</v>
      </c>
    </row>
    <row r="1481" spans="12:12" x14ac:dyDescent="0.25">
      <c r="L1481" s="79" t="e">
        <f>VLOOKUP(H1481,'Doctors Data'!$I:$J,2,FALSE)</f>
        <v>#N/A</v>
      </c>
    </row>
    <row r="1482" spans="12:12" x14ac:dyDescent="0.25">
      <c r="L1482" s="79" t="e">
        <f>VLOOKUP(H1482,'Doctors Data'!$I:$J,2,FALSE)</f>
        <v>#N/A</v>
      </c>
    </row>
    <row r="1483" spans="12:12" x14ac:dyDescent="0.25">
      <c r="L1483" s="79" t="e">
        <f>VLOOKUP(H1483,'Doctors Data'!$I:$J,2,FALSE)</f>
        <v>#N/A</v>
      </c>
    </row>
    <row r="1484" spans="12:12" x14ac:dyDescent="0.25">
      <c r="L1484" s="79" t="e">
        <f>VLOOKUP(H1484,'Doctors Data'!$I:$J,2,FALSE)</f>
        <v>#N/A</v>
      </c>
    </row>
    <row r="1485" spans="12:12" x14ac:dyDescent="0.25">
      <c r="L1485" s="79" t="e">
        <f>VLOOKUP(H1485,'Doctors Data'!$I:$J,2,FALSE)</f>
        <v>#N/A</v>
      </c>
    </row>
    <row r="1486" spans="12:12" x14ac:dyDescent="0.25">
      <c r="L1486" s="79" t="e">
        <f>VLOOKUP(H1486,'Doctors Data'!$I:$J,2,FALSE)</f>
        <v>#N/A</v>
      </c>
    </row>
    <row r="1487" spans="12:12" x14ac:dyDescent="0.25">
      <c r="L1487" s="79" t="e">
        <f>VLOOKUP(H1487,'Doctors Data'!$I:$J,2,FALSE)</f>
        <v>#N/A</v>
      </c>
    </row>
    <row r="1488" spans="12:12" x14ac:dyDescent="0.25">
      <c r="L1488" s="79" t="e">
        <f>VLOOKUP(H1488,'Doctors Data'!$I:$J,2,FALSE)</f>
        <v>#N/A</v>
      </c>
    </row>
    <row r="1489" spans="12:12" x14ac:dyDescent="0.25">
      <c r="L1489" s="79" t="e">
        <f>VLOOKUP(H1489,'Doctors Data'!$I:$J,2,FALSE)</f>
        <v>#N/A</v>
      </c>
    </row>
    <row r="1490" spans="12:12" x14ac:dyDescent="0.25">
      <c r="L1490" s="79" t="e">
        <f>VLOOKUP(H1490,'Doctors Data'!$I:$J,2,FALSE)</f>
        <v>#N/A</v>
      </c>
    </row>
    <row r="1491" spans="12:12" x14ac:dyDescent="0.25">
      <c r="L1491" s="79" t="e">
        <f>VLOOKUP(H1491,'Doctors Data'!$I:$J,2,FALSE)</f>
        <v>#N/A</v>
      </c>
    </row>
    <row r="1492" spans="12:12" x14ac:dyDescent="0.25">
      <c r="L1492" s="79" t="e">
        <f>VLOOKUP(H1492,'Doctors Data'!$I:$J,2,FALSE)</f>
        <v>#N/A</v>
      </c>
    </row>
    <row r="1493" spans="12:12" x14ac:dyDescent="0.25">
      <c r="L1493" s="79" t="e">
        <f>VLOOKUP(H1493,'Doctors Data'!$I:$J,2,FALSE)</f>
        <v>#N/A</v>
      </c>
    </row>
    <row r="1494" spans="12:12" x14ac:dyDescent="0.25">
      <c r="L1494" s="79" t="e">
        <f>VLOOKUP(H1494,'Doctors Data'!$I:$J,2,FALSE)</f>
        <v>#N/A</v>
      </c>
    </row>
    <row r="1495" spans="12:12" x14ac:dyDescent="0.25">
      <c r="L1495" s="79" t="e">
        <f>VLOOKUP(H1495,'Doctors Data'!$I:$J,2,FALSE)</f>
        <v>#N/A</v>
      </c>
    </row>
    <row r="1496" spans="12:12" x14ac:dyDescent="0.25">
      <c r="L1496" s="79" t="e">
        <f>VLOOKUP(H1496,'Doctors Data'!$I:$J,2,FALSE)</f>
        <v>#N/A</v>
      </c>
    </row>
    <row r="1497" spans="12:12" x14ac:dyDescent="0.25">
      <c r="L1497" s="79" t="e">
        <f>VLOOKUP(H1497,'Doctors Data'!$I:$J,2,FALSE)</f>
        <v>#N/A</v>
      </c>
    </row>
    <row r="1498" spans="12:12" x14ac:dyDescent="0.25">
      <c r="L1498" s="79" t="e">
        <f>VLOOKUP(H1498,'Doctors Data'!$I:$J,2,FALSE)</f>
        <v>#N/A</v>
      </c>
    </row>
    <row r="1499" spans="12:12" x14ac:dyDescent="0.25">
      <c r="L1499" s="79" t="e">
        <f>VLOOKUP(H1499,'Doctors Data'!$I:$J,2,FALSE)</f>
        <v>#N/A</v>
      </c>
    </row>
    <row r="1500" spans="12:12" x14ac:dyDescent="0.25">
      <c r="L1500" s="79" t="e">
        <f>VLOOKUP(H1500,'Doctors Data'!$I:$J,2,FALSE)</f>
        <v>#N/A</v>
      </c>
    </row>
    <row r="1501" spans="12:12" x14ac:dyDescent="0.25">
      <c r="L1501" s="79" t="e">
        <f>VLOOKUP(H1501,'Doctors Data'!$I:$J,2,FALSE)</f>
        <v>#N/A</v>
      </c>
    </row>
    <row r="1502" spans="12:12" x14ac:dyDescent="0.25">
      <c r="L1502" s="79" t="e">
        <f>VLOOKUP(H1502,'Doctors Data'!$I:$J,2,FALSE)</f>
        <v>#N/A</v>
      </c>
    </row>
    <row r="1503" spans="12:12" x14ac:dyDescent="0.25">
      <c r="L1503" s="79" t="e">
        <f>VLOOKUP(H1503,'Doctors Data'!$I:$J,2,FALSE)</f>
        <v>#N/A</v>
      </c>
    </row>
    <row r="1504" spans="12:12" x14ac:dyDescent="0.25">
      <c r="L1504" s="79" t="e">
        <f>VLOOKUP(H1504,'Doctors Data'!$I:$J,2,FALSE)</f>
        <v>#N/A</v>
      </c>
    </row>
    <row r="1505" spans="12:12" x14ac:dyDescent="0.25">
      <c r="L1505" s="79" t="e">
        <f>VLOOKUP(H1505,'Doctors Data'!$I:$J,2,FALSE)</f>
        <v>#N/A</v>
      </c>
    </row>
    <row r="1506" spans="12:12" x14ac:dyDescent="0.25">
      <c r="L1506" s="79" t="e">
        <f>VLOOKUP(H1506,'Doctors Data'!$I:$J,2,FALSE)</f>
        <v>#N/A</v>
      </c>
    </row>
    <row r="1507" spans="12:12" x14ac:dyDescent="0.25">
      <c r="L1507" s="79" t="e">
        <f>VLOOKUP(H1507,'Doctors Data'!$I:$J,2,FALSE)</f>
        <v>#N/A</v>
      </c>
    </row>
    <row r="1508" spans="12:12" x14ac:dyDescent="0.25">
      <c r="L1508" s="79" t="e">
        <f>VLOOKUP(H1508,'Doctors Data'!$I:$J,2,FALSE)</f>
        <v>#N/A</v>
      </c>
    </row>
    <row r="1509" spans="12:12" x14ac:dyDescent="0.25">
      <c r="L1509" s="79" t="e">
        <f>VLOOKUP(H1509,'Doctors Data'!$I:$J,2,FALSE)</f>
        <v>#N/A</v>
      </c>
    </row>
    <row r="1510" spans="12:12" x14ac:dyDescent="0.25">
      <c r="L1510" s="79" t="e">
        <f>VLOOKUP(H1510,'Doctors Data'!$I:$J,2,FALSE)</f>
        <v>#N/A</v>
      </c>
    </row>
    <row r="1511" spans="12:12" x14ac:dyDescent="0.25">
      <c r="L1511" s="79" t="e">
        <f>VLOOKUP(H1511,'Doctors Data'!$I:$J,2,FALSE)</f>
        <v>#N/A</v>
      </c>
    </row>
    <row r="1512" spans="12:12" x14ac:dyDescent="0.25">
      <c r="L1512" s="79" t="e">
        <f>VLOOKUP(H1512,'Doctors Data'!$I:$J,2,FALSE)</f>
        <v>#N/A</v>
      </c>
    </row>
    <row r="1513" spans="12:12" x14ac:dyDescent="0.25">
      <c r="L1513" s="79" t="e">
        <f>VLOOKUP(H1513,'Doctors Data'!$I:$J,2,FALSE)</f>
        <v>#N/A</v>
      </c>
    </row>
    <row r="1514" spans="12:12" x14ac:dyDescent="0.25">
      <c r="L1514" s="79" t="e">
        <f>VLOOKUP(H1514,'Doctors Data'!$I:$J,2,FALSE)</f>
        <v>#N/A</v>
      </c>
    </row>
    <row r="1515" spans="12:12" x14ac:dyDescent="0.25">
      <c r="L1515" s="79" t="e">
        <f>VLOOKUP(H1515,'Doctors Data'!$I:$J,2,FALSE)</f>
        <v>#N/A</v>
      </c>
    </row>
    <row r="1516" spans="12:12" x14ac:dyDescent="0.25">
      <c r="L1516" s="79" t="e">
        <f>VLOOKUP(H1516,'Doctors Data'!$I:$J,2,FALSE)</f>
        <v>#N/A</v>
      </c>
    </row>
    <row r="1517" spans="12:12" x14ac:dyDescent="0.25">
      <c r="L1517" s="79" t="e">
        <f>VLOOKUP(H1517,'Doctors Data'!$I:$J,2,FALSE)</f>
        <v>#N/A</v>
      </c>
    </row>
    <row r="1518" spans="12:12" x14ac:dyDescent="0.25">
      <c r="L1518" s="79" t="e">
        <f>VLOOKUP(H1518,'Doctors Data'!$I:$J,2,FALSE)</f>
        <v>#N/A</v>
      </c>
    </row>
    <row r="1519" spans="12:12" x14ac:dyDescent="0.25">
      <c r="L1519" s="79" t="e">
        <f>VLOOKUP(H1519,'Doctors Data'!$I:$J,2,FALSE)</f>
        <v>#N/A</v>
      </c>
    </row>
    <row r="1520" spans="12:12" x14ac:dyDescent="0.25">
      <c r="L1520" s="79" t="e">
        <f>VLOOKUP(H1520,'Doctors Data'!$I:$J,2,FALSE)</f>
        <v>#N/A</v>
      </c>
    </row>
    <row r="1521" spans="12:12" x14ac:dyDescent="0.25">
      <c r="L1521" s="79" t="e">
        <f>VLOOKUP(H1521,'Doctors Data'!$I:$J,2,FALSE)</f>
        <v>#N/A</v>
      </c>
    </row>
    <row r="1522" spans="12:12" x14ac:dyDescent="0.25">
      <c r="L1522" s="79" t="e">
        <f>VLOOKUP(H1522,'Doctors Data'!$I:$J,2,FALSE)</f>
        <v>#N/A</v>
      </c>
    </row>
    <row r="1523" spans="12:12" x14ac:dyDescent="0.25">
      <c r="L1523" s="79" t="e">
        <f>VLOOKUP(H1523,'Doctors Data'!$I:$J,2,FALSE)</f>
        <v>#N/A</v>
      </c>
    </row>
    <row r="1524" spans="12:12" x14ac:dyDescent="0.25">
      <c r="L1524" s="79" t="e">
        <f>VLOOKUP(H1524,'Doctors Data'!$I:$J,2,FALSE)</f>
        <v>#N/A</v>
      </c>
    </row>
    <row r="1525" spans="12:12" x14ac:dyDescent="0.25">
      <c r="L1525" s="79" t="e">
        <f>VLOOKUP(H1525,'Doctors Data'!$I:$J,2,FALSE)</f>
        <v>#N/A</v>
      </c>
    </row>
    <row r="1526" spans="12:12" x14ac:dyDescent="0.25">
      <c r="L1526" s="79" t="e">
        <f>VLOOKUP(H1526,'Doctors Data'!$I:$J,2,FALSE)</f>
        <v>#N/A</v>
      </c>
    </row>
    <row r="1527" spans="12:12" x14ac:dyDescent="0.25">
      <c r="L1527" s="79" t="e">
        <f>VLOOKUP(H1527,'Doctors Data'!$I:$J,2,FALSE)</f>
        <v>#N/A</v>
      </c>
    </row>
    <row r="1528" spans="12:12" x14ac:dyDescent="0.25">
      <c r="L1528" s="79" t="e">
        <f>VLOOKUP(H1528,'Doctors Data'!$I:$J,2,FALSE)</f>
        <v>#N/A</v>
      </c>
    </row>
    <row r="1529" spans="12:12" x14ac:dyDescent="0.25">
      <c r="L1529" s="79" t="e">
        <f>VLOOKUP(H1529,'Doctors Data'!$I:$J,2,FALSE)</f>
        <v>#N/A</v>
      </c>
    </row>
    <row r="1530" spans="12:12" x14ac:dyDescent="0.25">
      <c r="L1530" s="79" t="e">
        <f>VLOOKUP(H1530,'Doctors Data'!$I:$J,2,FALSE)</f>
        <v>#N/A</v>
      </c>
    </row>
    <row r="1531" spans="12:12" x14ac:dyDescent="0.25">
      <c r="L1531" s="79" t="e">
        <f>VLOOKUP(H1531,'Doctors Data'!$I:$J,2,FALSE)</f>
        <v>#N/A</v>
      </c>
    </row>
    <row r="1532" spans="12:12" x14ac:dyDescent="0.25">
      <c r="L1532" s="79" t="e">
        <f>VLOOKUP(H1532,'Doctors Data'!$I:$J,2,FALSE)</f>
        <v>#N/A</v>
      </c>
    </row>
    <row r="1533" spans="12:12" x14ac:dyDescent="0.25">
      <c r="L1533" s="79" t="e">
        <f>VLOOKUP(H1533,'Doctors Data'!$I:$J,2,FALSE)</f>
        <v>#N/A</v>
      </c>
    </row>
    <row r="1534" spans="12:12" x14ac:dyDescent="0.25">
      <c r="L1534" s="79" t="e">
        <f>VLOOKUP(H1534,'Doctors Data'!$I:$J,2,FALSE)</f>
        <v>#N/A</v>
      </c>
    </row>
    <row r="1535" spans="12:12" x14ac:dyDescent="0.25">
      <c r="L1535" s="79" t="e">
        <f>VLOOKUP(H1535,'Doctors Data'!$I:$J,2,FALSE)</f>
        <v>#N/A</v>
      </c>
    </row>
    <row r="1536" spans="12:12" x14ac:dyDescent="0.25">
      <c r="L1536" s="79" t="e">
        <f>VLOOKUP(H1536,'Doctors Data'!$I:$J,2,FALSE)</f>
        <v>#N/A</v>
      </c>
    </row>
    <row r="1537" spans="12:12" x14ac:dyDescent="0.25">
      <c r="L1537" s="79" t="e">
        <f>VLOOKUP(H1537,'Doctors Data'!$I:$J,2,FALSE)</f>
        <v>#N/A</v>
      </c>
    </row>
    <row r="1538" spans="12:12" x14ac:dyDescent="0.25">
      <c r="L1538" s="79" t="e">
        <f>VLOOKUP(H1538,'Doctors Data'!$I:$J,2,FALSE)</f>
        <v>#N/A</v>
      </c>
    </row>
    <row r="1539" spans="12:12" x14ac:dyDescent="0.25">
      <c r="L1539" s="79" t="e">
        <f>VLOOKUP(H1539,'Doctors Data'!$I:$J,2,FALSE)</f>
        <v>#N/A</v>
      </c>
    </row>
    <row r="1540" spans="12:12" x14ac:dyDescent="0.25">
      <c r="L1540" s="79" t="e">
        <f>VLOOKUP(H1540,'Doctors Data'!$I:$J,2,FALSE)</f>
        <v>#N/A</v>
      </c>
    </row>
    <row r="1541" spans="12:12" x14ac:dyDescent="0.25">
      <c r="L1541" s="79" t="e">
        <f>VLOOKUP(H1541,'Doctors Data'!$I:$J,2,FALSE)</f>
        <v>#N/A</v>
      </c>
    </row>
    <row r="1542" spans="12:12" x14ac:dyDescent="0.25">
      <c r="L1542" s="79" t="e">
        <f>VLOOKUP(H1542,'Doctors Data'!$I:$J,2,FALSE)</f>
        <v>#N/A</v>
      </c>
    </row>
    <row r="1543" spans="12:12" x14ac:dyDescent="0.25">
      <c r="L1543" s="79" t="e">
        <f>VLOOKUP(H1543,'Doctors Data'!$I:$J,2,FALSE)</f>
        <v>#N/A</v>
      </c>
    </row>
    <row r="1544" spans="12:12" x14ac:dyDescent="0.25">
      <c r="L1544" s="79" t="e">
        <f>VLOOKUP(H1544,'Doctors Data'!$I:$J,2,FALSE)</f>
        <v>#N/A</v>
      </c>
    </row>
    <row r="1545" spans="12:12" x14ac:dyDescent="0.25">
      <c r="L1545" s="79" t="e">
        <f>VLOOKUP(H1545,'Doctors Data'!$I:$J,2,FALSE)</f>
        <v>#N/A</v>
      </c>
    </row>
    <row r="1546" spans="12:12" x14ac:dyDescent="0.25">
      <c r="L1546" s="79" t="e">
        <f>VLOOKUP(H1546,'Doctors Data'!$I:$J,2,FALSE)</f>
        <v>#N/A</v>
      </c>
    </row>
    <row r="1547" spans="12:12" x14ac:dyDescent="0.25">
      <c r="L1547" s="79" t="e">
        <f>VLOOKUP(H1547,'Doctors Data'!$I:$J,2,FALSE)</f>
        <v>#N/A</v>
      </c>
    </row>
    <row r="1548" spans="12:12" x14ac:dyDescent="0.25">
      <c r="L1548" s="79" t="e">
        <f>VLOOKUP(H1548,'Doctors Data'!$I:$J,2,FALSE)</f>
        <v>#N/A</v>
      </c>
    </row>
    <row r="1549" spans="12:12" x14ac:dyDescent="0.25">
      <c r="L1549" s="79" t="e">
        <f>VLOOKUP(H1549,'Doctors Data'!$I:$J,2,FALSE)</f>
        <v>#N/A</v>
      </c>
    </row>
    <row r="1550" spans="12:12" x14ac:dyDescent="0.25">
      <c r="L1550" s="79" t="e">
        <f>VLOOKUP(H1550,'Doctors Data'!$I:$J,2,FALSE)</f>
        <v>#N/A</v>
      </c>
    </row>
    <row r="1551" spans="12:12" x14ac:dyDescent="0.25">
      <c r="L1551" s="79" t="e">
        <f>VLOOKUP(H1551,'Doctors Data'!$I:$J,2,FALSE)</f>
        <v>#N/A</v>
      </c>
    </row>
    <row r="1552" spans="12:12" x14ac:dyDescent="0.25">
      <c r="L1552" s="79" t="e">
        <f>VLOOKUP(H1552,'Doctors Data'!$I:$J,2,FALSE)</f>
        <v>#N/A</v>
      </c>
    </row>
    <row r="1553" spans="12:12" x14ac:dyDescent="0.25">
      <c r="L1553" s="79" t="e">
        <f>VLOOKUP(H1553,'Doctors Data'!$I:$J,2,FALSE)</f>
        <v>#N/A</v>
      </c>
    </row>
    <row r="1554" spans="12:12" x14ac:dyDescent="0.25">
      <c r="L1554" s="79" t="e">
        <f>VLOOKUP(H1554,'Doctors Data'!$I:$J,2,FALSE)</f>
        <v>#N/A</v>
      </c>
    </row>
    <row r="1555" spans="12:12" x14ac:dyDescent="0.25">
      <c r="L1555" s="79" t="e">
        <f>VLOOKUP(H1555,'Doctors Data'!$I:$J,2,FALSE)</f>
        <v>#N/A</v>
      </c>
    </row>
    <row r="1556" spans="12:12" x14ac:dyDescent="0.25">
      <c r="L1556" s="79" t="e">
        <f>VLOOKUP(H1556,'Doctors Data'!$I:$J,2,FALSE)</f>
        <v>#N/A</v>
      </c>
    </row>
    <row r="1557" spans="12:12" x14ac:dyDescent="0.25">
      <c r="L1557" s="79" t="e">
        <f>VLOOKUP(H1557,'Doctors Data'!$I:$J,2,FALSE)</f>
        <v>#N/A</v>
      </c>
    </row>
    <row r="1558" spans="12:12" x14ac:dyDescent="0.25">
      <c r="L1558" s="79" t="e">
        <f>VLOOKUP(H1558,'Doctors Data'!$I:$J,2,FALSE)</f>
        <v>#N/A</v>
      </c>
    </row>
    <row r="1559" spans="12:12" x14ac:dyDescent="0.25">
      <c r="L1559" s="79" t="e">
        <f>VLOOKUP(H1559,'Doctors Data'!$I:$J,2,FALSE)</f>
        <v>#N/A</v>
      </c>
    </row>
    <row r="1560" spans="12:12" x14ac:dyDescent="0.25">
      <c r="L1560" s="79" t="e">
        <f>VLOOKUP(H1560,'Doctors Data'!$I:$J,2,FALSE)</f>
        <v>#N/A</v>
      </c>
    </row>
    <row r="1561" spans="12:12" x14ac:dyDescent="0.25">
      <c r="L1561" s="79" t="e">
        <f>VLOOKUP(H1561,'Doctors Data'!$I:$J,2,FALSE)</f>
        <v>#N/A</v>
      </c>
    </row>
    <row r="1562" spans="12:12" x14ac:dyDescent="0.25">
      <c r="L1562" s="79" t="e">
        <f>VLOOKUP(H1562,'Doctors Data'!$I:$J,2,FALSE)</f>
        <v>#N/A</v>
      </c>
    </row>
    <row r="1563" spans="12:12" x14ac:dyDescent="0.25">
      <c r="L1563" s="79" t="e">
        <f>VLOOKUP(H1563,'Doctors Data'!$I:$J,2,FALSE)</f>
        <v>#N/A</v>
      </c>
    </row>
    <row r="1564" spans="12:12" x14ac:dyDescent="0.25">
      <c r="L1564" s="79" t="e">
        <f>VLOOKUP(H1564,'Doctors Data'!$I:$J,2,FALSE)</f>
        <v>#N/A</v>
      </c>
    </row>
    <row r="1565" spans="12:12" x14ac:dyDescent="0.25">
      <c r="L1565" s="79" t="e">
        <f>VLOOKUP(H1565,'Doctors Data'!$I:$J,2,FALSE)</f>
        <v>#N/A</v>
      </c>
    </row>
    <row r="1566" spans="12:12" x14ac:dyDescent="0.25">
      <c r="L1566" s="79" t="e">
        <f>VLOOKUP(H1566,'Doctors Data'!$I:$J,2,FALSE)</f>
        <v>#N/A</v>
      </c>
    </row>
    <row r="1567" spans="12:12" x14ac:dyDescent="0.25">
      <c r="L1567" s="79" t="e">
        <f>VLOOKUP(H1567,'Doctors Data'!$I:$J,2,FALSE)</f>
        <v>#N/A</v>
      </c>
    </row>
    <row r="1568" spans="12:12" x14ac:dyDescent="0.25">
      <c r="L1568" s="79" t="e">
        <f>VLOOKUP(H1568,'Doctors Data'!$I:$J,2,FALSE)</f>
        <v>#N/A</v>
      </c>
    </row>
    <row r="1569" spans="12:12" x14ac:dyDescent="0.25">
      <c r="L1569" s="79" t="e">
        <f>VLOOKUP(H1569,'Doctors Data'!$I:$J,2,FALSE)</f>
        <v>#N/A</v>
      </c>
    </row>
    <row r="1570" spans="12:12" x14ac:dyDescent="0.25">
      <c r="L1570" s="79" t="e">
        <f>VLOOKUP(H1570,'Doctors Data'!$I:$J,2,FALSE)</f>
        <v>#N/A</v>
      </c>
    </row>
    <row r="1571" spans="12:12" x14ac:dyDescent="0.25">
      <c r="L1571" s="79" t="e">
        <f>VLOOKUP(H1571,'Doctors Data'!$I:$J,2,FALSE)</f>
        <v>#N/A</v>
      </c>
    </row>
    <row r="1572" spans="12:12" x14ac:dyDescent="0.25">
      <c r="L1572" s="79" t="e">
        <f>VLOOKUP(H1572,'Doctors Data'!$I:$J,2,FALSE)</f>
        <v>#N/A</v>
      </c>
    </row>
    <row r="1573" spans="12:12" x14ac:dyDescent="0.25">
      <c r="L1573" s="79" t="e">
        <f>VLOOKUP(H1573,'Doctors Data'!$I:$J,2,FALSE)</f>
        <v>#N/A</v>
      </c>
    </row>
    <row r="1574" spans="12:12" x14ac:dyDescent="0.25">
      <c r="L1574" s="79" t="e">
        <f>VLOOKUP(H1574,'Doctors Data'!$I:$J,2,FALSE)</f>
        <v>#N/A</v>
      </c>
    </row>
    <row r="1575" spans="12:12" x14ac:dyDescent="0.25">
      <c r="L1575" s="79" t="e">
        <f>VLOOKUP(H1575,'Doctors Data'!$I:$J,2,FALSE)</f>
        <v>#N/A</v>
      </c>
    </row>
    <row r="1576" spans="12:12" x14ac:dyDescent="0.25">
      <c r="L1576" s="79" t="e">
        <f>VLOOKUP(H1576,'Doctors Data'!$I:$J,2,FALSE)</f>
        <v>#N/A</v>
      </c>
    </row>
    <row r="1577" spans="12:12" x14ac:dyDescent="0.25">
      <c r="L1577" s="79" t="e">
        <f>VLOOKUP(H1577,'Doctors Data'!$I:$J,2,FALSE)</f>
        <v>#N/A</v>
      </c>
    </row>
    <row r="1578" spans="12:12" x14ac:dyDescent="0.25">
      <c r="L1578" s="79" t="e">
        <f>VLOOKUP(H1578,'Doctors Data'!$I:$J,2,FALSE)</f>
        <v>#N/A</v>
      </c>
    </row>
    <row r="1579" spans="12:12" x14ac:dyDescent="0.25">
      <c r="L1579" s="79" t="e">
        <f>VLOOKUP(H1579,'Doctors Data'!$I:$J,2,FALSE)</f>
        <v>#N/A</v>
      </c>
    </row>
    <row r="1580" spans="12:12" x14ac:dyDescent="0.25">
      <c r="L1580" s="79" t="e">
        <f>VLOOKUP(H1580,'Doctors Data'!$I:$J,2,FALSE)</f>
        <v>#N/A</v>
      </c>
    </row>
    <row r="1581" spans="12:12" x14ac:dyDescent="0.25">
      <c r="L1581" s="79" t="e">
        <f>VLOOKUP(H1581,'Doctors Data'!$I:$J,2,FALSE)</f>
        <v>#N/A</v>
      </c>
    </row>
    <row r="1582" spans="12:12" x14ac:dyDescent="0.25">
      <c r="L1582" s="79" t="e">
        <f>VLOOKUP(H1582,'Doctors Data'!$I:$J,2,FALSE)</f>
        <v>#N/A</v>
      </c>
    </row>
    <row r="1583" spans="12:12" x14ac:dyDescent="0.25">
      <c r="L1583" s="79" t="e">
        <f>VLOOKUP(H1583,'Doctors Data'!$I:$J,2,FALSE)</f>
        <v>#N/A</v>
      </c>
    </row>
    <row r="1584" spans="12:12" x14ac:dyDescent="0.25">
      <c r="L1584" s="79" t="e">
        <f>VLOOKUP(H1584,'Doctors Data'!$I:$J,2,FALSE)</f>
        <v>#N/A</v>
      </c>
    </row>
    <row r="1585" spans="12:12" x14ac:dyDescent="0.25">
      <c r="L1585" s="79" t="e">
        <f>VLOOKUP(H1585,'Doctors Data'!$I:$J,2,FALSE)</f>
        <v>#N/A</v>
      </c>
    </row>
    <row r="1586" spans="12:12" x14ac:dyDescent="0.25">
      <c r="L1586" s="79" t="e">
        <f>VLOOKUP(H1586,'Doctors Data'!$I:$J,2,FALSE)</f>
        <v>#N/A</v>
      </c>
    </row>
    <row r="1587" spans="12:12" x14ac:dyDescent="0.25">
      <c r="L1587" s="79" t="e">
        <f>VLOOKUP(H1587,'Doctors Data'!$I:$J,2,FALSE)</f>
        <v>#N/A</v>
      </c>
    </row>
    <row r="1588" spans="12:12" x14ac:dyDescent="0.25">
      <c r="L1588" s="79" t="e">
        <f>VLOOKUP(H1588,'Doctors Data'!$I:$J,2,FALSE)</f>
        <v>#N/A</v>
      </c>
    </row>
    <row r="1589" spans="12:12" x14ac:dyDescent="0.25">
      <c r="L1589" s="79" t="e">
        <f>VLOOKUP(H1589,'Doctors Data'!$I:$J,2,FALSE)</f>
        <v>#N/A</v>
      </c>
    </row>
    <row r="1590" spans="12:12" x14ac:dyDescent="0.25">
      <c r="L1590" s="79" t="e">
        <f>VLOOKUP(H1590,'Doctors Data'!$I:$J,2,FALSE)</f>
        <v>#N/A</v>
      </c>
    </row>
    <row r="1591" spans="12:12" x14ac:dyDescent="0.25">
      <c r="L1591" s="79" t="e">
        <f>VLOOKUP(H1591,'Doctors Data'!$I:$J,2,FALSE)</f>
        <v>#N/A</v>
      </c>
    </row>
    <row r="1592" spans="12:12" x14ac:dyDescent="0.25">
      <c r="L1592" s="79" t="e">
        <f>VLOOKUP(H1592,'Doctors Data'!$I:$J,2,FALSE)</f>
        <v>#N/A</v>
      </c>
    </row>
    <row r="1593" spans="12:12" x14ac:dyDescent="0.25">
      <c r="L1593" s="79" t="e">
        <f>VLOOKUP(H1593,'Doctors Data'!$I:$J,2,FALSE)</f>
        <v>#N/A</v>
      </c>
    </row>
    <row r="1594" spans="12:12" x14ac:dyDescent="0.25">
      <c r="L1594" s="79" t="e">
        <f>VLOOKUP(H1594,'Doctors Data'!$I:$J,2,FALSE)</f>
        <v>#N/A</v>
      </c>
    </row>
    <row r="1595" spans="12:12" x14ac:dyDescent="0.25">
      <c r="L1595" s="79" t="e">
        <f>VLOOKUP(H1595,'Doctors Data'!$I:$J,2,FALSE)</f>
        <v>#N/A</v>
      </c>
    </row>
    <row r="1596" spans="12:12" x14ac:dyDescent="0.25">
      <c r="L1596" s="79" t="e">
        <f>VLOOKUP(H1596,'Doctors Data'!$I:$J,2,FALSE)</f>
        <v>#N/A</v>
      </c>
    </row>
    <row r="1597" spans="12:12" x14ac:dyDescent="0.25">
      <c r="L1597" s="79" t="e">
        <f>VLOOKUP(H1597,'Doctors Data'!$I:$J,2,FALSE)</f>
        <v>#N/A</v>
      </c>
    </row>
    <row r="1598" spans="12:12" x14ac:dyDescent="0.25">
      <c r="L1598" s="79" t="e">
        <f>VLOOKUP(H1598,'Doctors Data'!$I:$J,2,FALSE)</f>
        <v>#N/A</v>
      </c>
    </row>
    <row r="1599" spans="12:12" x14ac:dyDescent="0.25">
      <c r="L1599" s="79" t="e">
        <f>VLOOKUP(H1599,'Doctors Data'!$I:$J,2,FALSE)</f>
        <v>#N/A</v>
      </c>
    </row>
    <row r="1600" spans="12:12" x14ac:dyDescent="0.25">
      <c r="L1600" s="79" t="e">
        <f>VLOOKUP(H1600,'Doctors Data'!$I:$J,2,FALSE)</f>
        <v>#N/A</v>
      </c>
    </row>
    <row r="1601" spans="12:12" x14ac:dyDescent="0.25">
      <c r="L1601" s="79" t="e">
        <f>VLOOKUP(H1601,'Doctors Data'!$I:$J,2,FALSE)</f>
        <v>#N/A</v>
      </c>
    </row>
    <row r="1602" spans="12:12" x14ac:dyDescent="0.25">
      <c r="L1602" s="79" t="e">
        <f>VLOOKUP(H1602,'Doctors Data'!$I:$J,2,FALSE)</f>
        <v>#N/A</v>
      </c>
    </row>
    <row r="1603" spans="12:12" x14ac:dyDescent="0.25">
      <c r="L1603" s="79" t="e">
        <f>VLOOKUP(H1603,'Doctors Data'!$I:$J,2,FALSE)</f>
        <v>#N/A</v>
      </c>
    </row>
    <row r="1604" spans="12:12" x14ac:dyDescent="0.25">
      <c r="L1604" s="79" t="e">
        <f>VLOOKUP(H1604,'Doctors Data'!$I:$J,2,FALSE)</f>
        <v>#N/A</v>
      </c>
    </row>
    <row r="1605" spans="12:12" x14ac:dyDescent="0.25">
      <c r="L1605" s="79" t="e">
        <f>VLOOKUP(H1605,'Doctors Data'!$I:$J,2,FALSE)</f>
        <v>#N/A</v>
      </c>
    </row>
    <row r="1606" spans="12:12" x14ac:dyDescent="0.25">
      <c r="L1606" s="79" t="e">
        <f>VLOOKUP(H1606,'Doctors Data'!$I:$J,2,FALSE)</f>
        <v>#N/A</v>
      </c>
    </row>
    <row r="1607" spans="12:12" x14ac:dyDescent="0.25">
      <c r="L1607" s="79" t="e">
        <f>VLOOKUP(H1607,'Doctors Data'!$I:$J,2,FALSE)</f>
        <v>#N/A</v>
      </c>
    </row>
    <row r="1608" spans="12:12" x14ac:dyDescent="0.25">
      <c r="L1608" s="79" t="e">
        <f>VLOOKUP(H1608,'Doctors Data'!$I:$J,2,FALSE)</f>
        <v>#N/A</v>
      </c>
    </row>
    <row r="1609" spans="12:12" x14ac:dyDescent="0.25">
      <c r="L1609" s="79" t="e">
        <f>VLOOKUP(H1609,'Doctors Data'!$I:$J,2,FALSE)</f>
        <v>#N/A</v>
      </c>
    </row>
    <row r="1610" spans="12:12" x14ac:dyDescent="0.25">
      <c r="L1610" s="79" t="e">
        <f>VLOOKUP(H1610,'Doctors Data'!$I:$J,2,FALSE)</f>
        <v>#N/A</v>
      </c>
    </row>
    <row r="1611" spans="12:12" x14ac:dyDescent="0.25">
      <c r="L1611" s="79" t="e">
        <f>VLOOKUP(H1611,'Doctors Data'!$I:$J,2,FALSE)</f>
        <v>#N/A</v>
      </c>
    </row>
    <row r="1612" spans="12:12" x14ac:dyDescent="0.25">
      <c r="L1612" s="79" t="e">
        <f>VLOOKUP(H1612,'Doctors Data'!$I:$J,2,FALSE)</f>
        <v>#N/A</v>
      </c>
    </row>
    <row r="1613" spans="12:12" x14ac:dyDescent="0.25">
      <c r="L1613" s="79" t="e">
        <f>VLOOKUP(H1613,'Doctors Data'!$I:$J,2,FALSE)</f>
        <v>#N/A</v>
      </c>
    </row>
    <row r="1614" spans="12:12" x14ac:dyDescent="0.25">
      <c r="L1614" s="79" t="e">
        <f>VLOOKUP(H1614,'Doctors Data'!$I:$J,2,FALSE)</f>
        <v>#N/A</v>
      </c>
    </row>
    <row r="1615" spans="12:12" x14ac:dyDescent="0.25">
      <c r="L1615" s="79" t="e">
        <f>VLOOKUP(H1615,'Doctors Data'!$I:$J,2,FALSE)</f>
        <v>#N/A</v>
      </c>
    </row>
    <row r="1616" spans="12:12" x14ac:dyDescent="0.25">
      <c r="L1616" s="79" t="e">
        <f>VLOOKUP(H1616,'Doctors Data'!$I:$J,2,FALSE)</f>
        <v>#N/A</v>
      </c>
    </row>
    <row r="1617" spans="12:12" x14ac:dyDescent="0.25">
      <c r="L1617" s="79" t="e">
        <f>VLOOKUP(H1617,'Doctors Data'!$I:$J,2,FALSE)</f>
        <v>#N/A</v>
      </c>
    </row>
    <row r="1618" spans="12:12" x14ac:dyDescent="0.25">
      <c r="L1618" s="79" t="e">
        <f>VLOOKUP(H1618,'Doctors Data'!$I:$J,2,FALSE)</f>
        <v>#N/A</v>
      </c>
    </row>
    <row r="1619" spans="12:12" x14ac:dyDescent="0.25">
      <c r="L1619" s="79" t="e">
        <f>VLOOKUP(H1619,'Doctors Data'!$I:$J,2,FALSE)</f>
        <v>#N/A</v>
      </c>
    </row>
    <row r="1620" spans="12:12" x14ac:dyDescent="0.25">
      <c r="L1620" s="79" t="e">
        <f>VLOOKUP(H1620,'Doctors Data'!$I:$J,2,FALSE)</f>
        <v>#N/A</v>
      </c>
    </row>
    <row r="1621" spans="12:12" x14ac:dyDescent="0.25">
      <c r="L1621" s="79" t="e">
        <f>VLOOKUP(H1621,'Doctors Data'!$I:$J,2,FALSE)</f>
        <v>#N/A</v>
      </c>
    </row>
    <row r="1622" spans="12:12" x14ac:dyDescent="0.25">
      <c r="L1622" s="79" t="e">
        <f>VLOOKUP(H1622,'Doctors Data'!$I:$J,2,FALSE)</f>
        <v>#N/A</v>
      </c>
    </row>
    <row r="1623" spans="12:12" x14ac:dyDescent="0.25">
      <c r="L1623" s="79" t="e">
        <f>VLOOKUP(H1623,'Doctors Data'!$I:$J,2,FALSE)</f>
        <v>#N/A</v>
      </c>
    </row>
    <row r="1624" spans="12:12" x14ac:dyDescent="0.25">
      <c r="L1624" s="79" t="e">
        <f>VLOOKUP(H1624,'Doctors Data'!$I:$J,2,FALSE)</f>
        <v>#N/A</v>
      </c>
    </row>
    <row r="1625" spans="12:12" x14ac:dyDescent="0.25">
      <c r="L1625" s="79" t="e">
        <f>VLOOKUP(H1625,'Doctors Data'!$I:$J,2,FALSE)</f>
        <v>#N/A</v>
      </c>
    </row>
    <row r="1626" spans="12:12" x14ac:dyDescent="0.25">
      <c r="L1626" s="79" t="e">
        <f>VLOOKUP(H1626,'Doctors Data'!$I:$J,2,FALSE)</f>
        <v>#N/A</v>
      </c>
    </row>
    <row r="1627" spans="12:12" x14ac:dyDescent="0.25">
      <c r="L1627" s="79" t="e">
        <f>VLOOKUP(H1627,'Doctors Data'!$I:$J,2,FALSE)</f>
        <v>#N/A</v>
      </c>
    </row>
    <row r="1628" spans="12:12" x14ac:dyDescent="0.25">
      <c r="L1628" s="79" t="e">
        <f>VLOOKUP(H1628,'Doctors Data'!$I:$J,2,FALSE)</f>
        <v>#N/A</v>
      </c>
    </row>
    <row r="1629" spans="12:12" x14ac:dyDescent="0.25">
      <c r="L1629" s="79" t="e">
        <f>VLOOKUP(H1629,'Doctors Data'!$I:$J,2,FALSE)</f>
        <v>#N/A</v>
      </c>
    </row>
    <row r="1630" spans="12:12" x14ac:dyDescent="0.25">
      <c r="L1630" s="79" t="e">
        <f>VLOOKUP(H1630,'Doctors Data'!$I:$J,2,FALSE)</f>
        <v>#N/A</v>
      </c>
    </row>
    <row r="1631" spans="12:12" x14ac:dyDescent="0.25">
      <c r="L1631" s="79" t="e">
        <f>VLOOKUP(H1631,'Doctors Data'!$I:$J,2,FALSE)</f>
        <v>#N/A</v>
      </c>
    </row>
    <row r="1632" spans="12:12" x14ac:dyDescent="0.25">
      <c r="L1632" s="79" t="e">
        <f>VLOOKUP(H1632,'Doctors Data'!$I:$J,2,FALSE)</f>
        <v>#N/A</v>
      </c>
    </row>
    <row r="1633" spans="12:12" x14ac:dyDescent="0.25">
      <c r="L1633" s="79" t="e">
        <f>VLOOKUP(H1633,'Doctors Data'!$I:$J,2,FALSE)</f>
        <v>#N/A</v>
      </c>
    </row>
    <row r="1634" spans="12:12" x14ac:dyDescent="0.25">
      <c r="L1634" s="79" t="e">
        <f>VLOOKUP(H1634,'Doctors Data'!$I:$J,2,FALSE)</f>
        <v>#N/A</v>
      </c>
    </row>
    <row r="1635" spans="12:12" x14ac:dyDescent="0.25">
      <c r="L1635" s="79" t="e">
        <f>VLOOKUP(H1635,'Doctors Data'!$I:$J,2,FALSE)</f>
        <v>#N/A</v>
      </c>
    </row>
    <row r="1636" spans="12:12" x14ac:dyDescent="0.25">
      <c r="L1636" s="79" t="e">
        <f>VLOOKUP(H1636,'Doctors Data'!$I:$J,2,FALSE)</f>
        <v>#N/A</v>
      </c>
    </row>
    <row r="1637" spans="12:12" x14ac:dyDescent="0.25">
      <c r="L1637" s="79" t="e">
        <f>VLOOKUP(H1637,'Doctors Data'!$I:$J,2,FALSE)</f>
        <v>#N/A</v>
      </c>
    </row>
    <row r="1638" spans="12:12" x14ac:dyDescent="0.25">
      <c r="L1638" s="79" t="e">
        <f>VLOOKUP(H1638,'Doctors Data'!$I:$J,2,FALSE)</f>
        <v>#N/A</v>
      </c>
    </row>
    <row r="1639" spans="12:12" x14ac:dyDescent="0.25">
      <c r="L1639" s="79" t="e">
        <f>VLOOKUP(H1639,'Doctors Data'!$I:$J,2,FALSE)</f>
        <v>#N/A</v>
      </c>
    </row>
    <row r="1640" spans="12:12" x14ac:dyDescent="0.25">
      <c r="L1640" s="79" t="e">
        <f>VLOOKUP(H1640,'Doctors Data'!$I:$J,2,FALSE)</f>
        <v>#N/A</v>
      </c>
    </row>
    <row r="1641" spans="12:12" x14ac:dyDescent="0.25">
      <c r="L1641" s="79" t="e">
        <f>VLOOKUP(H1641,'Doctors Data'!$I:$J,2,FALSE)</f>
        <v>#N/A</v>
      </c>
    </row>
    <row r="1642" spans="12:12" x14ac:dyDescent="0.25">
      <c r="L1642" s="79" t="e">
        <f>VLOOKUP(H1642,'Doctors Data'!$I:$J,2,FALSE)</f>
        <v>#N/A</v>
      </c>
    </row>
    <row r="1643" spans="12:12" x14ac:dyDescent="0.25">
      <c r="L1643" s="79" t="e">
        <f>VLOOKUP(H1643,'Doctors Data'!$I:$J,2,FALSE)</f>
        <v>#N/A</v>
      </c>
    </row>
    <row r="1644" spans="12:12" x14ac:dyDescent="0.25">
      <c r="L1644" s="79" t="e">
        <f>VLOOKUP(H1644,'Doctors Data'!$I:$J,2,FALSE)</f>
        <v>#N/A</v>
      </c>
    </row>
    <row r="1645" spans="12:12" x14ac:dyDescent="0.25">
      <c r="L1645" s="79" t="e">
        <f>VLOOKUP(H1645,'Doctors Data'!$I:$J,2,FALSE)</f>
        <v>#N/A</v>
      </c>
    </row>
    <row r="1646" spans="12:12" x14ac:dyDescent="0.25">
      <c r="L1646" s="79" t="e">
        <f>VLOOKUP(H1646,'Doctors Data'!$I:$J,2,FALSE)</f>
        <v>#N/A</v>
      </c>
    </row>
    <row r="1647" spans="12:12" x14ac:dyDescent="0.25">
      <c r="L1647" s="79" t="e">
        <f>VLOOKUP(H1647,'Doctors Data'!$I:$J,2,FALSE)</f>
        <v>#N/A</v>
      </c>
    </row>
    <row r="1648" spans="12:12" x14ac:dyDescent="0.25">
      <c r="L1648" s="79" t="e">
        <f>VLOOKUP(H1648,'Doctors Data'!$I:$J,2,FALSE)</f>
        <v>#N/A</v>
      </c>
    </row>
    <row r="1649" spans="12:12" x14ac:dyDescent="0.25">
      <c r="L1649" s="79" t="e">
        <f>VLOOKUP(H1649,'Doctors Data'!$I:$J,2,FALSE)</f>
        <v>#N/A</v>
      </c>
    </row>
    <row r="1650" spans="12:12" x14ac:dyDescent="0.25">
      <c r="L1650" s="79" t="e">
        <f>VLOOKUP(H1650,'Doctors Data'!$I:$J,2,FALSE)</f>
        <v>#N/A</v>
      </c>
    </row>
    <row r="1651" spans="12:12" x14ac:dyDescent="0.25">
      <c r="L1651" s="79" t="e">
        <f>VLOOKUP(H1651,'Doctors Data'!$I:$J,2,FALSE)</f>
        <v>#N/A</v>
      </c>
    </row>
    <row r="1652" spans="12:12" x14ac:dyDescent="0.25">
      <c r="L1652" s="79" t="e">
        <f>VLOOKUP(H1652,'Doctors Data'!$I:$J,2,FALSE)</f>
        <v>#N/A</v>
      </c>
    </row>
    <row r="1653" spans="12:12" x14ac:dyDescent="0.25">
      <c r="L1653" s="79" t="e">
        <f>VLOOKUP(H1653,'Doctors Data'!$I:$J,2,FALSE)</f>
        <v>#N/A</v>
      </c>
    </row>
    <row r="1654" spans="12:12" x14ac:dyDescent="0.25">
      <c r="L1654" s="79" t="e">
        <f>VLOOKUP(H1654,'Doctors Data'!$I:$J,2,FALSE)</f>
        <v>#N/A</v>
      </c>
    </row>
    <row r="1655" spans="12:12" x14ac:dyDescent="0.25">
      <c r="L1655" s="79" t="e">
        <f>VLOOKUP(H1655,'Doctors Data'!$I:$J,2,FALSE)</f>
        <v>#N/A</v>
      </c>
    </row>
    <row r="1656" spans="12:12" x14ac:dyDescent="0.25">
      <c r="L1656" s="79" t="e">
        <f>VLOOKUP(H1656,'Doctors Data'!$I:$J,2,FALSE)</f>
        <v>#N/A</v>
      </c>
    </row>
    <row r="1657" spans="12:12" x14ac:dyDescent="0.25">
      <c r="L1657" s="79" t="e">
        <f>VLOOKUP(H1657,'Doctors Data'!$I:$J,2,FALSE)</f>
        <v>#N/A</v>
      </c>
    </row>
    <row r="1658" spans="12:12" x14ac:dyDescent="0.25">
      <c r="L1658" s="79" t="e">
        <f>VLOOKUP(H1658,'Doctors Data'!$I:$J,2,FALSE)</f>
        <v>#N/A</v>
      </c>
    </row>
    <row r="1659" spans="12:12" x14ac:dyDescent="0.25">
      <c r="L1659" s="79" t="e">
        <f>VLOOKUP(H1659,'Doctors Data'!$I:$J,2,FALSE)</f>
        <v>#N/A</v>
      </c>
    </row>
    <row r="1660" spans="12:12" x14ac:dyDescent="0.25">
      <c r="L1660" s="79" t="e">
        <f>VLOOKUP(H1660,'Doctors Data'!$I:$J,2,FALSE)</f>
        <v>#N/A</v>
      </c>
    </row>
    <row r="1661" spans="12:12" x14ac:dyDescent="0.25">
      <c r="L1661" s="79" t="e">
        <f>VLOOKUP(H1661,'Doctors Data'!$I:$J,2,FALSE)</f>
        <v>#N/A</v>
      </c>
    </row>
    <row r="1662" spans="12:12" x14ac:dyDescent="0.25">
      <c r="L1662" s="79" t="e">
        <f>VLOOKUP(H1662,'Doctors Data'!$I:$J,2,FALSE)</f>
        <v>#N/A</v>
      </c>
    </row>
    <row r="1663" spans="12:12" x14ac:dyDescent="0.25">
      <c r="L1663" s="79" t="e">
        <f>VLOOKUP(H1663,'Doctors Data'!$I:$J,2,FALSE)</f>
        <v>#N/A</v>
      </c>
    </row>
    <row r="1664" spans="12:12" x14ac:dyDescent="0.25">
      <c r="L1664" s="79" t="e">
        <f>VLOOKUP(H1664,'Doctors Data'!$I:$J,2,FALSE)</f>
        <v>#N/A</v>
      </c>
    </row>
    <row r="1665" spans="12:12" x14ac:dyDescent="0.25">
      <c r="L1665" s="79" t="e">
        <f>VLOOKUP(H1665,'Doctors Data'!$I:$J,2,FALSE)</f>
        <v>#N/A</v>
      </c>
    </row>
    <row r="1666" spans="12:12" x14ac:dyDescent="0.25">
      <c r="L1666" s="79" t="e">
        <f>VLOOKUP(H1666,'Doctors Data'!$I:$J,2,FALSE)</f>
        <v>#N/A</v>
      </c>
    </row>
    <row r="1667" spans="12:12" x14ac:dyDescent="0.25">
      <c r="L1667" s="79" t="e">
        <f>VLOOKUP(H1667,'Doctors Data'!$I:$J,2,FALSE)</f>
        <v>#N/A</v>
      </c>
    </row>
    <row r="1668" spans="12:12" x14ac:dyDescent="0.25">
      <c r="L1668" s="79" t="e">
        <f>VLOOKUP(H1668,'Doctors Data'!$I:$J,2,FALSE)</f>
        <v>#N/A</v>
      </c>
    </row>
    <row r="1669" spans="12:12" x14ac:dyDescent="0.25">
      <c r="L1669" s="79" t="e">
        <f>VLOOKUP(H1669,'Doctors Data'!$I:$J,2,FALSE)</f>
        <v>#N/A</v>
      </c>
    </row>
    <row r="1670" spans="12:12" x14ac:dyDescent="0.25">
      <c r="L1670" s="79" t="e">
        <f>VLOOKUP(H1670,'Doctors Data'!$I:$J,2,FALSE)</f>
        <v>#N/A</v>
      </c>
    </row>
    <row r="1671" spans="12:12" x14ac:dyDescent="0.25">
      <c r="L1671" s="79" t="e">
        <f>VLOOKUP(H1671,'Doctors Data'!$I:$J,2,FALSE)</f>
        <v>#N/A</v>
      </c>
    </row>
    <row r="1672" spans="12:12" x14ac:dyDescent="0.25">
      <c r="L1672" s="79" t="e">
        <f>VLOOKUP(H1672,'Doctors Data'!$I:$J,2,FALSE)</f>
        <v>#N/A</v>
      </c>
    </row>
    <row r="1673" spans="12:12" x14ac:dyDescent="0.25">
      <c r="L1673" s="79" t="e">
        <f>VLOOKUP(H1673,'Doctors Data'!$I:$J,2,FALSE)</f>
        <v>#N/A</v>
      </c>
    </row>
    <row r="1674" spans="12:12" x14ac:dyDescent="0.25">
      <c r="L1674" s="79" t="e">
        <f>VLOOKUP(H1674,'Doctors Data'!$I:$J,2,FALSE)</f>
        <v>#N/A</v>
      </c>
    </row>
    <row r="1675" spans="12:12" x14ac:dyDescent="0.25">
      <c r="L1675" s="79" t="e">
        <f>VLOOKUP(H1675,'Doctors Data'!$I:$J,2,FALSE)</f>
        <v>#N/A</v>
      </c>
    </row>
    <row r="1676" spans="12:12" x14ac:dyDescent="0.25">
      <c r="L1676" s="79" t="e">
        <f>VLOOKUP(H1676,'Doctors Data'!$I:$J,2,FALSE)</f>
        <v>#N/A</v>
      </c>
    </row>
    <row r="1677" spans="12:12" x14ac:dyDescent="0.25">
      <c r="L1677" s="79" t="e">
        <f>VLOOKUP(H1677,'Doctors Data'!$I:$J,2,FALSE)</f>
        <v>#N/A</v>
      </c>
    </row>
    <row r="1678" spans="12:12" x14ac:dyDescent="0.25">
      <c r="L1678" s="79" t="e">
        <f>VLOOKUP(H1678,'Doctors Data'!$I:$J,2,FALSE)</f>
        <v>#N/A</v>
      </c>
    </row>
    <row r="1679" spans="12:12" x14ac:dyDescent="0.25">
      <c r="L1679" s="79" t="e">
        <f>VLOOKUP(H1679,'Doctors Data'!$I:$J,2,FALSE)</f>
        <v>#N/A</v>
      </c>
    </row>
    <row r="1680" spans="12:12" x14ac:dyDescent="0.25">
      <c r="L1680" s="79" t="e">
        <f>VLOOKUP(H1680,'Doctors Data'!$I:$J,2,FALSE)</f>
        <v>#N/A</v>
      </c>
    </row>
    <row r="1681" spans="12:12" x14ac:dyDescent="0.25">
      <c r="L1681" s="79" t="e">
        <f>VLOOKUP(H1681,'Doctors Data'!$I:$J,2,FALSE)</f>
        <v>#N/A</v>
      </c>
    </row>
    <row r="1682" spans="12:12" x14ac:dyDescent="0.25">
      <c r="L1682" s="79" t="e">
        <f>VLOOKUP(H1682,'Doctors Data'!$I:$J,2,FALSE)</f>
        <v>#N/A</v>
      </c>
    </row>
    <row r="1683" spans="12:12" x14ac:dyDescent="0.25">
      <c r="L1683" s="79" t="e">
        <f>VLOOKUP(H1683,'Doctors Data'!$I:$J,2,FALSE)</f>
        <v>#N/A</v>
      </c>
    </row>
    <row r="1684" spans="12:12" x14ac:dyDescent="0.25">
      <c r="L1684" s="79" t="e">
        <f>VLOOKUP(H1684,'Doctors Data'!$I:$J,2,FALSE)</f>
        <v>#N/A</v>
      </c>
    </row>
    <row r="1685" spans="12:12" x14ac:dyDescent="0.25">
      <c r="L1685" s="79" t="e">
        <f>VLOOKUP(H1685,'Doctors Data'!$I:$J,2,FALSE)</f>
        <v>#N/A</v>
      </c>
    </row>
    <row r="1686" spans="12:12" x14ac:dyDescent="0.25">
      <c r="L1686" s="79" t="e">
        <f>VLOOKUP(H1686,'Doctors Data'!$I:$J,2,FALSE)</f>
        <v>#N/A</v>
      </c>
    </row>
    <row r="1687" spans="12:12" x14ac:dyDescent="0.25">
      <c r="L1687" s="79" t="e">
        <f>VLOOKUP(H1687,'Doctors Data'!$I:$J,2,FALSE)</f>
        <v>#N/A</v>
      </c>
    </row>
    <row r="1688" spans="12:12" x14ac:dyDescent="0.25">
      <c r="L1688" s="79" t="e">
        <f>VLOOKUP(H1688,'Doctors Data'!$I:$J,2,FALSE)</f>
        <v>#N/A</v>
      </c>
    </row>
    <row r="1689" spans="12:12" x14ac:dyDescent="0.25">
      <c r="L1689" s="79" t="e">
        <f>VLOOKUP(H1689,'Doctors Data'!$I:$J,2,FALSE)</f>
        <v>#N/A</v>
      </c>
    </row>
    <row r="1690" spans="12:12" x14ac:dyDescent="0.25">
      <c r="L1690" s="79" t="e">
        <f>VLOOKUP(H1690,'Doctors Data'!$I:$J,2,FALSE)</f>
        <v>#N/A</v>
      </c>
    </row>
    <row r="1691" spans="12:12" x14ac:dyDescent="0.25">
      <c r="L1691" s="79" t="e">
        <f>VLOOKUP(H1691,'Doctors Data'!$I:$J,2,FALSE)</f>
        <v>#N/A</v>
      </c>
    </row>
    <row r="1692" spans="12:12" x14ac:dyDescent="0.25">
      <c r="L1692" s="79" t="e">
        <f>VLOOKUP(H1692,'Doctors Data'!$I:$J,2,FALSE)</f>
        <v>#N/A</v>
      </c>
    </row>
    <row r="1693" spans="12:12" x14ac:dyDescent="0.25">
      <c r="L1693" s="79" t="e">
        <f>VLOOKUP(H1693,'Doctors Data'!$I:$J,2,FALSE)</f>
        <v>#N/A</v>
      </c>
    </row>
    <row r="1694" spans="12:12" x14ac:dyDescent="0.25">
      <c r="L1694" s="79" t="e">
        <f>VLOOKUP(H1694,'Doctors Data'!$I:$J,2,FALSE)</f>
        <v>#N/A</v>
      </c>
    </row>
    <row r="1695" spans="12:12" x14ac:dyDescent="0.25">
      <c r="L1695" s="79" t="e">
        <f>VLOOKUP(H1695,'Doctors Data'!$I:$J,2,FALSE)</f>
        <v>#N/A</v>
      </c>
    </row>
    <row r="1696" spans="12:12" x14ac:dyDescent="0.25">
      <c r="L1696" s="79" t="e">
        <f>VLOOKUP(H1696,'Doctors Data'!$I:$J,2,FALSE)</f>
        <v>#N/A</v>
      </c>
    </row>
    <row r="1697" spans="12:12" x14ac:dyDescent="0.25">
      <c r="L1697" s="79" t="e">
        <f>VLOOKUP(H1697,'Doctors Data'!$I:$J,2,FALSE)</f>
        <v>#N/A</v>
      </c>
    </row>
    <row r="1698" spans="12:12" x14ac:dyDescent="0.25">
      <c r="L1698" s="79" t="e">
        <f>VLOOKUP(H1698,'Doctors Data'!$I:$J,2,FALSE)</f>
        <v>#N/A</v>
      </c>
    </row>
    <row r="1699" spans="12:12" x14ac:dyDescent="0.25">
      <c r="L1699" s="79" t="e">
        <f>VLOOKUP(H1699,'Doctors Data'!$I:$J,2,FALSE)</f>
        <v>#N/A</v>
      </c>
    </row>
    <row r="1700" spans="12:12" x14ac:dyDescent="0.25">
      <c r="L1700" s="79" t="e">
        <f>VLOOKUP(H1700,'Doctors Data'!$I:$J,2,FALSE)</f>
        <v>#N/A</v>
      </c>
    </row>
    <row r="1701" spans="12:12" x14ac:dyDescent="0.25">
      <c r="L1701" s="79" t="e">
        <f>VLOOKUP(H1701,'Doctors Data'!$I:$J,2,FALSE)</f>
        <v>#N/A</v>
      </c>
    </row>
    <row r="1702" spans="12:12" x14ac:dyDescent="0.25">
      <c r="L1702" s="79" t="e">
        <f>VLOOKUP(H1702,'Doctors Data'!$I:$J,2,FALSE)</f>
        <v>#N/A</v>
      </c>
    </row>
    <row r="1703" spans="12:12" x14ac:dyDescent="0.25">
      <c r="L1703" s="79" t="e">
        <f>VLOOKUP(H1703,'Doctors Data'!$I:$J,2,FALSE)</f>
        <v>#N/A</v>
      </c>
    </row>
    <row r="1704" spans="12:12" x14ac:dyDescent="0.25">
      <c r="L1704" s="79" t="e">
        <f>VLOOKUP(H1704,'Doctors Data'!$I:$J,2,FALSE)</f>
        <v>#N/A</v>
      </c>
    </row>
    <row r="1705" spans="12:12" x14ac:dyDescent="0.25">
      <c r="L1705" s="79" t="e">
        <f>VLOOKUP(H1705,'Doctors Data'!$I:$J,2,FALSE)</f>
        <v>#N/A</v>
      </c>
    </row>
    <row r="1706" spans="12:12" x14ac:dyDescent="0.25">
      <c r="L1706" s="79" t="e">
        <f>VLOOKUP(H1706,'Doctors Data'!$I:$J,2,FALSE)</f>
        <v>#N/A</v>
      </c>
    </row>
    <row r="1707" spans="12:12" x14ac:dyDescent="0.25">
      <c r="L1707" s="79" t="e">
        <f>VLOOKUP(H1707,'Doctors Data'!$I:$J,2,FALSE)</f>
        <v>#N/A</v>
      </c>
    </row>
    <row r="1708" spans="12:12" x14ac:dyDescent="0.25">
      <c r="L1708" s="79" t="e">
        <f>VLOOKUP(H1708,'Doctors Data'!$I:$J,2,FALSE)</f>
        <v>#N/A</v>
      </c>
    </row>
    <row r="1709" spans="12:12" x14ac:dyDescent="0.25">
      <c r="L1709" s="79" t="e">
        <f>VLOOKUP(H1709,'Doctors Data'!$I:$J,2,FALSE)</f>
        <v>#N/A</v>
      </c>
    </row>
    <row r="1710" spans="12:12" x14ac:dyDescent="0.25">
      <c r="L1710" s="79" t="e">
        <f>VLOOKUP(H1710,'Doctors Data'!$I:$J,2,FALSE)</f>
        <v>#N/A</v>
      </c>
    </row>
    <row r="1711" spans="12:12" x14ac:dyDescent="0.25">
      <c r="L1711" s="79" t="e">
        <f>VLOOKUP(H1711,'Doctors Data'!$I:$J,2,FALSE)</f>
        <v>#N/A</v>
      </c>
    </row>
    <row r="1712" spans="12:12" x14ac:dyDescent="0.25">
      <c r="L1712" s="79" t="e">
        <f>VLOOKUP(H1712,'Doctors Data'!$I:$J,2,FALSE)</f>
        <v>#N/A</v>
      </c>
    </row>
    <row r="1713" spans="12:12" x14ac:dyDescent="0.25">
      <c r="L1713" s="79" t="e">
        <f>VLOOKUP(H1713,'Doctors Data'!$I:$J,2,FALSE)</f>
        <v>#N/A</v>
      </c>
    </row>
    <row r="1714" spans="12:12" x14ac:dyDescent="0.25">
      <c r="L1714" s="79" t="e">
        <f>VLOOKUP(H1714,'Doctors Data'!$I:$J,2,FALSE)</f>
        <v>#N/A</v>
      </c>
    </row>
    <row r="1715" spans="12:12" x14ac:dyDescent="0.25">
      <c r="L1715" s="79" t="e">
        <f>VLOOKUP(H1715,'Doctors Data'!$I:$J,2,FALSE)</f>
        <v>#N/A</v>
      </c>
    </row>
    <row r="1716" spans="12:12" x14ac:dyDescent="0.25">
      <c r="L1716" s="79" t="e">
        <f>VLOOKUP(H1716,'Doctors Data'!$I:$J,2,FALSE)</f>
        <v>#N/A</v>
      </c>
    </row>
    <row r="1717" spans="12:12" x14ac:dyDescent="0.25">
      <c r="L1717" s="79" t="e">
        <f>VLOOKUP(H1717,'Doctors Data'!$I:$J,2,FALSE)</f>
        <v>#N/A</v>
      </c>
    </row>
    <row r="1718" spans="12:12" x14ac:dyDescent="0.25">
      <c r="L1718" s="79" t="e">
        <f>VLOOKUP(H1718,'Doctors Data'!$I:$J,2,FALSE)</f>
        <v>#N/A</v>
      </c>
    </row>
    <row r="1719" spans="12:12" x14ac:dyDescent="0.25">
      <c r="L1719" s="79" t="e">
        <f>VLOOKUP(H1719,'Doctors Data'!$I:$J,2,FALSE)</f>
        <v>#N/A</v>
      </c>
    </row>
    <row r="1720" spans="12:12" x14ac:dyDescent="0.25">
      <c r="L1720" s="79" t="e">
        <f>VLOOKUP(H1720,'Doctors Data'!$I:$J,2,FALSE)</f>
        <v>#N/A</v>
      </c>
    </row>
    <row r="1721" spans="12:12" x14ac:dyDescent="0.25">
      <c r="L1721" s="79" t="e">
        <f>VLOOKUP(H1721,'Doctors Data'!$I:$J,2,FALSE)</f>
        <v>#N/A</v>
      </c>
    </row>
    <row r="1722" spans="12:12" x14ac:dyDescent="0.25">
      <c r="L1722" s="79" t="e">
        <f>VLOOKUP(H1722,'Doctors Data'!$I:$J,2,FALSE)</f>
        <v>#N/A</v>
      </c>
    </row>
    <row r="1723" spans="12:12" x14ac:dyDescent="0.25">
      <c r="L1723" s="79" t="e">
        <f>VLOOKUP(H1723,'Doctors Data'!$I:$J,2,FALSE)</f>
        <v>#N/A</v>
      </c>
    </row>
    <row r="1724" spans="12:12" x14ac:dyDescent="0.25">
      <c r="L1724" s="79" t="e">
        <f>VLOOKUP(H1724,'Doctors Data'!$I:$J,2,FALSE)</f>
        <v>#N/A</v>
      </c>
    </row>
    <row r="1725" spans="12:12" x14ac:dyDescent="0.25">
      <c r="L1725" s="79" t="e">
        <f>VLOOKUP(H1725,'Doctors Data'!$I:$J,2,FALSE)</f>
        <v>#N/A</v>
      </c>
    </row>
    <row r="1726" spans="12:12" x14ac:dyDescent="0.25">
      <c r="L1726" s="79" t="e">
        <f>VLOOKUP(H1726,'Doctors Data'!$I:$J,2,FALSE)</f>
        <v>#N/A</v>
      </c>
    </row>
    <row r="1727" spans="12:12" x14ac:dyDescent="0.25">
      <c r="L1727" s="79" t="e">
        <f>VLOOKUP(H1727,'Doctors Data'!$I:$J,2,FALSE)</f>
        <v>#N/A</v>
      </c>
    </row>
    <row r="1728" spans="12:12" x14ac:dyDescent="0.25">
      <c r="L1728" s="79" t="e">
        <f>VLOOKUP(H1728,'Doctors Data'!$I:$J,2,FALSE)</f>
        <v>#N/A</v>
      </c>
    </row>
    <row r="1729" spans="12:12" x14ac:dyDescent="0.25">
      <c r="L1729" s="79" t="e">
        <f>VLOOKUP(H1729,'Doctors Data'!$I:$J,2,FALSE)</f>
        <v>#N/A</v>
      </c>
    </row>
    <row r="1730" spans="12:12" x14ac:dyDescent="0.25">
      <c r="L1730" s="79" t="e">
        <f>VLOOKUP(H1730,'Doctors Data'!$I:$J,2,FALSE)</f>
        <v>#N/A</v>
      </c>
    </row>
    <row r="1731" spans="12:12" x14ac:dyDescent="0.25">
      <c r="L1731" s="79" t="e">
        <f>VLOOKUP(H1731,'Doctors Data'!$I:$J,2,FALSE)</f>
        <v>#N/A</v>
      </c>
    </row>
    <row r="1732" spans="12:12" x14ac:dyDescent="0.25">
      <c r="L1732" s="79" t="e">
        <f>VLOOKUP(H1732,'Doctors Data'!$I:$J,2,FALSE)</f>
        <v>#N/A</v>
      </c>
    </row>
    <row r="1733" spans="12:12" x14ac:dyDescent="0.25">
      <c r="L1733" s="79" t="e">
        <f>VLOOKUP(H1733,'Doctors Data'!$I:$J,2,FALSE)</f>
        <v>#N/A</v>
      </c>
    </row>
    <row r="1734" spans="12:12" x14ac:dyDescent="0.25">
      <c r="L1734" s="79" t="e">
        <f>VLOOKUP(H1734,'Doctors Data'!$I:$J,2,FALSE)</f>
        <v>#N/A</v>
      </c>
    </row>
    <row r="1735" spans="12:12" x14ac:dyDescent="0.25">
      <c r="L1735" s="79" t="e">
        <f>VLOOKUP(H1735,'Doctors Data'!$I:$J,2,FALSE)</f>
        <v>#N/A</v>
      </c>
    </row>
    <row r="1736" spans="12:12" x14ac:dyDescent="0.25">
      <c r="L1736" s="79" t="e">
        <f>VLOOKUP(H1736,'Doctors Data'!$I:$J,2,FALSE)</f>
        <v>#N/A</v>
      </c>
    </row>
    <row r="1737" spans="12:12" x14ac:dyDescent="0.25">
      <c r="L1737" s="79" t="e">
        <f>VLOOKUP(H1737,'Doctors Data'!$I:$J,2,FALSE)</f>
        <v>#N/A</v>
      </c>
    </row>
    <row r="1738" spans="12:12" x14ac:dyDescent="0.25">
      <c r="L1738" s="79" t="e">
        <f>VLOOKUP(H1738,'Doctors Data'!$I:$J,2,FALSE)</f>
        <v>#N/A</v>
      </c>
    </row>
    <row r="1739" spans="12:12" x14ac:dyDescent="0.25">
      <c r="L1739" s="79" t="e">
        <f>VLOOKUP(H1739,'Doctors Data'!$I:$J,2,FALSE)</f>
        <v>#N/A</v>
      </c>
    </row>
    <row r="1740" spans="12:12" x14ac:dyDescent="0.25">
      <c r="L1740" s="79" t="e">
        <f>VLOOKUP(H1740,'Doctors Data'!$I:$J,2,FALSE)</f>
        <v>#N/A</v>
      </c>
    </row>
    <row r="1741" spans="12:12" x14ac:dyDescent="0.25">
      <c r="L1741" s="79" t="e">
        <f>VLOOKUP(H1741,'Doctors Data'!$I:$J,2,FALSE)</f>
        <v>#N/A</v>
      </c>
    </row>
    <row r="1742" spans="12:12" x14ac:dyDescent="0.25">
      <c r="L1742" s="79" t="e">
        <f>VLOOKUP(H1742,'Doctors Data'!$I:$J,2,FALSE)</f>
        <v>#N/A</v>
      </c>
    </row>
    <row r="1743" spans="12:12" x14ac:dyDescent="0.25">
      <c r="L1743" s="79" t="e">
        <f>VLOOKUP(H1743,'Doctors Data'!$I:$J,2,FALSE)</f>
        <v>#N/A</v>
      </c>
    </row>
    <row r="1744" spans="12:12" x14ac:dyDescent="0.25">
      <c r="L1744" s="79" t="e">
        <f>VLOOKUP(H1744,'Doctors Data'!$I:$J,2,FALSE)</f>
        <v>#N/A</v>
      </c>
    </row>
    <row r="1745" spans="12:12" x14ac:dyDescent="0.25">
      <c r="L1745" s="79" t="e">
        <f>VLOOKUP(H1745,'Doctors Data'!$I:$J,2,FALSE)</f>
        <v>#N/A</v>
      </c>
    </row>
    <row r="1746" spans="12:12" x14ac:dyDescent="0.25">
      <c r="L1746" s="79" t="e">
        <f>VLOOKUP(H1746,'Doctors Data'!$I:$J,2,FALSE)</f>
        <v>#N/A</v>
      </c>
    </row>
    <row r="1747" spans="12:12" x14ac:dyDescent="0.25">
      <c r="L1747" s="79" t="e">
        <f>VLOOKUP(H1747,'Doctors Data'!$I:$J,2,FALSE)</f>
        <v>#N/A</v>
      </c>
    </row>
    <row r="1748" spans="12:12" x14ac:dyDescent="0.25">
      <c r="L1748" s="79" t="e">
        <f>VLOOKUP(H1748,'Doctors Data'!$I:$J,2,FALSE)</f>
        <v>#N/A</v>
      </c>
    </row>
    <row r="1749" spans="12:12" x14ac:dyDescent="0.25">
      <c r="L1749" s="79" t="e">
        <f>VLOOKUP(H1749,'Doctors Data'!$I:$J,2,FALSE)</f>
        <v>#N/A</v>
      </c>
    </row>
    <row r="1750" spans="12:12" x14ac:dyDescent="0.25">
      <c r="L1750" s="79" t="e">
        <f>VLOOKUP(H1750,'Doctors Data'!$I:$J,2,FALSE)</f>
        <v>#N/A</v>
      </c>
    </row>
    <row r="1751" spans="12:12" x14ac:dyDescent="0.25">
      <c r="L1751" s="79" t="e">
        <f>VLOOKUP(H1751,'Doctors Data'!$I:$J,2,FALSE)</f>
        <v>#N/A</v>
      </c>
    </row>
    <row r="1752" spans="12:12" x14ac:dyDescent="0.25">
      <c r="L1752" s="79" t="e">
        <f>VLOOKUP(H1752,'Doctors Data'!$I:$J,2,FALSE)</f>
        <v>#N/A</v>
      </c>
    </row>
    <row r="1753" spans="12:12" x14ac:dyDescent="0.25">
      <c r="L1753" s="79" t="e">
        <f>VLOOKUP(H1753,'Doctors Data'!$I:$J,2,FALSE)</f>
        <v>#N/A</v>
      </c>
    </row>
    <row r="1754" spans="12:12" x14ac:dyDescent="0.25">
      <c r="L1754" s="79" t="e">
        <f>VLOOKUP(H1754,'Doctors Data'!$I:$J,2,FALSE)</f>
        <v>#N/A</v>
      </c>
    </row>
    <row r="1755" spans="12:12" x14ac:dyDescent="0.25">
      <c r="L1755" s="79" t="e">
        <f>VLOOKUP(H1755,'Doctors Data'!$I:$J,2,FALSE)</f>
        <v>#N/A</v>
      </c>
    </row>
    <row r="1756" spans="12:12" x14ac:dyDescent="0.25">
      <c r="L1756" s="79" t="e">
        <f>VLOOKUP(H1756,'Doctors Data'!$I:$J,2,FALSE)</f>
        <v>#N/A</v>
      </c>
    </row>
    <row r="1757" spans="12:12" x14ac:dyDescent="0.25">
      <c r="L1757" s="79" t="e">
        <f>VLOOKUP(H1757,'Doctors Data'!$I:$J,2,FALSE)</f>
        <v>#N/A</v>
      </c>
    </row>
    <row r="1758" spans="12:12" x14ac:dyDescent="0.25">
      <c r="L1758" s="79" t="e">
        <f>VLOOKUP(H1758,'Doctors Data'!$I:$J,2,FALSE)</f>
        <v>#N/A</v>
      </c>
    </row>
    <row r="1759" spans="12:12" x14ac:dyDescent="0.25">
      <c r="L1759" s="79" t="e">
        <f>VLOOKUP(H1759,'Doctors Data'!$I:$J,2,FALSE)</f>
        <v>#N/A</v>
      </c>
    </row>
    <row r="1760" spans="12:12" x14ac:dyDescent="0.25">
      <c r="L1760" s="79" t="e">
        <f>VLOOKUP(H1760,'Doctors Data'!$I:$J,2,FALSE)</f>
        <v>#N/A</v>
      </c>
    </row>
    <row r="1761" spans="12:12" x14ac:dyDescent="0.25">
      <c r="L1761" s="79" t="e">
        <f>VLOOKUP(H1761,'Doctors Data'!$I:$J,2,FALSE)</f>
        <v>#N/A</v>
      </c>
    </row>
    <row r="1762" spans="12:12" x14ac:dyDescent="0.25">
      <c r="L1762" s="79" t="e">
        <f>VLOOKUP(H1762,'Doctors Data'!$I:$J,2,FALSE)</f>
        <v>#N/A</v>
      </c>
    </row>
    <row r="1763" spans="12:12" x14ac:dyDescent="0.25">
      <c r="L1763" s="79" t="e">
        <f>VLOOKUP(H1763,'Doctors Data'!$I:$J,2,FALSE)</f>
        <v>#N/A</v>
      </c>
    </row>
    <row r="1764" spans="12:12" x14ac:dyDescent="0.25">
      <c r="L1764" s="79" t="e">
        <f>VLOOKUP(H1764,'Doctors Data'!$I:$J,2,FALSE)</f>
        <v>#N/A</v>
      </c>
    </row>
    <row r="1765" spans="12:12" x14ac:dyDescent="0.25">
      <c r="L1765" s="79" t="e">
        <f>VLOOKUP(H1765,'Doctors Data'!$I:$J,2,FALSE)</f>
        <v>#N/A</v>
      </c>
    </row>
    <row r="1766" spans="12:12" x14ac:dyDescent="0.25">
      <c r="L1766" s="79" t="e">
        <f>VLOOKUP(H1766,'Doctors Data'!$I:$J,2,FALSE)</f>
        <v>#N/A</v>
      </c>
    </row>
    <row r="1767" spans="12:12" x14ac:dyDescent="0.25">
      <c r="L1767" s="79" t="e">
        <f>VLOOKUP(H1767,'Doctors Data'!$I:$J,2,FALSE)</f>
        <v>#N/A</v>
      </c>
    </row>
    <row r="1768" spans="12:12" x14ac:dyDescent="0.25">
      <c r="L1768" s="79" t="e">
        <f>VLOOKUP(H1768,'Doctors Data'!$I:$J,2,FALSE)</f>
        <v>#N/A</v>
      </c>
    </row>
    <row r="1769" spans="12:12" x14ac:dyDescent="0.25">
      <c r="L1769" s="79" t="e">
        <f>VLOOKUP(H1769,'Doctors Data'!$I:$J,2,FALSE)</f>
        <v>#N/A</v>
      </c>
    </row>
    <row r="1770" spans="12:12" x14ac:dyDescent="0.25">
      <c r="L1770" s="79" t="e">
        <f>VLOOKUP(H1770,'Doctors Data'!$I:$J,2,FALSE)</f>
        <v>#N/A</v>
      </c>
    </row>
    <row r="1771" spans="12:12" x14ac:dyDescent="0.25">
      <c r="L1771" s="79" t="e">
        <f>VLOOKUP(H1771,'Doctors Data'!$I:$J,2,FALSE)</f>
        <v>#N/A</v>
      </c>
    </row>
    <row r="1772" spans="12:12" x14ac:dyDescent="0.25">
      <c r="L1772" s="79" t="e">
        <f>VLOOKUP(H1772,'Doctors Data'!$I:$J,2,FALSE)</f>
        <v>#N/A</v>
      </c>
    </row>
    <row r="1773" spans="12:12" x14ac:dyDescent="0.25">
      <c r="L1773" s="79" t="e">
        <f>VLOOKUP(H1773,'Doctors Data'!$I:$J,2,FALSE)</f>
        <v>#N/A</v>
      </c>
    </row>
    <row r="1774" spans="12:12" x14ac:dyDescent="0.25">
      <c r="L1774" s="79" t="e">
        <f>VLOOKUP(H1774,'Doctors Data'!$I:$J,2,FALSE)</f>
        <v>#N/A</v>
      </c>
    </row>
    <row r="1775" spans="12:12" x14ac:dyDescent="0.25">
      <c r="L1775" s="79" t="e">
        <f>VLOOKUP(H1775,'Doctors Data'!$I:$J,2,FALSE)</f>
        <v>#N/A</v>
      </c>
    </row>
    <row r="1776" spans="12:12" x14ac:dyDescent="0.25">
      <c r="L1776" s="79" t="e">
        <f>VLOOKUP(H1776,'Doctors Data'!$I:$J,2,FALSE)</f>
        <v>#N/A</v>
      </c>
    </row>
    <row r="1777" spans="12:12" x14ac:dyDescent="0.25">
      <c r="L1777" s="79" t="e">
        <f>VLOOKUP(H1777,'Doctors Data'!$I:$J,2,FALSE)</f>
        <v>#N/A</v>
      </c>
    </row>
    <row r="1778" spans="12:12" x14ac:dyDescent="0.25">
      <c r="L1778" s="79" t="e">
        <f>VLOOKUP(H1778,'Doctors Data'!$I:$J,2,FALSE)</f>
        <v>#N/A</v>
      </c>
    </row>
    <row r="1779" spans="12:12" x14ac:dyDescent="0.25">
      <c r="L1779" s="79" t="e">
        <f>VLOOKUP(H1779,'Doctors Data'!$I:$J,2,FALSE)</f>
        <v>#N/A</v>
      </c>
    </row>
    <row r="1780" spans="12:12" x14ac:dyDescent="0.25">
      <c r="L1780" s="79" t="e">
        <f>VLOOKUP(H1780,'Doctors Data'!$I:$J,2,FALSE)</f>
        <v>#N/A</v>
      </c>
    </row>
    <row r="1781" spans="12:12" x14ac:dyDescent="0.25">
      <c r="L1781" s="79" t="e">
        <f>VLOOKUP(H1781,'Doctors Data'!$I:$J,2,FALSE)</f>
        <v>#N/A</v>
      </c>
    </row>
    <row r="1782" spans="12:12" x14ac:dyDescent="0.25">
      <c r="L1782" s="79" t="e">
        <f>VLOOKUP(H1782,'Doctors Data'!$I:$J,2,FALSE)</f>
        <v>#N/A</v>
      </c>
    </row>
    <row r="1783" spans="12:12" x14ac:dyDescent="0.25">
      <c r="L1783" s="79" t="e">
        <f>VLOOKUP(H1783,'Doctors Data'!$I:$J,2,FALSE)</f>
        <v>#N/A</v>
      </c>
    </row>
    <row r="1784" spans="12:12" x14ac:dyDescent="0.25">
      <c r="L1784" s="79" t="e">
        <f>VLOOKUP(H1784,'Doctors Data'!$I:$J,2,FALSE)</f>
        <v>#N/A</v>
      </c>
    </row>
    <row r="1785" spans="12:12" x14ac:dyDescent="0.25">
      <c r="L1785" s="79" t="e">
        <f>VLOOKUP(H1785,'Doctors Data'!$I:$J,2,FALSE)</f>
        <v>#N/A</v>
      </c>
    </row>
    <row r="1786" spans="12:12" x14ac:dyDescent="0.25">
      <c r="L1786" s="79" t="e">
        <f>VLOOKUP(H1786,'Doctors Data'!$I:$J,2,FALSE)</f>
        <v>#N/A</v>
      </c>
    </row>
    <row r="1787" spans="12:12" x14ac:dyDescent="0.25">
      <c r="L1787" s="79" t="e">
        <f>VLOOKUP(H1787,'Doctors Data'!$I:$J,2,FALSE)</f>
        <v>#N/A</v>
      </c>
    </row>
    <row r="1788" spans="12:12" x14ac:dyDescent="0.25">
      <c r="L1788" s="79" t="e">
        <f>VLOOKUP(H1788,'Doctors Data'!$I:$J,2,FALSE)</f>
        <v>#N/A</v>
      </c>
    </row>
    <row r="1789" spans="12:12" x14ac:dyDescent="0.25">
      <c r="L1789" s="79" t="e">
        <f>VLOOKUP(H1789,'Doctors Data'!$I:$J,2,FALSE)</f>
        <v>#N/A</v>
      </c>
    </row>
    <row r="1790" spans="12:12" x14ac:dyDescent="0.25">
      <c r="L1790" s="79" t="e">
        <f>VLOOKUP(H1790,'Doctors Data'!$I:$J,2,FALSE)</f>
        <v>#N/A</v>
      </c>
    </row>
    <row r="1791" spans="12:12" x14ac:dyDescent="0.25">
      <c r="L1791" s="79" t="e">
        <f>VLOOKUP(H1791,'Doctors Data'!$I:$J,2,FALSE)</f>
        <v>#N/A</v>
      </c>
    </row>
    <row r="1792" spans="12:12" x14ac:dyDescent="0.25">
      <c r="L1792" s="79" t="e">
        <f>VLOOKUP(H1792,'Doctors Data'!$I:$J,2,FALSE)</f>
        <v>#N/A</v>
      </c>
    </row>
    <row r="1793" spans="12:12" x14ac:dyDescent="0.25">
      <c r="L1793" s="79" t="e">
        <f>VLOOKUP(H1793,'Doctors Data'!$I:$J,2,FALSE)</f>
        <v>#N/A</v>
      </c>
    </row>
    <row r="1794" spans="12:12" x14ac:dyDescent="0.25">
      <c r="L1794" s="79" t="e">
        <f>VLOOKUP(H1794,'Doctors Data'!$I:$J,2,FALSE)</f>
        <v>#N/A</v>
      </c>
    </row>
    <row r="1795" spans="12:12" x14ac:dyDescent="0.25">
      <c r="L1795" s="79" t="e">
        <f>VLOOKUP(H1795,'Doctors Data'!$I:$J,2,FALSE)</f>
        <v>#N/A</v>
      </c>
    </row>
    <row r="1796" spans="12:12" x14ac:dyDescent="0.25">
      <c r="L1796" s="79" t="e">
        <f>VLOOKUP(H1796,'Doctors Data'!$I:$J,2,FALSE)</f>
        <v>#N/A</v>
      </c>
    </row>
    <row r="1797" spans="12:12" x14ac:dyDescent="0.25">
      <c r="L1797" s="79" t="e">
        <f>VLOOKUP(H1797,'Doctors Data'!$I:$J,2,FALSE)</f>
        <v>#N/A</v>
      </c>
    </row>
    <row r="1798" spans="12:12" x14ac:dyDescent="0.25">
      <c r="L1798" s="79" t="e">
        <f>VLOOKUP(H1798,'Doctors Data'!$I:$J,2,FALSE)</f>
        <v>#N/A</v>
      </c>
    </row>
    <row r="1799" spans="12:12" x14ac:dyDescent="0.25">
      <c r="L1799" s="79" t="e">
        <f>VLOOKUP(H1799,'Doctors Data'!$I:$J,2,FALSE)</f>
        <v>#N/A</v>
      </c>
    </row>
    <row r="1800" spans="12:12" x14ac:dyDescent="0.25">
      <c r="L1800" s="79" t="e">
        <f>VLOOKUP(H1800,'Doctors Data'!$I:$J,2,FALSE)</f>
        <v>#N/A</v>
      </c>
    </row>
    <row r="1801" spans="12:12" x14ac:dyDescent="0.25">
      <c r="L1801" s="79" t="e">
        <f>VLOOKUP(H1801,'Doctors Data'!$I:$J,2,FALSE)</f>
        <v>#N/A</v>
      </c>
    </row>
    <row r="1802" spans="12:12" x14ac:dyDescent="0.25">
      <c r="L1802" s="79" t="e">
        <f>VLOOKUP(H1802,'Doctors Data'!$I:$J,2,FALSE)</f>
        <v>#N/A</v>
      </c>
    </row>
    <row r="1803" spans="12:12" x14ac:dyDescent="0.25">
      <c r="L1803" s="79" t="e">
        <f>VLOOKUP(H1803,'Doctors Data'!$I:$J,2,FALSE)</f>
        <v>#N/A</v>
      </c>
    </row>
    <row r="1804" spans="12:12" x14ac:dyDescent="0.25">
      <c r="L1804" s="79" t="e">
        <f>VLOOKUP(H1804,'Doctors Data'!$I:$J,2,FALSE)</f>
        <v>#N/A</v>
      </c>
    </row>
    <row r="1805" spans="12:12" x14ac:dyDescent="0.25">
      <c r="L1805" s="79" t="e">
        <f>VLOOKUP(H1805,'Doctors Data'!$I:$J,2,FALSE)</f>
        <v>#N/A</v>
      </c>
    </row>
    <row r="1806" spans="12:12" x14ac:dyDescent="0.25">
      <c r="L1806" s="79" t="e">
        <f>VLOOKUP(H1806,'Doctors Data'!$I:$J,2,FALSE)</f>
        <v>#N/A</v>
      </c>
    </row>
    <row r="1807" spans="12:12" x14ac:dyDescent="0.25">
      <c r="L1807" s="79" t="e">
        <f>VLOOKUP(H1807,'Doctors Data'!$I:$J,2,FALSE)</f>
        <v>#N/A</v>
      </c>
    </row>
    <row r="1808" spans="12:12" x14ac:dyDescent="0.25">
      <c r="L1808" s="79" t="e">
        <f>VLOOKUP(H1808,'Doctors Data'!$I:$J,2,FALSE)</f>
        <v>#N/A</v>
      </c>
    </row>
    <row r="1809" spans="12:12" x14ac:dyDescent="0.25">
      <c r="L1809" s="79" t="e">
        <f>VLOOKUP(H1809,'Doctors Data'!$I:$J,2,FALSE)</f>
        <v>#N/A</v>
      </c>
    </row>
    <row r="1810" spans="12:12" x14ac:dyDescent="0.25">
      <c r="L1810" s="79" t="e">
        <f>VLOOKUP(H1810,'Doctors Data'!$I:$J,2,FALSE)</f>
        <v>#N/A</v>
      </c>
    </row>
    <row r="1811" spans="12:12" x14ac:dyDescent="0.25">
      <c r="L1811" s="79" t="e">
        <f>VLOOKUP(H1811,'Doctors Data'!$I:$J,2,FALSE)</f>
        <v>#N/A</v>
      </c>
    </row>
    <row r="1812" spans="12:12" x14ac:dyDescent="0.25">
      <c r="L1812" s="79" t="e">
        <f>VLOOKUP(H1812,'Doctors Data'!$I:$J,2,FALSE)</f>
        <v>#N/A</v>
      </c>
    </row>
    <row r="1813" spans="12:12" x14ac:dyDescent="0.25">
      <c r="L1813" s="79" t="e">
        <f>VLOOKUP(H1813,'Doctors Data'!$I:$J,2,FALSE)</f>
        <v>#N/A</v>
      </c>
    </row>
    <row r="1814" spans="12:12" x14ac:dyDescent="0.25">
      <c r="L1814" s="79" t="e">
        <f>VLOOKUP(H1814,'Doctors Data'!$I:$J,2,FALSE)</f>
        <v>#N/A</v>
      </c>
    </row>
    <row r="1815" spans="12:12" x14ac:dyDescent="0.25">
      <c r="L1815" s="79" t="e">
        <f>VLOOKUP(H1815,'Doctors Data'!$I:$J,2,FALSE)</f>
        <v>#N/A</v>
      </c>
    </row>
    <row r="1816" spans="12:12" x14ac:dyDescent="0.25">
      <c r="L1816" s="79" t="e">
        <f>VLOOKUP(H1816,'Doctors Data'!$I:$J,2,FALSE)</f>
        <v>#N/A</v>
      </c>
    </row>
    <row r="1817" spans="12:12" x14ac:dyDescent="0.25">
      <c r="L1817" s="79" t="e">
        <f>VLOOKUP(H1817,'Doctors Data'!$I:$J,2,FALSE)</f>
        <v>#N/A</v>
      </c>
    </row>
    <row r="1818" spans="12:12" x14ac:dyDescent="0.25">
      <c r="L1818" s="79" t="e">
        <f>VLOOKUP(H1818,'Doctors Data'!$I:$J,2,FALSE)</f>
        <v>#N/A</v>
      </c>
    </row>
    <row r="1819" spans="12:12" x14ac:dyDescent="0.25">
      <c r="L1819" s="79" t="e">
        <f>VLOOKUP(H1819,'Doctors Data'!$I:$J,2,FALSE)</f>
        <v>#N/A</v>
      </c>
    </row>
    <row r="1820" spans="12:12" x14ac:dyDescent="0.25">
      <c r="L1820" s="79" t="e">
        <f>VLOOKUP(H1820,'Doctors Data'!$I:$J,2,FALSE)</f>
        <v>#N/A</v>
      </c>
    </row>
    <row r="1821" spans="12:12" x14ac:dyDescent="0.25">
      <c r="L1821" s="79" t="e">
        <f>VLOOKUP(H1821,'Doctors Data'!$I:$J,2,FALSE)</f>
        <v>#N/A</v>
      </c>
    </row>
    <row r="1822" spans="12:12" x14ac:dyDescent="0.25">
      <c r="L1822" s="79" t="e">
        <f>VLOOKUP(H1822,'Doctors Data'!$I:$J,2,FALSE)</f>
        <v>#N/A</v>
      </c>
    </row>
    <row r="1823" spans="12:12" x14ac:dyDescent="0.25">
      <c r="L1823" s="79" t="e">
        <f>VLOOKUP(H1823,'Doctors Data'!$I:$J,2,FALSE)</f>
        <v>#N/A</v>
      </c>
    </row>
    <row r="1824" spans="12:12" x14ac:dyDescent="0.25">
      <c r="L1824" s="79" t="e">
        <f>VLOOKUP(H1824,'Doctors Data'!$I:$J,2,FALSE)</f>
        <v>#N/A</v>
      </c>
    </row>
    <row r="1825" spans="12:12" x14ac:dyDescent="0.25">
      <c r="L1825" s="79" t="e">
        <f>VLOOKUP(H1825,'Doctors Data'!$I:$J,2,FALSE)</f>
        <v>#N/A</v>
      </c>
    </row>
    <row r="1826" spans="12:12" x14ac:dyDescent="0.25">
      <c r="L1826" s="79" t="e">
        <f>VLOOKUP(H1826,'Doctors Data'!$I:$J,2,FALSE)</f>
        <v>#N/A</v>
      </c>
    </row>
    <row r="1827" spans="12:12" x14ac:dyDescent="0.25">
      <c r="L1827" s="79" t="e">
        <f>VLOOKUP(H1827,'Doctors Data'!$I:$J,2,FALSE)</f>
        <v>#N/A</v>
      </c>
    </row>
    <row r="1828" spans="12:12" x14ac:dyDescent="0.25">
      <c r="L1828" s="79" t="e">
        <f>VLOOKUP(H1828,'Doctors Data'!$I:$J,2,FALSE)</f>
        <v>#N/A</v>
      </c>
    </row>
    <row r="1829" spans="12:12" x14ac:dyDescent="0.25">
      <c r="L1829" s="79" t="e">
        <f>VLOOKUP(H1829,'Doctors Data'!$I:$J,2,FALSE)</f>
        <v>#N/A</v>
      </c>
    </row>
    <row r="1830" spans="12:12" x14ac:dyDescent="0.25">
      <c r="L1830" s="79" t="e">
        <f>VLOOKUP(H1830,'Doctors Data'!$I:$J,2,FALSE)</f>
        <v>#N/A</v>
      </c>
    </row>
    <row r="1831" spans="12:12" x14ac:dyDescent="0.25">
      <c r="L1831" s="79" t="e">
        <f>VLOOKUP(H1831,'Doctors Data'!$I:$J,2,FALSE)</f>
        <v>#N/A</v>
      </c>
    </row>
    <row r="1832" spans="12:12" x14ac:dyDescent="0.25">
      <c r="L1832" s="79" t="e">
        <f>VLOOKUP(H1832,'Doctors Data'!$I:$J,2,FALSE)</f>
        <v>#N/A</v>
      </c>
    </row>
    <row r="1833" spans="12:12" x14ac:dyDescent="0.25">
      <c r="L1833" s="79" t="e">
        <f>VLOOKUP(H1833,'Doctors Data'!$I:$J,2,FALSE)</f>
        <v>#N/A</v>
      </c>
    </row>
    <row r="1834" spans="12:12" x14ac:dyDescent="0.25">
      <c r="L1834" s="79" t="e">
        <f>VLOOKUP(H1834,'Doctors Data'!$I:$J,2,FALSE)</f>
        <v>#N/A</v>
      </c>
    </row>
    <row r="1835" spans="12:12" x14ac:dyDescent="0.25">
      <c r="L1835" s="79" t="e">
        <f>VLOOKUP(H1835,'Doctors Data'!$I:$J,2,FALSE)</f>
        <v>#N/A</v>
      </c>
    </row>
    <row r="1836" spans="12:12" x14ac:dyDescent="0.25">
      <c r="L1836" s="79" t="e">
        <f>VLOOKUP(H1836,'Doctors Data'!$I:$J,2,FALSE)</f>
        <v>#N/A</v>
      </c>
    </row>
    <row r="1837" spans="12:12" x14ac:dyDescent="0.25">
      <c r="L1837" s="79" t="e">
        <f>VLOOKUP(H1837,'Doctors Data'!$I:$J,2,FALSE)</f>
        <v>#N/A</v>
      </c>
    </row>
    <row r="1838" spans="12:12" x14ac:dyDescent="0.25">
      <c r="L1838" s="79" t="e">
        <f>VLOOKUP(H1838,'Doctors Data'!$I:$J,2,FALSE)</f>
        <v>#N/A</v>
      </c>
    </row>
    <row r="1839" spans="12:12" x14ac:dyDescent="0.25">
      <c r="L1839" s="79" t="e">
        <f>VLOOKUP(H1839,'Doctors Data'!$I:$J,2,FALSE)</f>
        <v>#N/A</v>
      </c>
    </row>
    <row r="1840" spans="12:12" x14ac:dyDescent="0.25">
      <c r="L1840" s="79" t="e">
        <f>VLOOKUP(H1840,'Doctors Data'!$I:$J,2,FALSE)</f>
        <v>#N/A</v>
      </c>
    </row>
    <row r="1841" spans="12:12" x14ac:dyDescent="0.25">
      <c r="L1841" s="79" t="e">
        <f>VLOOKUP(H1841,'Doctors Data'!$I:$J,2,FALSE)</f>
        <v>#N/A</v>
      </c>
    </row>
    <row r="1842" spans="12:12" x14ac:dyDescent="0.25">
      <c r="L1842" s="79" t="e">
        <f>VLOOKUP(H1842,'Doctors Data'!$I:$J,2,FALSE)</f>
        <v>#N/A</v>
      </c>
    </row>
    <row r="1843" spans="12:12" x14ac:dyDescent="0.25">
      <c r="L1843" s="79" t="e">
        <f>VLOOKUP(H1843,'Doctors Data'!$I:$J,2,FALSE)</f>
        <v>#N/A</v>
      </c>
    </row>
    <row r="1844" spans="12:12" x14ac:dyDescent="0.25">
      <c r="L1844" s="79" t="e">
        <f>VLOOKUP(H1844,'Doctors Data'!$I:$J,2,FALSE)</f>
        <v>#N/A</v>
      </c>
    </row>
    <row r="1845" spans="12:12" x14ac:dyDescent="0.25">
      <c r="L1845" s="79" t="e">
        <f>VLOOKUP(H1845,'Doctors Data'!$I:$J,2,FALSE)</f>
        <v>#N/A</v>
      </c>
    </row>
    <row r="1846" spans="12:12" x14ac:dyDescent="0.25">
      <c r="L1846" s="79" t="e">
        <f>VLOOKUP(H1846,'Doctors Data'!$I:$J,2,FALSE)</f>
        <v>#N/A</v>
      </c>
    </row>
    <row r="1847" spans="12:12" x14ac:dyDescent="0.25">
      <c r="L1847" s="79" t="e">
        <f>VLOOKUP(H1847,'Doctors Data'!$I:$J,2,FALSE)</f>
        <v>#N/A</v>
      </c>
    </row>
    <row r="1848" spans="12:12" x14ac:dyDescent="0.25">
      <c r="L1848" s="79" t="e">
        <f>VLOOKUP(H1848,'Doctors Data'!$I:$J,2,FALSE)</f>
        <v>#N/A</v>
      </c>
    </row>
    <row r="1849" spans="12:12" x14ac:dyDescent="0.25">
      <c r="L1849" s="79" t="e">
        <f>VLOOKUP(H1849,'Doctors Data'!$I:$J,2,FALSE)</f>
        <v>#N/A</v>
      </c>
    </row>
    <row r="1850" spans="12:12" x14ac:dyDescent="0.25">
      <c r="L1850" s="79" t="e">
        <f>VLOOKUP(H1850,'Doctors Data'!$I:$J,2,FALSE)</f>
        <v>#N/A</v>
      </c>
    </row>
    <row r="1851" spans="12:12" x14ac:dyDescent="0.25">
      <c r="L1851" s="79" t="e">
        <f>VLOOKUP(H1851,'Doctors Data'!$I:$J,2,FALSE)</f>
        <v>#N/A</v>
      </c>
    </row>
    <row r="1852" spans="12:12" x14ac:dyDescent="0.25">
      <c r="L1852" s="79" t="e">
        <f>VLOOKUP(H1852,'Doctors Data'!$I:$J,2,FALSE)</f>
        <v>#N/A</v>
      </c>
    </row>
    <row r="1853" spans="12:12" x14ac:dyDescent="0.25">
      <c r="L1853" s="79" t="e">
        <f>VLOOKUP(H1853,'Doctors Data'!$I:$J,2,FALSE)</f>
        <v>#N/A</v>
      </c>
    </row>
    <row r="1854" spans="12:12" x14ac:dyDescent="0.25">
      <c r="L1854" s="79" t="e">
        <f>VLOOKUP(H1854,'Doctors Data'!$I:$J,2,FALSE)</f>
        <v>#N/A</v>
      </c>
    </row>
    <row r="1855" spans="12:12" x14ac:dyDescent="0.25">
      <c r="L1855" s="79" t="e">
        <f>VLOOKUP(H1855,'Doctors Data'!$I:$J,2,FALSE)</f>
        <v>#N/A</v>
      </c>
    </row>
    <row r="1856" spans="12:12" x14ac:dyDescent="0.25">
      <c r="L1856" s="79" t="e">
        <f>VLOOKUP(H1856,'Doctors Data'!$I:$J,2,FALSE)</f>
        <v>#N/A</v>
      </c>
    </row>
    <row r="1857" spans="12:12" x14ac:dyDescent="0.25">
      <c r="L1857" s="79" t="e">
        <f>VLOOKUP(H1857,'Doctors Data'!$I:$J,2,FALSE)</f>
        <v>#N/A</v>
      </c>
    </row>
    <row r="1858" spans="12:12" x14ac:dyDescent="0.25">
      <c r="L1858" s="79" t="e">
        <f>VLOOKUP(H1858,'Doctors Data'!$I:$J,2,FALSE)</f>
        <v>#N/A</v>
      </c>
    </row>
    <row r="1859" spans="12:12" x14ac:dyDescent="0.25">
      <c r="L1859" s="79" t="e">
        <f>VLOOKUP(H1859,'Doctors Data'!$I:$J,2,FALSE)</f>
        <v>#N/A</v>
      </c>
    </row>
    <row r="1860" spans="12:12" x14ac:dyDescent="0.25">
      <c r="L1860" s="79" t="e">
        <f>VLOOKUP(H1860,'Doctors Data'!$I:$J,2,FALSE)</f>
        <v>#N/A</v>
      </c>
    </row>
    <row r="1861" spans="12:12" x14ac:dyDescent="0.25">
      <c r="L1861" s="79" t="e">
        <f>VLOOKUP(H1861,'Doctors Data'!$I:$J,2,FALSE)</f>
        <v>#N/A</v>
      </c>
    </row>
    <row r="1862" spans="12:12" x14ac:dyDescent="0.25">
      <c r="L1862" s="79" t="e">
        <f>VLOOKUP(H1862,'Doctors Data'!$I:$J,2,FALSE)</f>
        <v>#N/A</v>
      </c>
    </row>
    <row r="1863" spans="12:12" x14ac:dyDescent="0.25">
      <c r="L1863" s="79" t="e">
        <f>VLOOKUP(H1863,'Doctors Data'!$I:$J,2,FALSE)</f>
        <v>#N/A</v>
      </c>
    </row>
    <row r="1864" spans="12:12" x14ac:dyDescent="0.25">
      <c r="L1864" s="79" t="e">
        <f>VLOOKUP(H1864,'Doctors Data'!$I:$J,2,FALSE)</f>
        <v>#N/A</v>
      </c>
    </row>
    <row r="1865" spans="12:12" x14ac:dyDescent="0.25">
      <c r="L1865" s="79" t="e">
        <f>VLOOKUP(H1865,'Doctors Data'!$I:$J,2,FALSE)</f>
        <v>#N/A</v>
      </c>
    </row>
    <row r="1866" spans="12:12" x14ac:dyDescent="0.25">
      <c r="L1866" s="79" t="e">
        <f>VLOOKUP(H1866,'Doctors Data'!$I:$J,2,FALSE)</f>
        <v>#N/A</v>
      </c>
    </row>
    <row r="1867" spans="12:12" x14ac:dyDescent="0.25">
      <c r="L1867" s="79" t="e">
        <f>VLOOKUP(H1867,'Doctors Data'!$I:$J,2,FALSE)</f>
        <v>#N/A</v>
      </c>
    </row>
    <row r="1868" spans="12:12" x14ac:dyDescent="0.25">
      <c r="L1868" s="79" t="e">
        <f>VLOOKUP(H1868,'Doctors Data'!$I:$J,2,FALSE)</f>
        <v>#N/A</v>
      </c>
    </row>
    <row r="1869" spans="12:12" x14ac:dyDescent="0.25">
      <c r="L1869" s="79" t="e">
        <f>VLOOKUP(H1869,'Doctors Data'!$I:$J,2,FALSE)</f>
        <v>#N/A</v>
      </c>
    </row>
    <row r="1870" spans="12:12" x14ac:dyDescent="0.25">
      <c r="L1870" s="79" t="e">
        <f>VLOOKUP(H1870,'Doctors Data'!$I:$J,2,FALSE)</f>
        <v>#N/A</v>
      </c>
    </row>
    <row r="1871" spans="12:12" x14ac:dyDescent="0.25">
      <c r="L1871" s="79" t="e">
        <f>VLOOKUP(H1871,'Doctors Data'!$I:$J,2,FALSE)</f>
        <v>#N/A</v>
      </c>
    </row>
    <row r="1872" spans="12:12" x14ac:dyDescent="0.25">
      <c r="L1872" s="79" t="e">
        <f>VLOOKUP(H1872,'Doctors Data'!$I:$J,2,FALSE)</f>
        <v>#N/A</v>
      </c>
    </row>
    <row r="1873" spans="12:12" x14ac:dyDescent="0.25">
      <c r="L1873" s="79" t="e">
        <f>VLOOKUP(H1873,'Doctors Data'!$I:$J,2,FALSE)</f>
        <v>#N/A</v>
      </c>
    </row>
    <row r="1874" spans="12:12" x14ac:dyDescent="0.25">
      <c r="L1874" s="79" t="e">
        <f>VLOOKUP(H1874,'Doctors Data'!$I:$J,2,FALSE)</f>
        <v>#N/A</v>
      </c>
    </row>
    <row r="1875" spans="12:12" x14ac:dyDescent="0.25">
      <c r="L1875" s="79" t="e">
        <f>VLOOKUP(H1875,'Doctors Data'!$I:$J,2,FALSE)</f>
        <v>#N/A</v>
      </c>
    </row>
    <row r="1876" spans="12:12" x14ac:dyDescent="0.25">
      <c r="L1876" s="79" t="e">
        <f>VLOOKUP(H1876,'Doctors Data'!$I:$J,2,FALSE)</f>
        <v>#N/A</v>
      </c>
    </row>
    <row r="1877" spans="12:12" x14ac:dyDescent="0.25">
      <c r="L1877" s="79" t="e">
        <f>VLOOKUP(H1877,'Doctors Data'!$I:$J,2,FALSE)</f>
        <v>#N/A</v>
      </c>
    </row>
    <row r="1878" spans="12:12" x14ac:dyDescent="0.25">
      <c r="L1878" s="79" t="e">
        <f>VLOOKUP(H1878,'Doctors Data'!$I:$J,2,FALSE)</f>
        <v>#N/A</v>
      </c>
    </row>
    <row r="1879" spans="12:12" x14ac:dyDescent="0.25">
      <c r="L1879" s="79" t="e">
        <f>VLOOKUP(H1879,'Doctors Data'!$I:$J,2,FALSE)</f>
        <v>#N/A</v>
      </c>
    </row>
    <row r="1880" spans="12:12" x14ac:dyDescent="0.25">
      <c r="L1880" s="79" t="e">
        <f>VLOOKUP(H1880,'Doctors Data'!$I:$J,2,FALSE)</f>
        <v>#N/A</v>
      </c>
    </row>
    <row r="1881" spans="12:12" x14ac:dyDescent="0.25">
      <c r="L1881" s="79" t="e">
        <f>VLOOKUP(H1881,'Doctors Data'!$I:$J,2,FALSE)</f>
        <v>#N/A</v>
      </c>
    </row>
    <row r="1882" spans="12:12" x14ac:dyDescent="0.25">
      <c r="L1882" s="79" t="e">
        <f>VLOOKUP(H1882,'Doctors Data'!$I:$J,2,FALSE)</f>
        <v>#N/A</v>
      </c>
    </row>
    <row r="1883" spans="12:12" x14ac:dyDescent="0.25">
      <c r="L1883" s="79" t="e">
        <f>VLOOKUP(H1883,'Doctors Data'!$I:$J,2,FALSE)</f>
        <v>#N/A</v>
      </c>
    </row>
    <row r="1884" spans="12:12" x14ac:dyDescent="0.25">
      <c r="L1884" s="79" t="e">
        <f>VLOOKUP(H1884,'Doctors Data'!$I:$J,2,FALSE)</f>
        <v>#N/A</v>
      </c>
    </row>
    <row r="1885" spans="12:12" x14ac:dyDescent="0.25">
      <c r="L1885" s="79" t="e">
        <f>VLOOKUP(H1885,'Doctors Data'!$I:$J,2,FALSE)</f>
        <v>#N/A</v>
      </c>
    </row>
    <row r="1886" spans="12:12" x14ac:dyDescent="0.25">
      <c r="L1886" s="79" t="e">
        <f>VLOOKUP(H1886,'Doctors Data'!$I:$J,2,FALSE)</f>
        <v>#N/A</v>
      </c>
    </row>
    <row r="1887" spans="12:12" x14ac:dyDescent="0.25">
      <c r="L1887" s="79" t="e">
        <f>VLOOKUP(H1887,'Doctors Data'!$I:$J,2,FALSE)</f>
        <v>#N/A</v>
      </c>
    </row>
    <row r="1888" spans="12:12" x14ac:dyDescent="0.25">
      <c r="L1888" s="79" t="e">
        <f>VLOOKUP(H1888,'Doctors Data'!$I:$J,2,FALSE)</f>
        <v>#N/A</v>
      </c>
    </row>
    <row r="1889" spans="12:12" x14ac:dyDescent="0.25">
      <c r="L1889" s="79" t="e">
        <f>VLOOKUP(H1889,'Doctors Data'!$I:$J,2,FALSE)</f>
        <v>#N/A</v>
      </c>
    </row>
    <row r="1890" spans="12:12" x14ac:dyDescent="0.25">
      <c r="L1890" s="79" t="e">
        <f>VLOOKUP(H1890,'Doctors Data'!$I:$J,2,FALSE)</f>
        <v>#N/A</v>
      </c>
    </row>
    <row r="1891" spans="12:12" x14ac:dyDescent="0.25">
      <c r="L1891" s="79" t="e">
        <f>VLOOKUP(H1891,'Doctors Data'!$I:$J,2,FALSE)</f>
        <v>#N/A</v>
      </c>
    </row>
    <row r="1892" spans="12:12" x14ac:dyDescent="0.25">
      <c r="L1892" s="79" t="e">
        <f>VLOOKUP(H1892,'Doctors Data'!$I:$J,2,FALSE)</f>
        <v>#N/A</v>
      </c>
    </row>
    <row r="1893" spans="12:12" x14ac:dyDescent="0.25">
      <c r="L1893" s="79" t="e">
        <f>VLOOKUP(H1893,'Doctors Data'!$I:$J,2,FALSE)</f>
        <v>#N/A</v>
      </c>
    </row>
    <row r="1894" spans="12:12" x14ac:dyDescent="0.25">
      <c r="L1894" s="79" t="e">
        <f>VLOOKUP(H1894,'Doctors Data'!$I:$J,2,FALSE)</f>
        <v>#N/A</v>
      </c>
    </row>
    <row r="1895" spans="12:12" x14ac:dyDescent="0.25">
      <c r="L1895" s="79" t="e">
        <f>VLOOKUP(H1895,'Doctors Data'!$I:$J,2,FALSE)</f>
        <v>#N/A</v>
      </c>
    </row>
    <row r="1896" spans="12:12" x14ac:dyDescent="0.25">
      <c r="L1896" s="79" t="e">
        <f>VLOOKUP(H1896,'Doctors Data'!$I:$J,2,FALSE)</f>
        <v>#N/A</v>
      </c>
    </row>
    <row r="1897" spans="12:12" x14ac:dyDescent="0.25">
      <c r="L1897" s="79" t="e">
        <f>VLOOKUP(H1897,'Doctors Data'!$I:$J,2,FALSE)</f>
        <v>#N/A</v>
      </c>
    </row>
    <row r="1898" spans="12:12" x14ac:dyDescent="0.25">
      <c r="L1898" s="79" t="e">
        <f>VLOOKUP(H1898,'Doctors Data'!$I:$J,2,FALSE)</f>
        <v>#N/A</v>
      </c>
    </row>
    <row r="1899" spans="12:12" x14ac:dyDescent="0.25">
      <c r="L1899" s="79" t="e">
        <f>VLOOKUP(H1899,'Doctors Data'!$I:$J,2,FALSE)</f>
        <v>#N/A</v>
      </c>
    </row>
    <row r="1900" spans="12:12" x14ac:dyDescent="0.25">
      <c r="L1900" s="79" t="e">
        <f>VLOOKUP(H1900,'Doctors Data'!$I:$J,2,FALSE)</f>
        <v>#N/A</v>
      </c>
    </row>
    <row r="1901" spans="12:12" x14ac:dyDescent="0.25">
      <c r="L1901" s="79" t="e">
        <f>VLOOKUP(H1901,'Doctors Data'!$I:$J,2,FALSE)</f>
        <v>#N/A</v>
      </c>
    </row>
    <row r="1902" spans="12:12" x14ac:dyDescent="0.25">
      <c r="L1902" s="79" t="e">
        <f>VLOOKUP(H1902,'Doctors Data'!$I:$J,2,FALSE)</f>
        <v>#N/A</v>
      </c>
    </row>
    <row r="1903" spans="12:12" x14ac:dyDescent="0.25">
      <c r="L1903" s="79" t="e">
        <f>VLOOKUP(H1903,'Doctors Data'!$I:$J,2,FALSE)</f>
        <v>#N/A</v>
      </c>
    </row>
    <row r="1904" spans="12:12" x14ac:dyDescent="0.25">
      <c r="L1904" s="79" t="e">
        <f>VLOOKUP(H1904,'Doctors Data'!$I:$J,2,FALSE)</f>
        <v>#N/A</v>
      </c>
    </row>
    <row r="1905" spans="12:12" x14ac:dyDescent="0.25">
      <c r="L1905" s="79" t="e">
        <f>VLOOKUP(H1905,'Doctors Data'!$I:$J,2,FALSE)</f>
        <v>#N/A</v>
      </c>
    </row>
    <row r="1906" spans="12:12" x14ac:dyDescent="0.25">
      <c r="L1906" s="79" t="e">
        <f>VLOOKUP(H1906,'Doctors Data'!$I:$J,2,FALSE)</f>
        <v>#N/A</v>
      </c>
    </row>
    <row r="1907" spans="12:12" x14ac:dyDescent="0.25">
      <c r="L1907" s="79" t="e">
        <f>VLOOKUP(H1907,'Doctors Data'!$I:$J,2,FALSE)</f>
        <v>#N/A</v>
      </c>
    </row>
    <row r="1908" spans="12:12" x14ac:dyDescent="0.25">
      <c r="L1908" s="79" t="e">
        <f>VLOOKUP(H1908,'Doctors Data'!$I:$J,2,FALSE)</f>
        <v>#N/A</v>
      </c>
    </row>
    <row r="1909" spans="12:12" x14ac:dyDescent="0.25">
      <c r="L1909" s="79" t="e">
        <f>VLOOKUP(H1909,'Doctors Data'!$I:$J,2,FALSE)</f>
        <v>#N/A</v>
      </c>
    </row>
    <row r="1910" spans="12:12" x14ac:dyDescent="0.25">
      <c r="L1910" s="79" t="e">
        <f>VLOOKUP(H1910,'Doctors Data'!$I:$J,2,FALSE)</f>
        <v>#N/A</v>
      </c>
    </row>
    <row r="1911" spans="12:12" x14ac:dyDescent="0.25">
      <c r="L1911" s="79" t="e">
        <f>VLOOKUP(H1911,'Doctors Data'!$I:$J,2,FALSE)</f>
        <v>#N/A</v>
      </c>
    </row>
    <row r="1912" spans="12:12" x14ac:dyDescent="0.25">
      <c r="L1912" s="79" t="e">
        <f>VLOOKUP(H1912,'Doctors Data'!$I:$J,2,FALSE)</f>
        <v>#N/A</v>
      </c>
    </row>
    <row r="1913" spans="12:12" x14ac:dyDescent="0.25">
      <c r="L1913" s="79" t="e">
        <f>VLOOKUP(H1913,'Doctors Data'!$I:$J,2,FALSE)</f>
        <v>#N/A</v>
      </c>
    </row>
    <row r="1914" spans="12:12" x14ac:dyDescent="0.25">
      <c r="L1914" s="79" t="e">
        <f>VLOOKUP(H1914,'Doctors Data'!$I:$J,2,FALSE)</f>
        <v>#N/A</v>
      </c>
    </row>
    <row r="1915" spans="12:12" x14ac:dyDescent="0.25">
      <c r="L1915" s="79" t="e">
        <f>VLOOKUP(H1915,'Doctors Data'!$I:$J,2,FALSE)</f>
        <v>#N/A</v>
      </c>
    </row>
    <row r="1916" spans="12:12" x14ac:dyDescent="0.25">
      <c r="L1916" s="79" t="e">
        <f>VLOOKUP(H1916,'Doctors Data'!$I:$J,2,FALSE)</f>
        <v>#N/A</v>
      </c>
    </row>
    <row r="1917" spans="12:12" x14ac:dyDescent="0.25">
      <c r="L1917" s="79" t="e">
        <f>VLOOKUP(H1917,'Doctors Data'!$I:$J,2,FALSE)</f>
        <v>#N/A</v>
      </c>
    </row>
    <row r="1918" spans="12:12" x14ac:dyDescent="0.25">
      <c r="L1918" s="79" t="e">
        <f>VLOOKUP(H1918,'Doctors Data'!$I:$J,2,FALSE)</f>
        <v>#N/A</v>
      </c>
    </row>
    <row r="1919" spans="12:12" x14ac:dyDescent="0.25">
      <c r="L1919" s="79" t="e">
        <f>VLOOKUP(H1919,'Doctors Data'!$I:$J,2,FALSE)</f>
        <v>#N/A</v>
      </c>
    </row>
    <row r="1920" spans="12:12" x14ac:dyDescent="0.25">
      <c r="L1920" s="79" t="e">
        <f>VLOOKUP(H1920,'Doctors Data'!$I:$J,2,FALSE)</f>
        <v>#N/A</v>
      </c>
    </row>
    <row r="1921" spans="12:12" x14ac:dyDescent="0.25">
      <c r="L1921" s="79" t="e">
        <f>VLOOKUP(H1921,'Doctors Data'!$I:$J,2,FALSE)</f>
        <v>#N/A</v>
      </c>
    </row>
    <row r="1922" spans="12:12" x14ac:dyDescent="0.25">
      <c r="L1922" s="79" t="e">
        <f>VLOOKUP(H1922,'Doctors Data'!$I:$J,2,FALSE)</f>
        <v>#N/A</v>
      </c>
    </row>
    <row r="1923" spans="12:12" x14ac:dyDescent="0.25">
      <c r="L1923" s="79" t="e">
        <f>VLOOKUP(H1923,'Doctors Data'!$I:$J,2,FALSE)</f>
        <v>#N/A</v>
      </c>
    </row>
    <row r="1924" spans="12:12" x14ac:dyDescent="0.25">
      <c r="L1924" s="79" t="e">
        <f>VLOOKUP(H1924,'Doctors Data'!$I:$J,2,FALSE)</f>
        <v>#N/A</v>
      </c>
    </row>
    <row r="1925" spans="12:12" x14ac:dyDescent="0.25">
      <c r="L1925" s="79" t="e">
        <f>VLOOKUP(H1925,'Doctors Data'!$I:$J,2,FALSE)</f>
        <v>#N/A</v>
      </c>
    </row>
    <row r="1926" spans="12:12" x14ac:dyDescent="0.25">
      <c r="L1926" s="79" t="e">
        <f>VLOOKUP(H1926,'Doctors Data'!$I:$J,2,FALSE)</f>
        <v>#N/A</v>
      </c>
    </row>
    <row r="1927" spans="12:12" x14ac:dyDescent="0.25">
      <c r="L1927" s="79" t="e">
        <f>VLOOKUP(H1927,'Doctors Data'!$I:$J,2,FALSE)</f>
        <v>#N/A</v>
      </c>
    </row>
    <row r="1928" spans="12:12" x14ac:dyDescent="0.25">
      <c r="L1928" s="79" t="e">
        <f>VLOOKUP(H1928,'Doctors Data'!$I:$J,2,FALSE)</f>
        <v>#N/A</v>
      </c>
    </row>
    <row r="1929" spans="12:12" x14ac:dyDescent="0.25">
      <c r="L1929" s="79" t="e">
        <f>VLOOKUP(H1929,'Doctors Data'!$I:$J,2,FALSE)</f>
        <v>#N/A</v>
      </c>
    </row>
    <row r="1930" spans="12:12" x14ac:dyDescent="0.25">
      <c r="L1930" s="79" t="e">
        <f>VLOOKUP(H1930,'Doctors Data'!$I:$J,2,FALSE)</f>
        <v>#N/A</v>
      </c>
    </row>
    <row r="1931" spans="12:12" x14ac:dyDescent="0.25">
      <c r="L1931" s="79" t="e">
        <f>VLOOKUP(H1931,'Doctors Data'!$I:$J,2,FALSE)</f>
        <v>#N/A</v>
      </c>
    </row>
    <row r="1932" spans="12:12" x14ac:dyDescent="0.25">
      <c r="L1932" s="79" t="e">
        <f>VLOOKUP(H1932,'Doctors Data'!$I:$J,2,FALSE)</f>
        <v>#N/A</v>
      </c>
    </row>
    <row r="1933" spans="12:12" x14ac:dyDescent="0.25">
      <c r="L1933" s="79" t="e">
        <f>VLOOKUP(H1933,'Doctors Data'!$I:$J,2,FALSE)</f>
        <v>#N/A</v>
      </c>
    </row>
    <row r="1934" spans="12:12" x14ac:dyDescent="0.25">
      <c r="L1934" s="79" t="e">
        <f>VLOOKUP(H1934,'Doctors Data'!$I:$J,2,FALSE)</f>
        <v>#N/A</v>
      </c>
    </row>
    <row r="1935" spans="12:12" x14ac:dyDescent="0.25">
      <c r="L1935" s="79" t="e">
        <f>VLOOKUP(H1935,'Doctors Data'!$I:$J,2,FALSE)</f>
        <v>#N/A</v>
      </c>
    </row>
    <row r="1936" spans="12:12" x14ac:dyDescent="0.25">
      <c r="L1936" s="79" t="e">
        <f>VLOOKUP(H1936,'Doctors Data'!$I:$J,2,FALSE)</f>
        <v>#N/A</v>
      </c>
    </row>
    <row r="1937" spans="12:12" x14ac:dyDescent="0.25">
      <c r="L1937" s="79" t="e">
        <f>VLOOKUP(H1937,'Doctors Data'!$I:$J,2,FALSE)</f>
        <v>#N/A</v>
      </c>
    </row>
    <row r="1938" spans="12:12" x14ac:dyDescent="0.25">
      <c r="L1938" s="79" t="e">
        <f>VLOOKUP(H1938,'Doctors Data'!$I:$J,2,FALSE)</f>
        <v>#N/A</v>
      </c>
    </row>
    <row r="1939" spans="12:12" x14ac:dyDescent="0.25">
      <c r="L1939" s="79" t="e">
        <f>VLOOKUP(H1939,'Doctors Data'!$I:$J,2,FALSE)</f>
        <v>#N/A</v>
      </c>
    </row>
    <row r="1940" spans="12:12" x14ac:dyDescent="0.25">
      <c r="L1940" s="79" t="e">
        <f>VLOOKUP(H1940,'Doctors Data'!$I:$J,2,FALSE)</f>
        <v>#N/A</v>
      </c>
    </row>
    <row r="1941" spans="12:12" x14ac:dyDescent="0.25">
      <c r="L1941" s="79" t="e">
        <f>VLOOKUP(H1941,'Doctors Data'!$I:$J,2,FALSE)</f>
        <v>#N/A</v>
      </c>
    </row>
    <row r="1942" spans="12:12" x14ac:dyDescent="0.25">
      <c r="L1942" s="79" t="e">
        <f>VLOOKUP(H1942,'Doctors Data'!$I:$J,2,FALSE)</f>
        <v>#N/A</v>
      </c>
    </row>
    <row r="1943" spans="12:12" x14ac:dyDescent="0.25">
      <c r="L1943" s="79" t="e">
        <f>VLOOKUP(H1943,'Doctors Data'!$I:$J,2,FALSE)</f>
        <v>#N/A</v>
      </c>
    </row>
    <row r="1944" spans="12:12" x14ac:dyDescent="0.25">
      <c r="L1944" s="79" t="e">
        <f>VLOOKUP(H1944,'Doctors Data'!$I:$J,2,FALSE)</f>
        <v>#N/A</v>
      </c>
    </row>
    <row r="1945" spans="12:12" x14ac:dyDescent="0.25">
      <c r="L1945" s="79" t="e">
        <f>VLOOKUP(H1945,'Doctors Data'!$I:$J,2,FALSE)</f>
        <v>#N/A</v>
      </c>
    </row>
    <row r="1946" spans="12:12" x14ac:dyDescent="0.25">
      <c r="L1946" s="79" t="e">
        <f>VLOOKUP(H1946,'Doctors Data'!$I:$J,2,FALSE)</f>
        <v>#N/A</v>
      </c>
    </row>
    <row r="1947" spans="12:12" x14ac:dyDescent="0.25">
      <c r="L1947" s="79" t="e">
        <f>VLOOKUP(H1947,'Doctors Data'!$I:$J,2,FALSE)</f>
        <v>#N/A</v>
      </c>
    </row>
    <row r="1948" spans="12:12" x14ac:dyDescent="0.25">
      <c r="L1948" s="79" t="e">
        <f>VLOOKUP(H1948,'Doctors Data'!$I:$J,2,FALSE)</f>
        <v>#N/A</v>
      </c>
    </row>
    <row r="1949" spans="12:12" x14ac:dyDescent="0.25">
      <c r="L1949" s="79" t="e">
        <f>VLOOKUP(H1949,'Doctors Data'!$I:$J,2,FALSE)</f>
        <v>#N/A</v>
      </c>
    </row>
    <row r="1950" spans="12:12" x14ac:dyDescent="0.25">
      <c r="L1950" s="79" t="e">
        <f>VLOOKUP(H1950,'Doctors Data'!$I:$J,2,FALSE)</f>
        <v>#N/A</v>
      </c>
    </row>
    <row r="1951" spans="12:12" x14ac:dyDescent="0.25">
      <c r="L1951" s="79" t="e">
        <f>VLOOKUP(H1951,'Doctors Data'!$I:$J,2,FALSE)</f>
        <v>#N/A</v>
      </c>
    </row>
    <row r="1952" spans="12:12" x14ac:dyDescent="0.25">
      <c r="L1952" s="79" t="e">
        <f>VLOOKUP(H1952,'Doctors Data'!$I:$J,2,FALSE)</f>
        <v>#N/A</v>
      </c>
    </row>
    <row r="1953" spans="12:12" x14ac:dyDescent="0.25">
      <c r="L1953" s="79" t="e">
        <f>VLOOKUP(H1953,'Doctors Data'!$I:$J,2,FALSE)</f>
        <v>#N/A</v>
      </c>
    </row>
    <row r="1954" spans="12:12" x14ac:dyDescent="0.25">
      <c r="L1954" s="79" t="e">
        <f>VLOOKUP(H1954,'Doctors Data'!$I:$J,2,FALSE)</f>
        <v>#N/A</v>
      </c>
    </row>
    <row r="1955" spans="12:12" x14ac:dyDescent="0.25">
      <c r="L1955" s="79" t="e">
        <f>VLOOKUP(H1955,'Doctors Data'!$I:$J,2,FALSE)</f>
        <v>#N/A</v>
      </c>
    </row>
    <row r="1956" spans="12:12" x14ac:dyDescent="0.25">
      <c r="L1956" s="79" t="e">
        <f>VLOOKUP(H1956,'Doctors Data'!$I:$J,2,FALSE)</f>
        <v>#N/A</v>
      </c>
    </row>
    <row r="1957" spans="12:12" x14ac:dyDescent="0.25">
      <c r="L1957" s="79" t="e">
        <f>VLOOKUP(H1957,'Doctors Data'!$I:$J,2,FALSE)</f>
        <v>#N/A</v>
      </c>
    </row>
    <row r="1958" spans="12:12" x14ac:dyDescent="0.25">
      <c r="L1958" s="79" t="e">
        <f>VLOOKUP(H1958,'Doctors Data'!$I:$J,2,FALSE)</f>
        <v>#N/A</v>
      </c>
    </row>
    <row r="1959" spans="12:12" x14ac:dyDescent="0.25">
      <c r="L1959" s="79" t="e">
        <f>VLOOKUP(H1959,'Doctors Data'!$I:$J,2,FALSE)</f>
        <v>#N/A</v>
      </c>
    </row>
    <row r="1960" spans="12:12" x14ac:dyDescent="0.25">
      <c r="L1960" s="79" t="e">
        <f>VLOOKUP(H1960,'Doctors Data'!$I:$J,2,FALSE)</f>
        <v>#N/A</v>
      </c>
    </row>
    <row r="1961" spans="12:12" x14ac:dyDescent="0.25">
      <c r="L1961" s="79" t="e">
        <f>VLOOKUP(H1961,'Doctors Data'!$I:$J,2,FALSE)</f>
        <v>#N/A</v>
      </c>
    </row>
    <row r="1962" spans="12:12" x14ac:dyDescent="0.25">
      <c r="L1962" s="79" t="e">
        <f>VLOOKUP(H1962,'Doctors Data'!$I:$J,2,FALSE)</f>
        <v>#N/A</v>
      </c>
    </row>
    <row r="1963" spans="12:12" x14ac:dyDescent="0.25">
      <c r="L1963" s="79" t="e">
        <f>VLOOKUP(H1963,'Doctors Data'!$I:$J,2,FALSE)</f>
        <v>#N/A</v>
      </c>
    </row>
    <row r="1964" spans="12:12" x14ac:dyDescent="0.25">
      <c r="L1964" s="79" t="e">
        <f>VLOOKUP(H1964,'Doctors Data'!$I:$J,2,FALSE)</f>
        <v>#N/A</v>
      </c>
    </row>
    <row r="1965" spans="12:12" x14ac:dyDescent="0.25">
      <c r="L1965" s="79" t="e">
        <f>VLOOKUP(H1965,'Doctors Data'!$I:$J,2,FALSE)</f>
        <v>#N/A</v>
      </c>
    </row>
    <row r="1966" spans="12:12" x14ac:dyDescent="0.25">
      <c r="L1966" s="79" t="e">
        <f>VLOOKUP(H1966,'Doctors Data'!$I:$J,2,FALSE)</f>
        <v>#N/A</v>
      </c>
    </row>
    <row r="1967" spans="12:12" x14ac:dyDescent="0.25">
      <c r="L1967" s="79" t="e">
        <f>VLOOKUP(H1967,'Doctors Data'!$I:$J,2,FALSE)</f>
        <v>#N/A</v>
      </c>
    </row>
    <row r="1968" spans="12:12" x14ac:dyDescent="0.25">
      <c r="L1968" s="79" t="e">
        <f>VLOOKUP(H1968,'Doctors Data'!$I:$J,2,FALSE)</f>
        <v>#N/A</v>
      </c>
    </row>
    <row r="1969" spans="12:12" x14ac:dyDescent="0.25">
      <c r="L1969" s="79" t="e">
        <f>VLOOKUP(H1969,'Doctors Data'!$I:$J,2,FALSE)</f>
        <v>#N/A</v>
      </c>
    </row>
    <row r="1970" spans="12:12" x14ac:dyDescent="0.25">
      <c r="L1970" s="79" t="e">
        <f>VLOOKUP(H1970,'Doctors Data'!$I:$J,2,FALSE)</f>
        <v>#N/A</v>
      </c>
    </row>
    <row r="1971" spans="12:12" x14ac:dyDescent="0.25">
      <c r="L1971" s="79" t="e">
        <f>VLOOKUP(H1971,'Doctors Data'!$I:$J,2,FALSE)</f>
        <v>#N/A</v>
      </c>
    </row>
    <row r="1972" spans="12:12" x14ac:dyDescent="0.25">
      <c r="L1972" s="79" t="e">
        <f>VLOOKUP(H1972,'Doctors Data'!$I:$J,2,FALSE)</f>
        <v>#N/A</v>
      </c>
    </row>
    <row r="1973" spans="12:12" x14ac:dyDescent="0.25">
      <c r="L1973" s="79" t="e">
        <f>VLOOKUP(H1973,'Doctors Data'!$I:$J,2,FALSE)</f>
        <v>#N/A</v>
      </c>
    </row>
    <row r="1974" spans="12:12" x14ac:dyDescent="0.25">
      <c r="L1974" s="79" t="e">
        <f>VLOOKUP(H1974,'Doctors Data'!$I:$J,2,FALSE)</f>
        <v>#N/A</v>
      </c>
    </row>
    <row r="1975" spans="12:12" x14ac:dyDescent="0.25">
      <c r="L1975" s="79" t="e">
        <f>VLOOKUP(H1975,'Doctors Data'!$I:$J,2,FALSE)</f>
        <v>#N/A</v>
      </c>
    </row>
    <row r="1976" spans="12:12" x14ac:dyDescent="0.25">
      <c r="L1976" s="79" t="e">
        <f>VLOOKUP(H1976,'Doctors Data'!$I:$J,2,FALSE)</f>
        <v>#N/A</v>
      </c>
    </row>
    <row r="1977" spans="12:12" x14ac:dyDescent="0.25">
      <c r="L1977" s="79" t="e">
        <f>VLOOKUP(H1977,'Doctors Data'!$I:$J,2,FALSE)</f>
        <v>#N/A</v>
      </c>
    </row>
    <row r="1978" spans="12:12" x14ac:dyDescent="0.25">
      <c r="L1978" s="79" t="e">
        <f>VLOOKUP(H1978,'Doctors Data'!$I:$J,2,FALSE)</f>
        <v>#N/A</v>
      </c>
    </row>
    <row r="1979" spans="12:12" x14ac:dyDescent="0.25">
      <c r="L1979" s="79" t="e">
        <f>VLOOKUP(H1979,'Doctors Data'!$I:$J,2,FALSE)</f>
        <v>#N/A</v>
      </c>
    </row>
    <row r="1980" spans="12:12" x14ac:dyDescent="0.25">
      <c r="L1980" s="79" t="e">
        <f>VLOOKUP(H1980,'Doctors Data'!$I:$J,2,FALSE)</f>
        <v>#N/A</v>
      </c>
    </row>
    <row r="1981" spans="12:12" x14ac:dyDescent="0.25">
      <c r="L1981" s="79" t="e">
        <f>VLOOKUP(H1981,'Doctors Data'!$I:$J,2,FALSE)</f>
        <v>#N/A</v>
      </c>
    </row>
    <row r="1982" spans="12:12" x14ac:dyDescent="0.25">
      <c r="L1982" s="79" t="e">
        <f>VLOOKUP(H1982,'Doctors Data'!$I:$J,2,FALSE)</f>
        <v>#N/A</v>
      </c>
    </row>
    <row r="1983" spans="12:12" x14ac:dyDescent="0.25">
      <c r="L1983" s="79" t="e">
        <f>VLOOKUP(H1983,'Doctors Data'!$I:$J,2,FALSE)</f>
        <v>#N/A</v>
      </c>
    </row>
    <row r="1984" spans="12:12" x14ac:dyDescent="0.25">
      <c r="L1984" s="79" t="e">
        <f>VLOOKUP(H1984,'Doctors Data'!$I:$J,2,FALSE)</f>
        <v>#N/A</v>
      </c>
    </row>
    <row r="1985" spans="12:12" x14ac:dyDescent="0.25">
      <c r="L1985" s="79" t="e">
        <f>VLOOKUP(H1985,'Doctors Data'!$I:$J,2,FALSE)</f>
        <v>#N/A</v>
      </c>
    </row>
    <row r="1986" spans="12:12" x14ac:dyDescent="0.25">
      <c r="L1986" s="79" t="e">
        <f>VLOOKUP(H1986,'Doctors Data'!$I:$J,2,FALSE)</f>
        <v>#N/A</v>
      </c>
    </row>
    <row r="1987" spans="12:12" x14ac:dyDescent="0.25">
      <c r="L1987" s="79" t="e">
        <f>VLOOKUP(H1987,'Doctors Data'!$I:$J,2,FALSE)</f>
        <v>#N/A</v>
      </c>
    </row>
    <row r="1988" spans="12:12" x14ac:dyDescent="0.25">
      <c r="L1988" s="79" t="e">
        <f>VLOOKUP(H1988,'Doctors Data'!$I:$J,2,FALSE)</f>
        <v>#N/A</v>
      </c>
    </row>
    <row r="1989" spans="12:12" x14ac:dyDescent="0.25">
      <c r="L1989" s="79" t="e">
        <f>VLOOKUP(H1989,'Doctors Data'!$I:$J,2,FALSE)</f>
        <v>#N/A</v>
      </c>
    </row>
    <row r="1990" spans="12:12" x14ac:dyDescent="0.25">
      <c r="L1990" s="79" t="e">
        <f>VLOOKUP(H1990,'Doctors Data'!$I:$J,2,FALSE)</f>
        <v>#N/A</v>
      </c>
    </row>
    <row r="1991" spans="12:12" x14ac:dyDescent="0.25">
      <c r="L1991" s="79" t="e">
        <f>VLOOKUP(H1991,'Doctors Data'!$I:$J,2,FALSE)</f>
        <v>#N/A</v>
      </c>
    </row>
    <row r="1992" spans="12:12" x14ac:dyDescent="0.25">
      <c r="L1992" s="79" t="e">
        <f>VLOOKUP(H1992,'Doctors Data'!$I:$J,2,FALSE)</f>
        <v>#N/A</v>
      </c>
    </row>
    <row r="1993" spans="12:12" x14ac:dyDescent="0.25">
      <c r="L1993" s="79" t="e">
        <f>VLOOKUP(H1993,'Doctors Data'!$I:$J,2,FALSE)</f>
        <v>#N/A</v>
      </c>
    </row>
    <row r="1994" spans="12:12" x14ac:dyDescent="0.25">
      <c r="L1994" s="79" t="e">
        <f>VLOOKUP(H1994,'Doctors Data'!$I:$J,2,FALSE)</f>
        <v>#N/A</v>
      </c>
    </row>
    <row r="1995" spans="12:12" x14ac:dyDescent="0.25">
      <c r="L1995" s="79" t="e">
        <f>VLOOKUP(H1995,'Doctors Data'!$I:$J,2,FALSE)</f>
        <v>#N/A</v>
      </c>
    </row>
    <row r="1996" spans="12:12" x14ac:dyDescent="0.25">
      <c r="L1996" s="79" t="e">
        <f>VLOOKUP(H1996,'Doctors Data'!$I:$J,2,FALSE)</f>
        <v>#N/A</v>
      </c>
    </row>
    <row r="1997" spans="12:12" x14ac:dyDescent="0.25">
      <c r="L1997" s="79" t="e">
        <f>VLOOKUP(H1997,'Doctors Data'!$I:$J,2,FALSE)</f>
        <v>#N/A</v>
      </c>
    </row>
    <row r="1998" spans="12:12" x14ac:dyDescent="0.25">
      <c r="L1998" s="79" t="e">
        <f>VLOOKUP(H1998,'Doctors Data'!$I:$J,2,FALSE)</f>
        <v>#N/A</v>
      </c>
    </row>
    <row r="1999" spans="12:12" x14ac:dyDescent="0.25">
      <c r="L1999" s="79" t="e">
        <f>VLOOKUP(H1999,'Doctors Data'!$I:$J,2,FALSE)</f>
        <v>#N/A</v>
      </c>
    </row>
    <row r="2000" spans="12:12" x14ac:dyDescent="0.25">
      <c r="L2000" s="79" t="e">
        <f>VLOOKUP(H2000,'Doctors Data'!$I:$J,2,FALSE)</f>
        <v>#N/A</v>
      </c>
    </row>
    <row r="2001" spans="12:12" x14ac:dyDescent="0.25">
      <c r="L2001" s="79" t="e">
        <f>VLOOKUP(H2001,'Doctors Data'!$I:$J,2,FALSE)</f>
        <v>#N/A</v>
      </c>
    </row>
    <row r="2002" spans="12:12" x14ac:dyDescent="0.25">
      <c r="L2002" s="79" t="e">
        <f>VLOOKUP(H2002,'Doctors Data'!$I:$J,2,FALSE)</f>
        <v>#N/A</v>
      </c>
    </row>
    <row r="2003" spans="12:12" x14ac:dyDescent="0.25">
      <c r="L2003" s="79" t="e">
        <f>VLOOKUP(H2003,'Doctors Data'!$I:$J,2,FALSE)</f>
        <v>#N/A</v>
      </c>
    </row>
    <row r="2004" spans="12:12" x14ac:dyDescent="0.25">
      <c r="L2004" s="79" t="e">
        <f>VLOOKUP(H2004,'Doctors Data'!$I:$J,2,FALSE)</f>
        <v>#N/A</v>
      </c>
    </row>
    <row r="2005" spans="12:12" x14ac:dyDescent="0.25">
      <c r="L2005" s="79" t="e">
        <f>VLOOKUP(H2005,'Doctors Data'!$I:$J,2,FALSE)</f>
        <v>#N/A</v>
      </c>
    </row>
    <row r="2006" spans="12:12" x14ac:dyDescent="0.25">
      <c r="L2006" s="79" t="e">
        <f>VLOOKUP(H2006,'Doctors Data'!$I:$J,2,FALSE)</f>
        <v>#N/A</v>
      </c>
    </row>
    <row r="2007" spans="12:12" x14ac:dyDescent="0.25">
      <c r="L2007" s="79" t="e">
        <f>VLOOKUP(H2007,'Doctors Data'!$I:$J,2,FALSE)</f>
        <v>#N/A</v>
      </c>
    </row>
    <row r="2008" spans="12:12" x14ac:dyDescent="0.25">
      <c r="L2008" s="79" t="e">
        <f>VLOOKUP(H2008,'Doctors Data'!$I:$J,2,FALSE)</f>
        <v>#N/A</v>
      </c>
    </row>
    <row r="2009" spans="12:12" x14ac:dyDescent="0.25">
      <c r="L2009" s="79" t="e">
        <f>VLOOKUP(H2009,'Doctors Data'!$I:$J,2,FALSE)</f>
        <v>#N/A</v>
      </c>
    </row>
    <row r="2010" spans="12:12" x14ac:dyDescent="0.25">
      <c r="L2010" s="79" t="e">
        <f>VLOOKUP(H2010,'Doctors Data'!$I:$J,2,FALSE)</f>
        <v>#N/A</v>
      </c>
    </row>
    <row r="2011" spans="12:12" x14ac:dyDescent="0.25">
      <c r="L2011" s="79" t="e">
        <f>VLOOKUP(H2011,'Doctors Data'!$I:$J,2,FALSE)</f>
        <v>#N/A</v>
      </c>
    </row>
    <row r="2012" spans="12:12" x14ac:dyDescent="0.25">
      <c r="L2012" s="79" t="e">
        <f>VLOOKUP(H2012,'Doctors Data'!$I:$J,2,FALSE)</f>
        <v>#N/A</v>
      </c>
    </row>
    <row r="2013" spans="12:12" x14ac:dyDescent="0.25">
      <c r="L2013" s="79" t="e">
        <f>VLOOKUP(H2013,'Doctors Data'!$I:$J,2,FALSE)</f>
        <v>#N/A</v>
      </c>
    </row>
    <row r="2014" spans="12:12" x14ac:dyDescent="0.25">
      <c r="L2014" s="79" t="e">
        <f>VLOOKUP(H2014,'Doctors Data'!$I:$J,2,FALSE)</f>
        <v>#N/A</v>
      </c>
    </row>
    <row r="2015" spans="12:12" x14ac:dyDescent="0.25">
      <c r="L2015" s="79" t="e">
        <f>VLOOKUP(H2015,'Doctors Data'!$I:$J,2,FALSE)</f>
        <v>#N/A</v>
      </c>
    </row>
    <row r="2016" spans="12:12" x14ac:dyDescent="0.25">
      <c r="L2016" s="79" t="e">
        <f>VLOOKUP(H2016,'Doctors Data'!$I:$J,2,FALSE)</f>
        <v>#N/A</v>
      </c>
    </row>
    <row r="2017" spans="12:12" x14ac:dyDescent="0.25">
      <c r="L2017" s="79" t="e">
        <f>VLOOKUP(H2017,'Doctors Data'!$I:$J,2,FALSE)</f>
        <v>#N/A</v>
      </c>
    </row>
    <row r="2018" spans="12:12" x14ac:dyDescent="0.25">
      <c r="L2018" s="79" t="e">
        <f>VLOOKUP(H2018,'Doctors Data'!$I:$J,2,FALSE)</f>
        <v>#N/A</v>
      </c>
    </row>
    <row r="2019" spans="12:12" x14ac:dyDescent="0.25">
      <c r="L2019" s="79" t="e">
        <f>VLOOKUP(H2019,'Doctors Data'!$I:$J,2,FALSE)</f>
        <v>#N/A</v>
      </c>
    </row>
    <row r="2020" spans="12:12" x14ac:dyDescent="0.25">
      <c r="L2020" s="79" t="e">
        <f>VLOOKUP(H2020,'Doctors Data'!$I:$J,2,FALSE)</f>
        <v>#N/A</v>
      </c>
    </row>
    <row r="2021" spans="12:12" x14ac:dyDescent="0.25">
      <c r="L2021" s="79" t="e">
        <f>VLOOKUP(H2021,'Doctors Data'!$I:$J,2,FALSE)</f>
        <v>#N/A</v>
      </c>
    </row>
    <row r="2022" spans="12:12" x14ac:dyDescent="0.25">
      <c r="L2022" s="79" t="e">
        <f>VLOOKUP(H2022,'Doctors Data'!$I:$J,2,FALSE)</f>
        <v>#N/A</v>
      </c>
    </row>
    <row r="2023" spans="12:12" x14ac:dyDescent="0.25">
      <c r="L2023" s="79" t="e">
        <f>VLOOKUP(H2023,'Doctors Data'!$I:$J,2,FALSE)</f>
        <v>#N/A</v>
      </c>
    </row>
    <row r="2024" spans="12:12" x14ac:dyDescent="0.25">
      <c r="L2024" s="79" t="e">
        <f>VLOOKUP(H2024,'Doctors Data'!$I:$J,2,FALSE)</f>
        <v>#N/A</v>
      </c>
    </row>
    <row r="2025" spans="12:12" x14ac:dyDescent="0.25">
      <c r="L2025" s="79" t="e">
        <f>VLOOKUP(H2025,'Doctors Data'!$I:$J,2,FALSE)</f>
        <v>#N/A</v>
      </c>
    </row>
    <row r="2026" spans="12:12" x14ac:dyDescent="0.25">
      <c r="L2026" s="79" t="e">
        <f>VLOOKUP(H2026,'Doctors Data'!$I:$J,2,FALSE)</f>
        <v>#N/A</v>
      </c>
    </row>
    <row r="2027" spans="12:12" x14ac:dyDescent="0.25">
      <c r="L2027" s="79" t="e">
        <f>VLOOKUP(H2027,'Doctors Data'!$I:$J,2,FALSE)</f>
        <v>#N/A</v>
      </c>
    </row>
    <row r="2028" spans="12:12" x14ac:dyDescent="0.25">
      <c r="L2028" s="79" t="e">
        <f>VLOOKUP(H2028,'Doctors Data'!$I:$J,2,FALSE)</f>
        <v>#N/A</v>
      </c>
    </row>
    <row r="2029" spans="12:12" x14ac:dyDescent="0.25">
      <c r="L2029" s="79" t="e">
        <f>VLOOKUP(H2029,'Doctors Data'!$I:$J,2,FALSE)</f>
        <v>#N/A</v>
      </c>
    </row>
    <row r="2030" spans="12:12" x14ac:dyDescent="0.25">
      <c r="L2030" s="79" t="e">
        <f>VLOOKUP(H2030,'Doctors Data'!$I:$J,2,FALSE)</f>
        <v>#N/A</v>
      </c>
    </row>
    <row r="2031" spans="12:12" x14ac:dyDescent="0.25">
      <c r="L2031" s="79" t="e">
        <f>VLOOKUP(H2031,'Doctors Data'!$I:$J,2,FALSE)</f>
        <v>#N/A</v>
      </c>
    </row>
    <row r="2032" spans="12:12" x14ac:dyDescent="0.25">
      <c r="L2032" s="79" t="e">
        <f>VLOOKUP(H2032,'Doctors Data'!$I:$J,2,FALSE)</f>
        <v>#N/A</v>
      </c>
    </row>
    <row r="2033" spans="12:12" x14ac:dyDescent="0.25">
      <c r="L2033" s="79" t="e">
        <f>VLOOKUP(H2033,'Doctors Data'!$I:$J,2,FALSE)</f>
        <v>#N/A</v>
      </c>
    </row>
    <row r="2034" spans="12:12" x14ac:dyDescent="0.25">
      <c r="L2034" s="79" t="e">
        <f>VLOOKUP(H2034,'Doctors Data'!$I:$J,2,FALSE)</f>
        <v>#N/A</v>
      </c>
    </row>
    <row r="2035" spans="12:12" x14ac:dyDescent="0.25">
      <c r="L2035" s="79" t="e">
        <f>VLOOKUP(H2035,'Doctors Data'!$I:$J,2,FALSE)</f>
        <v>#N/A</v>
      </c>
    </row>
    <row r="2036" spans="12:12" x14ac:dyDescent="0.25">
      <c r="L2036" s="79" t="e">
        <f>VLOOKUP(H2036,'Doctors Data'!$I:$J,2,FALSE)</f>
        <v>#N/A</v>
      </c>
    </row>
    <row r="2037" spans="12:12" x14ac:dyDescent="0.25">
      <c r="L2037" s="79" t="e">
        <f>VLOOKUP(H2037,'Doctors Data'!$I:$J,2,FALSE)</f>
        <v>#N/A</v>
      </c>
    </row>
    <row r="2038" spans="12:12" x14ac:dyDescent="0.25">
      <c r="L2038" s="79" t="e">
        <f>VLOOKUP(H2038,'Doctors Data'!$I:$J,2,FALSE)</f>
        <v>#N/A</v>
      </c>
    </row>
    <row r="2039" spans="12:12" x14ac:dyDescent="0.25">
      <c r="L2039" s="79" t="e">
        <f>VLOOKUP(H2039,'Doctors Data'!$I:$J,2,FALSE)</f>
        <v>#N/A</v>
      </c>
    </row>
    <row r="2040" spans="12:12" x14ac:dyDescent="0.25">
      <c r="L2040" s="79" t="e">
        <f>VLOOKUP(H2040,'Doctors Data'!$I:$J,2,FALSE)</f>
        <v>#N/A</v>
      </c>
    </row>
    <row r="2041" spans="12:12" x14ac:dyDescent="0.25">
      <c r="L2041" s="79" t="e">
        <f>VLOOKUP(H2041,'Doctors Data'!$I:$J,2,FALSE)</f>
        <v>#N/A</v>
      </c>
    </row>
    <row r="2042" spans="12:12" x14ac:dyDescent="0.25">
      <c r="L2042" s="79" t="e">
        <f>VLOOKUP(H2042,'Doctors Data'!$I:$J,2,FALSE)</f>
        <v>#N/A</v>
      </c>
    </row>
    <row r="2043" spans="12:12" x14ac:dyDescent="0.25">
      <c r="L2043" s="79" t="e">
        <f>VLOOKUP(H2043,'Doctors Data'!$I:$J,2,FALSE)</f>
        <v>#N/A</v>
      </c>
    </row>
    <row r="2044" spans="12:12" x14ac:dyDescent="0.25">
      <c r="L2044" s="79" t="e">
        <f>VLOOKUP(H2044,'Doctors Data'!$I:$J,2,FALSE)</f>
        <v>#N/A</v>
      </c>
    </row>
    <row r="2045" spans="12:12" x14ac:dyDescent="0.25">
      <c r="L2045" s="79" t="e">
        <f>VLOOKUP(H2045,'Doctors Data'!$I:$J,2,FALSE)</f>
        <v>#N/A</v>
      </c>
    </row>
    <row r="2046" spans="12:12" x14ac:dyDescent="0.25">
      <c r="L2046" s="79" t="e">
        <f>VLOOKUP(H2046,'Doctors Data'!$I:$J,2,FALSE)</f>
        <v>#N/A</v>
      </c>
    </row>
    <row r="2047" spans="12:12" x14ac:dyDescent="0.25">
      <c r="L2047" s="79" t="e">
        <f>VLOOKUP(H2047,'Doctors Data'!$I:$J,2,FALSE)</f>
        <v>#N/A</v>
      </c>
    </row>
    <row r="2048" spans="12:12" x14ac:dyDescent="0.25">
      <c r="L2048" s="79" t="e">
        <f>VLOOKUP(H2048,'Doctors Data'!$I:$J,2,FALSE)</f>
        <v>#N/A</v>
      </c>
    </row>
    <row r="2049" spans="12:12" x14ac:dyDescent="0.25">
      <c r="L2049" s="79" t="e">
        <f>VLOOKUP(H2049,'Doctors Data'!$I:$J,2,FALSE)</f>
        <v>#N/A</v>
      </c>
    </row>
    <row r="2050" spans="12:12" x14ac:dyDescent="0.25">
      <c r="L2050" s="79" t="e">
        <f>VLOOKUP(H2050,'Doctors Data'!$I:$J,2,FALSE)</f>
        <v>#N/A</v>
      </c>
    </row>
    <row r="2051" spans="12:12" x14ac:dyDescent="0.25">
      <c r="L2051" s="79" t="e">
        <f>VLOOKUP(H2051,'Doctors Data'!$I:$J,2,FALSE)</f>
        <v>#N/A</v>
      </c>
    </row>
    <row r="2052" spans="12:12" x14ac:dyDescent="0.25">
      <c r="L2052" s="79" t="e">
        <f>VLOOKUP(H2052,'Doctors Data'!$I:$J,2,FALSE)</f>
        <v>#N/A</v>
      </c>
    </row>
    <row r="2053" spans="12:12" x14ac:dyDescent="0.25">
      <c r="L2053" s="79" t="e">
        <f>VLOOKUP(H2053,'Doctors Data'!$I:$J,2,FALSE)</f>
        <v>#N/A</v>
      </c>
    </row>
    <row r="2054" spans="12:12" x14ac:dyDescent="0.25">
      <c r="L2054" s="79" t="e">
        <f>VLOOKUP(H2054,'Doctors Data'!$I:$J,2,FALSE)</f>
        <v>#N/A</v>
      </c>
    </row>
    <row r="2055" spans="12:12" x14ac:dyDescent="0.25">
      <c r="L2055" s="79" t="e">
        <f>VLOOKUP(H2055,'Doctors Data'!$I:$J,2,FALSE)</f>
        <v>#N/A</v>
      </c>
    </row>
    <row r="2056" spans="12:12" x14ac:dyDescent="0.25">
      <c r="L2056" s="79" t="e">
        <f>VLOOKUP(H2056,'Doctors Data'!$I:$J,2,FALSE)</f>
        <v>#N/A</v>
      </c>
    </row>
    <row r="2057" spans="12:12" x14ac:dyDescent="0.25">
      <c r="L2057" s="79" t="e">
        <f>VLOOKUP(H2057,'Doctors Data'!$I:$J,2,FALSE)</f>
        <v>#N/A</v>
      </c>
    </row>
    <row r="2058" spans="12:12" x14ac:dyDescent="0.25">
      <c r="L2058" s="79" t="e">
        <f>VLOOKUP(H2058,'Doctors Data'!$I:$J,2,FALSE)</f>
        <v>#N/A</v>
      </c>
    </row>
    <row r="2059" spans="12:12" x14ac:dyDescent="0.25">
      <c r="L2059" s="79" t="e">
        <f>VLOOKUP(H2059,'Doctors Data'!$I:$J,2,FALSE)</f>
        <v>#N/A</v>
      </c>
    </row>
    <row r="2060" spans="12:12" x14ac:dyDescent="0.25">
      <c r="L2060" s="79" t="e">
        <f>VLOOKUP(H2060,'Doctors Data'!$I:$J,2,FALSE)</f>
        <v>#N/A</v>
      </c>
    </row>
    <row r="2061" spans="12:12" x14ac:dyDescent="0.25">
      <c r="L2061" s="79" t="e">
        <f>VLOOKUP(H2061,'Doctors Data'!$I:$J,2,FALSE)</f>
        <v>#N/A</v>
      </c>
    </row>
    <row r="2062" spans="12:12" x14ac:dyDescent="0.25">
      <c r="L2062" s="79" t="e">
        <f>VLOOKUP(H2062,'Doctors Data'!$I:$J,2,FALSE)</f>
        <v>#N/A</v>
      </c>
    </row>
    <row r="2063" spans="12:12" x14ac:dyDescent="0.25">
      <c r="L2063" s="79" t="e">
        <f>VLOOKUP(H2063,'Doctors Data'!$I:$J,2,FALSE)</f>
        <v>#N/A</v>
      </c>
    </row>
    <row r="2064" spans="12:12" x14ac:dyDescent="0.25">
      <c r="L2064" s="79" t="e">
        <f>VLOOKUP(H2064,'Doctors Data'!$I:$J,2,FALSE)</f>
        <v>#N/A</v>
      </c>
    </row>
    <row r="2065" spans="12:12" x14ac:dyDescent="0.25">
      <c r="L2065" s="79" t="e">
        <f>VLOOKUP(H2065,'Doctors Data'!$I:$J,2,FALSE)</f>
        <v>#N/A</v>
      </c>
    </row>
    <row r="2066" spans="12:12" x14ac:dyDescent="0.25">
      <c r="L2066" s="79" t="e">
        <f>VLOOKUP(H2066,'Doctors Data'!$I:$J,2,FALSE)</f>
        <v>#N/A</v>
      </c>
    </row>
    <row r="2067" spans="12:12" x14ac:dyDescent="0.25">
      <c r="L2067" s="79" t="e">
        <f>VLOOKUP(H2067,'Doctors Data'!$I:$J,2,FALSE)</f>
        <v>#N/A</v>
      </c>
    </row>
    <row r="2068" spans="12:12" x14ac:dyDescent="0.25">
      <c r="L2068" s="79" t="e">
        <f>VLOOKUP(H2068,'Doctors Data'!$I:$J,2,FALSE)</f>
        <v>#N/A</v>
      </c>
    </row>
    <row r="2069" spans="12:12" x14ac:dyDescent="0.25">
      <c r="L2069" s="79" t="e">
        <f>VLOOKUP(H2069,'Doctors Data'!$I:$J,2,FALSE)</f>
        <v>#N/A</v>
      </c>
    </row>
    <row r="2070" spans="12:12" x14ac:dyDescent="0.25">
      <c r="L2070" s="79" t="e">
        <f>VLOOKUP(H2070,'Doctors Data'!$I:$J,2,FALSE)</f>
        <v>#N/A</v>
      </c>
    </row>
    <row r="2071" spans="12:12" x14ac:dyDescent="0.25">
      <c r="L2071" s="79" t="e">
        <f>VLOOKUP(H2071,'Doctors Data'!$I:$J,2,FALSE)</f>
        <v>#N/A</v>
      </c>
    </row>
    <row r="2072" spans="12:12" x14ac:dyDescent="0.25">
      <c r="L2072" s="79" t="e">
        <f>VLOOKUP(H2072,'Doctors Data'!$I:$J,2,FALSE)</f>
        <v>#N/A</v>
      </c>
    </row>
    <row r="2073" spans="12:12" x14ac:dyDescent="0.25">
      <c r="L2073" s="79" t="e">
        <f>VLOOKUP(H2073,'Doctors Data'!$I:$J,2,FALSE)</f>
        <v>#N/A</v>
      </c>
    </row>
    <row r="2074" spans="12:12" x14ac:dyDescent="0.25">
      <c r="L2074" s="79" t="e">
        <f>VLOOKUP(H2074,'Doctors Data'!$I:$J,2,FALSE)</f>
        <v>#N/A</v>
      </c>
    </row>
    <row r="2075" spans="12:12" x14ac:dyDescent="0.25">
      <c r="L2075" s="79" t="e">
        <f>VLOOKUP(H2075,'Doctors Data'!$I:$J,2,FALSE)</f>
        <v>#N/A</v>
      </c>
    </row>
    <row r="2076" spans="12:12" x14ac:dyDescent="0.25">
      <c r="L2076" s="79" t="e">
        <f>VLOOKUP(H2076,'Doctors Data'!$I:$J,2,FALSE)</f>
        <v>#N/A</v>
      </c>
    </row>
    <row r="2077" spans="12:12" x14ac:dyDescent="0.25">
      <c r="L2077" s="79" t="e">
        <f>VLOOKUP(H2077,'Doctors Data'!$I:$J,2,FALSE)</f>
        <v>#N/A</v>
      </c>
    </row>
    <row r="2078" spans="12:12" x14ac:dyDescent="0.25">
      <c r="L2078" s="79" t="e">
        <f>VLOOKUP(H2078,'Doctors Data'!$I:$J,2,FALSE)</f>
        <v>#N/A</v>
      </c>
    </row>
    <row r="2079" spans="12:12" x14ac:dyDescent="0.25">
      <c r="L2079" s="79" t="e">
        <f>VLOOKUP(H2079,'Doctors Data'!$I:$J,2,FALSE)</f>
        <v>#N/A</v>
      </c>
    </row>
    <row r="2080" spans="12:12" x14ac:dyDescent="0.25">
      <c r="L2080" s="79" t="e">
        <f>VLOOKUP(H2080,'Doctors Data'!$I:$J,2,FALSE)</f>
        <v>#N/A</v>
      </c>
    </row>
    <row r="2081" spans="12:12" x14ac:dyDescent="0.25">
      <c r="L2081" s="79" t="e">
        <f>VLOOKUP(H2081,'Doctors Data'!$I:$J,2,FALSE)</f>
        <v>#N/A</v>
      </c>
    </row>
    <row r="2082" spans="12:12" x14ac:dyDescent="0.25">
      <c r="L2082" s="79" t="e">
        <f>VLOOKUP(H2082,'Doctors Data'!$I:$J,2,FALSE)</f>
        <v>#N/A</v>
      </c>
    </row>
    <row r="2083" spans="12:12" x14ac:dyDescent="0.25">
      <c r="L2083" s="79" t="e">
        <f>VLOOKUP(H2083,'Doctors Data'!$I:$J,2,FALSE)</f>
        <v>#N/A</v>
      </c>
    </row>
    <row r="2084" spans="12:12" x14ac:dyDescent="0.25">
      <c r="L2084" s="79" t="e">
        <f>VLOOKUP(H2084,'Doctors Data'!$I:$J,2,FALSE)</f>
        <v>#N/A</v>
      </c>
    </row>
    <row r="2085" spans="12:12" x14ac:dyDescent="0.25">
      <c r="L2085" s="79" t="e">
        <f>VLOOKUP(H2085,'Doctors Data'!$I:$J,2,FALSE)</f>
        <v>#N/A</v>
      </c>
    </row>
    <row r="2086" spans="12:12" x14ac:dyDescent="0.25">
      <c r="L2086" s="79" t="e">
        <f>VLOOKUP(H2086,'Doctors Data'!$I:$J,2,FALSE)</f>
        <v>#N/A</v>
      </c>
    </row>
    <row r="2087" spans="12:12" x14ac:dyDescent="0.25">
      <c r="L2087" s="79" t="e">
        <f>VLOOKUP(H2087,'Doctors Data'!$I:$J,2,FALSE)</f>
        <v>#N/A</v>
      </c>
    </row>
    <row r="2088" spans="12:12" x14ac:dyDescent="0.25">
      <c r="L2088" s="79" t="e">
        <f>VLOOKUP(H2088,'Doctors Data'!$I:$J,2,FALSE)</f>
        <v>#N/A</v>
      </c>
    </row>
    <row r="2089" spans="12:12" x14ac:dyDescent="0.25">
      <c r="L2089" s="79" t="e">
        <f>VLOOKUP(H2089,'Doctors Data'!$I:$J,2,FALSE)</f>
        <v>#N/A</v>
      </c>
    </row>
    <row r="2090" spans="12:12" x14ac:dyDescent="0.25">
      <c r="L2090" s="79" t="e">
        <f>VLOOKUP(H2090,'Doctors Data'!$I:$J,2,FALSE)</f>
        <v>#N/A</v>
      </c>
    </row>
    <row r="2091" spans="12:12" x14ac:dyDescent="0.25">
      <c r="L2091" s="79" t="e">
        <f>VLOOKUP(H2091,'Doctors Data'!$I:$J,2,FALSE)</f>
        <v>#N/A</v>
      </c>
    </row>
    <row r="2092" spans="12:12" x14ac:dyDescent="0.25">
      <c r="L2092" s="79" t="e">
        <f>VLOOKUP(H2092,'Doctors Data'!$I:$J,2,FALSE)</f>
        <v>#N/A</v>
      </c>
    </row>
    <row r="2093" spans="12:12" x14ac:dyDescent="0.25">
      <c r="L2093" s="79" t="e">
        <f>VLOOKUP(H2093,'Doctors Data'!$I:$J,2,FALSE)</f>
        <v>#N/A</v>
      </c>
    </row>
    <row r="2094" spans="12:12" x14ac:dyDescent="0.25">
      <c r="L2094" s="79" t="e">
        <f>VLOOKUP(H2094,'Doctors Data'!$I:$J,2,FALSE)</f>
        <v>#N/A</v>
      </c>
    </row>
    <row r="2095" spans="12:12" x14ac:dyDescent="0.25">
      <c r="L2095" s="79" t="e">
        <f>VLOOKUP(H2095,'Doctors Data'!$I:$J,2,FALSE)</f>
        <v>#N/A</v>
      </c>
    </row>
    <row r="2096" spans="12:12" x14ac:dyDescent="0.25">
      <c r="L2096" s="79" t="e">
        <f>VLOOKUP(H2096,'Doctors Data'!$I:$J,2,FALSE)</f>
        <v>#N/A</v>
      </c>
    </row>
    <row r="2097" spans="12:12" x14ac:dyDescent="0.25">
      <c r="L2097" s="79" t="e">
        <f>VLOOKUP(H2097,'Doctors Data'!$I:$J,2,FALSE)</f>
        <v>#N/A</v>
      </c>
    </row>
    <row r="2098" spans="12:12" x14ac:dyDescent="0.25">
      <c r="L2098" s="79" t="e">
        <f>VLOOKUP(H2098,'Doctors Data'!$I:$J,2,FALSE)</f>
        <v>#N/A</v>
      </c>
    </row>
    <row r="2099" spans="12:12" x14ac:dyDescent="0.25">
      <c r="L2099" s="79" t="e">
        <f>VLOOKUP(H2099,'Doctors Data'!$I:$J,2,FALSE)</f>
        <v>#N/A</v>
      </c>
    </row>
    <row r="2100" spans="12:12" x14ac:dyDescent="0.25">
      <c r="L2100" s="79" t="e">
        <f>VLOOKUP(H2100,'Doctors Data'!$I:$J,2,FALSE)</f>
        <v>#N/A</v>
      </c>
    </row>
    <row r="2101" spans="12:12" x14ac:dyDescent="0.25">
      <c r="L2101" s="79" t="e">
        <f>VLOOKUP(H2101,'Doctors Data'!$I:$J,2,FALSE)</f>
        <v>#N/A</v>
      </c>
    </row>
    <row r="2102" spans="12:12" x14ac:dyDescent="0.25">
      <c r="L2102" s="79" t="e">
        <f>VLOOKUP(H2102,'Doctors Data'!$I:$J,2,FALSE)</f>
        <v>#N/A</v>
      </c>
    </row>
    <row r="2103" spans="12:12" x14ac:dyDescent="0.25">
      <c r="L2103" s="79" t="e">
        <f>VLOOKUP(H2103,'Doctors Data'!$I:$J,2,FALSE)</f>
        <v>#N/A</v>
      </c>
    </row>
    <row r="2104" spans="12:12" x14ac:dyDescent="0.25">
      <c r="L2104" s="79" t="e">
        <f>VLOOKUP(H2104,'Doctors Data'!$I:$J,2,FALSE)</f>
        <v>#N/A</v>
      </c>
    </row>
    <row r="2105" spans="12:12" x14ac:dyDescent="0.25">
      <c r="L2105" s="79" t="e">
        <f>VLOOKUP(H2105,'Doctors Data'!$I:$J,2,FALSE)</f>
        <v>#N/A</v>
      </c>
    </row>
    <row r="2106" spans="12:12" x14ac:dyDescent="0.25">
      <c r="L2106" s="79" t="e">
        <f>VLOOKUP(H2106,'Doctors Data'!$I:$J,2,FALSE)</f>
        <v>#N/A</v>
      </c>
    </row>
    <row r="2107" spans="12:12" x14ac:dyDescent="0.25">
      <c r="L2107" s="79" t="e">
        <f>VLOOKUP(H2107,'Doctors Data'!$I:$J,2,FALSE)</f>
        <v>#N/A</v>
      </c>
    </row>
    <row r="2108" spans="12:12" x14ac:dyDescent="0.25">
      <c r="L2108" s="79" t="e">
        <f>VLOOKUP(H2108,'Doctors Data'!$I:$J,2,FALSE)</f>
        <v>#N/A</v>
      </c>
    </row>
    <row r="2109" spans="12:12" x14ac:dyDescent="0.25">
      <c r="L2109" s="79" t="e">
        <f>VLOOKUP(H2109,'Doctors Data'!$I:$J,2,FALSE)</f>
        <v>#N/A</v>
      </c>
    </row>
    <row r="2110" spans="12:12" x14ac:dyDescent="0.25">
      <c r="L2110" s="79" t="e">
        <f>VLOOKUP(H2110,'Doctors Data'!$I:$J,2,FALSE)</f>
        <v>#N/A</v>
      </c>
    </row>
    <row r="2111" spans="12:12" x14ac:dyDescent="0.25">
      <c r="L2111" s="79" t="e">
        <f>VLOOKUP(H2111,'Doctors Data'!$I:$J,2,FALSE)</f>
        <v>#N/A</v>
      </c>
    </row>
    <row r="2112" spans="12:12" x14ac:dyDescent="0.25">
      <c r="L2112" s="79" t="e">
        <f>VLOOKUP(H2112,'Doctors Data'!$I:$J,2,FALSE)</f>
        <v>#N/A</v>
      </c>
    </row>
    <row r="2113" spans="12:12" x14ac:dyDescent="0.25">
      <c r="L2113" s="79" t="e">
        <f>VLOOKUP(H2113,'Doctors Data'!$I:$J,2,FALSE)</f>
        <v>#N/A</v>
      </c>
    </row>
    <row r="2114" spans="12:12" x14ac:dyDescent="0.25">
      <c r="L2114" s="79" t="e">
        <f>VLOOKUP(H2114,'Doctors Data'!$I:$J,2,FALSE)</f>
        <v>#N/A</v>
      </c>
    </row>
    <row r="2115" spans="12:12" x14ac:dyDescent="0.25">
      <c r="L2115" s="79" t="e">
        <f>VLOOKUP(H2115,'Doctors Data'!$I:$J,2,FALSE)</f>
        <v>#N/A</v>
      </c>
    </row>
    <row r="2116" spans="12:12" x14ac:dyDescent="0.25">
      <c r="L2116" s="79" t="e">
        <f>VLOOKUP(H2116,'Doctors Data'!$I:$J,2,FALSE)</f>
        <v>#N/A</v>
      </c>
    </row>
    <row r="2117" spans="12:12" x14ac:dyDescent="0.25">
      <c r="L2117" s="79" t="e">
        <f>VLOOKUP(H2117,'Doctors Data'!$I:$J,2,FALSE)</f>
        <v>#N/A</v>
      </c>
    </row>
    <row r="2118" spans="12:12" x14ac:dyDescent="0.25">
      <c r="L2118" s="79" t="e">
        <f>VLOOKUP(H2118,'Doctors Data'!$I:$J,2,FALSE)</f>
        <v>#N/A</v>
      </c>
    </row>
    <row r="2119" spans="12:12" x14ac:dyDescent="0.25">
      <c r="L2119" s="79" t="e">
        <f>VLOOKUP(H2119,'Doctors Data'!$I:$J,2,FALSE)</f>
        <v>#N/A</v>
      </c>
    </row>
    <row r="2120" spans="12:12" x14ac:dyDescent="0.25">
      <c r="L2120" s="79" t="e">
        <f>VLOOKUP(H2120,'Doctors Data'!$I:$J,2,FALSE)</f>
        <v>#N/A</v>
      </c>
    </row>
    <row r="2121" spans="12:12" x14ac:dyDescent="0.25">
      <c r="L2121" s="79" t="e">
        <f>VLOOKUP(H2121,'Doctors Data'!$I:$J,2,FALSE)</f>
        <v>#N/A</v>
      </c>
    </row>
    <row r="2122" spans="12:12" x14ac:dyDescent="0.25">
      <c r="L2122" s="79" t="e">
        <f>VLOOKUP(H2122,'Doctors Data'!$I:$J,2,FALSE)</f>
        <v>#N/A</v>
      </c>
    </row>
    <row r="2123" spans="12:12" x14ac:dyDescent="0.25">
      <c r="L2123" s="79" t="e">
        <f>VLOOKUP(H2123,'Doctors Data'!$I:$J,2,FALSE)</f>
        <v>#N/A</v>
      </c>
    </row>
    <row r="2124" spans="12:12" x14ac:dyDescent="0.25">
      <c r="L2124" s="79" t="e">
        <f>VLOOKUP(H2124,'Doctors Data'!$I:$J,2,FALSE)</f>
        <v>#N/A</v>
      </c>
    </row>
    <row r="2125" spans="12:12" x14ac:dyDescent="0.25">
      <c r="L2125" s="79" t="e">
        <f>VLOOKUP(H2125,'Doctors Data'!$I:$J,2,FALSE)</f>
        <v>#N/A</v>
      </c>
    </row>
    <row r="2126" spans="12:12" x14ac:dyDescent="0.25">
      <c r="L2126" s="79" t="e">
        <f>VLOOKUP(H2126,'Doctors Data'!$I:$J,2,FALSE)</f>
        <v>#N/A</v>
      </c>
    </row>
    <row r="2127" spans="12:12" x14ac:dyDescent="0.25">
      <c r="L2127" s="79" t="e">
        <f>VLOOKUP(H2127,'Doctors Data'!$I:$J,2,FALSE)</f>
        <v>#N/A</v>
      </c>
    </row>
    <row r="2128" spans="12:12" x14ac:dyDescent="0.25">
      <c r="L2128" s="79" t="e">
        <f>VLOOKUP(H2128,'Doctors Data'!$I:$J,2,FALSE)</f>
        <v>#N/A</v>
      </c>
    </row>
    <row r="2129" spans="12:12" x14ac:dyDescent="0.25">
      <c r="L2129" s="79" t="e">
        <f>VLOOKUP(H2129,'Doctors Data'!$I:$J,2,FALSE)</f>
        <v>#N/A</v>
      </c>
    </row>
    <row r="2130" spans="12:12" x14ac:dyDescent="0.25">
      <c r="L2130" s="79" t="e">
        <f>VLOOKUP(H2130,'Doctors Data'!$I:$J,2,FALSE)</f>
        <v>#N/A</v>
      </c>
    </row>
    <row r="2131" spans="12:12" x14ac:dyDescent="0.25">
      <c r="L2131" s="79" t="e">
        <f>VLOOKUP(H2131,'Doctors Data'!$I:$J,2,FALSE)</f>
        <v>#N/A</v>
      </c>
    </row>
    <row r="2132" spans="12:12" x14ac:dyDescent="0.25">
      <c r="L2132" s="79" t="e">
        <f>VLOOKUP(H2132,'Doctors Data'!$I:$J,2,FALSE)</f>
        <v>#N/A</v>
      </c>
    </row>
    <row r="2133" spans="12:12" x14ac:dyDescent="0.25">
      <c r="L2133" s="79" t="e">
        <f>VLOOKUP(H2133,'Doctors Data'!$I:$J,2,FALSE)</f>
        <v>#N/A</v>
      </c>
    </row>
    <row r="2134" spans="12:12" x14ac:dyDescent="0.25">
      <c r="L2134" s="79" t="e">
        <f>VLOOKUP(H2134,'Doctors Data'!$I:$J,2,FALSE)</f>
        <v>#N/A</v>
      </c>
    </row>
    <row r="2135" spans="12:12" x14ac:dyDescent="0.25">
      <c r="L2135" s="79" t="e">
        <f>VLOOKUP(H2135,'Doctors Data'!$I:$J,2,FALSE)</f>
        <v>#N/A</v>
      </c>
    </row>
    <row r="2136" spans="12:12" x14ac:dyDescent="0.25">
      <c r="L2136" s="79" t="e">
        <f>VLOOKUP(H2136,'Doctors Data'!$I:$J,2,FALSE)</f>
        <v>#N/A</v>
      </c>
    </row>
    <row r="2137" spans="12:12" x14ac:dyDescent="0.25">
      <c r="L2137" s="79" t="e">
        <f>VLOOKUP(H2137,'Doctors Data'!$I:$J,2,FALSE)</f>
        <v>#N/A</v>
      </c>
    </row>
    <row r="2138" spans="12:12" x14ac:dyDescent="0.25">
      <c r="L2138" s="79" t="e">
        <f>VLOOKUP(H2138,'Doctors Data'!$I:$J,2,FALSE)</f>
        <v>#N/A</v>
      </c>
    </row>
    <row r="2139" spans="12:12" x14ac:dyDescent="0.25">
      <c r="L2139" s="79" t="e">
        <f>VLOOKUP(H2139,'Doctors Data'!$I:$J,2,FALSE)</f>
        <v>#N/A</v>
      </c>
    </row>
    <row r="2140" spans="12:12" x14ac:dyDescent="0.25">
      <c r="L2140" s="79" t="e">
        <f>VLOOKUP(H2140,'Doctors Data'!$I:$J,2,FALSE)</f>
        <v>#N/A</v>
      </c>
    </row>
    <row r="2141" spans="12:12" x14ac:dyDescent="0.25">
      <c r="L2141" s="79" t="e">
        <f>VLOOKUP(H2141,'Doctors Data'!$I:$J,2,FALSE)</f>
        <v>#N/A</v>
      </c>
    </row>
    <row r="2142" spans="12:12" x14ac:dyDescent="0.25">
      <c r="L2142" s="79" t="e">
        <f>VLOOKUP(H2142,'Doctors Data'!$I:$J,2,FALSE)</f>
        <v>#N/A</v>
      </c>
    </row>
    <row r="2143" spans="12:12" x14ac:dyDescent="0.25">
      <c r="L2143" s="79" t="e">
        <f>VLOOKUP(H2143,'Doctors Data'!$I:$J,2,FALSE)</f>
        <v>#N/A</v>
      </c>
    </row>
    <row r="2144" spans="12:12" x14ac:dyDescent="0.25">
      <c r="L2144" s="79" t="e">
        <f>VLOOKUP(H2144,'Doctors Data'!$I:$J,2,FALSE)</f>
        <v>#N/A</v>
      </c>
    </row>
    <row r="2145" spans="12:12" x14ac:dyDescent="0.25">
      <c r="L2145" s="79" t="e">
        <f>VLOOKUP(H2145,'Doctors Data'!$I:$J,2,FALSE)</f>
        <v>#N/A</v>
      </c>
    </row>
    <row r="2146" spans="12:12" x14ac:dyDescent="0.25">
      <c r="L2146" s="79" t="e">
        <f>VLOOKUP(H2146,'Doctors Data'!$I:$J,2,FALSE)</f>
        <v>#N/A</v>
      </c>
    </row>
    <row r="2147" spans="12:12" x14ac:dyDescent="0.25">
      <c r="L2147" s="79" t="e">
        <f>VLOOKUP(H2147,'Doctors Data'!$I:$J,2,FALSE)</f>
        <v>#N/A</v>
      </c>
    </row>
    <row r="2148" spans="12:12" x14ac:dyDescent="0.25">
      <c r="L2148" s="79" t="e">
        <f>VLOOKUP(H2148,'Doctors Data'!$I:$J,2,FALSE)</f>
        <v>#N/A</v>
      </c>
    </row>
    <row r="2149" spans="12:12" x14ac:dyDescent="0.25">
      <c r="L2149" s="79" t="e">
        <f>VLOOKUP(H2149,'Doctors Data'!$I:$J,2,FALSE)</f>
        <v>#N/A</v>
      </c>
    </row>
    <row r="2150" spans="12:12" x14ac:dyDescent="0.25">
      <c r="L2150" s="79" t="e">
        <f>VLOOKUP(H2150,'Doctors Data'!$I:$J,2,FALSE)</f>
        <v>#N/A</v>
      </c>
    </row>
    <row r="2151" spans="12:12" x14ac:dyDescent="0.25">
      <c r="L2151" s="79" t="e">
        <f>VLOOKUP(H2151,'Doctors Data'!$I:$J,2,FALSE)</f>
        <v>#N/A</v>
      </c>
    </row>
    <row r="2152" spans="12:12" x14ac:dyDescent="0.25">
      <c r="L2152" s="79" t="e">
        <f>VLOOKUP(H2152,'Doctors Data'!$I:$J,2,FALSE)</f>
        <v>#N/A</v>
      </c>
    </row>
    <row r="2153" spans="12:12" x14ac:dyDescent="0.25">
      <c r="L2153" s="79" t="e">
        <f>VLOOKUP(H2153,'Doctors Data'!$I:$J,2,FALSE)</f>
        <v>#N/A</v>
      </c>
    </row>
    <row r="2154" spans="12:12" x14ac:dyDescent="0.25">
      <c r="L2154" s="79" t="e">
        <f>VLOOKUP(H2154,'Doctors Data'!$I:$J,2,FALSE)</f>
        <v>#N/A</v>
      </c>
    </row>
    <row r="2155" spans="12:12" x14ac:dyDescent="0.25">
      <c r="L2155" s="79" t="e">
        <f>VLOOKUP(H2155,'Doctors Data'!$I:$J,2,FALSE)</f>
        <v>#N/A</v>
      </c>
    </row>
    <row r="2156" spans="12:12" x14ac:dyDescent="0.25">
      <c r="L2156" s="79" t="e">
        <f>VLOOKUP(H2156,'Doctors Data'!$I:$J,2,FALSE)</f>
        <v>#N/A</v>
      </c>
    </row>
    <row r="2157" spans="12:12" x14ac:dyDescent="0.25">
      <c r="L2157" s="79" t="e">
        <f>VLOOKUP(H2157,'Doctors Data'!$I:$J,2,FALSE)</f>
        <v>#N/A</v>
      </c>
    </row>
    <row r="2158" spans="12:12" x14ac:dyDescent="0.25">
      <c r="L2158" s="79" t="e">
        <f>VLOOKUP(H2158,'Doctors Data'!$I:$J,2,FALSE)</f>
        <v>#N/A</v>
      </c>
    </row>
    <row r="2159" spans="12:12" x14ac:dyDescent="0.25">
      <c r="L2159" s="79" t="e">
        <f>VLOOKUP(H2159,'Doctors Data'!$I:$J,2,FALSE)</f>
        <v>#N/A</v>
      </c>
    </row>
    <row r="2160" spans="12:12" x14ac:dyDescent="0.25">
      <c r="L2160" s="79" t="e">
        <f>VLOOKUP(H2160,'Doctors Data'!$I:$J,2,FALSE)</f>
        <v>#N/A</v>
      </c>
    </row>
    <row r="2161" spans="12:12" x14ac:dyDescent="0.25">
      <c r="L2161" s="79" t="e">
        <f>VLOOKUP(H2161,'Doctors Data'!$I:$J,2,FALSE)</f>
        <v>#N/A</v>
      </c>
    </row>
    <row r="2162" spans="12:12" x14ac:dyDescent="0.25">
      <c r="L2162" s="79" t="e">
        <f>VLOOKUP(H2162,'Doctors Data'!$I:$J,2,FALSE)</f>
        <v>#N/A</v>
      </c>
    </row>
    <row r="2163" spans="12:12" x14ac:dyDescent="0.25">
      <c r="L2163" s="79" t="e">
        <f>VLOOKUP(H2163,'Doctors Data'!$I:$J,2,FALSE)</f>
        <v>#N/A</v>
      </c>
    </row>
    <row r="2164" spans="12:12" x14ac:dyDescent="0.25">
      <c r="L2164" s="79" t="e">
        <f>VLOOKUP(H2164,'Doctors Data'!$I:$J,2,FALSE)</f>
        <v>#N/A</v>
      </c>
    </row>
    <row r="2165" spans="12:12" x14ac:dyDescent="0.25">
      <c r="L2165" s="79" t="e">
        <f>VLOOKUP(H2165,'Doctors Data'!$I:$J,2,FALSE)</f>
        <v>#N/A</v>
      </c>
    </row>
    <row r="2166" spans="12:12" x14ac:dyDescent="0.25">
      <c r="L2166" s="79" t="e">
        <f>VLOOKUP(H2166,'Doctors Data'!$I:$J,2,FALSE)</f>
        <v>#N/A</v>
      </c>
    </row>
    <row r="2167" spans="12:12" x14ac:dyDescent="0.25">
      <c r="L2167" s="79" t="e">
        <f>VLOOKUP(H2167,'Doctors Data'!$I:$J,2,FALSE)</f>
        <v>#N/A</v>
      </c>
    </row>
    <row r="2168" spans="12:12" x14ac:dyDescent="0.25">
      <c r="L2168" s="79" t="e">
        <f>VLOOKUP(H2168,'Doctors Data'!$I:$J,2,FALSE)</f>
        <v>#N/A</v>
      </c>
    </row>
    <row r="2169" spans="12:12" x14ac:dyDescent="0.25">
      <c r="L2169" s="79" t="e">
        <f>VLOOKUP(H2169,'Doctors Data'!$I:$J,2,FALSE)</f>
        <v>#N/A</v>
      </c>
    </row>
    <row r="2170" spans="12:12" x14ac:dyDescent="0.25">
      <c r="L2170" s="79" t="e">
        <f>VLOOKUP(H2170,'Doctors Data'!$I:$J,2,FALSE)</f>
        <v>#N/A</v>
      </c>
    </row>
    <row r="2171" spans="12:12" x14ac:dyDescent="0.25">
      <c r="L2171" s="79" t="e">
        <f>VLOOKUP(H2171,'Doctors Data'!$I:$J,2,FALSE)</f>
        <v>#N/A</v>
      </c>
    </row>
    <row r="2172" spans="12:12" x14ac:dyDescent="0.25">
      <c r="L2172" s="79" t="e">
        <f>VLOOKUP(H2172,'Doctors Data'!$I:$J,2,FALSE)</f>
        <v>#N/A</v>
      </c>
    </row>
    <row r="2173" spans="12:12" x14ac:dyDescent="0.25">
      <c r="L2173" s="79" t="e">
        <f>VLOOKUP(H2173,'Doctors Data'!$I:$J,2,FALSE)</f>
        <v>#N/A</v>
      </c>
    </row>
    <row r="2174" spans="12:12" x14ac:dyDescent="0.25">
      <c r="L2174" s="79" t="e">
        <f>VLOOKUP(H2174,'Doctors Data'!$I:$J,2,FALSE)</f>
        <v>#N/A</v>
      </c>
    </row>
    <row r="2175" spans="12:12" x14ac:dyDescent="0.25">
      <c r="L2175" s="79" t="e">
        <f>VLOOKUP(H2175,'Doctors Data'!$I:$J,2,FALSE)</f>
        <v>#N/A</v>
      </c>
    </row>
    <row r="2176" spans="12:12" x14ac:dyDescent="0.25">
      <c r="L2176" s="79" t="e">
        <f>VLOOKUP(H2176,'Doctors Data'!$I:$J,2,FALSE)</f>
        <v>#N/A</v>
      </c>
    </row>
    <row r="2177" spans="12:12" x14ac:dyDescent="0.25">
      <c r="L2177" s="79" t="e">
        <f>VLOOKUP(H2177,'Doctors Data'!$I:$J,2,FALSE)</f>
        <v>#N/A</v>
      </c>
    </row>
    <row r="2178" spans="12:12" x14ac:dyDescent="0.25">
      <c r="L2178" s="79" t="e">
        <f>VLOOKUP(H2178,'Doctors Data'!$I:$J,2,FALSE)</f>
        <v>#N/A</v>
      </c>
    </row>
    <row r="2179" spans="12:12" x14ac:dyDescent="0.25">
      <c r="L2179" s="79" t="e">
        <f>VLOOKUP(H2179,'Doctors Data'!$I:$J,2,FALSE)</f>
        <v>#N/A</v>
      </c>
    </row>
    <row r="2180" spans="12:12" x14ac:dyDescent="0.25">
      <c r="L2180" s="79" t="e">
        <f>VLOOKUP(H2180,'Doctors Data'!$I:$J,2,FALSE)</f>
        <v>#N/A</v>
      </c>
    </row>
    <row r="2181" spans="12:12" x14ac:dyDescent="0.25">
      <c r="L2181" s="79" t="e">
        <f>VLOOKUP(H2181,'Doctors Data'!$I:$J,2,FALSE)</f>
        <v>#N/A</v>
      </c>
    </row>
    <row r="2182" spans="12:12" x14ac:dyDescent="0.25">
      <c r="L2182" s="79" t="e">
        <f>VLOOKUP(H2182,'Doctors Data'!$I:$J,2,FALSE)</f>
        <v>#N/A</v>
      </c>
    </row>
    <row r="2183" spans="12:12" x14ac:dyDescent="0.25">
      <c r="L2183" s="79" t="e">
        <f>VLOOKUP(H2183,'Doctors Data'!$I:$J,2,FALSE)</f>
        <v>#N/A</v>
      </c>
    </row>
    <row r="2184" spans="12:12" x14ac:dyDescent="0.25">
      <c r="L2184" s="79" t="e">
        <f>VLOOKUP(H2184,'Doctors Data'!$I:$J,2,FALSE)</f>
        <v>#N/A</v>
      </c>
    </row>
    <row r="2185" spans="12:12" x14ac:dyDescent="0.25">
      <c r="L2185" s="79" t="e">
        <f>VLOOKUP(H2185,'Doctors Data'!$I:$J,2,FALSE)</f>
        <v>#N/A</v>
      </c>
    </row>
    <row r="2186" spans="12:12" x14ac:dyDescent="0.25">
      <c r="L2186" s="79" t="e">
        <f>VLOOKUP(H2186,'Doctors Data'!$I:$J,2,FALSE)</f>
        <v>#N/A</v>
      </c>
    </row>
    <row r="2187" spans="12:12" x14ac:dyDescent="0.25">
      <c r="L2187" s="79" t="e">
        <f>VLOOKUP(H2187,'Doctors Data'!$I:$J,2,FALSE)</f>
        <v>#N/A</v>
      </c>
    </row>
    <row r="2188" spans="12:12" x14ac:dyDescent="0.25">
      <c r="L2188" s="79" t="e">
        <f>VLOOKUP(H2188,'Doctors Data'!$I:$J,2,FALSE)</f>
        <v>#N/A</v>
      </c>
    </row>
    <row r="2189" spans="12:12" x14ac:dyDescent="0.25">
      <c r="L2189" s="79" t="e">
        <f>VLOOKUP(H2189,'Doctors Data'!$I:$J,2,FALSE)</f>
        <v>#N/A</v>
      </c>
    </row>
    <row r="2190" spans="12:12" x14ac:dyDescent="0.25">
      <c r="L2190" s="79" t="e">
        <f>VLOOKUP(H2190,'Doctors Data'!$I:$J,2,FALSE)</f>
        <v>#N/A</v>
      </c>
    </row>
    <row r="2191" spans="12:12" x14ac:dyDescent="0.25">
      <c r="L2191" s="79" t="e">
        <f>VLOOKUP(H2191,'Doctors Data'!$I:$J,2,FALSE)</f>
        <v>#N/A</v>
      </c>
    </row>
    <row r="2192" spans="12:12" x14ac:dyDescent="0.25">
      <c r="L2192" s="79" t="e">
        <f>VLOOKUP(H2192,'Doctors Data'!$I:$J,2,FALSE)</f>
        <v>#N/A</v>
      </c>
    </row>
    <row r="2193" spans="12:12" x14ac:dyDescent="0.25">
      <c r="L2193" s="79" t="e">
        <f>VLOOKUP(H2193,'Doctors Data'!$I:$J,2,FALSE)</f>
        <v>#N/A</v>
      </c>
    </row>
    <row r="2194" spans="12:12" x14ac:dyDescent="0.25">
      <c r="L2194" s="79" t="e">
        <f>VLOOKUP(H2194,'Doctors Data'!$I:$J,2,FALSE)</f>
        <v>#N/A</v>
      </c>
    </row>
    <row r="2195" spans="12:12" x14ac:dyDescent="0.25">
      <c r="L2195" s="79" t="e">
        <f>VLOOKUP(H2195,'Doctors Data'!$I:$J,2,FALSE)</f>
        <v>#N/A</v>
      </c>
    </row>
    <row r="2196" spans="12:12" x14ac:dyDescent="0.25">
      <c r="L2196" s="79" t="e">
        <f>VLOOKUP(H2196,'Doctors Data'!$I:$J,2,FALSE)</f>
        <v>#N/A</v>
      </c>
    </row>
    <row r="2197" spans="12:12" x14ac:dyDescent="0.25">
      <c r="L2197" s="79" t="e">
        <f>VLOOKUP(H2197,'Doctors Data'!$I:$J,2,FALSE)</f>
        <v>#N/A</v>
      </c>
    </row>
    <row r="2198" spans="12:12" x14ac:dyDescent="0.25">
      <c r="L2198" s="79" t="e">
        <f>VLOOKUP(H2198,'Doctors Data'!$I:$J,2,FALSE)</f>
        <v>#N/A</v>
      </c>
    </row>
    <row r="2199" spans="12:12" x14ac:dyDescent="0.25">
      <c r="L2199" s="79" t="e">
        <f>VLOOKUP(H2199,'Doctors Data'!$I:$J,2,FALSE)</f>
        <v>#N/A</v>
      </c>
    </row>
    <row r="2200" spans="12:12" x14ac:dyDescent="0.25">
      <c r="L2200" s="79" t="e">
        <f>VLOOKUP(H2200,'Doctors Data'!$I:$J,2,FALSE)</f>
        <v>#N/A</v>
      </c>
    </row>
    <row r="2201" spans="12:12" x14ac:dyDescent="0.25">
      <c r="L2201" s="79" t="e">
        <f>VLOOKUP(H2201,'Doctors Data'!$I:$J,2,FALSE)</f>
        <v>#N/A</v>
      </c>
    </row>
    <row r="2202" spans="12:12" x14ac:dyDescent="0.25">
      <c r="L2202" s="79" t="e">
        <f>VLOOKUP(H2202,'Doctors Data'!$I:$J,2,FALSE)</f>
        <v>#N/A</v>
      </c>
    </row>
    <row r="2203" spans="12:12" x14ac:dyDescent="0.25">
      <c r="L2203" s="79" t="e">
        <f>VLOOKUP(H2203,'Doctors Data'!$I:$J,2,FALSE)</f>
        <v>#N/A</v>
      </c>
    </row>
    <row r="2204" spans="12:12" x14ac:dyDescent="0.25">
      <c r="L2204" s="79" t="e">
        <f>VLOOKUP(H2204,'Doctors Data'!$I:$J,2,FALSE)</f>
        <v>#N/A</v>
      </c>
    </row>
    <row r="2205" spans="12:12" x14ac:dyDescent="0.25">
      <c r="L2205" s="79" t="e">
        <f>VLOOKUP(H2205,'Doctors Data'!$I:$J,2,FALSE)</f>
        <v>#N/A</v>
      </c>
    </row>
    <row r="2206" spans="12:12" x14ac:dyDescent="0.25">
      <c r="L2206" s="79" t="e">
        <f>VLOOKUP(H2206,'Doctors Data'!$I:$J,2,FALSE)</f>
        <v>#N/A</v>
      </c>
    </row>
    <row r="2207" spans="12:12" x14ac:dyDescent="0.25">
      <c r="L2207" s="79" t="e">
        <f>VLOOKUP(H2207,'Doctors Data'!$I:$J,2,FALSE)</f>
        <v>#N/A</v>
      </c>
    </row>
    <row r="2208" spans="12:12" x14ac:dyDescent="0.25">
      <c r="L2208" s="79" t="e">
        <f>VLOOKUP(H2208,'Doctors Data'!$I:$J,2,FALSE)</f>
        <v>#N/A</v>
      </c>
    </row>
    <row r="2209" spans="12:12" x14ac:dyDescent="0.25">
      <c r="L2209" s="79" t="e">
        <f>VLOOKUP(H2209,'Doctors Data'!$I:$J,2,FALSE)</f>
        <v>#N/A</v>
      </c>
    </row>
    <row r="2210" spans="12:12" x14ac:dyDescent="0.25">
      <c r="L2210" s="79" t="e">
        <f>VLOOKUP(H2210,'Doctors Data'!$I:$J,2,FALSE)</f>
        <v>#N/A</v>
      </c>
    </row>
    <row r="2211" spans="12:12" x14ac:dyDescent="0.25">
      <c r="L2211" s="79" t="e">
        <f>VLOOKUP(H2211,'Doctors Data'!$I:$J,2,FALSE)</f>
        <v>#N/A</v>
      </c>
    </row>
    <row r="2212" spans="12:12" x14ac:dyDescent="0.25">
      <c r="L2212" s="79" t="e">
        <f>VLOOKUP(H2212,'Doctors Data'!$I:$J,2,FALSE)</f>
        <v>#N/A</v>
      </c>
    </row>
    <row r="2213" spans="12:12" x14ac:dyDescent="0.25">
      <c r="L2213" s="79" t="e">
        <f>VLOOKUP(H2213,'Doctors Data'!$I:$J,2,FALSE)</f>
        <v>#N/A</v>
      </c>
    </row>
    <row r="2214" spans="12:12" x14ac:dyDescent="0.25">
      <c r="L2214" s="79" t="e">
        <f>VLOOKUP(H2214,'Doctors Data'!$I:$J,2,FALSE)</f>
        <v>#N/A</v>
      </c>
    </row>
    <row r="2215" spans="12:12" x14ac:dyDescent="0.25">
      <c r="L2215" s="79" t="e">
        <f>VLOOKUP(H2215,'Doctors Data'!$I:$J,2,FALSE)</f>
        <v>#N/A</v>
      </c>
    </row>
    <row r="2216" spans="12:12" x14ac:dyDescent="0.25">
      <c r="L2216" s="79" t="e">
        <f>VLOOKUP(H2216,'Doctors Data'!$I:$J,2,FALSE)</f>
        <v>#N/A</v>
      </c>
    </row>
    <row r="2217" spans="12:12" x14ac:dyDescent="0.25">
      <c r="L2217" s="79" t="e">
        <f>VLOOKUP(H2217,'Doctors Data'!$I:$J,2,FALSE)</f>
        <v>#N/A</v>
      </c>
    </row>
    <row r="2218" spans="12:12" x14ac:dyDescent="0.25">
      <c r="L2218" s="79" t="e">
        <f>VLOOKUP(H2218,'Doctors Data'!$I:$J,2,FALSE)</f>
        <v>#N/A</v>
      </c>
    </row>
    <row r="2219" spans="12:12" x14ac:dyDescent="0.25">
      <c r="L2219" s="79" t="e">
        <f>VLOOKUP(H2219,'Doctors Data'!$I:$J,2,FALSE)</f>
        <v>#N/A</v>
      </c>
    </row>
    <row r="2220" spans="12:12" x14ac:dyDescent="0.25">
      <c r="L2220" s="79" t="e">
        <f>VLOOKUP(H2220,'Doctors Data'!$I:$J,2,FALSE)</f>
        <v>#N/A</v>
      </c>
    </row>
    <row r="2221" spans="12:12" x14ac:dyDescent="0.25">
      <c r="L2221" s="79" t="e">
        <f>VLOOKUP(H2221,'Doctors Data'!$I:$J,2,FALSE)</f>
        <v>#N/A</v>
      </c>
    </row>
    <row r="2222" spans="12:12" x14ac:dyDescent="0.25">
      <c r="L2222" s="79" t="e">
        <f>VLOOKUP(H2222,'Doctors Data'!$I:$J,2,FALSE)</f>
        <v>#N/A</v>
      </c>
    </row>
    <row r="2223" spans="12:12" x14ac:dyDescent="0.25">
      <c r="L2223" s="79" t="e">
        <f>VLOOKUP(H2223,'Doctors Data'!$I:$J,2,FALSE)</f>
        <v>#N/A</v>
      </c>
    </row>
    <row r="2224" spans="12:12" x14ac:dyDescent="0.25">
      <c r="L2224" s="79" t="e">
        <f>VLOOKUP(H2224,'Doctors Data'!$I:$J,2,FALSE)</f>
        <v>#N/A</v>
      </c>
    </row>
    <row r="2225" spans="12:12" x14ac:dyDescent="0.25">
      <c r="L2225" s="79" t="e">
        <f>VLOOKUP(H2225,'Doctors Data'!$I:$J,2,FALSE)</f>
        <v>#N/A</v>
      </c>
    </row>
    <row r="2226" spans="12:12" x14ac:dyDescent="0.25">
      <c r="L2226" s="79" t="e">
        <f>VLOOKUP(H2226,'Doctors Data'!$I:$J,2,FALSE)</f>
        <v>#N/A</v>
      </c>
    </row>
    <row r="2227" spans="12:12" x14ac:dyDescent="0.25">
      <c r="L2227" s="79" t="e">
        <f>VLOOKUP(H2227,'Doctors Data'!$I:$J,2,FALSE)</f>
        <v>#N/A</v>
      </c>
    </row>
    <row r="2228" spans="12:12" x14ac:dyDescent="0.25">
      <c r="L2228" s="79" t="e">
        <f>VLOOKUP(H2228,'Doctors Data'!$I:$J,2,FALSE)</f>
        <v>#N/A</v>
      </c>
    </row>
    <row r="2229" spans="12:12" x14ac:dyDescent="0.25">
      <c r="L2229" s="79" t="e">
        <f>VLOOKUP(H2229,'Doctors Data'!$I:$J,2,FALSE)</f>
        <v>#N/A</v>
      </c>
    </row>
    <row r="2230" spans="12:12" x14ac:dyDescent="0.25">
      <c r="L2230" s="79" t="e">
        <f>VLOOKUP(H2230,'Doctors Data'!$I:$J,2,FALSE)</f>
        <v>#N/A</v>
      </c>
    </row>
    <row r="2231" spans="12:12" x14ac:dyDescent="0.25">
      <c r="L2231" s="79" t="e">
        <f>VLOOKUP(H2231,'Doctors Data'!$I:$J,2,FALSE)</f>
        <v>#N/A</v>
      </c>
    </row>
    <row r="2232" spans="12:12" x14ac:dyDescent="0.25">
      <c r="L2232" s="79" t="e">
        <f>VLOOKUP(H2232,'Doctors Data'!$I:$J,2,FALSE)</f>
        <v>#N/A</v>
      </c>
    </row>
    <row r="2233" spans="12:12" x14ac:dyDescent="0.25">
      <c r="L2233" s="79" t="e">
        <f>VLOOKUP(H2233,'Doctors Data'!$I:$J,2,FALSE)</f>
        <v>#N/A</v>
      </c>
    </row>
    <row r="2234" spans="12:12" x14ac:dyDescent="0.25">
      <c r="L2234" s="79" t="e">
        <f>VLOOKUP(H2234,'Doctors Data'!$I:$J,2,FALSE)</f>
        <v>#N/A</v>
      </c>
    </row>
    <row r="2235" spans="12:12" x14ac:dyDescent="0.25">
      <c r="L2235" s="79" t="e">
        <f>VLOOKUP(H2235,'Doctors Data'!$I:$J,2,FALSE)</f>
        <v>#N/A</v>
      </c>
    </row>
    <row r="2236" spans="12:12" x14ac:dyDescent="0.25">
      <c r="L2236" s="79" t="e">
        <f>VLOOKUP(H2236,'Doctors Data'!$I:$J,2,FALSE)</f>
        <v>#N/A</v>
      </c>
    </row>
    <row r="2237" spans="12:12" x14ac:dyDescent="0.25">
      <c r="L2237" s="79" t="e">
        <f>VLOOKUP(H2237,'Doctors Data'!$I:$J,2,FALSE)</f>
        <v>#N/A</v>
      </c>
    </row>
    <row r="2238" spans="12:12" x14ac:dyDescent="0.25">
      <c r="L2238" s="79" t="e">
        <f>VLOOKUP(H2238,'Doctors Data'!$I:$J,2,FALSE)</f>
        <v>#N/A</v>
      </c>
    </row>
    <row r="2239" spans="12:12" x14ac:dyDescent="0.25">
      <c r="L2239" s="79" t="e">
        <f>VLOOKUP(H2239,'Doctors Data'!$I:$J,2,FALSE)</f>
        <v>#N/A</v>
      </c>
    </row>
    <row r="2240" spans="12:12" x14ac:dyDescent="0.25">
      <c r="L2240" s="79" t="e">
        <f>VLOOKUP(H2240,'Doctors Data'!$I:$J,2,FALSE)</f>
        <v>#N/A</v>
      </c>
    </row>
    <row r="2241" spans="12:12" x14ac:dyDescent="0.25">
      <c r="L2241" s="79" t="e">
        <f>VLOOKUP(H2241,'Doctors Data'!$I:$J,2,FALSE)</f>
        <v>#N/A</v>
      </c>
    </row>
    <row r="2242" spans="12:12" x14ac:dyDescent="0.25">
      <c r="L2242" s="79" t="e">
        <f>VLOOKUP(H2242,'Doctors Data'!$I:$J,2,FALSE)</f>
        <v>#N/A</v>
      </c>
    </row>
    <row r="2243" spans="12:12" x14ac:dyDescent="0.25">
      <c r="L2243" s="79" t="e">
        <f>VLOOKUP(H2243,'Doctors Data'!$I:$J,2,FALSE)</f>
        <v>#N/A</v>
      </c>
    </row>
    <row r="2244" spans="12:12" x14ac:dyDescent="0.25">
      <c r="L2244" s="79" t="e">
        <f>VLOOKUP(H2244,'Doctors Data'!$I:$J,2,FALSE)</f>
        <v>#N/A</v>
      </c>
    </row>
    <row r="2245" spans="12:12" x14ac:dyDescent="0.25">
      <c r="L2245" s="79" t="e">
        <f>VLOOKUP(H2245,'Doctors Data'!$I:$J,2,FALSE)</f>
        <v>#N/A</v>
      </c>
    </row>
    <row r="2246" spans="12:12" x14ac:dyDescent="0.25">
      <c r="L2246" s="79" t="e">
        <f>VLOOKUP(H2246,'Doctors Data'!$I:$J,2,FALSE)</f>
        <v>#N/A</v>
      </c>
    </row>
    <row r="2247" spans="12:12" x14ac:dyDescent="0.25">
      <c r="L2247" s="79" t="e">
        <f>VLOOKUP(H2247,'Doctors Data'!$I:$J,2,FALSE)</f>
        <v>#N/A</v>
      </c>
    </row>
    <row r="2248" spans="12:12" x14ac:dyDescent="0.25">
      <c r="L2248" s="79" t="e">
        <f>VLOOKUP(H2248,'Doctors Data'!$I:$J,2,FALSE)</f>
        <v>#N/A</v>
      </c>
    </row>
    <row r="2249" spans="12:12" x14ac:dyDescent="0.25">
      <c r="L2249" s="79" t="e">
        <f>VLOOKUP(H2249,'Doctors Data'!$I:$J,2,FALSE)</f>
        <v>#N/A</v>
      </c>
    </row>
    <row r="2250" spans="12:12" x14ac:dyDescent="0.25">
      <c r="L2250" s="79" t="e">
        <f>VLOOKUP(H2250,'Doctors Data'!$I:$J,2,FALSE)</f>
        <v>#N/A</v>
      </c>
    </row>
    <row r="2251" spans="12:12" x14ac:dyDescent="0.25">
      <c r="L2251" s="79" t="e">
        <f>VLOOKUP(H2251,'Doctors Data'!$I:$J,2,FALSE)</f>
        <v>#N/A</v>
      </c>
    </row>
    <row r="2252" spans="12:12" x14ac:dyDescent="0.25">
      <c r="L2252" s="79" t="e">
        <f>VLOOKUP(H2252,'Doctors Data'!$I:$J,2,FALSE)</f>
        <v>#N/A</v>
      </c>
    </row>
    <row r="2253" spans="12:12" x14ac:dyDescent="0.25">
      <c r="L2253" s="79" t="e">
        <f>VLOOKUP(H2253,'Doctors Data'!$I:$J,2,FALSE)</f>
        <v>#N/A</v>
      </c>
    </row>
    <row r="2254" spans="12:12" x14ac:dyDescent="0.25">
      <c r="L2254" s="79" t="e">
        <f>VLOOKUP(H2254,'Doctors Data'!$I:$J,2,FALSE)</f>
        <v>#N/A</v>
      </c>
    </row>
    <row r="2255" spans="12:12" x14ac:dyDescent="0.25">
      <c r="L2255" s="79" t="e">
        <f>VLOOKUP(H2255,'Doctors Data'!$I:$J,2,FALSE)</f>
        <v>#N/A</v>
      </c>
    </row>
    <row r="2256" spans="12:12" x14ac:dyDescent="0.25">
      <c r="L2256" s="79" t="e">
        <f>VLOOKUP(H2256,'Doctors Data'!$I:$J,2,FALSE)</f>
        <v>#N/A</v>
      </c>
    </row>
    <row r="2257" spans="12:12" x14ac:dyDescent="0.25">
      <c r="L2257" s="79" t="e">
        <f>VLOOKUP(H2257,'Doctors Data'!$I:$J,2,FALSE)</f>
        <v>#N/A</v>
      </c>
    </row>
    <row r="2258" spans="12:12" x14ac:dyDescent="0.25">
      <c r="L2258" s="79" t="e">
        <f>VLOOKUP(H2258,'Doctors Data'!$I:$J,2,FALSE)</f>
        <v>#N/A</v>
      </c>
    </row>
    <row r="2259" spans="12:12" x14ac:dyDescent="0.25">
      <c r="L2259" s="79" t="e">
        <f>VLOOKUP(H2259,'Doctors Data'!$I:$J,2,FALSE)</f>
        <v>#N/A</v>
      </c>
    </row>
    <row r="2260" spans="12:12" x14ac:dyDescent="0.25">
      <c r="L2260" s="79" t="e">
        <f>VLOOKUP(H2260,'Doctors Data'!$I:$J,2,FALSE)</f>
        <v>#N/A</v>
      </c>
    </row>
    <row r="2261" spans="12:12" x14ac:dyDescent="0.25">
      <c r="L2261" s="79" t="e">
        <f>VLOOKUP(H2261,'Doctors Data'!$I:$J,2,FALSE)</f>
        <v>#N/A</v>
      </c>
    </row>
    <row r="2262" spans="12:12" x14ac:dyDescent="0.25">
      <c r="L2262" s="79" t="e">
        <f>VLOOKUP(H2262,'Doctors Data'!$I:$J,2,FALSE)</f>
        <v>#N/A</v>
      </c>
    </row>
    <row r="2263" spans="12:12" x14ac:dyDescent="0.25">
      <c r="L2263" s="79" t="e">
        <f>VLOOKUP(H2263,'Doctors Data'!$I:$J,2,FALSE)</f>
        <v>#N/A</v>
      </c>
    </row>
    <row r="2264" spans="12:12" x14ac:dyDescent="0.25">
      <c r="L2264" s="79" t="e">
        <f>VLOOKUP(H2264,'Doctors Data'!$I:$J,2,FALSE)</f>
        <v>#N/A</v>
      </c>
    </row>
    <row r="2265" spans="12:12" x14ac:dyDescent="0.25">
      <c r="L2265" s="79" t="e">
        <f>VLOOKUP(H2265,'Doctors Data'!$I:$J,2,FALSE)</f>
        <v>#N/A</v>
      </c>
    </row>
    <row r="2266" spans="12:12" x14ac:dyDescent="0.25">
      <c r="L2266" s="79" t="e">
        <f>VLOOKUP(H2266,'Doctors Data'!$I:$J,2,FALSE)</f>
        <v>#N/A</v>
      </c>
    </row>
    <row r="2267" spans="12:12" x14ac:dyDescent="0.25">
      <c r="L2267" s="79" t="e">
        <f>VLOOKUP(H2267,'Doctors Data'!$I:$J,2,FALSE)</f>
        <v>#N/A</v>
      </c>
    </row>
    <row r="2268" spans="12:12" x14ac:dyDescent="0.25">
      <c r="L2268" s="79" t="e">
        <f>VLOOKUP(H2268,'Doctors Data'!$I:$J,2,FALSE)</f>
        <v>#N/A</v>
      </c>
    </row>
    <row r="2269" spans="12:12" x14ac:dyDescent="0.25">
      <c r="L2269" s="79" t="e">
        <f>VLOOKUP(H2269,'Doctors Data'!$I:$J,2,FALSE)</f>
        <v>#N/A</v>
      </c>
    </row>
    <row r="2270" spans="12:12" x14ac:dyDescent="0.25">
      <c r="L2270" s="79" t="e">
        <f>VLOOKUP(H2270,'Doctors Data'!$I:$J,2,FALSE)</f>
        <v>#N/A</v>
      </c>
    </row>
    <row r="2271" spans="12:12" x14ac:dyDescent="0.25">
      <c r="L2271" s="79" t="e">
        <f>VLOOKUP(H2271,'Doctors Data'!$I:$J,2,FALSE)</f>
        <v>#N/A</v>
      </c>
    </row>
    <row r="2272" spans="12:12" x14ac:dyDescent="0.25">
      <c r="L2272" s="79" t="e">
        <f>VLOOKUP(H2272,'Doctors Data'!$I:$J,2,FALSE)</f>
        <v>#N/A</v>
      </c>
    </row>
    <row r="2273" spans="12:12" x14ac:dyDescent="0.25">
      <c r="L2273" s="79" t="e">
        <f>VLOOKUP(H2273,'Doctors Data'!$I:$J,2,FALSE)</f>
        <v>#N/A</v>
      </c>
    </row>
    <row r="2274" spans="12:12" x14ac:dyDescent="0.25">
      <c r="L2274" s="79" t="e">
        <f>VLOOKUP(H2274,'Doctors Data'!$I:$J,2,FALSE)</f>
        <v>#N/A</v>
      </c>
    </row>
    <row r="2275" spans="12:12" x14ac:dyDescent="0.25">
      <c r="L2275" s="79" t="e">
        <f>VLOOKUP(H2275,'Doctors Data'!$I:$J,2,FALSE)</f>
        <v>#N/A</v>
      </c>
    </row>
    <row r="2276" spans="12:12" x14ac:dyDescent="0.25">
      <c r="L2276" s="79" t="e">
        <f>VLOOKUP(H2276,'Doctors Data'!$I:$J,2,FALSE)</f>
        <v>#N/A</v>
      </c>
    </row>
    <row r="2277" spans="12:12" x14ac:dyDescent="0.25">
      <c r="L2277" s="79" t="e">
        <f>VLOOKUP(H2277,'Doctors Data'!$I:$J,2,FALSE)</f>
        <v>#N/A</v>
      </c>
    </row>
    <row r="2278" spans="12:12" x14ac:dyDescent="0.25">
      <c r="L2278" s="79" t="e">
        <f>VLOOKUP(H2278,'Doctors Data'!$I:$J,2,FALSE)</f>
        <v>#N/A</v>
      </c>
    </row>
    <row r="2279" spans="12:12" x14ac:dyDescent="0.25">
      <c r="L2279" s="79" t="e">
        <f>VLOOKUP(H2279,'Doctors Data'!$I:$J,2,FALSE)</f>
        <v>#N/A</v>
      </c>
    </row>
    <row r="2280" spans="12:12" x14ac:dyDescent="0.25">
      <c r="L2280" s="79" t="e">
        <f>VLOOKUP(H2280,'Doctors Data'!$I:$J,2,FALSE)</f>
        <v>#N/A</v>
      </c>
    </row>
    <row r="2281" spans="12:12" x14ac:dyDescent="0.25">
      <c r="L2281" s="79" t="e">
        <f>VLOOKUP(H2281,'Doctors Data'!$I:$J,2,FALSE)</f>
        <v>#N/A</v>
      </c>
    </row>
    <row r="2282" spans="12:12" x14ac:dyDescent="0.25">
      <c r="L2282" s="79" t="e">
        <f>VLOOKUP(H2282,'Doctors Data'!$I:$J,2,FALSE)</f>
        <v>#N/A</v>
      </c>
    </row>
    <row r="2283" spans="12:12" x14ac:dyDescent="0.25">
      <c r="L2283" s="79" t="e">
        <f>VLOOKUP(H2283,'Doctors Data'!$I:$J,2,FALSE)</f>
        <v>#N/A</v>
      </c>
    </row>
    <row r="2284" spans="12:12" x14ac:dyDescent="0.25">
      <c r="L2284" s="79" t="e">
        <f>VLOOKUP(H2284,'Doctors Data'!$I:$J,2,FALSE)</f>
        <v>#N/A</v>
      </c>
    </row>
    <row r="2285" spans="12:12" x14ac:dyDescent="0.25">
      <c r="L2285" s="79" t="e">
        <f>VLOOKUP(H2285,'Doctors Data'!$I:$J,2,FALSE)</f>
        <v>#N/A</v>
      </c>
    </row>
    <row r="2286" spans="12:12" x14ac:dyDescent="0.25">
      <c r="L2286" s="79" t="e">
        <f>VLOOKUP(H2286,'Doctors Data'!$I:$J,2,FALSE)</f>
        <v>#N/A</v>
      </c>
    </row>
    <row r="2287" spans="12:12" x14ac:dyDescent="0.25">
      <c r="L2287" s="79" t="e">
        <f>VLOOKUP(H2287,'Doctors Data'!$I:$J,2,FALSE)</f>
        <v>#N/A</v>
      </c>
    </row>
    <row r="2288" spans="12:12" x14ac:dyDescent="0.25">
      <c r="L2288" s="79" t="e">
        <f>VLOOKUP(H2288,'Doctors Data'!$I:$J,2,FALSE)</f>
        <v>#N/A</v>
      </c>
    </row>
    <row r="2289" spans="12:12" x14ac:dyDescent="0.25">
      <c r="L2289" s="79" t="e">
        <f>VLOOKUP(H2289,'Doctors Data'!$I:$J,2,FALSE)</f>
        <v>#N/A</v>
      </c>
    </row>
    <row r="2290" spans="12:12" x14ac:dyDescent="0.25">
      <c r="L2290" s="79" t="e">
        <f>VLOOKUP(H2290,'Doctors Data'!$I:$J,2,FALSE)</f>
        <v>#N/A</v>
      </c>
    </row>
    <row r="2291" spans="12:12" x14ac:dyDescent="0.25">
      <c r="L2291" s="79" t="e">
        <f>VLOOKUP(H2291,'Doctors Data'!$I:$J,2,FALSE)</f>
        <v>#N/A</v>
      </c>
    </row>
    <row r="2292" spans="12:12" x14ac:dyDescent="0.25">
      <c r="L2292" s="79" t="e">
        <f>VLOOKUP(H2292,'Doctors Data'!$I:$J,2,FALSE)</f>
        <v>#N/A</v>
      </c>
    </row>
    <row r="2293" spans="12:12" x14ac:dyDescent="0.25">
      <c r="L2293" s="79" t="e">
        <f>VLOOKUP(H2293,'Doctors Data'!$I:$J,2,FALSE)</f>
        <v>#N/A</v>
      </c>
    </row>
    <row r="2294" spans="12:12" x14ac:dyDescent="0.25">
      <c r="L2294" s="79" t="e">
        <f>VLOOKUP(H2294,'Doctors Data'!$I:$J,2,FALSE)</f>
        <v>#N/A</v>
      </c>
    </row>
    <row r="2295" spans="12:12" x14ac:dyDescent="0.25">
      <c r="L2295" s="79" t="e">
        <f>VLOOKUP(H2295,'Doctors Data'!$I:$J,2,FALSE)</f>
        <v>#N/A</v>
      </c>
    </row>
    <row r="2296" spans="12:12" x14ac:dyDescent="0.25">
      <c r="L2296" s="79" t="e">
        <f>VLOOKUP(H2296,'Doctors Data'!$I:$J,2,FALSE)</f>
        <v>#N/A</v>
      </c>
    </row>
    <row r="2297" spans="12:12" x14ac:dyDescent="0.25">
      <c r="L2297" s="79" t="e">
        <f>VLOOKUP(H2297,'Doctors Data'!$I:$J,2,FALSE)</f>
        <v>#N/A</v>
      </c>
    </row>
    <row r="2298" spans="12:12" x14ac:dyDescent="0.25">
      <c r="L2298" s="79" t="e">
        <f>VLOOKUP(H2298,'Doctors Data'!$I:$J,2,FALSE)</f>
        <v>#N/A</v>
      </c>
    </row>
    <row r="2299" spans="12:12" x14ac:dyDescent="0.25">
      <c r="L2299" s="79" t="e">
        <f>VLOOKUP(H2299,'Doctors Data'!$I:$J,2,FALSE)</f>
        <v>#N/A</v>
      </c>
    </row>
    <row r="2300" spans="12:12" x14ac:dyDescent="0.25">
      <c r="L2300" s="79" t="e">
        <f>VLOOKUP(H2300,'Doctors Data'!$I:$J,2,FALSE)</f>
        <v>#N/A</v>
      </c>
    </row>
    <row r="2301" spans="12:12" x14ac:dyDescent="0.25">
      <c r="L2301" s="79" t="e">
        <f>VLOOKUP(H2301,'Doctors Data'!$I:$J,2,FALSE)</f>
        <v>#N/A</v>
      </c>
    </row>
    <row r="2302" spans="12:12" x14ac:dyDescent="0.25">
      <c r="L2302" s="79" t="e">
        <f>VLOOKUP(H2302,'Doctors Data'!$I:$J,2,FALSE)</f>
        <v>#N/A</v>
      </c>
    </row>
    <row r="2303" spans="12:12" x14ac:dyDescent="0.25">
      <c r="L2303" s="79" t="e">
        <f>VLOOKUP(H2303,'Doctors Data'!$I:$J,2,FALSE)</f>
        <v>#N/A</v>
      </c>
    </row>
    <row r="2304" spans="12:12" x14ac:dyDescent="0.25">
      <c r="L2304" s="79" t="e">
        <f>VLOOKUP(H2304,'Doctors Data'!$I:$J,2,FALSE)</f>
        <v>#N/A</v>
      </c>
    </row>
    <row r="2305" spans="12:12" x14ac:dyDescent="0.25">
      <c r="L2305" s="79" t="e">
        <f>VLOOKUP(H2305,'Doctors Data'!$I:$J,2,FALSE)</f>
        <v>#N/A</v>
      </c>
    </row>
    <row r="2306" spans="12:12" x14ac:dyDescent="0.25">
      <c r="L2306" s="79" t="e">
        <f>VLOOKUP(H2306,'Doctors Data'!$I:$J,2,FALSE)</f>
        <v>#N/A</v>
      </c>
    </row>
    <row r="2307" spans="12:12" x14ac:dyDescent="0.25">
      <c r="L2307" s="79" t="e">
        <f>VLOOKUP(H2307,'Doctors Data'!$I:$J,2,FALSE)</f>
        <v>#N/A</v>
      </c>
    </row>
    <row r="2308" spans="12:12" x14ac:dyDescent="0.25">
      <c r="L2308" s="79" t="e">
        <f>VLOOKUP(H2308,'Doctors Data'!$I:$J,2,FALSE)</f>
        <v>#N/A</v>
      </c>
    </row>
    <row r="2309" spans="12:12" x14ac:dyDescent="0.25">
      <c r="L2309" s="79" t="e">
        <f>VLOOKUP(H2309,'Doctors Data'!$I:$J,2,FALSE)</f>
        <v>#N/A</v>
      </c>
    </row>
    <row r="2310" spans="12:12" x14ac:dyDescent="0.25">
      <c r="L2310" s="79" t="e">
        <f>VLOOKUP(H2310,'Doctors Data'!$I:$J,2,FALSE)</f>
        <v>#N/A</v>
      </c>
    </row>
    <row r="2311" spans="12:12" x14ac:dyDescent="0.25">
      <c r="L2311" s="79" t="e">
        <f>VLOOKUP(H2311,'Doctors Data'!$I:$J,2,FALSE)</f>
        <v>#N/A</v>
      </c>
    </row>
    <row r="2312" spans="12:12" x14ac:dyDescent="0.25">
      <c r="L2312" s="79" t="e">
        <f>VLOOKUP(H2312,'Doctors Data'!$I:$J,2,FALSE)</f>
        <v>#N/A</v>
      </c>
    </row>
    <row r="2313" spans="12:12" x14ac:dyDescent="0.25">
      <c r="L2313" s="79" t="e">
        <f>VLOOKUP(H2313,'Doctors Data'!$I:$J,2,FALSE)</f>
        <v>#N/A</v>
      </c>
    </row>
    <row r="2314" spans="12:12" x14ac:dyDescent="0.25">
      <c r="L2314" s="79" t="e">
        <f>VLOOKUP(H2314,'Doctors Data'!$I:$J,2,FALSE)</f>
        <v>#N/A</v>
      </c>
    </row>
    <row r="2315" spans="12:12" x14ac:dyDescent="0.25">
      <c r="L2315" s="79" t="e">
        <f>VLOOKUP(H2315,'Doctors Data'!$I:$J,2,FALSE)</f>
        <v>#N/A</v>
      </c>
    </row>
    <row r="2316" spans="12:12" x14ac:dyDescent="0.25">
      <c r="L2316" s="79" t="e">
        <f>VLOOKUP(H2316,'Doctors Data'!$I:$J,2,FALSE)</f>
        <v>#N/A</v>
      </c>
    </row>
    <row r="2317" spans="12:12" x14ac:dyDescent="0.25">
      <c r="L2317" s="79" t="e">
        <f>VLOOKUP(H2317,'Doctors Data'!$I:$J,2,FALSE)</f>
        <v>#N/A</v>
      </c>
    </row>
    <row r="2318" spans="12:12" x14ac:dyDescent="0.25">
      <c r="L2318" s="79" t="e">
        <f>VLOOKUP(H2318,'Doctors Data'!$I:$J,2,FALSE)</f>
        <v>#N/A</v>
      </c>
    </row>
    <row r="2319" spans="12:12" x14ac:dyDescent="0.25">
      <c r="L2319" s="79" t="e">
        <f>VLOOKUP(H2319,'Doctors Data'!$I:$J,2,FALSE)</f>
        <v>#N/A</v>
      </c>
    </row>
    <row r="2320" spans="12:12" x14ac:dyDescent="0.25">
      <c r="L2320" s="79" t="e">
        <f>VLOOKUP(H2320,'Doctors Data'!$I:$J,2,FALSE)</f>
        <v>#N/A</v>
      </c>
    </row>
    <row r="2321" spans="12:12" x14ac:dyDescent="0.25">
      <c r="L2321" s="79" t="e">
        <f>VLOOKUP(H2321,'Doctors Data'!$I:$J,2,FALSE)</f>
        <v>#N/A</v>
      </c>
    </row>
    <row r="2322" spans="12:12" x14ac:dyDescent="0.25">
      <c r="L2322" s="79" t="e">
        <f>VLOOKUP(H2322,'Doctors Data'!$I:$J,2,FALSE)</f>
        <v>#N/A</v>
      </c>
    </row>
    <row r="2323" spans="12:12" x14ac:dyDescent="0.25">
      <c r="L2323" s="79" t="e">
        <f>VLOOKUP(H2323,'Doctors Data'!$I:$J,2,FALSE)</f>
        <v>#N/A</v>
      </c>
    </row>
    <row r="2324" spans="12:12" x14ac:dyDescent="0.25">
      <c r="L2324" s="79" t="e">
        <f>VLOOKUP(H2324,'Doctors Data'!$I:$J,2,FALSE)</f>
        <v>#N/A</v>
      </c>
    </row>
    <row r="2325" spans="12:12" x14ac:dyDescent="0.25">
      <c r="L2325" s="79" t="e">
        <f>VLOOKUP(H2325,'Doctors Data'!$I:$J,2,FALSE)</f>
        <v>#N/A</v>
      </c>
    </row>
    <row r="2326" spans="12:12" x14ac:dyDescent="0.25">
      <c r="L2326" s="79" t="e">
        <f>VLOOKUP(H2326,'Doctors Data'!$I:$J,2,FALSE)</f>
        <v>#N/A</v>
      </c>
    </row>
    <row r="2327" spans="12:12" x14ac:dyDescent="0.25">
      <c r="L2327" s="79" t="e">
        <f>VLOOKUP(H2327,'Doctors Data'!$I:$J,2,FALSE)</f>
        <v>#N/A</v>
      </c>
    </row>
    <row r="2328" spans="12:12" x14ac:dyDescent="0.25">
      <c r="L2328" s="79" t="e">
        <f>VLOOKUP(H2328,'Doctors Data'!$I:$J,2,FALSE)</f>
        <v>#N/A</v>
      </c>
    </row>
    <row r="2329" spans="12:12" x14ac:dyDescent="0.25">
      <c r="L2329" s="79" t="e">
        <f>VLOOKUP(H2329,'Doctors Data'!$I:$J,2,FALSE)</f>
        <v>#N/A</v>
      </c>
    </row>
    <row r="2330" spans="12:12" x14ac:dyDescent="0.25">
      <c r="L2330" s="79" t="e">
        <f>VLOOKUP(H2330,'Doctors Data'!$I:$J,2,FALSE)</f>
        <v>#N/A</v>
      </c>
    </row>
    <row r="2331" spans="12:12" x14ac:dyDescent="0.25">
      <c r="L2331" s="79" t="e">
        <f>VLOOKUP(H2331,'Doctors Data'!$I:$J,2,FALSE)</f>
        <v>#N/A</v>
      </c>
    </row>
    <row r="2332" spans="12:12" x14ac:dyDescent="0.25">
      <c r="L2332" s="79" t="e">
        <f>VLOOKUP(H2332,'Doctors Data'!$I:$J,2,FALSE)</f>
        <v>#N/A</v>
      </c>
    </row>
    <row r="2333" spans="12:12" x14ac:dyDescent="0.25">
      <c r="L2333" s="79" t="e">
        <f>VLOOKUP(H2333,'Doctors Data'!$I:$J,2,FALSE)</f>
        <v>#N/A</v>
      </c>
    </row>
    <row r="2334" spans="12:12" x14ac:dyDescent="0.25">
      <c r="L2334" s="79" t="e">
        <f>VLOOKUP(H2334,'Doctors Data'!$I:$J,2,FALSE)</f>
        <v>#N/A</v>
      </c>
    </row>
    <row r="2335" spans="12:12" x14ac:dyDescent="0.25">
      <c r="L2335" s="79" t="e">
        <f>VLOOKUP(H2335,'Doctors Data'!$I:$J,2,FALSE)</f>
        <v>#N/A</v>
      </c>
    </row>
    <row r="2336" spans="12:12" x14ac:dyDescent="0.25">
      <c r="L2336" s="79" t="e">
        <f>VLOOKUP(H2336,'Doctors Data'!$I:$J,2,FALSE)</f>
        <v>#N/A</v>
      </c>
    </row>
    <row r="2337" spans="12:12" x14ac:dyDescent="0.25">
      <c r="L2337" s="79" t="e">
        <f>VLOOKUP(H2337,'Doctors Data'!$I:$J,2,FALSE)</f>
        <v>#N/A</v>
      </c>
    </row>
    <row r="2338" spans="12:12" x14ac:dyDescent="0.25">
      <c r="L2338" s="79" t="e">
        <f>VLOOKUP(H2338,'Doctors Data'!$I:$J,2,FALSE)</f>
        <v>#N/A</v>
      </c>
    </row>
    <row r="2339" spans="12:12" x14ac:dyDescent="0.25">
      <c r="L2339" s="79" t="e">
        <f>VLOOKUP(H2339,'Doctors Data'!$I:$J,2,FALSE)</f>
        <v>#N/A</v>
      </c>
    </row>
    <row r="2340" spans="12:12" x14ac:dyDescent="0.25">
      <c r="L2340" s="79" t="e">
        <f>VLOOKUP(H2340,'Doctors Data'!$I:$J,2,FALSE)</f>
        <v>#N/A</v>
      </c>
    </row>
    <row r="2341" spans="12:12" x14ac:dyDescent="0.25">
      <c r="L2341" s="79" t="e">
        <f>VLOOKUP(H2341,'Doctors Data'!$I:$J,2,FALSE)</f>
        <v>#N/A</v>
      </c>
    </row>
    <row r="2342" spans="12:12" x14ac:dyDescent="0.25">
      <c r="L2342" s="79" t="e">
        <f>VLOOKUP(H2342,'Doctors Data'!$I:$J,2,FALSE)</f>
        <v>#N/A</v>
      </c>
    </row>
    <row r="2343" spans="12:12" x14ac:dyDescent="0.25">
      <c r="L2343" s="79" t="e">
        <f>VLOOKUP(H2343,'Doctors Data'!$I:$J,2,FALSE)</f>
        <v>#N/A</v>
      </c>
    </row>
    <row r="2344" spans="12:12" x14ac:dyDescent="0.25">
      <c r="L2344" s="79" t="e">
        <f>VLOOKUP(H2344,'Doctors Data'!$I:$J,2,FALSE)</f>
        <v>#N/A</v>
      </c>
    </row>
    <row r="2345" spans="12:12" x14ac:dyDescent="0.25">
      <c r="L2345" s="79" t="e">
        <f>VLOOKUP(H2345,'Doctors Data'!$I:$J,2,FALSE)</f>
        <v>#N/A</v>
      </c>
    </row>
    <row r="2346" spans="12:12" x14ac:dyDescent="0.25">
      <c r="L2346" s="79" t="e">
        <f>VLOOKUP(H2346,'Doctors Data'!$I:$J,2,FALSE)</f>
        <v>#N/A</v>
      </c>
    </row>
    <row r="2347" spans="12:12" x14ac:dyDescent="0.25">
      <c r="L2347" s="79" t="e">
        <f>VLOOKUP(H2347,'Doctors Data'!$I:$J,2,FALSE)</f>
        <v>#N/A</v>
      </c>
    </row>
    <row r="2348" spans="12:12" x14ac:dyDescent="0.25">
      <c r="L2348" s="79" t="e">
        <f>VLOOKUP(H2348,'Doctors Data'!$I:$J,2,FALSE)</f>
        <v>#N/A</v>
      </c>
    </row>
    <row r="2349" spans="12:12" x14ac:dyDescent="0.25">
      <c r="L2349" s="79" t="e">
        <f>VLOOKUP(H2349,'Doctors Data'!$I:$J,2,FALSE)</f>
        <v>#N/A</v>
      </c>
    </row>
    <row r="2350" spans="12:12" x14ac:dyDescent="0.25">
      <c r="L2350" s="79" t="e">
        <f>VLOOKUP(H2350,'Doctors Data'!$I:$J,2,FALSE)</f>
        <v>#N/A</v>
      </c>
    </row>
    <row r="2351" spans="12:12" x14ac:dyDescent="0.25">
      <c r="L2351" s="79" t="e">
        <f>VLOOKUP(H2351,'Doctors Data'!$I:$J,2,FALSE)</f>
        <v>#N/A</v>
      </c>
    </row>
    <row r="2352" spans="12:12" x14ac:dyDescent="0.25">
      <c r="L2352" s="79" t="e">
        <f>VLOOKUP(H2352,'Doctors Data'!$I:$J,2,FALSE)</f>
        <v>#N/A</v>
      </c>
    </row>
    <row r="2353" spans="12:12" x14ac:dyDescent="0.25">
      <c r="L2353" s="79" t="e">
        <f>VLOOKUP(H2353,'Doctors Data'!$I:$J,2,FALSE)</f>
        <v>#N/A</v>
      </c>
    </row>
    <row r="2354" spans="12:12" x14ac:dyDescent="0.25">
      <c r="L2354" s="79" t="e">
        <f>VLOOKUP(H2354,'Doctors Data'!$I:$J,2,FALSE)</f>
        <v>#N/A</v>
      </c>
    </row>
    <row r="2355" spans="12:12" x14ac:dyDescent="0.25">
      <c r="L2355" s="79" t="e">
        <f>VLOOKUP(H2355,'Doctors Data'!$I:$J,2,FALSE)</f>
        <v>#N/A</v>
      </c>
    </row>
    <row r="2356" spans="12:12" x14ac:dyDescent="0.25">
      <c r="L2356" s="79" t="e">
        <f>VLOOKUP(H2356,'Doctors Data'!$I:$J,2,FALSE)</f>
        <v>#N/A</v>
      </c>
    </row>
    <row r="2357" spans="12:12" x14ac:dyDescent="0.25">
      <c r="L2357" s="79" t="e">
        <f>VLOOKUP(H2357,'Doctors Data'!$I:$J,2,FALSE)</f>
        <v>#N/A</v>
      </c>
    </row>
    <row r="2358" spans="12:12" x14ac:dyDescent="0.25">
      <c r="L2358" s="79" t="e">
        <f>VLOOKUP(H2358,'Doctors Data'!$I:$J,2,FALSE)</f>
        <v>#N/A</v>
      </c>
    </row>
    <row r="2359" spans="12:12" x14ac:dyDescent="0.25">
      <c r="L2359" s="79" t="e">
        <f>VLOOKUP(H2359,'Doctors Data'!$I:$J,2,FALSE)</f>
        <v>#N/A</v>
      </c>
    </row>
    <row r="2360" spans="12:12" x14ac:dyDescent="0.25">
      <c r="L2360" s="79" t="e">
        <f>VLOOKUP(H2360,'Doctors Data'!$I:$J,2,FALSE)</f>
        <v>#N/A</v>
      </c>
    </row>
    <row r="2361" spans="12:12" x14ac:dyDescent="0.25">
      <c r="L2361" s="79" t="e">
        <f>VLOOKUP(H2361,'Doctors Data'!$I:$J,2,FALSE)</f>
        <v>#N/A</v>
      </c>
    </row>
    <row r="2362" spans="12:12" x14ac:dyDescent="0.25">
      <c r="L2362" s="79" t="e">
        <f>VLOOKUP(H2362,'Doctors Data'!$I:$J,2,FALSE)</f>
        <v>#N/A</v>
      </c>
    </row>
    <row r="2363" spans="12:12" x14ac:dyDescent="0.25">
      <c r="L2363" s="79" t="e">
        <f>VLOOKUP(H2363,'Doctors Data'!$I:$J,2,FALSE)</f>
        <v>#N/A</v>
      </c>
    </row>
    <row r="2364" spans="12:12" x14ac:dyDescent="0.25">
      <c r="L2364" s="79" t="e">
        <f>VLOOKUP(H2364,'Doctors Data'!$I:$J,2,FALSE)</f>
        <v>#N/A</v>
      </c>
    </row>
    <row r="2365" spans="12:12" x14ac:dyDescent="0.25">
      <c r="L2365" s="79" t="e">
        <f>VLOOKUP(H2365,'Doctors Data'!$I:$J,2,FALSE)</f>
        <v>#N/A</v>
      </c>
    </row>
    <row r="2366" spans="12:12" x14ac:dyDescent="0.25">
      <c r="L2366" s="79" t="e">
        <f>VLOOKUP(H2366,'Doctors Data'!$I:$J,2,FALSE)</f>
        <v>#N/A</v>
      </c>
    </row>
    <row r="2367" spans="12:12" x14ac:dyDescent="0.25">
      <c r="L2367" s="79" t="e">
        <f>VLOOKUP(H2367,'Doctors Data'!$I:$J,2,FALSE)</f>
        <v>#N/A</v>
      </c>
    </row>
    <row r="2368" spans="12:12" x14ac:dyDescent="0.25">
      <c r="L2368" s="79" t="e">
        <f>VLOOKUP(H2368,'Doctors Data'!$I:$J,2,FALSE)</f>
        <v>#N/A</v>
      </c>
    </row>
    <row r="2369" spans="12:12" x14ac:dyDescent="0.25">
      <c r="L2369" s="79" t="e">
        <f>VLOOKUP(H2369,'Doctors Data'!$I:$J,2,FALSE)</f>
        <v>#N/A</v>
      </c>
    </row>
    <row r="2370" spans="12:12" x14ac:dyDescent="0.25">
      <c r="L2370" s="79" t="e">
        <f>VLOOKUP(H2370,'Doctors Data'!$I:$J,2,FALSE)</f>
        <v>#N/A</v>
      </c>
    </row>
    <row r="2371" spans="12:12" x14ac:dyDescent="0.25">
      <c r="L2371" s="79" t="e">
        <f>VLOOKUP(H2371,'Doctors Data'!$I:$J,2,FALSE)</f>
        <v>#N/A</v>
      </c>
    </row>
    <row r="2372" spans="12:12" x14ac:dyDescent="0.25">
      <c r="L2372" s="79" t="e">
        <f>VLOOKUP(H2372,'Doctors Data'!$I:$J,2,FALSE)</f>
        <v>#N/A</v>
      </c>
    </row>
    <row r="2373" spans="12:12" x14ac:dyDescent="0.25">
      <c r="L2373" s="79" t="e">
        <f>VLOOKUP(H2373,'Doctors Data'!$I:$J,2,FALSE)</f>
        <v>#N/A</v>
      </c>
    </row>
    <row r="2374" spans="12:12" x14ac:dyDescent="0.25">
      <c r="L2374" s="79" t="e">
        <f>VLOOKUP(H2374,'Doctors Data'!$I:$J,2,FALSE)</f>
        <v>#N/A</v>
      </c>
    </row>
    <row r="2375" spans="12:12" x14ac:dyDescent="0.25">
      <c r="L2375" s="79" t="e">
        <f>VLOOKUP(H2375,'Doctors Data'!$I:$J,2,FALSE)</f>
        <v>#N/A</v>
      </c>
    </row>
    <row r="2376" spans="12:12" x14ac:dyDescent="0.25">
      <c r="L2376" s="79" t="e">
        <f>VLOOKUP(H2376,'Doctors Data'!$I:$J,2,FALSE)</f>
        <v>#N/A</v>
      </c>
    </row>
    <row r="2377" spans="12:12" x14ac:dyDescent="0.25">
      <c r="L2377" s="79" t="e">
        <f>VLOOKUP(H2377,'Doctors Data'!$I:$J,2,FALSE)</f>
        <v>#N/A</v>
      </c>
    </row>
    <row r="2378" spans="12:12" x14ac:dyDescent="0.25">
      <c r="L2378" s="79" t="e">
        <f>VLOOKUP(H2378,'Doctors Data'!$I:$J,2,FALSE)</f>
        <v>#N/A</v>
      </c>
    </row>
    <row r="2379" spans="12:12" x14ac:dyDescent="0.25">
      <c r="L2379" s="79" t="e">
        <f>VLOOKUP(H2379,'Doctors Data'!$I:$J,2,FALSE)</f>
        <v>#N/A</v>
      </c>
    </row>
    <row r="2380" spans="12:12" x14ac:dyDescent="0.25">
      <c r="L2380" s="79" t="e">
        <f>VLOOKUP(H2380,'Doctors Data'!$I:$J,2,FALSE)</f>
        <v>#N/A</v>
      </c>
    </row>
    <row r="2381" spans="12:12" x14ac:dyDescent="0.25">
      <c r="L2381" s="79" t="e">
        <f>VLOOKUP(H2381,'Doctors Data'!$I:$J,2,FALSE)</f>
        <v>#N/A</v>
      </c>
    </row>
    <row r="2382" spans="12:12" x14ac:dyDescent="0.25">
      <c r="L2382" s="79" t="e">
        <f>VLOOKUP(H2382,'Doctors Data'!$I:$J,2,FALSE)</f>
        <v>#N/A</v>
      </c>
    </row>
    <row r="2383" spans="12:12" x14ac:dyDescent="0.25">
      <c r="L2383" s="79" t="e">
        <f>VLOOKUP(H2383,'Doctors Data'!$I:$J,2,FALSE)</f>
        <v>#N/A</v>
      </c>
    </row>
    <row r="2384" spans="12:12" x14ac:dyDescent="0.25">
      <c r="L2384" s="79" t="e">
        <f>VLOOKUP(H2384,'Doctors Data'!$I:$J,2,FALSE)</f>
        <v>#N/A</v>
      </c>
    </row>
    <row r="2385" spans="12:12" x14ac:dyDescent="0.25">
      <c r="L2385" s="79" t="e">
        <f>VLOOKUP(H2385,'Doctors Data'!$I:$J,2,FALSE)</f>
        <v>#N/A</v>
      </c>
    </row>
    <row r="2386" spans="12:12" x14ac:dyDescent="0.25">
      <c r="L2386" s="79" t="e">
        <f>VLOOKUP(H2386,'Doctors Data'!$I:$J,2,FALSE)</f>
        <v>#N/A</v>
      </c>
    </row>
    <row r="2387" spans="12:12" x14ac:dyDescent="0.25">
      <c r="L2387" s="79" t="e">
        <f>VLOOKUP(H2387,'Doctors Data'!$I:$J,2,FALSE)</f>
        <v>#N/A</v>
      </c>
    </row>
    <row r="2388" spans="12:12" x14ac:dyDescent="0.25">
      <c r="L2388" s="79" t="e">
        <f>VLOOKUP(H2388,'Doctors Data'!$I:$J,2,FALSE)</f>
        <v>#N/A</v>
      </c>
    </row>
    <row r="2389" spans="12:12" x14ac:dyDescent="0.25">
      <c r="L2389" s="79" t="e">
        <f>VLOOKUP(H2389,'Doctors Data'!$I:$J,2,FALSE)</f>
        <v>#N/A</v>
      </c>
    </row>
    <row r="2390" spans="12:12" x14ac:dyDescent="0.25">
      <c r="L2390" s="79" t="e">
        <f>VLOOKUP(H2390,'Doctors Data'!$I:$J,2,FALSE)</f>
        <v>#N/A</v>
      </c>
    </row>
    <row r="2391" spans="12:12" x14ac:dyDescent="0.25">
      <c r="L2391" s="79" t="e">
        <f>VLOOKUP(H2391,'Doctors Data'!$I:$J,2,FALSE)</f>
        <v>#N/A</v>
      </c>
    </row>
    <row r="2392" spans="12:12" x14ac:dyDescent="0.25">
      <c r="L2392" s="79" t="e">
        <f>VLOOKUP(H2392,'Doctors Data'!$I:$J,2,FALSE)</f>
        <v>#N/A</v>
      </c>
    </row>
    <row r="2393" spans="12:12" x14ac:dyDescent="0.25">
      <c r="L2393" s="79" t="e">
        <f>VLOOKUP(H2393,'Doctors Data'!$I:$J,2,FALSE)</f>
        <v>#N/A</v>
      </c>
    </row>
    <row r="2394" spans="12:12" x14ac:dyDescent="0.25">
      <c r="L2394" s="79" t="e">
        <f>VLOOKUP(H2394,'Doctors Data'!$I:$J,2,FALSE)</f>
        <v>#N/A</v>
      </c>
    </row>
    <row r="2395" spans="12:12" x14ac:dyDescent="0.25">
      <c r="L2395" s="79" t="e">
        <f>VLOOKUP(H2395,'Doctors Data'!$I:$J,2,FALSE)</f>
        <v>#N/A</v>
      </c>
    </row>
    <row r="2396" spans="12:12" x14ac:dyDescent="0.25">
      <c r="L2396" s="79" t="e">
        <f>VLOOKUP(H2396,'Doctors Data'!$I:$J,2,FALSE)</f>
        <v>#N/A</v>
      </c>
    </row>
    <row r="2397" spans="12:12" x14ac:dyDescent="0.25">
      <c r="L2397" s="79" t="e">
        <f>VLOOKUP(H2397,'Doctors Data'!$I:$J,2,FALSE)</f>
        <v>#N/A</v>
      </c>
    </row>
    <row r="2398" spans="12:12" x14ac:dyDescent="0.25">
      <c r="L2398" s="79" t="e">
        <f>VLOOKUP(H2398,'Doctors Data'!$I:$J,2,FALSE)</f>
        <v>#N/A</v>
      </c>
    </row>
    <row r="2399" spans="12:12" x14ac:dyDescent="0.25">
      <c r="L2399" s="79" t="e">
        <f>VLOOKUP(H2399,'Doctors Data'!$I:$J,2,FALSE)</f>
        <v>#N/A</v>
      </c>
    </row>
    <row r="2400" spans="12:12" x14ac:dyDescent="0.25">
      <c r="L2400" s="79" t="e">
        <f>VLOOKUP(H2400,'Doctors Data'!$I:$J,2,FALSE)</f>
        <v>#N/A</v>
      </c>
    </row>
    <row r="2401" spans="12:12" x14ac:dyDescent="0.25">
      <c r="L2401" s="79" t="e">
        <f>VLOOKUP(H2401,'Doctors Data'!$I:$J,2,FALSE)</f>
        <v>#N/A</v>
      </c>
    </row>
    <row r="2402" spans="12:12" x14ac:dyDescent="0.25">
      <c r="L2402" s="79" t="e">
        <f>VLOOKUP(H2402,'Doctors Data'!$I:$J,2,FALSE)</f>
        <v>#N/A</v>
      </c>
    </row>
    <row r="2403" spans="12:12" x14ac:dyDescent="0.25">
      <c r="L2403" s="79" t="e">
        <f>VLOOKUP(H2403,'Doctors Data'!$I:$J,2,FALSE)</f>
        <v>#N/A</v>
      </c>
    </row>
    <row r="2404" spans="12:12" x14ac:dyDescent="0.25">
      <c r="L2404" s="79" t="e">
        <f>VLOOKUP(H2404,'Doctors Data'!$I:$J,2,FALSE)</f>
        <v>#N/A</v>
      </c>
    </row>
    <row r="2405" spans="12:12" x14ac:dyDescent="0.25">
      <c r="L2405" s="79" t="e">
        <f>VLOOKUP(H2405,'Doctors Data'!$I:$J,2,FALSE)</f>
        <v>#N/A</v>
      </c>
    </row>
    <row r="2406" spans="12:12" x14ac:dyDescent="0.25">
      <c r="L2406" s="79" t="e">
        <f>VLOOKUP(H2406,'Doctors Data'!$I:$J,2,FALSE)</f>
        <v>#N/A</v>
      </c>
    </row>
    <row r="2407" spans="12:12" x14ac:dyDescent="0.25">
      <c r="L2407" s="79" t="e">
        <f>VLOOKUP(H2407,'Doctors Data'!$I:$J,2,FALSE)</f>
        <v>#N/A</v>
      </c>
    </row>
    <row r="2408" spans="12:12" x14ac:dyDescent="0.25">
      <c r="L2408" s="79" t="e">
        <f>VLOOKUP(H2408,'Doctors Data'!$I:$J,2,FALSE)</f>
        <v>#N/A</v>
      </c>
    </row>
    <row r="2409" spans="12:12" x14ac:dyDescent="0.25">
      <c r="L2409" s="79" t="e">
        <f>VLOOKUP(H2409,'Doctors Data'!$I:$J,2,FALSE)</f>
        <v>#N/A</v>
      </c>
    </row>
    <row r="2410" spans="12:12" x14ac:dyDescent="0.25">
      <c r="L2410" s="79" t="e">
        <f>VLOOKUP(H2410,'Doctors Data'!$I:$J,2,FALSE)</f>
        <v>#N/A</v>
      </c>
    </row>
    <row r="2411" spans="12:12" x14ac:dyDescent="0.25">
      <c r="L2411" s="79" t="e">
        <f>VLOOKUP(H2411,'Doctors Data'!$I:$J,2,FALSE)</f>
        <v>#N/A</v>
      </c>
    </row>
    <row r="2412" spans="12:12" x14ac:dyDescent="0.25">
      <c r="L2412" s="79" t="e">
        <f>VLOOKUP(H2412,'Doctors Data'!$I:$J,2,FALSE)</f>
        <v>#N/A</v>
      </c>
    </row>
    <row r="2413" spans="12:12" x14ac:dyDescent="0.25">
      <c r="L2413" s="79" t="e">
        <f>VLOOKUP(H2413,'Doctors Data'!$I:$J,2,FALSE)</f>
        <v>#N/A</v>
      </c>
    </row>
    <row r="2414" spans="12:12" x14ac:dyDescent="0.25">
      <c r="L2414" s="79" t="e">
        <f>VLOOKUP(H2414,'Doctors Data'!$I:$J,2,FALSE)</f>
        <v>#N/A</v>
      </c>
    </row>
    <row r="2415" spans="12:12" x14ac:dyDescent="0.25">
      <c r="L2415" s="79" t="e">
        <f>VLOOKUP(H2415,'Doctors Data'!$I:$J,2,FALSE)</f>
        <v>#N/A</v>
      </c>
    </row>
    <row r="2416" spans="12:12" x14ac:dyDescent="0.25">
      <c r="L2416" s="79" t="e">
        <f>VLOOKUP(H2416,'Doctors Data'!$I:$J,2,FALSE)</f>
        <v>#N/A</v>
      </c>
    </row>
    <row r="2417" spans="12:12" x14ac:dyDescent="0.25">
      <c r="L2417" s="79" t="e">
        <f>VLOOKUP(H2417,'Doctors Data'!$I:$J,2,FALSE)</f>
        <v>#N/A</v>
      </c>
    </row>
    <row r="2418" spans="12:12" x14ac:dyDescent="0.25">
      <c r="L2418" s="79" t="e">
        <f>VLOOKUP(H2418,'Doctors Data'!$I:$J,2,FALSE)</f>
        <v>#N/A</v>
      </c>
    </row>
    <row r="2419" spans="12:12" x14ac:dyDescent="0.25">
      <c r="L2419" s="79" t="e">
        <f>VLOOKUP(H2419,'Doctors Data'!$I:$J,2,FALSE)</f>
        <v>#N/A</v>
      </c>
    </row>
    <row r="2420" spans="12:12" x14ac:dyDescent="0.25">
      <c r="L2420" s="79" t="e">
        <f>VLOOKUP(H2420,'Doctors Data'!$I:$J,2,FALSE)</f>
        <v>#N/A</v>
      </c>
    </row>
    <row r="2421" spans="12:12" x14ac:dyDescent="0.25">
      <c r="L2421" s="79" t="e">
        <f>VLOOKUP(H2421,'Doctors Data'!$I:$J,2,FALSE)</f>
        <v>#N/A</v>
      </c>
    </row>
    <row r="2422" spans="12:12" x14ac:dyDescent="0.25">
      <c r="L2422" s="79" t="e">
        <f>VLOOKUP(H2422,'Doctors Data'!$I:$J,2,FALSE)</f>
        <v>#N/A</v>
      </c>
    </row>
    <row r="2423" spans="12:12" x14ac:dyDescent="0.25">
      <c r="L2423" s="79" t="e">
        <f>VLOOKUP(H2423,'Doctors Data'!$I:$J,2,FALSE)</f>
        <v>#N/A</v>
      </c>
    </row>
    <row r="2424" spans="12:12" x14ac:dyDescent="0.25">
      <c r="L2424" s="79" t="e">
        <f>VLOOKUP(H2424,'Doctors Data'!$I:$J,2,FALSE)</f>
        <v>#N/A</v>
      </c>
    </row>
    <row r="2425" spans="12:12" x14ac:dyDescent="0.25">
      <c r="L2425" s="79" t="e">
        <f>VLOOKUP(H2425,'Doctors Data'!$I:$J,2,FALSE)</f>
        <v>#N/A</v>
      </c>
    </row>
    <row r="2426" spans="12:12" x14ac:dyDescent="0.25">
      <c r="L2426" s="79" t="e">
        <f>VLOOKUP(H2426,'Doctors Data'!$I:$J,2,FALSE)</f>
        <v>#N/A</v>
      </c>
    </row>
    <row r="2427" spans="12:12" x14ac:dyDescent="0.25">
      <c r="L2427" s="79" t="e">
        <f>VLOOKUP(H2427,'Doctors Data'!$I:$J,2,FALSE)</f>
        <v>#N/A</v>
      </c>
    </row>
    <row r="2428" spans="12:12" x14ac:dyDescent="0.25">
      <c r="L2428" s="79" t="e">
        <f>VLOOKUP(H2428,'Doctors Data'!$I:$J,2,FALSE)</f>
        <v>#N/A</v>
      </c>
    </row>
    <row r="2429" spans="12:12" x14ac:dyDescent="0.25">
      <c r="L2429" s="79" t="e">
        <f>VLOOKUP(H2429,'Doctors Data'!$I:$J,2,FALSE)</f>
        <v>#N/A</v>
      </c>
    </row>
    <row r="2430" spans="12:12" x14ac:dyDescent="0.25">
      <c r="L2430" s="79" t="e">
        <f>VLOOKUP(H2430,'Doctors Data'!$I:$J,2,FALSE)</f>
        <v>#N/A</v>
      </c>
    </row>
    <row r="2431" spans="12:12" x14ac:dyDescent="0.25">
      <c r="L2431" s="79" t="e">
        <f>VLOOKUP(H2431,'Doctors Data'!$I:$J,2,FALSE)</f>
        <v>#N/A</v>
      </c>
    </row>
    <row r="2432" spans="12:12" x14ac:dyDescent="0.25">
      <c r="L2432" s="79" t="e">
        <f>VLOOKUP(H2432,'Doctors Data'!$I:$J,2,FALSE)</f>
        <v>#N/A</v>
      </c>
    </row>
    <row r="2433" spans="12:12" x14ac:dyDescent="0.25">
      <c r="L2433" s="79" t="e">
        <f>VLOOKUP(H2433,'Doctors Data'!$I:$J,2,FALSE)</f>
        <v>#N/A</v>
      </c>
    </row>
    <row r="2434" spans="12:12" x14ac:dyDescent="0.25">
      <c r="L2434" s="79" t="e">
        <f>VLOOKUP(H2434,'Doctors Data'!$I:$J,2,FALSE)</f>
        <v>#N/A</v>
      </c>
    </row>
    <row r="2435" spans="12:12" x14ac:dyDescent="0.25">
      <c r="L2435" s="79" t="e">
        <f>VLOOKUP(H2435,'Doctors Data'!$I:$J,2,FALSE)</f>
        <v>#N/A</v>
      </c>
    </row>
    <row r="2436" spans="12:12" x14ac:dyDescent="0.25">
      <c r="L2436" s="79" t="e">
        <f>VLOOKUP(H2436,'Doctors Data'!$I:$J,2,FALSE)</f>
        <v>#N/A</v>
      </c>
    </row>
    <row r="2437" spans="12:12" x14ac:dyDescent="0.25">
      <c r="L2437" s="79" t="e">
        <f>VLOOKUP(H2437,'Doctors Data'!$I:$J,2,FALSE)</f>
        <v>#N/A</v>
      </c>
    </row>
    <row r="2438" spans="12:12" x14ac:dyDescent="0.25">
      <c r="L2438" s="79" t="e">
        <f>VLOOKUP(H2438,'Doctors Data'!$I:$J,2,FALSE)</f>
        <v>#N/A</v>
      </c>
    </row>
    <row r="2439" spans="12:12" x14ac:dyDescent="0.25">
      <c r="L2439" s="79" t="e">
        <f>VLOOKUP(H2439,'Doctors Data'!$I:$J,2,FALSE)</f>
        <v>#N/A</v>
      </c>
    </row>
    <row r="2440" spans="12:12" x14ac:dyDescent="0.25">
      <c r="L2440" s="79" t="e">
        <f>VLOOKUP(H2440,'Doctors Data'!$I:$J,2,FALSE)</f>
        <v>#N/A</v>
      </c>
    </row>
    <row r="2441" spans="12:12" x14ac:dyDescent="0.25">
      <c r="L2441" s="79" t="e">
        <f>VLOOKUP(H2441,'Doctors Data'!$I:$J,2,FALSE)</f>
        <v>#N/A</v>
      </c>
    </row>
    <row r="2442" spans="12:12" x14ac:dyDescent="0.25">
      <c r="L2442" s="79" t="e">
        <f>VLOOKUP(H2442,'Doctors Data'!$I:$J,2,FALSE)</f>
        <v>#N/A</v>
      </c>
    </row>
    <row r="2443" spans="12:12" x14ac:dyDescent="0.25">
      <c r="L2443" s="79" t="e">
        <f>VLOOKUP(H2443,'Doctors Data'!$I:$J,2,FALSE)</f>
        <v>#N/A</v>
      </c>
    </row>
    <row r="2444" spans="12:12" x14ac:dyDescent="0.25">
      <c r="L2444" s="79" t="e">
        <f>VLOOKUP(H2444,'Doctors Data'!$I:$J,2,FALSE)</f>
        <v>#N/A</v>
      </c>
    </row>
    <row r="2445" spans="12:12" x14ac:dyDescent="0.25">
      <c r="L2445" s="79" t="e">
        <f>VLOOKUP(H2445,'Doctors Data'!$I:$J,2,FALSE)</f>
        <v>#N/A</v>
      </c>
    </row>
    <row r="2446" spans="12:12" x14ac:dyDescent="0.25">
      <c r="L2446" s="79" t="e">
        <f>VLOOKUP(H2446,'Doctors Data'!$I:$J,2,FALSE)</f>
        <v>#N/A</v>
      </c>
    </row>
    <row r="2447" spans="12:12" x14ac:dyDescent="0.25">
      <c r="L2447" s="79" t="e">
        <f>VLOOKUP(H2447,'Doctors Data'!$I:$J,2,FALSE)</f>
        <v>#N/A</v>
      </c>
    </row>
    <row r="2448" spans="12:12" x14ac:dyDescent="0.25">
      <c r="L2448" s="79" t="e">
        <f>VLOOKUP(H2448,'Doctors Data'!$I:$J,2,FALSE)</f>
        <v>#N/A</v>
      </c>
    </row>
    <row r="2449" spans="12:12" x14ac:dyDescent="0.25">
      <c r="L2449" s="79" t="e">
        <f>VLOOKUP(H2449,'Doctors Data'!$I:$J,2,FALSE)</f>
        <v>#N/A</v>
      </c>
    </row>
    <row r="2450" spans="12:12" x14ac:dyDescent="0.25">
      <c r="L2450" s="79" t="e">
        <f>VLOOKUP(H2450,'Doctors Data'!$I:$J,2,FALSE)</f>
        <v>#N/A</v>
      </c>
    </row>
    <row r="2451" spans="12:12" x14ac:dyDescent="0.25">
      <c r="L2451" s="79" t="e">
        <f>VLOOKUP(H2451,'Doctors Data'!$I:$J,2,FALSE)</f>
        <v>#N/A</v>
      </c>
    </row>
    <row r="2452" spans="12:12" x14ac:dyDescent="0.25">
      <c r="L2452" s="79" t="e">
        <f>VLOOKUP(H2452,'Doctors Data'!$I:$J,2,FALSE)</f>
        <v>#N/A</v>
      </c>
    </row>
    <row r="2453" spans="12:12" x14ac:dyDescent="0.25">
      <c r="L2453" s="79" t="e">
        <f>VLOOKUP(H2453,'Doctors Data'!$I:$J,2,FALSE)</f>
        <v>#N/A</v>
      </c>
    </row>
    <row r="2454" spans="12:12" x14ac:dyDescent="0.25">
      <c r="L2454" s="79" t="e">
        <f>VLOOKUP(H2454,'Doctors Data'!$I:$J,2,FALSE)</f>
        <v>#N/A</v>
      </c>
    </row>
    <row r="2455" spans="12:12" x14ac:dyDescent="0.25">
      <c r="L2455" s="79" t="e">
        <f>VLOOKUP(H2455,'Doctors Data'!$I:$J,2,FALSE)</f>
        <v>#N/A</v>
      </c>
    </row>
    <row r="2456" spans="12:12" x14ac:dyDescent="0.25">
      <c r="L2456" s="79" t="e">
        <f>VLOOKUP(H2456,'Doctors Data'!$I:$J,2,FALSE)</f>
        <v>#N/A</v>
      </c>
    </row>
    <row r="2457" spans="12:12" x14ac:dyDescent="0.25">
      <c r="L2457" s="79" t="e">
        <f>VLOOKUP(H2457,'Doctors Data'!$I:$J,2,FALSE)</f>
        <v>#N/A</v>
      </c>
    </row>
    <row r="2458" spans="12:12" x14ac:dyDescent="0.25">
      <c r="L2458" s="79" t="e">
        <f>VLOOKUP(H2458,'Doctors Data'!$I:$J,2,FALSE)</f>
        <v>#N/A</v>
      </c>
    </row>
    <row r="2459" spans="12:12" x14ac:dyDescent="0.25">
      <c r="L2459" s="79" t="e">
        <f>VLOOKUP(H2459,'Doctors Data'!$I:$J,2,FALSE)</f>
        <v>#N/A</v>
      </c>
    </row>
    <row r="2460" spans="12:12" x14ac:dyDescent="0.25">
      <c r="L2460" s="79" t="e">
        <f>VLOOKUP(H2460,'Doctors Data'!$I:$J,2,FALSE)</f>
        <v>#N/A</v>
      </c>
    </row>
    <row r="2461" spans="12:12" x14ac:dyDescent="0.25">
      <c r="L2461" s="79" t="e">
        <f>VLOOKUP(H2461,'Doctors Data'!$I:$J,2,FALSE)</f>
        <v>#N/A</v>
      </c>
    </row>
    <row r="2462" spans="12:12" x14ac:dyDescent="0.25">
      <c r="L2462" s="79" t="e">
        <f>VLOOKUP(H2462,'Doctors Data'!$I:$J,2,FALSE)</f>
        <v>#N/A</v>
      </c>
    </row>
    <row r="2463" spans="12:12" x14ac:dyDescent="0.25">
      <c r="L2463" s="79" t="e">
        <f>VLOOKUP(H2463,'Doctors Data'!$I:$J,2,FALSE)</f>
        <v>#N/A</v>
      </c>
    </row>
    <row r="2464" spans="12:12" x14ac:dyDescent="0.25">
      <c r="L2464" s="79" t="e">
        <f>VLOOKUP(H2464,'Doctors Data'!$I:$J,2,FALSE)</f>
        <v>#N/A</v>
      </c>
    </row>
    <row r="2465" spans="12:12" x14ac:dyDescent="0.25">
      <c r="L2465" s="79" t="e">
        <f>VLOOKUP(H2465,'Doctors Data'!$I:$J,2,FALSE)</f>
        <v>#N/A</v>
      </c>
    </row>
    <row r="2466" spans="12:12" x14ac:dyDescent="0.25">
      <c r="L2466" s="79" t="e">
        <f>VLOOKUP(H2466,'Doctors Data'!$I:$J,2,FALSE)</f>
        <v>#N/A</v>
      </c>
    </row>
    <row r="2467" spans="12:12" x14ac:dyDescent="0.25">
      <c r="L2467" s="79" t="e">
        <f>VLOOKUP(H2467,'Doctors Data'!$I:$J,2,FALSE)</f>
        <v>#N/A</v>
      </c>
    </row>
    <row r="2468" spans="12:12" x14ac:dyDescent="0.25">
      <c r="L2468" s="79" t="e">
        <f>VLOOKUP(H2468,'Doctors Data'!$I:$J,2,FALSE)</f>
        <v>#N/A</v>
      </c>
    </row>
    <row r="2469" spans="12:12" x14ac:dyDescent="0.25">
      <c r="L2469" s="79" t="e">
        <f>VLOOKUP(H2469,'Doctors Data'!$I:$J,2,FALSE)</f>
        <v>#N/A</v>
      </c>
    </row>
    <row r="2470" spans="12:12" x14ac:dyDescent="0.25">
      <c r="L2470" s="79" t="e">
        <f>VLOOKUP(H2470,'Doctors Data'!$I:$J,2,FALSE)</f>
        <v>#N/A</v>
      </c>
    </row>
    <row r="2471" spans="12:12" x14ac:dyDescent="0.25">
      <c r="L2471" s="79" t="e">
        <f>VLOOKUP(H2471,'Doctors Data'!$I:$J,2,FALSE)</f>
        <v>#N/A</v>
      </c>
    </row>
    <row r="2472" spans="12:12" x14ac:dyDescent="0.25">
      <c r="L2472" s="79" t="e">
        <f>VLOOKUP(H2472,'Doctors Data'!$I:$J,2,FALSE)</f>
        <v>#N/A</v>
      </c>
    </row>
    <row r="2473" spans="12:12" x14ac:dyDescent="0.25">
      <c r="L2473" s="79" t="e">
        <f>VLOOKUP(H2473,'Doctors Data'!$I:$J,2,FALSE)</f>
        <v>#N/A</v>
      </c>
    </row>
    <row r="2474" spans="12:12" x14ac:dyDescent="0.25">
      <c r="L2474" s="79" t="e">
        <f>VLOOKUP(H2474,'Doctors Data'!$I:$J,2,FALSE)</f>
        <v>#N/A</v>
      </c>
    </row>
    <row r="2475" spans="12:12" x14ac:dyDescent="0.25">
      <c r="L2475" s="79" t="e">
        <f>VLOOKUP(H2475,'Doctors Data'!$I:$J,2,FALSE)</f>
        <v>#N/A</v>
      </c>
    </row>
    <row r="2476" spans="12:12" x14ac:dyDescent="0.25">
      <c r="L2476" s="79" t="e">
        <f>VLOOKUP(H2476,'Doctors Data'!$I:$J,2,FALSE)</f>
        <v>#N/A</v>
      </c>
    </row>
    <row r="2477" spans="12:12" x14ac:dyDescent="0.25">
      <c r="L2477" s="79" t="e">
        <f>VLOOKUP(H2477,'Doctors Data'!$I:$J,2,FALSE)</f>
        <v>#N/A</v>
      </c>
    </row>
    <row r="2478" spans="12:12" x14ac:dyDescent="0.25">
      <c r="L2478" s="79" t="e">
        <f>VLOOKUP(H2478,'Doctors Data'!$I:$J,2,FALSE)</f>
        <v>#N/A</v>
      </c>
    </row>
    <row r="2479" spans="12:12" x14ac:dyDescent="0.25">
      <c r="L2479" s="79" t="e">
        <f>VLOOKUP(H2479,'Doctors Data'!$I:$J,2,FALSE)</f>
        <v>#N/A</v>
      </c>
    </row>
    <row r="2480" spans="12:12" x14ac:dyDescent="0.25">
      <c r="L2480" s="79" t="e">
        <f>VLOOKUP(H2480,'Doctors Data'!$I:$J,2,FALSE)</f>
        <v>#N/A</v>
      </c>
    </row>
    <row r="2481" spans="12:12" x14ac:dyDescent="0.25">
      <c r="L2481" s="79" t="e">
        <f>VLOOKUP(H2481,'Doctors Data'!$I:$J,2,FALSE)</f>
        <v>#N/A</v>
      </c>
    </row>
    <row r="2482" spans="12:12" x14ac:dyDescent="0.25">
      <c r="L2482" s="79" t="e">
        <f>VLOOKUP(H2482,'Doctors Data'!$I:$J,2,FALSE)</f>
        <v>#N/A</v>
      </c>
    </row>
    <row r="2483" spans="12:12" x14ac:dyDescent="0.25">
      <c r="L2483" s="79" t="e">
        <f>VLOOKUP(H2483,'Doctors Data'!$I:$J,2,FALSE)</f>
        <v>#N/A</v>
      </c>
    </row>
    <row r="2484" spans="12:12" x14ac:dyDescent="0.25">
      <c r="L2484" s="79" t="e">
        <f>VLOOKUP(H2484,'Doctors Data'!$I:$J,2,FALSE)</f>
        <v>#N/A</v>
      </c>
    </row>
    <row r="2485" spans="12:12" x14ac:dyDescent="0.25">
      <c r="L2485" s="79" t="e">
        <f>VLOOKUP(H2485,'Doctors Data'!$I:$J,2,FALSE)</f>
        <v>#N/A</v>
      </c>
    </row>
    <row r="2486" spans="12:12" x14ac:dyDescent="0.25">
      <c r="L2486" s="79" t="e">
        <f>VLOOKUP(H2486,'Doctors Data'!$I:$J,2,FALSE)</f>
        <v>#N/A</v>
      </c>
    </row>
    <row r="2487" spans="12:12" x14ac:dyDescent="0.25">
      <c r="L2487" s="79" t="e">
        <f>VLOOKUP(H2487,'Doctors Data'!$I:$J,2,FALSE)</f>
        <v>#N/A</v>
      </c>
    </row>
    <row r="2488" spans="12:12" x14ac:dyDescent="0.25">
      <c r="L2488" s="79" t="e">
        <f>VLOOKUP(H2488,'Doctors Data'!$I:$J,2,FALSE)</f>
        <v>#N/A</v>
      </c>
    </row>
    <row r="2489" spans="12:12" x14ac:dyDescent="0.25">
      <c r="L2489" s="79" t="e">
        <f>VLOOKUP(H2489,'Doctors Data'!$I:$J,2,FALSE)</f>
        <v>#N/A</v>
      </c>
    </row>
    <row r="2490" spans="12:12" x14ac:dyDescent="0.25">
      <c r="L2490" s="79" t="e">
        <f>VLOOKUP(H2490,'Doctors Data'!$I:$J,2,FALSE)</f>
        <v>#N/A</v>
      </c>
    </row>
    <row r="2491" spans="12:12" x14ac:dyDescent="0.25">
      <c r="L2491" s="79" t="e">
        <f>VLOOKUP(H2491,'Doctors Data'!$I:$J,2,FALSE)</f>
        <v>#N/A</v>
      </c>
    </row>
    <row r="2492" spans="12:12" x14ac:dyDescent="0.25">
      <c r="L2492" s="79" t="e">
        <f>VLOOKUP(H2492,'Doctors Data'!$I:$J,2,FALSE)</f>
        <v>#N/A</v>
      </c>
    </row>
    <row r="2493" spans="12:12" x14ac:dyDescent="0.25">
      <c r="L2493" s="79" t="e">
        <f>VLOOKUP(H2493,'Doctors Data'!$I:$J,2,FALSE)</f>
        <v>#N/A</v>
      </c>
    </row>
    <row r="2494" spans="12:12" x14ac:dyDescent="0.25">
      <c r="L2494" s="79" t="e">
        <f>VLOOKUP(H2494,'Doctors Data'!$I:$J,2,FALSE)</f>
        <v>#N/A</v>
      </c>
    </row>
    <row r="2495" spans="12:12" x14ac:dyDescent="0.25">
      <c r="L2495" s="79" t="e">
        <f>VLOOKUP(H2495,'Doctors Data'!$I:$J,2,FALSE)</f>
        <v>#N/A</v>
      </c>
    </row>
    <row r="2496" spans="12:12" x14ac:dyDescent="0.25">
      <c r="L2496" s="79" t="e">
        <f>VLOOKUP(H2496,'Doctors Data'!$I:$J,2,FALSE)</f>
        <v>#N/A</v>
      </c>
    </row>
    <row r="2497" spans="12:12" x14ac:dyDescent="0.25">
      <c r="L2497" s="79" t="e">
        <f>VLOOKUP(H2497,'Doctors Data'!$I:$J,2,FALSE)</f>
        <v>#N/A</v>
      </c>
    </row>
    <row r="2498" spans="12:12" x14ac:dyDescent="0.25">
      <c r="L2498" s="79" t="e">
        <f>VLOOKUP(H2498,'Doctors Data'!$I:$J,2,FALSE)</f>
        <v>#N/A</v>
      </c>
    </row>
    <row r="2499" spans="12:12" x14ac:dyDescent="0.25">
      <c r="L2499" s="79" t="e">
        <f>VLOOKUP(H2499,'Doctors Data'!$I:$J,2,FALSE)</f>
        <v>#N/A</v>
      </c>
    </row>
    <row r="2500" spans="12:12" x14ac:dyDescent="0.25">
      <c r="L2500" s="79" t="e">
        <f>VLOOKUP(H2500,'Doctors Data'!$I:$J,2,FALSE)</f>
        <v>#N/A</v>
      </c>
    </row>
    <row r="2501" spans="12:12" x14ac:dyDescent="0.25">
      <c r="L2501" s="79" t="e">
        <f>VLOOKUP(H2501,'Doctors Data'!$I:$J,2,FALSE)</f>
        <v>#N/A</v>
      </c>
    </row>
    <row r="2502" spans="12:12" x14ac:dyDescent="0.25">
      <c r="L2502" s="79" t="e">
        <f>VLOOKUP(H2502,'Doctors Data'!$I:$J,2,FALSE)</f>
        <v>#N/A</v>
      </c>
    </row>
    <row r="2503" spans="12:12" x14ac:dyDescent="0.25">
      <c r="L2503" s="79" t="e">
        <f>VLOOKUP(H2503,'Doctors Data'!$I:$J,2,FALSE)</f>
        <v>#N/A</v>
      </c>
    </row>
    <row r="2504" spans="12:12" x14ac:dyDescent="0.25">
      <c r="L2504" s="79" t="e">
        <f>VLOOKUP(H2504,'Doctors Data'!$I:$J,2,FALSE)</f>
        <v>#N/A</v>
      </c>
    </row>
    <row r="2505" spans="12:12" x14ac:dyDescent="0.25">
      <c r="L2505" s="79" t="e">
        <f>VLOOKUP(H2505,'Doctors Data'!$I:$J,2,FALSE)</f>
        <v>#N/A</v>
      </c>
    </row>
    <row r="2506" spans="12:12" x14ac:dyDescent="0.25">
      <c r="L2506" s="79" t="e">
        <f>VLOOKUP(H2506,'Doctors Data'!$I:$J,2,FALSE)</f>
        <v>#N/A</v>
      </c>
    </row>
    <row r="2507" spans="12:12" x14ac:dyDescent="0.25">
      <c r="L2507" s="79" t="e">
        <f>VLOOKUP(H2507,'Doctors Data'!$I:$J,2,FALSE)</f>
        <v>#N/A</v>
      </c>
    </row>
    <row r="2508" spans="12:12" x14ac:dyDescent="0.25">
      <c r="L2508" s="79" t="e">
        <f>VLOOKUP(H2508,'Doctors Data'!$I:$J,2,FALSE)</f>
        <v>#N/A</v>
      </c>
    </row>
    <row r="2509" spans="12:12" x14ac:dyDescent="0.25">
      <c r="L2509" s="79" t="e">
        <f>VLOOKUP(H2509,'Doctors Data'!$I:$J,2,FALSE)</f>
        <v>#N/A</v>
      </c>
    </row>
    <row r="2510" spans="12:12" x14ac:dyDescent="0.25">
      <c r="L2510" s="79" t="e">
        <f>VLOOKUP(H2510,'Doctors Data'!$I:$J,2,FALSE)</f>
        <v>#N/A</v>
      </c>
    </row>
    <row r="2511" spans="12:12" x14ac:dyDescent="0.25">
      <c r="L2511" s="79" t="e">
        <f>VLOOKUP(H2511,'Doctors Data'!$I:$J,2,FALSE)</f>
        <v>#N/A</v>
      </c>
    </row>
    <row r="2512" spans="12:12" x14ac:dyDescent="0.25">
      <c r="L2512" s="79" t="e">
        <f>VLOOKUP(H2512,'Doctors Data'!$I:$J,2,FALSE)</f>
        <v>#N/A</v>
      </c>
    </row>
    <row r="2513" spans="12:12" x14ac:dyDescent="0.25">
      <c r="L2513" s="79" t="e">
        <f>VLOOKUP(H2513,'Doctors Data'!$I:$J,2,FALSE)</f>
        <v>#N/A</v>
      </c>
    </row>
    <row r="2514" spans="12:12" x14ac:dyDescent="0.25">
      <c r="L2514" s="79" t="e">
        <f>VLOOKUP(H2514,'Doctors Data'!$I:$J,2,FALSE)</f>
        <v>#N/A</v>
      </c>
    </row>
    <row r="2515" spans="12:12" x14ac:dyDescent="0.25">
      <c r="L2515" s="79" t="e">
        <f>VLOOKUP(H2515,'Doctors Data'!$I:$J,2,FALSE)</f>
        <v>#N/A</v>
      </c>
    </row>
    <row r="2516" spans="12:12" x14ac:dyDescent="0.25">
      <c r="L2516" s="79" t="e">
        <f>VLOOKUP(H2516,'Doctors Data'!$I:$J,2,FALSE)</f>
        <v>#N/A</v>
      </c>
    </row>
    <row r="2517" spans="12:12" x14ac:dyDescent="0.25">
      <c r="L2517" s="79" t="e">
        <f>VLOOKUP(H2517,'Doctors Data'!$I:$J,2,FALSE)</f>
        <v>#N/A</v>
      </c>
    </row>
    <row r="2518" spans="12:12" x14ac:dyDescent="0.25">
      <c r="L2518" s="79" t="e">
        <f>VLOOKUP(H2518,'Doctors Data'!$I:$J,2,FALSE)</f>
        <v>#N/A</v>
      </c>
    </row>
    <row r="2519" spans="12:12" x14ac:dyDescent="0.25">
      <c r="L2519" s="79" t="e">
        <f>VLOOKUP(H2519,'Doctors Data'!$I:$J,2,FALSE)</f>
        <v>#N/A</v>
      </c>
    </row>
    <row r="2520" spans="12:12" x14ac:dyDescent="0.25">
      <c r="L2520" s="79" t="e">
        <f>VLOOKUP(H2520,'Doctors Data'!$I:$J,2,FALSE)</f>
        <v>#N/A</v>
      </c>
    </row>
    <row r="2521" spans="12:12" x14ac:dyDescent="0.25">
      <c r="L2521" s="79" t="e">
        <f>VLOOKUP(H2521,'Doctors Data'!$I:$J,2,FALSE)</f>
        <v>#N/A</v>
      </c>
    </row>
    <row r="2522" spans="12:12" x14ac:dyDescent="0.25">
      <c r="L2522" s="79" t="e">
        <f>VLOOKUP(H2522,'Doctors Data'!$I:$J,2,FALSE)</f>
        <v>#N/A</v>
      </c>
    </row>
    <row r="2523" spans="12:12" x14ac:dyDescent="0.25">
      <c r="L2523" s="79" t="e">
        <f>VLOOKUP(H2523,'Doctors Data'!$I:$J,2,FALSE)</f>
        <v>#N/A</v>
      </c>
    </row>
    <row r="2524" spans="12:12" x14ac:dyDescent="0.25">
      <c r="L2524" s="79" t="e">
        <f>VLOOKUP(H2524,'Doctors Data'!$I:$J,2,FALSE)</f>
        <v>#N/A</v>
      </c>
    </row>
    <row r="2525" spans="12:12" x14ac:dyDescent="0.25">
      <c r="L2525" s="79" t="e">
        <f>VLOOKUP(H2525,'Doctors Data'!$I:$J,2,FALSE)</f>
        <v>#N/A</v>
      </c>
    </row>
    <row r="2526" spans="12:12" x14ac:dyDescent="0.25">
      <c r="L2526" s="79" t="e">
        <f>VLOOKUP(H2526,'Doctors Data'!$I:$J,2,FALSE)</f>
        <v>#N/A</v>
      </c>
    </row>
    <row r="2527" spans="12:12" x14ac:dyDescent="0.25">
      <c r="L2527" s="79" t="e">
        <f>VLOOKUP(H2527,'Doctors Data'!$I:$J,2,FALSE)</f>
        <v>#N/A</v>
      </c>
    </row>
    <row r="2528" spans="12:12" x14ac:dyDescent="0.25">
      <c r="L2528" s="79" t="e">
        <f>VLOOKUP(H2528,'Doctors Data'!$I:$J,2,FALSE)</f>
        <v>#N/A</v>
      </c>
    </row>
    <row r="2529" spans="12:12" x14ac:dyDescent="0.25">
      <c r="L2529" s="79" t="e">
        <f>VLOOKUP(H2529,'Doctors Data'!$I:$J,2,FALSE)</f>
        <v>#N/A</v>
      </c>
    </row>
    <row r="2530" spans="12:12" x14ac:dyDescent="0.25">
      <c r="L2530" s="79" t="e">
        <f>VLOOKUP(H2530,'Doctors Data'!$I:$J,2,FALSE)</f>
        <v>#N/A</v>
      </c>
    </row>
    <row r="2531" spans="12:12" x14ac:dyDescent="0.25">
      <c r="L2531" s="79" t="e">
        <f>VLOOKUP(H2531,'Doctors Data'!$I:$J,2,FALSE)</f>
        <v>#N/A</v>
      </c>
    </row>
    <row r="2532" spans="12:12" x14ac:dyDescent="0.25">
      <c r="L2532" s="79" t="e">
        <f>VLOOKUP(H2532,'Doctors Data'!$I:$J,2,FALSE)</f>
        <v>#N/A</v>
      </c>
    </row>
    <row r="2533" spans="12:12" x14ac:dyDescent="0.25">
      <c r="L2533" s="79" t="e">
        <f>VLOOKUP(H2533,'Doctors Data'!$I:$J,2,FALSE)</f>
        <v>#N/A</v>
      </c>
    </row>
    <row r="2534" spans="12:12" x14ac:dyDescent="0.25">
      <c r="L2534" s="79" t="e">
        <f>VLOOKUP(H2534,'Doctors Data'!$I:$J,2,FALSE)</f>
        <v>#N/A</v>
      </c>
    </row>
    <row r="2535" spans="12:12" x14ac:dyDescent="0.25">
      <c r="L2535" s="79" t="e">
        <f>VLOOKUP(H2535,'Doctors Data'!$I:$J,2,FALSE)</f>
        <v>#N/A</v>
      </c>
    </row>
    <row r="2536" spans="12:12" x14ac:dyDescent="0.25">
      <c r="L2536" s="79" t="e">
        <f>VLOOKUP(H2536,'Doctors Data'!$I:$J,2,FALSE)</f>
        <v>#N/A</v>
      </c>
    </row>
    <row r="2537" spans="12:12" x14ac:dyDescent="0.25">
      <c r="L2537" s="79" t="e">
        <f>VLOOKUP(H2537,'Doctors Data'!$I:$J,2,FALSE)</f>
        <v>#N/A</v>
      </c>
    </row>
    <row r="2538" spans="12:12" x14ac:dyDescent="0.25">
      <c r="L2538" s="79" t="e">
        <f>VLOOKUP(H2538,'Doctors Data'!$I:$J,2,FALSE)</f>
        <v>#N/A</v>
      </c>
    </row>
    <row r="2539" spans="12:12" x14ac:dyDescent="0.25">
      <c r="L2539" s="79" t="e">
        <f>VLOOKUP(H2539,'Doctors Data'!$I:$J,2,FALSE)</f>
        <v>#N/A</v>
      </c>
    </row>
    <row r="2540" spans="12:12" x14ac:dyDescent="0.25">
      <c r="L2540" s="79" t="e">
        <f>VLOOKUP(H2540,'Doctors Data'!$I:$J,2,FALSE)</f>
        <v>#N/A</v>
      </c>
    </row>
    <row r="2541" spans="12:12" x14ac:dyDescent="0.25">
      <c r="L2541" s="79" t="e">
        <f>VLOOKUP(H2541,'Doctors Data'!$I:$J,2,FALSE)</f>
        <v>#N/A</v>
      </c>
    </row>
    <row r="2542" spans="12:12" x14ac:dyDescent="0.25">
      <c r="L2542" s="79" t="e">
        <f>VLOOKUP(H2542,'Doctors Data'!$I:$J,2,FALSE)</f>
        <v>#N/A</v>
      </c>
    </row>
    <row r="2543" spans="12:12" x14ac:dyDescent="0.25">
      <c r="L2543" s="79" t="e">
        <f>VLOOKUP(H2543,'Doctors Data'!$I:$J,2,FALSE)</f>
        <v>#N/A</v>
      </c>
    </row>
    <row r="2544" spans="12:12" x14ac:dyDescent="0.25">
      <c r="L2544" s="79" t="e">
        <f>VLOOKUP(H2544,'Doctors Data'!$I:$J,2,FALSE)</f>
        <v>#N/A</v>
      </c>
    </row>
    <row r="2545" spans="12:12" x14ac:dyDescent="0.25">
      <c r="L2545" s="79" t="e">
        <f>VLOOKUP(H2545,'Doctors Data'!$I:$J,2,FALSE)</f>
        <v>#N/A</v>
      </c>
    </row>
    <row r="2546" spans="12:12" x14ac:dyDescent="0.25">
      <c r="L2546" s="79" t="e">
        <f>VLOOKUP(H2546,'Doctors Data'!$I:$J,2,FALSE)</f>
        <v>#N/A</v>
      </c>
    </row>
    <row r="2547" spans="12:12" x14ac:dyDescent="0.25">
      <c r="L2547" s="79" t="e">
        <f>VLOOKUP(H2547,'Doctors Data'!$I:$J,2,FALSE)</f>
        <v>#N/A</v>
      </c>
    </row>
    <row r="2548" spans="12:12" x14ac:dyDescent="0.25">
      <c r="L2548" s="79" t="e">
        <f>VLOOKUP(H2548,'Doctors Data'!$I:$J,2,FALSE)</f>
        <v>#N/A</v>
      </c>
    </row>
    <row r="2549" spans="12:12" x14ac:dyDescent="0.25">
      <c r="L2549" s="79" t="e">
        <f>VLOOKUP(H2549,'Doctors Data'!$I:$J,2,FALSE)</f>
        <v>#N/A</v>
      </c>
    </row>
    <row r="2550" spans="12:12" x14ac:dyDescent="0.25">
      <c r="L2550" s="79" t="e">
        <f>VLOOKUP(H2550,'Doctors Data'!$I:$J,2,FALSE)</f>
        <v>#N/A</v>
      </c>
    </row>
    <row r="2551" spans="12:12" x14ac:dyDescent="0.25">
      <c r="L2551" s="79" t="e">
        <f>VLOOKUP(H2551,'Doctors Data'!$I:$J,2,FALSE)</f>
        <v>#N/A</v>
      </c>
    </row>
    <row r="2552" spans="12:12" x14ac:dyDescent="0.25">
      <c r="L2552" s="79" t="e">
        <f>VLOOKUP(H2552,'Doctors Data'!$I:$J,2,FALSE)</f>
        <v>#N/A</v>
      </c>
    </row>
    <row r="2553" spans="12:12" x14ac:dyDescent="0.25">
      <c r="L2553" s="79" t="e">
        <f>VLOOKUP(H2553,'Doctors Data'!$I:$J,2,FALSE)</f>
        <v>#N/A</v>
      </c>
    </row>
    <row r="2554" spans="12:12" x14ac:dyDescent="0.25">
      <c r="L2554" s="79" t="e">
        <f>VLOOKUP(H2554,'Doctors Data'!$I:$J,2,FALSE)</f>
        <v>#N/A</v>
      </c>
    </row>
    <row r="2555" spans="12:12" x14ac:dyDescent="0.25">
      <c r="L2555" s="79" t="e">
        <f>VLOOKUP(H2555,'Doctors Data'!$I:$J,2,FALSE)</f>
        <v>#N/A</v>
      </c>
    </row>
    <row r="2556" spans="12:12" x14ac:dyDescent="0.25">
      <c r="L2556" s="79" t="e">
        <f>VLOOKUP(H2556,'Doctors Data'!$I:$J,2,FALSE)</f>
        <v>#N/A</v>
      </c>
    </row>
    <row r="2557" spans="12:12" x14ac:dyDescent="0.25">
      <c r="L2557" s="79" t="e">
        <f>VLOOKUP(H2557,'Doctors Data'!$I:$J,2,FALSE)</f>
        <v>#N/A</v>
      </c>
    </row>
    <row r="2558" spans="12:12" x14ac:dyDescent="0.25">
      <c r="L2558" s="79" t="e">
        <f>VLOOKUP(H2558,'Doctors Data'!$I:$J,2,FALSE)</f>
        <v>#N/A</v>
      </c>
    </row>
    <row r="2559" spans="12:12" x14ac:dyDescent="0.25">
      <c r="L2559" s="79" t="e">
        <f>VLOOKUP(H2559,'Doctors Data'!$I:$J,2,FALSE)</f>
        <v>#N/A</v>
      </c>
    </row>
    <row r="2560" spans="12:12" x14ac:dyDescent="0.25">
      <c r="L2560" s="79" t="e">
        <f>VLOOKUP(H2560,'Doctors Data'!$I:$J,2,FALSE)</f>
        <v>#N/A</v>
      </c>
    </row>
    <row r="2561" spans="12:12" x14ac:dyDescent="0.25">
      <c r="L2561" s="79" t="e">
        <f>VLOOKUP(H2561,'Doctors Data'!$I:$J,2,FALSE)</f>
        <v>#N/A</v>
      </c>
    </row>
    <row r="2562" spans="12:12" x14ac:dyDescent="0.25">
      <c r="L2562" s="79" t="e">
        <f>VLOOKUP(H2562,'Doctors Data'!$I:$J,2,FALSE)</f>
        <v>#N/A</v>
      </c>
    </row>
    <row r="2563" spans="12:12" x14ac:dyDescent="0.25">
      <c r="L2563" s="79" t="e">
        <f>VLOOKUP(H2563,'Doctors Data'!$I:$J,2,FALSE)</f>
        <v>#N/A</v>
      </c>
    </row>
    <row r="2564" spans="12:12" x14ac:dyDescent="0.25">
      <c r="L2564" s="79" t="e">
        <f>VLOOKUP(H2564,'Doctors Data'!$I:$J,2,FALSE)</f>
        <v>#N/A</v>
      </c>
    </row>
    <row r="2565" spans="12:12" x14ac:dyDescent="0.25">
      <c r="L2565" s="79" t="e">
        <f>VLOOKUP(H2565,'Doctors Data'!$I:$J,2,FALSE)</f>
        <v>#N/A</v>
      </c>
    </row>
    <row r="2566" spans="12:12" x14ac:dyDescent="0.25">
      <c r="L2566" s="79" t="e">
        <f>VLOOKUP(H2566,'Doctors Data'!$I:$J,2,FALSE)</f>
        <v>#N/A</v>
      </c>
    </row>
    <row r="2567" spans="12:12" x14ac:dyDescent="0.25">
      <c r="L2567" s="79" t="e">
        <f>VLOOKUP(H2567,'Doctors Data'!$I:$J,2,FALSE)</f>
        <v>#N/A</v>
      </c>
    </row>
    <row r="2568" spans="12:12" x14ac:dyDescent="0.25">
      <c r="L2568" s="79" t="e">
        <f>VLOOKUP(H2568,'Doctors Data'!$I:$J,2,FALSE)</f>
        <v>#N/A</v>
      </c>
    </row>
    <row r="2569" spans="12:12" x14ac:dyDescent="0.25">
      <c r="L2569" s="79" t="e">
        <f>VLOOKUP(H2569,'Doctors Data'!$I:$J,2,FALSE)</f>
        <v>#N/A</v>
      </c>
    </row>
    <row r="2570" spans="12:12" x14ac:dyDescent="0.25">
      <c r="L2570" s="79" t="e">
        <f>VLOOKUP(H2570,'Doctors Data'!$I:$J,2,FALSE)</f>
        <v>#N/A</v>
      </c>
    </row>
    <row r="2571" spans="12:12" x14ac:dyDescent="0.25">
      <c r="L2571" s="79" t="e">
        <f>VLOOKUP(H2571,'Doctors Data'!$I:$J,2,FALSE)</f>
        <v>#N/A</v>
      </c>
    </row>
    <row r="2572" spans="12:12" x14ac:dyDescent="0.25">
      <c r="L2572" s="79" t="e">
        <f>VLOOKUP(H2572,'Doctors Data'!$I:$J,2,FALSE)</f>
        <v>#N/A</v>
      </c>
    </row>
    <row r="2573" spans="12:12" x14ac:dyDescent="0.25">
      <c r="L2573" s="79" t="e">
        <f>VLOOKUP(H2573,'Doctors Data'!$I:$J,2,FALSE)</f>
        <v>#N/A</v>
      </c>
    </row>
    <row r="2574" spans="12:12" x14ac:dyDescent="0.25">
      <c r="L2574" s="79" t="e">
        <f>VLOOKUP(H2574,'Doctors Data'!$I:$J,2,FALSE)</f>
        <v>#N/A</v>
      </c>
    </row>
    <row r="2575" spans="12:12" x14ac:dyDescent="0.25">
      <c r="L2575" s="79" t="e">
        <f>VLOOKUP(H2575,'Doctors Data'!$I:$J,2,FALSE)</f>
        <v>#N/A</v>
      </c>
    </row>
    <row r="2576" spans="12:12" x14ac:dyDescent="0.25">
      <c r="L2576" s="79" t="e">
        <f>VLOOKUP(H2576,'Doctors Data'!$I:$J,2,FALSE)</f>
        <v>#N/A</v>
      </c>
    </row>
    <row r="2577" spans="12:12" x14ac:dyDescent="0.25">
      <c r="L2577" s="79" t="e">
        <f>VLOOKUP(H2577,'Doctors Data'!$I:$J,2,FALSE)</f>
        <v>#N/A</v>
      </c>
    </row>
    <row r="2578" spans="12:12" x14ac:dyDescent="0.25">
      <c r="L2578" s="79" t="e">
        <f>VLOOKUP(H2578,'Doctors Data'!$I:$J,2,FALSE)</f>
        <v>#N/A</v>
      </c>
    </row>
    <row r="2579" spans="12:12" x14ac:dyDescent="0.25">
      <c r="L2579" s="79" t="e">
        <f>VLOOKUP(H2579,'Doctors Data'!$I:$J,2,FALSE)</f>
        <v>#N/A</v>
      </c>
    </row>
    <row r="2580" spans="12:12" x14ac:dyDescent="0.25">
      <c r="L2580" s="79" t="e">
        <f>VLOOKUP(H2580,'Doctors Data'!$I:$J,2,FALSE)</f>
        <v>#N/A</v>
      </c>
    </row>
    <row r="2581" spans="12:12" x14ac:dyDescent="0.25">
      <c r="L2581" s="79" t="e">
        <f>VLOOKUP(H2581,'Doctors Data'!$I:$J,2,FALSE)</f>
        <v>#N/A</v>
      </c>
    </row>
    <row r="2582" spans="12:12" x14ac:dyDescent="0.25">
      <c r="L2582" s="79" t="e">
        <f>VLOOKUP(H2582,'Doctors Data'!$I:$J,2,FALSE)</f>
        <v>#N/A</v>
      </c>
    </row>
    <row r="2583" spans="12:12" x14ac:dyDescent="0.25">
      <c r="L2583" s="79" t="e">
        <f>VLOOKUP(H2583,'Doctors Data'!$I:$J,2,FALSE)</f>
        <v>#N/A</v>
      </c>
    </row>
    <row r="2584" spans="12:12" x14ac:dyDescent="0.25">
      <c r="L2584" s="79" t="e">
        <f>VLOOKUP(H2584,'Doctors Data'!$I:$J,2,FALSE)</f>
        <v>#N/A</v>
      </c>
    </row>
    <row r="2585" spans="12:12" x14ac:dyDescent="0.25">
      <c r="L2585" s="79" t="e">
        <f>VLOOKUP(H2585,'Doctors Data'!$I:$J,2,FALSE)</f>
        <v>#N/A</v>
      </c>
    </row>
    <row r="2586" spans="12:12" x14ac:dyDescent="0.25">
      <c r="L2586" s="79" t="e">
        <f>VLOOKUP(H2586,'Doctors Data'!$I:$J,2,FALSE)</f>
        <v>#N/A</v>
      </c>
    </row>
    <row r="2587" spans="12:12" x14ac:dyDescent="0.25">
      <c r="L2587" s="79" t="e">
        <f>VLOOKUP(H2587,'Doctors Data'!$I:$J,2,FALSE)</f>
        <v>#N/A</v>
      </c>
    </row>
    <row r="2588" spans="12:12" x14ac:dyDescent="0.25">
      <c r="L2588" s="79" t="e">
        <f>VLOOKUP(H2588,'Doctors Data'!$I:$J,2,FALSE)</f>
        <v>#N/A</v>
      </c>
    </row>
    <row r="2589" spans="12:12" x14ac:dyDescent="0.25">
      <c r="L2589" s="79" t="e">
        <f>VLOOKUP(H2589,'Doctors Data'!$I:$J,2,FALSE)</f>
        <v>#N/A</v>
      </c>
    </row>
    <row r="2590" spans="12:12" x14ac:dyDescent="0.25">
      <c r="L2590" s="79" t="e">
        <f>VLOOKUP(H2590,'Doctors Data'!$I:$J,2,FALSE)</f>
        <v>#N/A</v>
      </c>
    </row>
    <row r="2591" spans="12:12" x14ac:dyDescent="0.25">
      <c r="L2591" s="79" t="e">
        <f>VLOOKUP(H2591,'Doctors Data'!$I:$J,2,FALSE)</f>
        <v>#N/A</v>
      </c>
    </row>
    <row r="2592" spans="12:12" x14ac:dyDescent="0.25">
      <c r="L2592" s="79" t="e">
        <f>VLOOKUP(H2592,'Doctors Data'!$I:$J,2,FALSE)</f>
        <v>#N/A</v>
      </c>
    </row>
    <row r="2593" spans="12:12" x14ac:dyDescent="0.25">
      <c r="L2593" s="79" t="e">
        <f>VLOOKUP(H2593,'Doctors Data'!$I:$J,2,FALSE)</f>
        <v>#N/A</v>
      </c>
    </row>
    <row r="2594" spans="12:12" x14ac:dyDescent="0.25">
      <c r="L2594" s="79" t="e">
        <f>VLOOKUP(H2594,'Doctors Data'!$I:$J,2,FALSE)</f>
        <v>#N/A</v>
      </c>
    </row>
    <row r="2595" spans="12:12" x14ac:dyDescent="0.25">
      <c r="L2595" s="79" t="e">
        <f>VLOOKUP(H2595,'Doctors Data'!$I:$J,2,FALSE)</f>
        <v>#N/A</v>
      </c>
    </row>
    <row r="2596" spans="12:12" x14ac:dyDescent="0.25">
      <c r="L2596" s="79" t="e">
        <f>VLOOKUP(H2596,'Doctors Data'!$I:$J,2,FALSE)</f>
        <v>#N/A</v>
      </c>
    </row>
    <row r="2597" spans="12:12" x14ac:dyDescent="0.25">
      <c r="L2597" s="79" t="e">
        <f>VLOOKUP(H2597,'Doctors Data'!$I:$J,2,FALSE)</f>
        <v>#N/A</v>
      </c>
    </row>
    <row r="2598" spans="12:12" x14ac:dyDescent="0.25">
      <c r="L2598" s="79" t="e">
        <f>VLOOKUP(H2598,'Doctors Data'!$I:$J,2,FALSE)</f>
        <v>#N/A</v>
      </c>
    </row>
    <row r="2599" spans="12:12" x14ac:dyDescent="0.25">
      <c r="L2599" s="79" t="e">
        <f>VLOOKUP(H2599,'Doctors Data'!$I:$J,2,FALSE)</f>
        <v>#N/A</v>
      </c>
    </row>
    <row r="2600" spans="12:12" x14ac:dyDescent="0.25">
      <c r="L2600" s="79" t="e">
        <f>VLOOKUP(H2600,'Doctors Data'!$I:$J,2,FALSE)</f>
        <v>#N/A</v>
      </c>
    </row>
    <row r="2601" spans="12:12" x14ac:dyDescent="0.25">
      <c r="L2601" s="79" t="e">
        <f>VLOOKUP(H2601,'Doctors Data'!$I:$J,2,FALSE)</f>
        <v>#N/A</v>
      </c>
    </row>
    <row r="2602" spans="12:12" x14ac:dyDescent="0.25">
      <c r="L2602" s="79" t="e">
        <f>VLOOKUP(H2602,'Doctors Data'!$I:$J,2,FALSE)</f>
        <v>#N/A</v>
      </c>
    </row>
    <row r="2603" spans="12:12" x14ac:dyDescent="0.25">
      <c r="L2603" s="79" t="e">
        <f>VLOOKUP(H2603,'Doctors Data'!$I:$J,2,FALSE)</f>
        <v>#N/A</v>
      </c>
    </row>
    <row r="2604" spans="12:12" x14ac:dyDescent="0.25">
      <c r="L2604" s="79" t="e">
        <f>VLOOKUP(H2604,'Doctors Data'!$I:$J,2,FALSE)</f>
        <v>#N/A</v>
      </c>
    </row>
    <row r="2605" spans="12:12" x14ac:dyDescent="0.25">
      <c r="L2605" s="79" t="e">
        <f>VLOOKUP(H2605,'Doctors Data'!$I:$J,2,FALSE)</f>
        <v>#N/A</v>
      </c>
    </row>
    <row r="2606" spans="12:12" x14ac:dyDescent="0.25">
      <c r="L2606" s="79" t="e">
        <f>VLOOKUP(H2606,'Doctors Data'!$I:$J,2,FALSE)</f>
        <v>#N/A</v>
      </c>
    </row>
    <row r="2607" spans="12:12" x14ac:dyDescent="0.25">
      <c r="L2607" s="79" t="e">
        <f>VLOOKUP(H2607,'Doctors Data'!$I:$J,2,FALSE)</f>
        <v>#N/A</v>
      </c>
    </row>
    <row r="2608" spans="12:12" x14ac:dyDescent="0.25">
      <c r="L2608" s="79" t="e">
        <f>VLOOKUP(H2608,'Doctors Data'!$I:$J,2,FALSE)</f>
        <v>#N/A</v>
      </c>
    </row>
    <row r="2609" spans="12:12" x14ac:dyDescent="0.25">
      <c r="L2609" s="79" t="e">
        <f>VLOOKUP(H2609,'Doctors Data'!$I:$J,2,FALSE)</f>
        <v>#N/A</v>
      </c>
    </row>
    <row r="2610" spans="12:12" x14ac:dyDescent="0.25">
      <c r="L2610" s="79" t="e">
        <f>VLOOKUP(H2610,'Doctors Data'!$I:$J,2,FALSE)</f>
        <v>#N/A</v>
      </c>
    </row>
    <row r="2611" spans="12:12" x14ac:dyDescent="0.25">
      <c r="L2611" s="79" t="e">
        <f>VLOOKUP(H2611,'Doctors Data'!$I:$J,2,FALSE)</f>
        <v>#N/A</v>
      </c>
    </row>
    <row r="2612" spans="12:12" x14ac:dyDescent="0.25">
      <c r="L2612" s="79" t="e">
        <f>VLOOKUP(H2612,'Doctors Data'!$I:$J,2,FALSE)</f>
        <v>#N/A</v>
      </c>
    </row>
    <row r="2613" spans="12:12" x14ac:dyDescent="0.25">
      <c r="L2613" s="79" t="e">
        <f>VLOOKUP(H2613,'Doctors Data'!$I:$J,2,FALSE)</f>
        <v>#N/A</v>
      </c>
    </row>
    <row r="2614" spans="12:12" x14ac:dyDescent="0.25">
      <c r="L2614" s="79" t="e">
        <f>VLOOKUP(H2614,'Doctors Data'!$I:$J,2,FALSE)</f>
        <v>#N/A</v>
      </c>
    </row>
    <row r="2615" spans="12:12" x14ac:dyDescent="0.25">
      <c r="L2615" s="79" t="e">
        <f>VLOOKUP(H2615,'Doctors Data'!$I:$J,2,FALSE)</f>
        <v>#N/A</v>
      </c>
    </row>
    <row r="2616" spans="12:12" x14ac:dyDescent="0.25">
      <c r="L2616" s="79" t="e">
        <f>VLOOKUP(H2616,'Doctors Data'!$I:$J,2,FALSE)</f>
        <v>#N/A</v>
      </c>
    </row>
    <row r="2617" spans="12:12" x14ac:dyDescent="0.25">
      <c r="L2617" s="79" t="e">
        <f>VLOOKUP(H2617,'Doctors Data'!$I:$J,2,FALSE)</f>
        <v>#N/A</v>
      </c>
    </row>
    <row r="2618" spans="12:12" x14ac:dyDescent="0.25">
      <c r="L2618" s="79" t="e">
        <f>VLOOKUP(H2618,'Doctors Data'!$I:$J,2,FALSE)</f>
        <v>#N/A</v>
      </c>
    </row>
    <row r="2619" spans="12:12" x14ac:dyDescent="0.25">
      <c r="L2619" s="79" t="e">
        <f>VLOOKUP(H2619,'Doctors Data'!$I:$J,2,FALSE)</f>
        <v>#N/A</v>
      </c>
    </row>
    <row r="2620" spans="12:12" x14ac:dyDescent="0.25">
      <c r="L2620" s="79" t="e">
        <f>VLOOKUP(H2620,'Doctors Data'!$I:$J,2,FALSE)</f>
        <v>#N/A</v>
      </c>
    </row>
    <row r="2621" spans="12:12" x14ac:dyDescent="0.25">
      <c r="L2621" s="79" t="e">
        <f>VLOOKUP(H2621,'Doctors Data'!$I:$J,2,FALSE)</f>
        <v>#N/A</v>
      </c>
    </row>
    <row r="2622" spans="12:12" x14ac:dyDescent="0.25">
      <c r="L2622" s="79" t="e">
        <f>VLOOKUP(H2622,'Doctors Data'!$I:$J,2,FALSE)</f>
        <v>#N/A</v>
      </c>
    </row>
    <row r="2623" spans="12:12" x14ac:dyDescent="0.25">
      <c r="L2623" s="79" t="e">
        <f>VLOOKUP(H2623,'Doctors Data'!$I:$J,2,FALSE)</f>
        <v>#N/A</v>
      </c>
    </row>
    <row r="2624" spans="12:12" x14ac:dyDescent="0.25">
      <c r="L2624" s="79" t="e">
        <f>VLOOKUP(H2624,'Doctors Data'!$I:$J,2,FALSE)</f>
        <v>#N/A</v>
      </c>
    </row>
    <row r="2625" spans="12:12" x14ac:dyDescent="0.25">
      <c r="L2625" s="79" t="e">
        <f>VLOOKUP(H2625,'Doctors Data'!$I:$J,2,FALSE)</f>
        <v>#N/A</v>
      </c>
    </row>
    <row r="2626" spans="12:12" x14ac:dyDescent="0.25">
      <c r="L2626" s="79" t="e">
        <f>VLOOKUP(H2626,'Doctors Data'!$I:$J,2,FALSE)</f>
        <v>#N/A</v>
      </c>
    </row>
    <row r="2627" spans="12:12" x14ac:dyDescent="0.25">
      <c r="L2627" s="79" t="e">
        <f>VLOOKUP(H2627,'Doctors Data'!$I:$J,2,FALSE)</f>
        <v>#N/A</v>
      </c>
    </row>
    <row r="2628" spans="12:12" x14ac:dyDescent="0.25">
      <c r="L2628" s="79" t="e">
        <f>VLOOKUP(H2628,'Doctors Data'!$I:$J,2,FALSE)</f>
        <v>#N/A</v>
      </c>
    </row>
    <row r="2629" spans="12:12" x14ac:dyDescent="0.25">
      <c r="L2629" s="79" t="e">
        <f>VLOOKUP(H2629,'Doctors Data'!$I:$J,2,FALSE)</f>
        <v>#N/A</v>
      </c>
    </row>
    <row r="2630" spans="12:12" x14ac:dyDescent="0.25">
      <c r="L2630" s="79" t="e">
        <f>VLOOKUP(H2630,'Doctors Data'!$I:$J,2,FALSE)</f>
        <v>#N/A</v>
      </c>
    </row>
    <row r="2631" spans="12:12" x14ac:dyDescent="0.25">
      <c r="L2631" s="79" t="e">
        <f>VLOOKUP(H2631,'Doctors Data'!$I:$J,2,FALSE)</f>
        <v>#N/A</v>
      </c>
    </row>
    <row r="2632" spans="12:12" x14ac:dyDescent="0.25">
      <c r="L2632" s="79" t="e">
        <f>VLOOKUP(H2632,'Doctors Data'!$I:$J,2,FALSE)</f>
        <v>#N/A</v>
      </c>
    </row>
    <row r="2633" spans="12:12" x14ac:dyDescent="0.25">
      <c r="L2633" s="79" t="e">
        <f>VLOOKUP(H2633,'Doctors Data'!$I:$J,2,FALSE)</f>
        <v>#N/A</v>
      </c>
    </row>
    <row r="2634" spans="12:12" x14ac:dyDescent="0.25">
      <c r="L2634" s="79" t="e">
        <f>VLOOKUP(H2634,'Doctors Data'!$I:$J,2,FALSE)</f>
        <v>#N/A</v>
      </c>
    </row>
    <row r="2635" spans="12:12" x14ac:dyDescent="0.25">
      <c r="L2635" s="79" t="e">
        <f>VLOOKUP(H2635,'Doctors Data'!$I:$J,2,FALSE)</f>
        <v>#N/A</v>
      </c>
    </row>
    <row r="2636" spans="12:12" x14ac:dyDescent="0.25">
      <c r="L2636" s="79" t="e">
        <f>VLOOKUP(H2636,'Doctors Data'!$I:$J,2,FALSE)</f>
        <v>#N/A</v>
      </c>
    </row>
    <row r="2637" spans="12:12" x14ac:dyDescent="0.25">
      <c r="L2637" s="79" t="e">
        <f>VLOOKUP(H2637,'Doctors Data'!$I:$J,2,FALSE)</f>
        <v>#N/A</v>
      </c>
    </row>
    <row r="2638" spans="12:12" x14ac:dyDescent="0.25">
      <c r="L2638" s="79" t="e">
        <f>VLOOKUP(H2638,'Doctors Data'!$I:$J,2,FALSE)</f>
        <v>#N/A</v>
      </c>
    </row>
    <row r="2639" spans="12:12" x14ac:dyDescent="0.25">
      <c r="L2639" s="79" t="e">
        <f>VLOOKUP(H2639,'Doctors Data'!$I:$J,2,FALSE)</f>
        <v>#N/A</v>
      </c>
    </row>
    <row r="2640" spans="12:12" x14ac:dyDescent="0.25">
      <c r="L2640" s="79" t="e">
        <f>VLOOKUP(H2640,'Doctors Data'!$I:$J,2,FALSE)</f>
        <v>#N/A</v>
      </c>
    </row>
    <row r="2641" spans="12:12" x14ac:dyDescent="0.25">
      <c r="L2641" s="79" t="e">
        <f>VLOOKUP(H2641,'Doctors Data'!$I:$J,2,FALSE)</f>
        <v>#N/A</v>
      </c>
    </row>
    <row r="2642" spans="12:12" x14ac:dyDescent="0.25">
      <c r="L2642" s="79" t="e">
        <f>VLOOKUP(H2642,'Doctors Data'!$I:$J,2,FALSE)</f>
        <v>#N/A</v>
      </c>
    </row>
    <row r="2643" spans="12:12" x14ac:dyDescent="0.25">
      <c r="L2643" s="79" t="e">
        <f>VLOOKUP(H2643,'Doctors Data'!$I:$J,2,FALSE)</f>
        <v>#N/A</v>
      </c>
    </row>
    <row r="2644" spans="12:12" x14ac:dyDescent="0.25">
      <c r="L2644" s="79" t="e">
        <f>VLOOKUP(H2644,'Doctors Data'!$I:$J,2,FALSE)</f>
        <v>#N/A</v>
      </c>
    </row>
    <row r="2645" spans="12:12" x14ac:dyDescent="0.25">
      <c r="L2645" s="79" t="e">
        <f>VLOOKUP(H2645,'Doctors Data'!$I:$J,2,FALSE)</f>
        <v>#N/A</v>
      </c>
    </row>
    <row r="2646" spans="12:12" x14ac:dyDescent="0.25">
      <c r="L2646" s="79" t="e">
        <f>VLOOKUP(H2646,'Doctors Data'!$I:$J,2,FALSE)</f>
        <v>#N/A</v>
      </c>
    </row>
    <row r="2647" spans="12:12" x14ac:dyDescent="0.25">
      <c r="L2647" s="79" t="e">
        <f>VLOOKUP(H2647,'Doctors Data'!$I:$J,2,FALSE)</f>
        <v>#N/A</v>
      </c>
    </row>
    <row r="2648" spans="12:12" x14ac:dyDescent="0.25">
      <c r="L2648" s="79" t="e">
        <f>VLOOKUP(H2648,'Doctors Data'!$I:$J,2,FALSE)</f>
        <v>#N/A</v>
      </c>
    </row>
    <row r="2649" spans="12:12" x14ac:dyDescent="0.25">
      <c r="L2649" s="79" t="e">
        <f>VLOOKUP(H2649,'Doctors Data'!$I:$J,2,FALSE)</f>
        <v>#N/A</v>
      </c>
    </row>
    <row r="2650" spans="12:12" x14ac:dyDescent="0.25">
      <c r="L2650" s="79" t="e">
        <f>VLOOKUP(H2650,'Doctors Data'!$I:$J,2,FALSE)</f>
        <v>#N/A</v>
      </c>
    </row>
    <row r="2651" spans="12:12" x14ac:dyDescent="0.25">
      <c r="L2651" s="79" t="e">
        <f>VLOOKUP(H2651,'Doctors Data'!$I:$J,2,FALSE)</f>
        <v>#N/A</v>
      </c>
    </row>
    <row r="2652" spans="12:12" x14ac:dyDescent="0.25">
      <c r="L2652" s="79" t="e">
        <f>VLOOKUP(H2652,'Doctors Data'!$I:$J,2,FALSE)</f>
        <v>#N/A</v>
      </c>
    </row>
    <row r="2653" spans="12:12" x14ac:dyDescent="0.25">
      <c r="L2653" s="79" t="e">
        <f>VLOOKUP(H2653,'Doctors Data'!$I:$J,2,FALSE)</f>
        <v>#N/A</v>
      </c>
    </row>
    <row r="2654" spans="12:12" x14ac:dyDescent="0.25">
      <c r="L2654" s="79" t="e">
        <f>VLOOKUP(H2654,'Doctors Data'!$I:$J,2,FALSE)</f>
        <v>#N/A</v>
      </c>
    </row>
    <row r="2655" spans="12:12" x14ac:dyDescent="0.25">
      <c r="L2655" s="79" t="e">
        <f>VLOOKUP(H2655,'Doctors Data'!$I:$J,2,FALSE)</f>
        <v>#N/A</v>
      </c>
    </row>
    <row r="2656" spans="12:12" x14ac:dyDescent="0.25">
      <c r="L2656" s="79" t="e">
        <f>VLOOKUP(H2656,'Doctors Data'!$I:$J,2,FALSE)</f>
        <v>#N/A</v>
      </c>
    </row>
    <row r="2657" spans="12:12" x14ac:dyDescent="0.25">
      <c r="L2657" s="79" t="e">
        <f>VLOOKUP(H2657,'Doctors Data'!$I:$J,2,FALSE)</f>
        <v>#N/A</v>
      </c>
    </row>
    <row r="2658" spans="12:12" x14ac:dyDescent="0.25">
      <c r="L2658" s="79" t="e">
        <f>VLOOKUP(H2658,'Doctors Data'!$I:$J,2,FALSE)</f>
        <v>#N/A</v>
      </c>
    </row>
    <row r="2659" spans="12:12" x14ac:dyDescent="0.25">
      <c r="L2659" s="79" t="e">
        <f>VLOOKUP(H2659,'Doctors Data'!$I:$J,2,FALSE)</f>
        <v>#N/A</v>
      </c>
    </row>
    <row r="2660" spans="12:12" x14ac:dyDescent="0.25">
      <c r="L2660" s="79" t="e">
        <f>VLOOKUP(H2660,'Doctors Data'!$I:$J,2,FALSE)</f>
        <v>#N/A</v>
      </c>
    </row>
    <row r="2661" spans="12:12" x14ac:dyDescent="0.25">
      <c r="L2661" s="79" t="e">
        <f>VLOOKUP(H2661,'Doctors Data'!$I:$J,2,FALSE)</f>
        <v>#N/A</v>
      </c>
    </row>
    <row r="2662" spans="12:12" x14ac:dyDescent="0.25">
      <c r="L2662" s="79" t="e">
        <f>VLOOKUP(H2662,'Doctors Data'!$I:$J,2,FALSE)</f>
        <v>#N/A</v>
      </c>
    </row>
    <row r="2663" spans="12:12" x14ac:dyDescent="0.25">
      <c r="L2663" s="79" t="e">
        <f>VLOOKUP(H2663,'Doctors Data'!$I:$J,2,FALSE)</f>
        <v>#N/A</v>
      </c>
    </row>
    <row r="2664" spans="12:12" x14ac:dyDescent="0.25">
      <c r="L2664" s="79" t="e">
        <f>VLOOKUP(H2664,'Doctors Data'!$I:$J,2,FALSE)</f>
        <v>#N/A</v>
      </c>
    </row>
    <row r="2665" spans="12:12" x14ac:dyDescent="0.25">
      <c r="L2665" s="79" t="e">
        <f>VLOOKUP(H2665,'Doctors Data'!$I:$J,2,FALSE)</f>
        <v>#N/A</v>
      </c>
    </row>
    <row r="2666" spans="12:12" x14ac:dyDescent="0.25">
      <c r="L2666" s="79" t="e">
        <f>VLOOKUP(H2666,'Doctors Data'!$I:$J,2,FALSE)</f>
        <v>#N/A</v>
      </c>
    </row>
    <row r="2667" spans="12:12" x14ac:dyDescent="0.25">
      <c r="L2667" s="79" t="e">
        <f>VLOOKUP(H2667,'Doctors Data'!$I:$J,2,FALSE)</f>
        <v>#N/A</v>
      </c>
    </row>
    <row r="2668" spans="12:12" x14ac:dyDescent="0.25">
      <c r="L2668" s="79" t="e">
        <f>VLOOKUP(H2668,'Doctors Data'!$I:$J,2,FALSE)</f>
        <v>#N/A</v>
      </c>
    </row>
    <row r="2669" spans="12:12" x14ac:dyDescent="0.25">
      <c r="L2669" s="79" t="e">
        <f>VLOOKUP(H2669,'Doctors Data'!$I:$J,2,FALSE)</f>
        <v>#N/A</v>
      </c>
    </row>
    <row r="2670" spans="12:12" x14ac:dyDescent="0.25">
      <c r="L2670" s="79" t="e">
        <f>VLOOKUP(H2670,'Doctors Data'!$I:$J,2,FALSE)</f>
        <v>#N/A</v>
      </c>
    </row>
    <row r="2671" spans="12:12" x14ac:dyDescent="0.25">
      <c r="L2671" s="79" t="e">
        <f>VLOOKUP(H2671,'Doctors Data'!$I:$J,2,FALSE)</f>
        <v>#N/A</v>
      </c>
    </row>
    <row r="2672" spans="12:12" x14ac:dyDescent="0.25">
      <c r="L2672" s="79" t="e">
        <f>VLOOKUP(H2672,'Doctors Data'!$I:$J,2,FALSE)</f>
        <v>#N/A</v>
      </c>
    </row>
    <row r="2673" spans="12:12" x14ac:dyDescent="0.25">
      <c r="L2673" s="79" t="e">
        <f>VLOOKUP(H2673,'Doctors Data'!$I:$J,2,FALSE)</f>
        <v>#N/A</v>
      </c>
    </row>
    <row r="2674" spans="12:12" x14ac:dyDescent="0.25">
      <c r="L2674" s="79" t="e">
        <f>VLOOKUP(H2674,'Doctors Data'!$I:$J,2,FALSE)</f>
        <v>#N/A</v>
      </c>
    </row>
    <row r="2675" spans="12:12" x14ac:dyDescent="0.25">
      <c r="L2675" s="79" t="e">
        <f>VLOOKUP(H2675,'Doctors Data'!$I:$J,2,FALSE)</f>
        <v>#N/A</v>
      </c>
    </row>
    <row r="2676" spans="12:12" x14ac:dyDescent="0.25">
      <c r="L2676" s="79" t="e">
        <f>VLOOKUP(H2676,'Doctors Data'!$I:$J,2,FALSE)</f>
        <v>#N/A</v>
      </c>
    </row>
    <row r="2677" spans="12:12" x14ac:dyDescent="0.25">
      <c r="L2677" s="79" t="e">
        <f>VLOOKUP(H2677,'Doctors Data'!$I:$J,2,FALSE)</f>
        <v>#N/A</v>
      </c>
    </row>
    <row r="2678" spans="12:12" x14ac:dyDescent="0.25">
      <c r="L2678" s="79" t="e">
        <f>VLOOKUP(H2678,'Doctors Data'!$I:$J,2,FALSE)</f>
        <v>#N/A</v>
      </c>
    </row>
    <row r="2679" spans="12:12" x14ac:dyDescent="0.25">
      <c r="L2679" s="79" t="e">
        <f>VLOOKUP(H2679,'Doctors Data'!$I:$J,2,FALSE)</f>
        <v>#N/A</v>
      </c>
    </row>
    <row r="2680" spans="12:12" x14ac:dyDescent="0.25">
      <c r="L2680" s="79" t="e">
        <f>VLOOKUP(H2680,'Doctors Data'!$I:$J,2,FALSE)</f>
        <v>#N/A</v>
      </c>
    </row>
    <row r="2681" spans="12:12" x14ac:dyDescent="0.25">
      <c r="L2681" s="79" t="e">
        <f>VLOOKUP(H2681,'Doctors Data'!$I:$J,2,FALSE)</f>
        <v>#N/A</v>
      </c>
    </row>
    <row r="2682" spans="12:12" x14ac:dyDescent="0.25">
      <c r="L2682" s="79" t="e">
        <f>VLOOKUP(H2682,'Doctors Data'!$I:$J,2,FALSE)</f>
        <v>#N/A</v>
      </c>
    </row>
    <row r="2683" spans="12:12" x14ac:dyDescent="0.25">
      <c r="L2683" s="79" t="e">
        <f>VLOOKUP(H2683,'Doctors Data'!$I:$J,2,FALSE)</f>
        <v>#N/A</v>
      </c>
    </row>
    <row r="2684" spans="12:12" x14ac:dyDescent="0.25">
      <c r="L2684" s="79" t="e">
        <f>VLOOKUP(H2684,'Doctors Data'!$I:$J,2,FALSE)</f>
        <v>#N/A</v>
      </c>
    </row>
    <row r="2685" spans="12:12" x14ac:dyDescent="0.25">
      <c r="L2685" s="79" t="e">
        <f>VLOOKUP(H2685,'Doctors Data'!$I:$J,2,FALSE)</f>
        <v>#N/A</v>
      </c>
    </row>
    <row r="2686" spans="12:12" x14ac:dyDescent="0.25">
      <c r="L2686" s="79" t="e">
        <f>VLOOKUP(H2686,'Doctors Data'!$I:$J,2,FALSE)</f>
        <v>#N/A</v>
      </c>
    </row>
    <row r="2687" spans="12:12" x14ac:dyDescent="0.25">
      <c r="L2687" s="79" t="e">
        <f>VLOOKUP(H2687,'Doctors Data'!$I:$J,2,FALSE)</f>
        <v>#N/A</v>
      </c>
    </row>
    <row r="2688" spans="12:12" x14ac:dyDescent="0.25">
      <c r="L2688" s="79" t="e">
        <f>VLOOKUP(H2688,'Doctors Data'!$I:$J,2,FALSE)</f>
        <v>#N/A</v>
      </c>
    </row>
    <row r="2689" spans="12:12" x14ac:dyDescent="0.25">
      <c r="L2689" s="79" t="e">
        <f>VLOOKUP(H2689,'Doctors Data'!$I:$J,2,FALSE)</f>
        <v>#N/A</v>
      </c>
    </row>
    <row r="2690" spans="12:12" x14ac:dyDescent="0.25">
      <c r="L2690" s="79" t="e">
        <f>VLOOKUP(H2690,'Doctors Data'!$I:$J,2,FALSE)</f>
        <v>#N/A</v>
      </c>
    </row>
    <row r="2691" spans="12:12" x14ac:dyDescent="0.25">
      <c r="L2691" s="79" t="e">
        <f>VLOOKUP(H2691,'Doctors Data'!$I:$J,2,FALSE)</f>
        <v>#N/A</v>
      </c>
    </row>
    <row r="2692" spans="12:12" x14ac:dyDescent="0.25">
      <c r="L2692" s="79" t="e">
        <f>VLOOKUP(H2692,'Doctors Data'!$I:$J,2,FALSE)</f>
        <v>#N/A</v>
      </c>
    </row>
    <row r="2693" spans="12:12" x14ac:dyDescent="0.25">
      <c r="L2693" s="79" t="e">
        <f>VLOOKUP(H2693,'Doctors Data'!$I:$J,2,FALSE)</f>
        <v>#N/A</v>
      </c>
    </row>
    <row r="2694" spans="12:12" x14ac:dyDescent="0.25">
      <c r="L2694" s="79" t="e">
        <f>VLOOKUP(H2694,'Doctors Data'!$I:$J,2,FALSE)</f>
        <v>#N/A</v>
      </c>
    </row>
    <row r="2695" spans="12:12" x14ac:dyDescent="0.25">
      <c r="L2695" s="79" t="e">
        <f>VLOOKUP(H2695,'Doctors Data'!$I:$J,2,FALSE)</f>
        <v>#N/A</v>
      </c>
    </row>
    <row r="2696" spans="12:12" x14ac:dyDescent="0.25">
      <c r="L2696" s="79" t="e">
        <f>VLOOKUP(H2696,'Doctors Data'!$I:$J,2,FALSE)</f>
        <v>#N/A</v>
      </c>
    </row>
    <row r="2697" spans="12:12" x14ac:dyDescent="0.25">
      <c r="L2697" s="79" t="e">
        <f>VLOOKUP(H2697,'Doctors Data'!$I:$J,2,FALSE)</f>
        <v>#N/A</v>
      </c>
    </row>
    <row r="2698" spans="12:12" x14ac:dyDescent="0.25">
      <c r="L2698" s="79" t="e">
        <f>VLOOKUP(H2698,'Doctors Data'!$I:$J,2,FALSE)</f>
        <v>#N/A</v>
      </c>
    </row>
    <row r="2699" spans="12:12" x14ac:dyDescent="0.25">
      <c r="L2699" s="79" t="e">
        <f>VLOOKUP(H2699,'Doctors Data'!$I:$J,2,FALSE)</f>
        <v>#N/A</v>
      </c>
    </row>
    <row r="2700" spans="12:12" x14ac:dyDescent="0.25">
      <c r="L2700" s="79" t="e">
        <f>VLOOKUP(H2700,'Doctors Data'!$I:$J,2,FALSE)</f>
        <v>#N/A</v>
      </c>
    </row>
    <row r="2701" spans="12:12" x14ac:dyDescent="0.25">
      <c r="L2701" s="79" t="e">
        <f>VLOOKUP(H2701,'Doctors Data'!$I:$J,2,FALSE)</f>
        <v>#N/A</v>
      </c>
    </row>
    <row r="2702" spans="12:12" x14ac:dyDescent="0.25">
      <c r="L2702" s="79" t="e">
        <f>VLOOKUP(H2702,'Doctors Data'!$I:$J,2,FALSE)</f>
        <v>#N/A</v>
      </c>
    </row>
    <row r="2703" spans="12:12" x14ac:dyDescent="0.25">
      <c r="L2703" s="79" t="e">
        <f>VLOOKUP(H2703,'Doctors Data'!$I:$J,2,FALSE)</f>
        <v>#N/A</v>
      </c>
    </row>
    <row r="2704" spans="12:12" x14ac:dyDescent="0.25">
      <c r="L2704" s="79" t="e">
        <f>VLOOKUP(H2704,'Doctors Data'!$I:$J,2,FALSE)</f>
        <v>#N/A</v>
      </c>
    </row>
    <row r="2705" spans="12:12" x14ac:dyDescent="0.25">
      <c r="L2705" s="79" t="e">
        <f>VLOOKUP(H2705,'Doctors Data'!$I:$J,2,FALSE)</f>
        <v>#N/A</v>
      </c>
    </row>
    <row r="2706" spans="12:12" x14ac:dyDescent="0.25">
      <c r="L2706" s="79" t="e">
        <f>VLOOKUP(H2706,'Doctors Data'!$I:$J,2,FALSE)</f>
        <v>#N/A</v>
      </c>
    </row>
    <row r="2707" spans="12:12" x14ac:dyDescent="0.25">
      <c r="L2707" s="79" t="e">
        <f>VLOOKUP(H2707,'Doctors Data'!$I:$J,2,FALSE)</f>
        <v>#N/A</v>
      </c>
    </row>
    <row r="2708" spans="12:12" x14ac:dyDescent="0.25">
      <c r="L2708" s="79" t="e">
        <f>VLOOKUP(H2708,'Doctors Data'!$I:$J,2,FALSE)</f>
        <v>#N/A</v>
      </c>
    </row>
    <row r="2709" spans="12:12" x14ac:dyDescent="0.25">
      <c r="L2709" s="79" t="e">
        <f>VLOOKUP(H2709,'Doctors Data'!$I:$J,2,FALSE)</f>
        <v>#N/A</v>
      </c>
    </row>
    <row r="2710" spans="12:12" x14ac:dyDescent="0.25">
      <c r="L2710" s="79" t="e">
        <f>VLOOKUP(H2710,'Doctors Data'!$I:$J,2,FALSE)</f>
        <v>#N/A</v>
      </c>
    </row>
    <row r="2711" spans="12:12" x14ac:dyDescent="0.25">
      <c r="L2711" s="79" t="e">
        <f>VLOOKUP(H2711,'Doctors Data'!$I:$J,2,FALSE)</f>
        <v>#N/A</v>
      </c>
    </row>
    <row r="2712" spans="12:12" x14ac:dyDescent="0.25">
      <c r="L2712" s="79" t="e">
        <f>VLOOKUP(H2712,'Doctors Data'!$I:$J,2,FALSE)</f>
        <v>#N/A</v>
      </c>
    </row>
    <row r="2713" spans="12:12" x14ac:dyDescent="0.25">
      <c r="L2713" s="79" t="e">
        <f>VLOOKUP(H2713,'Doctors Data'!$I:$J,2,FALSE)</f>
        <v>#N/A</v>
      </c>
    </row>
    <row r="2714" spans="12:12" x14ac:dyDescent="0.25">
      <c r="L2714" s="79" t="e">
        <f>VLOOKUP(H2714,'Doctors Data'!$I:$J,2,FALSE)</f>
        <v>#N/A</v>
      </c>
    </row>
    <row r="2715" spans="12:12" x14ac:dyDescent="0.25">
      <c r="L2715" s="79" t="e">
        <f>VLOOKUP(H2715,'Doctors Data'!$I:$J,2,FALSE)</f>
        <v>#N/A</v>
      </c>
    </row>
    <row r="2716" spans="12:12" x14ac:dyDescent="0.25">
      <c r="L2716" s="79" t="e">
        <f>VLOOKUP(H2716,'Doctors Data'!$I:$J,2,FALSE)</f>
        <v>#N/A</v>
      </c>
    </row>
    <row r="2717" spans="12:12" x14ac:dyDescent="0.25">
      <c r="L2717" s="79" t="e">
        <f>VLOOKUP(H2717,'Doctors Data'!$I:$J,2,FALSE)</f>
        <v>#N/A</v>
      </c>
    </row>
    <row r="2718" spans="12:12" x14ac:dyDescent="0.25">
      <c r="L2718" s="79" t="e">
        <f>VLOOKUP(H2718,'Doctors Data'!$I:$J,2,FALSE)</f>
        <v>#N/A</v>
      </c>
    </row>
    <row r="2719" spans="12:12" x14ac:dyDescent="0.25">
      <c r="L2719" s="79" t="e">
        <f>VLOOKUP(H2719,'Doctors Data'!$I:$J,2,FALSE)</f>
        <v>#N/A</v>
      </c>
    </row>
    <row r="2720" spans="12:12" x14ac:dyDescent="0.25">
      <c r="L2720" s="79" t="e">
        <f>VLOOKUP(H2720,'Doctors Data'!$I:$J,2,FALSE)</f>
        <v>#N/A</v>
      </c>
    </row>
    <row r="2721" spans="12:12" x14ac:dyDescent="0.25">
      <c r="L2721" s="79" t="e">
        <f>VLOOKUP(H2721,'Doctors Data'!$I:$J,2,FALSE)</f>
        <v>#N/A</v>
      </c>
    </row>
    <row r="2722" spans="12:12" x14ac:dyDescent="0.25">
      <c r="L2722" s="79" t="e">
        <f>VLOOKUP(H2722,'Doctors Data'!$I:$J,2,FALSE)</f>
        <v>#N/A</v>
      </c>
    </row>
    <row r="2723" spans="12:12" x14ac:dyDescent="0.25">
      <c r="L2723" s="79" t="e">
        <f>VLOOKUP(H2723,'Doctors Data'!$I:$J,2,FALSE)</f>
        <v>#N/A</v>
      </c>
    </row>
    <row r="2724" spans="12:12" x14ac:dyDescent="0.25">
      <c r="L2724" s="79" t="e">
        <f>VLOOKUP(H2724,'Doctors Data'!$I:$J,2,FALSE)</f>
        <v>#N/A</v>
      </c>
    </row>
    <row r="2725" spans="12:12" x14ac:dyDescent="0.25">
      <c r="L2725" s="79" t="e">
        <f>VLOOKUP(H2725,'Doctors Data'!$I:$J,2,FALSE)</f>
        <v>#N/A</v>
      </c>
    </row>
    <row r="2726" spans="12:12" x14ac:dyDescent="0.25">
      <c r="L2726" s="79" t="e">
        <f>VLOOKUP(H2726,'Doctors Data'!$I:$J,2,FALSE)</f>
        <v>#N/A</v>
      </c>
    </row>
    <row r="2727" spans="12:12" x14ac:dyDescent="0.25">
      <c r="L2727" s="79" t="e">
        <f>VLOOKUP(H2727,'Doctors Data'!$I:$J,2,FALSE)</f>
        <v>#N/A</v>
      </c>
    </row>
    <row r="2728" spans="12:12" x14ac:dyDescent="0.25">
      <c r="L2728" s="79" t="e">
        <f>VLOOKUP(H2728,'Doctors Data'!$I:$J,2,FALSE)</f>
        <v>#N/A</v>
      </c>
    </row>
    <row r="2729" spans="12:12" x14ac:dyDescent="0.25">
      <c r="L2729" s="79" t="e">
        <f>VLOOKUP(H2729,'Doctors Data'!$I:$J,2,FALSE)</f>
        <v>#N/A</v>
      </c>
    </row>
    <row r="2730" spans="12:12" x14ac:dyDescent="0.25">
      <c r="L2730" s="79" t="e">
        <f>VLOOKUP(H2730,'Doctors Data'!$I:$J,2,FALSE)</f>
        <v>#N/A</v>
      </c>
    </row>
    <row r="2731" spans="12:12" x14ac:dyDescent="0.25">
      <c r="L2731" s="79" t="e">
        <f>VLOOKUP(H2731,'Doctors Data'!$I:$J,2,FALSE)</f>
        <v>#N/A</v>
      </c>
    </row>
    <row r="2732" spans="12:12" x14ac:dyDescent="0.25">
      <c r="L2732" s="79" t="e">
        <f>VLOOKUP(H2732,'Doctors Data'!$I:$J,2,FALSE)</f>
        <v>#N/A</v>
      </c>
    </row>
    <row r="2733" spans="12:12" x14ac:dyDescent="0.25">
      <c r="L2733" s="79" t="e">
        <f>VLOOKUP(H2733,'Doctors Data'!$I:$J,2,FALSE)</f>
        <v>#N/A</v>
      </c>
    </row>
    <row r="2734" spans="12:12" x14ac:dyDescent="0.25">
      <c r="L2734" s="79" t="e">
        <f>VLOOKUP(H2734,'Doctors Data'!$I:$J,2,FALSE)</f>
        <v>#N/A</v>
      </c>
    </row>
    <row r="2735" spans="12:12" x14ac:dyDescent="0.25">
      <c r="L2735" s="79" t="e">
        <f>VLOOKUP(H2735,'Doctors Data'!$I:$J,2,FALSE)</f>
        <v>#N/A</v>
      </c>
    </row>
    <row r="2736" spans="12:12" x14ac:dyDescent="0.25">
      <c r="L2736" s="79" t="e">
        <f>VLOOKUP(H2736,'Doctors Data'!$I:$J,2,FALSE)</f>
        <v>#N/A</v>
      </c>
    </row>
    <row r="2737" spans="12:12" x14ac:dyDescent="0.25">
      <c r="L2737" s="79" t="e">
        <f>VLOOKUP(H2737,'Doctors Data'!$I:$J,2,FALSE)</f>
        <v>#N/A</v>
      </c>
    </row>
    <row r="2738" spans="12:12" x14ac:dyDescent="0.25">
      <c r="L2738" s="79" t="e">
        <f>VLOOKUP(H2738,'Doctors Data'!$I:$J,2,FALSE)</f>
        <v>#N/A</v>
      </c>
    </row>
    <row r="2739" spans="12:12" x14ac:dyDescent="0.25">
      <c r="L2739" s="79" t="e">
        <f>VLOOKUP(H2739,'Doctors Data'!$I:$J,2,FALSE)</f>
        <v>#N/A</v>
      </c>
    </row>
    <row r="2740" spans="12:12" x14ac:dyDescent="0.25">
      <c r="L2740" s="79" t="e">
        <f>VLOOKUP(H2740,'Doctors Data'!$I:$J,2,FALSE)</f>
        <v>#N/A</v>
      </c>
    </row>
    <row r="2741" spans="12:12" x14ac:dyDescent="0.25">
      <c r="L2741" s="79" t="e">
        <f>VLOOKUP(H2741,'Doctors Data'!$I:$J,2,FALSE)</f>
        <v>#N/A</v>
      </c>
    </row>
    <row r="2742" spans="12:12" x14ac:dyDescent="0.25">
      <c r="L2742" s="79" t="e">
        <f>VLOOKUP(H2742,'Doctors Data'!$I:$J,2,FALSE)</f>
        <v>#N/A</v>
      </c>
    </row>
    <row r="2743" spans="12:12" x14ac:dyDescent="0.25">
      <c r="L2743" s="79" t="e">
        <f>VLOOKUP(H2743,'Doctors Data'!$I:$J,2,FALSE)</f>
        <v>#N/A</v>
      </c>
    </row>
    <row r="2744" spans="12:12" x14ac:dyDescent="0.25">
      <c r="L2744" s="79" t="e">
        <f>VLOOKUP(H2744,'Doctors Data'!$I:$J,2,FALSE)</f>
        <v>#N/A</v>
      </c>
    </row>
    <row r="2745" spans="12:12" x14ac:dyDescent="0.25">
      <c r="L2745" s="79" t="e">
        <f>VLOOKUP(H2745,'Doctors Data'!$I:$J,2,FALSE)</f>
        <v>#N/A</v>
      </c>
    </row>
    <row r="2746" spans="12:12" x14ac:dyDescent="0.25">
      <c r="L2746" s="79" t="e">
        <f>VLOOKUP(H2746,'Doctors Data'!$I:$J,2,FALSE)</f>
        <v>#N/A</v>
      </c>
    </row>
    <row r="2747" spans="12:12" x14ac:dyDescent="0.25">
      <c r="L2747" s="79" t="e">
        <f>VLOOKUP(H2747,'Doctors Data'!$I:$J,2,FALSE)</f>
        <v>#N/A</v>
      </c>
    </row>
    <row r="2748" spans="12:12" x14ac:dyDescent="0.25">
      <c r="L2748" s="79" t="e">
        <f>VLOOKUP(H2748,'Doctors Data'!$I:$J,2,FALSE)</f>
        <v>#N/A</v>
      </c>
    </row>
    <row r="2749" spans="12:12" x14ac:dyDescent="0.25">
      <c r="L2749" s="79" t="e">
        <f>VLOOKUP(H2749,'Doctors Data'!$I:$J,2,FALSE)</f>
        <v>#N/A</v>
      </c>
    </row>
    <row r="2750" spans="12:12" x14ac:dyDescent="0.25">
      <c r="L2750" s="79" t="e">
        <f>VLOOKUP(H2750,'Doctors Data'!$I:$J,2,FALSE)</f>
        <v>#N/A</v>
      </c>
    </row>
    <row r="2751" spans="12:12" x14ac:dyDescent="0.25">
      <c r="L2751" s="79" t="e">
        <f>VLOOKUP(H2751,'Doctors Data'!$I:$J,2,FALSE)</f>
        <v>#N/A</v>
      </c>
    </row>
    <row r="2752" spans="12:12" x14ac:dyDescent="0.25">
      <c r="L2752" s="79" t="e">
        <f>VLOOKUP(H2752,'Doctors Data'!$I:$J,2,FALSE)</f>
        <v>#N/A</v>
      </c>
    </row>
    <row r="2753" spans="12:12" x14ac:dyDescent="0.25">
      <c r="L2753" s="79" t="e">
        <f>VLOOKUP(H2753,'Doctors Data'!$I:$J,2,FALSE)</f>
        <v>#N/A</v>
      </c>
    </row>
    <row r="2754" spans="12:12" x14ac:dyDescent="0.25">
      <c r="L2754" s="79" t="e">
        <f>VLOOKUP(H2754,'Doctors Data'!$I:$J,2,FALSE)</f>
        <v>#N/A</v>
      </c>
    </row>
    <row r="2755" spans="12:12" x14ac:dyDescent="0.25">
      <c r="L2755" s="79" t="e">
        <f>VLOOKUP(H2755,'Doctors Data'!$I:$J,2,FALSE)</f>
        <v>#N/A</v>
      </c>
    </row>
    <row r="2756" spans="12:12" x14ac:dyDescent="0.25">
      <c r="L2756" s="79" t="e">
        <f>VLOOKUP(H2756,'Doctors Data'!$I:$J,2,FALSE)</f>
        <v>#N/A</v>
      </c>
    </row>
    <row r="2757" spans="12:12" x14ac:dyDescent="0.25">
      <c r="L2757" s="79" t="e">
        <f>VLOOKUP(H2757,'Doctors Data'!$I:$J,2,FALSE)</f>
        <v>#N/A</v>
      </c>
    </row>
    <row r="2758" spans="12:12" x14ac:dyDescent="0.25">
      <c r="L2758" s="79" t="e">
        <f>VLOOKUP(H2758,'Doctors Data'!$I:$J,2,FALSE)</f>
        <v>#N/A</v>
      </c>
    </row>
    <row r="2759" spans="12:12" x14ac:dyDescent="0.25">
      <c r="L2759" s="79" t="e">
        <f>VLOOKUP(H2759,'Doctors Data'!$I:$J,2,FALSE)</f>
        <v>#N/A</v>
      </c>
    </row>
    <row r="2760" spans="12:12" x14ac:dyDescent="0.25">
      <c r="L2760" s="79" t="e">
        <f>VLOOKUP(H2760,'Doctors Data'!$I:$J,2,FALSE)</f>
        <v>#N/A</v>
      </c>
    </row>
    <row r="2761" spans="12:12" x14ac:dyDescent="0.25">
      <c r="L2761" s="79" t="e">
        <f>VLOOKUP(H2761,'Doctors Data'!$I:$J,2,FALSE)</f>
        <v>#N/A</v>
      </c>
    </row>
    <row r="2762" spans="12:12" x14ac:dyDescent="0.25">
      <c r="L2762" s="79" t="e">
        <f>VLOOKUP(H2762,'Doctors Data'!$I:$J,2,FALSE)</f>
        <v>#N/A</v>
      </c>
    </row>
    <row r="2763" spans="12:12" x14ac:dyDescent="0.25">
      <c r="L2763" s="79" t="e">
        <f>VLOOKUP(H2763,'Doctors Data'!$I:$J,2,FALSE)</f>
        <v>#N/A</v>
      </c>
    </row>
    <row r="2764" spans="12:12" x14ac:dyDescent="0.25">
      <c r="L2764" s="79" t="e">
        <f>VLOOKUP(H2764,'Doctors Data'!$I:$J,2,FALSE)</f>
        <v>#N/A</v>
      </c>
    </row>
    <row r="2765" spans="12:12" x14ac:dyDescent="0.25">
      <c r="L2765" s="79" t="e">
        <f>VLOOKUP(H2765,'Doctors Data'!$I:$J,2,FALSE)</f>
        <v>#N/A</v>
      </c>
    </row>
    <row r="2766" spans="12:12" x14ac:dyDescent="0.25">
      <c r="L2766" s="79" t="e">
        <f>VLOOKUP(H2766,'Doctors Data'!$I:$J,2,FALSE)</f>
        <v>#N/A</v>
      </c>
    </row>
    <row r="2767" spans="12:12" x14ac:dyDescent="0.25">
      <c r="L2767" s="79" t="e">
        <f>VLOOKUP(H2767,'Doctors Data'!$I:$J,2,FALSE)</f>
        <v>#N/A</v>
      </c>
    </row>
    <row r="2768" spans="12:12" x14ac:dyDescent="0.25">
      <c r="L2768" s="79" t="e">
        <f>VLOOKUP(H2768,'Doctors Data'!$I:$J,2,FALSE)</f>
        <v>#N/A</v>
      </c>
    </row>
    <row r="2769" spans="12:12" x14ac:dyDescent="0.25">
      <c r="L2769" s="79" t="e">
        <f>VLOOKUP(H2769,'Doctors Data'!$I:$J,2,FALSE)</f>
        <v>#N/A</v>
      </c>
    </row>
    <row r="2770" spans="12:12" x14ac:dyDescent="0.25">
      <c r="L2770" s="79" t="e">
        <f>VLOOKUP(H2770,'Doctors Data'!$I:$J,2,FALSE)</f>
        <v>#N/A</v>
      </c>
    </row>
    <row r="2771" spans="12:12" x14ac:dyDescent="0.25">
      <c r="L2771" s="79" t="e">
        <f>VLOOKUP(H2771,'Doctors Data'!$I:$J,2,FALSE)</f>
        <v>#N/A</v>
      </c>
    </row>
    <row r="2772" spans="12:12" x14ac:dyDescent="0.25">
      <c r="L2772" s="79" t="e">
        <f>VLOOKUP(H2772,'Doctors Data'!$I:$J,2,FALSE)</f>
        <v>#N/A</v>
      </c>
    </row>
    <row r="2773" spans="12:12" x14ac:dyDescent="0.25">
      <c r="L2773" s="79" t="e">
        <f>VLOOKUP(H2773,'Doctors Data'!$I:$J,2,FALSE)</f>
        <v>#N/A</v>
      </c>
    </row>
    <row r="2774" spans="12:12" x14ac:dyDescent="0.25">
      <c r="L2774" s="79" t="e">
        <f>VLOOKUP(H2774,'Doctors Data'!$I:$J,2,FALSE)</f>
        <v>#N/A</v>
      </c>
    </row>
    <row r="2775" spans="12:12" x14ac:dyDescent="0.25">
      <c r="L2775" s="79" t="e">
        <f>VLOOKUP(H2775,'Doctors Data'!$I:$J,2,FALSE)</f>
        <v>#N/A</v>
      </c>
    </row>
    <row r="2776" spans="12:12" x14ac:dyDescent="0.25">
      <c r="L2776" s="79" t="e">
        <f>VLOOKUP(H2776,'Doctors Data'!$I:$J,2,FALSE)</f>
        <v>#N/A</v>
      </c>
    </row>
    <row r="2777" spans="12:12" x14ac:dyDescent="0.25">
      <c r="L2777" s="79" t="e">
        <f>VLOOKUP(H2777,'Doctors Data'!$I:$J,2,FALSE)</f>
        <v>#N/A</v>
      </c>
    </row>
    <row r="2778" spans="12:12" x14ac:dyDescent="0.25">
      <c r="L2778" s="79" t="e">
        <f>VLOOKUP(H2778,'Doctors Data'!$I:$J,2,FALSE)</f>
        <v>#N/A</v>
      </c>
    </row>
    <row r="2779" spans="12:12" x14ac:dyDescent="0.25">
      <c r="L2779" s="79" t="e">
        <f>VLOOKUP(H2779,'Doctors Data'!$I:$J,2,FALSE)</f>
        <v>#N/A</v>
      </c>
    </row>
    <row r="2780" spans="12:12" x14ac:dyDescent="0.25">
      <c r="L2780" s="79" t="e">
        <f>VLOOKUP(H2780,'Doctors Data'!$I:$J,2,FALSE)</f>
        <v>#N/A</v>
      </c>
    </row>
    <row r="2781" spans="12:12" x14ac:dyDescent="0.25">
      <c r="L2781" s="79" t="e">
        <f>VLOOKUP(H2781,'Doctors Data'!$I:$J,2,FALSE)</f>
        <v>#N/A</v>
      </c>
    </row>
    <row r="2782" spans="12:12" x14ac:dyDescent="0.25">
      <c r="L2782" s="79" t="e">
        <f>VLOOKUP(H2782,'Doctors Data'!$I:$J,2,FALSE)</f>
        <v>#N/A</v>
      </c>
    </row>
    <row r="2783" spans="12:12" x14ac:dyDescent="0.25">
      <c r="L2783" s="79" t="e">
        <f>VLOOKUP(H2783,'Doctors Data'!$I:$J,2,FALSE)</f>
        <v>#N/A</v>
      </c>
    </row>
    <row r="2784" spans="12:12" x14ac:dyDescent="0.25">
      <c r="L2784" s="79" t="e">
        <f>VLOOKUP(H2784,'Doctors Data'!$I:$J,2,FALSE)</f>
        <v>#N/A</v>
      </c>
    </row>
    <row r="2785" spans="12:12" x14ac:dyDescent="0.25">
      <c r="L2785" s="79" t="e">
        <f>VLOOKUP(H2785,'Doctors Data'!$I:$J,2,FALSE)</f>
        <v>#N/A</v>
      </c>
    </row>
    <row r="2786" spans="12:12" x14ac:dyDescent="0.25">
      <c r="L2786" s="79" t="e">
        <f>VLOOKUP(H2786,'Doctors Data'!$I:$J,2,FALSE)</f>
        <v>#N/A</v>
      </c>
    </row>
    <row r="2787" spans="12:12" x14ac:dyDescent="0.25">
      <c r="L2787" s="79" t="e">
        <f>VLOOKUP(H2787,'Doctors Data'!$I:$J,2,FALSE)</f>
        <v>#N/A</v>
      </c>
    </row>
    <row r="2788" spans="12:12" x14ac:dyDescent="0.25">
      <c r="L2788" s="79" t="e">
        <f>VLOOKUP(H2788,'Doctors Data'!$I:$J,2,FALSE)</f>
        <v>#N/A</v>
      </c>
    </row>
    <row r="2789" spans="12:12" x14ac:dyDescent="0.25">
      <c r="L2789" s="79" t="e">
        <f>VLOOKUP(H2789,'Doctors Data'!$I:$J,2,FALSE)</f>
        <v>#N/A</v>
      </c>
    </row>
    <row r="2790" spans="12:12" x14ac:dyDescent="0.25">
      <c r="L2790" s="79" t="e">
        <f>VLOOKUP(H2790,'Doctors Data'!$I:$J,2,FALSE)</f>
        <v>#N/A</v>
      </c>
    </row>
    <row r="2791" spans="12:12" x14ac:dyDescent="0.25">
      <c r="L2791" s="79" t="e">
        <f>VLOOKUP(H2791,'Doctors Data'!$I:$J,2,FALSE)</f>
        <v>#N/A</v>
      </c>
    </row>
    <row r="2792" spans="12:12" x14ac:dyDescent="0.25">
      <c r="L2792" s="79" t="e">
        <f>VLOOKUP(H2792,'Doctors Data'!$I:$J,2,FALSE)</f>
        <v>#N/A</v>
      </c>
    </row>
    <row r="2793" spans="12:12" x14ac:dyDescent="0.25">
      <c r="L2793" s="79" t="e">
        <f>VLOOKUP(H2793,'Doctors Data'!$I:$J,2,FALSE)</f>
        <v>#N/A</v>
      </c>
    </row>
    <row r="2794" spans="12:12" x14ac:dyDescent="0.25">
      <c r="L2794" s="79" t="e">
        <f>VLOOKUP(H2794,'Doctors Data'!$I:$J,2,FALSE)</f>
        <v>#N/A</v>
      </c>
    </row>
    <row r="2795" spans="12:12" x14ac:dyDescent="0.25">
      <c r="L2795" s="79" t="e">
        <f>VLOOKUP(H2795,'Doctors Data'!$I:$J,2,FALSE)</f>
        <v>#N/A</v>
      </c>
    </row>
    <row r="2796" spans="12:12" x14ac:dyDescent="0.25">
      <c r="L2796" s="79" t="e">
        <f>VLOOKUP(H2796,'Doctors Data'!$I:$J,2,FALSE)</f>
        <v>#N/A</v>
      </c>
    </row>
    <row r="2797" spans="12:12" x14ac:dyDescent="0.25">
      <c r="L2797" s="79" t="e">
        <f>VLOOKUP(H2797,'Doctors Data'!$I:$J,2,FALSE)</f>
        <v>#N/A</v>
      </c>
    </row>
    <row r="2798" spans="12:12" x14ac:dyDescent="0.25">
      <c r="L2798" s="79" t="e">
        <f>VLOOKUP(H2798,'Doctors Data'!$I:$J,2,FALSE)</f>
        <v>#N/A</v>
      </c>
    </row>
    <row r="2799" spans="12:12" x14ac:dyDescent="0.25">
      <c r="L2799" s="79" t="e">
        <f>VLOOKUP(H2799,'Doctors Data'!$I:$J,2,FALSE)</f>
        <v>#N/A</v>
      </c>
    </row>
    <row r="2800" spans="12:12" x14ac:dyDescent="0.25">
      <c r="L2800" s="79" t="e">
        <f>VLOOKUP(H2800,'Doctors Data'!$I:$J,2,FALSE)</f>
        <v>#N/A</v>
      </c>
    </row>
    <row r="2801" spans="12:12" x14ac:dyDescent="0.25">
      <c r="L2801" s="79" t="e">
        <f>VLOOKUP(H2801,'Doctors Data'!$I:$J,2,FALSE)</f>
        <v>#N/A</v>
      </c>
    </row>
    <row r="2802" spans="12:12" x14ac:dyDescent="0.25">
      <c r="L2802" s="79" t="e">
        <f>VLOOKUP(H2802,'Doctors Data'!$I:$J,2,FALSE)</f>
        <v>#N/A</v>
      </c>
    </row>
    <row r="2803" spans="12:12" x14ac:dyDescent="0.25">
      <c r="L2803" s="79" t="e">
        <f>VLOOKUP(H2803,'Doctors Data'!$I:$J,2,FALSE)</f>
        <v>#N/A</v>
      </c>
    </row>
    <row r="2804" spans="12:12" x14ac:dyDescent="0.25">
      <c r="L2804" s="79" t="e">
        <f>VLOOKUP(H2804,'Doctors Data'!$I:$J,2,FALSE)</f>
        <v>#N/A</v>
      </c>
    </row>
    <row r="2805" spans="12:12" x14ac:dyDescent="0.25">
      <c r="L2805" s="79" t="e">
        <f>VLOOKUP(H2805,'Doctors Data'!$I:$J,2,FALSE)</f>
        <v>#N/A</v>
      </c>
    </row>
    <row r="2806" spans="12:12" x14ac:dyDescent="0.25">
      <c r="L2806" s="79" t="e">
        <f>VLOOKUP(H2806,'Doctors Data'!$I:$J,2,FALSE)</f>
        <v>#N/A</v>
      </c>
    </row>
    <row r="2807" spans="12:12" x14ac:dyDescent="0.25">
      <c r="L2807" s="79" t="e">
        <f>VLOOKUP(H2807,'Doctors Data'!$I:$J,2,FALSE)</f>
        <v>#N/A</v>
      </c>
    </row>
    <row r="2808" spans="12:12" x14ac:dyDescent="0.25">
      <c r="L2808" s="79" t="e">
        <f>VLOOKUP(H2808,'Doctors Data'!$I:$J,2,FALSE)</f>
        <v>#N/A</v>
      </c>
    </row>
    <row r="2809" spans="12:12" x14ac:dyDescent="0.25">
      <c r="L2809" s="79" t="e">
        <f>VLOOKUP(H2809,'Doctors Data'!$I:$J,2,FALSE)</f>
        <v>#N/A</v>
      </c>
    </row>
    <row r="2810" spans="12:12" x14ac:dyDescent="0.25">
      <c r="L2810" s="79" t="e">
        <f>VLOOKUP(H2810,'Doctors Data'!$I:$J,2,FALSE)</f>
        <v>#N/A</v>
      </c>
    </row>
    <row r="2811" spans="12:12" x14ac:dyDescent="0.25">
      <c r="L2811" s="79" t="e">
        <f>VLOOKUP(H2811,'Doctors Data'!$I:$J,2,FALSE)</f>
        <v>#N/A</v>
      </c>
    </row>
    <row r="2812" spans="12:12" x14ac:dyDescent="0.25">
      <c r="L2812" s="79" t="e">
        <f>VLOOKUP(H2812,'Doctors Data'!$I:$J,2,FALSE)</f>
        <v>#N/A</v>
      </c>
    </row>
    <row r="2813" spans="12:12" x14ac:dyDescent="0.25">
      <c r="L2813" s="79" t="e">
        <f>VLOOKUP(H2813,'Doctors Data'!$I:$J,2,FALSE)</f>
        <v>#N/A</v>
      </c>
    </row>
    <row r="2814" spans="12:12" x14ac:dyDescent="0.25">
      <c r="L2814" s="79" t="e">
        <f>VLOOKUP(H2814,'Doctors Data'!$I:$J,2,FALSE)</f>
        <v>#N/A</v>
      </c>
    </row>
    <row r="2815" spans="12:12" x14ac:dyDescent="0.25">
      <c r="L2815" s="79" t="e">
        <f>VLOOKUP(H2815,'Doctors Data'!$I:$J,2,FALSE)</f>
        <v>#N/A</v>
      </c>
    </row>
    <row r="2816" spans="12:12" x14ac:dyDescent="0.25">
      <c r="L2816" s="79" t="e">
        <f>VLOOKUP(H2816,'Doctors Data'!$I:$J,2,FALSE)</f>
        <v>#N/A</v>
      </c>
    </row>
    <row r="2817" spans="12:12" x14ac:dyDescent="0.25">
      <c r="L2817" s="79" t="e">
        <f>VLOOKUP(H2817,'Doctors Data'!$I:$J,2,FALSE)</f>
        <v>#N/A</v>
      </c>
    </row>
    <row r="2818" spans="12:12" x14ac:dyDescent="0.25">
      <c r="L2818" s="79" t="e">
        <f>VLOOKUP(H2818,'Doctors Data'!$I:$J,2,FALSE)</f>
        <v>#N/A</v>
      </c>
    </row>
    <row r="2819" spans="12:12" x14ac:dyDescent="0.25">
      <c r="L2819" s="79" t="e">
        <f>VLOOKUP(H2819,'Doctors Data'!$I:$J,2,FALSE)</f>
        <v>#N/A</v>
      </c>
    </row>
    <row r="2820" spans="12:12" x14ac:dyDescent="0.25">
      <c r="L2820" s="79" t="e">
        <f>VLOOKUP(H2820,'Doctors Data'!$I:$J,2,FALSE)</f>
        <v>#N/A</v>
      </c>
    </row>
    <row r="2821" spans="12:12" x14ac:dyDescent="0.25">
      <c r="L2821" s="79" t="e">
        <f>VLOOKUP(H2821,'Doctors Data'!$I:$J,2,FALSE)</f>
        <v>#N/A</v>
      </c>
    </row>
    <row r="2822" spans="12:12" x14ac:dyDescent="0.25">
      <c r="L2822" s="79" t="e">
        <f>VLOOKUP(H2822,'Doctors Data'!$I:$J,2,FALSE)</f>
        <v>#N/A</v>
      </c>
    </row>
    <row r="2823" spans="12:12" x14ac:dyDescent="0.25">
      <c r="L2823" s="79" t="e">
        <f>VLOOKUP(H2823,'Doctors Data'!$I:$J,2,FALSE)</f>
        <v>#N/A</v>
      </c>
    </row>
    <row r="2824" spans="12:12" x14ac:dyDescent="0.25">
      <c r="L2824" s="79" t="e">
        <f>VLOOKUP(H2824,'Doctors Data'!$I:$J,2,FALSE)</f>
        <v>#N/A</v>
      </c>
    </row>
    <row r="2825" spans="12:12" x14ac:dyDescent="0.25">
      <c r="L2825" s="79" t="e">
        <f>VLOOKUP(H2825,'Doctors Data'!$I:$J,2,FALSE)</f>
        <v>#N/A</v>
      </c>
    </row>
    <row r="2826" spans="12:12" x14ac:dyDescent="0.25">
      <c r="L2826" s="79" t="e">
        <f>VLOOKUP(H2826,'Doctors Data'!$I:$J,2,FALSE)</f>
        <v>#N/A</v>
      </c>
    </row>
    <row r="2827" spans="12:12" x14ac:dyDescent="0.25">
      <c r="L2827" s="79" t="e">
        <f>VLOOKUP(H2827,'Doctors Data'!$I:$J,2,FALSE)</f>
        <v>#N/A</v>
      </c>
    </row>
    <row r="2828" spans="12:12" x14ac:dyDescent="0.25">
      <c r="L2828" s="79" t="e">
        <f>VLOOKUP(H2828,'Doctors Data'!$I:$J,2,FALSE)</f>
        <v>#N/A</v>
      </c>
    </row>
    <row r="2829" spans="12:12" x14ac:dyDescent="0.25">
      <c r="L2829" s="79" t="e">
        <f>VLOOKUP(H2829,'Doctors Data'!$I:$J,2,FALSE)</f>
        <v>#N/A</v>
      </c>
    </row>
    <row r="2830" spans="12:12" x14ac:dyDescent="0.25">
      <c r="L2830" s="79" t="e">
        <f>VLOOKUP(H2830,'Doctors Data'!$I:$J,2,FALSE)</f>
        <v>#N/A</v>
      </c>
    </row>
    <row r="2831" spans="12:12" x14ac:dyDescent="0.25">
      <c r="L2831" s="79" t="e">
        <f>VLOOKUP(H2831,'Doctors Data'!$I:$J,2,FALSE)</f>
        <v>#N/A</v>
      </c>
    </row>
    <row r="2832" spans="12:12" x14ac:dyDescent="0.25">
      <c r="L2832" s="79" t="e">
        <f>VLOOKUP(H2832,'Doctors Data'!$I:$J,2,FALSE)</f>
        <v>#N/A</v>
      </c>
    </row>
    <row r="2833" spans="12:12" x14ac:dyDescent="0.25">
      <c r="L2833" s="79" t="e">
        <f>VLOOKUP(H2833,'Doctors Data'!$I:$J,2,FALSE)</f>
        <v>#N/A</v>
      </c>
    </row>
    <row r="2834" spans="12:12" x14ac:dyDescent="0.25">
      <c r="L2834" s="79" t="e">
        <f>VLOOKUP(H2834,'Doctors Data'!$I:$J,2,FALSE)</f>
        <v>#N/A</v>
      </c>
    </row>
    <row r="2835" spans="12:12" x14ac:dyDescent="0.25">
      <c r="L2835" s="79" t="e">
        <f>VLOOKUP(H2835,'Doctors Data'!$I:$J,2,FALSE)</f>
        <v>#N/A</v>
      </c>
    </row>
    <row r="2836" spans="12:12" x14ac:dyDescent="0.25">
      <c r="L2836" s="79" t="e">
        <f>VLOOKUP(H2836,'Doctors Data'!$I:$J,2,FALSE)</f>
        <v>#N/A</v>
      </c>
    </row>
    <row r="2837" spans="12:12" x14ac:dyDescent="0.25">
      <c r="L2837" s="79" t="e">
        <f>VLOOKUP(H2837,'Doctors Data'!$I:$J,2,FALSE)</f>
        <v>#N/A</v>
      </c>
    </row>
    <row r="2838" spans="12:12" x14ac:dyDescent="0.25">
      <c r="L2838" s="79" t="e">
        <f>VLOOKUP(H2838,'Doctors Data'!$I:$J,2,FALSE)</f>
        <v>#N/A</v>
      </c>
    </row>
    <row r="2839" spans="12:12" x14ac:dyDescent="0.25">
      <c r="L2839" s="79" t="e">
        <f>VLOOKUP(H2839,'Doctors Data'!$I:$J,2,FALSE)</f>
        <v>#N/A</v>
      </c>
    </row>
    <row r="2840" spans="12:12" x14ac:dyDescent="0.25">
      <c r="L2840" s="79" t="e">
        <f>VLOOKUP(H2840,'Doctors Data'!$I:$J,2,FALSE)</f>
        <v>#N/A</v>
      </c>
    </row>
    <row r="2841" spans="12:12" x14ac:dyDescent="0.25">
      <c r="L2841" s="79" t="e">
        <f>VLOOKUP(H2841,'Doctors Data'!$I:$J,2,FALSE)</f>
        <v>#N/A</v>
      </c>
    </row>
    <row r="2842" spans="12:12" x14ac:dyDescent="0.25">
      <c r="L2842" s="79" t="e">
        <f>VLOOKUP(H2842,'Doctors Data'!$I:$J,2,FALSE)</f>
        <v>#N/A</v>
      </c>
    </row>
    <row r="2843" spans="12:12" x14ac:dyDescent="0.25">
      <c r="L2843" s="79" t="e">
        <f>VLOOKUP(H2843,'Doctors Data'!$I:$J,2,FALSE)</f>
        <v>#N/A</v>
      </c>
    </row>
    <row r="2844" spans="12:12" x14ac:dyDescent="0.25">
      <c r="L2844" s="79" t="e">
        <f>VLOOKUP(H2844,'Doctors Data'!$I:$J,2,FALSE)</f>
        <v>#N/A</v>
      </c>
    </row>
    <row r="2845" spans="12:12" x14ac:dyDescent="0.25">
      <c r="L2845" s="79" t="e">
        <f>VLOOKUP(H2845,'Doctors Data'!$I:$J,2,FALSE)</f>
        <v>#N/A</v>
      </c>
    </row>
    <row r="2846" spans="12:12" x14ac:dyDescent="0.25">
      <c r="L2846" s="79" t="e">
        <f>VLOOKUP(H2846,'Doctors Data'!$I:$J,2,FALSE)</f>
        <v>#N/A</v>
      </c>
    </row>
    <row r="2847" spans="12:12" x14ac:dyDescent="0.25">
      <c r="L2847" s="79" t="e">
        <f>VLOOKUP(H2847,'Doctors Data'!$I:$J,2,FALSE)</f>
        <v>#N/A</v>
      </c>
    </row>
    <row r="2848" spans="12:12" x14ac:dyDescent="0.25">
      <c r="L2848" s="79" t="e">
        <f>VLOOKUP(H2848,'Doctors Data'!$I:$J,2,FALSE)</f>
        <v>#N/A</v>
      </c>
    </row>
    <row r="2849" spans="12:12" x14ac:dyDescent="0.25">
      <c r="L2849" s="79" t="e">
        <f>VLOOKUP(H2849,'Doctors Data'!$I:$J,2,FALSE)</f>
        <v>#N/A</v>
      </c>
    </row>
    <row r="2850" spans="12:12" x14ac:dyDescent="0.25">
      <c r="L2850" s="79" t="e">
        <f>VLOOKUP(H2850,'Doctors Data'!$I:$J,2,FALSE)</f>
        <v>#N/A</v>
      </c>
    </row>
    <row r="2851" spans="12:12" x14ac:dyDescent="0.25">
      <c r="L2851" s="79" t="e">
        <f>VLOOKUP(H2851,'Doctors Data'!$I:$J,2,FALSE)</f>
        <v>#N/A</v>
      </c>
    </row>
    <row r="2852" spans="12:12" x14ac:dyDescent="0.25">
      <c r="L2852" s="79" t="e">
        <f>VLOOKUP(H2852,'Doctors Data'!$I:$J,2,FALSE)</f>
        <v>#N/A</v>
      </c>
    </row>
    <row r="2853" spans="12:12" x14ac:dyDescent="0.25">
      <c r="L2853" s="79" t="e">
        <f>VLOOKUP(H2853,'Doctors Data'!$I:$J,2,FALSE)</f>
        <v>#N/A</v>
      </c>
    </row>
    <row r="2854" spans="12:12" x14ac:dyDescent="0.25">
      <c r="L2854" s="79" t="e">
        <f>VLOOKUP(H2854,'Doctors Data'!$I:$J,2,FALSE)</f>
        <v>#N/A</v>
      </c>
    </row>
    <row r="2855" spans="12:12" x14ac:dyDescent="0.25">
      <c r="L2855" s="79" t="e">
        <f>VLOOKUP(H2855,'Doctors Data'!$I:$J,2,FALSE)</f>
        <v>#N/A</v>
      </c>
    </row>
    <row r="2856" spans="12:12" x14ac:dyDescent="0.25">
      <c r="L2856" s="79" t="e">
        <f>VLOOKUP(H2856,'Doctors Data'!$I:$J,2,FALSE)</f>
        <v>#N/A</v>
      </c>
    </row>
    <row r="2857" spans="12:12" x14ac:dyDescent="0.25">
      <c r="L2857" s="79" t="e">
        <f>VLOOKUP(H2857,'Doctors Data'!$I:$J,2,FALSE)</f>
        <v>#N/A</v>
      </c>
    </row>
    <row r="2858" spans="12:12" x14ac:dyDescent="0.25">
      <c r="L2858" s="79" t="e">
        <f>VLOOKUP(H2858,'Doctors Data'!$I:$J,2,FALSE)</f>
        <v>#N/A</v>
      </c>
    </row>
    <row r="2859" spans="12:12" x14ac:dyDescent="0.25">
      <c r="L2859" s="79" t="e">
        <f>VLOOKUP(H2859,'Doctors Data'!$I:$J,2,FALSE)</f>
        <v>#N/A</v>
      </c>
    </row>
    <row r="2860" spans="12:12" x14ac:dyDescent="0.25">
      <c r="L2860" s="79" t="e">
        <f>VLOOKUP(H2860,'Doctors Data'!$I:$J,2,FALSE)</f>
        <v>#N/A</v>
      </c>
    </row>
    <row r="2861" spans="12:12" x14ac:dyDescent="0.25">
      <c r="L2861" s="79" t="e">
        <f>VLOOKUP(H2861,'Doctors Data'!$I:$J,2,FALSE)</f>
        <v>#N/A</v>
      </c>
    </row>
    <row r="2862" spans="12:12" x14ac:dyDescent="0.25">
      <c r="L2862" s="79" t="e">
        <f>VLOOKUP(H2862,'Doctors Data'!$I:$J,2,FALSE)</f>
        <v>#N/A</v>
      </c>
    </row>
    <row r="2863" spans="12:12" x14ac:dyDescent="0.25">
      <c r="L2863" s="79" t="e">
        <f>VLOOKUP(H2863,'Doctors Data'!$I:$J,2,FALSE)</f>
        <v>#N/A</v>
      </c>
    </row>
    <row r="2864" spans="12:12" x14ac:dyDescent="0.25">
      <c r="L2864" s="79" t="e">
        <f>VLOOKUP(H2864,'Doctors Data'!$I:$J,2,FALSE)</f>
        <v>#N/A</v>
      </c>
    </row>
    <row r="2865" spans="12:12" x14ac:dyDescent="0.25">
      <c r="L2865" s="79" t="e">
        <f>VLOOKUP(H2865,'Doctors Data'!$I:$J,2,FALSE)</f>
        <v>#N/A</v>
      </c>
    </row>
    <row r="2866" spans="12:12" x14ac:dyDescent="0.25">
      <c r="L2866" s="79" t="e">
        <f>VLOOKUP(H2866,'Doctors Data'!$I:$J,2,FALSE)</f>
        <v>#N/A</v>
      </c>
    </row>
    <row r="2867" spans="12:12" x14ac:dyDescent="0.25">
      <c r="L2867" s="79" t="e">
        <f>VLOOKUP(H2867,'Doctors Data'!$I:$J,2,FALSE)</f>
        <v>#N/A</v>
      </c>
    </row>
    <row r="2868" spans="12:12" x14ac:dyDescent="0.25">
      <c r="L2868" s="79" t="e">
        <f>VLOOKUP(H2868,'Doctors Data'!$I:$J,2,FALSE)</f>
        <v>#N/A</v>
      </c>
    </row>
    <row r="2869" spans="12:12" x14ac:dyDescent="0.25">
      <c r="L2869" s="79" t="e">
        <f>VLOOKUP(H2869,'Doctors Data'!$I:$J,2,FALSE)</f>
        <v>#N/A</v>
      </c>
    </row>
    <row r="2870" spans="12:12" x14ac:dyDescent="0.25">
      <c r="L2870" s="79" t="e">
        <f>VLOOKUP(H2870,'Doctors Data'!$I:$J,2,FALSE)</f>
        <v>#N/A</v>
      </c>
    </row>
    <row r="2871" spans="12:12" x14ac:dyDescent="0.25">
      <c r="L2871" s="79" t="e">
        <f>VLOOKUP(H2871,'Doctors Data'!$I:$J,2,FALSE)</f>
        <v>#N/A</v>
      </c>
    </row>
    <row r="2872" spans="12:12" x14ac:dyDescent="0.25">
      <c r="L2872" s="79" t="e">
        <f>VLOOKUP(H2872,'Doctors Data'!$I:$J,2,FALSE)</f>
        <v>#N/A</v>
      </c>
    </row>
    <row r="2873" spans="12:12" x14ac:dyDescent="0.25">
      <c r="L2873" s="79" t="e">
        <f>VLOOKUP(H2873,'Doctors Data'!$I:$J,2,FALSE)</f>
        <v>#N/A</v>
      </c>
    </row>
    <row r="2874" spans="12:12" x14ac:dyDescent="0.25">
      <c r="L2874" s="79" t="e">
        <f>VLOOKUP(H2874,'Doctors Data'!$I:$J,2,FALSE)</f>
        <v>#N/A</v>
      </c>
    </row>
    <row r="2875" spans="12:12" x14ac:dyDescent="0.25">
      <c r="L2875" s="79" t="e">
        <f>VLOOKUP(H2875,'Doctors Data'!$I:$J,2,FALSE)</f>
        <v>#N/A</v>
      </c>
    </row>
    <row r="2876" spans="12:12" x14ac:dyDescent="0.25">
      <c r="L2876" s="79" t="e">
        <f>VLOOKUP(H2876,'Doctors Data'!$I:$J,2,FALSE)</f>
        <v>#N/A</v>
      </c>
    </row>
    <row r="2877" spans="12:12" x14ac:dyDescent="0.25">
      <c r="L2877" s="79" t="e">
        <f>VLOOKUP(H2877,'Doctors Data'!$I:$J,2,FALSE)</f>
        <v>#N/A</v>
      </c>
    </row>
    <row r="2878" spans="12:12" x14ac:dyDescent="0.25">
      <c r="L2878" s="79" t="e">
        <f>VLOOKUP(H2878,'Doctors Data'!$I:$J,2,FALSE)</f>
        <v>#N/A</v>
      </c>
    </row>
    <row r="2879" spans="12:12" x14ac:dyDescent="0.25">
      <c r="L2879" s="79" t="e">
        <f>VLOOKUP(H2879,'Doctors Data'!$I:$J,2,FALSE)</f>
        <v>#N/A</v>
      </c>
    </row>
    <row r="2880" spans="12:12" x14ac:dyDescent="0.25">
      <c r="L2880" s="79" t="e">
        <f>VLOOKUP(H2880,'Doctors Data'!$I:$J,2,FALSE)</f>
        <v>#N/A</v>
      </c>
    </row>
    <row r="2881" spans="12:12" x14ac:dyDescent="0.25">
      <c r="L2881" s="79" t="e">
        <f>VLOOKUP(H2881,'Doctors Data'!$I:$J,2,FALSE)</f>
        <v>#N/A</v>
      </c>
    </row>
    <row r="2882" spans="12:12" x14ac:dyDescent="0.25">
      <c r="L2882" s="79" t="e">
        <f>VLOOKUP(H2882,'Doctors Data'!$I:$J,2,FALSE)</f>
        <v>#N/A</v>
      </c>
    </row>
    <row r="2883" spans="12:12" x14ac:dyDescent="0.25">
      <c r="L2883" s="79" t="e">
        <f>VLOOKUP(H2883,'Doctors Data'!$I:$J,2,FALSE)</f>
        <v>#N/A</v>
      </c>
    </row>
    <row r="2884" spans="12:12" x14ac:dyDescent="0.25">
      <c r="L2884" s="79" t="e">
        <f>VLOOKUP(H2884,'Doctors Data'!$I:$J,2,FALSE)</f>
        <v>#N/A</v>
      </c>
    </row>
    <row r="2885" spans="12:12" x14ac:dyDescent="0.25">
      <c r="L2885" s="79" t="e">
        <f>VLOOKUP(H2885,'Doctors Data'!$I:$J,2,FALSE)</f>
        <v>#N/A</v>
      </c>
    </row>
    <row r="2886" spans="12:12" x14ac:dyDescent="0.25">
      <c r="L2886" s="79" t="e">
        <f>VLOOKUP(H2886,'Doctors Data'!$I:$J,2,FALSE)</f>
        <v>#N/A</v>
      </c>
    </row>
    <row r="2887" spans="12:12" x14ac:dyDescent="0.25">
      <c r="L2887" s="79" t="e">
        <f>VLOOKUP(H2887,'Doctors Data'!$I:$J,2,FALSE)</f>
        <v>#N/A</v>
      </c>
    </row>
    <row r="2888" spans="12:12" x14ac:dyDescent="0.25">
      <c r="L2888" s="79" t="e">
        <f>VLOOKUP(H2888,'Doctors Data'!$I:$J,2,FALSE)</f>
        <v>#N/A</v>
      </c>
    </row>
    <row r="2889" spans="12:12" x14ac:dyDescent="0.25">
      <c r="L2889" s="79" t="e">
        <f>VLOOKUP(H2889,'Doctors Data'!$I:$J,2,FALSE)</f>
        <v>#N/A</v>
      </c>
    </row>
    <row r="2890" spans="12:12" x14ac:dyDescent="0.25">
      <c r="L2890" s="79" t="e">
        <f>VLOOKUP(H2890,'Doctors Data'!$I:$J,2,FALSE)</f>
        <v>#N/A</v>
      </c>
    </row>
    <row r="2891" spans="12:12" x14ac:dyDescent="0.25">
      <c r="L2891" s="79" t="e">
        <f>VLOOKUP(H2891,'Doctors Data'!$I:$J,2,FALSE)</f>
        <v>#N/A</v>
      </c>
    </row>
    <row r="2892" spans="12:12" x14ac:dyDescent="0.25">
      <c r="L2892" s="79" t="e">
        <f>VLOOKUP(H2892,'Doctors Data'!$I:$J,2,FALSE)</f>
        <v>#N/A</v>
      </c>
    </row>
    <row r="2893" spans="12:12" x14ac:dyDescent="0.25">
      <c r="L2893" s="79" t="e">
        <f>VLOOKUP(H2893,'Doctors Data'!$I:$J,2,FALSE)</f>
        <v>#N/A</v>
      </c>
    </row>
    <row r="2894" spans="12:12" x14ac:dyDescent="0.25">
      <c r="L2894" s="79" t="e">
        <f>VLOOKUP(H2894,'Doctors Data'!$I:$J,2,FALSE)</f>
        <v>#N/A</v>
      </c>
    </row>
    <row r="2895" spans="12:12" x14ac:dyDescent="0.25">
      <c r="L2895" s="79" t="e">
        <f>VLOOKUP(H2895,'Doctors Data'!$I:$J,2,FALSE)</f>
        <v>#N/A</v>
      </c>
    </row>
    <row r="2896" spans="12:12" x14ac:dyDescent="0.25">
      <c r="L2896" s="79" t="e">
        <f>VLOOKUP(H2896,'Doctors Data'!$I:$J,2,FALSE)</f>
        <v>#N/A</v>
      </c>
    </row>
    <row r="2897" spans="12:12" x14ac:dyDescent="0.25">
      <c r="L2897" s="79" t="e">
        <f>VLOOKUP(H2897,'Doctors Data'!$I:$J,2,FALSE)</f>
        <v>#N/A</v>
      </c>
    </row>
    <row r="2898" spans="12:12" x14ac:dyDescent="0.25">
      <c r="L2898" s="79" t="e">
        <f>VLOOKUP(H2898,'Doctors Data'!$I:$J,2,FALSE)</f>
        <v>#N/A</v>
      </c>
    </row>
    <row r="2899" spans="12:12" x14ac:dyDescent="0.25">
      <c r="L2899" s="79" t="e">
        <f>VLOOKUP(H2899,'Doctors Data'!$I:$J,2,FALSE)</f>
        <v>#N/A</v>
      </c>
    </row>
    <row r="2900" spans="12:12" x14ac:dyDescent="0.25">
      <c r="L2900" s="79" t="e">
        <f>VLOOKUP(H2900,'Doctors Data'!$I:$J,2,FALSE)</f>
        <v>#N/A</v>
      </c>
    </row>
    <row r="2901" spans="12:12" x14ac:dyDescent="0.25">
      <c r="L2901" s="79" t="e">
        <f>VLOOKUP(H2901,'Doctors Data'!$I:$J,2,FALSE)</f>
        <v>#N/A</v>
      </c>
    </row>
    <row r="2902" spans="12:12" x14ac:dyDescent="0.25">
      <c r="L2902" s="79" t="e">
        <f>VLOOKUP(H2902,'Doctors Data'!$I:$J,2,FALSE)</f>
        <v>#N/A</v>
      </c>
    </row>
    <row r="2903" spans="12:12" x14ac:dyDescent="0.25">
      <c r="L2903" s="79" t="e">
        <f>VLOOKUP(H2903,'Doctors Data'!$I:$J,2,FALSE)</f>
        <v>#N/A</v>
      </c>
    </row>
    <row r="2904" spans="12:12" x14ac:dyDescent="0.25">
      <c r="L2904" s="79" t="e">
        <f>VLOOKUP(H2904,'Doctors Data'!$I:$J,2,FALSE)</f>
        <v>#N/A</v>
      </c>
    </row>
    <row r="2905" spans="12:12" x14ac:dyDescent="0.25">
      <c r="L2905" s="79" t="e">
        <f>VLOOKUP(H2905,'Doctors Data'!$I:$J,2,FALSE)</f>
        <v>#N/A</v>
      </c>
    </row>
    <row r="2906" spans="12:12" x14ac:dyDescent="0.25">
      <c r="L2906" s="79" t="e">
        <f>VLOOKUP(H2906,'Doctors Data'!$I:$J,2,FALSE)</f>
        <v>#N/A</v>
      </c>
    </row>
    <row r="2907" spans="12:12" x14ac:dyDescent="0.25">
      <c r="L2907" s="79" t="e">
        <f>VLOOKUP(H2907,'Doctors Data'!$I:$J,2,FALSE)</f>
        <v>#N/A</v>
      </c>
    </row>
    <row r="2908" spans="12:12" x14ac:dyDescent="0.25">
      <c r="L2908" s="79" t="e">
        <f>VLOOKUP(H2908,'Doctors Data'!$I:$J,2,FALSE)</f>
        <v>#N/A</v>
      </c>
    </row>
    <row r="2909" spans="12:12" x14ac:dyDescent="0.25">
      <c r="L2909" s="79" t="e">
        <f>VLOOKUP(H2909,'Doctors Data'!$I:$J,2,FALSE)</f>
        <v>#N/A</v>
      </c>
    </row>
    <row r="2910" spans="12:12" x14ac:dyDescent="0.25">
      <c r="L2910" s="79" t="e">
        <f>VLOOKUP(H2910,'Doctors Data'!$I:$J,2,FALSE)</f>
        <v>#N/A</v>
      </c>
    </row>
    <row r="2911" spans="12:12" x14ac:dyDescent="0.25">
      <c r="L2911" s="79" t="e">
        <f>VLOOKUP(H2911,'Doctors Data'!$I:$J,2,FALSE)</f>
        <v>#N/A</v>
      </c>
    </row>
    <row r="2912" spans="12:12" x14ac:dyDescent="0.25">
      <c r="L2912" s="79" t="e">
        <f>VLOOKUP(H2912,'Doctors Data'!$I:$J,2,FALSE)</f>
        <v>#N/A</v>
      </c>
    </row>
    <row r="2913" spans="12:12" x14ac:dyDescent="0.25">
      <c r="L2913" s="79" t="e">
        <f>VLOOKUP(H2913,'Doctors Data'!$I:$J,2,FALSE)</f>
        <v>#N/A</v>
      </c>
    </row>
    <row r="2914" spans="12:12" x14ac:dyDescent="0.25">
      <c r="L2914" s="79" t="e">
        <f>VLOOKUP(H2914,'Doctors Data'!$I:$J,2,FALSE)</f>
        <v>#N/A</v>
      </c>
    </row>
    <row r="2915" spans="12:12" x14ac:dyDescent="0.25">
      <c r="L2915" s="79" t="e">
        <f>VLOOKUP(H2915,'Doctors Data'!$I:$J,2,FALSE)</f>
        <v>#N/A</v>
      </c>
    </row>
    <row r="2916" spans="12:12" x14ac:dyDescent="0.25">
      <c r="L2916" s="79" t="e">
        <f>VLOOKUP(H2916,'Doctors Data'!$I:$J,2,FALSE)</f>
        <v>#N/A</v>
      </c>
    </row>
    <row r="2917" spans="12:12" x14ac:dyDescent="0.25">
      <c r="L2917" s="79" t="e">
        <f>VLOOKUP(H2917,'Doctors Data'!$I:$J,2,FALSE)</f>
        <v>#N/A</v>
      </c>
    </row>
    <row r="2918" spans="12:12" x14ac:dyDescent="0.25">
      <c r="L2918" s="79" t="e">
        <f>VLOOKUP(H2918,'Doctors Data'!$I:$J,2,FALSE)</f>
        <v>#N/A</v>
      </c>
    </row>
    <row r="2919" spans="12:12" x14ac:dyDescent="0.25">
      <c r="L2919" s="79" t="e">
        <f>VLOOKUP(H2919,'Doctors Data'!$I:$J,2,FALSE)</f>
        <v>#N/A</v>
      </c>
    </row>
    <row r="2920" spans="12:12" x14ac:dyDescent="0.25">
      <c r="L2920" s="79" t="e">
        <f>VLOOKUP(H2920,'Doctors Data'!$I:$J,2,FALSE)</f>
        <v>#N/A</v>
      </c>
    </row>
    <row r="2921" spans="12:12" x14ac:dyDescent="0.25">
      <c r="L2921" s="79" t="e">
        <f>VLOOKUP(H2921,'Doctors Data'!$I:$J,2,FALSE)</f>
        <v>#N/A</v>
      </c>
    </row>
    <row r="2922" spans="12:12" x14ac:dyDescent="0.25">
      <c r="L2922" s="79" t="e">
        <f>VLOOKUP(H2922,'Doctors Data'!$I:$J,2,FALSE)</f>
        <v>#N/A</v>
      </c>
    </row>
    <row r="2923" spans="12:12" x14ac:dyDescent="0.25">
      <c r="L2923" s="79" t="e">
        <f>VLOOKUP(H2923,'Doctors Data'!$I:$J,2,FALSE)</f>
        <v>#N/A</v>
      </c>
    </row>
    <row r="2924" spans="12:12" x14ac:dyDescent="0.25">
      <c r="L2924" s="79" t="e">
        <f>VLOOKUP(H2924,'Doctors Data'!$I:$J,2,FALSE)</f>
        <v>#N/A</v>
      </c>
    </row>
    <row r="2925" spans="12:12" x14ac:dyDescent="0.25">
      <c r="L2925" s="79" t="e">
        <f>VLOOKUP(H2925,'Doctors Data'!$I:$J,2,FALSE)</f>
        <v>#N/A</v>
      </c>
    </row>
    <row r="2926" spans="12:12" x14ac:dyDescent="0.25">
      <c r="L2926" s="79" t="e">
        <f>VLOOKUP(H2926,'Doctors Data'!$I:$J,2,FALSE)</f>
        <v>#N/A</v>
      </c>
    </row>
    <row r="2927" spans="12:12" x14ac:dyDescent="0.25">
      <c r="L2927" s="79" t="e">
        <f>VLOOKUP(H2927,'Doctors Data'!$I:$J,2,FALSE)</f>
        <v>#N/A</v>
      </c>
    </row>
    <row r="2928" spans="12:12" x14ac:dyDescent="0.25">
      <c r="L2928" s="79" t="e">
        <f>VLOOKUP(H2928,'Doctors Data'!$I:$J,2,FALSE)</f>
        <v>#N/A</v>
      </c>
    </row>
    <row r="2929" spans="12:12" x14ac:dyDescent="0.25">
      <c r="L2929" s="79" t="e">
        <f>VLOOKUP(H2929,'Doctors Data'!$I:$J,2,FALSE)</f>
        <v>#N/A</v>
      </c>
    </row>
    <row r="2930" spans="12:12" x14ac:dyDescent="0.25">
      <c r="L2930" s="79" t="e">
        <f>VLOOKUP(H2930,'Doctors Data'!$I:$J,2,FALSE)</f>
        <v>#N/A</v>
      </c>
    </row>
    <row r="2931" spans="12:12" x14ac:dyDescent="0.25">
      <c r="L2931" s="79" t="e">
        <f>VLOOKUP(H2931,'Doctors Data'!$I:$J,2,FALSE)</f>
        <v>#N/A</v>
      </c>
    </row>
    <row r="2932" spans="12:12" x14ac:dyDescent="0.25">
      <c r="L2932" s="79" t="e">
        <f>VLOOKUP(H2932,'Doctors Data'!$I:$J,2,FALSE)</f>
        <v>#N/A</v>
      </c>
    </row>
    <row r="2933" spans="12:12" x14ac:dyDescent="0.25">
      <c r="L2933" s="79" t="e">
        <f>VLOOKUP(H2933,'Doctors Data'!$I:$J,2,FALSE)</f>
        <v>#N/A</v>
      </c>
    </row>
    <row r="2934" spans="12:12" x14ac:dyDescent="0.25">
      <c r="L2934" s="79" t="e">
        <f>VLOOKUP(H2934,'Doctors Data'!$I:$J,2,FALSE)</f>
        <v>#N/A</v>
      </c>
    </row>
    <row r="2935" spans="12:12" x14ac:dyDescent="0.25">
      <c r="L2935" s="79" t="e">
        <f>VLOOKUP(H2935,'Doctors Data'!$I:$J,2,FALSE)</f>
        <v>#N/A</v>
      </c>
    </row>
    <row r="2936" spans="12:12" x14ac:dyDescent="0.25">
      <c r="L2936" s="79" t="e">
        <f>VLOOKUP(H2936,'Doctors Data'!$I:$J,2,FALSE)</f>
        <v>#N/A</v>
      </c>
    </row>
    <row r="2937" spans="12:12" x14ac:dyDescent="0.25">
      <c r="L2937" s="79" t="e">
        <f>VLOOKUP(H2937,'Doctors Data'!$I:$J,2,FALSE)</f>
        <v>#N/A</v>
      </c>
    </row>
    <row r="2938" spans="12:12" x14ac:dyDescent="0.25">
      <c r="L2938" s="79" t="e">
        <f>VLOOKUP(H2938,'Doctors Data'!$I:$J,2,FALSE)</f>
        <v>#N/A</v>
      </c>
    </row>
    <row r="2939" spans="12:12" x14ac:dyDescent="0.25">
      <c r="L2939" s="79" t="e">
        <f>VLOOKUP(H2939,'Doctors Data'!$I:$J,2,FALSE)</f>
        <v>#N/A</v>
      </c>
    </row>
    <row r="2940" spans="12:12" x14ac:dyDescent="0.25">
      <c r="L2940" s="79" t="e">
        <f>VLOOKUP(H2940,'Doctors Data'!$I:$J,2,FALSE)</f>
        <v>#N/A</v>
      </c>
    </row>
    <row r="2941" spans="12:12" x14ac:dyDescent="0.25">
      <c r="L2941" s="79" t="e">
        <f>VLOOKUP(H2941,'Doctors Data'!$I:$J,2,FALSE)</f>
        <v>#N/A</v>
      </c>
    </row>
    <row r="2942" spans="12:12" x14ac:dyDescent="0.25">
      <c r="L2942" s="79" t="e">
        <f>VLOOKUP(H2942,'Doctors Data'!$I:$J,2,FALSE)</f>
        <v>#N/A</v>
      </c>
    </row>
    <row r="2943" spans="12:12" x14ac:dyDescent="0.25">
      <c r="L2943" s="79" t="e">
        <f>VLOOKUP(H2943,'Doctors Data'!$I:$J,2,FALSE)</f>
        <v>#N/A</v>
      </c>
    </row>
    <row r="2944" spans="12:12" x14ac:dyDescent="0.25">
      <c r="L2944" s="79" t="e">
        <f>VLOOKUP(H2944,'Doctors Data'!$I:$J,2,FALSE)</f>
        <v>#N/A</v>
      </c>
    </row>
    <row r="2945" spans="12:12" x14ac:dyDescent="0.25">
      <c r="L2945" s="79" t="e">
        <f>VLOOKUP(H2945,'Doctors Data'!$I:$J,2,FALSE)</f>
        <v>#N/A</v>
      </c>
    </row>
    <row r="2946" spans="12:12" x14ac:dyDescent="0.25">
      <c r="L2946" s="79" t="e">
        <f>VLOOKUP(H2946,'Doctors Data'!$I:$J,2,FALSE)</f>
        <v>#N/A</v>
      </c>
    </row>
    <row r="2947" spans="12:12" x14ac:dyDescent="0.25">
      <c r="L2947" s="79" t="e">
        <f>VLOOKUP(H2947,'Doctors Data'!$I:$J,2,FALSE)</f>
        <v>#N/A</v>
      </c>
    </row>
    <row r="2948" spans="12:12" x14ac:dyDescent="0.25">
      <c r="L2948" s="79" t="e">
        <f>VLOOKUP(H2948,'Doctors Data'!$I:$J,2,FALSE)</f>
        <v>#N/A</v>
      </c>
    </row>
    <row r="2949" spans="12:12" x14ac:dyDescent="0.25">
      <c r="L2949" s="79" t="e">
        <f>VLOOKUP(H2949,'Doctors Data'!$I:$J,2,FALSE)</f>
        <v>#N/A</v>
      </c>
    </row>
    <row r="2950" spans="12:12" x14ac:dyDescent="0.25">
      <c r="L2950" s="79" t="e">
        <f>VLOOKUP(H2950,'Doctors Data'!$I:$J,2,FALSE)</f>
        <v>#N/A</v>
      </c>
    </row>
    <row r="2951" spans="12:12" x14ac:dyDescent="0.25">
      <c r="L2951" s="79" t="e">
        <f>VLOOKUP(H2951,'Doctors Data'!$I:$J,2,FALSE)</f>
        <v>#N/A</v>
      </c>
    </row>
    <row r="2952" spans="12:12" x14ac:dyDescent="0.25">
      <c r="L2952" s="79" t="e">
        <f>VLOOKUP(H2952,'Doctors Data'!$I:$J,2,FALSE)</f>
        <v>#N/A</v>
      </c>
    </row>
    <row r="2953" spans="12:12" x14ac:dyDescent="0.25">
      <c r="L2953" s="79" t="e">
        <f>VLOOKUP(H2953,'Doctors Data'!$I:$J,2,FALSE)</f>
        <v>#N/A</v>
      </c>
    </row>
    <row r="2954" spans="12:12" x14ac:dyDescent="0.25">
      <c r="L2954" s="79" t="e">
        <f>VLOOKUP(H2954,'Doctors Data'!$I:$J,2,FALSE)</f>
        <v>#N/A</v>
      </c>
    </row>
    <row r="2955" spans="12:12" x14ac:dyDescent="0.25">
      <c r="L2955" s="79" t="e">
        <f>VLOOKUP(H2955,'Doctors Data'!$I:$J,2,FALSE)</f>
        <v>#N/A</v>
      </c>
    </row>
    <row r="2956" spans="12:12" x14ac:dyDescent="0.25">
      <c r="L2956" s="79" t="e">
        <f>VLOOKUP(H2956,'Doctors Data'!$I:$J,2,FALSE)</f>
        <v>#N/A</v>
      </c>
    </row>
    <row r="2957" spans="12:12" x14ac:dyDescent="0.25">
      <c r="L2957" s="79" t="e">
        <f>VLOOKUP(H2957,'Doctors Data'!$I:$J,2,FALSE)</f>
        <v>#N/A</v>
      </c>
    </row>
    <row r="2958" spans="12:12" x14ac:dyDescent="0.25">
      <c r="L2958" s="79" t="e">
        <f>VLOOKUP(H2958,'Doctors Data'!$I:$J,2,FALSE)</f>
        <v>#N/A</v>
      </c>
    </row>
    <row r="2959" spans="12:12" x14ac:dyDescent="0.25">
      <c r="L2959" s="79" t="e">
        <f>VLOOKUP(H2959,'Doctors Data'!$I:$J,2,FALSE)</f>
        <v>#N/A</v>
      </c>
    </row>
    <row r="2960" spans="12:12" x14ac:dyDescent="0.25">
      <c r="L2960" s="79" t="e">
        <f>VLOOKUP(H2960,'Doctors Data'!$I:$J,2,FALSE)</f>
        <v>#N/A</v>
      </c>
    </row>
    <row r="2961" spans="12:12" x14ac:dyDescent="0.25">
      <c r="L2961" s="79" t="e">
        <f>VLOOKUP(H2961,'Doctors Data'!$I:$J,2,FALSE)</f>
        <v>#N/A</v>
      </c>
    </row>
    <row r="2962" spans="12:12" x14ac:dyDescent="0.25">
      <c r="L2962" s="79" t="e">
        <f>VLOOKUP(H2962,'Doctors Data'!$I:$J,2,FALSE)</f>
        <v>#N/A</v>
      </c>
    </row>
    <row r="2963" spans="12:12" x14ac:dyDescent="0.25">
      <c r="L2963" s="79" t="e">
        <f>VLOOKUP(H2963,'Doctors Data'!$I:$J,2,FALSE)</f>
        <v>#N/A</v>
      </c>
    </row>
    <row r="2964" spans="12:12" x14ac:dyDescent="0.25">
      <c r="L2964" s="79" t="e">
        <f>VLOOKUP(H2964,'Doctors Data'!$I:$J,2,FALSE)</f>
        <v>#N/A</v>
      </c>
    </row>
    <row r="2965" spans="12:12" x14ac:dyDescent="0.25">
      <c r="L2965" s="79" t="e">
        <f>VLOOKUP(H2965,'Doctors Data'!$I:$J,2,FALSE)</f>
        <v>#N/A</v>
      </c>
    </row>
    <row r="2966" spans="12:12" x14ac:dyDescent="0.25">
      <c r="L2966" s="79" t="e">
        <f>VLOOKUP(H2966,'Doctors Data'!$I:$J,2,FALSE)</f>
        <v>#N/A</v>
      </c>
    </row>
    <row r="2967" spans="12:12" x14ac:dyDescent="0.25">
      <c r="L2967" s="79" t="e">
        <f>VLOOKUP(H2967,'Doctors Data'!$I:$J,2,FALSE)</f>
        <v>#N/A</v>
      </c>
    </row>
    <row r="2968" spans="12:12" x14ac:dyDescent="0.25">
      <c r="L2968" s="79" t="e">
        <f>VLOOKUP(H2968,'Doctors Data'!$I:$J,2,FALSE)</f>
        <v>#N/A</v>
      </c>
    </row>
    <row r="2969" spans="12:12" x14ac:dyDescent="0.25">
      <c r="L2969" s="79" t="e">
        <f>VLOOKUP(H2969,'Doctors Data'!$I:$J,2,FALSE)</f>
        <v>#N/A</v>
      </c>
    </row>
    <row r="2970" spans="12:12" x14ac:dyDescent="0.25">
      <c r="L2970" s="79" t="e">
        <f>VLOOKUP(H2970,'Doctors Data'!$I:$J,2,FALSE)</f>
        <v>#N/A</v>
      </c>
    </row>
    <row r="2971" spans="12:12" x14ac:dyDescent="0.25">
      <c r="L2971" s="79" t="e">
        <f>VLOOKUP(H2971,'Doctors Data'!$I:$J,2,FALSE)</f>
        <v>#N/A</v>
      </c>
    </row>
    <row r="2972" spans="12:12" x14ac:dyDescent="0.25">
      <c r="L2972" s="79" t="e">
        <f>VLOOKUP(H2972,'Doctors Data'!$I:$J,2,FALSE)</f>
        <v>#N/A</v>
      </c>
    </row>
    <row r="2973" spans="12:12" x14ac:dyDescent="0.25">
      <c r="L2973" s="79" t="e">
        <f>VLOOKUP(H2973,'Doctors Data'!$I:$J,2,FALSE)</f>
        <v>#N/A</v>
      </c>
    </row>
    <row r="2974" spans="12:12" x14ac:dyDescent="0.25">
      <c r="L2974" s="79" t="e">
        <f>VLOOKUP(H2974,'Doctors Data'!$I:$J,2,FALSE)</f>
        <v>#N/A</v>
      </c>
    </row>
    <row r="2975" spans="12:12" x14ac:dyDescent="0.25">
      <c r="L2975" s="79" t="e">
        <f>VLOOKUP(H2975,'Doctors Data'!$I:$J,2,FALSE)</f>
        <v>#N/A</v>
      </c>
    </row>
    <row r="2976" spans="12:12" x14ac:dyDescent="0.25">
      <c r="L2976" s="79" t="e">
        <f>VLOOKUP(H2976,'Doctors Data'!$I:$J,2,FALSE)</f>
        <v>#N/A</v>
      </c>
    </row>
    <row r="2977" spans="12:12" x14ac:dyDescent="0.25">
      <c r="L2977" s="79" t="e">
        <f>VLOOKUP(H2977,'Doctors Data'!$I:$J,2,FALSE)</f>
        <v>#N/A</v>
      </c>
    </row>
    <row r="2978" spans="12:12" x14ac:dyDescent="0.25">
      <c r="L2978" s="79" t="e">
        <f>VLOOKUP(H2978,'Doctors Data'!$I:$J,2,FALSE)</f>
        <v>#N/A</v>
      </c>
    </row>
    <row r="2979" spans="12:12" x14ac:dyDescent="0.25">
      <c r="L2979" s="79" t="e">
        <f>VLOOKUP(H2979,'Doctors Data'!$I:$J,2,FALSE)</f>
        <v>#N/A</v>
      </c>
    </row>
    <row r="2980" spans="12:12" x14ac:dyDescent="0.25">
      <c r="L2980" s="79" t="e">
        <f>VLOOKUP(H2980,'Doctors Data'!$I:$J,2,FALSE)</f>
        <v>#N/A</v>
      </c>
    </row>
    <row r="2981" spans="12:12" x14ac:dyDescent="0.25">
      <c r="L2981" s="79" t="e">
        <f>VLOOKUP(H2981,'Doctors Data'!$I:$J,2,FALSE)</f>
        <v>#N/A</v>
      </c>
    </row>
    <row r="2982" spans="12:12" x14ac:dyDescent="0.25">
      <c r="L2982" s="79" t="e">
        <f>VLOOKUP(H2982,'Doctors Data'!$I:$J,2,FALSE)</f>
        <v>#N/A</v>
      </c>
    </row>
    <row r="2983" spans="12:12" x14ac:dyDescent="0.25">
      <c r="L2983" s="79" t="e">
        <f>VLOOKUP(H2983,'Doctors Data'!$I:$J,2,FALSE)</f>
        <v>#N/A</v>
      </c>
    </row>
    <row r="2984" spans="12:12" x14ac:dyDescent="0.25">
      <c r="L2984" s="79" t="e">
        <f>VLOOKUP(H2984,'Doctors Data'!$I:$J,2,FALSE)</f>
        <v>#N/A</v>
      </c>
    </row>
    <row r="2985" spans="12:12" x14ac:dyDescent="0.25">
      <c r="L2985" s="79" t="e">
        <f>VLOOKUP(H2985,'Doctors Data'!$I:$J,2,FALSE)</f>
        <v>#N/A</v>
      </c>
    </row>
    <row r="2986" spans="12:12" x14ac:dyDescent="0.25">
      <c r="L2986" s="79" t="e">
        <f>VLOOKUP(H2986,'Doctors Data'!$I:$J,2,FALSE)</f>
        <v>#N/A</v>
      </c>
    </row>
    <row r="2987" spans="12:12" x14ac:dyDescent="0.25">
      <c r="L2987" s="79" t="e">
        <f>VLOOKUP(H2987,'Doctors Data'!$I:$J,2,FALSE)</f>
        <v>#N/A</v>
      </c>
    </row>
    <row r="2988" spans="12:12" x14ac:dyDescent="0.25">
      <c r="L2988" s="79" t="e">
        <f>VLOOKUP(H2988,'Doctors Data'!$I:$J,2,FALSE)</f>
        <v>#N/A</v>
      </c>
    </row>
    <row r="2989" spans="12:12" x14ac:dyDescent="0.25">
      <c r="L2989" s="79" t="e">
        <f>VLOOKUP(H2989,'Doctors Data'!$I:$J,2,FALSE)</f>
        <v>#N/A</v>
      </c>
    </row>
    <row r="2990" spans="12:12" x14ac:dyDescent="0.25">
      <c r="L2990" s="79" t="e">
        <f>VLOOKUP(H2990,'Doctors Data'!$I:$J,2,FALSE)</f>
        <v>#N/A</v>
      </c>
    </row>
    <row r="2991" spans="12:12" x14ac:dyDescent="0.25">
      <c r="L2991" s="79" t="e">
        <f>VLOOKUP(H2991,'Doctors Data'!$I:$J,2,FALSE)</f>
        <v>#N/A</v>
      </c>
    </row>
    <row r="2992" spans="12:12" x14ac:dyDescent="0.25">
      <c r="L2992" s="79" t="e">
        <f>VLOOKUP(H2992,'Doctors Data'!$I:$J,2,FALSE)</f>
        <v>#N/A</v>
      </c>
    </row>
    <row r="2993" spans="12:12" x14ac:dyDescent="0.25">
      <c r="L2993" s="79" t="e">
        <f>VLOOKUP(H2993,'Doctors Data'!$I:$J,2,FALSE)</f>
        <v>#N/A</v>
      </c>
    </row>
    <row r="2994" spans="12:12" x14ac:dyDescent="0.25">
      <c r="L2994" s="79" t="e">
        <f>VLOOKUP(H2994,'Doctors Data'!$I:$J,2,FALSE)</f>
        <v>#N/A</v>
      </c>
    </row>
    <row r="2995" spans="12:12" x14ac:dyDescent="0.25">
      <c r="L2995" s="79" t="e">
        <f>VLOOKUP(H2995,'Doctors Data'!$I:$J,2,FALSE)</f>
        <v>#N/A</v>
      </c>
    </row>
    <row r="2996" spans="12:12" x14ac:dyDescent="0.25">
      <c r="L2996" s="79" t="e">
        <f>VLOOKUP(H2996,'Doctors Data'!$I:$J,2,FALSE)</f>
        <v>#N/A</v>
      </c>
    </row>
    <row r="2997" spans="12:12" x14ac:dyDescent="0.25">
      <c r="L2997" s="79" t="e">
        <f>VLOOKUP(H2997,'Doctors Data'!$I:$J,2,FALSE)</f>
        <v>#N/A</v>
      </c>
    </row>
    <row r="2998" spans="12:12" x14ac:dyDescent="0.25">
      <c r="L2998" s="79" t="e">
        <f>VLOOKUP(H2998,'Doctors Data'!$I:$J,2,FALSE)</f>
        <v>#N/A</v>
      </c>
    </row>
    <row r="2999" spans="12:12" x14ac:dyDescent="0.25">
      <c r="L2999" s="79" t="e">
        <f>VLOOKUP(H2999,'Doctors Data'!$I:$J,2,FALSE)</f>
        <v>#N/A</v>
      </c>
    </row>
    <row r="3000" spans="12:12" x14ac:dyDescent="0.25">
      <c r="L3000" s="79" t="e">
        <f>VLOOKUP(H3000,'Doctors Data'!$I:$J,2,FALSE)</f>
        <v>#N/A</v>
      </c>
    </row>
    <row r="3001" spans="12:12" x14ac:dyDescent="0.25">
      <c r="L3001" s="79" t="e">
        <f>VLOOKUP(H3001,'Doctors Data'!$I:$J,2,FALSE)</f>
        <v>#N/A</v>
      </c>
    </row>
    <row r="3002" spans="12:12" x14ac:dyDescent="0.25">
      <c r="L3002" s="79" t="e">
        <f>VLOOKUP(H3002,'Doctors Data'!$I:$J,2,FALSE)</f>
        <v>#N/A</v>
      </c>
    </row>
    <row r="3003" spans="12:12" x14ac:dyDescent="0.25">
      <c r="L3003" s="79" t="e">
        <f>VLOOKUP(H3003,'Doctors Data'!$I:$J,2,FALSE)</f>
        <v>#N/A</v>
      </c>
    </row>
    <row r="3004" spans="12:12" x14ac:dyDescent="0.25">
      <c r="L3004" s="79" t="e">
        <f>VLOOKUP(H3004,'Doctors Data'!$I:$J,2,FALSE)</f>
        <v>#N/A</v>
      </c>
    </row>
    <row r="3005" spans="12:12" x14ac:dyDescent="0.25">
      <c r="L3005" s="79" t="e">
        <f>VLOOKUP(H3005,'Doctors Data'!$I:$J,2,FALSE)</f>
        <v>#N/A</v>
      </c>
    </row>
    <row r="3006" spans="12:12" x14ac:dyDescent="0.25">
      <c r="L3006" s="79" t="e">
        <f>VLOOKUP(H3006,'Doctors Data'!$I:$J,2,FALSE)</f>
        <v>#N/A</v>
      </c>
    </row>
    <row r="3007" spans="12:12" x14ac:dyDescent="0.25">
      <c r="L3007" s="79" t="e">
        <f>VLOOKUP(H3007,'Doctors Data'!$I:$J,2,FALSE)</f>
        <v>#N/A</v>
      </c>
    </row>
    <row r="3008" spans="12:12" x14ac:dyDescent="0.25">
      <c r="L3008" s="79" t="e">
        <f>VLOOKUP(H3008,'Doctors Data'!$I:$J,2,FALSE)</f>
        <v>#N/A</v>
      </c>
    </row>
    <row r="3009" spans="12:12" x14ac:dyDescent="0.25">
      <c r="L3009" s="79" t="e">
        <f>VLOOKUP(H3009,'Doctors Data'!$I:$J,2,FALSE)</f>
        <v>#N/A</v>
      </c>
    </row>
    <row r="3010" spans="12:12" x14ac:dyDescent="0.25">
      <c r="L3010" s="79" t="e">
        <f>VLOOKUP(H3010,'Doctors Data'!$I:$J,2,FALSE)</f>
        <v>#N/A</v>
      </c>
    </row>
    <row r="3011" spans="12:12" x14ac:dyDescent="0.25">
      <c r="L3011" s="79" t="e">
        <f>VLOOKUP(H3011,'Doctors Data'!$I:$J,2,FALSE)</f>
        <v>#N/A</v>
      </c>
    </row>
    <row r="3012" spans="12:12" x14ac:dyDescent="0.25">
      <c r="L3012" s="79" t="e">
        <f>VLOOKUP(H3012,'Doctors Data'!$I:$J,2,FALSE)</f>
        <v>#N/A</v>
      </c>
    </row>
    <row r="3013" spans="12:12" x14ac:dyDescent="0.25">
      <c r="L3013" s="79" t="e">
        <f>VLOOKUP(H3013,'Doctors Data'!$I:$J,2,FALSE)</f>
        <v>#N/A</v>
      </c>
    </row>
    <row r="3014" spans="12:12" x14ac:dyDescent="0.25">
      <c r="L3014" s="79" t="e">
        <f>VLOOKUP(H3014,'Doctors Data'!$I:$J,2,FALSE)</f>
        <v>#N/A</v>
      </c>
    </row>
    <row r="3015" spans="12:12" x14ac:dyDescent="0.25">
      <c r="L3015" s="79" t="e">
        <f>VLOOKUP(H3015,'Doctors Data'!$I:$J,2,FALSE)</f>
        <v>#N/A</v>
      </c>
    </row>
    <row r="3016" spans="12:12" x14ac:dyDescent="0.25">
      <c r="L3016" s="79" t="e">
        <f>VLOOKUP(H3016,'Doctors Data'!$I:$J,2,FALSE)</f>
        <v>#N/A</v>
      </c>
    </row>
    <row r="3017" spans="12:12" x14ac:dyDescent="0.25">
      <c r="L3017" s="79" t="e">
        <f>VLOOKUP(H3017,'Doctors Data'!$I:$J,2,FALSE)</f>
        <v>#N/A</v>
      </c>
    </row>
    <row r="3018" spans="12:12" x14ac:dyDescent="0.25">
      <c r="L3018" s="79" t="e">
        <f>VLOOKUP(H3018,'Doctors Data'!$I:$J,2,FALSE)</f>
        <v>#N/A</v>
      </c>
    </row>
    <row r="3019" spans="12:12" x14ac:dyDescent="0.25">
      <c r="L3019" s="79" t="e">
        <f>VLOOKUP(H3019,'Doctors Data'!$I:$J,2,FALSE)</f>
        <v>#N/A</v>
      </c>
    </row>
    <row r="3020" spans="12:12" x14ac:dyDescent="0.25">
      <c r="L3020" s="79" t="e">
        <f>VLOOKUP(H3020,'Doctors Data'!$I:$J,2,FALSE)</f>
        <v>#N/A</v>
      </c>
    </row>
    <row r="3021" spans="12:12" x14ac:dyDescent="0.25">
      <c r="L3021" s="79" t="e">
        <f>VLOOKUP(H3021,'Doctors Data'!$I:$J,2,FALSE)</f>
        <v>#N/A</v>
      </c>
    </row>
    <row r="3022" spans="12:12" x14ac:dyDescent="0.25">
      <c r="L3022" s="79" t="e">
        <f>VLOOKUP(H3022,'Doctors Data'!$I:$J,2,FALSE)</f>
        <v>#N/A</v>
      </c>
    </row>
    <row r="3023" spans="12:12" x14ac:dyDescent="0.25">
      <c r="L3023" s="79" t="e">
        <f>VLOOKUP(H3023,'Doctors Data'!$I:$J,2,FALSE)</f>
        <v>#N/A</v>
      </c>
    </row>
    <row r="3024" spans="12:12" x14ac:dyDescent="0.25">
      <c r="L3024" s="79" t="e">
        <f>VLOOKUP(H3024,'Doctors Data'!$I:$J,2,FALSE)</f>
        <v>#N/A</v>
      </c>
    </row>
    <row r="3025" spans="12:12" x14ac:dyDescent="0.25">
      <c r="L3025" s="79" t="e">
        <f>VLOOKUP(H3025,'Doctors Data'!$I:$J,2,FALSE)</f>
        <v>#N/A</v>
      </c>
    </row>
    <row r="3026" spans="12:12" x14ac:dyDescent="0.25">
      <c r="L3026" s="79" t="e">
        <f>VLOOKUP(H3026,'Doctors Data'!$I:$J,2,FALSE)</f>
        <v>#N/A</v>
      </c>
    </row>
    <row r="3027" spans="12:12" x14ac:dyDescent="0.25">
      <c r="L3027" s="79" t="e">
        <f>VLOOKUP(H3027,'Doctors Data'!$I:$J,2,FALSE)</f>
        <v>#N/A</v>
      </c>
    </row>
    <row r="3028" spans="12:12" x14ac:dyDescent="0.25">
      <c r="L3028" s="79" t="e">
        <f>VLOOKUP(H3028,'Doctors Data'!$I:$J,2,FALSE)</f>
        <v>#N/A</v>
      </c>
    </row>
    <row r="3029" spans="12:12" x14ac:dyDescent="0.25">
      <c r="L3029" s="79" t="e">
        <f>VLOOKUP(H3029,'Doctors Data'!$I:$J,2,FALSE)</f>
        <v>#N/A</v>
      </c>
    </row>
    <row r="3030" spans="12:12" x14ac:dyDescent="0.25">
      <c r="L3030" s="79" t="e">
        <f>VLOOKUP(H3030,'Doctors Data'!$I:$J,2,FALSE)</f>
        <v>#N/A</v>
      </c>
    </row>
    <row r="3031" spans="12:12" x14ac:dyDescent="0.25">
      <c r="L3031" s="79" t="e">
        <f>VLOOKUP(H3031,'Doctors Data'!$I:$J,2,FALSE)</f>
        <v>#N/A</v>
      </c>
    </row>
    <row r="3032" spans="12:12" x14ac:dyDescent="0.25">
      <c r="L3032" s="79" t="e">
        <f>VLOOKUP(H3032,'Doctors Data'!$I:$J,2,FALSE)</f>
        <v>#N/A</v>
      </c>
    </row>
    <row r="3033" spans="12:12" x14ac:dyDescent="0.25">
      <c r="L3033" s="79" t="e">
        <f>VLOOKUP(H3033,'Doctors Data'!$I:$J,2,FALSE)</f>
        <v>#N/A</v>
      </c>
    </row>
    <row r="3034" spans="12:12" x14ac:dyDescent="0.25">
      <c r="L3034" s="79" t="e">
        <f>VLOOKUP(H3034,'Doctors Data'!$I:$J,2,FALSE)</f>
        <v>#N/A</v>
      </c>
    </row>
    <row r="3035" spans="12:12" x14ac:dyDescent="0.25">
      <c r="L3035" s="79" t="e">
        <f>VLOOKUP(H3035,'Doctors Data'!$I:$J,2,FALSE)</f>
        <v>#N/A</v>
      </c>
    </row>
    <row r="3036" spans="12:12" x14ac:dyDescent="0.25">
      <c r="L3036" s="79" t="e">
        <f>VLOOKUP(H3036,'Doctors Data'!$I:$J,2,FALSE)</f>
        <v>#N/A</v>
      </c>
    </row>
    <row r="3037" spans="12:12" x14ac:dyDescent="0.25">
      <c r="L3037" s="79" t="e">
        <f>VLOOKUP(H3037,'Doctors Data'!$I:$J,2,FALSE)</f>
        <v>#N/A</v>
      </c>
    </row>
    <row r="3038" spans="12:12" x14ac:dyDescent="0.25">
      <c r="L3038" s="79" t="e">
        <f>VLOOKUP(H3038,'Doctors Data'!$I:$J,2,FALSE)</f>
        <v>#N/A</v>
      </c>
    </row>
    <row r="3039" spans="12:12" x14ac:dyDescent="0.25">
      <c r="L3039" s="79" t="e">
        <f>VLOOKUP(H3039,'Doctors Data'!$I:$J,2,FALSE)</f>
        <v>#N/A</v>
      </c>
    </row>
    <row r="3040" spans="12:12" x14ac:dyDescent="0.25">
      <c r="L3040" s="79" t="e">
        <f>VLOOKUP(H3040,'Doctors Data'!$I:$J,2,FALSE)</f>
        <v>#N/A</v>
      </c>
    </row>
    <row r="3041" spans="12:12" x14ac:dyDescent="0.25">
      <c r="L3041" s="79" t="e">
        <f>VLOOKUP(H3041,'Doctors Data'!$I:$J,2,FALSE)</f>
        <v>#N/A</v>
      </c>
    </row>
    <row r="3042" spans="12:12" x14ac:dyDescent="0.25">
      <c r="L3042" s="79" t="e">
        <f>VLOOKUP(H3042,'Doctors Data'!$I:$J,2,FALSE)</f>
        <v>#N/A</v>
      </c>
    </row>
    <row r="3043" spans="12:12" x14ac:dyDescent="0.25">
      <c r="L3043" s="79" t="e">
        <f>VLOOKUP(H3043,'Doctors Data'!$I:$J,2,FALSE)</f>
        <v>#N/A</v>
      </c>
    </row>
    <row r="3044" spans="12:12" x14ac:dyDescent="0.25">
      <c r="L3044" s="79" t="e">
        <f>VLOOKUP(H3044,'Doctors Data'!$I:$J,2,FALSE)</f>
        <v>#N/A</v>
      </c>
    </row>
    <row r="3045" spans="12:12" x14ac:dyDescent="0.25">
      <c r="L3045" s="79" t="e">
        <f>VLOOKUP(H3045,'Doctors Data'!$I:$J,2,FALSE)</f>
        <v>#N/A</v>
      </c>
    </row>
    <row r="3046" spans="12:12" x14ac:dyDescent="0.25">
      <c r="L3046" s="79" t="e">
        <f>VLOOKUP(H3046,'Doctors Data'!$I:$J,2,FALSE)</f>
        <v>#N/A</v>
      </c>
    </row>
    <row r="3047" spans="12:12" x14ac:dyDescent="0.25">
      <c r="L3047" s="79" t="e">
        <f>VLOOKUP(H3047,'Doctors Data'!$I:$J,2,FALSE)</f>
        <v>#N/A</v>
      </c>
    </row>
    <row r="3048" spans="12:12" x14ac:dyDescent="0.25">
      <c r="L3048" s="79" t="e">
        <f>VLOOKUP(H3048,'Doctors Data'!$I:$J,2,FALSE)</f>
        <v>#N/A</v>
      </c>
    </row>
    <row r="3049" spans="12:12" x14ac:dyDescent="0.25">
      <c r="L3049" s="79" t="e">
        <f>VLOOKUP(H3049,'Doctors Data'!$I:$J,2,FALSE)</f>
        <v>#N/A</v>
      </c>
    </row>
    <row r="3050" spans="12:12" x14ac:dyDescent="0.25">
      <c r="L3050" s="79" t="e">
        <f>VLOOKUP(H3050,'Doctors Data'!$I:$J,2,FALSE)</f>
        <v>#N/A</v>
      </c>
    </row>
    <row r="3051" spans="12:12" x14ac:dyDescent="0.25">
      <c r="L3051" s="79" t="e">
        <f>VLOOKUP(H3051,'Doctors Data'!$I:$J,2,FALSE)</f>
        <v>#N/A</v>
      </c>
    </row>
    <row r="3052" spans="12:12" x14ac:dyDescent="0.25">
      <c r="L3052" s="79" t="e">
        <f>VLOOKUP(H3052,'Doctors Data'!$I:$J,2,FALSE)</f>
        <v>#N/A</v>
      </c>
    </row>
    <row r="3053" spans="12:12" x14ac:dyDescent="0.25">
      <c r="L3053" s="79" t="e">
        <f>VLOOKUP(H3053,'Doctors Data'!$I:$J,2,FALSE)</f>
        <v>#N/A</v>
      </c>
    </row>
    <row r="3054" spans="12:12" x14ac:dyDescent="0.25">
      <c r="L3054" s="79" t="e">
        <f>VLOOKUP(H3054,'Doctors Data'!$I:$J,2,FALSE)</f>
        <v>#N/A</v>
      </c>
    </row>
    <row r="3055" spans="12:12" x14ac:dyDescent="0.25">
      <c r="L3055" s="79" t="e">
        <f>VLOOKUP(H3055,'Doctors Data'!$I:$J,2,FALSE)</f>
        <v>#N/A</v>
      </c>
    </row>
    <row r="3056" spans="12:12" x14ac:dyDescent="0.25">
      <c r="L3056" s="79" t="e">
        <f>VLOOKUP(H3056,'Doctors Data'!$I:$J,2,FALSE)</f>
        <v>#N/A</v>
      </c>
    </row>
    <row r="3057" spans="12:12" x14ac:dyDescent="0.25">
      <c r="L3057" s="79" t="e">
        <f>VLOOKUP(H3057,'Doctors Data'!$I:$J,2,FALSE)</f>
        <v>#N/A</v>
      </c>
    </row>
    <row r="3058" spans="12:12" x14ac:dyDescent="0.25">
      <c r="L3058" s="79" t="e">
        <f>VLOOKUP(H3058,'Doctors Data'!$I:$J,2,FALSE)</f>
        <v>#N/A</v>
      </c>
    </row>
    <row r="3059" spans="12:12" x14ac:dyDescent="0.25">
      <c r="L3059" s="79" t="e">
        <f>VLOOKUP(H3059,'Doctors Data'!$I:$J,2,FALSE)</f>
        <v>#N/A</v>
      </c>
    </row>
    <row r="3060" spans="12:12" x14ac:dyDescent="0.25">
      <c r="L3060" s="79" t="e">
        <f>VLOOKUP(H3060,'Doctors Data'!$I:$J,2,FALSE)</f>
        <v>#N/A</v>
      </c>
    </row>
    <row r="3061" spans="12:12" x14ac:dyDescent="0.25">
      <c r="L3061" s="79" t="e">
        <f>VLOOKUP(H3061,'Doctors Data'!$I:$J,2,FALSE)</f>
        <v>#N/A</v>
      </c>
    </row>
    <row r="3062" spans="12:12" x14ac:dyDescent="0.25">
      <c r="L3062" s="79" t="e">
        <f>VLOOKUP(H3062,'Doctors Data'!$I:$J,2,FALSE)</f>
        <v>#N/A</v>
      </c>
    </row>
    <row r="3063" spans="12:12" x14ac:dyDescent="0.25">
      <c r="L3063" s="79" t="e">
        <f>VLOOKUP(H3063,'Doctors Data'!$I:$J,2,FALSE)</f>
        <v>#N/A</v>
      </c>
    </row>
    <row r="3064" spans="12:12" x14ac:dyDescent="0.25">
      <c r="L3064" s="79" t="e">
        <f>VLOOKUP(H3064,'Doctors Data'!$I:$J,2,FALSE)</f>
        <v>#N/A</v>
      </c>
    </row>
    <row r="3065" spans="12:12" x14ac:dyDescent="0.25">
      <c r="L3065" s="79" t="e">
        <f>VLOOKUP(H3065,'Doctors Data'!$I:$J,2,FALSE)</f>
        <v>#N/A</v>
      </c>
    </row>
    <row r="3066" spans="12:12" x14ac:dyDescent="0.25">
      <c r="L3066" s="79" t="e">
        <f>VLOOKUP(H3066,'Doctors Data'!$I:$J,2,FALSE)</f>
        <v>#N/A</v>
      </c>
    </row>
    <row r="3067" spans="12:12" x14ac:dyDescent="0.25">
      <c r="L3067" s="79" t="e">
        <f>VLOOKUP(H3067,'Doctors Data'!$I:$J,2,FALSE)</f>
        <v>#N/A</v>
      </c>
    </row>
    <row r="3068" spans="12:12" x14ac:dyDescent="0.25">
      <c r="L3068" s="79" t="e">
        <f>VLOOKUP(H3068,'Doctors Data'!$I:$J,2,FALSE)</f>
        <v>#N/A</v>
      </c>
    </row>
    <row r="3069" spans="12:12" x14ac:dyDescent="0.25">
      <c r="L3069" s="79" t="e">
        <f>VLOOKUP(H3069,'Doctors Data'!$I:$J,2,FALSE)</f>
        <v>#N/A</v>
      </c>
    </row>
    <row r="3070" spans="12:12" x14ac:dyDescent="0.25">
      <c r="L3070" s="79" t="e">
        <f>VLOOKUP(H3070,'Doctors Data'!$I:$J,2,FALSE)</f>
        <v>#N/A</v>
      </c>
    </row>
    <row r="3071" spans="12:12" x14ac:dyDescent="0.25">
      <c r="L3071" s="79" t="e">
        <f>VLOOKUP(H3071,'Doctors Data'!$I:$J,2,FALSE)</f>
        <v>#N/A</v>
      </c>
    </row>
    <row r="3072" spans="12:12" x14ac:dyDescent="0.25">
      <c r="L3072" s="79" t="e">
        <f>VLOOKUP(H3072,'Doctors Data'!$I:$J,2,FALSE)</f>
        <v>#N/A</v>
      </c>
    </row>
    <row r="3073" spans="12:12" x14ac:dyDescent="0.25">
      <c r="L3073" s="79" t="e">
        <f>VLOOKUP(H3073,'Doctors Data'!$I:$J,2,FALSE)</f>
        <v>#N/A</v>
      </c>
    </row>
    <row r="3074" spans="12:12" x14ac:dyDescent="0.25">
      <c r="L3074" s="79" t="e">
        <f>VLOOKUP(H3074,'Doctors Data'!$I:$J,2,FALSE)</f>
        <v>#N/A</v>
      </c>
    </row>
    <row r="3075" spans="12:12" x14ac:dyDescent="0.25">
      <c r="L3075" s="79" t="e">
        <f>VLOOKUP(H3075,'Doctors Data'!$I:$J,2,FALSE)</f>
        <v>#N/A</v>
      </c>
    </row>
    <row r="3076" spans="12:12" x14ac:dyDescent="0.25">
      <c r="L3076" s="79" t="e">
        <f>VLOOKUP(H3076,'Doctors Data'!$I:$J,2,FALSE)</f>
        <v>#N/A</v>
      </c>
    </row>
    <row r="3077" spans="12:12" x14ac:dyDescent="0.25">
      <c r="L3077" s="79" t="e">
        <f>VLOOKUP(H3077,'Doctors Data'!$I:$J,2,FALSE)</f>
        <v>#N/A</v>
      </c>
    </row>
    <row r="3078" spans="12:12" x14ac:dyDescent="0.25">
      <c r="L3078" s="79" t="e">
        <f>VLOOKUP(H3078,'Doctors Data'!$I:$J,2,FALSE)</f>
        <v>#N/A</v>
      </c>
    </row>
    <row r="3079" spans="12:12" x14ac:dyDescent="0.25">
      <c r="L3079" s="79" t="e">
        <f>VLOOKUP(H3079,'Doctors Data'!$I:$J,2,FALSE)</f>
        <v>#N/A</v>
      </c>
    </row>
    <row r="3080" spans="12:12" x14ac:dyDescent="0.25">
      <c r="L3080" s="79" t="e">
        <f>VLOOKUP(H3080,'Doctors Data'!$I:$J,2,FALSE)</f>
        <v>#N/A</v>
      </c>
    </row>
    <row r="3081" spans="12:12" x14ac:dyDescent="0.25">
      <c r="L3081" s="79" t="e">
        <f>VLOOKUP(H3081,'Doctors Data'!$I:$J,2,FALSE)</f>
        <v>#N/A</v>
      </c>
    </row>
    <row r="3082" spans="12:12" x14ac:dyDescent="0.25">
      <c r="L3082" s="79" t="e">
        <f>VLOOKUP(H3082,'Doctors Data'!$I:$J,2,FALSE)</f>
        <v>#N/A</v>
      </c>
    </row>
    <row r="3083" spans="12:12" x14ac:dyDescent="0.25">
      <c r="L3083" s="79" t="e">
        <f>VLOOKUP(H3083,'Doctors Data'!$I:$J,2,FALSE)</f>
        <v>#N/A</v>
      </c>
    </row>
    <row r="3084" spans="12:12" x14ac:dyDescent="0.25">
      <c r="L3084" s="79" t="e">
        <f>VLOOKUP(H3084,'Doctors Data'!$I:$J,2,FALSE)</f>
        <v>#N/A</v>
      </c>
    </row>
    <row r="3085" spans="12:12" x14ac:dyDescent="0.25">
      <c r="L3085" s="79" t="e">
        <f>VLOOKUP(H3085,'Doctors Data'!$I:$J,2,FALSE)</f>
        <v>#N/A</v>
      </c>
    </row>
    <row r="3086" spans="12:12" x14ac:dyDescent="0.25">
      <c r="L3086" s="79" t="e">
        <f>VLOOKUP(H3086,'Doctors Data'!$I:$J,2,FALSE)</f>
        <v>#N/A</v>
      </c>
    </row>
    <row r="3087" spans="12:12" x14ac:dyDescent="0.25">
      <c r="L3087" s="79" t="e">
        <f>VLOOKUP(H3087,'Doctors Data'!$I:$J,2,FALSE)</f>
        <v>#N/A</v>
      </c>
    </row>
    <row r="3088" spans="12:12" x14ac:dyDescent="0.25">
      <c r="L3088" s="79" t="e">
        <f>VLOOKUP(H3088,'Doctors Data'!$I:$J,2,FALSE)</f>
        <v>#N/A</v>
      </c>
    </row>
    <row r="3089" spans="12:12" x14ac:dyDescent="0.25">
      <c r="L3089" s="79" t="e">
        <f>VLOOKUP(H3089,'Doctors Data'!$I:$J,2,FALSE)</f>
        <v>#N/A</v>
      </c>
    </row>
    <row r="3090" spans="12:12" x14ac:dyDescent="0.25">
      <c r="L3090" s="79" t="e">
        <f>VLOOKUP(H3090,'Doctors Data'!$I:$J,2,FALSE)</f>
        <v>#N/A</v>
      </c>
    </row>
    <row r="3091" spans="12:12" x14ac:dyDescent="0.25">
      <c r="L3091" s="79" t="e">
        <f>VLOOKUP(H3091,'Doctors Data'!$I:$J,2,FALSE)</f>
        <v>#N/A</v>
      </c>
    </row>
    <row r="3092" spans="12:12" x14ac:dyDescent="0.25">
      <c r="L3092" s="79" t="e">
        <f>VLOOKUP(H3092,'Doctors Data'!$I:$J,2,FALSE)</f>
        <v>#N/A</v>
      </c>
    </row>
    <row r="3093" spans="12:12" x14ac:dyDescent="0.25">
      <c r="L3093" s="79" t="e">
        <f>VLOOKUP(H3093,'Doctors Data'!$I:$J,2,FALSE)</f>
        <v>#N/A</v>
      </c>
    </row>
    <row r="3094" spans="12:12" x14ac:dyDescent="0.25">
      <c r="L3094" s="79" t="e">
        <f>VLOOKUP(H3094,'Doctors Data'!$I:$J,2,FALSE)</f>
        <v>#N/A</v>
      </c>
    </row>
    <row r="3095" spans="12:12" x14ac:dyDescent="0.25">
      <c r="L3095" s="79" t="e">
        <f>VLOOKUP(H3095,'Doctors Data'!$I:$J,2,FALSE)</f>
        <v>#N/A</v>
      </c>
    </row>
    <row r="3096" spans="12:12" x14ac:dyDescent="0.25">
      <c r="L3096" s="79" t="e">
        <f>VLOOKUP(H3096,'Doctors Data'!$I:$J,2,FALSE)</f>
        <v>#N/A</v>
      </c>
    </row>
    <row r="3097" spans="12:12" x14ac:dyDescent="0.25">
      <c r="L3097" s="79" t="e">
        <f>VLOOKUP(H3097,'Doctors Data'!$I:$J,2,FALSE)</f>
        <v>#N/A</v>
      </c>
    </row>
    <row r="3098" spans="12:12" x14ac:dyDescent="0.25">
      <c r="L3098" s="79" t="e">
        <f>VLOOKUP(H3098,'Doctors Data'!$I:$J,2,FALSE)</f>
        <v>#N/A</v>
      </c>
    </row>
    <row r="3099" spans="12:12" x14ac:dyDescent="0.25">
      <c r="L3099" s="79" t="e">
        <f>VLOOKUP(H3099,'Doctors Data'!$I:$J,2,FALSE)</f>
        <v>#N/A</v>
      </c>
    </row>
    <row r="3100" spans="12:12" x14ac:dyDescent="0.25">
      <c r="L3100" s="79" t="e">
        <f>VLOOKUP(H3100,'Doctors Data'!$I:$J,2,FALSE)</f>
        <v>#N/A</v>
      </c>
    </row>
    <row r="3101" spans="12:12" x14ac:dyDescent="0.25">
      <c r="L3101" s="79" t="e">
        <f>VLOOKUP(H3101,'Doctors Data'!$I:$J,2,FALSE)</f>
        <v>#N/A</v>
      </c>
    </row>
    <row r="3102" spans="12:12" x14ac:dyDescent="0.25">
      <c r="L3102" s="79" t="e">
        <f>VLOOKUP(H3102,'Doctors Data'!$I:$J,2,FALSE)</f>
        <v>#N/A</v>
      </c>
    </row>
    <row r="3103" spans="12:12" x14ac:dyDescent="0.25">
      <c r="L3103" s="79" t="e">
        <f>VLOOKUP(H3103,'Doctors Data'!$I:$J,2,FALSE)</f>
        <v>#N/A</v>
      </c>
    </row>
    <row r="3104" spans="12:12" x14ac:dyDescent="0.25">
      <c r="L3104" s="79" t="e">
        <f>VLOOKUP(H3104,'Doctors Data'!$I:$J,2,FALSE)</f>
        <v>#N/A</v>
      </c>
    </row>
    <row r="3105" spans="12:12" x14ac:dyDescent="0.25">
      <c r="L3105" s="79" t="e">
        <f>VLOOKUP(H3105,'Doctors Data'!$I:$J,2,FALSE)</f>
        <v>#N/A</v>
      </c>
    </row>
    <row r="3106" spans="12:12" x14ac:dyDescent="0.25">
      <c r="L3106" s="79" t="e">
        <f>VLOOKUP(H3106,'Doctors Data'!$I:$J,2,FALSE)</f>
        <v>#N/A</v>
      </c>
    </row>
    <row r="3107" spans="12:12" x14ac:dyDescent="0.25">
      <c r="L3107" s="79" t="e">
        <f>VLOOKUP(H3107,'Doctors Data'!$I:$J,2,FALSE)</f>
        <v>#N/A</v>
      </c>
    </row>
    <row r="3108" spans="12:12" x14ac:dyDescent="0.25">
      <c r="L3108" s="79" t="e">
        <f>VLOOKUP(H3108,'Doctors Data'!$I:$J,2,FALSE)</f>
        <v>#N/A</v>
      </c>
    </row>
    <row r="3109" spans="12:12" x14ac:dyDescent="0.25">
      <c r="L3109" s="79" t="e">
        <f>VLOOKUP(H3109,'Doctors Data'!$I:$J,2,FALSE)</f>
        <v>#N/A</v>
      </c>
    </row>
    <row r="3110" spans="12:12" x14ac:dyDescent="0.25">
      <c r="L3110" s="79" t="e">
        <f>VLOOKUP(H3110,'Doctors Data'!$I:$J,2,FALSE)</f>
        <v>#N/A</v>
      </c>
    </row>
    <row r="3111" spans="12:12" x14ac:dyDescent="0.25">
      <c r="L3111" s="79" t="e">
        <f>VLOOKUP(H3111,'Doctors Data'!$I:$J,2,FALSE)</f>
        <v>#N/A</v>
      </c>
    </row>
    <row r="3112" spans="12:12" x14ac:dyDescent="0.25">
      <c r="L3112" s="79" t="e">
        <f>VLOOKUP(H3112,'Doctors Data'!$I:$J,2,FALSE)</f>
        <v>#N/A</v>
      </c>
    </row>
    <row r="3113" spans="12:12" x14ac:dyDescent="0.25">
      <c r="L3113" s="79" t="e">
        <f>VLOOKUP(H3113,'Doctors Data'!$I:$J,2,FALSE)</f>
        <v>#N/A</v>
      </c>
    </row>
    <row r="3114" spans="12:12" x14ac:dyDescent="0.25">
      <c r="L3114" s="79" t="e">
        <f>VLOOKUP(H3114,'Doctors Data'!$I:$J,2,FALSE)</f>
        <v>#N/A</v>
      </c>
    </row>
    <row r="3115" spans="12:12" x14ac:dyDescent="0.25">
      <c r="L3115" s="79" t="e">
        <f>VLOOKUP(H3115,'Doctors Data'!$I:$J,2,FALSE)</f>
        <v>#N/A</v>
      </c>
    </row>
    <row r="3116" spans="12:12" x14ac:dyDescent="0.25">
      <c r="L3116" s="79" t="e">
        <f>VLOOKUP(H3116,'Doctors Data'!$I:$J,2,FALSE)</f>
        <v>#N/A</v>
      </c>
    </row>
    <row r="3117" spans="12:12" x14ac:dyDescent="0.25">
      <c r="L3117" s="79" t="e">
        <f>VLOOKUP(H3117,'Doctors Data'!$I:$J,2,FALSE)</f>
        <v>#N/A</v>
      </c>
    </row>
    <row r="3118" spans="12:12" x14ac:dyDescent="0.25">
      <c r="L3118" s="79" t="e">
        <f>VLOOKUP(H3118,'Doctors Data'!$I:$J,2,FALSE)</f>
        <v>#N/A</v>
      </c>
    </row>
    <row r="3119" spans="12:12" x14ac:dyDescent="0.25">
      <c r="L3119" s="79" t="e">
        <f>VLOOKUP(H3119,'Doctors Data'!$I:$J,2,FALSE)</f>
        <v>#N/A</v>
      </c>
    </row>
    <row r="3120" spans="12:12" x14ac:dyDescent="0.25">
      <c r="L3120" s="79" t="e">
        <f>VLOOKUP(H3120,'Doctors Data'!$I:$J,2,FALSE)</f>
        <v>#N/A</v>
      </c>
    </row>
    <row r="3121" spans="12:12" x14ac:dyDescent="0.25">
      <c r="L3121" s="79" t="e">
        <f>VLOOKUP(H3121,'Doctors Data'!$I:$J,2,FALSE)</f>
        <v>#N/A</v>
      </c>
    </row>
    <row r="3122" spans="12:12" x14ac:dyDescent="0.25">
      <c r="L3122" s="79" t="e">
        <f>VLOOKUP(H3122,'Doctors Data'!$I:$J,2,FALSE)</f>
        <v>#N/A</v>
      </c>
    </row>
    <row r="3123" spans="12:12" x14ac:dyDescent="0.25">
      <c r="L3123" s="79" t="e">
        <f>VLOOKUP(H3123,'Doctors Data'!$I:$J,2,FALSE)</f>
        <v>#N/A</v>
      </c>
    </row>
    <row r="3124" spans="12:12" x14ac:dyDescent="0.25">
      <c r="L3124" s="79" t="e">
        <f>VLOOKUP(H3124,'Doctors Data'!$I:$J,2,FALSE)</f>
        <v>#N/A</v>
      </c>
    </row>
    <row r="3125" spans="12:12" x14ac:dyDescent="0.25">
      <c r="L3125" s="79" t="e">
        <f>VLOOKUP(H3125,'Doctors Data'!$I:$J,2,FALSE)</f>
        <v>#N/A</v>
      </c>
    </row>
    <row r="3126" spans="12:12" x14ac:dyDescent="0.25">
      <c r="L3126" s="79" t="e">
        <f>VLOOKUP(H3126,'Doctors Data'!$I:$J,2,FALSE)</f>
        <v>#N/A</v>
      </c>
    </row>
    <row r="3127" spans="12:12" x14ac:dyDescent="0.25">
      <c r="L3127" s="79" t="e">
        <f>VLOOKUP(H3127,'Doctors Data'!$I:$J,2,FALSE)</f>
        <v>#N/A</v>
      </c>
    </row>
    <row r="3128" spans="12:12" x14ac:dyDescent="0.25">
      <c r="L3128" s="79" t="e">
        <f>VLOOKUP(H3128,'Doctors Data'!$I:$J,2,FALSE)</f>
        <v>#N/A</v>
      </c>
    </row>
    <row r="3129" spans="12:12" x14ac:dyDescent="0.25">
      <c r="L3129" s="79" t="e">
        <f>VLOOKUP(H3129,'Doctors Data'!$I:$J,2,FALSE)</f>
        <v>#N/A</v>
      </c>
    </row>
    <row r="3130" spans="12:12" x14ac:dyDescent="0.25">
      <c r="L3130" s="79" t="e">
        <f>VLOOKUP(H3130,'Doctors Data'!$I:$J,2,FALSE)</f>
        <v>#N/A</v>
      </c>
    </row>
    <row r="3131" spans="12:12" x14ac:dyDescent="0.25">
      <c r="L3131" s="79" t="e">
        <f>VLOOKUP(H3131,'Doctors Data'!$I:$J,2,FALSE)</f>
        <v>#N/A</v>
      </c>
    </row>
    <row r="3132" spans="12:12" x14ac:dyDescent="0.25">
      <c r="L3132" s="79" t="e">
        <f>VLOOKUP(H3132,'Doctors Data'!$I:$J,2,FALSE)</f>
        <v>#N/A</v>
      </c>
    </row>
    <row r="3133" spans="12:12" x14ac:dyDescent="0.25">
      <c r="L3133" s="79" t="e">
        <f>VLOOKUP(H3133,'Doctors Data'!$I:$J,2,FALSE)</f>
        <v>#N/A</v>
      </c>
    </row>
    <row r="3134" spans="12:12" x14ac:dyDescent="0.25">
      <c r="L3134" s="79" t="e">
        <f>VLOOKUP(H3134,'Doctors Data'!$I:$J,2,FALSE)</f>
        <v>#N/A</v>
      </c>
    </row>
    <row r="3135" spans="12:12" x14ac:dyDescent="0.25">
      <c r="L3135" s="79" t="e">
        <f>VLOOKUP(H3135,'Doctors Data'!$I:$J,2,FALSE)</f>
        <v>#N/A</v>
      </c>
    </row>
    <row r="3136" spans="12:12" x14ac:dyDescent="0.25">
      <c r="L3136" s="79" t="e">
        <f>VLOOKUP(H3136,'Doctors Data'!$I:$J,2,FALSE)</f>
        <v>#N/A</v>
      </c>
    </row>
    <row r="3137" spans="12:12" x14ac:dyDescent="0.25">
      <c r="L3137" s="79" t="e">
        <f>VLOOKUP(H3137,'Doctors Data'!$I:$J,2,FALSE)</f>
        <v>#N/A</v>
      </c>
    </row>
    <row r="3138" spans="12:12" x14ac:dyDescent="0.25">
      <c r="L3138" s="79" t="e">
        <f>VLOOKUP(H3138,'Doctors Data'!$I:$J,2,FALSE)</f>
        <v>#N/A</v>
      </c>
    </row>
    <row r="3139" spans="12:12" x14ac:dyDescent="0.25">
      <c r="L3139" s="79" t="e">
        <f>VLOOKUP(H3139,'Doctors Data'!$I:$J,2,FALSE)</f>
        <v>#N/A</v>
      </c>
    </row>
    <row r="3140" spans="12:12" x14ac:dyDescent="0.25">
      <c r="L3140" s="79" t="e">
        <f>VLOOKUP(H3140,'Doctors Data'!$I:$J,2,FALSE)</f>
        <v>#N/A</v>
      </c>
    </row>
    <row r="3141" spans="12:12" x14ac:dyDescent="0.25">
      <c r="L3141" s="79" t="e">
        <f>VLOOKUP(H3141,'Doctors Data'!$I:$J,2,FALSE)</f>
        <v>#N/A</v>
      </c>
    </row>
    <row r="3142" spans="12:12" x14ac:dyDescent="0.25">
      <c r="L3142" s="79" t="e">
        <f>VLOOKUP(H3142,'Doctors Data'!$I:$J,2,FALSE)</f>
        <v>#N/A</v>
      </c>
    </row>
    <row r="3143" spans="12:12" x14ac:dyDescent="0.25">
      <c r="L3143" s="79" t="e">
        <f>VLOOKUP(H3143,'Doctors Data'!$I:$J,2,FALSE)</f>
        <v>#N/A</v>
      </c>
    </row>
    <row r="3144" spans="12:12" x14ac:dyDescent="0.25">
      <c r="L3144" s="79" t="e">
        <f>VLOOKUP(H3144,'Doctors Data'!$I:$J,2,FALSE)</f>
        <v>#N/A</v>
      </c>
    </row>
    <row r="3145" spans="12:12" x14ac:dyDescent="0.25">
      <c r="L3145" s="79" t="e">
        <f>VLOOKUP(H3145,'Doctors Data'!$I:$J,2,FALSE)</f>
        <v>#N/A</v>
      </c>
    </row>
    <row r="3146" spans="12:12" x14ac:dyDescent="0.25">
      <c r="L3146" s="79" t="e">
        <f>VLOOKUP(H3146,'Doctors Data'!$I:$J,2,FALSE)</f>
        <v>#N/A</v>
      </c>
    </row>
    <row r="3147" spans="12:12" x14ac:dyDescent="0.25">
      <c r="L3147" s="79" t="e">
        <f>VLOOKUP(H3147,'Doctors Data'!$I:$J,2,FALSE)</f>
        <v>#N/A</v>
      </c>
    </row>
    <row r="3148" spans="12:12" x14ac:dyDescent="0.25">
      <c r="L3148" s="79" t="e">
        <f>VLOOKUP(H3148,'Doctors Data'!$I:$J,2,FALSE)</f>
        <v>#N/A</v>
      </c>
    </row>
    <row r="3149" spans="12:12" x14ac:dyDescent="0.25">
      <c r="L3149" s="79" t="e">
        <f>VLOOKUP(H3149,'Doctors Data'!$I:$J,2,FALSE)</f>
        <v>#N/A</v>
      </c>
    </row>
    <row r="3150" spans="12:12" x14ac:dyDescent="0.25">
      <c r="L3150" s="79" t="e">
        <f>VLOOKUP(H3150,'Doctors Data'!$I:$J,2,FALSE)</f>
        <v>#N/A</v>
      </c>
    </row>
    <row r="3151" spans="12:12" x14ac:dyDescent="0.25">
      <c r="L3151" s="79" t="e">
        <f>VLOOKUP(H3151,'Doctors Data'!$I:$J,2,FALSE)</f>
        <v>#N/A</v>
      </c>
    </row>
    <row r="3152" spans="12:12" x14ac:dyDescent="0.25">
      <c r="L3152" s="79" t="e">
        <f>VLOOKUP(H3152,'Doctors Data'!$I:$J,2,FALSE)</f>
        <v>#N/A</v>
      </c>
    </row>
    <row r="3153" spans="12:12" x14ac:dyDescent="0.25">
      <c r="L3153" s="79" t="e">
        <f>VLOOKUP(H3153,'Doctors Data'!$I:$J,2,FALSE)</f>
        <v>#N/A</v>
      </c>
    </row>
    <row r="3154" spans="12:12" x14ac:dyDescent="0.25">
      <c r="L3154" s="79" t="e">
        <f>VLOOKUP(H3154,'Doctors Data'!$I:$J,2,FALSE)</f>
        <v>#N/A</v>
      </c>
    </row>
    <row r="3155" spans="12:12" x14ac:dyDescent="0.25">
      <c r="L3155" s="79" t="e">
        <f>VLOOKUP(H3155,'Doctors Data'!$I:$J,2,FALSE)</f>
        <v>#N/A</v>
      </c>
    </row>
    <row r="3156" spans="12:12" x14ac:dyDescent="0.25">
      <c r="L3156" s="79" t="e">
        <f>VLOOKUP(H3156,'Doctors Data'!$I:$J,2,FALSE)</f>
        <v>#N/A</v>
      </c>
    </row>
    <row r="3157" spans="12:12" x14ac:dyDescent="0.25">
      <c r="L3157" s="79" t="e">
        <f>VLOOKUP(H3157,'Doctors Data'!$I:$J,2,FALSE)</f>
        <v>#N/A</v>
      </c>
    </row>
    <row r="3158" spans="12:12" x14ac:dyDescent="0.25">
      <c r="L3158" s="79" t="e">
        <f>VLOOKUP(H3158,'Doctors Data'!$I:$J,2,FALSE)</f>
        <v>#N/A</v>
      </c>
    </row>
    <row r="3159" spans="12:12" x14ac:dyDescent="0.25">
      <c r="L3159" s="79" t="e">
        <f>VLOOKUP(H3159,'Doctors Data'!$I:$J,2,FALSE)</f>
        <v>#N/A</v>
      </c>
    </row>
    <row r="3160" spans="12:12" x14ac:dyDescent="0.25">
      <c r="L3160" s="79" t="e">
        <f>VLOOKUP(H3160,'Doctors Data'!$I:$J,2,FALSE)</f>
        <v>#N/A</v>
      </c>
    </row>
    <row r="3161" spans="12:12" x14ac:dyDescent="0.25">
      <c r="L3161" s="79" t="e">
        <f>VLOOKUP(H3161,'Doctors Data'!$I:$J,2,FALSE)</f>
        <v>#N/A</v>
      </c>
    </row>
    <row r="3162" spans="12:12" x14ac:dyDescent="0.25">
      <c r="L3162" s="79" t="e">
        <f>VLOOKUP(H3162,'Doctors Data'!$I:$J,2,FALSE)</f>
        <v>#N/A</v>
      </c>
    </row>
    <row r="3163" spans="12:12" x14ac:dyDescent="0.25">
      <c r="L3163" s="79" t="e">
        <f>VLOOKUP(H3163,'Doctors Data'!$I:$J,2,FALSE)</f>
        <v>#N/A</v>
      </c>
    </row>
    <row r="3164" spans="12:12" x14ac:dyDescent="0.25">
      <c r="L3164" s="79" t="e">
        <f>VLOOKUP(H3164,'Doctors Data'!$I:$J,2,FALSE)</f>
        <v>#N/A</v>
      </c>
    </row>
    <row r="3165" spans="12:12" x14ac:dyDescent="0.25">
      <c r="L3165" s="79" t="e">
        <f>VLOOKUP(H3165,'Doctors Data'!$I:$J,2,FALSE)</f>
        <v>#N/A</v>
      </c>
    </row>
    <row r="3166" spans="12:12" x14ac:dyDescent="0.25">
      <c r="L3166" s="79" t="e">
        <f>VLOOKUP(H3166,'Doctors Data'!$I:$J,2,FALSE)</f>
        <v>#N/A</v>
      </c>
    </row>
    <row r="3167" spans="12:12" x14ac:dyDescent="0.25">
      <c r="L3167" s="79" t="e">
        <f>VLOOKUP(H3167,'Doctors Data'!$I:$J,2,FALSE)</f>
        <v>#N/A</v>
      </c>
    </row>
    <row r="3168" spans="12:12" x14ac:dyDescent="0.25">
      <c r="L3168" s="79" t="e">
        <f>VLOOKUP(H3168,'Doctors Data'!$I:$J,2,FALSE)</f>
        <v>#N/A</v>
      </c>
    </row>
    <row r="3169" spans="12:12" x14ac:dyDescent="0.25">
      <c r="L3169" s="79" t="e">
        <f>VLOOKUP(H3169,'Doctors Data'!$I:$J,2,FALSE)</f>
        <v>#N/A</v>
      </c>
    </row>
    <row r="3170" spans="12:12" x14ac:dyDescent="0.25">
      <c r="L3170" s="79" t="e">
        <f>VLOOKUP(H3170,'Doctors Data'!$I:$J,2,FALSE)</f>
        <v>#N/A</v>
      </c>
    </row>
    <row r="3171" spans="12:12" x14ac:dyDescent="0.25">
      <c r="L3171" s="79" t="e">
        <f>VLOOKUP(H3171,'Doctors Data'!$I:$J,2,FALSE)</f>
        <v>#N/A</v>
      </c>
    </row>
    <row r="3172" spans="12:12" x14ac:dyDescent="0.25">
      <c r="L3172" s="79" t="e">
        <f>VLOOKUP(H3172,'Doctors Data'!$I:$J,2,FALSE)</f>
        <v>#N/A</v>
      </c>
    </row>
    <row r="3173" spans="12:12" x14ac:dyDescent="0.25">
      <c r="L3173" s="79" t="e">
        <f>VLOOKUP(H3173,'Doctors Data'!$I:$J,2,FALSE)</f>
        <v>#N/A</v>
      </c>
    </row>
    <row r="3174" spans="12:12" x14ac:dyDescent="0.25">
      <c r="L3174" s="79" t="e">
        <f>VLOOKUP(H3174,'Doctors Data'!$I:$J,2,FALSE)</f>
        <v>#N/A</v>
      </c>
    </row>
    <row r="3175" spans="12:12" x14ac:dyDescent="0.25">
      <c r="L3175" s="79" t="e">
        <f>VLOOKUP(H3175,'Doctors Data'!$I:$J,2,FALSE)</f>
        <v>#N/A</v>
      </c>
    </row>
    <row r="3176" spans="12:12" x14ac:dyDescent="0.25">
      <c r="L3176" s="79" t="e">
        <f>VLOOKUP(H3176,'Doctors Data'!$I:$J,2,FALSE)</f>
        <v>#N/A</v>
      </c>
    </row>
    <row r="3177" spans="12:12" x14ac:dyDescent="0.25">
      <c r="L3177" s="79" t="e">
        <f>VLOOKUP(H3177,'Doctors Data'!$I:$J,2,FALSE)</f>
        <v>#N/A</v>
      </c>
    </row>
    <row r="3178" spans="12:12" x14ac:dyDescent="0.25">
      <c r="L3178" s="79" t="e">
        <f>VLOOKUP(H3178,'Doctors Data'!$I:$J,2,FALSE)</f>
        <v>#N/A</v>
      </c>
    </row>
    <row r="3179" spans="12:12" x14ac:dyDescent="0.25">
      <c r="L3179" s="79" t="e">
        <f>VLOOKUP(H3179,'Doctors Data'!$I:$J,2,FALSE)</f>
        <v>#N/A</v>
      </c>
    </row>
    <row r="3180" spans="12:12" x14ac:dyDescent="0.25">
      <c r="L3180" s="79" t="e">
        <f>VLOOKUP(H3180,'Doctors Data'!$I:$J,2,FALSE)</f>
        <v>#N/A</v>
      </c>
    </row>
    <row r="3181" spans="12:12" x14ac:dyDescent="0.25">
      <c r="L3181" s="79" t="e">
        <f>VLOOKUP(H3181,'Doctors Data'!$I:$J,2,FALSE)</f>
        <v>#N/A</v>
      </c>
    </row>
    <row r="3182" spans="12:12" x14ac:dyDescent="0.25">
      <c r="L3182" s="79" t="e">
        <f>VLOOKUP(H3182,'Doctors Data'!$I:$J,2,FALSE)</f>
        <v>#N/A</v>
      </c>
    </row>
    <row r="3183" spans="12:12" x14ac:dyDescent="0.25">
      <c r="L3183" s="79" t="e">
        <f>VLOOKUP(H3183,'Doctors Data'!$I:$J,2,FALSE)</f>
        <v>#N/A</v>
      </c>
    </row>
    <row r="3184" spans="12:12" x14ac:dyDescent="0.25">
      <c r="L3184" s="79" t="e">
        <f>VLOOKUP(H3184,'Doctors Data'!$I:$J,2,FALSE)</f>
        <v>#N/A</v>
      </c>
    </row>
    <row r="3185" spans="12:12" x14ac:dyDescent="0.25">
      <c r="L3185" s="79" t="e">
        <f>VLOOKUP(H3185,'Doctors Data'!$I:$J,2,FALSE)</f>
        <v>#N/A</v>
      </c>
    </row>
    <row r="3186" spans="12:12" x14ac:dyDescent="0.25">
      <c r="L3186" s="79" t="e">
        <f>VLOOKUP(H3186,'Doctors Data'!$I:$J,2,FALSE)</f>
        <v>#N/A</v>
      </c>
    </row>
    <row r="3187" spans="12:12" x14ac:dyDescent="0.25">
      <c r="L3187" s="79" t="e">
        <f>VLOOKUP(H3187,'Doctors Data'!$I:$J,2,FALSE)</f>
        <v>#N/A</v>
      </c>
    </row>
    <row r="3188" spans="12:12" x14ac:dyDescent="0.25">
      <c r="L3188" s="79" t="e">
        <f>VLOOKUP(H3188,'Doctors Data'!$I:$J,2,FALSE)</f>
        <v>#N/A</v>
      </c>
    </row>
    <row r="3189" spans="12:12" x14ac:dyDescent="0.25">
      <c r="L3189" s="79" t="e">
        <f>VLOOKUP(H3189,'Doctors Data'!$I:$J,2,FALSE)</f>
        <v>#N/A</v>
      </c>
    </row>
    <row r="3190" spans="12:12" x14ac:dyDescent="0.25">
      <c r="L3190" s="79" t="e">
        <f>VLOOKUP(H3190,'Doctors Data'!$I:$J,2,FALSE)</f>
        <v>#N/A</v>
      </c>
    </row>
    <row r="3191" spans="12:12" x14ac:dyDescent="0.25">
      <c r="L3191" s="79" t="e">
        <f>VLOOKUP(H3191,'Doctors Data'!$I:$J,2,FALSE)</f>
        <v>#N/A</v>
      </c>
    </row>
    <row r="3192" spans="12:12" x14ac:dyDescent="0.25">
      <c r="L3192" s="79" t="e">
        <f>VLOOKUP(H3192,'Doctors Data'!$I:$J,2,FALSE)</f>
        <v>#N/A</v>
      </c>
    </row>
    <row r="3193" spans="12:12" x14ac:dyDescent="0.25">
      <c r="L3193" s="79" t="e">
        <f>VLOOKUP(H3193,'Doctors Data'!$I:$J,2,FALSE)</f>
        <v>#N/A</v>
      </c>
    </row>
    <row r="3194" spans="12:12" x14ac:dyDescent="0.25">
      <c r="L3194" s="79" t="e">
        <f>VLOOKUP(H3194,'Doctors Data'!$I:$J,2,FALSE)</f>
        <v>#N/A</v>
      </c>
    </row>
    <row r="3195" spans="12:12" x14ac:dyDescent="0.25">
      <c r="L3195" s="79" t="e">
        <f>VLOOKUP(H3195,'Doctors Data'!$I:$J,2,FALSE)</f>
        <v>#N/A</v>
      </c>
    </row>
    <row r="3196" spans="12:12" x14ac:dyDescent="0.25">
      <c r="L3196" s="79" t="e">
        <f>VLOOKUP(H3196,'Doctors Data'!$I:$J,2,FALSE)</f>
        <v>#N/A</v>
      </c>
    </row>
    <row r="3197" spans="12:12" x14ac:dyDescent="0.25">
      <c r="L3197" s="79" t="e">
        <f>VLOOKUP(H3197,'Doctors Data'!$I:$J,2,FALSE)</f>
        <v>#N/A</v>
      </c>
    </row>
    <row r="3198" spans="12:12" x14ac:dyDescent="0.25">
      <c r="L3198" s="79" t="e">
        <f>VLOOKUP(H3198,'Doctors Data'!$I:$J,2,FALSE)</f>
        <v>#N/A</v>
      </c>
    </row>
    <row r="3199" spans="12:12" x14ac:dyDescent="0.25">
      <c r="L3199" s="79" t="e">
        <f>VLOOKUP(H3199,'Doctors Data'!$I:$J,2,FALSE)</f>
        <v>#N/A</v>
      </c>
    </row>
    <row r="3200" spans="12:12" x14ac:dyDescent="0.25">
      <c r="L3200" s="79" t="e">
        <f>VLOOKUP(H3200,'Doctors Data'!$I:$J,2,FALSE)</f>
        <v>#N/A</v>
      </c>
    </row>
    <row r="3201" spans="12:12" x14ac:dyDescent="0.25">
      <c r="L3201" s="79" t="e">
        <f>VLOOKUP(H3201,'Doctors Data'!$I:$J,2,FALSE)</f>
        <v>#N/A</v>
      </c>
    </row>
    <row r="3202" spans="12:12" x14ac:dyDescent="0.25">
      <c r="L3202" s="79" t="e">
        <f>VLOOKUP(H3202,'Doctors Data'!$I:$J,2,FALSE)</f>
        <v>#N/A</v>
      </c>
    </row>
    <row r="3203" spans="12:12" x14ac:dyDescent="0.25">
      <c r="L3203" s="79" t="e">
        <f>VLOOKUP(H3203,'Doctors Data'!$I:$J,2,FALSE)</f>
        <v>#N/A</v>
      </c>
    </row>
    <row r="3204" spans="12:12" x14ac:dyDescent="0.25">
      <c r="L3204" s="79" t="e">
        <f>VLOOKUP(H3204,'Doctors Data'!$I:$J,2,FALSE)</f>
        <v>#N/A</v>
      </c>
    </row>
    <row r="3205" spans="12:12" x14ac:dyDescent="0.25">
      <c r="L3205" s="79" t="e">
        <f>VLOOKUP(H3205,'Doctors Data'!$I:$J,2,FALSE)</f>
        <v>#N/A</v>
      </c>
    </row>
    <row r="3206" spans="12:12" x14ac:dyDescent="0.25">
      <c r="L3206" s="79" t="e">
        <f>VLOOKUP(H3206,'Doctors Data'!$I:$J,2,FALSE)</f>
        <v>#N/A</v>
      </c>
    </row>
    <row r="3207" spans="12:12" x14ac:dyDescent="0.25">
      <c r="L3207" s="79" t="e">
        <f>VLOOKUP(H3207,'Doctors Data'!$I:$J,2,FALSE)</f>
        <v>#N/A</v>
      </c>
    </row>
    <row r="3208" spans="12:12" x14ac:dyDescent="0.25">
      <c r="L3208" s="79" t="e">
        <f>VLOOKUP(H3208,'Doctors Data'!$I:$J,2,FALSE)</f>
        <v>#N/A</v>
      </c>
    </row>
    <row r="3209" spans="12:12" x14ac:dyDescent="0.25">
      <c r="L3209" s="79" t="e">
        <f>VLOOKUP(H3209,'Doctors Data'!$I:$J,2,FALSE)</f>
        <v>#N/A</v>
      </c>
    </row>
    <row r="3210" spans="12:12" x14ac:dyDescent="0.25">
      <c r="L3210" s="79" t="e">
        <f>VLOOKUP(H3210,'Doctors Data'!$I:$J,2,FALSE)</f>
        <v>#N/A</v>
      </c>
    </row>
    <row r="3211" spans="12:12" x14ac:dyDescent="0.25">
      <c r="L3211" s="79" t="e">
        <f>VLOOKUP(H3211,'Doctors Data'!$I:$J,2,FALSE)</f>
        <v>#N/A</v>
      </c>
    </row>
    <row r="3212" spans="12:12" x14ac:dyDescent="0.25">
      <c r="L3212" s="79" t="e">
        <f>VLOOKUP(H3212,'Doctors Data'!$I:$J,2,FALSE)</f>
        <v>#N/A</v>
      </c>
    </row>
    <row r="3213" spans="12:12" x14ac:dyDescent="0.25">
      <c r="L3213" s="79" t="e">
        <f>VLOOKUP(H3213,'Doctors Data'!$I:$J,2,FALSE)</f>
        <v>#N/A</v>
      </c>
    </row>
    <row r="3214" spans="12:12" x14ac:dyDescent="0.25">
      <c r="L3214" s="79" t="e">
        <f>VLOOKUP(H3214,'Doctors Data'!$I:$J,2,FALSE)</f>
        <v>#N/A</v>
      </c>
    </row>
    <row r="3215" spans="12:12" x14ac:dyDescent="0.25">
      <c r="L3215" s="79" t="e">
        <f>VLOOKUP(H3215,'Doctors Data'!$I:$J,2,FALSE)</f>
        <v>#N/A</v>
      </c>
    </row>
    <row r="3216" spans="12:12" x14ac:dyDescent="0.25">
      <c r="L3216" s="79" t="e">
        <f>VLOOKUP(H3216,'Doctors Data'!$I:$J,2,FALSE)</f>
        <v>#N/A</v>
      </c>
    </row>
    <row r="3217" spans="12:12" x14ac:dyDescent="0.25">
      <c r="L3217" s="79" t="e">
        <f>VLOOKUP(H3217,'Doctors Data'!$I:$J,2,FALSE)</f>
        <v>#N/A</v>
      </c>
    </row>
    <row r="3218" spans="12:12" x14ac:dyDescent="0.25">
      <c r="L3218" s="79" t="e">
        <f>VLOOKUP(H3218,'Doctors Data'!$I:$J,2,FALSE)</f>
        <v>#N/A</v>
      </c>
    </row>
    <row r="3219" spans="12:12" x14ac:dyDescent="0.25">
      <c r="L3219" s="79" t="e">
        <f>VLOOKUP(H3219,'Doctors Data'!$I:$J,2,FALSE)</f>
        <v>#N/A</v>
      </c>
    </row>
    <row r="3220" spans="12:12" x14ac:dyDescent="0.25">
      <c r="L3220" s="79" t="e">
        <f>VLOOKUP(H3220,'Doctors Data'!$I:$J,2,FALSE)</f>
        <v>#N/A</v>
      </c>
    </row>
    <row r="3221" spans="12:12" x14ac:dyDescent="0.25">
      <c r="L3221" s="79" t="e">
        <f>VLOOKUP(H3221,'Doctors Data'!$I:$J,2,FALSE)</f>
        <v>#N/A</v>
      </c>
    </row>
    <row r="3222" spans="12:12" x14ac:dyDescent="0.25">
      <c r="L3222" s="79" t="e">
        <f>VLOOKUP(H3222,'Doctors Data'!$I:$J,2,FALSE)</f>
        <v>#N/A</v>
      </c>
    </row>
    <row r="3223" spans="12:12" x14ac:dyDescent="0.25">
      <c r="L3223" s="79" t="e">
        <f>VLOOKUP(H3223,'Doctors Data'!$I:$J,2,FALSE)</f>
        <v>#N/A</v>
      </c>
    </row>
    <row r="3224" spans="12:12" x14ac:dyDescent="0.25">
      <c r="L3224" s="79" t="e">
        <f>VLOOKUP(H3224,'Doctors Data'!$I:$J,2,FALSE)</f>
        <v>#N/A</v>
      </c>
    </row>
    <row r="3225" spans="12:12" x14ac:dyDescent="0.25">
      <c r="L3225" s="79" t="e">
        <f>VLOOKUP(H3225,'Doctors Data'!$I:$J,2,FALSE)</f>
        <v>#N/A</v>
      </c>
    </row>
    <row r="3226" spans="12:12" x14ac:dyDescent="0.25">
      <c r="L3226" s="79" t="e">
        <f>VLOOKUP(H3226,'Doctors Data'!$I:$J,2,FALSE)</f>
        <v>#N/A</v>
      </c>
    </row>
    <row r="3227" spans="12:12" x14ac:dyDescent="0.25">
      <c r="L3227" s="79" t="e">
        <f>VLOOKUP(H3227,'Doctors Data'!$I:$J,2,FALSE)</f>
        <v>#N/A</v>
      </c>
    </row>
    <row r="3228" spans="12:12" x14ac:dyDescent="0.25">
      <c r="L3228" s="79" t="e">
        <f>VLOOKUP(H3228,'Doctors Data'!$I:$J,2,FALSE)</f>
        <v>#N/A</v>
      </c>
    </row>
    <row r="3229" spans="12:12" x14ac:dyDescent="0.25">
      <c r="L3229" s="79" t="e">
        <f>VLOOKUP(H3229,'Doctors Data'!$I:$J,2,FALSE)</f>
        <v>#N/A</v>
      </c>
    </row>
    <row r="3230" spans="12:12" x14ac:dyDescent="0.25">
      <c r="L3230" s="79" t="e">
        <f>VLOOKUP(H3230,'Doctors Data'!$I:$J,2,FALSE)</f>
        <v>#N/A</v>
      </c>
    </row>
    <row r="3231" spans="12:12" x14ac:dyDescent="0.25">
      <c r="L3231" s="79" t="e">
        <f>VLOOKUP(H3231,'Doctors Data'!$I:$J,2,FALSE)</f>
        <v>#N/A</v>
      </c>
    </row>
    <row r="3232" spans="12:12" x14ac:dyDescent="0.25">
      <c r="L3232" s="79" t="e">
        <f>VLOOKUP(H3232,'Doctors Data'!$I:$J,2,FALSE)</f>
        <v>#N/A</v>
      </c>
    </row>
    <row r="3233" spans="12:12" x14ac:dyDescent="0.25">
      <c r="L3233" s="79" t="e">
        <f>VLOOKUP(H3233,'Doctors Data'!$I:$J,2,FALSE)</f>
        <v>#N/A</v>
      </c>
    </row>
    <row r="3234" spans="12:12" x14ac:dyDescent="0.25">
      <c r="L3234" s="79" t="e">
        <f>VLOOKUP(H3234,'Doctors Data'!$I:$J,2,FALSE)</f>
        <v>#N/A</v>
      </c>
    </row>
    <row r="3235" spans="12:12" x14ac:dyDescent="0.25">
      <c r="L3235" s="79" t="e">
        <f>VLOOKUP(H3235,'Doctors Data'!$I:$J,2,FALSE)</f>
        <v>#N/A</v>
      </c>
    </row>
    <row r="3236" spans="12:12" x14ac:dyDescent="0.25">
      <c r="L3236" s="79" t="e">
        <f>VLOOKUP(H3236,'Doctors Data'!$I:$J,2,FALSE)</f>
        <v>#N/A</v>
      </c>
    </row>
    <row r="3237" spans="12:12" x14ac:dyDescent="0.25">
      <c r="L3237" s="79" t="e">
        <f>VLOOKUP(H3237,'Doctors Data'!$I:$J,2,FALSE)</f>
        <v>#N/A</v>
      </c>
    </row>
    <row r="3238" spans="12:12" x14ac:dyDescent="0.25">
      <c r="L3238" s="79" t="e">
        <f>VLOOKUP(H3238,'Doctors Data'!$I:$J,2,FALSE)</f>
        <v>#N/A</v>
      </c>
    </row>
    <row r="3239" spans="12:12" x14ac:dyDescent="0.25">
      <c r="L3239" s="79" t="e">
        <f>VLOOKUP(H3239,'Doctors Data'!$I:$J,2,FALSE)</f>
        <v>#N/A</v>
      </c>
    </row>
    <row r="3240" spans="12:12" x14ac:dyDescent="0.25">
      <c r="L3240" s="79" t="e">
        <f>VLOOKUP(H3240,'Doctors Data'!$I:$J,2,FALSE)</f>
        <v>#N/A</v>
      </c>
    </row>
    <row r="3241" spans="12:12" x14ac:dyDescent="0.25">
      <c r="L3241" s="79" t="e">
        <f>VLOOKUP(H3241,'Doctors Data'!$I:$J,2,FALSE)</f>
        <v>#N/A</v>
      </c>
    </row>
    <row r="3242" spans="12:12" x14ac:dyDescent="0.25">
      <c r="L3242" s="79" t="e">
        <f>VLOOKUP(H3242,'Doctors Data'!$I:$J,2,FALSE)</f>
        <v>#N/A</v>
      </c>
    </row>
    <row r="3243" spans="12:12" x14ac:dyDescent="0.25">
      <c r="L3243" s="79" t="e">
        <f>VLOOKUP(H3243,'Doctors Data'!$I:$J,2,FALSE)</f>
        <v>#N/A</v>
      </c>
    </row>
    <row r="3244" spans="12:12" x14ac:dyDescent="0.25">
      <c r="L3244" s="79" t="e">
        <f>VLOOKUP(H3244,'Doctors Data'!$I:$J,2,FALSE)</f>
        <v>#N/A</v>
      </c>
    </row>
    <row r="3245" spans="12:12" x14ac:dyDescent="0.25">
      <c r="L3245" s="79" t="e">
        <f>VLOOKUP(H3245,'Doctors Data'!$I:$J,2,FALSE)</f>
        <v>#N/A</v>
      </c>
    </row>
    <row r="3246" spans="12:12" x14ac:dyDescent="0.25">
      <c r="L3246" s="79" t="e">
        <f>VLOOKUP(H3246,'Doctors Data'!$I:$J,2,FALSE)</f>
        <v>#N/A</v>
      </c>
    </row>
    <row r="3247" spans="12:12" x14ac:dyDescent="0.25">
      <c r="L3247" s="79" t="e">
        <f>VLOOKUP(H3247,'Doctors Data'!$I:$J,2,FALSE)</f>
        <v>#N/A</v>
      </c>
    </row>
    <row r="3248" spans="12:12" x14ac:dyDescent="0.25">
      <c r="L3248" s="79" t="e">
        <f>VLOOKUP(H3248,'Doctors Data'!$I:$J,2,FALSE)</f>
        <v>#N/A</v>
      </c>
    </row>
    <row r="3249" spans="12:12" x14ac:dyDescent="0.25">
      <c r="L3249" s="79" t="e">
        <f>VLOOKUP(H3249,'Doctors Data'!$I:$J,2,FALSE)</f>
        <v>#N/A</v>
      </c>
    </row>
    <row r="3250" spans="12:12" x14ac:dyDescent="0.25">
      <c r="L3250" s="79" t="e">
        <f>VLOOKUP(H3250,'Doctors Data'!$I:$J,2,FALSE)</f>
        <v>#N/A</v>
      </c>
    </row>
    <row r="3251" spans="12:12" x14ac:dyDescent="0.25">
      <c r="L3251" s="79" t="e">
        <f>VLOOKUP(H3251,'Doctors Data'!$I:$J,2,FALSE)</f>
        <v>#N/A</v>
      </c>
    </row>
    <row r="3252" spans="12:12" x14ac:dyDescent="0.25">
      <c r="L3252" s="79" t="e">
        <f>VLOOKUP(H3252,'Doctors Data'!$I:$J,2,FALSE)</f>
        <v>#N/A</v>
      </c>
    </row>
    <row r="3253" spans="12:12" x14ac:dyDescent="0.25">
      <c r="L3253" s="79" t="e">
        <f>VLOOKUP(H3253,'Doctors Data'!$I:$J,2,FALSE)</f>
        <v>#N/A</v>
      </c>
    </row>
    <row r="3254" spans="12:12" x14ac:dyDescent="0.25">
      <c r="L3254" s="79" t="e">
        <f>VLOOKUP(H3254,'Doctors Data'!$I:$J,2,FALSE)</f>
        <v>#N/A</v>
      </c>
    </row>
    <row r="3255" spans="12:12" x14ac:dyDescent="0.25">
      <c r="L3255" s="79" t="e">
        <f>VLOOKUP(H3255,'Doctors Data'!$I:$J,2,FALSE)</f>
        <v>#N/A</v>
      </c>
    </row>
    <row r="3256" spans="12:12" x14ac:dyDescent="0.25">
      <c r="L3256" s="79" t="e">
        <f>VLOOKUP(H3256,'Doctors Data'!$I:$J,2,FALSE)</f>
        <v>#N/A</v>
      </c>
    </row>
    <row r="3257" spans="12:12" x14ac:dyDescent="0.25">
      <c r="L3257" s="79" t="e">
        <f>VLOOKUP(H3257,'Doctors Data'!$I:$J,2,FALSE)</f>
        <v>#N/A</v>
      </c>
    </row>
    <row r="3258" spans="12:12" x14ac:dyDescent="0.25">
      <c r="L3258" s="79" t="e">
        <f>VLOOKUP(H3258,'Doctors Data'!$I:$J,2,FALSE)</f>
        <v>#N/A</v>
      </c>
    </row>
    <row r="3259" spans="12:12" x14ac:dyDescent="0.25">
      <c r="L3259" s="79" t="e">
        <f>VLOOKUP(H3259,'Doctors Data'!$I:$J,2,FALSE)</f>
        <v>#N/A</v>
      </c>
    </row>
    <row r="3260" spans="12:12" x14ac:dyDescent="0.25">
      <c r="L3260" s="79" t="e">
        <f>VLOOKUP(H3260,'Doctors Data'!$I:$J,2,FALSE)</f>
        <v>#N/A</v>
      </c>
    </row>
    <row r="3261" spans="12:12" x14ac:dyDescent="0.25">
      <c r="L3261" s="79" t="e">
        <f>VLOOKUP(H3261,'Doctors Data'!$I:$J,2,FALSE)</f>
        <v>#N/A</v>
      </c>
    </row>
    <row r="3262" spans="12:12" x14ac:dyDescent="0.25">
      <c r="L3262" s="79" t="e">
        <f>VLOOKUP(H3262,'Doctors Data'!$I:$J,2,FALSE)</f>
        <v>#N/A</v>
      </c>
    </row>
    <row r="3263" spans="12:12" x14ac:dyDescent="0.25">
      <c r="L3263" s="79" t="e">
        <f>VLOOKUP(H3263,'Doctors Data'!$I:$J,2,FALSE)</f>
        <v>#N/A</v>
      </c>
    </row>
    <row r="3264" spans="12:12" x14ac:dyDescent="0.25">
      <c r="L3264" s="79" t="e">
        <f>VLOOKUP(H3264,'Doctors Data'!$I:$J,2,FALSE)</f>
        <v>#N/A</v>
      </c>
    </row>
    <row r="3265" spans="12:12" x14ac:dyDescent="0.25">
      <c r="L3265" s="79" t="e">
        <f>VLOOKUP(H3265,'Doctors Data'!$I:$J,2,FALSE)</f>
        <v>#N/A</v>
      </c>
    </row>
    <row r="3266" spans="12:12" x14ac:dyDescent="0.25">
      <c r="L3266" s="79" t="e">
        <f>VLOOKUP(H3266,'Doctors Data'!$I:$J,2,FALSE)</f>
        <v>#N/A</v>
      </c>
    </row>
    <row r="3267" spans="12:12" x14ac:dyDescent="0.25">
      <c r="L3267" s="79" t="e">
        <f>VLOOKUP(H3267,'Doctors Data'!$I:$J,2,FALSE)</f>
        <v>#N/A</v>
      </c>
    </row>
    <row r="3268" spans="12:12" x14ac:dyDescent="0.25">
      <c r="L3268" s="79" t="e">
        <f>VLOOKUP(H3268,'Doctors Data'!$I:$J,2,FALSE)</f>
        <v>#N/A</v>
      </c>
    </row>
    <row r="3269" spans="12:12" x14ac:dyDescent="0.25">
      <c r="L3269" s="79" t="e">
        <f>VLOOKUP(H3269,'Doctors Data'!$I:$J,2,FALSE)</f>
        <v>#N/A</v>
      </c>
    </row>
    <row r="3270" spans="12:12" x14ac:dyDescent="0.25">
      <c r="L3270" s="79" t="e">
        <f>VLOOKUP(H3270,'Doctors Data'!$I:$J,2,FALSE)</f>
        <v>#N/A</v>
      </c>
    </row>
    <row r="3271" spans="12:12" x14ac:dyDescent="0.25">
      <c r="L3271" s="79" t="e">
        <f>VLOOKUP(H3271,'Doctors Data'!$I:$J,2,FALSE)</f>
        <v>#N/A</v>
      </c>
    </row>
    <row r="3272" spans="12:12" x14ac:dyDescent="0.25">
      <c r="L3272" s="79" t="e">
        <f>VLOOKUP(H3272,'Doctors Data'!$I:$J,2,FALSE)</f>
        <v>#N/A</v>
      </c>
    </row>
    <row r="3273" spans="12:12" x14ac:dyDescent="0.25">
      <c r="L3273" s="79" t="e">
        <f>VLOOKUP(H3273,'Doctors Data'!$I:$J,2,FALSE)</f>
        <v>#N/A</v>
      </c>
    </row>
    <row r="3274" spans="12:12" x14ac:dyDescent="0.25">
      <c r="L3274" s="79" t="e">
        <f>VLOOKUP(H3274,'Doctors Data'!$I:$J,2,FALSE)</f>
        <v>#N/A</v>
      </c>
    </row>
    <row r="3275" spans="12:12" x14ac:dyDescent="0.25">
      <c r="L3275" s="79" t="e">
        <f>VLOOKUP(H3275,'Doctors Data'!$I:$J,2,FALSE)</f>
        <v>#N/A</v>
      </c>
    </row>
    <row r="3276" spans="12:12" x14ac:dyDescent="0.25">
      <c r="L3276" s="79" t="e">
        <f>VLOOKUP(H3276,'Doctors Data'!$I:$J,2,FALSE)</f>
        <v>#N/A</v>
      </c>
    </row>
    <row r="3277" spans="12:12" x14ac:dyDescent="0.25">
      <c r="L3277" s="79" t="e">
        <f>VLOOKUP(H3277,'Doctors Data'!$I:$J,2,FALSE)</f>
        <v>#N/A</v>
      </c>
    </row>
    <row r="3278" spans="12:12" x14ac:dyDescent="0.25">
      <c r="L3278" s="79" t="e">
        <f>VLOOKUP(H3278,'Doctors Data'!$I:$J,2,FALSE)</f>
        <v>#N/A</v>
      </c>
    </row>
    <row r="3279" spans="12:12" x14ac:dyDescent="0.25">
      <c r="L3279" s="79" t="e">
        <f>VLOOKUP(H3279,'Doctors Data'!$I:$J,2,FALSE)</f>
        <v>#N/A</v>
      </c>
    </row>
    <row r="3280" spans="12:12" x14ac:dyDescent="0.25">
      <c r="L3280" s="79" t="e">
        <f>VLOOKUP(H3280,'Doctors Data'!$I:$J,2,FALSE)</f>
        <v>#N/A</v>
      </c>
    </row>
    <row r="3281" spans="12:12" x14ac:dyDescent="0.25">
      <c r="L3281" s="79" t="e">
        <f>VLOOKUP(H3281,'Doctors Data'!$I:$J,2,FALSE)</f>
        <v>#N/A</v>
      </c>
    </row>
    <row r="3282" spans="12:12" x14ac:dyDescent="0.25">
      <c r="L3282" s="79" t="e">
        <f>VLOOKUP(H3282,'Doctors Data'!$I:$J,2,FALSE)</f>
        <v>#N/A</v>
      </c>
    </row>
    <row r="3283" spans="12:12" x14ac:dyDescent="0.25">
      <c r="L3283" s="79" t="e">
        <f>VLOOKUP(H3283,'Doctors Data'!$I:$J,2,FALSE)</f>
        <v>#N/A</v>
      </c>
    </row>
    <row r="3284" spans="12:12" x14ac:dyDescent="0.25">
      <c r="L3284" s="79" t="e">
        <f>VLOOKUP(H3284,'Doctors Data'!$I:$J,2,FALSE)</f>
        <v>#N/A</v>
      </c>
    </row>
    <row r="3285" spans="12:12" x14ac:dyDescent="0.25">
      <c r="L3285" s="79" t="e">
        <f>VLOOKUP(H3285,'Doctors Data'!$I:$J,2,FALSE)</f>
        <v>#N/A</v>
      </c>
    </row>
    <row r="3286" spans="12:12" x14ac:dyDescent="0.25">
      <c r="L3286" s="79" t="e">
        <f>VLOOKUP(H3286,'Doctors Data'!$I:$J,2,FALSE)</f>
        <v>#N/A</v>
      </c>
    </row>
    <row r="3287" spans="12:12" x14ac:dyDescent="0.25">
      <c r="L3287" s="79" t="e">
        <f>VLOOKUP(H3287,'Doctors Data'!$I:$J,2,FALSE)</f>
        <v>#N/A</v>
      </c>
    </row>
    <row r="3288" spans="12:12" x14ac:dyDescent="0.25">
      <c r="L3288" s="79" t="e">
        <f>VLOOKUP(H3288,'Doctors Data'!$I:$J,2,FALSE)</f>
        <v>#N/A</v>
      </c>
    </row>
    <row r="3289" spans="12:12" x14ac:dyDescent="0.25">
      <c r="L3289" s="79" t="e">
        <f>VLOOKUP(H3289,'Doctors Data'!$I:$J,2,FALSE)</f>
        <v>#N/A</v>
      </c>
    </row>
    <row r="3290" spans="12:12" x14ac:dyDescent="0.25">
      <c r="L3290" s="79" t="e">
        <f>VLOOKUP(H3290,'Doctors Data'!$I:$J,2,FALSE)</f>
        <v>#N/A</v>
      </c>
    </row>
    <row r="3291" spans="12:12" x14ac:dyDescent="0.25">
      <c r="L3291" s="79" t="e">
        <f>VLOOKUP(H3291,'Doctors Data'!$I:$J,2,FALSE)</f>
        <v>#N/A</v>
      </c>
    </row>
    <row r="3292" spans="12:12" x14ac:dyDescent="0.25">
      <c r="L3292" s="79" t="e">
        <f>VLOOKUP(H3292,'Doctors Data'!$I:$J,2,FALSE)</f>
        <v>#N/A</v>
      </c>
    </row>
    <row r="3293" spans="12:12" x14ac:dyDescent="0.25">
      <c r="L3293" s="79" t="e">
        <f>VLOOKUP(H3293,'Doctors Data'!$I:$J,2,FALSE)</f>
        <v>#N/A</v>
      </c>
    </row>
    <row r="3294" spans="12:12" x14ac:dyDescent="0.25">
      <c r="L3294" s="79" t="e">
        <f>VLOOKUP(H3294,'Doctors Data'!$I:$J,2,FALSE)</f>
        <v>#N/A</v>
      </c>
    </row>
    <row r="3295" spans="12:12" x14ac:dyDescent="0.25">
      <c r="L3295" s="79" t="e">
        <f>VLOOKUP(H3295,'Doctors Data'!$I:$J,2,FALSE)</f>
        <v>#N/A</v>
      </c>
    </row>
    <row r="3296" spans="12:12" x14ac:dyDescent="0.25">
      <c r="L3296" s="79" t="e">
        <f>VLOOKUP(H3296,'Doctors Data'!$I:$J,2,FALSE)</f>
        <v>#N/A</v>
      </c>
    </row>
    <row r="3297" spans="12:12" x14ac:dyDescent="0.25">
      <c r="L3297" s="79" t="e">
        <f>VLOOKUP(H3297,'Doctors Data'!$I:$J,2,FALSE)</f>
        <v>#N/A</v>
      </c>
    </row>
    <row r="3298" spans="12:12" x14ac:dyDescent="0.25">
      <c r="L3298" s="79" t="e">
        <f>VLOOKUP(H3298,'Doctors Data'!$I:$J,2,FALSE)</f>
        <v>#N/A</v>
      </c>
    </row>
    <row r="3299" spans="12:12" x14ac:dyDescent="0.25">
      <c r="L3299" s="79" t="e">
        <f>VLOOKUP(H3299,'Doctors Data'!$I:$J,2,FALSE)</f>
        <v>#N/A</v>
      </c>
    </row>
    <row r="3300" spans="12:12" x14ac:dyDescent="0.25">
      <c r="L3300" s="79" t="e">
        <f>VLOOKUP(H3300,'Doctors Data'!$I:$J,2,FALSE)</f>
        <v>#N/A</v>
      </c>
    </row>
    <row r="3301" spans="12:12" x14ac:dyDescent="0.25">
      <c r="L3301" s="79" t="e">
        <f>VLOOKUP(H3301,'Doctors Data'!$I:$J,2,FALSE)</f>
        <v>#N/A</v>
      </c>
    </row>
    <row r="3302" spans="12:12" x14ac:dyDescent="0.25">
      <c r="L3302" s="79" t="e">
        <f>VLOOKUP(H3302,'Doctors Data'!$I:$J,2,FALSE)</f>
        <v>#N/A</v>
      </c>
    </row>
    <row r="3303" spans="12:12" x14ac:dyDescent="0.25">
      <c r="L3303" s="79" t="e">
        <f>VLOOKUP(H3303,'Doctors Data'!$I:$J,2,FALSE)</f>
        <v>#N/A</v>
      </c>
    </row>
    <row r="3304" spans="12:12" x14ac:dyDescent="0.25">
      <c r="L3304" s="79" t="e">
        <f>VLOOKUP(H3304,'Doctors Data'!$I:$J,2,FALSE)</f>
        <v>#N/A</v>
      </c>
    </row>
    <row r="3305" spans="12:12" x14ac:dyDescent="0.25">
      <c r="L3305" s="79" t="e">
        <f>VLOOKUP(H3305,'Doctors Data'!$I:$J,2,FALSE)</f>
        <v>#N/A</v>
      </c>
    </row>
    <row r="3306" spans="12:12" x14ac:dyDescent="0.25">
      <c r="L3306" s="79" t="e">
        <f>VLOOKUP(H3306,'Doctors Data'!$I:$J,2,FALSE)</f>
        <v>#N/A</v>
      </c>
    </row>
    <row r="3307" spans="12:12" x14ac:dyDescent="0.25">
      <c r="L3307" s="79" t="e">
        <f>VLOOKUP(H3307,'Doctors Data'!$I:$J,2,FALSE)</f>
        <v>#N/A</v>
      </c>
    </row>
    <row r="3308" spans="12:12" x14ac:dyDescent="0.25">
      <c r="L3308" s="79" t="e">
        <f>VLOOKUP(H3308,'Doctors Data'!$I:$J,2,FALSE)</f>
        <v>#N/A</v>
      </c>
    </row>
    <row r="3309" spans="12:12" x14ac:dyDescent="0.25">
      <c r="L3309" s="79" t="e">
        <f>VLOOKUP(H3309,'Doctors Data'!$I:$J,2,FALSE)</f>
        <v>#N/A</v>
      </c>
    </row>
    <row r="3310" spans="12:12" x14ac:dyDescent="0.25">
      <c r="L3310" s="79" t="e">
        <f>VLOOKUP(H3310,'Doctors Data'!$I:$J,2,FALSE)</f>
        <v>#N/A</v>
      </c>
    </row>
    <row r="3311" spans="12:12" x14ac:dyDescent="0.25">
      <c r="L3311" s="79" t="e">
        <f>VLOOKUP(H3311,'Doctors Data'!$I:$J,2,FALSE)</f>
        <v>#N/A</v>
      </c>
    </row>
    <row r="3312" spans="12:12" x14ac:dyDescent="0.25">
      <c r="L3312" s="79" t="e">
        <f>VLOOKUP(H3312,'Doctors Data'!$I:$J,2,FALSE)</f>
        <v>#N/A</v>
      </c>
    </row>
    <row r="3313" spans="12:12" x14ac:dyDescent="0.25">
      <c r="L3313" s="79" t="e">
        <f>VLOOKUP(H3313,'Doctors Data'!$I:$J,2,FALSE)</f>
        <v>#N/A</v>
      </c>
    </row>
    <row r="3314" spans="12:12" x14ac:dyDescent="0.25">
      <c r="L3314" s="79" t="e">
        <f>VLOOKUP(H3314,'Doctors Data'!$I:$J,2,FALSE)</f>
        <v>#N/A</v>
      </c>
    </row>
    <row r="3315" spans="12:12" x14ac:dyDescent="0.25">
      <c r="L3315" s="79" t="e">
        <f>VLOOKUP(H3315,'Doctors Data'!$I:$J,2,FALSE)</f>
        <v>#N/A</v>
      </c>
    </row>
    <row r="3316" spans="12:12" x14ac:dyDescent="0.25">
      <c r="L3316" s="79" t="e">
        <f>VLOOKUP(H3316,'Doctors Data'!$I:$J,2,FALSE)</f>
        <v>#N/A</v>
      </c>
    </row>
    <row r="3317" spans="12:12" x14ac:dyDescent="0.25">
      <c r="L3317" s="79" t="e">
        <f>VLOOKUP(H3317,'Doctors Data'!$I:$J,2,FALSE)</f>
        <v>#N/A</v>
      </c>
    </row>
    <row r="3318" spans="12:12" x14ac:dyDescent="0.25">
      <c r="L3318" s="79" t="e">
        <f>VLOOKUP(H3318,'Doctors Data'!$I:$J,2,FALSE)</f>
        <v>#N/A</v>
      </c>
    </row>
    <row r="3319" spans="12:12" x14ac:dyDescent="0.25">
      <c r="L3319" s="79" t="e">
        <f>VLOOKUP(H3319,'Doctors Data'!$I:$J,2,FALSE)</f>
        <v>#N/A</v>
      </c>
    </row>
    <row r="3320" spans="12:12" x14ac:dyDescent="0.25">
      <c r="L3320" s="79" t="e">
        <f>VLOOKUP(H3320,'Doctors Data'!$I:$J,2,FALSE)</f>
        <v>#N/A</v>
      </c>
    </row>
    <row r="3321" spans="12:12" x14ac:dyDescent="0.25">
      <c r="L3321" s="79" t="e">
        <f>VLOOKUP(H3321,'Doctors Data'!$I:$J,2,FALSE)</f>
        <v>#N/A</v>
      </c>
    </row>
    <row r="3322" spans="12:12" x14ac:dyDescent="0.25">
      <c r="L3322" s="79" t="e">
        <f>VLOOKUP(H3322,'Doctors Data'!$I:$J,2,FALSE)</f>
        <v>#N/A</v>
      </c>
    </row>
    <row r="3323" spans="12:12" x14ac:dyDescent="0.25">
      <c r="L3323" s="79" t="e">
        <f>VLOOKUP(H3323,'Doctors Data'!$I:$J,2,FALSE)</f>
        <v>#N/A</v>
      </c>
    </row>
    <row r="3324" spans="12:12" x14ac:dyDescent="0.25">
      <c r="L3324" s="79" t="e">
        <f>VLOOKUP(H3324,'Doctors Data'!$I:$J,2,FALSE)</f>
        <v>#N/A</v>
      </c>
    </row>
    <row r="3325" spans="12:12" x14ac:dyDescent="0.25">
      <c r="L3325" s="79" t="e">
        <f>VLOOKUP(H3325,'Doctors Data'!$I:$J,2,FALSE)</f>
        <v>#N/A</v>
      </c>
    </row>
    <row r="3326" spans="12:12" x14ac:dyDescent="0.25">
      <c r="L3326" s="79" t="e">
        <f>VLOOKUP(H3326,'Doctors Data'!$I:$J,2,FALSE)</f>
        <v>#N/A</v>
      </c>
    </row>
    <row r="3327" spans="12:12" x14ac:dyDescent="0.25">
      <c r="L3327" s="79" t="e">
        <f>VLOOKUP(H3327,'Doctors Data'!$I:$J,2,FALSE)</f>
        <v>#N/A</v>
      </c>
    </row>
    <row r="3328" spans="12:12" x14ac:dyDescent="0.25">
      <c r="L3328" s="79" t="e">
        <f>VLOOKUP(H3328,'Doctors Data'!$I:$J,2,FALSE)</f>
        <v>#N/A</v>
      </c>
    </row>
    <row r="3329" spans="12:12" x14ac:dyDescent="0.25">
      <c r="L3329" s="79" t="e">
        <f>VLOOKUP(H3329,'Doctors Data'!$I:$J,2,FALSE)</f>
        <v>#N/A</v>
      </c>
    </row>
    <row r="3330" spans="12:12" x14ac:dyDescent="0.25">
      <c r="L3330" s="79" t="e">
        <f>VLOOKUP(H3330,'Doctors Data'!$I:$J,2,FALSE)</f>
        <v>#N/A</v>
      </c>
    </row>
    <row r="3331" spans="12:12" x14ac:dyDescent="0.25">
      <c r="L3331" s="79" t="e">
        <f>VLOOKUP(H3331,'Doctors Data'!$I:$J,2,FALSE)</f>
        <v>#N/A</v>
      </c>
    </row>
    <row r="3332" spans="12:12" x14ac:dyDescent="0.25">
      <c r="L3332" s="79" t="e">
        <f>VLOOKUP(H3332,'Doctors Data'!$I:$J,2,FALSE)</f>
        <v>#N/A</v>
      </c>
    </row>
    <row r="3333" spans="12:12" x14ac:dyDescent="0.25">
      <c r="L3333" s="79" t="e">
        <f>VLOOKUP(H3333,'Doctors Data'!$I:$J,2,FALSE)</f>
        <v>#N/A</v>
      </c>
    </row>
    <row r="3334" spans="12:12" x14ac:dyDescent="0.25">
      <c r="L3334" s="79" t="e">
        <f>VLOOKUP(H3334,'Doctors Data'!$I:$J,2,FALSE)</f>
        <v>#N/A</v>
      </c>
    </row>
    <row r="3335" spans="12:12" x14ac:dyDescent="0.25">
      <c r="L3335" s="79" t="e">
        <f>VLOOKUP(H3335,'Doctors Data'!$I:$J,2,FALSE)</f>
        <v>#N/A</v>
      </c>
    </row>
    <row r="3336" spans="12:12" x14ac:dyDescent="0.25">
      <c r="L3336" s="79" t="e">
        <f>VLOOKUP(H3336,'Doctors Data'!$I:$J,2,FALSE)</f>
        <v>#N/A</v>
      </c>
    </row>
    <row r="3337" spans="12:12" x14ac:dyDescent="0.25">
      <c r="L3337" s="79" t="e">
        <f>VLOOKUP(H3337,'Doctors Data'!$I:$J,2,FALSE)</f>
        <v>#N/A</v>
      </c>
    </row>
    <row r="3338" spans="12:12" x14ac:dyDescent="0.25">
      <c r="L3338" s="79" t="e">
        <f>VLOOKUP(H3338,'Doctors Data'!$I:$J,2,FALSE)</f>
        <v>#N/A</v>
      </c>
    </row>
    <row r="3339" spans="12:12" x14ac:dyDescent="0.25">
      <c r="L3339" s="79" t="e">
        <f>VLOOKUP(H3339,'Doctors Data'!$I:$J,2,FALSE)</f>
        <v>#N/A</v>
      </c>
    </row>
    <row r="3340" spans="12:12" x14ac:dyDescent="0.25">
      <c r="L3340" s="79" t="e">
        <f>VLOOKUP(H3340,'Doctors Data'!$I:$J,2,FALSE)</f>
        <v>#N/A</v>
      </c>
    </row>
    <row r="3341" spans="12:12" x14ac:dyDescent="0.25">
      <c r="L3341" s="79" t="e">
        <f>VLOOKUP(H3341,'Doctors Data'!$I:$J,2,FALSE)</f>
        <v>#N/A</v>
      </c>
    </row>
    <row r="3342" spans="12:12" x14ac:dyDescent="0.25">
      <c r="L3342" s="79" t="e">
        <f>VLOOKUP(H3342,'Doctors Data'!$I:$J,2,FALSE)</f>
        <v>#N/A</v>
      </c>
    </row>
    <row r="3343" spans="12:12" x14ac:dyDescent="0.25">
      <c r="L3343" s="79" t="e">
        <f>VLOOKUP(H3343,'Doctors Data'!$I:$J,2,FALSE)</f>
        <v>#N/A</v>
      </c>
    </row>
    <row r="3344" spans="12:12" x14ac:dyDescent="0.25">
      <c r="L3344" s="79" t="e">
        <f>VLOOKUP(H3344,'Doctors Data'!$I:$J,2,FALSE)</f>
        <v>#N/A</v>
      </c>
    </row>
    <row r="3345" spans="12:12" x14ac:dyDescent="0.25">
      <c r="L3345" s="79" t="e">
        <f>VLOOKUP(H3345,'Doctors Data'!$I:$J,2,FALSE)</f>
        <v>#N/A</v>
      </c>
    </row>
    <row r="3346" spans="12:12" x14ac:dyDescent="0.25">
      <c r="L3346" s="79" t="e">
        <f>VLOOKUP(H3346,'Doctors Data'!$I:$J,2,FALSE)</f>
        <v>#N/A</v>
      </c>
    </row>
    <row r="3347" spans="12:12" x14ac:dyDescent="0.25">
      <c r="L3347" s="79" t="e">
        <f>VLOOKUP(H3347,'Doctors Data'!$I:$J,2,FALSE)</f>
        <v>#N/A</v>
      </c>
    </row>
    <row r="3348" spans="12:12" x14ac:dyDescent="0.25">
      <c r="L3348" s="79" t="e">
        <f>VLOOKUP(H3348,'Doctors Data'!$I:$J,2,FALSE)</f>
        <v>#N/A</v>
      </c>
    </row>
    <row r="3349" spans="12:12" x14ac:dyDescent="0.25">
      <c r="L3349" s="79" t="e">
        <f>VLOOKUP(H3349,'Doctors Data'!$I:$J,2,FALSE)</f>
        <v>#N/A</v>
      </c>
    </row>
    <row r="3350" spans="12:12" x14ac:dyDescent="0.25">
      <c r="L3350" s="79" t="e">
        <f>VLOOKUP(H3350,'Doctors Data'!$I:$J,2,FALSE)</f>
        <v>#N/A</v>
      </c>
    </row>
    <row r="3351" spans="12:12" x14ac:dyDescent="0.25">
      <c r="L3351" s="79" t="e">
        <f>VLOOKUP(H3351,'Doctors Data'!$I:$J,2,FALSE)</f>
        <v>#N/A</v>
      </c>
    </row>
    <row r="3352" spans="12:12" x14ac:dyDescent="0.25">
      <c r="L3352" s="79" t="e">
        <f>VLOOKUP(H3352,'Doctors Data'!$I:$J,2,FALSE)</f>
        <v>#N/A</v>
      </c>
    </row>
    <row r="3353" spans="12:12" x14ac:dyDescent="0.25">
      <c r="L3353" s="79" t="e">
        <f>VLOOKUP(H3353,'Doctors Data'!$I:$J,2,FALSE)</f>
        <v>#N/A</v>
      </c>
    </row>
    <row r="3354" spans="12:12" x14ac:dyDescent="0.25">
      <c r="L3354" s="79" t="e">
        <f>VLOOKUP(H3354,'Doctors Data'!$I:$J,2,FALSE)</f>
        <v>#N/A</v>
      </c>
    </row>
    <row r="3355" spans="12:12" x14ac:dyDescent="0.25">
      <c r="L3355" s="79" t="e">
        <f>VLOOKUP(H3355,'Doctors Data'!$I:$J,2,FALSE)</f>
        <v>#N/A</v>
      </c>
    </row>
    <row r="3356" spans="12:12" x14ac:dyDescent="0.25">
      <c r="L3356" s="79" t="e">
        <f>VLOOKUP(H3356,'Doctors Data'!$I:$J,2,FALSE)</f>
        <v>#N/A</v>
      </c>
    </row>
    <row r="3357" spans="12:12" x14ac:dyDescent="0.25">
      <c r="L3357" s="79" t="e">
        <f>VLOOKUP(H3357,'Doctors Data'!$I:$J,2,FALSE)</f>
        <v>#N/A</v>
      </c>
    </row>
    <row r="3358" spans="12:12" x14ac:dyDescent="0.25">
      <c r="L3358" s="79" t="e">
        <f>VLOOKUP(H3358,'Doctors Data'!$I:$J,2,FALSE)</f>
        <v>#N/A</v>
      </c>
    </row>
    <row r="3359" spans="12:12" x14ac:dyDescent="0.25">
      <c r="L3359" s="79" t="e">
        <f>VLOOKUP(H3359,'Doctors Data'!$I:$J,2,FALSE)</f>
        <v>#N/A</v>
      </c>
    </row>
    <row r="3360" spans="12:12" x14ac:dyDescent="0.25">
      <c r="L3360" s="79" t="e">
        <f>VLOOKUP(H3360,'Doctors Data'!$I:$J,2,FALSE)</f>
        <v>#N/A</v>
      </c>
    </row>
    <row r="3361" spans="12:12" x14ac:dyDescent="0.25">
      <c r="L3361" s="79" t="e">
        <f>VLOOKUP(H3361,'Doctors Data'!$I:$J,2,FALSE)</f>
        <v>#N/A</v>
      </c>
    </row>
    <row r="3362" spans="12:12" x14ac:dyDescent="0.25">
      <c r="L3362" s="79" t="e">
        <f>VLOOKUP(H3362,'Doctors Data'!$I:$J,2,FALSE)</f>
        <v>#N/A</v>
      </c>
    </row>
    <row r="3363" spans="12:12" x14ac:dyDescent="0.25">
      <c r="L3363" s="79" t="e">
        <f>VLOOKUP(H3363,'Doctors Data'!$I:$J,2,FALSE)</f>
        <v>#N/A</v>
      </c>
    </row>
    <row r="3364" spans="12:12" x14ac:dyDescent="0.25">
      <c r="L3364" s="79" t="e">
        <f>VLOOKUP(H3364,'Doctors Data'!$I:$J,2,FALSE)</f>
        <v>#N/A</v>
      </c>
    </row>
    <row r="3365" spans="12:12" x14ac:dyDescent="0.25">
      <c r="L3365" s="79" t="e">
        <f>VLOOKUP(H3365,'Doctors Data'!$I:$J,2,FALSE)</f>
        <v>#N/A</v>
      </c>
    </row>
    <row r="3366" spans="12:12" x14ac:dyDescent="0.25">
      <c r="L3366" s="79" t="e">
        <f>VLOOKUP(H3366,'Doctors Data'!$I:$J,2,FALSE)</f>
        <v>#N/A</v>
      </c>
    </row>
    <row r="3367" spans="12:12" x14ac:dyDescent="0.25">
      <c r="L3367" s="79" t="e">
        <f>VLOOKUP(H3367,'Doctors Data'!$I:$J,2,FALSE)</f>
        <v>#N/A</v>
      </c>
    </row>
    <row r="3368" spans="12:12" x14ac:dyDescent="0.25">
      <c r="L3368" s="79" t="e">
        <f>VLOOKUP(H3368,'Doctors Data'!$I:$J,2,FALSE)</f>
        <v>#N/A</v>
      </c>
    </row>
    <row r="3369" spans="12:12" x14ac:dyDescent="0.25">
      <c r="L3369" s="79" t="e">
        <f>VLOOKUP(H3369,'Doctors Data'!$I:$J,2,FALSE)</f>
        <v>#N/A</v>
      </c>
    </row>
    <row r="3370" spans="12:12" x14ac:dyDescent="0.25">
      <c r="L3370" s="79" t="e">
        <f>VLOOKUP(H3370,'Doctors Data'!$I:$J,2,FALSE)</f>
        <v>#N/A</v>
      </c>
    </row>
    <row r="3371" spans="12:12" x14ac:dyDescent="0.25">
      <c r="L3371" s="79" t="e">
        <f>VLOOKUP(H3371,'Doctors Data'!$I:$J,2,FALSE)</f>
        <v>#N/A</v>
      </c>
    </row>
    <row r="3372" spans="12:12" x14ac:dyDescent="0.25">
      <c r="L3372" s="79" t="e">
        <f>VLOOKUP(H3372,'Doctors Data'!$I:$J,2,FALSE)</f>
        <v>#N/A</v>
      </c>
    </row>
    <row r="3373" spans="12:12" x14ac:dyDescent="0.25">
      <c r="L3373" s="79" t="e">
        <f>VLOOKUP(H3373,'Doctors Data'!$I:$J,2,FALSE)</f>
        <v>#N/A</v>
      </c>
    </row>
    <row r="3374" spans="12:12" x14ac:dyDescent="0.25">
      <c r="L3374" s="79" t="e">
        <f>VLOOKUP(H3374,'Doctors Data'!$I:$J,2,FALSE)</f>
        <v>#N/A</v>
      </c>
    </row>
    <row r="3375" spans="12:12" x14ac:dyDescent="0.25">
      <c r="L3375" s="79" t="e">
        <f>VLOOKUP(H3375,'Doctors Data'!$I:$J,2,FALSE)</f>
        <v>#N/A</v>
      </c>
    </row>
    <row r="3376" spans="12:12" x14ac:dyDescent="0.25">
      <c r="L3376" s="79" t="e">
        <f>VLOOKUP(H3376,'Doctors Data'!$I:$J,2,FALSE)</f>
        <v>#N/A</v>
      </c>
    </row>
    <row r="3377" spans="12:12" x14ac:dyDescent="0.25">
      <c r="L3377" s="79" t="e">
        <f>VLOOKUP(H3377,'Doctors Data'!$I:$J,2,FALSE)</f>
        <v>#N/A</v>
      </c>
    </row>
    <row r="3378" spans="12:12" x14ac:dyDescent="0.25">
      <c r="L3378" s="79" t="e">
        <f>VLOOKUP(H3378,'Doctors Data'!$I:$J,2,FALSE)</f>
        <v>#N/A</v>
      </c>
    </row>
    <row r="3379" spans="12:12" x14ac:dyDescent="0.25">
      <c r="L3379" s="79" t="e">
        <f>VLOOKUP(H3379,'Doctors Data'!$I:$J,2,FALSE)</f>
        <v>#N/A</v>
      </c>
    </row>
    <row r="3380" spans="12:12" x14ac:dyDescent="0.25">
      <c r="L3380" s="79" t="e">
        <f>VLOOKUP(H3380,'Doctors Data'!$I:$J,2,FALSE)</f>
        <v>#N/A</v>
      </c>
    </row>
    <row r="3381" spans="12:12" x14ac:dyDescent="0.25">
      <c r="L3381" s="79" t="e">
        <f>VLOOKUP(H3381,'Doctors Data'!$I:$J,2,FALSE)</f>
        <v>#N/A</v>
      </c>
    </row>
    <row r="3382" spans="12:12" x14ac:dyDescent="0.25">
      <c r="L3382" s="79" t="e">
        <f>VLOOKUP(H3382,'Doctors Data'!$I:$J,2,FALSE)</f>
        <v>#N/A</v>
      </c>
    </row>
    <row r="3383" spans="12:12" x14ac:dyDescent="0.25">
      <c r="L3383" s="79" t="e">
        <f>VLOOKUP(H3383,'Doctors Data'!$I:$J,2,FALSE)</f>
        <v>#N/A</v>
      </c>
    </row>
    <row r="3384" spans="12:12" x14ac:dyDescent="0.25">
      <c r="L3384" s="79" t="e">
        <f>VLOOKUP(H3384,'Doctors Data'!$I:$J,2,FALSE)</f>
        <v>#N/A</v>
      </c>
    </row>
    <row r="3385" spans="12:12" x14ac:dyDescent="0.25">
      <c r="L3385" s="79" t="e">
        <f>VLOOKUP(H3385,'Doctors Data'!$I:$J,2,FALSE)</f>
        <v>#N/A</v>
      </c>
    </row>
    <row r="3386" spans="12:12" x14ac:dyDescent="0.25">
      <c r="L3386" s="79" t="e">
        <f>VLOOKUP(H3386,'Doctors Data'!$I:$J,2,FALSE)</f>
        <v>#N/A</v>
      </c>
    </row>
    <row r="3387" spans="12:12" x14ac:dyDescent="0.25">
      <c r="L3387" s="79" t="e">
        <f>VLOOKUP(H3387,'Doctors Data'!$I:$J,2,FALSE)</f>
        <v>#N/A</v>
      </c>
    </row>
    <row r="3388" spans="12:12" x14ac:dyDescent="0.25">
      <c r="L3388" s="79" t="e">
        <f>VLOOKUP(H3388,'Doctors Data'!$I:$J,2,FALSE)</f>
        <v>#N/A</v>
      </c>
    </row>
    <row r="3389" spans="12:12" x14ac:dyDescent="0.25">
      <c r="L3389" s="79" t="e">
        <f>VLOOKUP(H3389,'Doctors Data'!$I:$J,2,FALSE)</f>
        <v>#N/A</v>
      </c>
    </row>
    <row r="3390" spans="12:12" x14ac:dyDescent="0.25">
      <c r="L3390" s="79" t="e">
        <f>VLOOKUP(H3390,'Doctors Data'!$I:$J,2,FALSE)</f>
        <v>#N/A</v>
      </c>
    </row>
    <row r="3391" spans="12:12" x14ac:dyDescent="0.25">
      <c r="L3391" s="79" t="e">
        <f>VLOOKUP(H3391,'Doctors Data'!$I:$J,2,FALSE)</f>
        <v>#N/A</v>
      </c>
    </row>
    <row r="3392" spans="12:12" x14ac:dyDescent="0.25">
      <c r="L3392" s="79" t="e">
        <f>VLOOKUP(H3392,'Doctors Data'!$I:$J,2,FALSE)</f>
        <v>#N/A</v>
      </c>
    </row>
    <row r="3393" spans="12:12" x14ac:dyDescent="0.25">
      <c r="L3393" s="79" t="e">
        <f>VLOOKUP(H3393,'Doctors Data'!$I:$J,2,FALSE)</f>
        <v>#N/A</v>
      </c>
    </row>
    <row r="3394" spans="12:12" x14ac:dyDescent="0.25">
      <c r="L3394" s="79" t="e">
        <f>VLOOKUP(H3394,'Doctors Data'!$I:$J,2,FALSE)</f>
        <v>#N/A</v>
      </c>
    </row>
    <row r="3395" spans="12:12" x14ac:dyDescent="0.25">
      <c r="L3395" s="79" t="e">
        <f>VLOOKUP(H3395,'Doctors Data'!$I:$J,2,FALSE)</f>
        <v>#N/A</v>
      </c>
    </row>
    <row r="3396" spans="12:12" x14ac:dyDescent="0.25">
      <c r="L3396" s="79" t="e">
        <f>VLOOKUP(H3396,'Doctors Data'!$I:$J,2,FALSE)</f>
        <v>#N/A</v>
      </c>
    </row>
    <row r="3397" spans="12:12" x14ac:dyDescent="0.25">
      <c r="L3397" s="79" t="e">
        <f>VLOOKUP(H3397,'Doctors Data'!$I:$J,2,FALSE)</f>
        <v>#N/A</v>
      </c>
    </row>
    <row r="3398" spans="12:12" x14ac:dyDescent="0.25">
      <c r="L3398" s="79" t="e">
        <f>VLOOKUP(H3398,'Doctors Data'!$I:$J,2,FALSE)</f>
        <v>#N/A</v>
      </c>
    </row>
    <row r="3399" spans="12:12" x14ac:dyDescent="0.25">
      <c r="L3399" s="79" t="e">
        <f>VLOOKUP(H3399,'Doctors Data'!$I:$J,2,FALSE)</f>
        <v>#N/A</v>
      </c>
    </row>
    <row r="3400" spans="12:12" x14ac:dyDescent="0.25">
      <c r="L3400" s="79" t="e">
        <f>VLOOKUP(H3400,'Doctors Data'!$I:$J,2,FALSE)</f>
        <v>#N/A</v>
      </c>
    </row>
    <row r="3401" spans="12:12" x14ac:dyDescent="0.25">
      <c r="L3401" s="79" t="e">
        <f>VLOOKUP(H3401,'Doctors Data'!$I:$J,2,FALSE)</f>
        <v>#N/A</v>
      </c>
    </row>
    <row r="3402" spans="12:12" x14ac:dyDescent="0.25">
      <c r="L3402" s="79" t="e">
        <f>VLOOKUP(H3402,'Doctors Data'!$I:$J,2,FALSE)</f>
        <v>#N/A</v>
      </c>
    </row>
    <row r="3403" spans="12:12" x14ac:dyDescent="0.25">
      <c r="L3403" s="79" t="e">
        <f>VLOOKUP(H3403,'Doctors Data'!$I:$J,2,FALSE)</f>
        <v>#N/A</v>
      </c>
    </row>
    <row r="3404" spans="12:12" x14ac:dyDescent="0.25">
      <c r="L3404" s="79" t="e">
        <f>VLOOKUP(H3404,'Doctors Data'!$I:$J,2,FALSE)</f>
        <v>#N/A</v>
      </c>
    </row>
    <row r="3405" spans="12:12" x14ac:dyDescent="0.25">
      <c r="L3405" s="79" t="e">
        <f>VLOOKUP(H3405,'Doctors Data'!$I:$J,2,FALSE)</f>
        <v>#N/A</v>
      </c>
    </row>
    <row r="3406" spans="12:12" x14ac:dyDescent="0.25">
      <c r="L3406" s="79" t="e">
        <f>VLOOKUP(H3406,'Doctors Data'!$I:$J,2,FALSE)</f>
        <v>#N/A</v>
      </c>
    </row>
    <row r="3407" spans="12:12" x14ac:dyDescent="0.25">
      <c r="L3407" s="79" t="e">
        <f>VLOOKUP(H3407,'Doctors Data'!$I:$J,2,FALSE)</f>
        <v>#N/A</v>
      </c>
    </row>
    <row r="3408" spans="12:12" x14ac:dyDescent="0.25">
      <c r="L3408" s="79" t="e">
        <f>VLOOKUP(H3408,'Doctors Data'!$I:$J,2,FALSE)</f>
        <v>#N/A</v>
      </c>
    </row>
    <row r="3409" spans="12:12" x14ac:dyDescent="0.25">
      <c r="L3409" s="79" t="e">
        <f>VLOOKUP(H3409,'Doctors Data'!$I:$J,2,FALSE)</f>
        <v>#N/A</v>
      </c>
    </row>
    <row r="3410" spans="12:12" x14ac:dyDescent="0.25">
      <c r="L3410" s="79" t="e">
        <f>VLOOKUP(H3410,'Doctors Data'!$I:$J,2,FALSE)</f>
        <v>#N/A</v>
      </c>
    </row>
    <row r="3411" spans="12:12" x14ac:dyDescent="0.25">
      <c r="L3411" s="79" t="e">
        <f>VLOOKUP(H3411,'Doctors Data'!$I:$J,2,FALSE)</f>
        <v>#N/A</v>
      </c>
    </row>
    <row r="3412" spans="12:12" x14ac:dyDescent="0.25">
      <c r="L3412" s="79" t="e">
        <f>VLOOKUP(H3412,'Doctors Data'!$I:$J,2,FALSE)</f>
        <v>#N/A</v>
      </c>
    </row>
    <row r="3413" spans="12:12" x14ac:dyDescent="0.25">
      <c r="L3413" s="79" t="e">
        <f>VLOOKUP(H3413,'Doctors Data'!$I:$J,2,FALSE)</f>
        <v>#N/A</v>
      </c>
    </row>
    <row r="3414" spans="12:12" x14ac:dyDescent="0.25">
      <c r="L3414" s="79" t="e">
        <f>VLOOKUP(H3414,'Doctors Data'!$I:$J,2,FALSE)</f>
        <v>#N/A</v>
      </c>
    </row>
    <row r="3415" spans="12:12" x14ac:dyDescent="0.25">
      <c r="L3415" s="79" t="e">
        <f>VLOOKUP(H3415,'Doctors Data'!$I:$J,2,FALSE)</f>
        <v>#N/A</v>
      </c>
    </row>
    <row r="3416" spans="12:12" x14ac:dyDescent="0.25">
      <c r="L3416" s="79" t="e">
        <f>VLOOKUP(H3416,'Doctors Data'!$I:$J,2,FALSE)</f>
        <v>#N/A</v>
      </c>
    </row>
    <row r="3417" spans="12:12" x14ac:dyDescent="0.25">
      <c r="L3417" s="79" t="e">
        <f>VLOOKUP(H3417,'Doctors Data'!$I:$J,2,FALSE)</f>
        <v>#N/A</v>
      </c>
    </row>
    <row r="3418" spans="12:12" x14ac:dyDescent="0.25">
      <c r="L3418" s="79" t="e">
        <f>VLOOKUP(H3418,'Doctors Data'!$I:$J,2,FALSE)</f>
        <v>#N/A</v>
      </c>
    </row>
    <row r="3419" spans="12:12" x14ac:dyDescent="0.25">
      <c r="L3419" s="79" t="e">
        <f>VLOOKUP(H3419,'Doctors Data'!$I:$J,2,FALSE)</f>
        <v>#N/A</v>
      </c>
    </row>
    <row r="3420" spans="12:12" x14ac:dyDescent="0.25">
      <c r="L3420" s="79" t="e">
        <f>VLOOKUP(H3420,'Doctors Data'!$I:$J,2,FALSE)</f>
        <v>#N/A</v>
      </c>
    </row>
    <row r="3421" spans="12:12" x14ac:dyDescent="0.25">
      <c r="L3421" s="79" t="e">
        <f>VLOOKUP(H3421,'Doctors Data'!$I:$J,2,FALSE)</f>
        <v>#N/A</v>
      </c>
    </row>
    <row r="3422" spans="12:12" x14ac:dyDescent="0.25">
      <c r="L3422" s="79" t="e">
        <f>VLOOKUP(H3422,'Doctors Data'!$I:$J,2,FALSE)</f>
        <v>#N/A</v>
      </c>
    </row>
    <row r="3423" spans="12:12" x14ac:dyDescent="0.25">
      <c r="L3423" s="79" t="e">
        <f>VLOOKUP(H3423,'Doctors Data'!$I:$J,2,FALSE)</f>
        <v>#N/A</v>
      </c>
    </row>
    <row r="3424" spans="12:12" x14ac:dyDescent="0.25">
      <c r="L3424" s="79" t="e">
        <f>VLOOKUP(H3424,'Doctors Data'!$I:$J,2,FALSE)</f>
        <v>#N/A</v>
      </c>
    </row>
    <row r="3425" spans="12:12" x14ac:dyDescent="0.25">
      <c r="L3425" s="79" t="e">
        <f>VLOOKUP(H3425,'Doctors Data'!$I:$J,2,FALSE)</f>
        <v>#N/A</v>
      </c>
    </row>
    <row r="3426" spans="12:12" x14ac:dyDescent="0.25">
      <c r="L3426" s="79" t="e">
        <f>VLOOKUP(H3426,'Doctors Data'!$I:$J,2,FALSE)</f>
        <v>#N/A</v>
      </c>
    </row>
    <row r="3427" spans="12:12" x14ac:dyDescent="0.25">
      <c r="L3427" s="79" t="e">
        <f>VLOOKUP(H3427,'Doctors Data'!$I:$J,2,FALSE)</f>
        <v>#N/A</v>
      </c>
    </row>
    <row r="3428" spans="12:12" x14ac:dyDescent="0.25">
      <c r="L3428" s="79" t="e">
        <f>VLOOKUP(H3428,'Doctors Data'!$I:$J,2,FALSE)</f>
        <v>#N/A</v>
      </c>
    </row>
    <row r="3429" spans="12:12" x14ac:dyDescent="0.25">
      <c r="L3429" s="79" t="e">
        <f>VLOOKUP(H3429,'Doctors Data'!$I:$J,2,FALSE)</f>
        <v>#N/A</v>
      </c>
    </row>
    <row r="3430" spans="12:12" x14ac:dyDescent="0.25">
      <c r="L3430" s="79" t="e">
        <f>VLOOKUP(H3430,'Doctors Data'!$I:$J,2,FALSE)</f>
        <v>#N/A</v>
      </c>
    </row>
    <row r="3431" spans="12:12" x14ac:dyDescent="0.25">
      <c r="L3431" s="79" t="e">
        <f>VLOOKUP(H3431,'Doctors Data'!$I:$J,2,FALSE)</f>
        <v>#N/A</v>
      </c>
    </row>
    <row r="3432" spans="12:12" x14ac:dyDescent="0.25">
      <c r="L3432" s="79" t="e">
        <f>VLOOKUP(H3432,'Doctors Data'!$I:$J,2,FALSE)</f>
        <v>#N/A</v>
      </c>
    </row>
    <row r="3433" spans="12:12" x14ac:dyDescent="0.25">
      <c r="L3433" s="79" t="e">
        <f>VLOOKUP(H3433,'Doctors Data'!$I:$J,2,FALSE)</f>
        <v>#N/A</v>
      </c>
    </row>
    <row r="3434" spans="12:12" x14ac:dyDescent="0.25">
      <c r="L3434" s="79" t="e">
        <f>VLOOKUP(H3434,'Doctors Data'!$I:$J,2,FALSE)</f>
        <v>#N/A</v>
      </c>
    </row>
    <row r="3435" spans="12:12" x14ac:dyDescent="0.25">
      <c r="L3435" s="79" t="e">
        <f>VLOOKUP(H3435,'Doctors Data'!$I:$J,2,FALSE)</f>
        <v>#N/A</v>
      </c>
    </row>
    <row r="3436" spans="12:12" x14ac:dyDescent="0.25">
      <c r="L3436" s="79" t="e">
        <f>VLOOKUP(H3436,'Doctors Data'!$I:$J,2,FALSE)</f>
        <v>#N/A</v>
      </c>
    </row>
    <row r="3437" spans="12:12" x14ac:dyDescent="0.25">
      <c r="L3437" s="79" t="e">
        <f>VLOOKUP(H3437,'Doctors Data'!$I:$J,2,FALSE)</f>
        <v>#N/A</v>
      </c>
    </row>
    <row r="3438" spans="12:12" x14ac:dyDescent="0.25">
      <c r="L3438" s="79" t="e">
        <f>VLOOKUP(H3438,'Doctors Data'!$I:$J,2,FALSE)</f>
        <v>#N/A</v>
      </c>
    </row>
    <row r="3439" spans="12:12" x14ac:dyDescent="0.25">
      <c r="L3439" s="79" t="e">
        <f>VLOOKUP(H3439,'Doctors Data'!$I:$J,2,FALSE)</f>
        <v>#N/A</v>
      </c>
    </row>
    <row r="3440" spans="12:12" x14ac:dyDescent="0.25">
      <c r="L3440" s="79" t="e">
        <f>VLOOKUP(H3440,'Doctors Data'!$I:$J,2,FALSE)</f>
        <v>#N/A</v>
      </c>
    </row>
    <row r="3441" spans="12:12" x14ac:dyDescent="0.25">
      <c r="L3441" s="79" t="e">
        <f>VLOOKUP(H3441,'Doctors Data'!$I:$J,2,FALSE)</f>
        <v>#N/A</v>
      </c>
    </row>
    <row r="3442" spans="12:12" x14ac:dyDescent="0.25">
      <c r="L3442" s="79" t="e">
        <f>VLOOKUP(H3442,'Doctors Data'!$I:$J,2,FALSE)</f>
        <v>#N/A</v>
      </c>
    </row>
    <row r="3443" spans="12:12" x14ac:dyDescent="0.25">
      <c r="L3443" s="79" t="e">
        <f>VLOOKUP(H3443,'Doctors Data'!$I:$J,2,FALSE)</f>
        <v>#N/A</v>
      </c>
    </row>
    <row r="3444" spans="12:12" x14ac:dyDescent="0.25">
      <c r="L3444" s="79" t="e">
        <f>VLOOKUP(H3444,'Doctors Data'!$I:$J,2,FALSE)</f>
        <v>#N/A</v>
      </c>
    </row>
    <row r="3445" spans="12:12" x14ac:dyDescent="0.25">
      <c r="L3445" s="79" t="e">
        <f>VLOOKUP(H3445,'Doctors Data'!$I:$J,2,FALSE)</f>
        <v>#N/A</v>
      </c>
    </row>
    <row r="3446" spans="12:12" x14ac:dyDescent="0.25">
      <c r="L3446" s="79" t="e">
        <f>VLOOKUP(H3446,'Doctors Data'!$I:$J,2,FALSE)</f>
        <v>#N/A</v>
      </c>
    </row>
    <row r="3447" spans="12:12" x14ac:dyDescent="0.25">
      <c r="L3447" s="79" t="e">
        <f>VLOOKUP(H3447,'Doctors Data'!$I:$J,2,FALSE)</f>
        <v>#N/A</v>
      </c>
    </row>
    <row r="3448" spans="12:12" x14ac:dyDescent="0.25">
      <c r="L3448" s="79" t="e">
        <f>VLOOKUP(H3448,'Doctors Data'!$I:$J,2,FALSE)</f>
        <v>#N/A</v>
      </c>
    </row>
    <row r="3449" spans="12:12" x14ac:dyDescent="0.25">
      <c r="L3449" s="79" t="e">
        <f>VLOOKUP(H3449,'Doctors Data'!$I:$J,2,FALSE)</f>
        <v>#N/A</v>
      </c>
    </row>
    <row r="3450" spans="12:12" x14ac:dyDescent="0.25">
      <c r="L3450" s="79" t="e">
        <f>VLOOKUP(H3450,'Doctors Data'!$I:$J,2,FALSE)</f>
        <v>#N/A</v>
      </c>
    </row>
    <row r="3451" spans="12:12" x14ac:dyDescent="0.25">
      <c r="L3451" s="79" t="e">
        <f>VLOOKUP(H3451,'Doctors Data'!$I:$J,2,FALSE)</f>
        <v>#N/A</v>
      </c>
    </row>
    <row r="3452" spans="12:12" x14ac:dyDescent="0.25">
      <c r="L3452" s="79" t="e">
        <f>VLOOKUP(H3452,'Doctors Data'!$I:$J,2,FALSE)</f>
        <v>#N/A</v>
      </c>
    </row>
    <row r="3453" spans="12:12" x14ac:dyDescent="0.25">
      <c r="L3453" s="79" t="e">
        <f>VLOOKUP(H3453,'Doctors Data'!$I:$J,2,FALSE)</f>
        <v>#N/A</v>
      </c>
    </row>
    <row r="3454" spans="12:12" x14ac:dyDescent="0.25">
      <c r="L3454" s="79" t="e">
        <f>VLOOKUP(H3454,'Doctors Data'!$I:$J,2,FALSE)</f>
        <v>#N/A</v>
      </c>
    </row>
    <row r="3455" spans="12:12" x14ac:dyDescent="0.25">
      <c r="L3455" s="79" t="e">
        <f>VLOOKUP(H3455,'Doctors Data'!$I:$J,2,FALSE)</f>
        <v>#N/A</v>
      </c>
    </row>
    <row r="3456" spans="12:12" x14ac:dyDescent="0.25">
      <c r="L3456" s="79" t="e">
        <f>VLOOKUP(H3456,'Doctors Data'!$I:$J,2,FALSE)</f>
        <v>#N/A</v>
      </c>
    </row>
    <row r="3457" spans="12:12" x14ac:dyDescent="0.25">
      <c r="L3457" s="79" t="e">
        <f>VLOOKUP(H3457,'Doctors Data'!$I:$J,2,FALSE)</f>
        <v>#N/A</v>
      </c>
    </row>
    <row r="3458" spans="12:12" x14ac:dyDescent="0.25">
      <c r="L3458" s="79" t="e">
        <f>VLOOKUP(H3458,'Doctors Data'!$I:$J,2,FALSE)</f>
        <v>#N/A</v>
      </c>
    </row>
    <row r="3459" spans="12:12" x14ac:dyDescent="0.25">
      <c r="L3459" s="79" t="e">
        <f>VLOOKUP(H3459,'Doctors Data'!$I:$J,2,FALSE)</f>
        <v>#N/A</v>
      </c>
    </row>
    <row r="3460" spans="12:12" x14ac:dyDescent="0.25">
      <c r="L3460" s="79" t="e">
        <f>VLOOKUP(H3460,'Doctors Data'!$I:$J,2,FALSE)</f>
        <v>#N/A</v>
      </c>
    </row>
    <row r="3461" spans="12:12" x14ac:dyDescent="0.25">
      <c r="L3461" s="79" t="e">
        <f>VLOOKUP(H3461,'Doctors Data'!$I:$J,2,FALSE)</f>
        <v>#N/A</v>
      </c>
    </row>
    <row r="3462" spans="12:12" x14ac:dyDescent="0.25">
      <c r="L3462" s="79" t="e">
        <f>VLOOKUP(H3462,'Doctors Data'!$I:$J,2,FALSE)</f>
        <v>#N/A</v>
      </c>
    </row>
    <row r="3463" spans="12:12" x14ac:dyDescent="0.25">
      <c r="L3463" s="79" t="e">
        <f>VLOOKUP(H3463,'Doctors Data'!$I:$J,2,FALSE)</f>
        <v>#N/A</v>
      </c>
    </row>
    <row r="3464" spans="12:12" x14ac:dyDescent="0.25">
      <c r="L3464" s="79" t="e">
        <f>VLOOKUP(H3464,'Doctors Data'!$I:$J,2,FALSE)</f>
        <v>#N/A</v>
      </c>
    </row>
    <row r="3465" spans="12:12" x14ac:dyDescent="0.25">
      <c r="L3465" s="79" t="e">
        <f>VLOOKUP(H3465,'Doctors Data'!$I:$J,2,FALSE)</f>
        <v>#N/A</v>
      </c>
    </row>
    <row r="3466" spans="12:12" x14ac:dyDescent="0.25">
      <c r="L3466" s="79" t="e">
        <f>VLOOKUP(H3466,'Doctors Data'!$I:$J,2,FALSE)</f>
        <v>#N/A</v>
      </c>
    </row>
    <row r="3467" spans="12:12" x14ac:dyDescent="0.25">
      <c r="L3467" s="79" t="e">
        <f>VLOOKUP(H3467,'Doctors Data'!$I:$J,2,FALSE)</f>
        <v>#N/A</v>
      </c>
    </row>
    <row r="3468" spans="12:12" x14ac:dyDescent="0.25">
      <c r="L3468" s="79" t="e">
        <f>VLOOKUP(H3468,'Doctors Data'!$I:$J,2,FALSE)</f>
        <v>#N/A</v>
      </c>
    </row>
    <row r="3469" spans="12:12" x14ac:dyDescent="0.25">
      <c r="L3469" s="79" t="e">
        <f>VLOOKUP(H3469,'Doctors Data'!$I:$J,2,FALSE)</f>
        <v>#N/A</v>
      </c>
    </row>
    <row r="3470" spans="12:12" x14ac:dyDescent="0.25">
      <c r="L3470" s="79" t="e">
        <f>VLOOKUP(H3470,'Doctors Data'!$I:$J,2,FALSE)</f>
        <v>#N/A</v>
      </c>
    </row>
    <row r="3471" spans="12:12" x14ac:dyDescent="0.25">
      <c r="L3471" s="79" t="e">
        <f>VLOOKUP(H3471,'Doctors Data'!$I:$J,2,FALSE)</f>
        <v>#N/A</v>
      </c>
    </row>
    <row r="3472" spans="12:12" x14ac:dyDescent="0.25">
      <c r="L3472" s="79" t="e">
        <f>VLOOKUP(H3472,'Doctors Data'!$I:$J,2,FALSE)</f>
        <v>#N/A</v>
      </c>
    </row>
    <row r="3473" spans="12:12" x14ac:dyDescent="0.25">
      <c r="L3473" s="79" t="e">
        <f>VLOOKUP(H3473,'Doctors Data'!$I:$J,2,FALSE)</f>
        <v>#N/A</v>
      </c>
    </row>
    <row r="3474" spans="12:12" x14ac:dyDescent="0.25">
      <c r="L3474" s="79" t="e">
        <f>VLOOKUP(H3474,'Doctors Data'!$I:$J,2,FALSE)</f>
        <v>#N/A</v>
      </c>
    </row>
    <row r="3475" spans="12:12" x14ac:dyDescent="0.25">
      <c r="L3475" s="79" t="e">
        <f>VLOOKUP(H3475,'Doctors Data'!$I:$J,2,FALSE)</f>
        <v>#N/A</v>
      </c>
    </row>
    <row r="3476" spans="12:12" x14ac:dyDescent="0.25">
      <c r="L3476" s="79" t="e">
        <f>VLOOKUP(H3476,'Doctors Data'!$I:$J,2,FALSE)</f>
        <v>#N/A</v>
      </c>
    </row>
    <row r="3477" spans="12:12" x14ac:dyDescent="0.25">
      <c r="L3477" s="79" t="e">
        <f>VLOOKUP(H3477,'Doctors Data'!$I:$J,2,FALSE)</f>
        <v>#N/A</v>
      </c>
    </row>
    <row r="3478" spans="12:12" x14ac:dyDescent="0.25">
      <c r="L3478" s="79" t="e">
        <f>VLOOKUP(H3478,'Doctors Data'!$I:$J,2,FALSE)</f>
        <v>#N/A</v>
      </c>
    </row>
    <row r="3479" spans="12:12" x14ac:dyDescent="0.25">
      <c r="L3479" s="79" t="e">
        <f>VLOOKUP(H3479,'Doctors Data'!$I:$J,2,FALSE)</f>
        <v>#N/A</v>
      </c>
    </row>
    <row r="3480" spans="12:12" x14ac:dyDescent="0.25">
      <c r="L3480" s="79" t="e">
        <f>VLOOKUP(H3480,'Doctors Data'!$I:$J,2,FALSE)</f>
        <v>#N/A</v>
      </c>
    </row>
    <row r="3481" spans="12:12" x14ac:dyDescent="0.25">
      <c r="L3481" s="79" t="e">
        <f>VLOOKUP(H3481,'Doctors Data'!$I:$J,2,FALSE)</f>
        <v>#N/A</v>
      </c>
    </row>
    <row r="3482" spans="12:12" x14ac:dyDescent="0.25">
      <c r="L3482" s="79" t="e">
        <f>VLOOKUP(H3482,'Doctors Data'!$I:$J,2,FALSE)</f>
        <v>#N/A</v>
      </c>
    </row>
    <row r="3483" spans="12:12" x14ac:dyDescent="0.25">
      <c r="L3483" s="79" t="e">
        <f>VLOOKUP(H3483,'Doctors Data'!$I:$J,2,FALSE)</f>
        <v>#N/A</v>
      </c>
    </row>
    <row r="3484" spans="12:12" x14ac:dyDescent="0.25">
      <c r="L3484" s="79" t="e">
        <f>VLOOKUP(H3484,'Doctors Data'!$I:$J,2,FALSE)</f>
        <v>#N/A</v>
      </c>
    </row>
    <row r="3485" spans="12:12" x14ac:dyDescent="0.25">
      <c r="L3485" s="79" t="e">
        <f>VLOOKUP(H3485,'Doctors Data'!$I:$J,2,FALSE)</f>
        <v>#N/A</v>
      </c>
    </row>
    <row r="3486" spans="12:12" x14ac:dyDescent="0.25">
      <c r="L3486" s="79" t="e">
        <f>VLOOKUP(H3486,'Doctors Data'!$I:$J,2,FALSE)</f>
        <v>#N/A</v>
      </c>
    </row>
    <row r="3487" spans="12:12" x14ac:dyDescent="0.25">
      <c r="L3487" s="79" t="e">
        <f>VLOOKUP(H3487,'Doctors Data'!$I:$J,2,FALSE)</f>
        <v>#N/A</v>
      </c>
    </row>
    <row r="3488" spans="12:12" x14ac:dyDescent="0.25">
      <c r="L3488" s="79" t="e">
        <f>VLOOKUP(H3488,'Doctors Data'!$I:$J,2,FALSE)</f>
        <v>#N/A</v>
      </c>
    </row>
    <row r="3489" spans="12:12" x14ac:dyDescent="0.25">
      <c r="L3489" s="79" t="e">
        <f>VLOOKUP(H3489,'Doctors Data'!$I:$J,2,FALSE)</f>
        <v>#N/A</v>
      </c>
    </row>
    <row r="3490" spans="12:12" x14ac:dyDescent="0.25">
      <c r="L3490" s="79" t="e">
        <f>VLOOKUP(H3490,'Doctors Data'!$I:$J,2,FALSE)</f>
        <v>#N/A</v>
      </c>
    </row>
    <row r="3491" spans="12:12" x14ac:dyDescent="0.25">
      <c r="L3491" s="79" t="e">
        <f>VLOOKUP(H3491,'Doctors Data'!$I:$J,2,FALSE)</f>
        <v>#N/A</v>
      </c>
    </row>
    <row r="3492" spans="12:12" x14ac:dyDescent="0.25">
      <c r="L3492" s="79" t="e">
        <f>VLOOKUP(H3492,'Doctors Data'!$I:$J,2,FALSE)</f>
        <v>#N/A</v>
      </c>
    </row>
    <row r="3493" spans="12:12" x14ac:dyDescent="0.25">
      <c r="L3493" s="79" t="e">
        <f>VLOOKUP(H3493,'Doctors Data'!$I:$J,2,FALSE)</f>
        <v>#N/A</v>
      </c>
    </row>
    <row r="3494" spans="12:12" x14ac:dyDescent="0.25">
      <c r="L3494" s="79" t="e">
        <f>VLOOKUP(H3494,'Doctors Data'!$I:$J,2,FALSE)</f>
        <v>#N/A</v>
      </c>
    </row>
    <row r="3495" spans="12:12" x14ac:dyDescent="0.25">
      <c r="L3495" s="79" t="e">
        <f>VLOOKUP(H3495,'Doctors Data'!$I:$J,2,FALSE)</f>
        <v>#N/A</v>
      </c>
    </row>
    <row r="3496" spans="12:12" x14ac:dyDescent="0.25">
      <c r="L3496" s="79" t="e">
        <f>VLOOKUP(H3496,'Doctors Data'!$I:$J,2,FALSE)</f>
        <v>#N/A</v>
      </c>
    </row>
    <row r="3497" spans="12:12" x14ac:dyDescent="0.25">
      <c r="L3497" s="79" t="e">
        <f>VLOOKUP(H3497,'Doctors Data'!$I:$J,2,FALSE)</f>
        <v>#N/A</v>
      </c>
    </row>
    <row r="3498" spans="12:12" x14ac:dyDescent="0.25">
      <c r="L3498" s="79" t="e">
        <f>VLOOKUP(H3498,'Doctors Data'!$I:$J,2,FALSE)</f>
        <v>#N/A</v>
      </c>
    </row>
    <row r="3499" spans="12:12" x14ac:dyDescent="0.25">
      <c r="L3499" s="79" t="e">
        <f>VLOOKUP(H3499,'Doctors Data'!$I:$J,2,FALSE)</f>
        <v>#N/A</v>
      </c>
    </row>
    <row r="3500" spans="12:12" x14ac:dyDescent="0.25">
      <c r="L3500" s="79" t="e">
        <f>VLOOKUP(H3500,'Doctors Data'!$I:$J,2,FALSE)</f>
        <v>#N/A</v>
      </c>
    </row>
    <row r="3501" spans="12:12" x14ac:dyDescent="0.25">
      <c r="L3501" s="79" t="e">
        <f>VLOOKUP(H3501,'Doctors Data'!$I:$J,2,FALSE)</f>
        <v>#N/A</v>
      </c>
    </row>
    <row r="3502" spans="12:12" x14ac:dyDescent="0.25">
      <c r="L3502" s="79" t="e">
        <f>VLOOKUP(H3502,'Doctors Data'!$I:$J,2,FALSE)</f>
        <v>#N/A</v>
      </c>
    </row>
    <row r="3503" spans="12:12" x14ac:dyDescent="0.25">
      <c r="L3503" s="79" t="e">
        <f>VLOOKUP(H3503,'Doctors Data'!$I:$J,2,FALSE)</f>
        <v>#N/A</v>
      </c>
    </row>
    <row r="3504" spans="12:12" x14ac:dyDescent="0.25">
      <c r="L3504" s="79" t="e">
        <f>VLOOKUP(H3504,'Doctors Data'!$I:$J,2,FALSE)</f>
        <v>#N/A</v>
      </c>
    </row>
    <row r="3505" spans="12:12" x14ac:dyDescent="0.25">
      <c r="L3505" s="79" t="e">
        <f>VLOOKUP(H3505,'Doctors Data'!$I:$J,2,FALSE)</f>
        <v>#N/A</v>
      </c>
    </row>
    <row r="3506" spans="12:12" x14ac:dyDescent="0.25">
      <c r="L3506" s="79" t="e">
        <f>VLOOKUP(H3506,'Doctors Data'!$I:$J,2,FALSE)</f>
        <v>#N/A</v>
      </c>
    </row>
    <row r="3507" spans="12:12" x14ac:dyDescent="0.25">
      <c r="L3507" s="79" t="e">
        <f>VLOOKUP(H3507,'Doctors Data'!$I:$J,2,FALSE)</f>
        <v>#N/A</v>
      </c>
    </row>
    <row r="3508" spans="12:12" x14ac:dyDescent="0.25">
      <c r="L3508" s="79" t="e">
        <f>VLOOKUP(H3508,'Doctors Data'!$I:$J,2,FALSE)</f>
        <v>#N/A</v>
      </c>
    </row>
    <row r="3509" spans="12:12" x14ac:dyDescent="0.25">
      <c r="L3509" s="79" t="e">
        <f>VLOOKUP(H3509,'Doctors Data'!$I:$J,2,FALSE)</f>
        <v>#N/A</v>
      </c>
    </row>
    <row r="3510" spans="12:12" x14ac:dyDescent="0.25">
      <c r="L3510" s="79" t="e">
        <f>VLOOKUP(H3510,'Doctors Data'!$I:$J,2,FALSE)</f>
        <v>#N/A</v>
      </c>
    </row>
    <row r="3511" spans="12:12" x14ac:dyDescent="0.25">
      <c r="L3511" s="79" t="e">
        <f>VLOOKUP(H3511,'Doctors Data'!$I:$J,2,FALSE)</f>
        <v>#N/A</v>
      </c>
    </row>
    <row r="3512" spans="12:12" x14ac:dyDescent="0.25">
      <c r="L3512" s="79" t="e">
        <f>VLOOKUP(H3512,'Doctors Data'!$I:$J,2,FALSE)</f>
        <v>#N/A</v>
      </c>
    </row>
    <row r="3513" spans="12:12" x14ac:dyDescent="0.25">
      <c r="L3513" s="79" t="e">
        <f>VLOOKUP(H3513,'Doctors Data'!$I:$J,2,FALSE)</f>
        <v>#N/A</v>
      </c>
    </row>
    <row r="3514" spans="12:12" x14ac:dyDescent="0.25">
      <c r="L3514" s="79" t="e">
        <f>VLOOKUP(H3514,'Doctors Data'!$I:$J,2,FALSE)</f>
        <v>#N/A</v>
      </c>
    </row>
    <row r="3515" spans="12:12" x14ac:dyDescent="0.25">
      <c r="L3515" s="79" t="e">
        <f>VLOOKUP(H3515,'Doctors Data'!$I:$J,2,FALSE)</f>
        <v>#N/A</v>
      </c>
    </row>
    <row r="3516" spans="12:12" x14ac:dyDescent="0.25">
      <c r="L3516" s="79" t="e">
        <f>VLOOKUP(H3516,'Doctors Data'!$I:$J,2,FALSE)</f>
        <v>#N/A</v>
      </c>
    </row>
    <row r="3517" spans="12:12" x14ac:dyDescent="0.25">
      <c r="L3517" s="79" t="e">
        <f>VLOOKUP(H3517,'Doctors Data'!$I:$J,2,FALSE)</f>
        <v>#N/A</v>
      </c>
    </row>
    <row r="3518" spans="12:12" x14ac:dyDescent="0.25">
      <c r="L3518" s="79" t="e">
        <f>VLOOKUP(H3518,'Doctors Data'!$I:$J,2,FALSE)</f>
        <v>#N/A</v>
      </c>
    </row>
    <row r="3519" spans="12:12" x14ac:dyDescent="0.25">
      <c r="L3519" s="79" t="e">
        <f>VLOOKUP(H3519,'Doctors Data'!$I:$J,2,FALSE)</f>
        <v>#N/A</v>
      </c>
    </row>
    <row r="3520" spans="12:12" x14ac:dyDescent="0.25">
      <c r="L3520" s="79" t="e">
        <f>VLOOKUP(H3520,'Doctors Data'!$I:$J,2,FALSE)</f>
        <v>#N/A</v>
      </c>
    </row>
    <row r="3521" spans="12:12" x14ac:dyDescent="0.25">
      <c r="L3521" s="79" t="e">
        <f>VLOOKUP(H3521,'Doctors Data'!$I:$J,2,FALSE)</f>
        <v>#N/A</v>
      </c>
    </row>
    <row r="3522" spans="12:12" x14ac:dyDescent="0.25">
      <c r="L3522" s="79" t="e">
        <f>VLOOKUP(H3522,'Doctors Data'!$I:$J,2,FALSE)</f>
        <v>#N/A</v>
      </c>
    </row>
    <row r="3523" spans="12:12" x14ac:dyDescent="0.25">
      <c r="L3523" s="79" t="e">
        <f>VLOOKUP(H3523,'Doctors Data'!$I:$J,2,FALSE)</f>
        <v>#N/A</v>
      </c>
    </row>
    <row r="3524" spans="12:12" x14ac:dyDescent="0.25">
      <c r="L3524" s="79" t="e">
        <f>VLOOKUP(H3524,'Doctors Data'!$I:$J,2,FALSE)</f>
        <v>#N/A</v>
      </c>
    </row>
    <row r="3525" spans="12:12" x14ac:dyDescent="0.25">
      <c r="L3525" s="79" t="e">
        <f>VLOOKUP(H3525,'Doctors Data'!$I:$J,2,FALSE)</f>
        <v>#N/A</v>
      </c>
    </row>
    <row r="3526" spans="12:12" x14ac:dyDescent="0.25">
      <c r="L3526" s="79" t="e">
        <f>VLOOKUP(H3526,'Doctors Data'!$I:$J,2,FALSE)</f>
        <v>#N/A</v>
      </c>
    </row>
    <row r="3527" spans="12:12" x14ac:dyDescent="0.25">
      <c r="L3527" s="79" t="e">
        <f>VLOOKUP(H3527,'Doctors Data'!$I:$J,2,FALSE)</f>
        <v>#N/A</v>
      </c>
    </row>
    <row r="3528" spans="12:12" x14ac:dyDescent="0.25">
      <c r="L3528" s="79" t="e">
        <f>VLOOKUP(H3528,'Doctors Data'!$I:$J,2,FALSE)</f>
        <v>#N/A</v>
      </c>
    </row>
    <row r="3529" spans="12:12" x14ac:dyDescent="0.25">
      <c r="L3529" s="79" t="e">
        <f>VLOOKUP(H3529,'Doctors Data'!$I:$J,2,FALSE)</f>
        <v>#N/A</v>
      </c>
    </row>
    <row r="3530" spans="12:12" x14ac:dyDescent="0.25">
      <c r="L3530" s="79" t="e">
        <f>VLOOKUP(H3530,'Doctors Data'!$I:$J,2,FALSE)</f>
        <v>#N/A</v>
      </c>
    </row>
    <row r="3531" spans="12:12" x14ac:dyDescent="0.25">
      <c r="L3531" s="79" t="e">
        <f>VLOOKUP(H3531,'Doctors Data'!$I:$J,2,FALSE)</f>
        <v>#N/A</v>
      </c>
    </row>
    <row r="3532" spans="12:12" x14ac:dyDescent="0.25">
      <c r="L3532" s="79" t="e">
        <f>VLOOKUP(H3532,'Doctors Data'!$I:$J,2,FALSE)</f>
        <v>#N/A</v>
      </c>
    </row>
    <row r="3533" spans="12:12" x14ac:dyDescent="0.25">
      <c r="L3533" s="79" t="e">
        <f>VLOOKUP(H3533,'Doctors Data'!$I:$J,2,FALSE)</f>
        <v>#N/A</v>
      </c>
    </row>
    <row r="3534" spans="12:12" x14ac:dyDescent="0.25">
      <c r="L3534" s="79" t="e">
        <f>VLOOKUP(H3534,'Doctors Data'!$I:$J,2,FALSE)</f>
        <v>#N/A</v>
      </c>
    </row>
    <row r="3535" spans="12:12" x14ac:dyDescent="0.25">
      <c r="L3535" s="79" t="e">
        <f>VLOOKUP(H3535,'Doctors Data'!$I:$J,2,FALSE)</f>
        <v>#N/A</v>
      </c>
    </row>
    <row r="3536" spans="12:12" x14ac:dyDescent="0.25">
      <c r="L3536" s="79" t="e">
        <f>VLOOKUP(H3536,'Doctors Data'!$I:$J,2,FALSE)</f>
        <v>#N/A</v>
      </c>
    </row>
    <row r="3537" spans="12:12" x14ac:dyDescent="0.25">
      <c r="L3537" s="79" t="e">
        <f>VLOOKUP(H3537,'Doctors Data'!$I:$J,2,FALSE)</f>
        <v>#N/A</v>
      </c>
    </row>
    <row r="3538" spans="12:12" x14ac:dyDescent="0.25">
      <c r="L3538" s="79" t="e">
        <f>VLOOKUP(H3538,'Doctors Data'!$I:$J,2,FALSE)</f>
        <v>#N/A</v>
      </c>
    </row>
    <row r="3539" spans="12:12" x14ac:dyDescent="0.25">
      <c r="L3539" s="79" t="e">
        <f>VLOOKUP(H3539,'Doctors Data'!$I:$J,2,FALSE)</f>
        <v>#N/A</v>
      </c>
    </row>
    <row r="3540" spans="12:12" x14ac:dyDescent="0.25">
      <c r="L3540" s="79" t="e">
        <f>VLOOKUP(H3540,'Doctors Data'!$I:$J,2,FALSE)</f>
        <v>#N/A</v>
      </c>
    </row>
    <row r="3541" spans="12:12" x14ac:dyDescent="0.25">
      <c r="L3541" s="79" t="e">
        <f>VLOOKUP(H3541,'Doctors Data'!$I:$J,2,FALSE)</f>
        <v>#N/A</v>
      </c>
    </row>
    <row r="3542" spans="12:12" x14ac:dyDescent="0.25">
      <c r="L3542" s="79" t="e">
        <f>VLOOKUP(H3542,'Doctors Data'!$I:$J,2,FALSE)</f>
        <v>#N/A</v>
      </c>
    </row>
    <row r="3543" spans="12:12" x14ac:dyDescent="0.25">
      <c r="L3543" s="79" t="e">
        <f>VLOOKUP(H3543,'Doctors Data'!$I:$J,2,FALSE)</f>
        <v>#N/A</v>
      </c>
    </row>
    <row r="3544" spans="12:12" x14ac:dyDescent="0.25">
      <c r="L3544" s="79" t="e">
        <f>VLOOKUP(H3544,'Doctors Data'!$I:$J,2,FALSE)</f>
        <v>#N/A</v>
      </c>
    </row>
    <row r="3545" spans="12:12" x14ac:dyDescent="0.25">
      <c r="L3545" s="79" t="e">
        <f>VLOOKUP(H3545,'Doctors Data'!$I:$J,2,FALSE)</f>
        <v>#N/A</v>
      </c>
    </row>
    <row r="3546" spans="12:12" x14ac:dyDescent="0.25">
      <c r="L3546" s="79" t="e">
        <f>VLOOKUP(H3546,'Doctors Data'!$I:$J,2,FALSE)</f>
        <v>#N/A</v>
      </c>
    </row>
    <row r="3547" spans="12:12" x14ac:dyDescent="0.25">
      <c r="L3547" s="79" t="e">
        <f>VLOOKUP(H3547,'Doctors Data'!$I:$J,2,FALSE)</f>
        <v>#N/A</v>
      </c>
    </row>
    <row r="3548" spans="12:12" x14ac:dyDescent="0.25">
      <c r="L3548" s="79" t="e">
        <f>VLOOKUP(H3548,'Doctors Data'!$I:$J,2,FALSE)</f>
        <v>#N/A</v>
      </c>
    </row>
    <row r="3549" spans="12:12" x14ac:dyDescent="0.25">
      <c r="L3549" s="79" t="e">
        <f>VLOOKUP(H3549,'Doctors Data'!$I:$J,2,FALSE)</f>
        <v>#N/A</v>
      </c>
    </row>
    <row r="3550" spans="12:12" x14ac:dyDescent="0.25">
      <c r="L3550" s="79" t="e">
        <f>VLOOKUP(H3550,'Doctors Data'!$I:$J,2,FALSE)</f>
        <v>#N/A</v>
      </c>
    </row>
    <row r="3551" spans="12:12" x14ac:dyDescent="0.25">
      <c r="L3551" s="79" t="e">
        <f>VLOOKUP(H3551,'Doctors Data'!$I:$J,2,FALSE)</f>
        <v>#N/A</v>
      </c>
    </row>
    <row r="3552" spans="12:12" x14ac:dyDescent="0.25">
      <c r="L3552" s="79" t="e">
        <f>VLOOKUP(H3552,'Doctors Data'!$I:$J,2,FALSE)</f>
        <v>#N/A</v>
      </c>
    </row>
    <row r="3553" spans="12:12" x14ac:dyDescent="0.25">
      <c r="L3553" s="79" t="e">
        <f>VLOOKUP(H3553,'Doctors Data'!$I:$J,2,FALSE)</f>
        <v>#N/A</v>
      </c>
    </row>
    <row r="3554" spans="12:12" x14ac:dyDescent="0.25">
      <c r="L3554" s="79" t="e">
        <f>VLOOKUP(H3554,'Doctors Data'!$I:$J,2,FALSE)</f>
        <v>#N/A</v>
      </c>
    </row>
    <row r="3555" spans="12:12" x14ac:dyDescent="0.25">
      <c r="L3555" s="79" t="e">
        <f>VLOOKUP(H3555,'Doctors Data'!$I:$J,2,FALSE)</f>
        <v>#N/A</v>
      </c>
    </row>
    <row r="3556" spans="12:12" x14ac:dyDescent="0.25">
      <c r="L3556" s="79" t="e">
        <f>VLOOKUP(H3556,'Doctors Data'!$I:$J,2,FALSE)</f>
        <v>#N/A</v>
      </c>
    </row>
    <row r="3557" spans="12:12" x14ac:dyDescent="0.25">
      <c r="L3557" s="79" t="e">
        <f>VLOOKUP(H3557,'Doctors Data'!$I:$J,2,FALSE)</f>
        <v>#N/A</v>
      </c>
    </row>
    <row r="3558" spans="12:12" x14ac:dyDescent="0.25">
      <c r="L3558" s="79" t="e">
        <f>VLOOKUP(H3558,'Doctors Data'!$I:$J,2,FALSE)</f>
        <v>#N/A</v>
      </c>
    </row>
    <row r="3559" spans="12:12" x14ac:dyDescent="0.25">
      <c r="L3559" s="79" t="e">
        <f>VLOOKUP(H3559,'Doctors Data'!$I:$J,2,FALSE)</f>
        <v>#N/A</v>
      </c>
    </row>
    <row r="3560" spans="12:12" x14ac:dyDescent="0.25">
      <c r="L3560" s="79" t="e">
        <f>VLOOKUP(H3560,'Doctors Data'!$I:$J,2,FALSE)</f>
        <v>#N/A</v>
      </c>
    </row>
    <row r="3561" spans="12:12" x14ac:dyDescent="0.25">
      <c r="L3561" s="79" t="e">
        <f>VLOOKUP(H3561,'Doctors Data'!$I:$J,2,FALSE)</f>
        <v>#N/A</v>
      </c>
    </row>
    <row r="3562" spans="12:12" x14ac:dyDescent="0.25">
      <c r="L3562" s="79" t="e">
        <f>VLOOKUP(H3562,'Doctors Data'!$I:$J,2,FALSE)</f>
        <v>#N/A</v>
      </c>
    </row>
    <row r="3563" spans="12:12" x14ac:dyDescent="0.25">
      <c r="L3563" s="79" t="e">
        <f>VLOOKUP(H3563,'Doctors Data'!$I:$J,2,FALSE)</f>
        <v>#N/A</v>
      </c>
    </row>
    <row r="3564" spans="12:12" x14ac:dyDescent="0.25">
      <c r="L3564" s="79" t="e">
        <f>VLOOKUP(H3564,'Doctors Data'!$I:$J,2,FALSE)</f>
        <v>#N/A</v>
      </c>
    </row>
    <row r="3565" spans="12:12" x14ac:dyDescent="0.25">
      <c r="L3565" s="79" t="e">
        <f>VLOOKUP(H3565,'Doctors Data'!$I:$J,2,FALSE)</f>
        <v>#N/A</v>
      </c>
    </row>
    <row r="3566" spans="12:12" x14ac:dyDescent="0.25">
      <c r="L3566" s="79" t="e">
        <f>VLOOKUP(H3566,'Doctors Data'!$I:$J,2,FALSE)</f>
        <v>#N/A</v>
      </c>
    </row>
    <row r="3567" spans="12:12" x14ac:dyDescent="0.25">
      <c r="L3567" s="79" t="e">
        <f>VLOOKUP(H3567,'Doctors Data'!$I:$J,2,FALSE)</f>
        <v>#N/A</v>
      </c>
    </row>
    <row r="3568" spans="12:12" x14ac:dyDescent="0.25">
      <c r="L3568" s="79" t="e">
        <f>VLOOKUP(H3568,'Doctors Data'!$I:$J,2,FALSE)</f>
        <v>#N/A</v>
      </c>
    </row>
    <row r="3569" spans="12:12" x14ac:dyDescent="0.25">
      <c r="L3569" s="79" t="e">
        <f>VLOOKUP(H3569,'Doctors Data'!$I:$J,2,FALSE)</f>
        <v>#N/A</v>
      </c>
    </row>
    <row r="3570" spans="12:12" x14ac:dyDescent="0.25">
      <c r="L3570" s="79" t="e">
        <f>VLOOKUP(H3570,'Doctors Data'!$I:$J,2,FALSE)</f>
        <v>#N/A</v>
      </c>
    </row>
    <row r="3571" spans="12:12" x14ac:dyDescent="0.25">
      <c r="L3571" s="79" t="e">
        <f>VLOOKUP(H3571,'Doctors Data'!$I:$J,2,FALSE)</f>
        <v>#N/A</v>
      </c>
    </row>
    <row r="3572" spans="12:12" x14ac:dyDescent="0.25">
      <c r="L3572" s="79" t="e">
        <f>VLOOKUP(H3572,'Doctors Data'!$I:$J,2,FALSE)</f>
        <v>#N/A</v>
      </c>
    </row>
    <row r="3573" spans="12:12" x14ac:dyDescent="0.25">
      <c r="L3573" s="79" t="e">
        <f>VLOOKUP(H3573,'Doctors Data'!$I:$J,2,FALSE)</f>
        <v>#N/A</v>
      </c>
    </row>
    <row r="3574" spans="12:12" x14ac:dyDescent="0.25">
      <c r="L3574" s="79" t="e">
        <f>VLOOKUP(H3574,'Doctors Data'!$I:$J,2,FALSE)</f>
        <v>#N/A</v>
      </c>
    </row>
    <row r="3575" spans="12:12" x14ac:dyDescent="0.25">
      <c r="L3575" s="79" t="e">
        <f>VLOOKUP(H3575,'Doctors Data'!$I:$J,2,FALSE)</f>
        <v>#N/A</v>
      </c>
    </row>
    <row r="3576" spans="12:12" x14ac:dyDescent="0.25">
      <c r="L3576" s="79" t="e">
        <f>VLOOKUP(H3576,'Doctors Data'!$I:$J,2,FALSE)</f>
        <v>#N/A</v>
      </c>
    </row>
    <row r="3577" spans="12:12" x14ac:dyDescent="0.25">
      <c r="L3577" s="79" t="e">
        <f>VLOOKUP(H3577,'Doctors Data'!$I:$J,2,FALSE)</f>
        <v>#N/A</v>
      </c>
    </row>
    <row r="3578" spans="12:12" x14ac:dyDescent="0.25">
      <c r="L3578" s="79" t="e">
        <f>VLOOKUP(H3578,'Doctors Data'!$I:$J,2,FALSE)</f>
        <v>#N/A</v>
      </c>
    </row>
    <row r="3579" spans="12:12" x14ac:dyDescent="0.25">
      <c r="L3579" s="79" t="e">
        <f>VLOOKUP(H3579,'Doctors Data'!$I:$J,2,FALSE)</f>
        <v>#N/A</v>
      </c>
    </row>
    <row r="3580" spans="12:12" x14ac:dyDescent="0.25">
      <c r="L3580" s="79" t="e">
        <f>VLOOKUP(H3580,'Doctors Data'!$I:$J,2,FALSE)</f>
        <v>#N/A</v>
      </c>
    </row>
    <row r="3581" spans="12:12" x14ac:dyDescent="0.25">
      <c r="L3581" s="79" t="e">
        <f>VLOOKUP(H3581,'Doctors Data'!$I:$J,2,FALSE)</f>
        <v>#N/A</v>
      </c>
    </row>
    <row r="3582" spans="12:12" x14ac:dyDescent="0.25">
      <c r="L3582" s="79" t="e">
        <f>VLOOKUP(H3582,'Doctors Data'!$I:$J,2,FALSE)</f>
        <v>#N/A</v>
      </c>
    </row>
    <row r="3583" spans="12:12" x14ac:dyDescent="0.25">
      <c r="L3583" s="79" t="e">
        <f>VLOOKUP(H3583,'Doctors Data'!$I:$J,2,FALSE)</f>
        <v>#N/A</v>
      </c>
    </row>
    <row r="3584" spans="12:12" x14ac:dyDescent="0.25">
      <c r="L3584" s="79" t="e">
        <f>VLOOKUP(H3584,'Doctors Data'!$I:$J,2,FALSE)</f>
        <v>#N/A</v>
      </c>
    </row>
    <row r="3585" spans="12:12" x14ac:dyDescent="0.25">
      <c r="L3585" s="79" t="e">
        <f>VLOOKUP(H3585,'Doctors Data'!$I:$J,2,FALSE)</f>
        <v>#N/A</v>
      </c>
    </row>
    <row r="3586" spans="12:12" x14ac:dyDescent="0.25">
      <c r="L3586" s="79" t="e">
        <f>VLOOKUP(H3586,'Doctors Data'!$I:$J,2,FALSE)</f>
        <v>#N/A</v>
      </c>
    </row>
    <row r="3587" spans="12:12" x14ac:dyDescent="0.25">
      <c r="L3587" s="79" t="e">
        <f>VLOOKUP(H3587,'Doctors Data'!$I:$J,2,FALSE)</f>
        <v>#N/A</v>
      </c>
    </row>
    <row r="3588" spans="12:12" x14ac:dyDescent="0.25">
      <c r="L3588" s="79" t="e">
        <f>VLOOKUP(H3588,'Doctors Data'!$I:$J,2,FALSE)</f>
        <v>#N/A</v>
      </c>
    </row>
    <row r="3589" spans="12:12" x14ac:dyDescent="0.25">
      <c r="L3589" s="79" t="e">
        <f>VLOOKUP(H3589,'Doctors Data'!$I:$J,2,FALSE)</f>
        <v>#N/A</v>
      </c>
    </row>
    <row r="3590" spans="12:12" x14ac:dyDescent="0.25">
      <c r="L3590" s="79" t="e">
        <f>VLOOKUP(H3590,'Doctors Data'!$I:$J,2,FALSE)</f>
        <v>#N/A</v>
      </c>
    </row>
    <row r="3591" spans="12:12" x14ac:dyDescent="0.25">
      <c r="L3591" s="79" t="e">
        <f>VLOOKUP(H3591,'Doctors Data'!$I:$J,2,FALSE)</f>
        <v>#N/A</v>
      </c>
    </row>
    <row r="3592" spans="12:12" x14ac:dyDescent="0.25">
      <c r="L3592" s="79" t="e">
        <f>VLOOKUP(H3592,'Doctors Data'!$I:$J,2,FALSE)</f>
        <v>#N/A</v>
      </c>
    </row>
    <row r="3593" spans="12:12" x14ac:dyDescent="0.25">
      <c r="L3593" s="79" t="e">
        <f>VLOOKUP(H3593,'Doctors Data'!$I:$J,2,FALSE)</f>
        <v>#N/A</v>
      </c>
    </row>
    <row r="3594" spans="12:12" x14ac:dyDescent="0.25">
      <c r="L3594" s="79" t="e">
        <f>VLOOKUP(H3594,'Doctors Data'!$I:$J,2,FALSE)</f>
        <v>#N/A</v>
      </c>
    </row>
    <row r="3595" spans="12:12" x14ac:dyDescent="0.25">
      <c r="L3595" s="79" t="e">
        <f>VLOOKUP(H3595,'Doctors Data'!$I:$J,2,FALSE)</f>
        <v>#N/A</v>
      </c>
    </row>
    <row r="3596" spans="12:12" x14ac:dyDescent="0.25">
      <c r="L3596" s="79" t="e">
        <f>VLOOKUP(H3596,'Doctors Data'!$I:$J,2,FALSE)</f>
        <v>#N/A</v>
      </c>
    </row>
    <row r="3597" spans="12:12" x14ac:dyDescent="0.25">
      <c r="L3597" s="79" t="e">
        <f>VLOOKUP(H3597,'Doctors Data'!$I:$J,2,FALSE)</f>
        <v>#N/A</v>
      </c>
    </row>
    <row r="3598" spans="12:12" x14ac:dyDescent="0.25">
      <c r="L3598" s="79" t="e">
        <f>VLOOKUP(H3598,'Doctors Data'!$I:$J,2,FALSE)</f>
        <v>#N/A</v>
      </c>
    </row>
    <row r="3599" spans="12:12" x14ac:dyDescent="0.25">
      <c r="L3599" s="79" t="e">
        <f>VLOOKUP(H3599,'Doctors Data'!$I:$J,2,FALSE)</f>
        <v>#N/A</v>
      </c>
    </row>
    <row r="3600" spans="12:12" x14ac:dyDescent="0.25">
      <c r="L3600" s="79" t="e">
        <f>VLOOKUP(H3600,'Doctors Data'!$I:$J,2,FALSE)</f>
        <v>#N/A</v>
      </c>
    </row>
    <row r="3601" spans="12:12" x14ac:dyDescent="0.25">
      <c r="L3601" s="79" t="e">
        <f>VLOOKUP(H3601,'Doctors Data'!$I:$J,2,FALSE)</f>
        <v>#N/A</v>
      </c>
    </row>
    <row r="3602" spans="12:12" x14ac:dyDescent="0.25">
      <c r="L3602" s="79" t="e">
        <f>VLOOKUP(H3602,'Doctors Data'!$I:$J,2,FALSE)</f>
        <v>#N/A</v>
      </c>
    </row>
    <row r="3603" spans="12:12" x14ac:dyDescent="0.25">
      <c r="L3603" s="79" t="e">
        <f>VLOOKUP(H3603,'Doctors Data'!$I:$J,2,FALSE)</f>
        <v>#N/A</v>
      </c>
    </row>
    <row r="3604" spans="12:12" x14ac:dyDescent="0.25">
      <c r="L3604" s="79" t="e">
        <f>VLOOKUP(H3604,'Doctors Data'!$I:$J,2,FALSE)</f>
        <v>#N/A</v>
      </c>
    </row>
    <row r="3605" spans="12:12" x14ac:dyDescent="0.25">
      <c r="L3605" s="79" t="e">
        <f>VLOOKUP(H3605,'Doctors Data'!$I:$J,2,FALSE)</f>
        <v>#N/A</v>
      </c>
    </row>
    <row r="3606" spans="12:12" x14ac:dyDescent="0.25">
      <c r="L3606" s="79" t="e">
        <f>VLOOKUP(H3606,'Doctors Data'!$I:$J,2,FALSE)</f>
        <v>#N/A</v>
      </c>
    </row>
    <row r="3607" spans="12:12" x14ac:dyDescent="0.25">
      <c r="L3607" s="79" t="e">
        <f>VLOOKUP(H3607,'Doctors Data'!$I:$J,2,FALSE)</f>
        <v>#N/A</v>
      </c>
    </row>
    <row r="3608" spans="12:12" x14ac:dyDescent="0.25">
      <c r="L3608" s="79" t="e">
        <f>VLOOKUP(H3608,'Doctors Data'!$I:$J,2,FALSE)</f>
        <v>#N/A</v>
      </c>
    </row>
    <row r="3609" spans="12:12" x14ac:dyDescent="0.25">
      <c r="L3609" s="79" t="e">
        <f>VLOOKUP(H3609,'Doctors Data'!$I:$J,2,FALSE)</f>
        <v>#N/A</v>
      </c>
    </row>
    <row r="3610" spans="12:12" x14ac:dyDescent="0.25">
      <c r="L3610" s="79" t="e">
        <f>VLOOKUP(H3610,'Doctors Data'!$I:$J,2,FALSE)</f>
        <v>#N/A</v>
      </c>
    </row>
    <row r="3611" spans="12:12" x14ac:dyDescent="0.25">
      <c r="L3611" s="79" t="e">
        <f>VLOOKUP(H3611,'Doctors Data'!$I:$J,2,FALSE)</f>
        <v>#N/A</v>
      </c>
    </row>
    <row r="3612" spans="12:12" x14ac:dyDescent="0.25">
      <c r="L3612" s="79" t="e">
        <f>VLOOKUP(H3612,'Doctors Data'!$I:$J,2,FALSE)</f>
        <v>#N/A</v>
      </c>
    </row>
    <row r="3613" spans="12:12" x14ac:dyDescent="0.25">
      <c r="L3613" s="79" t="e">
        <f>VLOOKUP(H3613,'Doctors Data'!$I:$J,2,FALSE)</f>
        <v>#N/A</v>
      </c>
    </row>
    <row r="3614" spans="12:12" x14ac:dyDescent="0.25">
      <c r="L3614" s="79" t="e">
        <f>VLOOKUP(H3614,'Doctors Data'!$I:$J,2,FALSE)</f>
        <v>#N/A</v>
      </c>
    </row>
    <row r="3615" spans="12:12" x14ac:dyDescent="0.25">
      <c r="L3615" s="79" t="e">
        <f>VLOOKUP(H3615,'Doctors Data'!$I:$J,2,FALSE)</f>
        <v>#N/A</v>
      </c>
    </row>
    <row r="3616" spans="12:12" x14ac:dyDescent="0.25">
      <c r="L3616" s="79" t="e">
        <f>VLOOKUP(H3616,'Doctors Data'!$I:$J,2,FALSE)</f>
        <v>#N/A</v>
      </c>
    </row>
    <row r="3617" spans="12:12" x14ac:dyDescent="0.25">
      <c r="L3617" s="79" t="e">
        <f>VLOOKUP(H3617,'Doctors Data'!$I:$J,2,FALSE)</f>
        <v>#N/A</v>
      </c>
    </row>
    <row r="3618" spans="12:12" x14ac:dyDescent="0.25">
      <c r="L3618" s="79" t="e">
        <f>VLOOKUP(H3618,'Doctors Data'!$I:$J,2,FALSE)</f>
        <v>#N/A</v>
      </c>
    </row>
    <row r="3619" spans="12:12" x14ac:dyDescent="0.25">
      <c r="L3619" s="79" t="e">
        <f>VLOOKUP(H3619,'Doctors Data'!$I:$J,2,FALSE)</f>
        <v>#N/A</v>
      </c>
    </row>
    <row r="3620" spans="12:12" x14ac:dyDescent="0.25">
      <c r="L3620" s="79" t="e">
        <f>VLOOKUP(H3620,'Doctors Data'!$I:$J,2,FALSE)</f>
        <v>#N/A</v>
      </c>
    </row>
    <row r="3621" spans="12:12" x14ac:dyDescent="0.25">
      <c r="L3621" s="79" t="e">
        <f>VLOOKUP(H3621,'Doctors Data'!$I:$J,2,FALSE)</f>
        <v>#N/A</v>
      </c>
    </row>
    <row r="3622" spans="12:12" x14ac:dyDescent="0.25">
      <c r="L3622" s="79" t="e">
        <f>VLOOKUP(H3622,'Doctors Data'!$I:$J,2,FALSE)</f>
        <v>#N/A</v>
      </c>
    </row>
    <row r="3623" spans="12:12" x14ac:dyDescent="0.25">
      <c r="L3623" s="79" t="e">
        <f>VLOOKUP(H3623,'Doctors Data'!$I:$J,2,FALSE)</f>
        <v>#N/A</v>
      </c>
    </row>
    <row r="3624" spans="12:12" x14ac:dyDescent="0.25">
      <c r="L3624" s="79" t="e">
        <f>VLOOKUP(H3624,'Doctors Data'!$I:$J,2,FALSE)</f>
        <v>#N/A</v>
      </c>
    </row>
    <row r="3625" spans="12:12" x14ac:dyDescent="0.25">
      <c r="L3625" s="79" t="e">
        <f>VLOOKUP(H3625,'Doctors Data'!$I:$J,2,FALSE)</f>
        <v>#N/A</v>
      </c>
    </row>
    <row r="3626" spans="12:12" x14ac:dyDescent="0.25">
      <c r="L3626" s="79" t="e">
        <f>VLOOKUP(H3626,'Doctors Data'!$I:$J,2,FALSE)</f>
        <v>#N/A</v>
      </c>
    </row>
    <row r="3627" spans="12:12" x14ac:dyDescent="0.25">
      <c r="L3627" s="79" t="e">
        <f>VLOOKUP(H3627,'Doctors Data'!$I:$J,2,FALSE)</f>
        <v>#N/A</v>
      </c>
    </row>
    <row r="3628" spans="12:12" x14ac:dyDescent="0.25">
      <c r="L3628" s="79" t="e">
        <f>VLOOKUP(H3628,'Doctors Data'!$I:$J,2,FALSE)</f>
        <v>#N/A</v>
      </c>
    </row>
    <row r="3629" spans="12:12" x14ac:dyDescent="0.25">
      <c r="L3629" s="79" t="e">
        <f>VLOOKUP(H3629,'Doctors Data'!$I:$J,2,FALSE)</f>
        <v>#N/A</v>
      </c>
    </row>
    <row r="3630" spans="12:12" x14ac:dyDescent="0.25">
      <c r="L3630" s="79" t="e">
        <f>VLOOKUP(H3630,'Doctors Data'!$I:$J,2,FALSE)</f>
        <v>#N/A</v>
      </c>
    </row>
    <row r="3631" spans="12:12" x14ac:dyDescent="0.25">
      <c r="L3631" s="79" t="e">
        <f>VLOOKUP(H3631,'Doctors Data'!$I:$J,2,FALSE)</f>
        <v>#N/A</v>
      </c>
    </row>
    <row r="3632" spans="12:12" x14ac:dyDescent="0.25">
      <c r="L3632" s="79" t="e">
        <f>VLOOKUP(H3632,'Doctors Data'!$I:$J,2,FALSE)</f>
        <v>#N/A</v>
      </c>
    </row>
    <row r="3633" spans="12:12" x14ac:dyDescent="0.25">
      <c r="L3633" s="79" t="e">
        <f>VLOOKUP(H3633,'Doctors Data'!$I:$J,2,FALSE)</f>
        <v>#N/A</v>
      </c>
    </row>
    <row r="3634" spans="12:12" x14ac:dyDescent="0.25">
      <c r="L3634" s="79" t="e">
        <f>VLOOKUP(H3634,'Doctors Data'!$I:$J,2,FALSE)</f>
        <v>#N/A</v>
      </c>
    </row>
    <row r="3635" spans="12:12" x14ac:dyDescent="0.25">
      <c r="L3635" s="79" t="e">
        <f>VLOOKUP(H3635,'Doctors Data'!$I:$J,2,FALSE)</f>
        <v>#N/A</v>
      </c>
    </row>
    <row r="3636" spans="12:12" x14ac:dyDescent="0.25">
      <c r="L3636" s="79" t="e">
        <f>VLOOKUP(H3636,'Doctors Data'!$I:$J,2,FALSE)</f>
        <v>#N/A</v>
      </c>
    </row>
    <row r="3637" spans="12:12" x14ac:dyDescent="0.25">
      <c r="L3637" s="79" t="e">
        <f>VLOOKUP(H3637,'Doctors Data'!$I:$J,2,FALSE)</f>
        <v>#N/A</v>
      </c>
    </row>
    <row r="3638" spans="12:12" x14ac:dyDescent="0.25">
      <c r="L3638" s="79" t="e">
        <f>VLOOKUP(H3638,'Doctors Data'!$I:$J,2,FALSE)</f>
        <v>#N/A</v>
      </c>
    </row>
    <row r="3639" spans="12:12" x14ac:dyDescent="0.25">
      <c r="L3639" s="79" t="e">
        <f>VLOOKUP(H3639,'Doctors Data'!$I:$J,2,FALSE)</f>
        <v>#N/A</v>
      </c>
    </row>
    <row r="3640" spans="12:12" x14ac:dyDescent="0.25">
      <c r="L3640" s="79" t="e">
        <f>VLOOKUP(H3640,'Doctors Data'!$I:$J,2,FALSE)</f>
        <v>#N/A</v>
      </c>
    </row>
    <row r="3641" spans="12:12" x14ac:dyDescent="0.25">
      <c r="L3641" s="79" t="e">
        <f>VLOOKUP(H3641,'Doctors Data'!$I:$J,2,FALSE)</f>
        <v>#N/A</v>
      </c>
    </row>
    <row r="3642" spans="12:12" x14ac:dyDescent="0.25">
      <c r="L3642" s="79" t="e">
        <f>VLOOKUP(H3642,'Doctors Data'!$I:$J,2,FALSE)</f>
        <v>#N/A</v>
      </c>
    </row>
    <row r="3643" spans="12:12" x14ac:dyDescent="0.25">
      <c r="L3643" s="79" t="e">
        <f>VLOOKUP(H3643,'Doctors Data'!$I:$J,2,FALSE)</f>
        <v>#N/A</v>
      </c>
    </row>
    <row r="3644" spans="12:12" x14ac:dyDescent="0.25">
      <c r="L3644" s="79" t="e">
        <f>VLOOKUP(H3644,'Doctors Data'!$I:$J,2,FALSE)</f>
        <v>#N/A</v>
      </c>
    </row>
    <row r="3645" spans="12:12" x14ac:dyDescent="0.25">
      <c r="L3645" s="79" t="e">
        <f>VLOOKUP(H3645,'Doctors Data'!$I:$J,2,FALSE)</f>
        <v>#N/A</v>
      </c>
    </row>
    <row r="3646" spans="12:12" x14ac:dyDescent="0.25">
      <c r="L3646" s="79" t="e">
        <f>VLOOKUP(H3646,'Doctors Data'!$I:$J,2,FALSE)</f>
        <v>#N/A</v>
      </c>
    </row>
    <row r="3647" spans="12:12" x14ac:dyDescent="0.25">
      <c r="L3647" s="79" t="e">
        <f>VLOOKUP(H3647,'Doctors Data'!$I:$J,2,FALSE)</f>
        <v>#N/A</v>
      </c>
    </row>
    <row r="3648" spans="12:12" x14ac:dyDescent="0.25">
      <c r="L3648" s="79" t="e">
        <f>VLOOKUP(H3648,'Doctors Data'!$I:$J,2,FALSE)</f>
        <v>#N/A</v>
      </c>
    </row>
    <row r="3649" spans="12:12" x14ac:dyDescent="0.25">
      <c r="L3649" s="79" t="e">
        <f>VLOOKUP(H3649,'Doctors Data'!$I:$J,2,FALSE)</f>
        <v>#N/A</v>
      </c>
    </row>
    <row r="3650" spans="12:12" x14ac:dyDescent="0.25">
      <c r="L3650" s="79" t="e">
        <f>VLOOKUP(H3650,'Doctors Data'!$I:$J,2,FALSE)</f>
        <v>#N/A</v>
      </c>
    </row>
    <row r="3651" spans="12:12" x14ac:dyDescent="0.25">
      <c r="L3651" s="79" t="e">
        <f>VLOOKUP(H3651,'Doctors Data'!$I:$J,2,FALSE)</f>
        <v>#N/A</v>
      </c>
    </row>
    <row r="3652" spans="12:12" x14ac:dyDescent="0.25">
      <c r="L3652" s="79" t="e">
        <f>VLOOKUP(H3652,'Doctors Data'!$I:$J,2,FALSE)</f>
        <v>#N/A</v>
      </c>
    </row>
    <row r="3653" spans="12:12" x14ac:dyDescent="0.25">
      <c r="L3653" s="79" t="e">
        <f>VLOOKUP(H3653,'Doctors Data'!$I:$J,2,FALSE)</f>
        <v>#N/A</v>
      </c>
    </row>
    <row r="3654" spans="12:12" x14ac:dyDescent="0.25">
      <c r="L3654" s="79" t="e">
        <f>VLOOKUP(H3654,'Doctors Data'!$I:$J,2,FALSE)</f>
        <v>#N/A</v>
      </c>
    </row>
    <row r="3655" spans="12:12" x14ac:dyDescent="0.25">
      <c r="L3655" s="79" t="e">
        <f>VLOOKUP(H3655,'Doctors Data'!$I:$J,2,FALSE)</f>
        <v>#N/A</v>
      </c>
    </row>
    <row r="3656" spans="12:12" x14ac:dyDescent="0.25">
      <c r="L3656" s="79" t="e">
        <f>VLOOKUP(H3656,'Doctors Data'!$I:$J,2,FALSE)</f>
        <v>#N/A</v>
      </c>
    </row>
    <row r="3657" spans="12:12" x14ac:dyDescent="0.25">
      <c r="L3657" s="79" t="e">
        <f>VLOOKUP(H3657,'Doctors Data'!$I:$J,2,FALSE)</f>
        <v>#N/A</v>
      </c>
    </row>
    <row r="3658" spans="12:12" x14ac:dyDescent="0.25">
      <c r="L3658" s="79" t="e">
        <f>VLOOKUP(H3658,'Doctors Data'!$I:$J,2,FALSE)</f>
        <v>#N/A</v>
      </c>
    </row>
    <row r="3659" spans="12:12" x14ac:dyDescent="0.25">
      <c r="L3659" s="79" t="e">
        <f>VLOOKUP(H3659,'Doctors Data'!$I:$J,2,FALSE)</f>
        <v>#N/A</v>
      </c>
    </row>
    <row r="3660" spans="12:12" x14ac:dyDescent="0.25">
      <c r="L3660" s="79" t="e">
        <f>VLOOKUP(H3660,'Doctors Data'!$I:$J,2,FALSE)</f>
        <v>#N/A</v>
      </c>
    </row>
    <row r="3661" spans="12:12" x14ac:dyDescent="0.25">
      <c r="L3661" s="79" t="e">
        <f>VLOOKUP(H3661,'Doctors Data'!$I:$J,2,FALSE)</f>
        <v>#N/A</v>
      </c>
    </row>
    <row r="3662" spans="12:12" x14ac:dyDescent="0.25">
      <c r="L3662" s="79" t="e">
        <f>VLOOKUP(H3662,'Doctors Data'!$I:$J,2,FALSE)</f>
        <v>#N/A</v>
      </c>
    </row>
    <row r="3663" spans="12:12" x14ac:dyDescent="0.25">
      <c r="L3663" s="79" t="e">
        <f>VLOOKUP(H3663,'Doctors Data'!$I:$J,2,FALSE)</f>
        <v>#N/A</v>
      </c>
    </row>
    <row r="3664" spans="12:12" x14ac:dyDescent="0.25">
      <c r="L3664" s="79" t="e">
        <f>VLOOKUP(H3664,'Doctors Data'!$I:$J,2,FALSE)</f>
        <v>#N/A</v>
      </c>
    </row>
    <row r="3665" spans="12:12" x14ac:dyDescent="0.25">
      <c r="L3665" s="79" t="e">
        <f>VLOOKUP(H3665,'Doctors Data'!$I:$J,2,FALSE)</f>
        <v>#N/A</v>
      </c>
    </row>
    <row r="3666" spans="12:12" x14ac:dyDescent="0.25">
      <c r="L3666" s="79" t="e">
        <f>VLOOKUP(H3666,'Doctors Data'!$I:$J,2,FALSE)</f>
        <v>#N/A</v>
      </c>
    </row>
    <row r="3667" spans="12:12" x14ac:dyDescent="0.25">
      <c r="L3667" s="79" t="e">
        <f>VLOOKUP(H3667,'Doctors Data'!$I:$J,2,FALSE)</f>
        <v>#N/A</v>
      </c>
    </row>
    <row r="3668" spans="12:12" x14ac:dyDescent="0.25">
      <c r="L3668" s="79" t="e">
        <f>VLOOKUP(H3668,'Doctors Data'!$I:$J,2,FALSE)</f>
        <v>#N/A</v>
      </c>
    </row>
    <row r="3669" spans="12:12" x14ac:dyDescent="0.25">
      <c r="L3669" s="79" t="e">
        <f>VLOOKUP(H3669,'Doctors Data'!$I:$J,2,FALSE)</f>
        <v>#N/A</v>
      </c>
    </row>
    <row r="3670" spans="12:12" x14ac:dyDescent="0.25">
      <c r="L3670" s="79" t="e">
        <f>VLOOKUP(H3670,'Doctors Data'!$I:$J,2,FALSE)</f>
        <v>#N/A</v>
      </c>
    </row>
    <row r="3671" spans="12:12" x14ac:dyDescent="0.25">
      <c r="L3671" s="79" t="e">
        <f>VLOOKUP(H3671,'Doctors Data'!$I:$J,2,FALSE)</f>
        <v>#N/A</v>
      </c>
    </row>
    <row r="3672" spans="12:12" x14ac:dyDescent="0.25">
      <c r="L3672" s="79" t="e">
        <f>VLOOKUP(H3672,'Doctors Data'!$I:$J,2,FALSE)</f>
        <v>#N/A</v>
      </c>
    </row>
    <row r="3673" spans="12:12" x14ac:dyDescent="0.25">
      <c r="L3673" s="79" t="e">
        <f>VLOOKUP(H3673,'Doctors Data'!$I:$J,2,FALSE)</f>
        <v>#N/A</v>
      </c>
    </row>
    <row r="3674" spans="12:12" x14ac:dyDescent="0.25">
      <c r="L3674" s="79" t="e">
        <f>VLOOKUP(H3674,'Doctors Data'!$I:$J,2,FALSE)</f>
        <v>#N/A</v>
      </c>
    </row>
    <row r="3675" spans="12:12" x14ac:dyDescent="0.25">
      <c r="L3675" s="79" t="e">
        <f>VLOOKUP(H3675,'Doctors Data'!$I:$J,2,FALSE)</f>
        <v>#N/A</v>
      </c>
    </row>
    <row r="3676" spans="12:12" x14ac:dyDescent="0.25">
      <c r="L3676" s="79" t="e">
        <f>VLOOKUP(H3676,'Doctors Data'!$I:$J,2,FALSE)</f>
        <v>#N/A</v>
      </c>
    </row>
    <row r="3677" spans="12:12" x14ac:dyDescent="0.25">
      <c r="L3677" s="79" t="e">
        <f>VLOOKUP(H3677,'Doctors Data'!$I:$J,2,FALSE)</f>
        <v>#N/A</v>
      </c>
    </row>
    <row r="3678" spans="12:12" x14ac:dyDescent="0.25">
      <c r="L3678" s="79" t="e">
        <f>VLOOKUP(H3678,'Doctors Data'!$I:$J,2,FALSE)</f>
        <v>#N/A</v>
      </c>
    </row>
    <row r="3679" spans="12:12" x14ac:dyDescent="0.25">
      <c r="L3679" s="79" t="e">
        <f>VLOOKUP(H3679,'Doctors Data'!$I:$J,2,FALSE)</f>
        <v>#N/A</v>
      </c>
    </row>
    <row r="3680" spans="12:12" x14ac:dyDescent="0.25">
      <c r="L3680" s="79" t="e">
        <f>VLOOKUP(H3680,'Doctors Data'!$I:$J,2,FALSE)</f>
        <v>#N/A</v>
      </c>
    </row>
    <row r="3681" spans="12:12" x14ac:dyDescent="0.25">
      <c r="L3681" s="79" t="e">
        <f>VLOOKUP(H3681,'Doctors Data'!$I:$J,2,FALSE)</f>
        <v>#N/A</v>
      </c>
    </row>
    <row r="3682" spans="12:12" x14ac:dyDescent="0.25">
      <c r="L3682" s="79" t="e">
        <f>VLOOKUP(H3682,'Doctors Data'!$I:$J,2,FALSE)</f>
        <v>#N/A</v>
      </c>
    </row>
    <row r="3683" spans="12:12" x14ac:dyDescent="0.25">
      <c r="L3683" s="79" t="e">
        <f>VLOOKUP(H3683,'Doctors Data'!$I:$J,2,FALSE)</f>
        <v>#N/A</v>
      </c>
    </row>
    <row r="3684" spans="12:12" x14ac:dyDescent="0.25">
      <c r="L3684" s="79" t="e">
        <f>VLOOKUP(H3684,'Doctors Data'!$I:$J,2,FALSE)</f>
        <v>#N/A</v>
      </c>
    </row>
    <row r="3685" spans="12:12" x14ac:dyDescent="0.25">
      <c r="L3685" s="79" t="e">
        <f>VLOOKUP(H3685,'Doctors Data'!$I:$J,2,FALSE)</f>
        <v>#N/A</v>
      </c>
    </row>
    <row r="3686" spans="12:12" x14ac:dyDescent="0.25">
      <c r="L3686" s="79" t="e">
        <f>VLOOKUP(H3686,'Doctors Data'!$I:$J,2,FALSE)</f>
        <v>#N/A</v>
      </c>
    </row>
    <row r="3687" spans="12:12" x14ac:dyDescent="0.25">
      <c r="L3687" s="79" t="e">
        <f>VLOOKUP(H3687,'Doctors Data'!$I:$J,2,FALSE)</f>
        <v>#N/A</v>
      </c>
    </row>
    <row r="3688" spans="12:12" x14ac:dyDescent="0.25">
      <c r="L3688" s="79" t="e">
        <f>VLOOKUP(H3688,'Doctors Data'!$I:$J,2,FALSE)</f>
        <v>#N/A</v>
      </c>
    </row>
    <row r="3689" spans="12:12" x14ac:dyDescent="0.25">
      <c r="L3689" s="79" t="e">
        <f>VLOOKUP(H3689,'Doctors Data'!$I:$J,2,FALSE)</f>
        <v>#N/A</v>
      </c>
    </row>
    <row r="3690" spans="12:12" x14ac:dyDescent="0.25">
      <c r="L3690" s="79" t="e">
        <f>VLOOKUP(H3690,'Doctors Data'!$I:$J,2,FALSE)</f>
        <v>#N/A</v>
      </c>
    </row>
    <row r="3691" spans="12:12" x14ac:dyDescent="0.25">
      <c r="L3691" s="79" t="e">
        <f>VLOOKUP(H3691,'Doctors Data'!$I:$J,2,FALSE)</f>
        <v>#N/A</v>
      </c>
    </row>
    <row r="3692" spans="12:12" x14ac:dyDescent="0.25">
      <c r="L3692" s="79" t="e">
        <f>VLOOKUP(H3692,'Doctors Data'!$I:$J,2,FALSE)</f>
        <v>#N/A</v>
      </c>
    </row>
    <row r="3693" spans="12:12" x14ac:dyDescent="0.25">
      <c r="L3693" s="79" t="e">
        <f>VLOOKUP(H3693,'Doctors Data'!$I:$J,2,FALSE)</f>
        <v>#N/A</v>
      </c>
    </row>
    <row r="3694" spans="12:12" x14ac:dyDescent="0.25">
      <c r="L3694" s="79" t="e">
        <f>VLOOKUP(H3694,'Doctors Data'!$I:$J,2,FALSE)</f>
        <v>#N/A</v>
      </c>
    </row>
    <row r="3695" spans="12:12" x14ac:dyDescent="0.25">
      <c r="L3695" s="79" t="e">
        <f>VLOOKUP(H3695,'Doctors Data'!$I:$J,2,FALSE)</f>
        <v>#N/A</v>
      </c>
    </row>
    <row r="3696" spans="12:12" x14ac:dyDescent="0.25">
      <c r="L3696" s="79" t="e">
        <f>VLOOKUP(H3696,'Doctors Data'!$I:$J,2,FALSE)</f>
        <v>#N/A</v>
      </c>
    </row>
    <row r="3697" spans="12:12" x14ac:dyDescent="0.25">
      <c r="L3697" s="79" t="e">
        <f>VLOOKUP(H3697,'Doctors Data'!$I:$J,2,FALSE)</f>
        <v>#N/A</v>
      </c>
    </row>
    <row r="3698" spans="12:12" x14ac:dyDescent="0.25">
      <c r="L3698" s="79" t="e">
        <f>VLOOKUP(H3698,'Doctors Data'!$I:$J,2,FALSE)</f>
        <v>#N/A</v>
      </c>
    </row>
    <row r="3699" spans="12:12" x14ac:dyDescent="0.25">
      <c r="L3699" s="79" t="e">
        <f>VLOOKUP(H3699,'Doctors Data'!$I:$J,2,FALSE)</f>
        <v>#N/A</v>
      </c>
    </row>
    <row r="3700" spans="12:12" x14ac:dyDescent="0.25">
      <c r="L3700" s="79" t="e">
        <f>VLOOKUP(H3700,'Doctors Data'!$I:$J,2,FALSE)</f>
        <v>#N/A</v>
      </c>
    </row>
    <row r="3701" spans="12:12" x14ac:dyDescent="0.25">
      <c r="L3701" s="79" t="e">
        <f>VLOOKUP(H3701,'Doctors Data'!$I:$J,2,FALSE)</f>
        <v>#N/A</v>
      </c>
    </row>
    <row r="3702" spans="12:12" x14ac:dyDescent="0.25">
      <c r="L3702" s="79" t="e">
        <f>VLOOKUP(H3702,'Doctors Data'!$I:$J,2,FALSE)</f>
        <v>#N/A</v>
      </c>
    </row>
    <row r="3703" spans="12:12" x14ac:dyDescent="0.25">
      <c r="L3703" s="79" t="e">
        <f>VLOOKUP(H3703,'Doctors Data'!$I:$J,2,FALSE)</f>
        <v>#N/A</v>
      </c>
    </row>
    <row r="3704" spans="12:12" x14ac:dyDescent="0.25">
      <c r="L3704" s="79" t="e">
        <f>VLOOKUP(H3704,'Doctors Data'!$I:$J,2,FALSE)</f>
        <v>#N/A</v>
      </c>
    </row>
    <row r="3705" spans="12:12" x14ac:dyDescent="0.25">
      <c r="L3705" s="79" t="e">
        <f>VLOOKUP(H3705,'Doctors Data'!$I:$J,2,FALSE)</f>
        <v>#N/A</v>
      </c>
    </row>
    <row r="3706" spans="12:12" x14ac:dyDescent="0.25">
      <c r="L3706" s="79" t="e">
        <f>VLOOKUP(H3706,'Doctors Data'!$I:$J,2,FALSE)</f>
        <v>#N/A</v>
      </c>
    </row>
    <row r="3707" spans="12:12" x14ac:dyDescent="0.25">
      <c r="L3707" s="79" t="e">
        <f>VLOOKUP(H3707,'Doctors Data'!$I:$J,2,FALSE)</f>
        <v>#N/A</v>
      </c>
    </row>
    <row r="3708" spans="12:12" x14ac:dyDescent="0.25">
      <c r="L3708" s="79" t="e">
        <f>VLOOKUP(H3708,'Doctors Data'!$I:$J,2,FALSE)</f>
        <v>#N/A</v>
      </c>
    </row>
    <row r="3709" spans="12:12" x14ac:dyDescent="0.25">
      <c r="L3709" s="79" t="e">
        <f>VLOOKUP(H3709,'Doctors Data'!$I:$J,2,FALSE)</f>
        <v>#N/A</v>
      </c>
    </row>
    <row r="3710" spans="12:12" x14ac:dyDescent="0.25">
      <c r="L3710" s="79" t="e">
        <f>VLOOKUP(H3710,'Doctors Data'!$I:$J,2,FALSE)</f>
        <v>#N/A</v>
      </c>
    </row>
    <row r="3711" spans="12:12" x14ac:dyDescent="0.25">
      <c r="L3711" s="79" t="e">
        <f>VLOOKUP(H3711,'Doctors Data'!$I:$J,2,FALSE)</f>
        <v>#N/A</v>
      </c>
    </row>
    <row r="3712" spans="12:12" x14ac:dyDescent="0.25">
      <c r="L3712" s="79" t="e">
        <f>VLOOKUP(H3712,'Doctors Data'!$I:$J,2,FALSE)</f>
        <v>#N/A</v>
      </c>
    </row>
    <row r="3713" spans="12:12" x14ac:dyDescent="0.25">
      <c r="L3713" s="79" t="e">
        <f>VLOOKUP(H3713,'Doctors Data'!$I:$J,2,FALSE)</f>
        <v>#N/A</v>
      </c>
    </row>
    <row r="3714" spans="12:12" x14ac:dyDescent="0.25">
      <c r="L3714" s="79" t="e">
        <f>VLOOKUP(H3714,'Doctors Data'!$I:$J,2,FALSE)</f>
        <v>#N/A</v>
      </c>
    </row>
    <row r="3715" spans="12:12" x14ac:dyDescent="0.25">
      <c r="L3715" s="79" t="e">
        <f>VLOOKUP(H3715,'Doctors Data'!$I:$J,2,FALSE)</f>
        <v>#N/A</v>
      </c>
    </row>
    <row r="3716" spans="12:12" x14ac:dyDescent="0.25">
      <c r="L3716" s="79" t="e">
        <f>VLOOKUP(H3716,'Doctors Data'!$I:$J,2,FALSE)</f>
        <v>#N/A</v>
      </c>
    </row>
    <row r="3717" spans="12:12" x14ac:dyDescent="0.25">
      <c r="L3717" s="79" t="e">
        <f>VLOOKUP(H3717,'Doctors Data'!$I:$J,2,FALSE)</f>
        <v>#N/A</v>
      </c>
    </row>
    <row r="3718" spans="12:12" x14ac:dyDescent="0.25">
      <c r="L3718" s="79" t="e">
        <f>VLOOKUP(H3718,'Doctors Data'!$I:$J,2,FALSE)</f>
        <v>#N/A</v>
      </c>
    </row>
    <row r="3719" spans="12:12" x14ac:dyDescent="0.25">
      <c r="L3719" s="79" t="e">
        <f>VLOOKUP(H3719,'Doctors Data'!$I:$J,2,FALSE)</f>
        <v>#N/A</v>
      </c>
    </row>
    <row r="3720" spans="12:12" x14ac:dyDescent="0.25">
      <c r="L3720" s="79" t="e">
        <f>VLOOKUP(H3720,'Doctors Data'!$I:$J,2,FALSE)</f>
        <v>#N/A</v>
      </c>
    </row>
    <row r="3721" spans="12:12" x14ac:dyDescent="0.25">
      <c r="L3721" s="79" t="e">
        <f>VLOOKUP(H3721,'Doctors Data'!$I:$J,2,FALSE)</f>
        <v>#N/A</v>
      </c>
    </row>
    <row r="3722" spans="12:12" x14ac:dyDescent="0.25">
      <c r="L3722" s="79" t="e">
        <f>VLOOKUP(H3722,'Doctors Data'!$I:$J,2,FALSE)</f>
        <v>#N/A</v>
      </c>
    </row>
    <row r="3723" spans="12:12" x14ac:dyDescent="0.25">
      <c r="L3723" s="79" t="e">
        <f>VLOOKUP(H3723,'Doctors Data'!$I:$J,2,FALSE)</f>
        <v>#N/A</v>
      </c>
    </row>
    <row r="3724" spans="12:12" x14ac:dyDescent="0.25">
      <c r="L3724" s="79" t="e">
        <f>VLOOKUP(H3724,'Doctors Data'!$I:$J,2,FALSE)</f>
        <v>#N/A</v>
      </c>
    </row>
    <row r="3725" spans="12:12" x14ac:dyDescent="0.25">
      <c r="L3725" s="79" t="e">
        <f>VLOOKUP(H3725,'Doctors Data'!$I:$J,2,FALSE)</f>
        <v>#N/A</v>
      </c>
    </row>
    <row r="3726" spans="12:12" x14ac:dyDescent="0.25">
      <c r="L3726" s="79" t="e">
        <f>VLOOKUP(H3726,'Doctors Data'!$I:$J,2,FALSE)</f>
        <v>#N/A</v>
      </c>
    </row>
    <row r="3727" spans="12:12" x14ac:dyDescent="0.25">
      <c r="L3727" s="79" t="e">
        <f>VLOOKUP(H3727,'Doctors Data'!$I:$J,2,FALSE)</f>
        <v>#N/A</v>
      </c>
    </row>
    <row r="3728" spans="12:12" x14ac:dyDescent="0.25">
      <c r="L3728" s="79" t="e">
        <f>VLOOKUP(H3728,'Doctors Data'!$I:$J,2,FALSE)</f>
        <v>#N/A</v>
      </c>
    </row>
    <row r="3729" spans="12:12" x14ac:dyDescent="0.25">
      <c r="L3729" s="79" t="e">
        <f>VLOOKUP(H3729,'Doctors Data'!$I:$J,2,FALSE)</f>
        <v>#N/A</v>
      </c>
    </row>
    <row r="3730" spans="12:12" x14ac:dyDescent="0.25">
      <c r="L3730" s="79" t="e">
        <f>VLOOKUP(H3730,'Doctors Data'!$I:$J,2,FALSE)</f>
        <v>#N/A</v>
      </c>
    </row>
    <row r="3731" spans="12:12" x14ac:dyDescent="0.25">
      <c r="L3731" s="79" t="e">
        <f>VLOOKUP(H3731,'Doctors Data'!$I:$J,2,FALSE)</f>
        <v>#N/A</v>
      </c>
    </row>
    <row r="3732" spans="12:12" x14ac:dyDescent="0.25">
      <c r="L3732" s="79" t="e">
        <f>VLOOKUP(H3732,'Doctors Data'!$I:$J,2,FALSE)</f>
        <v>#N/A</v>
      </c>
    </row>
    <row r="3733" spans="12:12" x14ac:dyDescent="0.25">
      <c r="L3733" s="79" t="e">
        <f>VLOOKUP(H3733,'Doctors Data'!$I:$J,2,FALSE)</f>
        <v>#N/A</v>
      </c>
    </row>
    <row r="3734" spans="12:12" x14ac:dyDescent="0.25">
      <c r="L3734" s="79" t="e">
        <f>VLOOKUP(H3734,'Doctors Data'!$I:$J,2,FALSE)</f>
        <v>#N/A</v>
      </c>
    </row>
    <row r="3735" spans="12:12" x14ac:dyDescent="0.25">
      <c r="L3735" s="79" t="e">
        <f>VLOOKUP(H3735,'Doctors Data'!$I:$J,2,FALSE)</f>
        <v>#N/A</v>
      </c>
    </row>
    <row r="3736" spans="12:12" x14ac:dyDescent="0.25">
      <c r="L3736" s="79" t="e">
        <f>VLOOKUP(H3736,'Doctors Data'!$I:$J,2,FALSE)</f>
        <v>#N/A</v>
      </c>
    </row>
    <row r="3737" spans="12:12" x14ac:dyDescent="0.25">
      <c r="L3737" s="79" t="e">
        <f>VLOOKUP(H3737,'Doctors Data'!$I:$J,2,FALSE)</f>
        <v>#N/A</v>
      </c>
    </row>
    <row r="3738" spans="12:12" x14ac:dyDescent="0.25">
      <c r="L3738" s="79" t="e">
        <f>VLOOKUP(H3738,'Doctors Data'!$I:$J,2,FALSE)</f>
        <v>#N/A</v>
      </c>
    </row>
    <row r="3739" spans="12:12" x14ac:dyDescent="0.25">
      <c r="L3739" s="79" t="e">
        <f>VLOOKUP(H3739,'Doctors Data'!$I:$J,2,FALSE)</f>
        <v>#N/A</v>
      </c>
    </row>
    <row r="3740" spans="12:12" x14ac:dyDescent="0.25">
      <c r="L3740" s="79" t="e">
        <f>VLOOKUP(H3740,'Doctors Data'!$I:$J,2,FALSE)</f>
        <v>#N/A</v>
      </c>
    </row>
    <row r="3741" spans="12:12" x14ac:dyDescent="0.25">
      <c r="L3741" s="79" t="e">
        <f>VLOOKUP(H3741,'Doctors Data'!$I:$J,2,FALSE)</f>
        <v>#N/A</v>
      </c>
    </row>
    <row r="3742" spans="12:12" x14ac:dyDescent="0.25">
      <c r="L3742" s="79" t="e">
        <f>VLOOKUP(H3742,'Doctors Data'!$I:$J,2,FALSE)</f>
        <v>#N/A</v>
      </c>
    </row>
    <row r="3743" spans="12:12" x14ac:dyDescent="0.25">
      <c r="L3743" s="79" t="e">
        <f>VLOOKUP(H3743,'Doctors Data'!$I:$J,2,FALSE)</f>
        <v>#N/A</v>
      </c>
    </row>
    <row r="3744" spans="12:12" x14ac:dyDescent="0.25">
      <c r="L3744" s="79" t="e">
        <f>VLOOKUP(H3744,'Doctors Data'!$I:$J,2,FALSE)</f>
        <v>#N/A</v>
      </c>
    </row>
    <row r="3745" spans="12:12" x14ac:dyDescent="0.25">
      <c r="L3745" s="79" t="e">
        <f>VLOOKUP(H3745,'Doctors Data'!$I:$J,2,FALSE)</f>
        <v>#N/A</v>
      </c>
    </row>
    <row r="3746" spans="12:12" x14ac:dyDescent="0.25">
      <c r="L3746" s="79" t="e">
        <f>VLOOKUP(H3746,'Doctors Data'!$I:$J,2,FALSE)</f>
        <v>#N/A</v>
      </c>
    </row>
    <row r="3747" spans="12:12" x14ac:dyDescent="0.25">
      <c r="L3747" s="79" t="e">
        <f>VLOOKUP(H3747,'Doctors Data'!$I:$J,2,FALSE)</f>
        <v>#N/A</v>
      </c>
    </row>
    <row r="3748" spans="12:12" x14ac:dyDescent="0.25">
      <c r="L3748" s="79" t="e">
        <f>VLOOKUP(H3748,'Doctors Data'!$I:$J,2,FALSE)</f>
        <v>#N/A</v>
      </c>
    </row>
    <row r="3749" spans="12:12" x14ac:dyDescent="0.25">
      <c r="L3749" s="79" t="e">
        <f>VLOOKUP(H3749,'Doctors Data'!$I:$J,2,FALSE)</f>
        <v>#N/A</v>
      </c>
    </row>
    <row r="3750" spans="12:12" x14ac:dyDescent="0.25">
      <c r="L3750" s="79" t="e">
        <f>VLOOKUP(H3750,'Doctors Data'!$I:$J,2,FALSE)</f>
        <v>#N/A</v>
      </c>
    </row>
    <row r="3751" spans="12:12" x14ac:dyDescent="0.25">
      <c r="L3751" s="79" t="e">
        <f>VLOOKUP(H3751,'Doctors Data'!$I:$J,2,FALSE)</f>
        <v>#N/A</v>
      </c>
    </row>
    <row r="3752" spans="12:12" x14ac:dyDescent="0.25">
      <c r="L3752" s="79" t="e">
        <f>VLOOKUP(H3752,'Doctors Data'!$I:$J,2,FALSE)</f>
        <v>#N/A</v>
      </c>
    </row>
    <row r="3753" spans="12:12" x14ac:dyDescent="0.25">
      <c r="L3753" s="79" t="e">
        <f>VLOOKUP(H3753,'Doctors Data'!$I:$J,2,FALSE)</f>
        <v>#N/A</v>
      </c>
    </row>
    <row r="3754" spans="12:12" x14ac:dyDescent="0.25">
      <c r="L3754" s="79" t="e">
        <f>VLOOKUP(H3754,'Doctors Data'!$I:$J,2,FALSE)</f>
        <v>#N/A</v>
      </c>
    </row>
    <row r="3755" spans="12:12" x14ac:dyDescent="0.25">
      <c r="L3755" s="79" t="e">
        <f>VLOOKUP(H3755,'Doctors Data'!$I:$J,2,FALSE)</f>
        <v>#N/A</v>
      </c>
    </row>
    <row r="3756" spans="12:12" x14ac:dyDescent="0.25">
      <c r="L3756" s="79" t="e">
        <f>VLOOKUP(H3756,'Doctors Data'!$I:$J,2,FALSE)</f>
        <v>#N/A</v>
      </c>
    </row>
    <row r="3757" spans="12:12" x14ac:dyDescent="0.25">
      <c r="L3757" s="79" t="e">
        <f>VLOOKUP(H3757,'Doctors Data'!$I:$J,2,FALSE)</f>
        <v>#N/A</v>
      </c>
    </row>
    <row r="3758" spans="12:12" x14ac:dyDescent="0.25">
      <c r="L3758" s="79" t="e">
        <f>VLOOKUP(H3758,'Doctors Data'!$I:$J,2,FALSE)</f>
        <v>#N/A</v>
      </c>
    </row>
    <row r="3759" spans="12:12" x14ac:dyDescent="0.25">
      <c r="L3759" s="79" t="e">
        <f>VLOOKUP(H3759,'Doctors Data'!$I:$J,2,FALSE)</f>
        <v>#N/A</v>
      </c>
    </row>
    <row r="3760" spans="12:12" x14ac:dyDescent="0.25">
      <c r="L3760" s="79" t="e">
        <f>VLOOKUP(H3760,'Doctors Data'!$I:$J,2,FALSE)</f>
        <v>#N/A</v>
      </c>
    </row>
    <row r="3761" spans="12:12" x14ac:dyDescent="0.25">
      <c r="L3761" s="79" t="e">
        <f>VLOOKUP(H3761,'Doctors Data'!$I:$J,2,FALSE)</f>
        <v>#N/A</v>
      </c>
    </row>
    <row r="3762" spans="12:12" x14ac:dyDescent="0.25">
      <c r="L3762" s="79" t="e">
        <f>VLOOKUP(H3762,'Doctors Data'!$I:$J,2,FALSE)</f>
        <v>#N/A</v>
      </c>
    </row>
    <row r="3763" spans="12:12" x14ac:dyDescent="0.25">
      <c r="L3763" s="79" t="e">
        <f>VLOOKUP(H3763,'Doctors Data'!$I:$J,2,FALSE)</f>
        <v>#N/A</v>
      </c>
    </row>
    <row r="3764" spans="12:12" x14ac:dyDescent="0.25">
      <c r="L3764" s="79" t="e">
        <f>VLOOKUP(H3764,'Doctors Data'!$I:$J,2,FALSE)</f>
        <v>#N/A</v>
      </c>
    </row>
    <row r="3765" spans="12:12" x14ac:dyDescent="0.25">
      <c r="L3765" s="79" t="e">
        <f>VLOOKUP(H3765,'Doctors Data'!$I:$J,2,FALSE)</f>
        <v>#N/A</v>
      </c>
    </row>
    <row r="3766" spans="12:12" x14ac:dyDescent="0.25">
      <c r="L3766" s="79" t="e">
        <f>VLOOKUP(H3766,'Doctors Data'!$I:$J,2,FALSE)</f>
        <v>#N/A</v>
      </c>
    </row>
    <row r="3767" spans="12:12" x14ac:dyDescent="0.25">
      <c r="L3767" s="79" t="e">
        <f>VLOOKUP(H3767,'Doctors Data'!$I:$J,2,FALSE)</f>
        <v>#N/A</v>
      </c>
    </row>
    <row r="3768" spans="12:12" x14ac:dyDescent="0.25">
      <c r="L3768" s="79" t="e">
        <f>VLOOKUP(H3768,'Doctors Data'!$I:$J,2,FALSE)</f>
        <v>#N/A</v>
      </c>
    </row>
    <row r="3769" spans="12:12" x14ac:dyDescent="0.25">
      <c r="L3769" s="79" t="e">
        <f>VLOOKUP(H3769,'Doctors Data'!$I:$J,2,FALSE)</f>
        <v>#N/A</v>
      </c>
    </row>
    <row r="3770" spans="12:12" x14ac:dyDescent="0.25">
      <c r="L3770" s="79" t="e">
        <f>VLOOKUP(H3770,'Doctors Data'!$I:$J,2,FALSE)</f>
        <v>#N/A</v>
      </c>
    </row>
    <row r="3771" spans="12:12" x14ac:dyDescent="0.25">
      <c r="L3771" s="79" t="e">
        <f>VLOOKUP(H3771,'Doctors Data'!$I:$J,2,FALSE)</f>
        <v>#N/A</v>
      </c>
    </row>
    <row r="3772" spans="12:12" x14ac:dyDescent="0.25">
      <c r="L3772" s="79" t="e">
        <f>VLOOKUP(H3772,'Doctors Data'!$I:$J,2,FALSE)</f>
        <v>#N/A</v>
      </c>
    </row>
    <row r="3773" spans="12:12" x14ac:dyDescent="0.25">
      <c r="L3773" s="79" t="e">
        <f>VLOOKUP(H3773,'Doctors Data'!$I:$J,2,FALSE)</f>
        <v>#N/A</v>
      </c>
    </row>
    <row r="3774" spans="12:12" x14ac:dyDescent="0.25">
      <c r="L3774" s="79" t="e">
        <f>VLOOKUP(H3774,'Doctors Data'!$I:$J,2,FALSE)</f>
        <v>#N/A</v>
      </c>
    </row>
    <row r="3775" spans="12:12" x14ac:dyDescent="0.25">
      <c r="L3775" s="79" t="e">
        <f>VLOOKUP(H3775,'Doctors Data'!$I:$J,2,FALSE)</f>
        <v>#N/A</v>
      </c>
    </row>
    <row r="3776" spans="12:12" x14ac:dyDescent="0.25">
      <c r="L3776" s="79" t="e">
        <f>VLOOKUP(H3776,'Doctors Data'!$I:$J,2,FALSE)</f>
        <v>#N/A</v>
      </c>
    </row>
    <row r="3777" spans="12:12" x14ac:dyDescent="0.25">
      <c r="L3777" s="79" t="e">
        <f>VLOOKUP(H3777,'Doctors Data'!$I:$J,2,FALSE)</f>
        <v>#N/A</v>
      </c>
    </row>
    <row r="3778" spans="12:12" x14ac:dyDescent="0.25">
      <c r="L3778" s="79" t="e">
        <f>VLOOKUP(H3778,'Doctors Data'!$I:$J,2,FALSE)</f>
        <v>#N/A</v>
      </c>
    </row>
    <row r="3779" spans="12:12" x14ac:dyDescent="0.25">
      <c r="L3779" s="79" t="e">
        <f>VLOOKUP(H3779,'Doctors Data'!$I:$J,2,FALSE)</f>
        <v>#N/A</v>
      </c>
    </row>
    <row r="3780" spans="12:12" x14ac:dyDescent="0.25">
      <c r="L3780" s="79" t="e">
        <f>VLOOKUP(H3780,'Doctors Data'!$I:$J,2,FALSE)</f>
        <v>#N/A</v>
      </c>
    </row>
    <row r="3781" spans="12:12" x14ac:dyDescent="0.25">
      <c r="L3781" s="79" t="e">
        <f>VLOOKUP(H3781,'Doctors Data'!$I:$J,2,FALSE)</f>
        <v>#N/A</v>
      </c>
    </row>
    <row r="3782" spans="12:12" x14ac:dyDescent="0.25">
      <c r="L3782" s="79" t="e">
        <f>VLOOKUP(H3782,'Doctors Data'!$I:$J,2,FALSE)</f>
        <v>#N/A</v>
      </c>
    </row>
    <row r="3783" spans="12:12" x14ac:dyDescent="0.25">
      <c r="L3783" s="79" t="e">
        <f>VLOOKUP(H3783,'Doctors Data'!$I:$J,2,FALSE)</f>
        <v>#N/A</v>
      </c>
    </row>
    <row r="3784" spans="12:12" x14ac:dyDescent="0.25">
      <c r="L3784" s="79" t="e">
        <f>VLOOKUP(H3784,'Doctors Data'!$I:$J,2,FALSE)</f>
        <v>#N/A</v>
      </c>
    </row>
    <row r="3785" spans="12:12" x14ac:dyDescent="0.25">
      <c r="L3785" s="79" t="e">
        <f>VLOOKUP(H3785,'Doctors Data'!$I:$J,2,FALSE)</f>
        <v>#N/A</v>
      </c>
    </row>
    <row r="3786" spans="12:12" x14ac:dyDescent="0.25">
      <c r="L3786" s="79" t="e">
        <f>VLOOKUP(H3786,'Doctors Data'!$I:$J,2,FALSE)</f>
        <v>#N/A</v>
      </c>
    </row>
    <row r="3787" spans="12:12" x14ac:dyDescent="0.25">
      <c r="L3787" s="79" t="e">
        <f>VLOOKUP(H3787,'Doctors Data'!$I:$J,2,FALSE)</f>
        <v>#N/A</v>
      </c>
    </row>
    <row r="3788" spans="12:12" x14ac:dyDescent="0.25">
      <c r="L3788" s="79" t="e">
        <f>VLOOKUP(H3788,'Doctors Data'!$I:$J,2,FALSE)</f>
        <v>#N/A</v>
      </c>
    </row>
    <row r="3789" spans="12:12" x14ac:dyDescent="0.25">
      <c r="L3789" s="79" t="e">
        <f>VLOOKUP(H3789,'Doctors Data'!$I:$J,2,FALSE)</f>
        <v>#N/A</v>
      </c>
    </row>
    <row r="3790" spans="12:12" x14ac:dyDescent="0.25">
      <c r="L3790" s="79" t="e">
        <f>VLOOKUP(H3790,'Doctors Data'!$I:$J,2,FALSE)</f>
        <v>#N/A</v>
      </c>
    </row>
    <row r="3791" spans="12:12" x14ac:dyDescent="0.25">
      <c r="L3791" s="79" t="e">
        <f>VLOOKUP(H3791,'Doctors Data'!$I:$J,2,FALSE)</f>
        <v>#N/A</v>
      </c>
    </row>
    <row r="3792" spans="12:12" x14ac:dyDescent="0.25">
      <c r="L3792" s="79" t="e">
        <f>VLOOKUP(H3792,'Doctors Data'!$I:$J,2,FALSE)</f>
        <v>#N/A</v>
      </c>
    </row>
    <row r="3793" spans="12:12" x14ac:dyDescent="0.25">
      <c r="L3793" s="79" t="e">
        <f>VLOOKUP(H3793,'Doctors Data'!$I:$J,2,FALSE)</f>
        <v>#N/A</v>
      </c>
    </row>
    <row r="3794" spans="12:12" x14ac:dyDescent="0.25">
      <c r="L3794" s="79" t="e">
        <f>VLOOKUP(H3794,'Doctors Data'!$I:$J,2,FALSE)</f>
        <v>#N/A</v>
      </c>
    </row>
    <row r="3795" spans="12:12" x14ac:dyDescent="0.25">
      <c r="L3795" s="79" t="e">
        <f>VLOOKUP(H3795,'Doctors Data'!$I:$J,2,FALSE)</f>
        <v>#N/A</v>
      </c>
    </row>
    <row r="3796" spans="12:12" x14ac:dyDescent="0.25">
      <c r="L3796" s="79" t="e">
        <f>VLOOKUP(H3796,'Doctors Data'!$I:$J,2,FALSE)</f>
        <v>#N/A</v>
      </c>
    </row>
    <row r="3797" spans="12:12" x14ac:dyDescent="0.25">
      <c r="L3797" s="79" t="e">
        <f>VLOOKUP(H3797,'Doctors Data'!$I:$J,2,FALSE)</f>
        <v>#N/A</v>
      </c>
    </row>
    <row r="3798" spans="12:12" x14ac:dyDescent="0.25">
      <c r="L3798" s="79" t="e">
        <f>VLOOKUP(H3798,'Doctors Data'!$I:$J,2,FALSE)</f>
        <v>#N/A</v>
      </c>
    </row>
    <row r="3799" spans="12:12" x14ac:dyDescent="0.25">
      <c r="L3799" s="79" t="e">
        <f>VLOOKUP(H3799,'Doctors Data'!$I:$J,2,FALSE)</f>
        <v>#N/A</v>
      </c>
    </row>
    <row r="3800" spans="12:12" x14ac:dyDescent="0.25">
      <c r="L3800" s="79" t="e">
        <f>VLOOKUP(H3800,'Doctors Data'!$I:$J,2,FALSE)</f>
        <v>#N/A</v>
      </c>
    </row>
    <row r="3801" spans="12:12" x14ac:dyDescent="0.25">
      <c r="L3801" s="79" t="e">
        <f>VLOOKUP(H3801,'Doctors Data'!$I:$J,2,FALSE)</f>
        <v>#N/A</v>
      </c>
    </row>
    <row r="3802" spans="12:12" x14ac:dyDescent="0.25">
      <c r="L3802" s="79" t="e">
        <f>VLOOKUP(H3802,'Doctors Data'!$I:$J,2,FALSE)</f>
        <v>#N/A</v>
      </c>
    </row>
    <row r="3803" spans="12:12" x14ac:dyDescent="0.25">
      <c r="L3803" s="79" t="e">
        <f>VLOOKUP(H3803,'Doctors Data'!$I:$J,2,FALSE)</f>
        <v>#N/A</v>
      </c>
    </row>
    <row r="3804" spans="12:12" x14ac:dyDescent="0.25">
      <c r="L3804" s="79" t="e">
        <f>VLOOKUP(H3804,'Doctors Data'!$I:$J,2,FALSE)</f>
        <v>#N/A</v>
      </c>
    </row>
    <row r="3805" spans="12:12" x14ac:dyDescent="0.25">
      <c r="L3805" s="79" t="e">
        <f>VLOOKUP(H3805,'Doctors Data'!$I:$J,2,FALSE)</f>
        <v>#N/A</v>
      </c>
    </row>
    <row r="3806" spans="12:12" x14ac:dyDescent="0.25">
      <c r="L3806" s="79" t="e">
        <f>VLOOKUP(H3806,'Doctors Data'!$I:$J,2,FALSE)</f>
        <v>#N/A</v>
      </c>
    </row>
    <row r="3807" spans="12:12" x14ac:dyDescent="0.25">
      <c r="L3807" s="79" t="e">
        <f>VLOOKUP(H3807,'Doctors Data'!$I:$J,2,FALSE)</f>
        <v>#N/A</v>
      </c>
    </row>
    <row r="3808" spans="12:12" x14ac:dyDescent="0.25">
      <c r="L3808" s="79" t="e">
        <f>VLOOKUP(H3808,'Doctors Data'!$I:$J,2,FALSE)</f>
        <v>#N/A</v>
      </c>
    </row>
    <row r="3809" spans="12:12" x14ac:dyDescent="0.25">
      <c r="L3809" s="79" t="e">
        <f>VLOOKUP(H3809,'Doctors Data'!$I:$J,2,FALSE)</f>
        <v>#N/A</v>
      </c>
    </row>
    <row r="3810" spans="12:12" x14ac:dyDescent="0.25">
      <c r="L3810" s="79" t="e">
        <f>VLOOKUP(H3810,'Doctors Data'!$I:$J,2,FALSE)</f>
        <v>#N/A</v>
      </c>
    </row>
    <row r="3811" spans="12:12" x14ac:dyDescent="0.25">
      <c r="L3811" s="79" t="e">
        <f>VLOOKUP(H3811,'Doctors Data'!$I:$J,2,FALSE)</f>
        <v>#N/A</v>
      </c>
    </row>
    <row r="3812" spans="12:12" x14ac:dyDescent="0.25">
      <c r="L3812" s="79" t="e">
        <f>VLOOKUP(H3812,'Doctors Data'!$I:$J,2,FALSE)</f>
        <v>#N/A</v>
      </c>
    </row>
    <row r="3813" spans="12:12" x14ac:dyDescent="0.25">
      <c r="L3813" s="79" t="e">
        <f>VLOOKUP(H3813,'Doctors Data'!$I:$J,2,FALSE)</f>
        <v>#N/A</v>
      </c>
    </row>
    <row r="3814" spans="12:12" x14ac:dyDescent="0.25">
      <c r="L3814" s="79" t="e">
        <f>VLOOKUP(H3814,'Doctors Data'!$I:$J,2,FALSE)</f>
        <v>#N/A</v>
      </c>
    </row>
    <row r="3815" spans="12:12" x14ac:dyDescent="0.25">
      <c r="L3815" s="79" t="e">
        <f>VLOOKUP(H3815,'Doctors Data'!$I:$J,2,FALSE)</f>
        <v>#N/A</v>
      </c>
    </row>
    <row r="3816" spans="12:12" x14ac:dyDescent="0.25">
      <c r="L3816" s="79" t="e">
        <f>VLOOKUP(H3816,'Doctors Data'!$I:$J,2,FALSE)</f>
        <v>#N/A</v>
      </c>
    </row>
    <row r="3817" spans="12:12" x14ac:dyDescent="0.25">
      <c r="L3817" s="79" t="e">
        <f>VLOOKUP(H3817,'Doctors Data'!$I:$J,2,FALSE)</f>
        <v>#N/A</v>
      </c>
    </row>
    <row r="3818" spans="12:12" x14ac:dyDescent="0.25">
      <c r="L3818" s="79" t="e">
        <f>VLOOKUP(H3818,'Doctors Data'!$I:$J,2,FALSE)</f>
        <v>#N/A</v>
      </c>
    </row>
    <row r="3819" spans="12:12" x14ac:dyDescent="0.25">
      <c r="L3819" s="79" t="e">
        <f>VLOOKUP(H3819,'Doctors Data'!$I:$J,2,FALSE)</f>
        <v>#N/A</v>
      </c>
    </row>
    <row r="3820" spans="12:12" x14ac:dyDescent="0.25">
      <c r="L3820" s="79" t="e">
        <f>VLOOKUP(H3820,'Doctors Data'!$I:$J,2,FALSE)</f>
        <v>#N/A</v>
      </c>
    </row>
    <row r="3821" spans="12:12" x14ac:dyDescent="0.25">
      <c r="L3821" s="79" t="e">
        <f>VLOOKUP(H3821,'Doctors Data'!$I:$J,2,FALSE)</f>
        <v>#N/A</v>
      </c>
    </row>
    <row r="3822" spans="12:12" x14ac:dyDescent="0.25">
      <c r="L3822" s="79" t="e">
        <f>VLOOKUP(H3822,'Doctors Data'!$I:$J,2,FALSE)</f>
        <v>#N/A</v>
      </c>
    </row>
    <row r="3823" spans="12:12" x14ac:dyDescent="0.25">
      <c r="L3823" s="79" t="e">
        <f>VLOOKUP(H3823,'Doctors Data'!$I:$J,2,FALSE)</f>
        <v>#N/A</v>
      </c>
    </row>
    <row r="3824" spans="12:12" x14ac:dyDescent="0.25">
      <c r="L3824" s="79" t="e">
        <f>VLOOKUP(H3824,'Doctors Data'!$I:$J,2,FALSE)</f>
        <v>#N/A</v>
      </c>
    </row>
    <row r="3825" spans="12:12" x14ac:dyDescent="0.25">
      <c r="L3825" s="79" t="e">
        <f>VLOOKUP(H3825,'Doctors Data'!$I:$J,2,FALSE)</f>
        <v>#N/A</v>
      </c>
    </row>
    <row r="3826" spans="12:12" x14ac:dyDescent="0.25">
      <c r="L3826" s="79" t="e">
        <f>VLOOKUP(H3826,'Doctors Data'!$I:$J,2,FALSE)</f>
        <v>#N/A</v>
      </c>
    </row>
    <row r="3827" spans="12:12" x14ac:dyDescent="0.25">
      <c r="L3827" s="79" t="e">
        <f>VLOOKUP(H3827,'Doctors Data'!$I:$J,2,FALSE)</f>
        <v>#N/A</v>
      </c>
    </row>
    <row r="3828" spans="12:12" x14ac:dyDescent="0.25">
      <c r="L3828" s="79" t="e">
        <f>VLOOKUP(H3828,'Doctors Data'!$I:$J,2,FALSE)</f>
        <v>#N/A</v>
      </c>
    </row>
    <row r="3829" spans="12:12" x14ac:dyDescent="0.25">
      <c r="L3829" s="79" t="e">
        <f>VLOOKUP(H3829,'Doctors Data'!$I:$J,2,FALSE)</f>
        <v>#N/A</v>
      </c>
    </row>
    <row r="3830" spans="12:12" x14ac:dyDescent="0.25">
      <c r="L3830" s="79" t="e">
        <f>VLOOKUP(H3830,'Doctors Data'!$I:$J,2,FALSE)</f>
        <v>#N/A</v>
      </c>
    </row>
    <row r="3831" spans="12:12" x14ac:dyDescent="0.25">
      <c r="L3831" s="79" t="e">
        <f>VLOOKUP(H3831,'Doctors Data'!$I:$J,2,FALSE)</f>
        <v>#N/A</v>
      </c>
    </row>
    <row r="3832" spans="12:12" x14ac:dyDescent="0.25">
      <c r="L3832" s="79" t="e">
        <f>VLOOKUP(H3832,'Doctors Data'!$I:$J,2,FALSE)</f>
        <v>#N/A</v>
      </c>
    </row>
    <row r="3833" spans="12:12" x14ac:dyDescent="0.25">
      <c r="L3833" s="79" t="e">
        <f>VLOOKUP(H3833,'Doctors Data'!$I:$J,2,FALSE)</f>
        <v>#N/A</v>
      </c>
    </row>
    <row r="3834" spans="12:12" x14ac:dyDescent="0.25">
      <c r="L3834" s="79" t="e">
        <f>VLOOKUP(H3834,'Doctors Data'!$I:$J,2,FALSE)</f>
        <v>#N/A</v>
      </c>
    </row>
    <row r="3835" spans="12:12" x14ac:dyDescent="0.25">
      <c r="L3835" s="79" t="e">
        <f>VLOOKUP(H3835,'Doctors Data'!$I:$J,2,FALSE)</f>
        <v>#N/A</v>
      </c>
    </row>
    <row r="3836" spans="12:12" x14ac:dyDescent="0.25">
      <c r="L3836" s="79" t="e">
        <f>VLOOKUP(H3836,'Doctors Data'!$I:$J,2,FALSE)</f>
        <v>#N/A</v>
      </c>
    </row>
    <row r="3837" spans="12:12" x14ac:dyDescent="0.25">
      <c r="L3837" s="79" t="e">
        <f>VLOOKUP(H3837,'Doctors Data'!$I:$J,2,FALSE)</f>
        <v>#N/A</v>
      </c>
    </row>
    <row r="3838" spans="12:12" x14ac:dyDescent="0.25">
      <c r="L3838" s="79" t="e">
        <f>VLOOKUP(H3838,'Doctors Data'!$I:$J,2,FALSE)</f>
        <v>#N/A</v>
      </c>
    </row>
    <row r="3839" spans="12:12" x14ac:dyDescent="0.25">
      <c r="L3839" s="79" t="e">
        <f>VLOOKUP(H3839,'Doctors Data'!$I:$J,2,FALSE)</f>
        <v>#N/A</v>
      </c>
    </row>
    <row r="3840" spans="12:12" x14ac:dyDescent="0.25">
      <c r="L3840" s="79" t="e">
        <f>VLOOKUP(H3840,'Doctors Data'!$I:$J,2,FALSE)</f>
        <v>#N/A</v>
      </c>
    </row>
    <row r="3841" spans="12:12" x14ac:dyDescent="0.25">
      <c r="L3841" s="79" t="e">
        <f>VLOOKUP(H3841,'Doctors Data'!$I:$J,2,FALSE)</f>
        <v>#N/A</v>
      </c>
    </row>
    <row r="3842" spans="12:12" x14ac:dyDescent="0.25">
      <c r="L3842" s="79" t="e">
        <f>VLOOKUP(H3842,'Doctors Data'!$I:$J,2,FALSE)</f>
        <v>#N/A</v>
      </c>
    </row>
    <row r="3843" spans="12:12" x14ac:dyDescent="0.25">
      <c r="L3843" s="79" t="e">
        <f>VLOOKUP(H3843,'Doctors Data'!$I:$J,2,FALSE)</f>
        <v>#N/A</v>
      </c>
    </row>
    <row r="3844" spans="12:12" x14ac:dyDescent="0.25">
      <c r="L3844" s="79" t="e">
        <f>VLOOKUP(H3844,'Doctors Data'!$I:$J,2,FALSE)</f>
        <v>#N/A</v>
      </c>
    </row>
    <row r="3845" spans="12:12" x14ac:dyDescent="0.25">
      <c r="L3845" s="79" t="e">
        <f>VLOOKUP(H3845,'Doctors Data'!$I:$J,2,FALSE)</f>
        <v>#N/A</v>
      </c>
    </row>
    <row r="3846" spans="12:12" x14ac:dyDescent="0.25">
      <c r="L3846" s="79" t="e">
        <f>VLOOKUP(H3846,'Doctors Data'!$I:$J,2,FALSE)</f>
        <v>#N/A</v>
      </c>
    </row>
    <row r="3847" spans="12:12" x14ac:dyDescent="0.25">
      <c r="L3847" s="79" t="e">
        <f>VLOOKUP(H3847,'Doctors Data'!$I:$J,2,FALSE)</f>
        <v>#N/A</v>
      </c>
    </row>
    <row r="3848" spans="12:12" x14ac:dyDescent="0.25">
      <c r="L3848" s="79" t="e">
        <f>VLOOKUP(H3848,'Doctors Data'!$I:$J,2,FALSE)</f>
        <v>#N/A</v>
      </c>
    </row>
    <row r="3849" spans="12:12" x14ac:dyDescent="0.25">
      <c r="L3849" s="79" t="e">
        <f>VLOOKUP(H3849,'Doctors Data'!$I:$J,2,FALSE)</f>
        <v>#N/A</v>
      </c>
    </row>
    <row r="3850" spans="12:12" x14ac:dyDescent="0.25">
      <c r="L3850" s="79" t="e">
        <f>VLOOKUP(H3850,'Doctors Data'!$I:$J,2,FALSE)</f>
        <v>#N/A</v>
      </c>
    </row>
    <row r="3851" spans="12:12" x14ac:dyDescent="0.25">
      <c r="L3851" s="79" t="e">
        <f>VLOOKUP(H3851,'Doctors Data'!$I:$J,2,FALSE)</f>
        <v>#N/A</v>
      </c>
    </row>
    <row r="3852" spans="12:12" x14ac:dyDescent="0.25">
      <c r="L3852" s="79" t="e">
        <f>VLOOKUP(H3852,'Doctors Data'!$I:$J,2,FALSE)</f>
        <v>#N/A</v>
      </c>
    </row>
    <row r="3853" spans="12:12" x14ac:dyDescent="0.25">
      <c r="L3853" s="79" t="e">
        <f>VLOOKUP(H3853,'Doctors Data'!$I:$J,2,FALSE)</f>
        <v>#N/A</v>
      </c>
    </row>
    <row r="3854" spans="12:12" x14ac:dyDescent="0.25">
      <c r="L3854" s="79" t="e">
        <f>VLOOKUP(H3854,'Doctors Data'!$I:$J,2,FALSE)</f>
        <v>#N/A</v>
      </c>
    </row>
    <row r="3855" spans="12:12" x14ac:dyDescent="0.25">
      <c r="L3855" s="79" t="e">
        <f>VLOOKUP(H3855,'Doctors Data'!$I:$J,2,FALSE)</f>
        <v>#N/A</v>
      </c>
    </row>
    <row r="3856" spans="12:12" x14ac:dyDescent="0.25">
      <c r="L3856" s="79" t="e">
        <f>VLOOKUP(H3856,'Doctors Data'!$I:$J,2,FALSE)</f>
        <v>#N/A</v>
      </c>
    </row>
    <row r="3857" spans="12:12" x14ac:dyDescent="0.25">
      <c r="L3857" s="79" t="e">
        <f>VLOOKUP(H3857,'Doctors Data'!$I:$J,2,FALSE)</f>
        <v>#N/A</v>
      </c>
    </row>
    <row r="3858" spans="12:12" x14ac:dyDescent="0.25">
      <c r="L3858" s="79" t="e">
        <f>VLOOKUP(H3858,'Doctors Data'!$I:$J,2,FALSE)</f>
        <v>#N/A</v>
      </c>
    </row>
    <row r="3859" spans="12:12" x14ac:dyDescent="0.25">
      <c r="L3859" s="79" t="e">
        <f>VLOOKUP(H3859,'Doctors Data'!$I:$J,2,FALSE)</f>
        <v>#N/A</v>
      </c>
    </row>
    <row r="3860" spans="12:12" x14ac:dyDescent="0.25">
      <c r="L3860" s="79" t="e">
        <f>VLOOKUP(H3860,'Doctors Data'!$I:$J,2,FALSE)</f>
        <v>#N/A</v>
      </c>
    </row>
    <row r="3861" spans="12:12" x14ac:dyDescent="0.25">
      <c r="L3861" s="79" t="e">
        <f>VLOOKUP(H3861,'Doctors Data'!$I:$J,2,FALSE)</f>
        <v>#N/A</v>
      </c>
    </row>
    <row r="3862" spans="12:12" x14ac:dyDescent="0.25">
      <c r="L3862" s="79" t="e">
        <f>VLOOKUP(H3862,'Doctors Data'!$I:$J,2,FALSE)</f>
        <v>#N/A</v>
      </c>
    </row>
    <row r="3863" spans="12:12" x14ac:dyDescent="0.25">
      <c r="L3863" s="79" t="e">
        <f>VLOOKUP(H3863,'Doctors Data'!$I:$J,2,FALSE)</f>
        <v>#N/A</v>
      </c>
    </row>
    <row r="3864" spans="12:12" x14ac:dyDescent="0.25">
      <c r="L3864" s="79" t="e">
        <f>VLOOKUP(H3864,'Doctors Data'!$I:$J,2,FALSE)</f>
        <v>#N/A</v>
      </c>
    </row>
    <row r="3865" spans="12:12" x14ac:dyDescent="0.25">
      <c r="L3865" s="79" t="e">
        <f>VLOOKUP(H3865,'Doctors Data'!$I:$J,2,FALSE)</f>
        <v>#N/A</v>
      </c>
    </row>
    <row r="3866" spans="12:12" x14ac:dyDescent="0.25">
      <c r="L3866" s="79" t="e">
        <f>VLOOKUP(H3866,'Doctors Data'!$I:$J,2,FALSE)</f>
        <v>#N/A</v>
      </c>
    </row>
    <row r="3867" spans="12:12" x14ac:dyDescent="0.25">
      <c r="L3867" s="79" t="e">
        <f>VLOOKUP(H3867,'Doctors Data'!$I:$J,2,FALSE)</f>
        <v>#N/A</v>
      </c>
    </row>
    <row r="3868" spans="12:12" x14ac:dyDescent="0.25">
      <c r="L3868" s="79" t="e">
        <f>VLOOKUP(H3868,'Doctors Data'!$I:$J,2,FALSE)</f>
        <v>#N/A</v>
      </c>
    </row>
    <row r="3869" spans="12:12" x14ac:dyDescent="0.25">
      <c r="L3869" s="79" t="e">
        <f>VLOOKUP(H3869,'Doctors Data'!$I:$J,2,FALSE)</f>
        <v>#N/A</v>
      </c>
    </row>
    <row r="3870" spans="12:12" x14ac:dyDescent="0.25">
      <c r="L3870" s="79" t="e">
        <f>VLOOKUP(H3870,'Doctors Data'!$I:$J,2,FALSE)</f>
        <v>#N/A</v>
      </c>
    </row>
    <row r="3871" spans="12:12" x14ac:dyDescent="0.25">
      <c r="L3871" s="79" t="e">
        <f>VLOOKUP(H3871,'Doctors Data'!$I:$J,2,FALSE)</f>
        <v>#N/A</v>
      </c>
    </row>
    <row r="3872" spans="12:12" x14ac:dyDescent="0.25">
      <c r="L3872" s="79" t="e">
        <f>VLOOKUP(H3872,'Doctors Data'!$I:$J,2,FALSE)</f>
        <v>#N/A</v>
      </c>
    </row>
    <row r="3873" spans="12:12" x14ac:dyDescent="0.25">
      <c r="L3873" s="79" t="e">
        <f>VLOOKUP(H3873,'Doctors Data'!$I:$J,2,FALSE)</f>
        <v>#N/A</v>
      </c>
    </row>
    <row r="3874" spans="12:12" x14ac:dyDescent="0.25">
      <c r="L3874" s="79" t="e">
        <f>VLOOKUP(H3874,'Doctors Data'!$I:$J,2,FALSE)</f>
        <v>#N/A</v>
      </c>
    </row>
    <row r="3875" spans="12:12" x14ac:dyDescent="0.25">
      <c r="L3875" s="79" t="e">
        <f>VLOOKUP(H3875,'Doctors Data'!$I:$J,2,FALSE)</f>
        <v>#N/A</v>
      </c>
    </row>
    <row r="3876" spans="12:12" x14ac:dyDescent="0.25">
      <c r="L3876" s="79" t="e">
        <f>VLOOKUP(H3876,'Doctors Data'!$I:$J,2,FALSE)</f>
        <v>#N/A</v>
      </c>
    </row>
    <row r="3877" spans="12:12" x14ac:dyDescent="0.25">
      <c r="L3877" s="79" t="e">
        <f>VLOOKUP(H3877,'Doctors Data'!$I:$J,2,FALSE)</f>
        <v>#N/A</v>
      </c>
    </row>
    <row r="3878" spans="12:12" x14ac:dyDescent="0.25">
      <c r="L3878" s="79" t="e">
        <f>VLOOKUP(H3878,'Doctors Data'!$I:$J,2,FALSE)</f>
        <v>#N/A</v>
      </c>
    </row>
    <row r="3879" spans="12:12" x14ac:dyDescent="0.25">
      <c r="L3879" s="79" t="e">
        <f>VLOOKUP(H3879,'Doctors Data'!$I:$J,2,FALSE)</f>
        <v>#N/A</v>
      </c>
    </row>
    <row r="3880" spans="12:12" x14ac:dyDescent="0.25">
      <c r="L3880" s="79" t="e">
        <f>VLOOKUP(H3880,'Doctors Data'!$I:$J,2,FALSE)</f>
        <v>#N/A</v>
      </c>
    </row>
    <row r="3881" spans="12:12" x14ac:dyDescent="0.25">
      <c r="L3881" s="79" t="e">
        <f>VLOOKUP(H3881,'Doctors Data'!$I:$J,2,FALSE)</f>
        <v>#N/A</v>
      </c>
    </row>
    <row r="3882" spans="12:12" x14ac:dyDescent="0.25">
      <c r="L3882" s="79" t="e">
        <f>VLOOKUP(H3882,'Doctors Data'!$I:$J,2,FALSE)</f>
        <v>#N/A</v>
      </c>
    </row>
    <row r="3883" spans="12:12" x14ac:dyDescent="0.25">
      <c r="L3883" s="79" t="e">
        <f>VLOOKUP(H3883,'Doctors Data'!$I:$J,2,FALSE)</f>
        <v>#N/A</v>
      </c>
    </row>
    <row r="3884" spans="12:12" x14ac:dyDescent="0.25">
      <c r="L3884" s="79" t="e">
        <f>VLOOKUP(H3884,'Doctors Data'!$I:$J,2,FALSE)</f>
        <v>#N/A</v>
      </c>
    </row>
    <row r="3885" spans="12:12" x14ac:dyDescent="0.25">
      <c r="L3885" s="79" t="e">
        <f>VLOOKUP(H3885,'Doctors Data'!$I:$J,2,FALSE)</f>
        <v>#N/A</v>
      </c>
    </row>
    <row r="3886" spans="12:12" x14ac:dyDescent="0.25">
      <c r="L3886" s="79" t="e">
        <f>VLOOKUP(H3886,'Doctors Data'!$I:$J,2,FALSE)</f>
        <v>#N/A</v>
      </c>
    </row>
    <row r="3887" spans="12:12" x14ac:dyDescent="0.25">
      <c r="L3887" s="79" t="e">
        <f>VLOOKUP(H3887,'Doctors Data'!$I:$J,2,FALSE)</f>
        <v>#N/A</v>
      </c>
    </row>
    <row r="3888" spans="12:12" x14ac:dyDescent="0.25">
      <c r="L3888" s="79" t="e">
        <f>VLOOKUP(H3888,'Doctors Data'!$I:$J,2,FALSE)</f>
        <v>#N/A</v>
      </c>
    </row>
    <row r="3889" spans="12:12" x14ac:dyDescent="0.25">
      <c r="L3889" s="79" t="e">
        <f>VLOOKUP(H3889,'Doctors Data'!$I:$J,2,FALSE)</f>
        <v>#N/A</v>
      </c>
    </row>
    <row r="3890" spans="12:12" x14ac:dyDescent="0.25">
      <c r="L3890" s="79" t="e">
        <f>VLOOKUP(H3890,'Doctors Data'!$I:$J,2,FALSE)</f>
        <v>#N/A</v>
      </c>
    </row>
    <row r="3891" spans="12:12" x14ac:dyDescent="0.25">
      <c r="L3891" s="79" t="e">
        <f>VLOOKUP(H3891,'Doctors Data'!$I:$J,2,FALSE)</f>
        <v>#N/A</v>
      </c>
    </row>
    <row r="3892" spans="12:12" x14ac:dyDescent="0.25">
      <c r="L3892" s="79" t="e">
        <f>VLOOKUP(H3892,'Doctors Data'!$I:$J,2,FALSE)</f>
        <v>#N/A</v>
      </c>
    </row>
    <row r="3893" spans="12:12" x14ac:dyDescent="0.25">
      <c r="L3893" s="79" t="e">
        <f>VLOOKUP(H3893,'Doctors Data'!$I:$J,2,FALSE)</f>
        <v>#N/A</v>
      </c>
    </row>
    <row r="3894" spans="12:12" x14ac:dyDescent="0.25">
      <c r="L3894" s="79" t="e">
        <f>VLOOKUP(H3894,'Doctors Data'!$I:$J,2,FALSE)</f>
        <v>#N/A</v>
      </c>
    </row>
    <row r="3895" spans="12:12" x14ac:dyDescent="0.25">
      <c r="L3895" s="79" t="e">
        <f>VLOOKUP(H3895,'Doctors Data'!$I:$J,2,FALSE)</f>
        <v>#N/A</v>
      </c>
    </row>
    <row r="3896" spans="12:12" x14ac:dyDescent="0.25">
      <c r="L3896" s="79" t="e">
        <f>VLOOKUP(H3896,'Doctors Data'!$I:$J,2,FALSE)</f>
        <v>#N/A</v>
      </c>
    </row>
    <row r="3897" spans="12:12" x14ac:dyDescent="0.25">
      <c r="L3897" s="79" t="e">
        <f>VLOOKUP(H3897,'Doctors Data'!$I:$J,2,FALSE)</f>
        <v>#N/A</v>
      </c>
    </row>
    <row r="3898" spans="12:12" x14ac:dyDescent="0.25">
      <c r="L3898" s="79" t="e">
        <f>VLOOKUP(H3898,'Doctors Data'!$I:$J,2,FALSE)</f>
        <v>#N/A</v>
      </c>
    </row>
    <row r="3899" spans="12:12" x14ac:dyDescent="0.25">
      <c r="L3899" s="79" t="e">
        <f>VLOOKUP(H3899,'Doctors Data'!$I:$J,2,FALSE)</f>
        <v>#N/A</v>
      </c>
    </row>
    <row r="3900" spans="12:12" x14ac:dyDescent="0.25">
      <c r="L3900" s="79" t="e">
        <f>VLOOKUP(H3900,'Doctors Data'!$I:$J,2,FALSE)</f>
        <v>#N/A</v>
      </c>
    </row>
    <row r="3901" spans="12:12" x14ac:dyDescent="0.25">
      <c r="L3901" s="79" t="e">
        <f>VLOOKUP(H3901,'Doctors Data'!$I:$J,2,FALSE)</f>
        <v>#N/A</v>
      </c>
    </row>
    <row r="3902" spans="12:12" x14ac:dyDescent="0.25">
      <c r="L3902" s="79" t="e">
        <f>VLOOKUP(H3902,'Doctors Data'!$I:$J,2,FALSE)</f>
        <v>#N/A</v>
      </c>
    </row>
    <row r="3903" spans="12:12" x14ac:dyDescent="0.25">
      <c r="L3903" s="79" t="e">
        <f>VLOOKUP(H3903,'Doctors Data'!$I:$J,2,FALSE)</f>
        <v>#N/A</v>
      </c>
    </row>
    <row r="3904" spans="12:12" x14ac:dyDescent="0.25">
      <c r="L3904" s="79" t="e">
        <f>VLOOKUP(H3904,'Doctors Data'!$I:$J,2,FALSE)</f>
        <v>#N/A</v>
      </c>
    </row>
    <row r="3905" spans="12:12" x14ac:dyDescent="0.25">
      <c r="L3905" s="79" t="e">
        <f>VLOOKUP(H3905,'Doctors Data'!$I:$J,2,FALSE)</f>
        <v>#N/A</v>
      </c>
    </row>
    <row r="3906" spans="12:12" x14ac:dyDescent="0.25">
      <c r="L3906" s="79" t="e">
        <f>VLOOKUP(H3906,'Doctors Data'!$I:$J,2,FALSE)</f>
        <v>#N/A</v>
      </c>
    </row>
    <row r="3907" spans="12:12" x14ac:dyDescent="0.25">
      <c r="L3907" s="79" t="e">
        <f>VLOOKUP(H3907,'Doctors Data'!$I:$J,2,FALSE)</f>
        <v>#N/A</v>
      </c>
    </row>
    <row r="3908" spans="12:12" x14ac:dyDescent="0.25">
      <c r="L3908" s="79" t="e">
        <f>VLOOKUP(H3908,'Doctors Data'!$I:$J,2,FALSE)</f>
        <v>#N/A</v>
      </c>
    </row>
    <row r="3909" spans="12:12" x14ac:dyDescent="0.25">
      <c r="L3909" s="79" t="e">
        <f>VLOOKUP(H3909,'Doctors Data'!$I:$J,2,FALSE)</f>
        <v>#N/A</v>
      </c>
    </row>
    <row r="3910" spans="12:12" x14ac:dyDescent="0.25">
      <c r="L3910" s="79" t="e">
        <f>VLOOKUP(H3910,'Doctors Data'!$I:$J,2,FALSE)</f>
        <v>#N/A</v>
      </c>
    </row>
    <row r="3911" spans="12:12" x14ac:dyDescent="0.25">
      <c r="L3911" s="79" t="e">
        <f>VLOOKUP(H3911,'Doctors Data'!$I:$J,2,FALSE)</f>
        <v>#N/A</v>
      </c>
    </row>
    <row r="3912" spans="12:12" x14ac:dyDescent="0.25">
      <c r="L3912" s="79" t="e">
        <f>VLOOKUP(H3912,'Doctors Data'!$I:$J,2,FALSE)</f>
        <v>#N/A</v>
      </c>
    </row>
    <row r="3913" spans="12:12" x14ac:dyDescent="0.25">
      <c r="L3913" s="79" t="e">
        <f>VLOOKUP(H3913,'Doctors Data'!$I:$J,2,FALSE)</f>
        <v>#N/A</v>
      </c>
    </row>
    <row r="3914" spans="12:12" x14ac:dyDescent="0.25">
      <c r="L3914" s="79" t="e">
        <f>VLOOKUP(H3914,'Doctors Data'!$I:$J,2,FALSE)</f>
        <v>#N/A</v>
      </c>
    </row>
    <row r="3915" spans="12:12" x14ac:dyDescent="0.25">
      <c r="L3915" s="79" t="e">
        <f>VLOOKUP(H3915,'Doctors Data'!$I:$J,2,FALSE)</f>
        <v>#N/A</v>
      </c>
    </row>
    <row r="3916" spans="12:12" x14ac:dyDescent="0.25">
      <c r="L3916" s="79" t="e">
        <f>VLOOKUP(H3916,'Doctors Data'!$I:$J,2,FALSE)</f>
        <v>#N/A</v>
      </c>
    </row>
    <row r="3917" spans="12:12" x14ac:dyDescent="0.25">
      <c r="L3917" s="79" t="e">
        <f>VLOOKUP(H3917,'Doctors Data'!$I:$J,2,FALSE)</f>
        <v>#N/A</v>
      </c>
    </row>
    <row r="3918" spans="12:12" x14ac:dyDescent="0.25">
      <c r="L3918" s="79" t="e">
        <f>VLOOKUP(H3918,'Doctors Data'!$I:$J,2,FALSE)</f>
        <v>#N/A</v>
      </c>
    </row>
    <row r="3919" spans="12:12" x14ac:dyDescent="0.25">
      <c r="L3919" s="79" t="e">
        <f>VLOOKUP(H3919,'Doctors Data'!$I:$J,2,FALSE)</f>
        <v>#N/A</v>
      </c>
    </row>
    <row r="3920" spans="12:12" x14ac:dyDescent="0.25">
      <c r="L3920" s="79" t="e">
        <f>VLOOKUP(H3920,'Doctors Data'!$I:$J,2,FALSE)</f>
        <v>#N/A</v>
      </c>
    </row>
    <row r="3921" spans="12:12" x14ac:dyDescent="0.25">
      <c r="L3921" s="79" t="e">
        <f>VLOOKUP(H3921,'Doctors Data'!$I:$J,2,FALSE)</f>
        <v>#N/A</v>
      </c>
    </row>
    <row r="3922" spans="12:12" x14ac:dyDescent="0.25">
      <c r="L3922" s="79" t="e">
        <f>VLOOKUP(H3922,'Doctors Data'!$I:$J,2,FALSE)</f>
        <v>#N/A</v>
      </c>
    </row>
    <row r="3923" spans="12:12" x14ac:dyDescent="0.25">
      <c r="L3923" s="79" t="e">
        <f>VLOOKUP(H3923,'Doctors Data'!$I:$J,2,FALSE)</f>
        <v>#N/A</v>
      </c>
    </row>
    <row r="3924" spans="12:12" x14ac:dyDescent="0.25">
      <c r="L3924" s="79" t="e">
        <f>VLOOKUP(H3924,'Doctors Data'!$I:$J,2,FALSE)</f>
        <v>#N/A</v>
      </c>
    </row>
    <row r="3925" spans="12:12" x14ac:dyDescent="0.25">
      <c r="L3925" s="79" t="e">
        <f>VLOOKUP(H3925,'Doctors Data'!$I:$J,2,FALSE)</f>
        <v>#N/A</v>
      </c>
    </row>
    <row r="3926" spans="12:12" x14ac:dyDescent="0.25">
      <c r="L3926" s="79" t="e">
        <f>VLOOKUP(H3926,'Doctors Data'!$I:$J,2,FALSE)</f>
        <v>#N/A</v>
      </c>
    </row>
    <row r="3927" spans="12:12" x14ac:dyDescent="0.25">
      <c r="L3927" s="79" t="e">
        <f>VLOOKUP(H3927,'Doctors Data'!$I:$J,2,FALSE)</f>
        <v>#N/A</v>
      </c>
    </row>
    <row r="3928" spans="12:12" x14ac:dyDescent="0.25">
      <c r="L3928" s="79" t="e">
        <f>VLOOKUP(H3928,'Doctors Data'!$I:$J,2,FALSE)</f>
        <v>#N/A</v>
      </c>
    </row>
    <row r="3929" spans="12:12" x14ac:dyDescent="0.25">
      <c r="L3929" s="79" t="e">
        <f>VLOOKUP(H3929,'Doctors Data'!$I:$J,2,FALSE)</f>
        <v>#N/A</v>
      </c>
    </row>
    <row r="3930" spans="12:12" x14ac:dyDescent="0.25">
      <c r="L3930" s="79" t="e">
        <f>VLOOKUP(H3930,'Doctors Data'!$I:$J,2,FALSE)</f>
        <v>#N/A</v>
      </c>
    </row>
    <row r="3931" spans="12:12" x14ac:dyDescent="0.25">
      <c r="L3931" s="79" t="e">
        <f>VLOOKUP(H3931,'Doctors Data'!$I:$J,2,FALSE)</f>
        <v>#N/A</v>
      </c>
    </row>
    <row r="3932" spans="12:12" x14ac:dyDescent="0.25">
      <c r="L3932" s="79" t="e">
        <f>VLOOKUP(H3932,'Doctors Data'!$I:$J,2,FALSE)</f>
        <v>#N/A</v>
      </c>
    </row>
    <row r="3933" spans="12:12" x14ac:dyDescent="0.25">
      <c r="L3933" s="79" t="e">
        <f>VLOOKUP(H3933,'Doctors Data'!$I:$J,2,FALSE)</f>
        <v>#N/A</v>
      </c>
    </row>
    <row r="3934" spans="12:12" x14ac:dyDescent="0.25">
      <c r="L3934" s="79" t="e">
        <f>VLOOKUP(H3934,'Doctors Data'!$I:$J,2,FALSE)</f>
        <v>#N/A</v>
      </c>
    </row>
    <row r="3935" spans="12:12" x14ac:dyDescent="0.25">
      <c r="L3935" s="79" t="e">
        <f>VLOOKUP(H3935,'Doctors Data'!$I:$J,2,FALSE)</f>
        <v>#N/A</v>
      </c>
    </row>
    <row r="3936" spans="12:12" x14ac:dyDescent="0.25">
      <c r="L3936" s="79" t="e">
        <f>VLOOKUP(H3936,'Doctors Data'!$I:$J,2,FALSE)</f>
        <v>#N/A</v>
      </c>
    </row>
    <row r="3937" spans="12:12" x14ac:dyDescent="0.25">
      <c r="L3937" s="79" t="e">
        <f>VLOOKUP(H3937,'Doctors Data'!$I:$J,2,FALSE)</f>
        <v>#N/A</v>
      </c>
    </row>
    <row r="3938" spans="12:12" x14ac:dyDescent="0.25">
      <c r="L3938" s="79" t="e">
        <f>VLOOKUP(H3938,'Doctors Data'!$I:$J,2,FALSE)</f>
        <v>#N/A</v>
      </c>
    </row>
    <row r="3939" spans="12:12" x14ac:dyDescent="0.25">
      <c r="L3939" s="79" t="e">
        <f>VLOOKUP(H3939,'Doctors Data'!$I:$J,2,FALSE)</f>
        <v>#N/A</v>
      </c>
    </row>
    <row r="3940" spans="12:12" x14ac:dyDescent="0.25">
      <c r="L3940" s="79" t="e">
        <f>VLOOKUP(H3940,'Doctors Data'!$I:$J,2,FALSE)</f>
        <v>#N/A</v>
      </c>
    </row>
    <row r="3941" spans="12:12" x14ac:dyDescent="0.25">
      <c r="L3941" s="79" t="e">
        <f>VLOOKUP(H3941,'Doctors Data'!$I:$J,2,FALSE)</f>
        <v>#N/A</v>
      </c>
    </row>
    <row r="3942" spans="12:12" x14ac:dyDescent="0.25">
      <c r="L3942" s="79" t="e">
        <f>VLOOKUP(H3942,'Doctors Data'!$I:$J,2,FALSE)</f>
        <v>#N/A</v>
      </c>
    </row>
    <row r="3943" spans="12:12" x14ac:dyDescent="0.25">
      <c r="L3943" s="79" t="e">
        <f>VLOOKUP(H3943,'Doctors Data'!$I:$J,2,FALSE)</f>
        <v>#N/A</v>
      </c>
    </row>
    <row r="3944" spans="12:12" x14ac:dyDescent="0.25">
      <c r="L3944" s="79" t="e">
        <f>VLOOKUP(H3944,'Doctors Data'!$I:$J,2,FALSE)</f>
        <v>#N/A</v>
      </c>
    </row>
    <row r="3945" spans="12:12" x14ac:dyDescent="0.25">
      <c r="L3945" s="79" t="e">
        <f>VLOOKUP(H3945,'Doctors Data'!$I:$J,2,FALSE)</f>
        <v>#N/A</v>
      </c>
    </row>
    <row r="3946" spans="12:12" x14ac:dyDescent="0.25">
      <c r="L3946" s="79" t="e">
        <f>VLOOKUP(H3946,'Doctors Data'!$I:$J,2,FALSE)</f>
        <v>#N/A</v>
      </c>
    </row>
    <row r="3947" spans="12:12" x14ac:dyDescent="0.25">
      <c r="L3947" s="79" t="e">
        <f>VLOOKUP(H3947,'Doctors Data'!$I:$J,2,FALSE)</f>
        <v>#N/A</v>
      </c>
    </row>
    <row r="3948" spans="12:12" x14ac:dyDescent="0.25">
      <c r="L3948" s="79" t="e">
        <f>VLOOKUP(H3948,'Doctors Data'!$I:$J,2,FALSE)</f>
        <v>#N/A</v>
      </c>
    </row>
    <row r="3949" spans="12:12" x14ac:dyDescent="0.25">
      <c r="L3949" s="79" t="e">
        <f>VLOOKUP(H3949,'Doctors Data'!$I:$J,2,FALSE)</f>
        <v>#N/A</v>
      </c>
    </row>
    <row r="3950" spans="12:12" x14ac:dyDescent="0.25">
      <c r="L3950" s="79" t="e">
        <f>VLOOKUP(H3950,'Doctors Data'!$I:$J,2,FALSE)</f>
        <v>#N/A</v>
      </c>
    </row>
    <row r="3951" spans="12:12" x14ac:dyDescent="0.25">
      <c r="L3951" s="79" t="e">
        <f>VLOOKUP(H3951,'Doctors Data'!$I:$J,2,FALSE)</f>
        <v>#N/A</v>
      </c>
    </row>
    <row r="3952" spans="12:12" x14ac:dyDescent="0.25">
      <c r="L3952" s="79" t="e">
        <f>VLOOKUP(H3952,'Doctors Data'!$I:$J,2,FALSE)</f>
        <v>#N/A</v>
      </c>
    </row>
    <row r="3953" spans="12:12" x14ac:dyDescent="0.25">
      <c r="L3953" s="79" t="e">
        <f>VLOOKUP(H3953,'Doctors Data'!$I:$J,2,FALSE)</f>
        <v>#N/A</v>
      </c>
    </row>
    <row r="3954" spans="12:12" x14ac:dyDescent="0.25">
      <c r="L3954" s="79" t="e">
        <f>VLOOKUP(H3954,'Doctors Data'!$I:$J,2,FALSE)</f>
        <v>#N/A</v>
      </c>
    </row>
    <row r="3955" spans="12:12" x14ac:dyDescent="0.25">
      <c r="L3955" s="79" t="e">
        <f>VLOOKUP(H3955,'Doctors Data'!$I:$J,2,FALSE)</f>
        <v>#N/A</v>
      </c>
    </row>
    <row r="3956" spans="12:12" x14ac:dyDescent="0.25">
      <c r="L3956" s="79" t="e">
        <f>VLOOKUP(H3956,'Doctors Data'!$I:$J,2,FALSE)</f>
        <v>#N/A</v>
      </c>
    </row>
    <row r="3957" spans="12:12" x14ac:dyDescent="0.25">
      <c r="L3957" s="79" t="e">
        <f>VLOOKUP(H3957,'Doctors Data'!$I:$J,2,FALSE)</f>
        <v>#N/A</v>
      </c>
    </row>
    <row r="3958" spans="12:12" x14ac:dyDescent="0.25">
      <c r="L3958" s="79" t="e">
        <f>VLOOKUP(H3958,'Doctors Data'!$I:$J,2,FALSE)</f>
        <v>#N/A</v>
      </c>
    </row>
    <row r="3959" spans="12:12" x14ac:dyDescent="0.25">
      <c r="L3959" s="79" t="e">
        <f>VLOOKUP(H3959,'Doctors Data'!$I:$J,2,FALSE)</f>
        <v>#N/A</v>
      </c>
    </row>
    <row r="3960" spans="12:12" x14ac:dyDescent="0.25">
      <c r="L3960" s="79" t="e">
        <f>VLOOKUP(H3960,'Doctors Data'!$I:$J,2,FALSE)</f>
        <v>#N/A</v>
      </c>
    </row>
    <row r="3961" spans="12:12" x14ac:dyDescent="0.25">
      <c r="L3961" s="79" t="e">
        <f>VLOOKUP(H3961,'Doctors Data'!$I:$J,2,FALSE)</f>
        <v>#N/A</v>
      </c>
    </row>
    <row r="3962" spans="12:12" x14ac:dyDescent="0.25">
      <c r="L3962" s="79" t="e">
        <f>VLOOKUP(H3962,'Doctors Data'!$I:$J,2,FALSE)</f>
        <v>#N/A</v>
      </c>
    </row>
    <row r="3963" spans="12:12" x14ac:dyDescent="0.25">
      <c r="L3963" s="79" t="e">
        <f>VLOOKUP(H3963,'Doctors Data'!$I:$J,2,FALSE)</f>
        <v>#N/A</v>
      </c>
    </row>
    <row r="3964" spans="12:12" x14ac:dyDescent="0.25">
      <c r="L3964" s="79" t="e">
        <f>VLOOKUP(H3964,'Doctors Data'!$I:$J,2,FALSE)</f>
        <v>#N/A</v>
      </c>
    </row>
    <row r="3965" spans="12:12" x14ac:dyDescent="0.25">
      <c r="L3965" s="79" t="e">
        <f>VLOOKUP(H3965,'Doctors Data'!$I:$J,2,FALSE)</f>
        <v>#N/A</v>
      </c>
    </row>
    <row r="3966" spans="12:12" x14ac:dyDescent="0.25">
      <c r="L3966" s="79" t="e">
        <f>VLOOKUP(H3966,'Doctors Data'!$I:$J,2,FALSE)</f>
        <v>#N/A</v>
      </c>
    </row>
    <row r="3967" spans="12:12" x14ac:dyDescent="0.25">
      <c r="L3967" s="79" t="e">
        <f>VLOOKUP(H3967,'Doctors Data'!$I:$J,2,FALSE)</f>
        <v>#N/A</v>
      </c>
    </row>
    <row r="3968" spans="12:12" x14ac:dyDescent="0.25">
      <c r="L3968" s="79" t="e">
        <f>VLOOKUP(H3968,'Doctors Data'!$I:$J,2,FALSE)</f>
        <v>#N/A</v>
      </c>
    </row>
    <row r="3969" spans="12:12" x14ac:dyDescent="0.25">
      <c r="L3969" s="79" t="e">
        <f>VLOOKUP(H3969,'Doctors Data'!$I:$J,2,FALSE)</f>
        <v>#N/A</v>
      </c>
    </row>
    <row r="3970" spans="12:12" x14ac:dyDescent="0.25">
      <c r="L3970" s="79" t="e">
        <f>VLOOKUP(H3970,'Doctors Data'!$I:$J,2,FALSE)</f>
        <v>#N/A</v>
      </c>
    </row>
    <row r="3971" spans="12:12" x14ac:dyDescent="0.25">
      <c r="L3971" s="79" t="e">
        <f>VLOOKUP(H3971,'Doctors Data'!$I:$J,2,FALSE)</f>
        <v>#N/A</v>
      </c>
    </row>
    <row r="3972" spans="12:12" x14ac:dyDescent="0.25">
      <c r="L3972" s="79" t="e">
        <f>VLOOKUP(H3972,'Doctors Data'!$I:$J,2,FALSE)</f>
        <v>#N/A</v>
      </c>
    </row>
    <row r="3973" spans="12:12" x14ac:dyDescent="0.25">
      <c r="L3973" s="79" t="e">
        <f>VLOOKUP(H3973,'Doctors Data'!$I:$J,2,FALSE)</f>
        <v>#N/A</v>
      </c>
    </row>
    <row r="3974" spans="12:12" x14ac:dyDescent="0.25">
      <c r="L3974" s="79" t="e">
        <f>VLOOKUP(H3974,'Doctors Data'!$I:$J,2,FALSE)</f>
        <v>#N/A</v>
      </c>
    </row>
    <row r="3975" spans="12:12" x14ac:dyDescent="0.25">
      <c r="L3975" s="79" t="e">
        <f>VLOOKUP(H3975,'Doctors Data'!$I:$J,2,FALSE)</f>
        <v>#N/A</v>
      </c>
    </row>
    <row r="3976" spans="12:12" x14ac:dyDescent="0.25">
      <c r="L3976" s="79" t="e">
        <f>VLOOKUP(H3976,'Doctors Data'!$I:$J,2,FALSE)</f>
        <v>#N/A</v>
      </c>
    </row>
    <row r="3977" spans="12:12" x14ac:dyDescent="0.25">
      <c r="L3977" s="79" t="e">
        <f>VLOOKUP(H3977,'Doctors Data'!$I:$J,2,FALSE)</f>
        <v>#N/A</v>
      </c>
    </row>
    <row r="3978" spans="12:12" x14ac:dyDescent="0.25">
      <c r="L3978" s="79" t="e">
        <f>VLOOKUP(H3978,'Doctors Data'!$I:$J,2,FALSE)</f>
        <v>#N/A</v>
      </c>
    </row>
    <row r="3979" spans="12:12" x14ac:dyDescent="0.25">
      <c r="L3979" s="79" t="e">
        <f>VLOOKUP(H3979,'Doctors Data'!$I:$J,2,FALSE)</f>
        <v>#N/A</v>
      </c>
    </row>
    <row r="3980" spans="12:12" x14ac:dyDescent="0.25">
      <c r="L3980" s="79" t="e">
        <f>VLOOKUP(H3980,'Doctors Data'!$I:$J,2,FALSE)</f>
        <v>#N/A</v>
      </c>
    </row>
    <row r="3981" spans="12:12" x14ac:dyDescent="0.25">
      <c r="L3981" s="79" t="e">
        <f>VLOOKUP(H3981,'Doctors Data'!$I:$J,2,FALSE)</f>
        <v>#N/A</v>
      </c>
    </row>
    <row r="3982" spans="12:12" x14ac:dyDescent="0.25">
      <c r="L3982" s="79" t="e">
        <f>VLOOKUP(H3982,'Doctors Data'!$I:$J,2,FALSE)</f>
        <v>#N/A</v>
      </c>
    </row>
    <row r="3983" spans="12:12" x14ac:dyDescent="0.25">
      <c r="L3983" s="79" t="e">
        <f>VLOOKUP(H3983,'Doctors Data'!$I:$J,2,FALSE)</f>
        <v>#N/A</v>
      </c>
    </row>
    <row r="3984" spans="12:12" x14ac:dyDescent="0.25">
      <c r="L3984" s="79" t="e">
        <f>VLOOKUP(H3984,'Doctors Data'!$I:$J,2,FALSE)</f>
        <v>#N/A</v>
      </c>
    </row>
    <row r="3985" spans="12:12" x14ac:dyDescent="0.25">
      <c r="L3985" s="79" t="e">
        <f>VLOOKUP(H3985,'Doctors Data'!$I:$J,2,FALSE)</f>
        <v>#N/A</v>
      </c>
    </row>
    <row r="3986" spans="12:12" x14ac:dyDescent="0.25">
      <c r="L3986" s="79" t="e">
        <f>VLOOKUP(H3986,'Doctors Data'!$I:$J,2,FALSE)</f>
        <v>#N/A</v>
      </c>
    </row>
    <row r="3987" spans="12:12" x14ac:dyDescent="0.25">
      <c r="L3987" s="79" t="e">
        <f>VLOOKUP(H3987,'Doctors Data'!$I:$J,2,FALSE)</f>
        <v>#N/A</v>
      </c>
    </row>
    <row r="3988" spans="12:12" x14ac:dyDescent="0.25">
      <c r="L3988" s="79" t="e">
        <f>VLOOKUP(H3988,'Doctors Data'!$I:$J,2,FALSE)</f>
        <v>#N/A</v>
      </c>
    </row>
    <row r="3989" spans="12:12" x14ac:dyDescent="0.25">
      <c r="L3989" s="79" t="e">
        <f>VLOOKUP(H3989,'Doctors Data'!$I:$J,2,FALSE)</f>
        <v>#N/A</v>
      </c>
    </row>
    <row r="3990" spans="12:12" x14ac:dyDescent="0.25">
      <c r="L3990" s="79" t="e">
        <f>VLOOKUP(H3990,'Doctors Data'!$I:$J,2,FALSE)</f>
        <v>#N/A</v>
      </c>
    </row>
    <row r="3991" spans="12:12" x14ac:dyDescent="0.25">
      <c r="L3991" s="79" t="e">
        <f>VLOOKUP(H3991,'Doctors Data'!$I:$J,2,FALSE)</f>
        <v>#N/A</v>
      </c>
    </row>
    <row r="3992" spans="12:12" x14ac:dyDescent="0.25">
      <c r="L3992" s="79" t="e">
        <f>VLOOKUP(H3992,'Doctors Data'!$I:$J,2,FALSE)</f>
        <v>#N/A</v>
      </c>
    </row>
    <row r="3993" spans="12:12" x14ac:dyDescent="0.25">
      <c r="L3993" s="79" t="e">
        <f>VLOOKUP(H3993,'Doctors Data'!$I:$J,2,FALSE)</f>
        <v>#N/A</v>
      </c>
    </row>
    <row r="3994" spans="12:12" x14ac:dyDescent="0.25">
      <c r="L3994" s="79" t="e">
        <f>VLOOKUP(H3994,'Doctors Data'!$I:$J,2,FALSE)</f>
        <v>#N/A</v>
      </c>
    </row>
    <row r="3995" spans="12:12" x14ac:dyDescent="0.25">
      <c r="L3995" s="79" t="e">
        <f>VLOOKUP(H3995,'Doctors Data'!$I:$J,2,FALSE)</f>
        <v>#N/A</v>
      </c>
    </row>
    <row r="3996" spans="12:12" x14ac:dyDescent="0.25">
      <c r="L3996" s="79" t="e">
        <f>VLOOKUP(H3996,'Doctors Data'!$I:$J,2,FALSE)</f>
        <v>#N/A</v>
      </c>
    </row>
    <row r="3997" spans="12:12" x14ac:dyDescent="0.25">
      <c r="L3997" s="79" t="e">
        <f>VLOOKUP(H3997,'Doctors Data'!$I:$J,2,FALSE)</f>
        <v>#N/A</v>
      </c>
    </row>
    <row r="3998" spans="12:12" x14ac:dyDescent="0.25">
      <c r="L3998" s="79" t="e">
        <f>VLOOKUP(H3998,'Doctors Data'!$I:$J,2,FALSE)</f>
        <v>#N/A</v>
      </c>
    </row>
    <row r="3999" spans="12:12" x14ac:dyDescent="0.25">
      <c r="L3999" s="79" t="e">
        <f>VLOOKUP(H3999,'Doctors Data'!$I:$J,2,FALSE)</f>
        <v>#N/A</v>
      </c>
    </row>
    <row r="4000" spans="12:12" x14ac:dyDescent="0.25">
      <c r="L4000" s="79" t="e">
        <f>VLOOKUP(H4000,'Doctors Data'!$I:$J,2,FALSE)</f>
        <v>#N/A</v>
      </c>
    </row>
    <row r="4001" spans="12:12" x14ac:dyDescent="0.25">
      <c r="L4001" s="79" t="e">
        <f>VLOOKUP(H4001,'Doctors Data'!$I:$J,2,FALSE)</f>
        <v>#N/A</v>
      </c>
    </row>
    <row r="4002" spans="12:12" x14ac:dyDescent="0.25">
      <c r="L4002" s="79" t="e">
        <f>VLOOKUP(H4002,'Doctors Data'!$I:$J,2,FALSE)</f>
        <v>#N/A</v>
      </c>
    </row>
    <row r="4003" spans="12:12" x14ac:dyDescent="0.25">
      <c r="L4003" s="79" t="e">
        <f>VLOOKUP(H4003,'Doctors Data'!$I:$J,2,FALSE)</f>
        <v>#N/A</v>
      </c>
    </row>
    <row r="4004" spans="12:12" x14ac:dyDescent="0.25">
      <c r="L4004" s="79" t="e">
        <f>VLOOKUP(H4004,'Doctors Data'!$I:$J,2,FALSE)</f>
        <v>#N/A</v>
      </c>
    </row>
    <row r="4005" spans="12:12" x14ac:dyDescent="0.25">
      <c r="L4005" s="79" t="e">
        <f>VLOOKUP(H4005,'Doctors Data'!$I:$J,2,FALSE)</f>
        <v>#N/A</v>
      </c>
    </row>
    <row r="4006" spans="12:12" x14ac:dyDescent="0.25">
      <c r="L4006" s="79" t="e">
        <f>VLOOKUP(H4006,'Doctors Data'!$I:$J,2,FALSE)</f>
        <v>#N/A</v>
      </c>
    </row>
    <row r="4007" spans="12:12" x14ac:dyDescent="0.25">
      <c r="L4007" s="79" t="e">
        <f>VLOOKUP(H4007,'Doctors Data'!$I:$J,2,FALSE)</f>
        <v>#N/A</v>
      </c>
    </row>
    <row r="4008" spans="12:12" x14ac:dyDescent="0.25">
      <c r="L4008" s="79" t="e">
        <f>VLOOKUP(H4008,'Doctors Data'!$I:$J,2,FALSE)</f>
        <v>#N/A</v>
      </c>
    </row>
    <row r="4009" spans="12:12" x14ac:dyDescent="0.25">
      <c r="L4009" s="79" t="e">
        <f>VLOOKUP(H4009,'Doctors Data'!$I:$J,2,FALSE)</f>
        <v>#N/A</v>
      </c>
    </row>
    <row r="4010" spans="12:12" x14ac:dyDescent="0.25">
      <c r="L4010" s="79" t="e">
        <f>VLOOKUP(H4010,'Doctors Data'!$I:$J,2,FALSE)</f>
        <v>#N/A</v>
      </c>
    </row>
    <row r="4011" spans="12:12" x14ac:dyDescent="0.25">
      <c r="L4011" s="79" t="e">
        <f>VLOOKUP(H4011,'Doctors Data'!$I:$J,2,FALSE)</f>
        <v>#N/A</v>
      </c>
    </row>
    <row r="4012" spans="12:12" x14ac:dyDescent="0.25">
      <c r="L4012" s="79" t="e">
        <f>VLOOKUP(H4012,'Doctors Data'!$I:$J,2,FALSE)</f>
        <v>#N/A</v>
      </c>
    </row>
    <row r="4013" spans="12:12" x14ac:dyDescent="0.25">
      <c r="L4013" s="79" t="e">
        <f>VLOOKUP(H4013,'Doctors Data'!$I:$J,2,FALSE)</f>
        <v>#N/A</v>
      </c>
    </row>
    <row r="4014" spans="12:12" x14ac:dyDescent="0.25">
      <c r="L4014" s="79" t="e">
        <f>VLOOKUP(H4014,'Doctors Data'!$I:$J,2,FALSE)</f>
        <v>#N/A</v>
      </c>
    </row>
    <row r="4015" spans="12:12" x14ac:dyDescent="0.25">
      <c r="L4015" s="79" t="e">
        <f>VLOOKUP(H4015,'Doctors Data'!$I:$J,2,FALSE)</f>
        <v>#N/A</v>
      </c>
    </row>
    <row r="4016" spans="12:12" x14ac:dyDescent="0.25">
      <c r="L4016" s="79" t="e">
        <f>VLOOKUP(H4016,'Doctors Data'!$I:$J,2,FALSE)</f>
        <v>#N/A</v>
      </c>
    </row>
    <row r="4017" spans="12:12" x14ac:dyDescent="0.25">
      <c r="L4017" s="79" t="e">
        <f>VLOOKUP(H4017,'Doctors Data'!$I:$J,2,FALSE)</f>
        <v>#N/A</v>
      </c>
    </row>
    <row r="4018" spans="12:12" x14ac:dyDescent="0.25">
      <c r="L4018" s="79" t="e">
        <f>VLOOKUP(H4018,'Doctors Data'!$I:$J,2,FALSE)</f>
        <v>#N/A</v>
      </c>
    </row>
    <row r="4019" spans="12:12" x14ac:dyDescent="0.25">
      <c r="L4019" s="79" t="e">
        <f>VLOOKUP(H4019,'Doctors Data'!$I:$J,2,FALSE)</f>
        <v>#N/A</v>
      </c>
    </row>
    <row r="4020" spans="12:12" x14ac:dyDescent="0.25">
      <c r="L4020" s="79" t="e">
        <f>VLOOKUP(H4020,'Doctors Data'!$I:$J,2,FALSE)</f>
        <v>#N/A</v>
      </c>
    </row>
    <row r="4021" spans="12:12" x14ac:dyDescent="0.25">
      <c r="L4021" s="79" t="e">
        <f>VLOOKUP(H4021,'Doctors Data'!$I:$J,2,FALSE)</f>
        <v>#N/A</v>
      </c>
    </row>
    <row r="4022" spans="12:12" x14ac:dyDescent="0.25">
      <c r="L4022" s="79" t="e">
        <f>VLOOKUP(H4022,'Doctors Data'!$I:$J,2,FALSE)</f>
        <v>#N/A</v>
      </c>
    </row>
    <row r="4023" spans="12:12" x14ac:dyDescent="0.25">
      <c r="L4023" s="79" t="e">
        <f>VLOOKUP(H4023,'Doctors Data'!$I:$J,2,FALSE)</f>
        <v>#N/A</v>
      </c>
    </row>
    <row r="4024" spans="12:12" x14ac:dyDescent="0.25">
      <c r="L4024" s="79" t="e">
        <f>VLOOKUP(H4024,'Doctors Data'!$I:$J,2,FALSE)</f>
        <v>#N/A</v>
      </c>
    </row>
    <row r="4025" spans="12:12" x14ac:dyDescent="0.25">
      <c r="L4025" s="79" t="e">
        <f>VLOOKUP(H4025,'Doctors Data'!$I:$J,2,FALSE)</f>
        <v>#N/A</v>
      </c>
    </row>
    <row r="4026" spans="12:12" x14ac:dyDescent="0.25">
      <c r="L4026" s="79" t="e">
        <f>VLOOKUP(H4026,'Doctors Data'!$I:$J,2,FALSE)</f>
        <v>#N/A</v>
      </c>
    </row>
    <row r="4027" spans="12:12" x14ac:dyDescent="0.25">
      <c r="L4027" s="79" t="e">
        <f>VLOOKUP(H4027,'Doctors Data'!$I:$J,2,FALSE)</f>
        <v>#N/A</v>
      </c>
    </row>
    <row r="4028" spans="12:12" x14ac:dyDescent="0.25">
      <c r="L4028" s="79" t="e">
        <f>VLOOKUP(H4028,'Doctors Data'!$I:$J,2,FALSE)</f>
        <v>#N/A</v>
      </c>
    </row>
    <row r="4029" spans="12:12" x14ac:dyDescent="0.25">
      <c r="L4029" s="79" t="e">
        <f>VLOOKUP(H4029,'Doctors Data'!$I:$J,2,FALSE)</f>
        <v>#N/A</v>
      </c>
    </row>
    <row r="4030" spans="12:12" x14ac:dyDescent="0.25">
      <c r="L4030" s="79" t="e">
        <f>VLOOKUP(H4030,'Doctors Data'!$I:$J,2,FALSE)</f>
        <v>#N/A</v>
      </c>
    </row>
    <row r="4031" spans="12:12" x14ac:dyDescent="0.25">
      <c r="L4031" s="79" t="e">
        <f>VLOOKUP(H4031,'Doctors Data'!$I:$J,2,FALSE)</f>
        <v>#N/A</v>
      </c>
    </row>
    <row r="4032" spans="12:12" x14ac:dyDescent="0.25">
      <c r="L4032" s="79" t="e">
        <f>VLOOKUP(H4032,'Doctors Data'!$I:$J,2,FALSE)</f>
        <v>#N/A</v>
      </c>
    </row>
    <row r="4033" spans="12:12" x14ac:dyDescent="0.25">
      <c r="L4033" s="79" t="e">
        <f>VLOOKUP(H4033,'Doctors Data'!$I:$J,2,FALSE)</f>
        <v>#N/A</v>
      </c>
    </row>
    <row r="4034" spans="12:12" x14ac:dyDescent="0.25">
      <c r="L4034" s="79" t="e">
        <f>VLOOKUP(H4034,'Doctors Data'!$I:$J,2,FALSE)</f>
        <v>#N/A</v>
      </c>
    </row>
    <row r="4035" spans="12:12" x14ac:dyDescent="0.25">
      <c r="L4035" s="79" t="e">
        <f>VLOOKUP(H4035,'Doctors Data'!$I:$J,2,FALSE)</f>
        <v>#N/A</v>
      </c>
    </row>
    <row r="4036" spans="12:12" x14ac:dyDescent="0.25">
      <c r="L4036" s="79" t="e">
        <f>VLOOKUP(H4036,'Doctors Data'!$I:$J,2,FALSE)</f>
        <v>#N/A</v>
      </c>
    </row>
    <row r="4037" spans="12:12" x14ac:dyDescent="0.25">
      <c r="L4037" s="79" t="e">
        <f>VLOOKUP(H4037,'Doctors Data'!$I:$J,2,FALSE)</f>
        <v>#N/A</v>
      </c>
    </row>
    <row r="4038" spans="12:12" x14ac:dyDescent="0.25">
      <c r="L4038" s="79" t="e">
        <f>VLOOKUP(H4038,'Doctors Data'!$I:$J,2,FALSE)</f>
        <v>#N/A</v>
      </c>
    </row>
    <row r="4039" spans="12:12" x14ac:dyDescent="0.25">
      <c r="L4039" s="79" t="e">
        <f>VLOOKUP(H4039,'Doctors Data'!$I:$J,2,FALSE)</f>
        <v>#N/A</v>
      </c>
    </row>
    <row r="4040" spans="12:12" x14ac:dyDescent="0.25">
      <c r="L4040" s="79" t="e">
        <f>VLOOKUP(H4040,'Doctors Data'!$I:$J,2,FALSE)</f>
        <v>#N/A</v>
      </c>
    </row>
    <row r="4041" spans="12:12" x14ac:dyDescent="0.25">
      <c r="L4041" s="79" t="e">
        <f>VLOOKUP(H4041,'Doctors Data'!$I:$J,2,FALSE)</f>
        <v>#N/A</v>
      </c>
    </row>
    <row r="4042" spans="12:12" x14ac:dyDescent="0.25">
      <c r="L4042" s="79" t="e">
        <f>VLOOKUP(H4042,'Doctors Data'!$I:$J,2,FALSE)</f>
        <v>#N/A</v>
      </c>
    </row>
    <row r="4043" spans="12:12" x14ac:dyDescent="0.25">
      <c r="L4043" s="79" t="e">
        <f>VLOOKUP(H4043,'Doctors Data'!$I:$J,2,FALSE)</f>
        <v>#N/A</v>
      </c>
    </row>
    <row r="4044" spans="12:12" x14ac:dyDescent="0.25">
      <c r="L4044" s="79" t="e">
        <f>VLOOKUP(H4044,'Doctors Data'!$I:$J,2,FALSE)</f>
        <v>#N/A</v>
      </c>
    </row>
    <row r="4045" spans="12:12" x14ac:dyDescent="0.25">
      <c r="L4045" s="79" t="e">
        <f>VLOOKUP(H4045,'Doctors Data'!$I:$J,2,FALSE)</f>
        <v>#N/A</v>
      </c>
    </row>
    <row r="4046" spans="12:12" x14ac:dyDescent="0.25">
      <c r="L4046" s="79" t="e">
        <f>VLOOKUP(H4046,'Doctors Data'!$I:$J,2,FALSE)</f>
        <v>#N/A</v>
      </c>
    </row>
    <row r="4047" spans="12:12" x14ac:dyDescent="0.25">
      <c r="L4047" s="79" t="e">
        <f>VLOOKUP(H4047,'Doctors Data'!$I:$J,2,FALSE)</f>
        <v>#N/A</v>
      </c>
    </row>
    <row r="4048" spans="12:12" x14ac:dyDescent="0.25">
      <c r="L4048" s="79" t="e">
        <f>VLOOKUP(H4048,'Doctors Data'!$I:$J,2,FALSE)</f>
        <v>#N/A</v>
      </c>
    </row>
    <row r="4049" spans="12:12" x14ac:dyDescent="0.25">
      <c r="L4049" s="79" t="e">
        <f>VLOOKUP(H4049,'Doctors Data'!$I:$J,2,FALSE)</f>
        <v>#N/A</v>
      </c>
    </row>
    <row r="4050" spans="12:12" x14ac:dyDescent="0.25">
      <c r="L4050" s="79" t="e">
        <f>VLOOKUP(H4050,'Doctors Data'!$I:$J,2,FALSE)</f>
        <v>#N/A</v>
      </c>
    </row>
    <row r="4051" spans="12:12" x14ac:dyDescent="0.25">
      <c r="L4051" s="79" t="e">
        <f>VLOOKUP(H4051,'Doctors Data'!$I:$J,2,FALSE)</f>
        <v>#N/A</v>
      </c>
    </row>
    <row r="4052" spans="12:12" x14ac:dyDescent="0.25">
      <c r="L4052" s="79" t="e">
        <f>VLOOKUP(H4052,'Doctors Data'!$I:$J,2,FALSE)</f>
        <v>#N/A</v>
      </c>
    </row>
    <row r="4053" spans="12:12" x14ac:dyDescent="0.25">
      <c r="L4053" s="79" t="e">
        <f>VLOOKUP(H4053,'Doctors Data'!$I:$J,2,FALSE)</f>
        <v>#N/A</v>
      </c>
    </row>
    <row r="4054" spans="12:12" x14ac:dyDescent="0.25">
      <c r="L4054" s="79" t="e">
        <f>VLOOKUP(H4054,'Doctors Data'!$I:$J,2,FALSE)</f>
        <v>#N/A</v>
      </c>
    </row>
    <row r="4055" spans="12:12" x14ac:dyDescent="0.25">
      <c r="L4055" s="79" t="e">
        <f>VLOOKUP(H4055,'Doctors Data'!$I:$J,2,FALSE)</f>
        <v>#N/A</v>
      </c>
    </row>
    <row r="4056" spans="12:12" x14ac:dyDescent="0.25">
      <c r="L4056" s="79" t="e">
        <f>VLOOKUP(H4056,'Doctors Data'!$I:$J,2,FALSE)</f>
        <v>#N/A</v>
      </c>
    </row>
    <row r="4057" spans="12:12" x14ac:dyDescent="0.25">
      <c r="L4057" s="79" t="e">
        <f>VLOOKUP(H4057,'Doctors Data'!$I:$J,2,FALSE)</f>
        <v>#N/A</v>
      </c>
    </row>
    <row r="4058" spans="12:12" x14ac:dyDescent="0.25">
      <c r="L4058" s="79" t="e">
        <f>VLOOKUP(H4058,'Doctors Data'!$I:$J,2,FALSE)</f>
        <v>#N/A</v>
      </c>
    </row>
    <row r="4059" spans="12:12" x14ac:dyDescent="0.25">
      <c r="L4059" s="79" t="e">
        <f>VLOOKUP(H4059,'Doctors Data'!$I:$J,2,FALSE)</f>
        <v>#N/A</v>
      </c>
    </row>
    <row r="4060" spans="12:12" x14ac:dyDescent="0.25">
      <c r="L4060" s="79" t="e">
        <f>VLOOKUP(H4060,'Doctors Data'!$I:$J,2,FALSE)</f>
        <v>#N/A</v>
      </c>
    </row>
    <row r="4061" spans="12:12" x14ac:dyDescent="0.25">
      <c r="L4061" s="79" t="e">
        <f>VLOOKUP(H4061,'Doctors Data'!$I:$J,2,FALSE)</f>
        <v>#N/A</v>
      </c>
    </row>
    <row r="4062" spans="12:12" x14ac:dyDescent="0.25">
      <c r="L4062" s="79" t="e">
        <f>VLOOKUP(H4062,'Doctors Data'!$I:$J,2,FALSE)</f>
        <v>#N/A</v>
      </c>
    </row>
    <row r="4063" spans="12:12" x14ac:dyDescent="0.25">
      <c r="L4063" s="79" t="e">
        <f>VLOOKUP(H4063,'Doctors Data'!$I:$J,2,FALSE)</f>
        <v>#N/A</v>
      </c>
    </row>
    <row r="4064" spans="12:12" x14ac:dyDescent="0.25">
      <c r="L4064" s="79" t="e">
        <f>VLOOKUP(H4064,'Doctors Data'!$I:$J,2,FALSE)</f>
        <v>#N/A</v>
      </c>
    </row>
    <row r="4065" spans="12:12" x14ac:dyDescent="0.25">
      <c r="L4065" s="79" t="e">
        <f>VLOOKUP(H4065,'Doctors Data'!$I:$J,2,FALSE)</f>
        <v>#N/A</v>
      </c>
    </row>
    <row r="4066" spans="12:12" x14ac:dyDescent="0.25">
      <c r="L4066" s="79" t="e">
        <f>VLOOKUP(H4066,'Doctors Data'!$I:$J,2,FALSE)</f>
        <v>#N/A</v>
      </c>
    </row>
    <row r="4067" spans="12:12" x14ac:dyDescent="0.25">
      <c r="L4067" s="79" t="e">
        <f>VLOOKUP(H4067,'Doctors Data'!$I:$J,2,FALSE)</f>
        <v>#N/A</v>
      </c>
    </row>
    <row r="4068" spans="12:12" x14ac:dyDescent="0.25">
      <c r="L4068" s="79" t="e">
        <f>VLOOKUP(H4068,'Doctors Data'!$I:$J,2,FALSE)</f>
        <v>#N/A</v>
      </c>
    </row>
    <row r="4069" spans="12:12" x14ac:dyDescent="0.25">
      <c r="L4069" s="79" t="e">
        <f>VLOOKUP(H4069,'Doctors Data'!$I:$J,2,FALSE)</f>
        <v>#N/A</v>
      </c>
    </row>
    <row r="4070" spans="12:12" x14ac:dyDescent="0.25">
      <c r="L4070" s="79" t="e">
        <f>VLOOKUP(H4070,'Doctors Data'!$I:$J,2,FALSE)</f>
        <v>#N/A</v>
      </c>
    </row>
    <row r="4071" spans="12:12" x14ac:dyDescent="0.25">
      <c r="L4071" s="79" t="e">
        <f>VLOOKUP(H4071,'Doctors Data'!$I:$J,2,FALSE)</f>
        <v>#N/A</v>
      </c>
    </row>
    <row r="4072" spans="12:12" x14ac:dyDescent="0.25">
      <c r="L4072" s="79" t="e">
        <f>VLOOKUP(H4072,'Doctors Data'!$I:$J,2,FALSE)</f>
        <v>#N/A</v>
      </c>
    </row>
    <row r="4073" spans="12:12" x14ac:dyDescent="0.25">
      <c r="L4073" s="79" t="e">
        <f>VLOOKUP(H4073,'Doctors Data'!$I:$J,2,FALSE)</f>
        <v>#N/A</v>
      </c>
    </row>
    <row r="4074" spans="12:12" x14ac:dyDescent="0.25">
      <c r="L4074" s="79" t="e">
        <f>VLOOKUP(H4074,'Doctors Data'!$I:$J,2,FALSE)</f>
        <v>#N/A</v>
      </c>
    </row>
    <row r="4075" spans="12:12" x14ac:dyDescent="0.25">
      <c r="L4075" s="79" t="e">
        <f>VLOOKUP(H4075,'Doctors Data'!$I:$J,2,FALSE)</f>
        <v>#N/A</v>
      </c>
    </row>
    <row r="4076" spans="12:12" x14ac:dyDescent="0.25">
      <c r="L4076" s="79" t="e">
        <f>VLOOKUP(H4076,'Doctors Data'!$I:$J,2,FALSE)</f>
        <v>#N/A</v>
      </c>
    </row>
    <row r="4077" spans="12:12" x14ac:dyDescent="0.25">
      <c r="L4077" s="79" t="e">
        <f>VLOOKUP(H4077,'Doctors Data'!$I:$J,2,FALSE)</f>
        <v>#N/A</v>
      </c>
    </row>
    <row r="4078" spans="12:12" x14ac:dyDescent="0.25">
      <c r="L4078" s="79" t="e">
        <f>VLOOKUP(H4078,'Doctors Data'!$I:$J,2,FALSE)</f>
        <v>#N/A</v>
      </c>
    </row>
    <row r="4079" spans="12:12" x14ac:dyDescent="0.25">
      <c r="L4079" s="79" t="e">
        <f>VLOOKUP(H4079,'Doctors Data'!$I:$J,2,FALSE)</f>
        <v>#N/A</v>
      </c>
    </row>
    <row r="4080" spans="12:12" x14ac:dyDescent="0.25">
      <c r="L4080" s="79" t="e">
        <f>VLOOKUP(H4080,'Doctors Data'!$I:$J,2,FALSE)</f>
        <v>#N/A</v>
      </c>
    </row>
    <row r="4081" spans="12:12" x14ac:dyDescent="0.25">
      <c r="L4081" s="79" t="e">
        <f>VLOOKUP(H4081,'Doctors Data'!$I:$J,2,FALSE)</f>
        <v>#N/A</v>
      </c>
    </row>
    <row r="4082" spans="12:12" x14ac:dyDescent="0.25">
      <c r="L4082" s="79" t="e">
        <f>VLOOKUP(H4082,'Doctors Data'!$I:$J,2,FALSE)</f>
        <v>#N/A</v>
      </c>
    </row>
    <row r="4083" spans="12:12" x14ac:dyDescent="0.25">
      <c r="L4083" s="79" t="e">
        <f>VLOOKUP(H4083,'Doctors Data'!$I:$J,2,FALSE)</f>
        <v>#N/A</v>
      </c>
    </row>
    <row r="4084" spans="12:12" x14ac:dyDescent="0.25">
      <c r="L4084" s="79" t="e">
        <f>VLOOKUP(H4084,'Doctors Data'!$I:$J,2,FALSE)</f>
        <v>#N/A</v>
      </c>
    </row>
    <row r="4085" spans="12:12" x14ac:dyDescent="0.25">
      <c r="L4085" s="79" t="e">
        <f>VLOOKUP(H4085,'Doctors Data'!$I:$J,2,FALSE)</f>
        <v>#N/A</v>
      </c>
    </row>
    <row r="4086" spans="12:12" x14ac:dyDescent="0.25">
      <c r="L4086" s="79" t="e">
        <f>VLOOKUP(H4086,'Doctors Data'!$I:$J,2,FALSE)</f>
        <v>#N/A</v>
      </c>
    </row>
    <row r="4087" spans="12:12" x14ac:dyDescent="0.25">
      <c r="L4087" s="79" t="e">
        <f>VLOOKUP(H4087,'Doctors Data'!$I:$J,2,FALSE)</f>
        <v>#N/A</v>
      </c>
    </row>
    <row r="4088" spans="12:12" x14ac:dyDescent="0.25">
      <c r="L4088" s="79" t="e">
        <f>VLOOKUP(H4088,'Doctors Data'!$I:$J,2,FALSE)</f>
        <v>#N/A</v>
      </c>
    </row>
    <row r="4089" spans="12:12" x14ac:dyDescent="0.25">
      <c r="L4089" s="79" t="e">
        <f>VLOOKUP(H4089,'Doctors Data'!$I:$J,2,FALSE)</f>
        <v>#N/A</v>
      </c>
    </row>
    <row r="4090" spans="12:12" x14ac:dyDescent="0.25">
      <c r="L4090" s="79" t="e">
        <f>VLOOKUP(H4090,'Doctors Data'!$I:$J,2,FALSE)</f>
        <v>#N/A</v>
      </c>
    </row>
    <row r="4091" spans="12:12" x14ac:dyDescent="0.25">
      <c r="L4091" s="79" t="e">
        <f>VLOOKUP(H4091,'Doctors Data'!$I:$J,2,FALSE)</f>
        <v>#N/A</v>
      </c>
    </row>
    <row r="4092" spans="12:12" x14ac:dyDescent="0.25">
      <c r="L4092" s="79" t="e">
        <f>VLOOKUP(H4092,'Doctors Data'!$I:$J,2,FALSE)</f>
        <v>#N/A</v>
      </c>
    </row>
    <row r="4093" spans="12:12" x14ac:dyDescent="0.25">
      <c r="L4093" s="79" t="e">
        <f>VLOOKUP(H4093,'Doctors Data'!$I:$J,2,FALSE)</f>
        <v>#N/A</v>
      </c>
    </row>
    <row r="4094" spans="12:12" x14ac:dyDescent="0.25">
      <c r="L4094" s="79" t="e">
        <f>VLOOKUP(H4094,'Doctors Data'!$I:$J,2,FALSE)</f>
        <v>#N/A</v>
      </c>
    </row>
    <row r="4095" spans="12:12" x14ac:dyDescent="0.25">
      <c r="L4095" s="79" t="e">
        <f>VLOOKUP(H4095,'Doctors Data'!$I:$J,2,FALSE)</f>
        <v>#N/A</v>
      </c>
    </row>
    <row r="4096" spans="12:12" x14ac:dyDescent="0.25">
      <c r="L4096" s="79" t="e">
        <f>VLOOKUP(H4096,'Doctors Data'!$I:$J,2,FALSE)</f>
        <v>#N/A</v>
      </c>
    </row>
    <row r="4097" spans="12:12" x14ac:dyDescent="0.25">
      <c r="L4097" s="79" t="e">
        <f>VLOOKUP(H4097,'Doctors Data'!$I:$J,2,FALSE)</f>
        <v>#N/A</v>
      </c>
    </row>
    <row r="4098" spans="12:12" x14ac:dyDescent="0.25">
      <c r="L4098" s="79" t="e">
        <f>VLOOKUP(H4098,'Doctors Data'!$I:$J,2,FALSE)</f>
        <v>#N/A</v>
      </c>
    </row>
    <row r="4099" spans="12:12" x14ac:dyDescent="0.25">
      <c r="L4099" s="79" t="e">
        <f>VLOOKUP(H4099,'Doctors Data'!$I:$J,2,FALSE)</f>
        <v>#N/A</v>
      </c>
    </row>
    <row r="4100" spans="12:12" x14ac:dyDescent="0.25">
      <c r="L4100" s="79" t="e">
        <f>VLOOKUP(H4100,'Doctors Data'!$I:$J,2,FALSE)</f>
        <v>#N/A</v>
      </c>
    </row>
    <row r="4101" spans="12:12" x14ac:dyDescent="0.25">
      <c r="L4101" s="79" t="e">
        <f>VLOOKUP(H4101,'Doctors Data'!$I:$J,2,FALSE)</f>
        <v>#N/A</v>
      </c>
    </row>
    <row r="4102" spans="12:12" x14ac:dyDescent="0.25">
      <c r="L4102" s="79" t="e">
        <f>VLOOKUP(H4102,'Doctors Data'!$I:$J,2,FALSE)</f>
        <v>#N/A</v>
      </c>
    </row>
    <row r="4103" spans="12:12" x14ac:dyDescent="0.25">
      <c r="L4103" s="79" t="e">
        <f>VLOOKUP(H4103,'Doctors Data'!$I:$J,2,FALSE)</f>
        <v>#N/A</v>
      </c>
    </row>
    <row r="4104" spans="12:12" x14ac:dyDescent="0.25">
      <c r="L4104" s="79" t="e">
        <f>VLOOKUP(H4104,'Doctors Data'!$I:$J,2,FALSE)</f>
        <v>#N/A</v>
      </c>
    </row>
    <row r="4105" spans="12:12" x14ac:dyDescent="0.25">
      <c r="L4105" s="79" t="e">
        <f>VLOOKUP(H4105,'Doctors Data'!$I:$J,2,FALSE)</f>
        <v>#N/A</v>
      </c>
    </row>
    <row r="4106" spans="12:12" x14ac:dyDescent="0.25">
      <c r="L4106" s="79" t="e">
        <f>VLOOKUP(H4106,'Doctors Data'!$I:$J,2,FALSE)</f>
        <v>#N/A</v>
      </c>
    </row>
    <row r="4107" spans="12:12" x14ac:dyDescent="0.25">
      <c r="L4107" s="79" t="e">
        <f>VLOOKUP(H4107,'Doctors Data'!$I:$J,2,FALSE)</f>
        <v>#N/A</v>
      </c>
    </row>
    <row r="4108" spans="12:12" x14ac:dyDescent="0.25">
      <c r="L4108" s="79" t="e">
        <f>VLOOKUP(H4108,'Doctors Data'!$I:$J,2,FALSE)</f>
        <v>#N/A</v>
      </c>
    </row>
    <row r="4109" spans="12:12" x14ac:dyDescent="0.25">
      <c r="L4109" s="79" t="e">
        <f>VLOOKUP(H4109,'Doctors Data'!$I:$J,2,FALSE)</f>
        <v>#N/A</v>
      </c>
    </row>
    <row r="4110" spans="12:12" x14ac:dyDescent="0.25">
      <c r="L4110" s="79" t="e">
        <f>VLOOKUP(H4110,'Doctors Data'!$I:$J,2,FALSE)</f>
        <v>#N/A</v>
      </c>
    </row>
    <row r="4111" spans="12:12" x14ac:dyDescent="0.25">
      <c r="L4111" s="79" t="e">
        <f>VLOOKUP(H4111,'Doctors Data'!$I:$J,2,FALSE)</f>
        <v>#N/A</v>
      </c>
    </row>
    <row r="4112" spans="12:12" x14ac:dyDescent="0.25">
      <c r="L4112" s="79" t="e">
        <f>VLOOKUP(H4112,'Doctors Data'!$I:$J,2,FALSE)</f>
        <v>#N/A</v>
      </c>
    </row>
    <row r="4113" spans="12:12" x14ac:dyDescent="0.25">
      <c r="L4113" s="79" t="e">
        <f>VLOOKUP(H4113,'Doctors Data'!$I:$J,2,FALSE)</f>
        <v>#N/A</v>
      </c>
    </row>
    <row r="4114" spans="12:12" x14ac:dyDescent="0.25">
      <c r="L4114" s="79" t="e">
        <f>VLOOKUP(H4114,'Doctors Data'!$I:$J,2,FALSE)</f>
        <v>#N/A</v>
      </c>
    </row>
    <row r="4115" spans="12:12" x14ac:dyDescent="0.25">
      <c r="L4115" s="79" t="e">
        <f>VLOOKUP(H4115,'Doctors Data'!$I:$J,2,FALSE)</f>
        <v>#N/A</v>
      </c>
    </row>
    <row r="4116" spans="12:12" x14ac:dyDescent="0.25">
      <c r="L4116" s="79" t="e">
        <f>VLOOKUP(H4116,'Doctors Data'!$I:$J,2,FALSE)</f>
        <v>#N/A</v>
      </c>
    </row>
    <row r="4117" spans="12:12" x14ac:dyDescent="0.25">
      <c r="L4117" s="79" t="e">
        <f>VLOOKUP(H4117,'Doctors Data'!$I:$J,2,FALSE)</f>
        <v>#N/A</v>
      </c>
    </row>
    <row r="4118" spans="12:12" x14ac:dyDescent="0.25">
      <c r="L4118" s="79" t="e">
        <f>VLOOKUP(H4118,'Doctors Data'!$I:$J,2,FALSE)</f>
        <v>#N/A</v>
      </c>
    </row>
    <row r="4119" spans="12:12" x14ac:dyDescent="0.25">
      <c r="L4119" s="79" t="e">
        <f>VLOOKUP(H4119,'Doctors Data'!$I:$J,2,FALSE)</f>
        <v>#N/A</v>
      </c>
    </row>
    <row r="4120" spans="12:12" x14ac:dyDescent="0.25">
      <c r="L4120" s="79" t="e">
        <f>VLOOKUP(H4120,'Doctors Data'!$I:$J,2,FALSE)</f>
        <v>#N/A</v>
      </c>
    </row>
    <row r="4121" spans="12:12" x14ac:dyDescent="0.25">
      <c r="L4121" s="79" t="e">
        <f>VLOOKUP(H4121,'Doctors Data'!$I:$J,2,FALSE)</f>
        <v>#N/A</v>
      </c>
    </row>
    <row r="4122" spans="12:12" x14ac:dyDescent="0.25">
      <c r="L4122" s="79" t="e">
        <f>VLOOKUP(H4122,'Doctors Data'!$I:$J,2,FALSE)</f>
        <v>#N/A</v>
      </c>
    </row>
    <row r="4123" spans="12:12" x14ac:dyDescent="0.25">
      <c r="L4123" s="79" t="e">
        <f>VLOOKUP(H4123,'Doctors Data'!$I:$J,2,FALSE)</f>
        <v>#N/A</v>
      </c>
    </row>
    <row r="4124" spans="12:12" x14ac:dyDescent="0.25">
      <c r="L4124" s="79" t="e">
        <f>VLOOKUP(H4124,'Doctors Data'!$I:$J,2,FALSE)</f>
        <v>#N/A</v>
      </c>
    </row>
    <row r="4125" spans="12:12" x14ac:dyDescent="0.25">
      <c r="L4125" s="79" t="e">
        <f>VLOOKUP(H4125,'Doctors Data'!$I:$J,2,FALSE)</f>
        <v>#N/A</v>
      </c>
    </row>
    <row r="4126" spans="12:12" x14ac:dyDescent="0.25">
      <c r="L4126" s="79" t="e">
        <f>VLOOKUP(H4126,'Doctors Data'!$I:$J,2,FALSE)</f>
        <v>#N/A</v>
      </c>
    </row>
    <row r="4127" spans="12:12" x14ac:dyDescent="0.25">
      <c r="L4127" s="79" t="e">
        <f>VLOOKUP(H4127,'Doctors Data'!$I:$J,2,FALSE)</f>
        <v>#N/A</v>
      </c>
    </row>
    <row r="4128" spans="12:12" x14ac:dyDescent="0.25">
      <c r="L4128" s="79" t="e">
        <f>VLOOKUP(H4128,'Doctors Data'!$I:$J,2,FALSE)</f>
        <v>#N/A</v>
      </c>
    </row>
    <row r="4129" spans="12:12" x14ac:dyDescent="0.25">
      <c r="L4129" s="79" t="e">
        <f>VLOOKUP(H4129,'Doctors Data'!$I:$J,2,FALSE)</f>
        <v>#N/A</v>
      </c>
    </row>
    <row r="4130" spans="12:12" x14ac:dyDescent="0.25">
      <c r="L4130" s="79" t="e">
        <f>VLOOKUP(H4130,'Doctors Data'!$I:$J,2,FALSE)</f>
        <v>#N/A</v>
      </c>
    </row>
    <row r="4131" spans="12:12" x14ac:dyDescent="0.25">
      <c r="L4131" s="79" t="e">
        <f>VLOOKUP(H4131,'Doctors Data'!$I:$J,2,FALSE)</f>
        <v>#N/A</v>
      </c>
    </row>
    <row r="4132" spans="12:12" x14ac:dyDescent="0.25">
      <c r="L4132" s="79" t="e">
        <f>VLOOKUP(H4132,'Doctors Data'!$I:$J,2,FALSE)</f>
        <v>#N/A</v>
      </c>
    </row>
    <row r="4133" spans="12:12" x14ac:dyDescent="0.25">
      <c r="L4133" s="79" t="e">
        <f>VLOOKUP(H4133,'Doctors Data'!$I:$J,2,FALSE)</f>
        <v>#N/A</v>
      </c>
    </row>
    <row r="4134" spans="12:12" x14ac:dyDescent="0.25">
      <c r="L4134" s="79" t="e">
        <f>VLOOKUP(H4134,'Doctors Data'!$I:$J,2,FALSE)</f>
        <v>#N/A</v>
      </c>
    </row>
    <row r="4135" spans="12:12" x14ac:dyDescent="0.25">
      <c r="L4135" s="79" t="e">
        <f>VLOOKUP(H4135,'Doctors Data'!$I:$J,2,FALSE)</f>
        <v>#N/A</v>
      </c>
    </row>
    <row r="4136" spans="12:12" x14ac:dyDescent="0.25">
      <c r="L4136" s="79" t="e">
        <f>VLOOKUP(H4136,'Doctors Data'!$I:$J,2,FALSE)</f>
        <v>#N/A</v>
      </c>
    </row>
    <row r="4137" spans="12:12" x14ac:dyDescent="0.25">
      <c r="L4137" s="79" t="e">
        <f>VLOOKUP(H4137,'Doctors Data'!$I:$J,2,FALSE)</f>
        <v>#N/A</v>
      </c>
    </row>
    <row r="4138" spans="12:12" x14ac:dyDescent="0.25">
      <c r="L4138" s="79" t="e">
        <f>VLOOKUP(H4138,'Doctors Data'!$I:$J,2,FALSE)</f>
        <v>#N/A</v>
      </c>
    </row>
    <row r="4139" spans="12:12" x14ac:dyDescent="0.25">
      <c r="L4139" s="79" t="e">
        <f>VLOOKUP(H4139,'Doctors Data'!$I:$J,2,FALSE)</f>
        <v>#N/A</v>
      </c>
    </row>
    <row r="4140" spans="12:12" x14ac:dyDescent="0.25">
      <c r="L4140" s="79" t="e">
        <f>VLOOKUP(H4140,'Doctors Data'!$I:$J,2,FALSE)</f>
        <v>#N/A</v>
      </c>
    </row>
    <row r="4141" spans="12:12" x14ac:dyDescent="0.25">
      <c r="L4141" s="79" t="e">
        <f>VLOOKUP(H4141,'Doctors Data'!$I:$J,2,FALSE)</f>
        <v>#N/A</v>
      </c>
    </row>
    <row r="4142" spans="12:12" x14ac:dyDescent="0.25">
      <c r="L4142" s="79" t="e">
        <f>VLOOKUP(H4142,'Doctors Data'!$I:$J,2,FALSE)</f>
        <v>#N/A</v>
      </c>
    </row>
    <row r="4143" spans="12:12" x14ac:dyDescent="0.25">
      <c r="L4143" s="79" t="e">
        <f>VLOOKUP(H4143,'Doctors Data'!$I:$J,2,FALSE)</f>
        <v>#N/A</v>
      </c>
    </row>
    <row r="4144" spans="12:12" x14ac:dyDescent="0.25">
      <c r="L4144" s="79" t="e">
        <f>VLOOKUP(H4144,'Doctors Data'!$I:$J,2,FALSE)</f>
        <v>#N/A</v>
      </c>
    </row>
    <row r="4145" spans="12:12" x14ac:dyDescent="0.25">
      <c r="L4145" s="79" t="e">
        <f>VLOOKUP(H4145,'Doctors Data'!$I:$J,2,FALSE)</f>
        <v>#N/A</v>
      </c>
    </row>
    <row r="4146" spans="12:12" x14ac:dyDescent="0.25">
      <c r="L4146" s="79" t="e">
        <f>VLOOKUP(H4146,'Doctors Data'!$I:$J,2,FALSE)</f>
        <v>#N/A</v>
      </c>
    </row>
    <row r="4147" spans="12:12" x14ac:dyDescent="0.25">
      <c r="L4147" s="79" t="e">
        <f>VLOOKUP(H4147,'Doctors Data'!$I:$J,2,FALSE)</f>
        <v>#N/A</v>
      </c>
    </row>
    <row r="4148" spans="12:12" x14ac:dyDescent="0.25">
      <c r="L4148" s="79" t="e">
        <f>VLOOKUP(H4148,'Doctors Data'!$I:$J,2,FALSE)</f>
        <v>#N/A</v>
      </c>
    </row>
    <row r="4149" spans="12:12" x14ac:dyDescent="0.25">
      <c r="L4149" s="79" t="e">
        <f>VLOOKUP(H4149,'Doctors Data'!$I:$J,2,FALSE)</f>
        <v>#N/A</v>
      </c>
    </row>
    <row r="4150" spans="12:12" x14ac:dyDescent="0.25">
      <c r="L4150" s="79" t="e">
        <f>VLOOKUP(H4150,'Doctors Data'!$I:$J,2,FALSE)</f>
        <v>#N/A</v>
      </c>
    </row>
    <row r="4151" spans="12:12" x14ac:dyDescent="0.25">
      <c r="L4151" s="79" t="e">
        <f>VLOOKUP(H4151,'Doctors Data'!$I:$J,2,FALSE)</f>
        <v>#N/A</v>
      </c>
    </row>
    <row r="4152" spans="12:12" x14ac:dyDescent="0.25">
      <c r="L4152" s="79" t="e">
        <f>VLOOKUP(H4152,'Doctors Data'!$I:$J,2,FALSE)</f>
        <v>#N/A</v>
      </c>
    </row>
    <row r="4153" spans="12:12" x14ac:dyDescent="0.25">
      <c r="L4153" s="79" t="e">
        <f>VLOOKUP(H4153,'Doctors Data'!$I:$J,2,FALSE)</f>
        <v>#N/A</v>
      </c>
    </row>
    <row r="4154" spans="12:12" x14ac:dyDescent="0.25">
      <c r="L4154" s="79" t="e">
        <f>VLOOKUP(H4154,'Doctors Data'!$I:$J,2,FALSE)</f>
        <v>#N/A</v>
      </c>
    </row>
    <row r="4155" spans="12:12" x14ac:dyDescent="0.25">
      <c r="L4155" s="79" t="e">
        <f>VLOOKUP(H4155,'Doctors Data'!$I:$J,2,FALSE)</f>
        <v>#N/A</v>
      </c>
    </row>
    <row r="4156" spans="12:12" x14ac:dyDescent="0.25">
      <c r="L4156" s="79" t="e">
        <f>VLOOKUP(H4156,'Doctors Data'!$I:$J,2,FALSE)</f>
        <v>#N/A</v>
      </c>
    </row>
    <row r="4157" spans="12:12" x14ac:dyDescent="0.25">
      <c r="L4157" s="79" t="e">
        <f>VLOOKUP(H4157,'Doctors Data'!$I:$J,2,FALSE)</f>
        <v>#N/A</v>
      </c>
    </row>
    <row r="4158" spans="12:12" x14ac:dyDescent="0.25">
      <c r="L4158" s="79" t="e">
        <f>VLOOKUP(H4158,'Doctors Data'!$I:$J,2,FALSE)</f>
        <v>#N/A</v>
      </c>
    </row>
    <row r="4159" spans="12:12" x14ac:dyDescent="0.25">
      <c r="L4159" s="79" t="e">
        <f>VLOOKUP(H4159,'Doctors Data'!$I:$J,2,FALSE)</f>
        <v>#N/A</v>
      </c>
    </row>
    <row r="4160" spans="12:12" x14ac:dyDescent="0.25">
      <c r="L4160" s="79" t="e">
        <f>VLOOKUP(H4160,'Doctors Data'!$I:$J,2,FALSE)</f>
        <v>#N/A</v>
      </c>
    </row>
    <row r="4161" spans="12:12" x14ac:dyDescent="0.25">
      <c r="L4161" s="79" t="e">
        <f>VLOOKUP(H4161,'Doctors Data'!$I:$J,2,FALSE)</f>
        <v>#N/A</v>
      </c>
    </row>
    <row r="4162" spans="12:12" x14ac:dyDescent="0.25">
      <c r="L4162" s="79" t="e">
        <f>VLOOKUP(H4162,'Doctors Data'!$I:$J,2,FALSE)</f>
        <v>#N/A</v>
      </c>
    </row>
    <row r="4163" spans="12:12" x14ac:dyDescent="0.25">
      <c r="L4163" s="79" t="e">
        <f>VLOOKUP(H4163,'Doctors Data'!$I:$J,2,FALSE)</f>
        <v>#N/A</v>
      </c>
    </row>
    <row r="4164" spans="12:12" x14ac:dyDescent="0.25">
      <c r="L4164" s="79" t="e">
        <f>VLOOKUP(H4164,'Doctors Data'!$I:$J,2,FALSE)</f>
        <v>#N/A</v>
      </c>
    </row>
    <row r="4165" spans="12:12" x14ac:dyDescent="0.25">
      <c r="L4165" s="79" t="e">
        <f>VLOOKUP(H4165,'Doctors Data'!$I:$J,2,FALSE)</f>
        <v>#N/A</v>
      </c>
    </row>
    <row r="4166" spans="12:12" x14ac:dyDescent="0.25">
      <c r="L4166" s="79" t="e">
        <f>VLOOKUP(H4166,'Doctors Data'!$I:$J,2,FALSE)</f>
        <v>#N/A</v>
      </c>
    </row>
    <row r="4167" spans="12:12" x14ac:dyDescent="0.25">
      <c r="L4167" s="79" t="e">
        <f>VLOOKUP(H4167,'Doctors Data'!$I:$J,2,FALSE)</f>
        <v>#N/A</v>
      </c>
    </row>
    <row r="4168" spans="12:12" x14ac:dyDescent="0.25">
      <c r="L4168" s="79" t="e">
        <f>VLOOKUP(H4168,'Doctors Data'!$I:$J,2,FALSE)</f>
        <v>#N/A</v>
      </c>
    </row>
    <row r="4169" spans="12:12" x14ac:dyDescent="0.25">
      <c r="L4169" s="79" t="e">
        <f>VLOOKUP(H4169,'Doctors Data'!$I:$J,2,FALSE)</f>
        <v>#N/A</v>
      </c>
    </row>
    <row r="4170" spans="12:12" x14ac:dyDescent="0.25">
      <c r="L4170" s="79" t="e">
        <f>VLOOKUP(H4170,'Doctors Data'!$I:$J,2,FALSE)</f>
        <v>#N/A</v>
      </c>
    </row>
    <row r="4171" spans="12:12" x14ac:dyDescent="0.25">
      <c r="L4171" s="79" t="e">
        <f>VLOOKUP(H4171,'Doctors Data'!$I:$J,2,FALSE)</f>
        <v>#N/A</v>
      </c>
    </row>
    <row r="4172" spans="12:12" x14ac:dyDescent="0.25">
      <c r="L4172" s="79" t="e">
        <f>VLOOKUP(H4172,'Doctors Data'!$I:$J,2,FALSE)</f>
        <v>#N/A</v>
      </c>
    </row>
    <row r="4173" spans="12:12" x14ac:dyDescent="0.25">
      <c r="L4173" s="79" t="e">
        <f>VLOOKUP(H4173,'Doctors Data'!$I:$J,2,FALSE)</f>
        <v>#N/A</v>
      </c>
    </row>
    <row r="4174" spans="12:12" x14ac:dyDescent="0.25">
      <c r="L4174" s="79" t="e">
        <f>VLOOKUP(H4174,'Doctors Data'!$I:$J,2,FALSE)</f>
        <v>#N/A</v>
      </c>
    </row>
    <row r="4175" spans="12:12" x14ac:dyDescent="0.25">
      <c r="L4175" s="79" t="e">
        <f>VLOOKUP(H4175,'Doctors Data'!$I:$J,2,FALSE)</f>
        <v>#N/A</v>
      </c>
    </row>
    <row r="4176" spans="12:12" x14ac:dyDescent="0.25">
      <c r="L4176" s="79" t="e">
        <f>VLOOKUP(H4176,'Doctors Data'!$I:$J,2,FALSE)</f>
        <v>#N/A</v>
      </c>
    </row>
    <row r="4177" spans="12:12" x14ac:dyDescent="0.25">
      <c r="L4177" s="79" t="e">
        <f>VLOOKUP(H4177,'Doctors Data'!$I:$J,2,FALSE)</f>
        <v>#N/A</v>
      </c>
    </row>
    <row r="4178" spans="12:12" x14ac:dyDescent="0.25">
      <c r="L4178" s="79" t="e">
        <f>VLOOKUP(H4178,'Doctors Data'!$I:$J,2,FALSE)</f>
        <v>#N/A</v>
      </c>
    </row>
    <row r="4179" spans="12:12" x14ac:dyDescent="0.25">
      <c r="L4179" s="79" t="e">
        <f>VLOOKUP(H4179,'Doctors Data'!$I:$J,2,FALSE)</f>
        <v>#N/A</v>
      </c>
    </row>
    <row r="4180" spans="12:12" x14ac:dyDescent="0.25">
      <c r="L4180" s="79" t="e">
        <f>VLOOKUP(H4180,'Doctors Data'!$I:$J,2,FALSE)</f>
        <v>#N/A</v>
      </c>
    </row>
    <row r="4181" spans="12:12" x14ac:dyDescent="0.25">
      <c r="L4181" s="79" t="e">
        <f>VLOOKUP(H4181,'Doctors Data'!$I:$J,2,FALSE)</f>
        <v>#N/A</v>
      </c>
    </row>
    <row r="4182" spans="12:12" x14ac:dyDescent="0.25">
      <c r="L4182" s="79" t="e">
        <f>VLOOKUP(H4182,'Doctors Data'!$I:$J,2,FALSE)</f>
        <v>#N/A</v>
      </c>
    </row>
    <row r="4183" spans="12:12" x14ac:dyDescent="0.25">
      <c r="L4183" s="79" t="e">
        <f>VLOOKUP(H4183,'Doctors Data'!$I:$J,2,FALSE)</f>
        <v>#N/A</v>
      </c>
    </row>
    <row r="4184" spans="12:12" x14ac:dyDescent="0.25">
      <c r="L4184" s="79" t="e">
        <f>VLOOKUP(H4184,'Doctors Data'!$I:$J,2,FALSE)</f>
        <v>#N/A</v>
      </c>
    </row>
    <row r="4185" spans="12:12" x14ac:dyDescent="0.25">
      <c r="L4185" s="79" t="e">
        <f>VLOOKUP(H4185,'Doctors Data'!$I:$J,2,FALSE)</f>
        <v>#N/A</v>
      </c>
    </row>
    <row r="4186" spans="12:12" x14ac:dyDescent="0.25">
      <c r="L4186" s="79" t="e">
        <f>VLOOKUP(H4186,'Doctors Data'!$I:$J,2,FALSE)</f>
        <v>#N/A</v>
      </c>
    </row>
    <row r="4187" spans="12:12" x14ac:dyDescent="0.25">
      <c r="L4187" s="79" t="e">
        <f>VLOOKUP(H4187,'Doctors Data'!$I:$J,2,FALSE)</f>
        <v>#N/A</v>
      </c>
    </row>
    <row r="4188" spans="12:12" x14ac:dyDescent="0.25">
      <c r="L4188" s="79" t="e">
        <f>VLOOKUP(H4188,'Doctors Data'!$I:$J,2,FALSE)</f>
        <v>#N/A</v>
      </c>
    </row>
    <row r="4189" spans="12:12" x14ac:dyDescent="0.25">
      <c r="L4189" s="79" t="e">
        <f>VLOOKUP(H4189,'Doctors Data'!$I:$J,2,FALSE)</f>
        <v>#N/A</v>
      </c>
    </row>
    <row r="4190" spans="12:12" x14ac:dyDescent="0.25">
      <c r="L4190" s="79" t="e">
        <f>VLOOKUP(H4190,'Doctors Data'!$I:$J,2,FALSE)</f>
        <v>#N/A</v>
      </c>
    </row>
    <row r="4191" spans="12:12" x14ac:dyDescent="0.25">
      <c r="L4191" s="79" t="e">
        <f>VLOOKUP(H4191,'Doctors Data'!$I:$J,2,FALSE)</f>
        <v>#N/A</v>
      </c>
    </row>
    <row r="4192" spans="12:12" x14ac:dyDescent="0.25">
      <c r="L4192" s="79" t="e">
        <f>VLOOKUP(H4192,'Doctors Data'!$I:$J,2,FALSE)</f>
        <v>#N/A</v>
      </c>
    </row>
    <row r="4193" spans="12:12" x14ac:dyDescent="0.25">
      <c r="L4193" s="79" t="e">
        <f>VLOOKUP(H4193,'Doctors Data'!$I:$J,2,FALSE)</f>
        <v>#N/A</v>
      </c>
    </row>
    <row r="4194" spans="12:12" x14ac:dyDescent="0.25">
      <c r="L4194" s="79" t="e">
        <f>VLOOKUP(H4194,'Doctors Data'!$I:$J,2,FALSE)</f>
        <v>#N/A</v>
      </c>
    </row>
    <row r="4195" spans="12:12" x14ac:dyDescent="0.25">
      <c r="L4195" s="79" t="e">
        <f>VLOOKUP(H4195,'Doctors Data'!$I:$J,2,FALSE)</f>
        <v>#N/A</v>
      </c>
    </row>
    <row r="4196" spans="12:12" x14ac:dyDescent="0.25">
      <c r="L4196" s="79" t="e">
        <f>VLOOKUP(H4196,'Doctors Data'!$I:$J,2,FALSE)</f>
        <v>#N/A</v>
      </c>
    </row>
    <row r="4197" spans="12:12" x14ac:dyDescent="0.25">
      <c r="L4197" s="79" t="e">
        <f>VLOOKUP(H4197,'Doctors Data'!$I:$J,2,FALSE)</f>
        <v>#N/A</v>
      </c>
    </row>
    <row r="4198" spans="12:12" x14ac:dyDescent="0.25">
      <c r="L4198" s="79" t="e">
        <f>VLOOKUP(H4198,'Doctors Data'!$I:$J,2,FALSE)</f>
        <v>#N/A</v>
      </c>
    </row>
    <row r="4199" spans="12:12" x14ac:dyDescent="0.25">
      <c r="L4199" s="79" t="e">
        <f>VLOOKUP(H4199,'Doctors Data'!$I:$J,2,FALSE)</f>
        <v>#N/A</v>
      </c>
    </row>
    <row r="4200" spans="12:12" x14ac:dyDescent="0.25">
      <c r="L4200" s="79" t="e">
        <f>VLOOKUP(H4200,'Doctors Data'!$I:$J,2,FALSE)</f>
        <v>#N/A</v>
      </c>
    </row>
    <row r="4201" spans="12:12" x14ac:dyDescent="0.25">
      <c r="L4201" s="79" t="e">
        <f>VLOOKUP(H4201,'Doctors Data'!$I:$J,2,FALSE)</f>
        <v>#N/A</v>
      </c>
    </row>
    <row r="4202" spans="12:12" x14ac:dyDescent="0.25">
      <c r="L4202" s="79" t="e">
        <f>VLOOKUP(H4202,'Doctors Data'!$I:$J,2,FALSE)</f>
        <v>#N/A</v>
      </c>
    </row>
    <row r="4203" spans="12:12" x14ac:dyDescent="0.25">
      <c r="L4203" s="79" t="e">
        <f>VLOOKUP(H4203,'Doctors Data'!$I:$J,2,FALSE)</f>
        <v>#N/A</v>
      </c>
    </row>
    <row r="4204" spans="12:12" x14ac:dyDescent="0.25">
      <c r="L4204" s="79" t="e">
        <f>VLOOKUP(H4204,'Doctors Data'!$I:$J,2,FALSE)</f>
        <v>#N/A</v>
      </c>
    </row>
    <row r="4205" spans="12:12" x14ac:dyDescent="0.25">
      <c r="L4205" s="79" t="e">
        <f>VLOOKUP(H4205,'Doctors Data'!$I:$J,2,FALSE)</f>
        <v>#N/A</v>
      </c>
    </row>
    <row r="4206" spans="12:12" x14ac:dyDescent="0.25">
      <c r="L4206" s="79" t="e">
        <f>VLOOKUP(H4206,'Doctors Data'!$I:$J,2,FALSE)</f>
        <v>#N/A</v>
      </c>
    </row>
    <row r="4207" spans="12:12" x14ac:dyDescent="0.25">
      <c r="L4207" s="79" t="e">
        <f>VLOOKUP(H4207,'Doctors Data'!$I:$J,2,FALSE)</f>
        <v>#N/A</v>
      </c>
    </row>
    <row r="4208" spans="12:12" x14ac:dyDescent="0.25">
      <c r="L4208" s="79" t="e">
        <f>VLOOKUP(H4208,'Doctors Data'!$I:$J,2,FALSE)</f>
        <v>#N/A</v>
      </c>
    </row>
    <row r="4209" spans="12:12" x14ac:dyDescent="0.25">
      <c r="L4209" s="79" t="e">
        <f>VLOOKUP(H4209,'Doctors Data'!$I:$J,2,FALSE)</f>
        <v>#N/A</v>
      </c>
    </row>
    <row r="4210" spans="12:12" x14ac:dyDescent="0.25">
      <c r="L4210" s="79" t="e">
        <f>VLOOKUP(H4210,'Doctors Data'!$I:$J,2,FALSE)</f>
        <v>#N/A</v>
      </c>
    </row>
    <row r="4211" spans="12:12" x14ac:dyDescent="0.25">
      <c r="L4211" s="79" t="e">
        <f>VLOOKUP(H4211,'Doctors Data'!$I:$J,2,FALSE)</f>
        <v>#N/A</v>
      </c>
    </row>
    <row r="4212" spans="12:12" x14ac:dyDescent="0.25">
      <c r="L4212" s="79" t="e">
        <f>VLOOKUP(H4212,'Doctors Data'!$I:$J,2,FALSE)</f>
        <v>#N/A</v>
      </c>
    </row>
    <row r="4213" spans="12:12" x14ac:dyDescent="0.25">
      <c r="L4213" s="79" t="e">
        <f>VLOOKUP(H4213,'Doctors Data'!$I:$J,2,FALSE)</f>
        <v>#N/A</v>
      </c>
    </row>
    <row r="4214" spans="12:12" x14ac:dyDescent="0.25">
      <c r="L4214" s="79" t="e">
        <f>VLOOKUP(H4214,'Doctors Data'!$I:$J,2,FALSE)</f>
        <v>#N/A</v>
      </c>
    </row>
    <row r="4215" spans="12:12" x14ac:dyDescent="0.25">
      <c r="L4215" s="79" t="e">
        <f>VLOOKUP(H4215,'Doctors Data'!$I:$J,2,FALSE)</f>
        <v>#N/A</v>
      </c>
    </row>
    <row r="4216" spans="12:12" x14ac:dyDescent="0.25">
      <c r="L4216" s="79" t="e">
        <f>VLOOKUP(H4216,'Doctors Data'!$I:$J,2,FALSE)</f>
        <v>#N/A</v>
      </c>
    </row>
    <row r="4217" spans="12:12" x14ac:dyDescent="0.25">
      <c r="L4217" s="79" t="e">
        <f>VLOOKUP(H4217,'Doctors Data'!$I:$J,2,FALSE)</f>
        <v>#N/A</v>
      </c>
    </row>
    <row r="4218" spans="12:12" x14ac:dyDescent="0.25">
      <c r="L4218" s="79" t="e">
        <f>VLOOKUP(H4218,'Doctors Data'!$I:$J,2,FALSE)</f>
        <v>#N/A</v>
      </c>
    </row>
    <row r="4219" spans="12:12" x14ac:dyDescent="0.25">
      <c r="L4219" s="79" t="e">
        <f>VLOOKUP(H4219,'Doctors Data'!$I:$J,2,FALSE)</f>
        <v>#N/A</v>
      </c>
    </row>
    <row r="4220" spans="12:12" x14ac:dyDescent="0.25">
      <c r="L4220" s="79" t="e">
        <f>VLOOKUP(H4220,'Doctors Data'!$I:$J,2,FALSE)</f>
        <v>#N/A</v>
      </c>
    </row>
    <row r="4221" spans="12:12" x14ac:dyDescent="0.25">
      <c r="L4221" s="79" t="e">
        <f>VLOOKUP(H4221,'Doctors Data'!$I:$J,2,FALSE)</f>
        <v>#N/A</v>
      </c>
    </row>
    <row r="4222" spans="12:12" x14ac:dyDescent="0.25">
      <c r="L4222" s="79" t="e">
        <f>VLOOKUP(H4222,'Doctors Data'!$I:$J,2,FALSE)</f>
        <v>#N/A</v>
      </c>
    </row>
    <row r="4223" spans="12:12" x14ac:dyDescent="0.25">
      <c r="L4223" s="79" t="e">
        <f>VLOOKUP(H4223,'Doctors Data'!$I:$J,2,FALSE)</f>
        <v>#N/A</v>
      </c>
    </row>
    <row r="4224" spans="12:12" x14ac:dyDescent="0.25">
      <c r="L4224" s="79" t="e">
        <f>VLOOKUP(H4224,'Doctors Data'!$I:$J,2,FALSE)</f>
        <v>#N/A</v>
      </c>
    </row>
    <row r="4225" spans="12:12" x14ac:dyDescent="0.25">
      <c r="L4225" s="79" t="e">
        <f>VLOOKUP(H4225,'Doctors Data'!$I:$J,2,FALSE)</f>
        <v>#N/A</v>
      </c>
    </row>
    <row r="4226" spans="12:12" x14ac:dyDescent="0.25">
      <c r="L4226" s="79" t="e">
        <f>VLOOKUP(H4226,'Doctors Data'!$I:$J,2,FALSE)</f>
        <v>#N/A</v>
      </c>
    </row>
    <row r="4227" spans="12:12" x14ac:dyDescent="0.25">
      <c r="L4227" s="79" t="e">
        <f>VLOOKUP(H4227,'Doctors Data'!$I:$J,2,FALSE)</f>
        <v>#N/A</v>
      </c>
    </row>
    <row r="4228" spans="12:12" x14ac:dyDescent="0.25">
      <c r="L4228" s="79" t="e">
        <f>VLOOKUP(H4228,'Doctors Data'!$I:$J,2,FALSE)</f>
        <v>#N/A</v>
      </c>
    </row>
    <row r="4229" spans="12:12" x14ac:dyDescent="0.25">
      <c r="L4229" s="79" t="e">
        <f>VLOOKUP(H4229,'Doctors Data'!$I:$J,2,FALSE)</f>
        <v>#N/A</v>
      </c>
    </row>
    <row r="4230" spans="12:12" x14ac:dyDescent="0.25">
      <c r="L4230" s="79" t="e">
        <f>VLOOKUP(H4230,'Doctors Data'!$I:$J,2,FALSE)</f>
        <v>#N/A</v>
      </c>
    </row>
    <row r="4231" spans="12:12" x14ac:dyDescent="0.25">
      <c r="L4231" s="79" t="e">
        <f>VLOOKUP(H4231,'Doctors Data'!$I:$J,2,FALSE)</f>
        <v>#N/A</v>
      </c>
    </row>
    <row r="4232" spans="12:12" x14ac:dyDescent="0.25">
      <c r="L4232" s="79" t="e">
        <f>VLOOKUP(H4232,'Doctors Data'!$I:$J,2,FALSE)</f>
        <v>#N/A</v>
      </c>
    </row>
    <row r="4233" spans="12:12" x14ac:dyDescent="0.25">
      <c r="L4233" s="79" t="e">
        <f>VLOOKUP(H4233,'Doctors Data'!$I:$J,2,FALSE)</f>
        <v>#N/A</v>
      </c>
    </row>
    <row r="4234" spans="12:12" x14ac:dyDescent="0.25">
      <c r="L4234" s="79" t="e">
        <f>VLOOKUP(H4234,'Doctors Data'!$I:$J,2,FALSE)</f>
        <v>#N/A</v>
      </c>
    </row>
    <row r="4235" spans="12:12" x14ac:dyDescent="0.25">
      <c r="L4235" s="79" t="e">
        <f>VLOOKUP(H4235,'Doctors Data'!$I:$J,2,FALSE)</f>
        <v>#N/A</v>
      </c>
    </row>
    <row r="4236" spans="12:12" x14ac:dyDescent="0.25">
      <c r="L4236" s="79" t="e">
        <f>VLOOKUP(H4236,'Doctors Data'!$I:$J,2,FALSE)</f>
        <v>#N/A</v>
      </c>
    </row>
    <row r="4237" spans="12:12" x14ac:dyDescent="0.25">
      <c r="L4237" s="79" t="e">
        <f>VLOOKUP(H4237,'Doctors Data'!$I:$J,2,FALSE)</f>
        <v>#N/A</v>
      </c>
    </row>
    <row r="4238" spans="12:12" x14ac:dyDescent="0.25">
      <c r="L4238" s="79" t="e">
        <f>VLOOKUP(H4238,'Doctors Data'!$I:$J,2,FALSE)</f>
        <v>#N/A</v>
      </c>
    </row>
    <row r="4239" spans="12:12" x14ac:dyDescent="0.25">
      <c r="L4239" s="79" t="e">
        <f>VLOOKUP(H4239,'Doctors Data'!$I:$J,2,FALSE)</f>
        <v>#N/A</v>
      </c>
    </row>
    <row r="4240" spans="12:12" x14ac:dyDescent="0.25">
      <c r="L4240" s="79" t="e">
        <f>VLOOKUP(H4240,'Doctors Data'!$I:$J,2,FALSE)</f>
        <v>#N/A</v>
      </c>
    </row>
    <row r="4241" spans="12:12" x14ac:dyDescent="0.25">
      <c r="L4241" s="79" t="e">
        <f>VLOOKUP(H4241,'Doctors Data'!$I:$J,2,FALSE)</f>
        <v>#N/A</v>
      </c>
    </row>
    <row r="4242" spans="12:12" x14ac:dyDescent="0.25">
      <c r="L4242" s="79" t="e">
        <f>VLOOKUP(H4242,'Doctors Data'!$I:$J,2,FALSE)</f>
        <v>#N/A</v>
      </c>
    </row>
    <row r="4243" spans="12:12" x14ac:dyDescent="0.25">
      <c r="L4243" s="79" t="e">
        <f>VLOOKUP(H4243,'Doctors Data'!$I:$J,2,FALSE)</f>
        <v>#N/A</v>
      </c>
    </row>
    <row r="4244" spans="12:12" x14ac:dyDescent="0.25">
      <c r="L4244" s="79" t="e">
        <f>VLOOKUP(H4244,'Doctors Data'!$I:$J,2,FALSE)</f>
        <v>#N/A</v>
      </c>
    </row>
    <row r="4245" spans="12:12" x14ac:dyDescent="0.25">
      <c r="L4245" s="79" t="e">
        <f>VLOOKUP(H4245,'Doctors Data'!$I:$J,2,FALSE)</f>
        <v>#N/A</v>
      </c>
    </row>
    <row r="4246" spans="12:12" x14ac:dyDescent="0.25">
      <c r="L4246" s="79" t="e">
        <f>VLOOKUP(H4246,'Doctors Data'!$I:$J,2,FALSE)</f>
        <v>#N/A</v>
      </c>
    </row>
    <row r="4247" spans="12:12" x14ac:dyDescent="0.25">
      <c r="L4247" s="79" t="e">
        <f>VLOOKUP(H4247,'Doctors Data'!$I:$J,2,FALSE)</f>
        <v>#N/A</v>
      </c>
    </row>
    <row r="4248" spans="12:12" x14ac:dyDescent="0.25">
      <c r="L4248" s="79" t="e">
        <f>VLOOKUP(H4248,'Doctors Data'!$I:$J,2,FALSE)</f>
        <v>#N/A</v>
      </c>
    </row>
    <row r="4249" spans="12:12" x14ac:dyDescent="0.25">
      <c r="L4249" s="79" t="e">
        <f>VLOOKUP(H4249,'Doctors Data'!$I:$J,2,FALSE)</f>
        <v>#N/A</v>
      </c>
    </row>
    <row r="4250" spans="12:12" x14ac:dyDescent="0.25">
      <c r="L4250" s="79" t="e">
        <f>VLOOKUP(H4250,'Doctors Data'!$I:$J,2,FALSE)</f>
        <v>#N/A</v>
      </c>
    </row>
    <row r="4251" spans="12:12" x14ac:dyDescent="0.25">
      <c r="L4251" s="79" t="e">
        <f>VLOOKUP(H4251,'Doctors Data'!$I:$J,2,FALSE)</f>
        <v>#N/A</v>
      </c>
    </row>
    <row r="4252" spans="12:12" x14ac:dyDescent="0.25">
      <c r="L4252" s="79" t="e">
        <f>VLOOKUP(H4252,'Doctors Data'!$I:$J,2,FALSE)</f>
        <v>#N/A</v>
      </c>
    </row>
    <row r="4253" spans="12:12" x14ac:dyDescent="0.25">
      <c r="L4253" s="79" t="e">
        <f>VLOOKUP(H4253,'Doctors Data'!$I:$J,2,FALSE)</f>
        <v>#N/A</v>
      </c>
    </row>
    <row r="4254" spans="12:12" x14ac:dyDescent="0.25">
      <c r="L4254" s="79" t="e">
        <f>VLOOKUP(H4254,'Doctors Data'!$I:$J,2,FALSE)</f>
        <v>#N/A</v>
      </c>
    </row>
    <row r="4255" spans="12:12" x14ac:dyDescent="0.25">
      <c r="L4255" s="79" t="e">
        <f>VLOOKUP(H4255,'Doctors Data'!$I:$J,2,FALSE)</f>
        <v>#N/A</v>
      </c>
    </row>
    <row r="4256" spans="12:12" x14ac:dyDescent="0.25">
      <c r="L4256" s="79" t="e">
        <f>VLOOKUP(H4256,'Doctors Data'!$I:$J,2,FALSE)</f>
        <v>#N/A</v>
      </c>
    </row>
    <row r="4257" spans="12:12" x14ac:dyDescent="0.25">
      <c r="L4257" s="79" t="e">
        <f>VLOOKUP(H4257,'Doctors Data'!$I:$J,2,FALSE)</f>
        <v>#N/A</v>
      </c>
    </row>
    <row r="4258" spans="12:12" x14ac:dyDescent="0.25">
      <c r="L4258" s="79" t="e">
        <f>VLOOKUP(H4258,'Doctors Data'!$I:$J,2,FALSE)</f>
        <v>#N/A</v>
      </c>
    </row>
    <row r="4259" spans="12:12" x14ac:dyDescent="0.25">
      <c r="L4259" s="79" t="e">
        <f>VLOOKUP(H4259,'Doctors Data'!$I:$J,2,FALSE)</f>
        <v>#N/A</v>
      </c>
    </row>
    <row r="4260" spans="12:12" x14ac:dyDescent="0.25">
      <c r="L4260" s="79" t="e">
        <f>VLOOKUP(H4260,'Doctors Data'!$I:$J,2,FALSE)</f>
        <v>#N/A</v>
      </c>
    </row>
    <row r="4261" spans="12:12" x14ac:dyDescent="0.25">
      <c r="L4261" s="79" t="e">
        <f>VLOOKUP(H4261,'Doctors Data'!$I:$J,2,FALSE)</f>
        <v>#N/A</v>
      </c>
    </row>
    <row r="4262" spans="12:12" x14ac:dyDescent="0.25">
      <c r="L4262" s="79" t="e">
        <f>VLOOKUP(H4262,'Doctors Data'!$I:$J,2,FALSE)</f>
        <v>#N/A</v>
      </c>
    </row>
    <row r="4263" spans="12:12" x14ac:dyDescent="0.25">
      <c r="L4263" s="79" t="e">
        <f>VLOOKUP(H4263,'Doctors Data'!$I:$J,2,FALSE)</f>
        <v>#N/A</v>
      </c>
    </row>
    <row r="4264" spans="12:12" x14ac:dyDescent="0.25">
      <c r="L4264" s="79" t="e">
        <f>VLOOKUP(H4264,'Doctors Data'!$I:$J,2,FALSE)</f>
        <v>#N/A</v>
      </c>
    </row>
    <row r="4265" spans="12:12" x14ac:dyDescent="0.25">
      <c r="L4265" s="79" t="e">
        <f>VLOOKUP(H4265,'Doctors Data'!$I:$J,2,FALSE)</f>
        <v>#N/A</v>
      </c>
    </row>
    <row r="4266" spans="12:12" x14ac:dyDescent="0.25">
      <c r="L4266" s="79" t="e">
        <f>VLOOKUP(H4266,'Doctors Data'!$I:$J,2,FALSE)</f>
        <v>#N/A</v>
      </c>
    </row>
    <row r="4267" spans="12:12" x14ac:dyDescent="0.25">
      <c r="L4267" s="79" t="e">
        <f>VLOOKUP(H4267,'Doctors Data'!$I:$J,2,FALSE)</f>
        <v>#N/A</v>
      </c>
    </row>
    <row r="4268" spans="12:12" x14ac:dyDescent="0.25">
      <c r="L4268" s="79" t="e">
        <f>VLOOKUP(H4268,'Doctors Data'!$I:$J,2,FALSE)</f>
        <v>#N/A</v>
      </c>
    </row>
    <row r="4269" spans="12:12" x14ac:dyDescent="0.25">
      <c r="L4269" s="79" t="e">
        <f>VLOOKUP(H4269,'Doctors Data'!$I:$J,2,FALSE)</f>
        <v>#N/A</v>
      </c>
    </row>
    <row r="4270" spans="12:12" x14ac:dyDescent="0.25">
      <c r="L4270" s="79" t="e">
        <f>VLOOKUP(H4270,'Doctors Data'!$I:$J,2,FALSE)</f>
        <v>#N/A</v>
      </c>
    </row>
    <row r="4271" spans="12:12" x14ac:dyDescent="0.25">
      <c r="L4271" s="79" t="e">
        <f>VLOOKUP(H4271,'Doctors Data'!$I:$J,2,FALSE)</f>
        <v>#N/A</v>
      </c>
    </row>
    <row r="4272" spans="12:12" x14ac:dyDescent="0.25">
      <c r="L4272" s="79" t="e">
        <f>VLOOKUP(H4272,'Doctors Data'!$I:$J,2,FALSE)</f>
        <v>#N/A</v>
      </c>
    </row>
    <row r="4273" spans="12:12" x14ac:dyDescent="0.25">
      <c r="L4273" s="79" t="e">
        <f>VLOOKUP(H4273,'Doctors Data'!$I:$J,2,FALSE)</f>
        <v>#N/A</v>
      </c>
    </row>
    <row r="4274" spans="12:12" x14ac:dyDescent="0.25">
      <c r="L4274" s="79" t="e">
        <f>VLOOKUP(H4274,'Doctors Data'!$I:$J,2,FALSE)</f>
        <v>#N/A</v>
      </c>
    </row>
    <row r="4275" spans="12:12" x14ac:dyDescent="0.25">
      <c r="L4275" s="79" t="e">
        <f>VLOOKUP(H4275,'Doctors Data'!$I:$J,2,FALSE)</f>
        <v>#N/A</v>
      </c>
    </row>
    <row r="4276" spans="12:12" x14ac:dyDescent="0.25">
      <c r="L4276" s="79" t="e">
        <f>VLOOKUP(H4276,'Doctors Data'!$I:$J,2,FALSE)</f>
        <v>#N/A</v>
      </c>
    </row>
    <row r="4277" spans="12:12" x14ac:dyDescent="0.25">
      <c r="L4277" s="79" t="e">
        <f>VLOOKUP(H4277,'Doctors Data'!$I:$J,2,FALSE)</f>
        <v>#N/A</v>
      </c>
    </row>
    <row r="4278" spans="12:12" x14ac:dyDescent="0.25">
      <c r="L4278" s="79" t="e">
        <f>VLOOKUP(H4278,'Doctors Data'!$I:$J,2,FALSE)</f>
        <v>#N/A</v>
      </c>
    </row>
    <row r="4279" spans="12:12" x14ac:dyDescent="0.25">
      <c r="L4279" s="79" t="e">
        <f>VLOOKUP(H4279,'Doctors Data'!$I:$J,2,FALSE)</f>
        <v>#N/A</v>
      </c>
    </row>
    <row r="4280" spans="12:12" x14ac:dyDescent="0.25">
      <c r="L4280" s="79" t="e">
        <f>VLOOKUP(H4280,'Doctors Data'!$I:$J,2,FALSE)</f>
        <v>#N/A</v>
      </c>
    </row>
    <row r="4281" spans="12:12" x14ac:dyDescent="0.25">
      <c r="L4281" s="79" t="e">
        <f>VLOOKUP(H4281,'Doctors Data'!$I:$J,2,FALSE)</f>
        <v>#N/A</v>
      </c>
    </row>
    <row r="4282" spans="12:12" x14ac:dyDescent="0.25">
      <c r="L4282" s="79" t="e">
        <f>VLOOKUP(H4282,'Doctors Data'!$I:$J,2,FALSE)</f>
        <v>#N/A</v>
      </c>
    </row>
    <row r="4283" spans="12:12" x14ac:dyDescent="0.25">
      <c r="L4283" s="79" t="e">
        <f>VLOOKUP(H4283,'Doctors Data'!$I:$J,2,FALSE)</f>
        <v>#N/A</v>
      </c>
    </row>
    <row r="4284" spans="12:12" x14ac:dyDescent="0.25">
      <c r="L4284" s="79" t="e">
        <f>VLOOKUP(H4284,'Doctors Data'!$I:$J,2,FALSE)</f>
        <v>#N/A</v>
      </c>
    </row>
    <row r="4285" spans="12:12" x14ac:dyDescent="0.25">
      <c r="L4285" s="79" t="e">
        <f>VLOOKUP(H4285,'Doctors Data'!$I:$J,2,FALSE)</f>
        <v>#N/A</v>
      </c>
    </row>
    <row r="4286" spans="12:12" x14ac:dyDescent="0.25">
      <c r="L4286" s="79" t="e">
        <f>VLOOKUP(H4286,'Doctors Data'!$I:$J,2,FALSE)</f>
        <v>#N/A</v>
      </c>
    </row>
    <row r="4287" spans="12:12" x14ac:dyDescent="0.25">
      <c r="L4287" s="79" t="e">
        <f>VLOOKUP(H4287,'Doctors Data'!$I:$J,2,FALSE)</f>
        <v>#N/A</v>
      </c>
    </row>
    <row r="4288" spans="12:12" x14ac:dyDescent="0.25">
      <c r="L4288" s="79" t="e">
        <f>VLOOKUP(H4288,'Doctors Data'!$I:$J,2,FALSE)</f>
        <v>#N/A</v>
      </c>
    </row>
    <row r="4289" spans="12:12" x14ac:dyDescent="0.25">
      <c r="L4289" s="79" t="e">
        <f>VLOOKUP(H4289,'Doctors Data'!$I:$J,2,FALSE)</f>
        <v>#N/A</v>
      </c>
    </row>
    <row r="4290" spans="12:12" x14ac:dyDescent="0.25">
      <c r="L4290" s="79" t="e">
        <f>VLOOKUP(H4290,'Doctors Data'!$I:$J,2,FALSE)</f>
        <v>#N/A</v>
      </c>
    </row>
    <row r="4291" spans="12:12" x14ac:dyDescent="0.25">
      <c r="L4291" s="79" t="e">
        <f>VLOOKUP(H4291,'Doctors Data'!$I:$J,2,FALSE)</f>
        <v>#N/A</v>
      </c>
    </row>
    <row r="4292" spans="12:12" x14ac:dyDescent="0.25">
      <c r="L4292" s="79" t="e">
        <f>VLOOKUP(H4292,'Doctors Data'!$I:$J,2,FALSE)</f>
        <v>#N/A</v>
      </c>
    </row>
    <row r="4293" spans="12:12" x14ac:dyDescent="0.25">
      <c r="L4293" s="79" t="e">
        <f>VLOOKUP(H4293,'Doctors Data'!$I:$J,2,FALSE)</f>
        <v>#N/A</v>
      </c>
    </row>
    <row r="4294" spans="12:12" x14ac:dyDescent="0.25">
      <c r="L4294" s="79" t="e">
        <f>VLOOKUP(H4294,'Doctors Data'!$I:$J,2,FALSE)</f>
        <v>#N/A</v>
      </c>
    </row>
    <row r="4295" spans="12:12" x14ac:dyDescent="0.25">
      <c r="L4295" s="79" t="e">
        <f>VLOOKUP(H4295,'Doctors Data'!$I:$J,2,FALSE)</f>
        <v>#N/A</v>
      </c>
    </row>
    <row r="4296" spans="12:12" x14ac:dyDescent="0.25">
      <c r="L4296" s="79" t="e">
        <f>VLOOKUP(H4296,'Doctors Data'!$I:$J,2,FALSE)</f>
        <v>#N/A</v>
      </c>
    </row>
    <row r="4297" spans="12:12" x14ac:dyDescent="0.25">
      <c r="L4297" s="79" t="e">
        <f>VLOOKUP(H4297,'Doctors Data'!$I:$J,2,FALSE)</f>
        <v>#N/A</v>
      </c>
    </row>
    <row r="4298" spans="12:12" x14ac:dyDescent="0.25">
      <c r="L4298" s="79" t="e">
        <f>VLOOKUP(H4298,'Doctors Data'!$I:$J,2,FALSE)</f>
        <v>#N/A</v>
      </c>
    </row>
    <row r="4299" spans="12:12" x14ac:dyDescent="0.25">
      <c r="L4299" s="79" t="e">
        <f>VLOOKUP(H4299,'Doctors Data'!$I:$J,2,FALSE)</f>
        <v>#N/A</v>
      </c>
    </row>
    <row r="4300" spans="12:12" x14ac:dyDescent="0.25">
      <c r="L4300" s="79" t="e">
        <f>VLOOKUP(H4300,'Doctors Data'!$I:$J,2,FALSE)</f>
        <v>#N/A</v>
      </c>
    </row>
    <row r="4301" spans="12:12" x14ac:dyDescent="0.25">
      <c r="L4301" s="79" t="e">
        <f>VLOOKUP(H4301,'Doctors Data'!$I:$J,2,FALSE)</f>
        <v>#N/A</v>
      </c>
    </row>
    <row r="4302" spans="12:12" x14ac:dyDescent="0.25">
      <c r="L4302" s="79" t="e">
        <f>VLOOKUP(H4302,'Doctors Data'!$I:$J,2,FALSE)</f>
        <v>#N/A</v>
      </c>
    </row>
    <row r="4303" spans="12:12" x14ac:dyDescent="0.25">
      <c r="L4303" s="79" t="e">
        <f>VLOOKUP(H4303,'Doctors Data'!$I:$J,2,FALSE)</f>
        <v>#N/A</v>
      </c>
    </row>
    <row r="4304" spans="12:12" x14ac:dyDescent="0.25">
      <c r="L4304" s="79" t="e">
        <f>VLOOKUP(H4304,'Doctors Data'!$I:$J,2,FALSE)</f>
        <v>#N/A</v>
      </c>
    </row>
    <row r="4305" spans="12:12" x14ac:dyDescent="0.25">
      <c r="L4305" s="79" t="e">
        <f>VLOOKUP(H4305,'Doctors Data'!$I:$J,2,FALSE)</f>
        <v>#N/A</v>
      </c>
    </row>
    <row r="4306" spans="12:12" x14ac:dyDescent="0.25">
      <c r="L4306" s="79" t="e">
        <f>VLOOKUP(H4306,'Doctors Data'!$I:$J,2,FALSE)</f>
        <v>#N/A</v>
      </c>
    </row>
    <row r="4307" spans="12:12" x14ac:dyDescent="0.25">
      <c r="L4307" s="79" t="e">
        <f>VLOOKUP(H4307,'Doctors Data'!$I:$J,2,FALSE)</f>
        <v>#N/A</v>
      </c>
    </row>
    <row r="4308" spans="12:12" x14ac:dyDescent="0.25">
      <c r="L4308" s="79" t="e">
        <f>VLOOKUP(H4308,'Doctors Data'!$I:$J,2,FALSE)</f>
        <v>#N/A</v>
      </c>
    </row>
    <row r="4309" spans="12:12" x14ac:dyDescent="0.25">
      <c r="L4309" s="79" t="e">
        <f>VLOOKUP(H4309,'Doctors Data'!$I:$J,2,FALSE)</f>
        <v>#N/A</v>
      </c>
    </row>
    <row r="4310" spans="12:12" x14ac:dyDescent="0.25">
      <c r="L4310" s="79" t="e">
        <f>VLOOKUP(H4310,'Doctors Data'!$I:$J,2,FALSE)</f>
        <v>#N/A</v>
      </c>
    </row>
    <row r="4311" spans="12:12" x14ac:dyDescent="0.25">
      <c r="L4311" s="79" t="e">
        <f>VLOOKUP(H4311,'Doctors Data'!$I:$J,2,FALSE)</f>
        <v>#N/A</v>
      </c>
    </row>
    <row r="4312" spans="12:12" x14ac:dyDescent="0.25">
      <c r="L4312" s="79" t="e">
        <f>VLOOKUP(H4312,'Doctors Data'!$I:$J,2,FALSE)</f>
        <v>#N/A</v>
      </c>
    </row>
    <row r="4313" spans="12:12" x14ac:dyDescent="0.25">
      <c r="L4313" s="79" t="e">
        <f>VLOOKUP(H4313,'Doctors Data'!$I:$J,2,FALSE)</f>
        <v>#N/A</v>
      </c>
    </row>
    <row r="4314" spans="12:12" x14ac:dyDescent="0.25">
      <c r="L4314" s="79" t="e">
        <f>VLOOKUP(H4314,'Doctors Data'!$I:$J,2,FALSE)</f>
        <v>#N/A</v>
      </c>
    </row>
    <row r="4315" spans="12:12" x14ac:dyDescent="0.25">
      <c r="L4315" s="79" t="e">
        <f>VLOOKUP(H4315,'Doctors Data'!$I:$J,2,FALSE)</f>
        <v>#N/A</v>
      </c>
    </row>
    <row r="4316" spans="12:12" x14ac:dyDescent="0.25">
      <c r="L4316" s="79" t="e">
        <f>VLOOKUP(H4316,'Doctors Data'!$I:$J,2,FALSE)</f>
        <v>#N/A</v>
      </c>
    </row>
    <row r="4317" spans="12:12" x14ac:dyDescent="0.25">
      <c r="L4317" s="79" t="e">
        <f>VLOOKUP(H4317,'Doctors Data'!$I:$J,2,FALSE)</f>
        <v>#N/A</v>
      </c>
    </row>
    <row r="4318" spans="12:12" x14ac:dyDescent="0.25">
      <c r="L4318" s="79" t="e">
        <f>VLOOKUP(H4318,'Doctors Data'!$I:$J,2,FALSE)</f>
        <v>#N/A</v>
      </c>
    </row>
    <row r="4319" spans="12:12" x14ac:dyDescent="0.25">
      <c r="L4319" s="79" t="e">
        <f>VLOOKUP(H4319,'Doctors Data'!$I:$J,2,FALSE)</f>
        <v>#N/A</v>
      </c>
    </row>
    <row r="4320" spans="12:12" x14ac:dyDescent="0.25">
      <c r="L4320" s="79" t="e">
        <f>VLOOKUP(H4320,'Doctors Data'!$I:$J,2,FALSE)</f>
        <v>#N/A</v>
      </c>
    </row>
    <row r="4321" spans="12:12" x14ac:dyDescent="0.25">
      <c r="L4321" s="79" t="e">
        <f>VLOOKUP(H4321,'Doctors Data'!$I:$J,2,FALSE)</f>
        <v>#N/A</v>
      </c>
    </row>
    <row r="4322" spans="12:12" x14ac:dyDescent="0.25">
      <c r="L4322" s="79" t="e">
        <f>VLOOKUP(H4322,'Doctors Data'!$I:$J,2,FALSE)</f>
        <v>#N/A</v>
      </c>
    </row>
    <row r="4323" spans="12:12" x14ac:dyDescent="0.25">
      <c r="L4323" s="79" t="e">
        <f>VLOOKUP(H4323,'Doctors Data'!$I:$J,2,FALSE)</f>
        <v>#N/A</v>
      </c>
    </row>
    <row r="4324" spans="12:12" x14ac:dyDescent="0.25">
      <c r="L4324" s="79" t="e">
        <f>VLOOKUP(H4324,'Doctors Data'!$I:$J,2,FALSE)</f>
        <v>#N/A</v>
      </c>
    </row>
    <row r="4325" spans="12:12" x14ac:dyDescent="0.25">
      <c r="L4325" s="79" t="e">
        <f>VLOOKUP(H4325,'Doctors Data'!$I:$J,2,FALSE)</f>
        <v>#N/A</v>
      </c>
    </row>
    <row r="4326" spans="12:12" x14ac:dyDescent="0.25">
      <c r="L4326" s="79" t="e">
        <f>VLOOKUP(H4326,'Doctors Data'!$I:$J,2,FALSE)</f>
        <v>#N/A</v>
      </c>
    </row>
    <row r="4327" spans="12:12" x14ac:dyDescent="0.25">
      <c r="L4327" s="79" t="e">
        <f>VLOOKUP(H4327,'Doctors Data'!$I:$J,2,FALSE)</f>
        <v>#N/A</v>
      </c>
    </row>
    <row r="4328" spans="12:12" x14ac:dyDescent="0.25">
      <c r="L4328" s="79" t="e">
        <f>VLOOKUP(H4328,'Doctors Data'!$I:$J,2,FALSE)</f>
        <v>#N/A</v>
      </c>
    </row>
    <row r="4329" spans="12:12" x14ac:dyDescent="0.25">
      <c r="L4329" s="79" t="e">
        <f>VLOOKUP(H4329,'Doctors Data'!$I:$J,2,FALSE)</f>
        <v>#N/A</v>
      </c>
    </row>
    <row r="4330" spans="12:12" x14ac:dyDescent="0.25">
      <c r="L4330" s="79" t="e">
        <f>VLOOKUP(H4330,'Doctors Data'!$I:$J,2,FALSE)</f>
        <v>#N/A</v>
      </c>
    </row>
    <row r="4331" spans="12:12" x14ac:dyDescent="0.25">
      <c r="L4331" s="79" t="e">
        <f>VLOOKUP(H4331,'Doctors Data'!$I:$J,2,FALSE)</f>
        <v>#N/A</v>
      </c>
    </row>
    <row r="4332" spans="12:12" x14ac:dyDescent="0.25">
      <c r="L4332" s="79" t="e">
        <f>VLOOKUP(H4332,'Doctors Data'!$I:$J,2,FALSE)</f>
        <v>#N/A</v>
      </c>
    </row>
    <row r="4333" spans="12:12" x14ac:dyDescent="0.25">
      <c r="L4333" s="79" t="e">
        <f>VLOOKUP(H4333,'Doctors Data'!$I:$J,2,FALSE)</f>
        <v>#N/A</v>
      </c>
    </row>
    <row r="4334" spans="12:12" x14ac:dyDescent="0.25">
      <c r="L4334" s="79" t="e">
        <f>VLOOKUP(H4334,'Doctors Data'!$I:$J,2,FALSE)</f>
        <v>#N/A</v>
      </c>
    </row>
    <row r="4335" spans="12:12" x14ac:dyDescent="0.25">
      <c r="L4335" s="79" t="e">
        <f>VLOOKUP(H4335,'Doctors Data'!$I:$J,2,FALSE)</f>
        <v>#N/A</v>
      </c>
    </row>
    <row r="4336" spans="12:12" x14ac:dyDescent="0.25">
      <c r="L4336" s="79" t="e">
        <f>VLOOKUP(H4336,'Doctors Data'!$I:$J,2,FALSE)</f>
        <v>#N/A</v>
      </c>
    </row>
    <row r="4337" spans="12:12" x14ac:dyDescent="0.25">
      <c r="L4337" s="79" t="e">
        <f>VLOOKUP(H4337,'Doctors Data'!$I:$J,2,FALSE)</f>
        <v>#N/A</v>
      </c>
    </row>
    <row r="4338" spans="12:12" x14ac:dyDescent="0.25">
      <c r="L4338" s="79" t="e">
        <f>VLOOKUP(H4338,'Doctors Data'!$I:$J,2,FALSE)</f>
        <v>#N/A</v>
      </c>
    </row>
    <row r="4339" spans="12:12" x14ac:dyDescent="0.25">
      <c r="L4339" s="79" t="e">
        <f>VLOOKUP(H4339,'Doctors Data'!$I:$J,2,FALSE)</f>
        <v>#N/A</v>
      </c>
    </row>
    <row r="4340" spans="12:12" x14ac:dyDescent="0.25">
      <c r="L4340" s="79" t="e">
        <f>VLOOKUP(H4340,'Doctors Data'!$I:$J,2,FALSE)</f>
        <v>#N/A</v>
      </c>
    </row>
    <row r="4341" spans="12:12" x14ac:dyDescent="0.25">
      <c r="L4341" s="79" t="e">
        <f>VLOOKUP(H4341,'Doctors Data'!$I:$J,2,FALSE)</f>
        <v>#N/A</v>
      </c>
    </row>
    <row r="4342" spans="12:12" x14ac:dyDescent="0.25">
      <c r="L4342" s="79" t="e">
        <f>VLOOKUP(H4342,'Doctors Data'!$I:$J,2,FALSE)</f>
        <v>#N/A</v>
      </c>
    </row>
    <row r="4343" spans="12:12" x14ac:dyDescent="0.25">
      <c r="L4343" s="79" t="e">
        <f>VLOOKUP(H4343,'Doctors Data'!$I:$J,2,FALSE)</f>
        <v>#N/A</v>
      </c>
    </row>
    <row r="4344" spans="12:12" x14ac:dyDescent="0.25">
      <c r="L4344" s="79" t="e">
        <f>VLOOKUP(H4344,'Doctors Data'!$I:$J,2,FALSE)</f>
        <v>#N/A</v>
      </c>
    </row>
    <row r="4345" spans="12:12" x14ac:dyDescent="0.25">
      <c r="L4345" s="79" t="e">
        <f>VLOOKUP(H4345,'Doctors Data'!$I:$J,2,FALSE)</f>
        <v>#N/A</v>
      </c>
    </row>
    <row r="4346" spans="12:12" x14ac:dyDescent="0.25">
      <c r="L4346" s="79" t="e">
        <f>VLOOKUP(H4346,'Doctors Data'!$I:$J,2,FALSE)</f>
        <v>#N/A</v>
      </c>
    </row>
    <row r="4347" spans="12:12" x14ac:dyDescent="0.25">
      <c r="L4347" s="79" t="e">
        <f>VLOOKUP(H4347,'Doctors Data'!$I:$J,2,FALSE)</f>
        <v>#N/A</v>
      </c>
    </row>
    <row r="4348" spans="12:12" x14ac:dyDescent="0.25">
      <c r="L4348" s="79" t="e">
        <f>VLOOKUP(H4348,'Doctors Data'!$I:$J,2,FALSE)</f>
        <v>#N/A</v>
      </c>
    </row>
    <row r="4349" spans="12:12" x14ac:dyDescent="0.25">
      <c r="L4349" s="79" t="e">
        <f>VLOOKUP(H4349,'Doctors Data'!$I:$J,2,FALSE)</f>
        <v>#N/A</v>
      </c>
    </row>
    <row r="4350" spans="12:12" x14ac:dyDescent="0.25">
      <c r="L4350" s="79" t="e">
        <f>VLOOKUP(H4350,'Doctors Data'!$I:$J,2,FALSE)</f>
        <v>#N/A</v>
      </c>
    </row>
    <row r="4351" spans="12:12" x14ac:dyDescent="0.25">
      <c r="L4351" s="79" t="e">
        <f>VLOOKUP(H4351,'Doctors Data'!$I:$J,2,FALSE)</f>
        <v>#N/A</v>
      </c>
    </row>
    <row r="4352" spans="12:12" x14ac:dyDescent="0.25">
      <c r="L4352" s="79" t="e">
        <f>VLOOKUP(H4352,'Doctors Data'!$I:$J,2,FALSE)</f>
        <v>#N/A</v>
      </c>
    </row>
    <row r="4353" spans="12:12" x14ac:dyDescent="0.25">
      <c r="L4353" s="79" t="e">
        <f>VLOOKUP(H4353,'Doctors Data'!$I:$J,2,FALSE)</f>
        <v>#N/A</v>
      </c>
    </row>
    <row r="4354" spans="12:12" x14ac:dyDescent="0.25">
      <c r="L4354" s="79" t="e">
        <f>VLOOKUP(H4354,'Doctors Data'!$I:$J,2,FALSE)</f>
        <v>#N/A</v>
      </c>
    </row>
    <row r="4355" spans="12:12" x14ac:dyDescent="0.25">
      <c r="L4355" s="79" t="e">
        <f>VLOOKUP(H4355,'Doctors Data'!$I:$J,2,FALSE)</f>
        <v>#N/A</v>
      </c>
    </row>
    <row r="4356" spans="12:12" x14ac:dyDescent="0.25">
      <c r="L4356" s="79" t="e">
        <f>VLOOKUP(H4356,'Doctors Data'!$I:$J,2,FALSE)</f>
        <v>#N/A</v>
      </c>
    </row>
    <row r="4357" spans="12:12" x14ac:dyDescent="0.25">
      <c r="L4357" s="79" t="e">
        <f>VLOOKUP(H4357,'Doctors Data'!$I:$J,2,FALSE)</f>
        <v>#N/A</v>
      </c>
    </row>
    <row r="4358" spans="12:12" x14ac:dyDescent="0.25">
      <c r="L4358" s="79" t="e">
        <f>VLOOKUP(H4358,'Doctors Data'!$I:$J,2,FALSE)</f>
        <v>#N/A</v>
      </c>
    </row>
    <row r="4359" spans="12:12" x14ac:dyDescent="0.25">
      <c r="L4359" s="79" t="e">
        <f>VLOOKUP(H4359,'Doctors Data'!$I:$J,2,FALSE)</f>
        <v>#N/A</v>
      </c>
    </row>
    <row r="4360" spans="12:12" x14ac:dyDescent="0.25">
      <c r="L4360" s="79" t="e">
        <f>VLOOKUP(H4360,'Doctors Data'!$I:$J,2,FALSE)</f>
        <v>#N/A</v>
      </c>
    </row>
    <row r="4361" spans="12:12" x14ac:dyDescent="0.25">
      <c r="L4361" s="79" t="e">
        <f>VLOOKUP(H4361,'Doctors Data'!$I:$J,2,FALSE)</f>
        <v>#N/A</v>
      </c>
    </row>
    <row r="4362" spans="12:12" x14ac:dyDescent="0.25">
      <c r="L4362" s="79" t="e">
        <f>VLOOKUP(H4362,'Doctors Data'!$I:$J,2,FALSE)</f>
        <v>#N/A</v>
      </c>
    </row>
    <row r="4363" spans="12:12" x14ac:dyDescent="0.25">
      <c r="L4363" s="79" t="e">
        <f>VLOOKUP(H4363,'Doctors Data'!$I:$J,2,FALSE)</f>
        <v>#N/A</v>
      </c>
    </row>
    <row r="4364" spans="12:12" x14ac:dyDescent="0.25">
      <c r="L4364" s="79" t="e">
        <f>VLOOKUP(H4364,'Doctors Data'!$I:$J,2,FALSE)</f>
        <v>#N/A</v>
      </c>
    </row>
    <row r="4365" spans="12:12" x14ac:dyDescent="0.25">
      <c r="L4365" s="79" t="e">
        <f>VLOOKUP(H4365,'Doctors Data'!$I:$J,2,FALSE)</f>
        <v>#N/A</v>
      </c>
    </row>
    <row r="4366" spans="12:12" x14ac:dyDescent="0.25">
      <c r="L4366" s="79" t="e">
        <f>VLOOKUP(H4366,'Doctors Data'!$I:$J,2,FALSE)</f>
        <v>#N/A</v>
      </c>
    </row>
    <row r="4367" spans="12:12" x14ac:dyDescent="0.25">
      <c r="L4367" s="79" t="e">
        <f>VLOOKUP(H4367,'Doctors Data'!$I:$J,2,FALSE)</f>
        <v>#N/A</v>
      </c>
    </row>
    <row r="4368" spans="12:12" x14ac:dyDescent="0.25">
      <c r="L4368" s="79" t="e">
        <f>VLOOKUP(H4368,'Doctors Data'!$I:$J,2,FALSE)</f>
        <v>#N/A</v>
      </c>
    </row>
    <row r="4369" spans="12:12" x14ac:dyDescent="0.25">
      <c r="L4369" s="79" t="e">
        <f>VLOOKUP(H4369,'Doctors Data'!$I:$J,2,FALSE)</f>
        <v>#N/A</v>
      </c>
    </row>
    <row r="4370" spans="12:12" x14ac:dyDescent="0.25">
      <c r="L4370" s="79" t="e">
        <f>VLOOKUP(H4370,'Doctors Data'!$I:$J,2,FALSE)</f>
        <v>#N/A</v>
      </c>
    </row>
    <row r="4371" spans="12:12" x14ac:dyDescent="0.25">
      <c r="L4371" s="79" t="e">
        <f>VLOOKUP(H4371,'Doctors Data'!$I:$J,2,FALSE)</f>
        <v>#N/A</v>
      </c>
    </row>
    <row r="4372" spans="12:12" x14ac:dyDescent="0.25">
      <c r="L4372" s="79" t="e">
        <f>VLOOKUP(H4372,'Doctors Data'!$I:$J,2,FALSE)</f>
        <v>#N/A</v>
      </c>
    </row>
    <row r="4373" spans="12:12" x14ac:dyDescent="0.25">
      <c r="L4373" s="79" t="e">
        <f>VLOOKUP(H4373,'Doctors Data'!$I:$J,2,FALSE)</f>
        <v>#N/A</v>
      </c>
    </row>
    <row r="4374" spans="12:12" x14ac:dyDescent="0.25">
      <c r="L4374" s="79" t="e">
        <f>VLOOKUP(H4374,'Doctors Data'!$I:$J,2,FALSE)</f>
        <v>#N/A</v>
      </c>
    </row>
    <row r="4375" spans="12:12" x14ac:dyDescent="0.25">
      <c r="L4375" s="79" t="e">
        <f>VLOOKUP(H4375,'Doctors Data'!$I:$J,2,FALSE)</f>
        <v>#N/A</v>
      </c>
    </row>
    <row r="4376" spans="12:12" x14ac:dyDescent="0.25">
      <c r="L4376" s="79" t="e">
        <f>VLOOKUP(H4376,'Doctors Data'!$I:$J,2,FALSE)</f>
        <v>#N/A</v>
      </c>
    </row>
    <row r="4377" spans="12:12" x14ac:dyDescent="0.25">
      <c r="L4377" s="79" t="e">
        <f>VLOOKUP(H4377,'Doctors Data'!$I:$J,2,FALSE)</f>
        <v>#N/A</v>
      </c>
    </row>
    <row r="4378" spans="12:12" x14ac:dyDescent="0.25">
      <c r="L4378" s="79" t="e">
        <f>VLOOKUP(H4378,'Doctors Data'!$I:$J,2,FALSE)</f>
        <v>#N/A</v>
      </c>
    </row>
    <row r="4379" spans="12:12" x14ac:dyDescent="0.25">
      <c r="L4379" s="79" t="e">
        <f>VLOOKUP(H4379,'Doctors Data'!$I:$J,2,FALSE)</f>
        <v>#N/A</v>
      </c>
    </row>
    <row r="4380" spans="12:12" x14ac:dyDescent="0.25">
      <c r="L4380" s="79" t="e">
        <f>VLOOKUP(H4380,'Doctors Data'!$I:$J,2,FALSE)</f>
        <v>#N/A</v>
      </c>
    </row>
    <row r="4381" spans="12:12" x14ac:dyDescent="0.25">
      <c r="L4381" s="79" t="e">
        <f>VLOOKUP(H4381,'Doctors Data'!$I:$J,2,FALSE)</f>
        <v>#N/A</v>
      </c>
    </row>
    <row r="4382" spans="12:12" x14ac:dyDescent="0.25">
      <c r="L4382" s="79" t="e">
        <f>VLOOKUP(H4382,'Doctors Data'!$I:$J,2,FALSE)</f>
        <v>#N/A</v>
      </c>
    </row>
    <row r="4383" spans="12:12" x14ac:dyDescent="0.25">
      <c r="L4383" s="79" t="e">
        <f>VLOOKUP(H4383,'Doctors Data'!$I:$J,2,FALSE)</f>
        <v>#N/A</v>
      </c>
    </row>
    <row r="4384" spans="12:12" x14ac:dyDescent="0.25">
      <c r="L4384" s="79" t="e">
        <f>VLOOKUP(H4384,'Doctors Data'!$I:$J,2,FALSE)</f>
        <v>#N/A</v>
      </c>
    </row>
    <row r="4385" spans="12:12" x14ac:dyDescent="0.25">
      <c r="L4385" s="79" t="e">
        <f>VLOOKUP(H4385,'Doctors Data'!$I:$J,2,FALSE)</f>
        <v>#N/A</v>
      </c>
    </row>
    <row r="4386" spans="12:12" x14ac:dyDescent="0.25">
      <c r="L4386" s="79" t="e">
        <f>VLOOKUP(H4386,'Doctors Data'!$I:$J,2,FALSE)</f>
        <v>#N/A</v>
      </c>
    </row>
    <row r="4387" spans="12:12" x14ac:dyDescent="0.25">
      <c r="L4387" s="79" t="e">
        <f>VLOOKUP(H4387,'Doctors Data'!$I:$J,2,FALSE)</f>
        <v>#N/A</v>
      </c>
    </row>
    <row r="4388" spans="12:12" x14ac:dyDescent="0.25">
      <c r="L4388" s="79" t="e">
        <f>VLOOKUP(H4388,'Doctors Data'!$I:$J,2,FALSE)</f>
        <v>#N/A</v>
      </c>
    </row>
    <row r="4389" spans="12:12" x14ac:dyDescent="0.25">
      <c r="L4389" s="79" t="e">
        <f>VLOOKUP(H4389,'Doctors Data'!$I:$J,2,FALSE)</f>
        <v>#N/A</v>
      </c>
    </row>
    <row r="4390" spans="12:12" x14ac:dyDescent="0.25">
      <c r="L4390" s="79" t="e">
        <f>VLOOKUP(H4390,'Doctors Data'!$I:$J,2,FALSE)</f>
        <v>#N/A</v>
      </c>
    </row>
    <row r="4391" spans="12:12" x14ac:dyDescent="0.25">
      <c r="L4391" s="79" t="e">
        <f>VLOOKUP(H4391,'Doctors Data'!$I:$J,2,FALSE)</f>
        <v>#N/A</v>
      </c>
    </row>
    <row r="4392" spans="12:12" x14ac:dyDescent="0.25">
      <c r="L4392" s="79" t="e">
        <f>VLOOKUP(H4392,'Doctors Data'!$I:$J,2,FALSE)</f>
        <v>#N/A</v>
      </c>
    </row>
    <row r="4393" spans="12:12" x14ac:dyDescent="0.25">
      <c r="L4393" s="79" t="e">
        <f>VLOOKUP(H4393,'Doctors Data'!$I:$J,2,FALSE)</f>
        <v>#N/A</v>
      </c>
    </row>
    <row r="4394" spans="12:12" x14ac:dyDescent="0.25">
      <c r="L4394" s="79" t="e">
        <f>VLOOKUP(H4394,'Doctors Data'!$I:$J,2,FALSE)</f>
        <v>#N/A</v>
      </c>
    </row>
    <row r="4395" spans="12:12" x14ac:dyDescent="0.25">
      <c r="L4395" s="79" t="e">
        <f>VLOOKUP(H4395,'Doctors Data'!$I:$J,2,FALSE)</f>
        <v>#N/A</v>
      </c>
    </row>
    <row r="4396" spans="12:12" x14ac:dyDescent="0.25">
      <c r="L4396" s="79" t="e">
        <f>VLOOKUP(H4396,'Doctors Data'!$I:$J,2,FALSE)</f>
        <v>#N/A</v>
      </c>
    </row>
    <row r="4397" spans="12:12" x14ac:dyDescent="0.25">
      <c r="L4397" s="79" t="e">
        <f>VLOOKUP(H4397,'Doctors Data'!$I:$J,2,FALSE)</f>
        <v>#N/A</v>
      </c>
    </row>
    <row r="4398" spans="12:12" x14ac:dyDescent="0.25">
      <c r="L4398" s="79" t="e">
        <f>VLOOKUP(H4398,'Doctors Data'!$I:$J,2,FALSE)</f>
        <v>#N/A</v>
      </c>
    </row>
    <row r="4399" spans="12:12" x14ac:dyDescent="0.25">
      <c r="L4399" s="79" t="e">
        <f>VLOOKUP(H4399,'Doctors Data'!$I:$J,2,FALSE)</f>
        <v>#N/A</v>
      </c>
    </row>
    <row r="4400" spans="12:12" x14ac:dyDescent="0.25">
      <c r="L4400" s="79" t="e">
        <f>VLOOKUP(H4400,'Doctors Data'!$I:$J,2,FALSE)</f>
        <v>#N/A</v>
      </c>
    </row>
    <row r="4401" spans="12:12" x14ac:dyDescent="0.25">
      <c r="L4401" s="79" t="e">
        <f>VLOOKUP(H4401,'Doctors Data'!$I:$J,2,FALSE)</f>
        <v>#N/A</v>
      </c>
    </row>
    <row r="4402" spans="12:12" x14ac:dyDescent="0.25">
      <c r="L4402" s="79" t="e">
        <f>VLOOKUP(H4402,'Doctors Data'!$I:$J,2,FALSE)</f>
        <v>#N/A</v>
      </c>
    </row>
    <row r="4403" spans="12:12" x14ac:dyDescent="0.25">
      <c r="L4403" s="79" t="e">
        <f>VLOOKUP(H4403,'Doctors Data'!$I:$J,2,FALSE)</f>
        <v>#N/A</v>
      </c>
    </row>
    <row r="4404" spans="12:12" x14ac:dyDescent="0.25">
      <c r="L4404" s="79" t="e">
        <f>VLOOKUP(H4404,'Doctors Data'!$I:$J,2,FALSE)</f>
        <v>#N/A</v>
      </c>
    </row>
    <row r="4405" spans="12:12" x14ac:dyDescent="0.25">
      <c r="L4405" s="79" t="e">
        <f>VLOOKUP(H4405,'Doctors Data'!$I:$J,2,FALSE)</f>
        <v>#N/A</v>
      </c>
    </row>
    <row r="4406" spans="12:12" x14ac:dyDescent="0.25">
      <c r="L4406" s="79" t="e">
        <f>VLOOKUP(H4406,'Doctors Data'!$I:$J,2,FALSE)</f>
        <v>#N/A</v>
      </c>
    </row>
    <row r="4407" spans="12:12" x14ac:dyDescent="0.25">
      <c r="L4407" s="79" t="e">
        <f>VLOOKUP(H4407,'Doctors Data'!$I:$J,2,FALSE)</f>
        <v>#N/A</v>
      </c>
    </row>
    <row r="4408" spans="12:12" x14ac:dyDescent="0.25">
      <c r="L4408" s="79" t="e">
        <f>VLOOKUP(H4408,'Doctors Data'!$I:$J,2,FALSE)</f>
        <v>#N/A</v>
      </c>
    </row>
    <row r="4409" spans="12:12" x14ac:dyDescent="0.25">
      <c r="L4409" s="79" t="e">
        <f>VLOOKUP(H4409,'Doctors Data'!$I:$J,2,FALSE)</f>
        <v>#N/A</v>
      </c>
    </row>
    <row r="4410" spans="12:12" x14ac:dyDescent="0.25">
      <c r="L4410" s="79" t="e">
        <f>VLOOKUP(H4410,'Doctors Data'!$I:$J,2,FALSE)</f>
        <v>#N/A</v>
      </c>
    </row>
    <row r="4411" spans="12:12" x14ac:dyDescent="0.25">
      <c r="L4411" s="79" t="e">
        <f>VLOOKUP(H4411,'Doctors Data'!$I:$J,2,FALSE)</f>
        <v>#N/A</v>
      </c>
    </row>
    <row r="4412" spans="12:12" x14ac:dyDescent="0.25">
      <c r="L4412" s="79" t="e">
        <f>VLOOKUP(H4412,'Doctors Data'!$I:$J,2,FALSE)</f>
        <v>#N/A</v>
      </c>
    </row>
    <row r="4413" spans="12:12" x14ac:dyDescent="0.25">
      <c r="L4413" s="79" t="e">
        <f>VLOOKUP(H4413,'Doctors Data'!$I:$J,2,FALSE)</f>
        <v>#N/A</v>
      </c>
    </row>
    <row r="4414" spans="12:12" x14ac:dyDescent="0.25">
      <c r="L4414" s="79" t="e">
        <f>VLOOKUP(H4414,'Doctors Data'!$I:$J,2,FALSE)</f>
        <v>#N/A</v>
      </c>
    </row>
    <row r="4415" spans="12:12" x14ac:dyDescent="0.25">
      <c r="L4415" s="79" t="e">
        <f>VLOOKUP(H4415,'Doctors Data'!$I:$J,2,FALSE)</f>
        <v>#N/A</v>
      </c>
    </row>
    <row r="4416" spans="12:12" x14ac:dyDescent="0.25">
      <c r="L4416" s="79" t="e">
        <f>VLOOKUP(H4416,'Doctors Data'!$I:$J,2,FALSE)</f>
        <v>#N/A</v>
      </c>
    </row>
    <row r="4417" spans="12:12" x14ac:dyDescent="0.25">
      <c r="L4417" s="79" t="e">
        <f>VLOOKUP(H4417,'Doctors Data'!$I:$J,2,FALSE)</f>
        <v>#N/A</v>
      </c>
    </row>
    <row r="4418" spans="12:12" x14ac:dyDescent="0.25">
      <c r="L4418" s="79" t="e">
        <f>VLOOKUP(H4418,'Doctors Data'!$I:$J,2,FALSE)</f>
        <v>#N/A</v>
      </c>
    </row>
    <row r="4419" spans="12:12" x14ac:dyDescent="0.25">
      <c r="L4419" s="79" t="e">
        <f>VLOOKUP(H4419,'Doctors Data'!$I:$J,2,FALSE)</f>
        <v>#N/A</v>
      </c>
    </row>
    <row r="4420" spans="12:12" x14ac:dyDescent="0.25">
      <c r="L4420" s="79" t="e">
        <f>VLOOKUP(H4420,'Doctors Data'!$I:$J,2,FALSE)</f>
        <v>#N/A</v>
      </c>
    </row>
    <row r="4421" spans="12:12" x14ac:dyDescent="0.25">
      <c r="L4421" s="79" t="e">
        <f>VLOOKUP(H4421,'Doctors Data'!$I:$J,2,FALSE)</f>
        <v>#N/A</v>
      </c>
    </row>
    <row r="4422" spans="12:12" x14ac:dyDescent="0.25">
      <c r="L4422" s="79" t="e">
        <f>VLOOKUP(H4422,'Doctors Data'!$I:$J,2,FALSE)</f>
        <v>#N/A</v>
      </c>
    </row>
    <row r="4423" spans="12:12" x14ac:dyDescent="0.25">
      <c r="L4423" s="79" t="e">
        <f>VLOOKUP(H4423,'Doctors Data'!$I:$J,2,FALSE)</f>
        <v>#N/A</v>
      </c>
    </row>
    <row r="4424" spans="12:12" x14ac:dyDescent="0.25">
      <c r="L4424" s="79" t="e">
        <f>VLOOKUP(H4424,'Doctors Data'!$I:$J,2,FALSE)</f>
        <v>#N/A</v>
      </c>
    </row>
    <row r="4425" spans="12:12" x14ac:dyDescent="0.25">
      <c r="L4425" s="79" t="e">
        <f>VLOOKUP(H4425,'Doctors Data'!$I:$J,2,FALSE)</f>
        <v>#N/A</v>
      </c>
    </row>
    <row r="4426" spans="12:12" x14ac:dyDescent="0.25">
      <c r="L4426" s="79" t="e">
        <f>VLOOKUP(H4426,'Doctors Data'!$I:$J,2,FALSE)</f>
        <v>#N/A</v>
      </c>
    </row>
    <row r="4427" spans="12:12" x14ac:dyDescent="0.25">
      <c r="L4427" s="79" t="e">
        <f>VLOOKUP(H4427,'Doctors Data'!$I:$J,2,FALSE)</f>
        <v>#N/A</v>
      </c>
    </row>
    <row r="4428" spans="12:12" x14ac:dyDescent="0.25">
      <c r="L4428" s="79" t="e">
        <f>VLOOKUP(H4428,'Doctors Data'!$I:$J,2,FALSE)</f>
        <v>#N/A</v>
      </c>
    </row>
    <row r="4429" spans="12:12" x14ac:dyDescent="0.25">
      <c r="L4429" s="79" t="e">
        <f>VLOOKUP(H4429,'Doctors Data'!$I:$J,2,FALSE)</f>
        <v>#N/A</v>
      </c>
    </row>
    <row r="4430" spans="12:12" x14ac:dyDescent="0.25">
      <c r="L4430" s="79" t="e">
        <f>VLOOKUP(H4430,'Doctors Data'!$I:$J,2,FALSE)</f>
        <v>#N/A</v>
      </c>
    </row>
    <row r="4431" spans="12:12" x14ac:dyDescent="0.25">
      <c r="L4431" s="79" t="e">
        <f>VLOOKUP(H4431,'Doctors Data'!$I:$J,2,FALSE)</f>
        <v>#N/A</v>
      </c>
    </row>
    <row r="4432" spans="12:12" x14ac:dyDescent="0.25">
      <c r="L4432" s="79" t="e">
        <f>VLOOKUP(H4432,'Doctors Data'!$I:$J,2,FALSE)</f>
        <v>#N/A</v>
      </c>
    </row>
    <row r="4433" spans="12:12" x14ac:dyDescent="0.25">
      <c r="L4433" s="79" t="e">
        <f>VLOOKUP(H4433,'Doctors Data'!$I:$J,2,FALSE)</f>
        <v>#N/A</v>
      </c>
    </row>
    <row r="4434" spans="12:12" x14ac:dyDescent="0.25">
      <c r="L4434" s="79" t="e">
        <f>VLOOKUP(H4434,'Doctors Data'!$I:$J,2,FALSE)</f>
        <v>#N/A</v>
      </c>
    </row>
    <row r="4435" spans="12:12" x14ac:dyDescent="0.25">
      <c r="L4435" s="79" t="e">
        <f>VLOOKUP(H4435,'Doctors Data'!$I:$J,2,FALSE)</f>
        <v>#N/A</v>
      </c>
    </row>
    <row r="4436" spans="12:12" x14ac:dyDescent="0.25">
      <c r="L4436" s="79" t="e">
        <f>VLOOKUP(H4436,'Doctors Data'!$I:$J,2,FALSE)</f>
        <v>#N/A</v>
      </c>
    </row>
    <row r="4437" spans="12:12" x14ac:dyDescent="0.25">
      <c r="L4437" s="79" t="e">
        <f>VLOOKUP(H4437,'Doctors Data'!$I:$J,2,FALSE)</f>
        <v>#N/A</v>
      </c>
    </row>
    <row r="4438" spans="12:12" x14ac:dyDescent="0.25">
      <c r="L4438" s="79" t="e">
        <f>VLOOKUP(H4438,'Doctors Data'!$I:$J,2,FALSE)</f>
        <v>#N/A</v>
      </c>
    </row>
    <row r="4439" spans="12:12" x14ac:dyDescent="0.25">
      <c r="L4439" s="79" t="e">
        <f>VLOOKUP(H4439,'Doctors Data'!$I:$J,2,FALSE)</f>
        <v>#N/A</v>
      </c>
    </row>
    <row r="4440" spans="12:12" x14ac:dyDescent="0.25">
      <c r="L4440" s="79" t="e">
        <f>VLOOKUP(H4440,'Doctors Data'!$I:$J,2,FALSE)</f>
        <v>#N/A</v>
      </c>
    </row>
    <row r="4441" spans="12:12" x14ac:dyDescent="0.25">
      <c r="L4441" s="79" t="e">
        <f>VLOOKUP(H4441,'Doctors Data'!$I:$J,2,FALSE)</f>
        <v>#N/A</v>
      </c>
    </row>
    <row r="4442" spans="12:12" x14ac:dyDescent="0.25">
      <c r="L4442" s="79" t="e">
        <f>VLOOKUP(H4442,'Doctors Data'!$I:$J,2,FALSE)</f>
        <v>#N/A</v>
      </c>
    </row>
    <row r="4443" spans="12:12" x14ac:dyDescent="0.25">
      <c r="L4443" s="79" t="e">
        <f>VLOOKUP(H4443,'Doctors Data'!$I:$J,2,FALSE)</f>
        <v>#N/A</v>
      </c>
    </row>
    <row r="4444" spans="12:12" x14ac:dyDescent="0.25">
      <c r="L4444" s="79" t="e">
        <f>VLOOKUP(H4444,'Doctors Data'!$I:$J,2,FALSE)</f>
        <v>#N/A</v>
      </c>
    </row>
    <row r="4445" spans="12:12" x14ac:dyDescent="0.25">
      <c r="L4445" s="79" t="e">
        <f>VLOOKUP(H4445,'Doctors Data'!$I:$J,2,FALSE)</f>
        <v>#N/A</v>
      </c>
    </row>
    <row r="4446" spans="12:12" x14ac:dyDescent="0.25">
      <c r="L4446" s="79" t="e">
        <f>VLOOKUP(H4446,'Doctors Data'!$I:$J,2,FALSE)</f>
        <v>#N/A</v>
      </c>
    </row>
    <row r="4447" spans="12:12" x14ac:dyDescent="0.25">
      <c r="L4447" s="79" t="e">
        <f>VLOOKUP(H4447,'Doctors Data'!$I:$J,2,FALSE)</f>
        <v>#N/A</v>
      </c>
    </row>
    <row r="4448" spans="12:12" x14ac:dyDescent="0.25">
      <c r="L4448" s="79" t="e">
        <f>VLOOKUP(H4448,'Doctors Data'!$I:$J,2,FALSE)</f>
        <v>#N/A</v>
      </c>
    </row>
    <row r="4449" spans="12:12" x14ac:dyDescent="0.25">
      <c r="L4449" s="79" t="e">
        <f>VLOOKUP(H4449,'Doctors Data'!$I:$J,2,FALSE)</f>
        <v>#N/A</v>
      </c>
    </row>
    <row r="4450" spans="12:12" x14ac:dyDescent="0.25">
      <c r="L4450" s="79" t="e">
        <f>VLOOKUP(H4450,'Doctors Data'!$I:$J,2,FALSE)</f>
        <v>#N/A</v>
      </c>
    </row>
    <row r="4451" spans="12:12" x14ac:dyDescent="0.25">
      <c r="L4451" s="79" t="e">
        <f>VLOOKUP(H4451,'Doctors Data'!$I:$J,2,FALSE)</f>
        <v>#N/A</v>
      </c>
    </row>
    <row r="4452" spans="12:12" x14ac:dyDescent="0.25">
      <c r="L4452" s="79" t="e">
        <f>VLOOKUP(H4452,'Doctors Data'!$I:$J,2,FALSE)</f>
        <v>#N/A</v>
      </c>
    </row>
    <row r="4453" spans="12:12" x14ac:dyDescent="0.25">
      <c r="L4453" s="79" t="e">
        <f>VLOOKUP(H4453,'Doctors Data'!$I:$J,2,FALSE)</f>
        <v>#N/A</v>
      </c>
    </row>
    <row r="4454" spans="12:12" x14ac:dyDescent="0.25">
      <c r="L4454" s="79" t="e">
        <f>VLOOKUP(H4454,'Doctors Data'!$I:$J,2,FALSE)</f>
        <v>#N/A</v>
      </c>
    </row>
    <row r="4455" spans="12:12" x14ac:dyDescent="0.25">
      <c r="L4455" s="79" t="e">
        <f>VLOOKUP(H4455,'Doctors Data'!$I:$J,2,FALSE)</f>
        <v>#N/A</v>
      </c>
    </row>
    <row r="4456" spans="12:12" x14ac:dyDescent="0.25">
      <c r="L4456" s="79" t="e">
        <f>VLOOKUP(H4456,'Doctors Data'!$I:$J,2,FALSE)</f>
        <v>#N/A</v>
      </c>
    </row>
    <row r="4457" spans="12:12" x14ac:dyDescent="0.25">
      <c r="L4457" s="79" t="e">
        <f>VLOOKUP(H4457,'Doctors Data'!$I:$J,2,FALSE)</f>
        <v>#N/A</v>
      </c>
    </row>
    <row r="4458" spans="12:12" x14ac:dyDescent="0.25">
      <c r="L4458" s="79" t="e">
        <f>VLOOKUP(H4458,'Doctors Data'!$I:$J,2,FALSE)</f>
        <v>#N/A</v>
      </c>
    </row>
    <row r="4459" spans="12:12" x14ac:dyDescent="0.25">
      <c r="L4459" s="79" t="e">
        <f>VLOOKUP(H4459,'Doctors Data'!$I:$J,2,FALSE)</f>
        <v>#N/A</v>
      </c>
    </row>
    <row r="4460" spans="12:12" x14ac:dyDescent="0.25">
      <c r="L4460" s="79" t="e">
        <f>VLOOKUP(H4460,'Doctors Data'!$I:$J,2,FALSE)</f>
        <v>#N/A</v>
      </c>
    </row>
    <row r="4461" spans="12:12" x14ac:dyDescent="0.25">
      <c r="L4461" s="79" t="e">
        <f>VLOOKUP(H4461,'Doctors Data'!$I:$J,2,FALSE)</f>
        <v>#N/A</v>
      </c>
    </row>
    <row r="4462" spans="12:12" x14ac:dyDescent="0.25">
      <c r="L4462" s="79" t="e">
        <f>VLOOKUP(H4462,'Doctors Data'!$I:$J,2,FALSE)</f>
        <v>#N/A</v>
      </c>
    </row>
    <row r="4463" spans="12:12" x14ac:dyDescent="0.25">
      <c r="L4463" s="79" t="e">
        <f>VLOOKUP(H4463,'Doctors Data'!$I:$J,2,FALSE)</f>
        <v>#N/A</v>
      </c>
    </row>
    <row r="4464" spans="12:12" x14ac:dyDescent="0.25">
      <c r="L4464" s="79" t="e">
        <f>VLOOKUP(H4464,'Doctors Data'!$I:$J,2,FALSE)</f>
        <v>#N/A</v>
      </c>
    </row>
    <row r="4465" spans="12:12" x14ac:dyDescent="0.25">
      <c r="L4465" s="79" t="e">
        <f>VLOOKUP(H4465,'Doctors Data'!$I:$J,2,FALSE)</f>
        <v>#N/A</v>
      </c>
    </row>
    <row r="4466" spans="12:12" x14ac:dyDescent="0.25">
      <c r="L4466" s="79" t="e">
        <f>VLOOKUP(H4466,'Doctors Data'!$I:$J,2,FALSE)</f>
        <v>#N/A</v>
      </c>
    </row>
    <row r="4467" spans="12:12" x14ac:dyDescent="0.25">
      <c r="L4467" s="79" t="e">
        <f>VLOOKUP(H4467,'Doctors Data'!$I:$J,2,FALSE)</f>
        <v>#N/A</v>
      </c>
    </row>
    <row r="4468" spans="12:12" x14ac:dyDescent="0.25">
      <c r="L4468" s="79" t="e">
        <f>VLOOKUP(H4468,'Doctors Data'!$I:$J,2,FALSE)</f>
        <v>#N/A</v>
      </c>
    </row>
    <row r="4469" spans="12:12" x14ac:dyDescent="0.25">
      <c r="L4469" s="79" t="e">
        <f>VLOOKUP(H4469,'Doctors Data'!$I:$J,2,FALSE)</f>
        <v>#N/A</v>
      </c>
    </row>
    <row r="4470" spans="12:12" x14ac:dyDescent="0.25">
      <c r="L4470" s="79" t="e">
        <f>VLOOKUP(H4470,'Doctors Data'!$I:$J,2,FALSE)</f>
        <v>#N/A</v>
      </c>
    </row>
    <row r="4471" spans="12:12" x14ac:dyDescent="0.25">
      <c r="L4471" s="79" t="e">
        <f>VLOOKUP(H4471,'Doctors Data'!$I:$J,2,FALSE)</f>
        <v>#N/A</v>
      </c>
    </row>
    <row r="4472" spans="12:12" x14ac:dyDescent="0.25">
      <c r="L4472" s="79" t="e">
        <f>VLOOKUP(H4472,'Doctors Data'!$I:$J,2,FALSE)</f>
        <v>#N/A</v>
      </c>
    </row>
    <row r="4473" spans="12:12" x14ac:dyDescent="0.25">
      <c r="L4473" s="79" t="e">
        <f>VLOOKUP(H4473,'Doctors Data'!$I:$J,2,FALSE)</f>
        <v>#N/A</v>
      </c>
    </row>
    <row r="4474" spans="12:12" x14ac:dyDescent="0.25">
      <c r="L4474" s="79" t="e">
        <f>VLOOKUP(H4474,'Doctors Data'!$I:$J,2,FALSE)</f>
        <v>#N/A</v>
      </c>
    </row>
    <row r="4475" spans="12:12" x14ac:dyDescent="0.25">
      <c r="L4475" s="79" t="e">
        <f>VLOOKUP(H4475,'Doctors Data'!$I:$J,2,FALSE)</f>
        <v>#N/A</v>
      </c>
    </row>
    <row r="4476" spans="12:12" x14ac:dyDescent="0.25">
      <c r="L4476" s="79" t="e">
        <f>VLOOKUP(H4476,'Doctors Data'!$I:$J,2,FALSE)</f>
        <v>#N/A</v>
      </c>
    </row>
    <row r="4477" spans="12:12" x14ac:dyDescent="0.25">
      <c r="L4477" s="79" t="e">
        <f>VLOOKUP(H4477,'Doctors Data'!$I:$J,2,FALSE)</f>
        <v>#N/A</v>
      </c>
    </row>
    <row r="4478" spans="12:12" x14ac:dyDescent="0.25">
      <c r="L4478" s="79" t="e">
        <f>VLOOKUP(H4478,'Doctors Data'!$I:$J,2,FALSE)</f>
        <v>#N/A</v>
      </c>
    </row>
    <row r="4479" spans="12:12" x14ac:dyDescent="0.25">
      <c r="L4479" s="79" t="e">
        <f>VLOOKUP(H4479,'Doctors Data'!$I:$J,2,FALSE)</f>
        <v>#N/A</v>
      </c>
    </row>
    <row r="4480" spans="12:12" x14ac:dyDescent="0.25">
      <c r="L4480" s="79" t="e">
        <f>VLOOKUP(H4480,'Doctors Data'!$I:$J,2,FALSE)</f>
        <v>#N/A</v>
      </c>
    </row>
    <row r="4481" spans="12:12" x14ac:dyDescent="0.25">
      <c r="L4481" s="79" t="e">
        <f>VLOOKUP(H4481,'Doctors Data'!$I:$J,2,FALSE)</f>
        <v>#N/A</v>
      </c>
    </row>
    <row r="4482" spans="12:12" x14ac:dyDescent="0.25">
      <c r="L4482" s="79" t="e">
        <f>VLOOKUP(H4482,'Doctors Data'!$I:$J,2,FALSE)</f>
        <v>#N/A</v>
      </c>
    </row>
    <row r="4483" spans="12:12" x14ac:dyDescent="0.25">
      <c r="L4483" s="79" t="e">
        <f>VLOOKUP(H4483,'Doctors Data'!$I:$J,2,FALSE)</f>
        <v>#N/A</v>
      </c>
    </row>
    <row r="4484" spans="12:12" x14ac:dyDescent="0.25">
      <c r="L4484" s="79" t="e">
        <f>VLOOKUP(H4484,'Doctors Data'!$I:$J,2,FALSE)</f>
        <v>#N/A</v>
      </c>
    </row>
    <row r="4485" spans="12:12" x14ac:dyDescent="0.25">
      <c r="L4485" s="79" t="e">
        <f>VLOOKUP(H4485,'Doctors Data'!$I:$J,2,FALSE)</f>
        <v>#N/A</v>
      </c>
    </row>
    <row r="4486" spans="12:12" x14ac:dyDescent="0.25">
      <c r="L4486" s="79" t="e">
        <f>VLOOKUP(H4486,'Doctors Data'!$I:$J,2,FALSE)</f>
        <v>#N/A</v>
      </c>
    </row>
    <row r="4487" spans="12:12" x14ac:dyDescent="0.25">
      <c r="L4487" s="79" t="e">
        <f>VLOOKUP(H4487,'Doctors Data'!$I:$J,2,FALSE)</f>
        <v>#N/A</v>
      </c>
    </row>
    <row r="4488" spans="12:12" x14ac:dyDescent="0.25">
      <c r="L4488" s="79" t="e">
        <f>VLOOKUP(H4488,'Doctors Data'!$I:$J,2,FALSE)</f>
        <v>#N/A</v>
      </c>
    </row>
    <row r="4489" spans="12:12" x14ac:dyDescent="0.25">
      <c r="L4489" s="79" t="e">
        <f>VLOOKUP(H4489,'Doctors Data'!$I:$J,2,FALSE)</f>
        <v>#N/A</v>
      </c>
    </row>
    <row r="4490" spans="12:12" x14ac:dyDescent="0.25">
      <c r="L4490" s="79" t="e">
        <f>VLOOKUP(H4490,'Doctors Data'!$I:$J,2,FALSE)</f>
        <v>#N/A</v>
      </c>
    </row>
    <row r="4491" spans="12:12" x14ac:dyDescent="0.25">
      <c r="L4491" s="79" t="e">
        <f>VLOOKUP(H4491,'Doctors Data'!$I:$J,2,FALSE)</f>
        <v>#N/A</v>
      </c>
    </row>
    <row r="4492" spans="12:12" x14ac:dyDescent="0.25">
      <c r="L4492" s="79" t="e">
        <f>VLOOKUP(H4492,'Doctors Data'!$I:$J,2,FALSE)</f>
        <v>#N/A</v>
      </c>
    </row>
    <row r="4493" spans="12:12" x14ac:dyDescent="0.25">
      <c r="L4493" s="79" t="e">
        <f>VLOOKUP(H4493,'Doctors Data'!$I:$J,2,FALSE)</f>
        <v>#N/A</v>
      </c>
    </row>
    <row r="4494" spans="12:12" x14ac:dyDescent="0.25">
      <c r="L4494" s="79" t="e">
        <f>VLOOKUP(H4494,'Doctors Data'!$I:$J,2,FALSE)</f>
        <v>#N/A</v>
      </c>
    </row>
    <row r="4495" spans="12:12" x14ac:dyDescent="0.25">
      <c r="L4495" s="79" t="e">
        <f>VLOOKUP(H4495,'Doctors Data'!$I:$J,2,FALSE)</f>
        <v>#N/A</v>
      </c>
    </row>
    <row r="4496" spans="12:12" x14ac:dyDescent="0.25">
      <c r="L4496" s="79" t="e">
        <f>VLOOKUP(H4496,'Doctors Data'!$I:$J,2,FALSE)</f>
        <v>#N/A</v>
      </c>
    </row>
    <row r="4497" spans="12:12" x14ac:dyDescent="0.25">
      <c r="L4497" s="79" t="e">
        <f>VLOOKUP(H4497,'Doctors Data'!$I:$J,2,FALSE)</f>
        <v>#N/A</v>
      </c>
    </row>
    <row r="4498" spans="12:12" x14ac:dyDescent="0.25">
      <c r="L4498" s="79" t="e">
        <f>VLOOKUP(H4498,'Doctors Data'!$I:$J,2,FALSE)</f>
        <v>#N/A</v>
      </c>
    </row>
    <row r="4499" spans="12:12" x14ac:dyDescent="0.25">
      <c r="L4499" s="79" t="e">
        <f>VLOOKUP(H4499,'Doctors Data'!$I:$J,2,FALSE)</f>
        <v>#N/A</v>
      </c>
    </row>
    <row r="4500" spans="12:12" x14ac:dyDescent="0.25">
      <c r="L4500" s="79" t="e">
        <f>VLOOKUP(H4500,'Doctors Data'!$I:$J,2,FALSE)</f>
        <v>#N/A</v>
      </c>
    </row>
    <row r="4501" spans="12:12" x14ac:dyDescent="0.25">
      <c r="L4501" s="79" t="e">
        <f>VLOOKUP(H4501,'Doctors Data'!$I:$J,2,FALSE)</f>
        <v>#N/A</v>
      </c>
    </row>
    <row r="4502" spans="12:12" x14ac:dyDescent="0.25">
      <c r="L4502" s="79" t="e">
        <f>VLOOKUP(H4502,'Doctors Data'!$I:$J,2,FALSE)</f>
        <v>#N/A</v>
      </c>
    </row>
    <row r="4503" spans="12:12" x14ac:dyDescent="0.25">
      <c r="L4503" s="79" t="e">
        <f>VLOOKUP(H4503,'Doctors Data'!$I:$J,2,FALSE)</f>
        <v>#N/A</v>
      </c>
    </row>
    <row r="4504" spans="12:12" x14ac:dyDescent="0.25">
      <c r="L4504" s="79" t="e">
        <f>VLOOKUP(H4504,'Doctors Data'!$I:$J,2,FALSE)</f>
        <v>#N/A</v>
      </c>
    </row>
    <row r="4505" spans="12:12" x14ac:dyDescent="0.25">
      <c r="L4505" s="79" t="e">
        <f>VLOOKUP(H4505,'Doctors Data'!$I:$J,2,FALSE)</f>
        <v>#N/A</v>
      </c>
    </row>
    <row r="4506" spans="12:12" x14ac:dyDescent="0.25">
      <c r="L4506" s="79" t="e">
        <f>VLOOKUP(H4506,'Doctors Data'!$I:$J,2,FALSE)</f>
        <v>#N/A</v>
      </c>
    </row>
    <row r="4507" spans="12:12" x14ac:dyDescent="0.25">
      <c r="L4507" s="79" t="e">
        <f>VLOOKUP(H4507,'Doctors Data'!$I:$J,2,FALSE)</f>
        <v>#N/A</v>
      </c>
    </row>
    <row r="4508" spans="12:12" x14ac:dyDescent="0.25">
      <c r="L4508" s="79" t="e">
        <f>VLOOKUP(H4508,'Doctors Data'!$I:$J,2,FALSE)</f>
        <v>#N/A</v>
      </c>
    </row>
    <row r="4509" spans="12:12" x14ac:dyDescent="0.25">
      <c r="L4509" s="79" t="e">
        <f>VLOOKUP(H4509,'Doctors Data'!$I:$J,2,FALSE)</f>
        <v>#N/A</v>
      </c>
    </row>
    <row r="4510" spans="12:12" x14ac:dyDescent="0.25">
      <c r="L4510" s="79" t="e">
        <f>VLOOKUP(H4510,'Doctors Data'!$I:$J,2,FALSE)</f>
        <v>#N/A</v>
      </c>
    </row>
    <row r="4511" spans="12:12" x14ac:dyDescent="0.25">
      <c r="L4511" s="79" t="e">
        <f>VLOOKUP(H4511,'Doctors Data'!$I:$J,2,FALSE)</f>
        <v>#N/A</v>
      </c>
    </row>
    <row r="4512" spans="12:12" x14ac:dyDescent="0.25">
      <c r="L4512" s="79" t="e">
        <f>VLOOKUP(H4512,'Doctors Data'!$I:$J,2,FALSE)</f>
        <v>#N/A</v>
      </c>
    </row>
    <row r="4513" spans="12:12" x14ac:dyDescent="0.25">
      <c r="L4513" s="79" t="e">
        <f>VLOOKUP(H4513,'Doctors Data'!$I:$J,2,FALSE)</f>
        <v>#N/A</v>
      </c>
    </row>
    <row r="4514" spans="12:12" x14ac:dyDescent="0.25">
      <c r="L4514" s="79" t="e">
        <f>VLOOKUP(H4514,'Doctors Data'!$I:$J,2,FALSE)</f>
        <v>#N/A</v>
      </c>
    </row>
    <row r="4515" spans="12:12" x14ac:dyDescent="0.25">
      <c r="L4515" s="79" t="e">
        <f>VLOOKUP(H4515,'Doctors Data'!$I:$J,2,FALSE)</f>
        <v>#N/A</v>
      </c>
    </row>
    <row r="4516" spans="12:12" x14ac:dyDescent="0.25">
      <c r="L4516" s="79" t="e">
        <f>VLOOKUP(H4516,'Doctors Data'!$I:$J,2,FALSE)</f>
        <v>#N/A</v>
      </c>
    </row>
    <row r="4517" spans="12:12" x14ac:dyDescent="0.25">
      <c r="L4517" s="79" t="e">
        <f>VLOOKUP(H4517,'Doctors Data'!$I:$J,2,FALSE)</f>
        <v>#N/A</v>
      </c>
    </row>
    <row r="4518" spans="12:12" x14ac:dyDescent="0.25">
      <c r="L4518" s="79" t="e">
        <f>VLOOKUP(H4518,'Doctors Data'!$I:$J,2,FALSE)</f>
        <v>#N/A</v>
      </c>
    </row>
    <row r="4519" spans="12:12" x14ac:dyDescent="0.25">
      <c r="L4519" s="79" t="e">
        <f>VLOOKUP(H4519,'Doctors Data'!$I:$J,2,FALSE)</f>
        <v>#N/A</v>
      </c>
    </row>
    <row r="4520" spans="12:12" x14ac:dyDescent="0.25">
      <c r="L4520" s="79" t="e">
        <f>VLOOKUP(H4520,'Doctors Data'!$I:$J,2,FALSE)</f>
        <v>#N/A</v>
      </c>
    </row>
    <row r="4521" spans="12:12" x14ac:dyDescent="0.25">
      <c r="L4521" s="79" t="e">
        <f>VLOOKUP(H4521,'Doctors Data'!$I:$J,2,FALSE)</f>
        <v>#N/A</v>
      </c>
    </row>
    <row r="4522" spans="12:12" x14ac:dyDescent="0.25">
      <c r="L4522" s="79" t="e">
        <f>VLOOKUP(H4522,'Doctors Data'!$I:$J,2,FALSE)</f>
        <v>#N/A</v>
      </c>
    </row>
    <row r="4523" spans="12:12" x14ac:dyDescent="0.25">
      <c r="L4523" s="79" t="e">
        <f>VLOOKUP(H4523,'Doctors Data'!$I:$J,2,FALSE)</f>
        <v>#N/A</v>
      </c>
    </row>
    <row r="4524" spans="12:12" x14ac:dyDescent="0.25">
      <c r="L4524" s="79" t="e">
        <f>VLOOKUP(H4524,'Doctors Data'!$I:$J,2,FALSE)</f>
        <v>#N/A</v>
      </c>
    </row>
    <row r="4525" spans="12:12" x14ac:dyDescent="0.25">
      <c r="L4525" s="79" t="e">
        <f>VLOOKUP(H4525,'Doctors Data'!$I:$J,2,FALSE)</f>
        <v>#N/A</v>
      </c>
    </row>
    <row r="4526" spans="12:12" x14ac:dyDescent="0.25">
      <c r="L4526" s="79" t="e">
        <f>VLOOKUP(H4526,'Doctors Data'!$I:$J,2,FALSE)</f>
        <v>#N/A</v>
      </c>
    </row>
    <row r="4527" spans="12:12" x14ac:dyDescent="0.25">
      <c r="L4527" s="79" t="e">
        <f>VLOOKUP(H4527,'Doctors Data'!$I:$J,2,FALSE)</f>
        <v>#N/A</v>
      </c>
    </row>
    <row r="4528" spans="12:12" x14ac:dyDescent="0.25">
      <c r="L4528" s="79" t="e">
        <f>VLOOKUP(H4528,'Doctors Data'!$I:$J,2,FALSE)</f>
        <v>#N/A</v>
      </c>
    </row>
    <row r="4529" spans="12:12" x14ac:dyDescent="0.25">
      <c r="L4529" s="79" t="e">
        <f>VLOOKUP(H4529,'Doctors Data'!$I:$J,2,FALSE)</f>
        <v>#N/A</v>
      </c>
    </row>
    <row r="4530" spans="12:12" x14ac:dyDescent="0.25">
      <c r="L4530" s="79" t="e">
        <f>VLOOKUP(H4530,'Doctors Data'!$I:$J,2,FALSE)</f>
        <v>#N/A</v>
      </c>
    </row>
    <row r="4531" spans="12:12" x14ac:dyDescent="0.25">
      <c r="L4531" s="79" t="e">
        <f>VLOOKUP(H4531,'Doctors Data'!$I:$J,2,FALSE)</f>
        <v>#N/A</v>
      </c>
    </row>
    <row r="4532" spans="12:12" x14ac:dyDescent="0.25">
      <c r="L4532" s="79" t="e">
        <f>VLOOKUP(H4532,'Doctors Data'!$I:$J,2,FALSE)</f>
        <v>#N/A</v>
      </c>
    </row>
    <row r="4533" spans="12:12" x14ac:dyDescent="0.25">
      <c r="L4533" s="79" t="e">
        <f>VLOOKUP(H4533,'Doctors Data'!$I:$J,2,FALSE)</f>
        <v>#N/A</v>
      </c>
    </row>
    <row r="4534" spans="12:12" x14ac:dyDescent="0.25">
      <c r="L4534" s="79" t="e">
        <f>VLOOKUP(H4534,'Doctors Data'!$I:$J,2,FALSE)</f>
        <v>#N/A</v>
      </c>
    </row>
    <row r="4535" spans="12:12" x14ac:dyDescent="0.25">
      <c r="L4535" s="79" t="e">
        <f>VLOOKUP(H4535,'Doctors Data'!$I:$J,2,FALSE)</f>
        <v>#N/A</v>
      </c>
    </row>
    <row r="4536" spans="12:12" x14ac:dyDescent="0.25">
      <c r="L4536" s="79" t="e">
        <f>VLOOKUP(H4536,'Doctors Data'!$I:$J,2,FALSE)</f>
        <v>#N/A</v>
      </c>
    </row>
    <row r="4537" spans="12:12" x14ac:dyDescent="0.25">
      <c r="L4537" s="79" t="e">
        <f>VLOOKUP(H4537,'Doctors Data'!$I:$J,2,FALSE)</f>
        <v>#N/A</v>
      </c>
    </row>
    <row r="4538" spans="12:12" x14ac:dyDescent="0.25">
      <c r="L4538" s="79" t="e">
        <f>VLOOKUP(H4538,'Doctors Data'!$I:$J,2,FALSE)</f>
        <v>#N/A</v>
      </c>
    </row>
    <row r="4539" spans="12:12" x14ac:dyDescent="0.25">
      <c r="L4539" s="79" t="e">
        <f>VLOOKUP(H4539,'Doctors Data'!$I:$J,2,FALSE)</f>
        <v>#N/A</v>
      </c>
    </row>
    <row r="4540" spans="12:12" x14ac:dyDescent="0.25">
      <c r="L4540" s="79" t="e">
        <f>VLOOKUP(H4540,'Doctors Data'!$I:$J,2,FALSE)</f>
        <v>#N/A</v>
      </c>
    </row>
    <row r="4541" spans="12:12" x14ac:dyDescent="0.25">
      <c r="L4541" s="79" t="e">
        <f>VLOOKUP(H4541,'Doctors Data'!$I:$J,2,FALSE)</f>
        <v>#N/A</v>
      </c>
    </row>
    <row r="4542" spans="12:12" x14ac:dyDescent="0.25">
      <c r="L4542" s="79" t="e">
        <f>VLOOKUP(H4542,'Doctors Data'!$I:$J,2,FALSE)</f>
        <v>#N/A</v>
      </c>
    </row>
    <row r="4543" spans="12:12" x14ac:dyDescent="0.25">
      <c r="L4543" s="79" t="e">
        <f>VLOOKUP(H4543,'Doctors Data'!$I:$J,2,FALSE)</f>
        <v>#N/A</v>
      </c>
    </row>
    <row r="4544" spans="12:12" x14ac:dyDescent="0.25">
      <c r="L4544" s="79" t="e">
        <f>VLOOKUP(H4544,'Doctors Data'!$I:$J,2,FALSE)</f>
        <v>#N/A</v>
      </c>
    </row>
    <row r="4545" spans="12:12" x14ac:dyDescent="0.25">
      <c r="L4545" s="79" t="e">
        <f>VLOOKUP(H4545,'Doctors Data'!$I:$J,2,FALSE)</f>
        <v>#N/A</v>
      </c>
    </row>
    <row r="4546" spans="12:12" x14ac:dyDescent="0.25">
      <c r="L4546" s="79" t="e">
        <f>VLOOKUP(H4546,'Doctors Data'!$I:$J,2,FALSE)</f>
        <v>#N/A</v>
      </c>
    </row>
    <row r="4547" spans="12:12" x14ac:dyDescent="0.25">
      <c r="L4547" s="79" t="e">
        <f>VLOOKUP(H4547,'Doctors Data'!$I:$J,2,FALSE)</f>
        <v>#N/A</v>
      </c>
    </row>
    <row r="4548" spans="12:12" x14ac:dyDescent="0.25">
      <c r="L4548" s="79" t="e">
        <f>VLOOKUP(H4548,'Doctors Data'!$I:$J,2,FALSE)</f>
        <v>#N/A</v>
      </c>
    </row>
    <row r="4549" spans="12:12" x14ac:dyDescent="0.25">
      <c r="L4549" s="79" t="e">
        <f>VLOOKUP(H4549,'Doctors Data'!$I:$J,2,FALSE)</f>
        <v>#N/A</v>
      </c>
    </row>
    <row r="4550" spans="12:12" x14ac:dyDescent="0.25">
      <c r="L4550" s="79" t="e">
        <f>VLOOKUP(H4550,'Doctors Data'!$I:$J,2,FALSE)</f>
        <v>#N/A</v>
      </c>
    </row>
    <row r="4551" spans="12:12" x14ac:dyDescent="0.25">
      <c r="L4551" s="79" t="e">
        <f>VLOOKUP(H4551,'Doctors Data'!$I:$J,2,FALSE)</f>
        <v>#N/A</v>
      </c>
    </row>
    <row r="4552" spans="12:12" x14ac:dyDescent="0.25">
      <c r="L4552" s="79" t="e">
        <f>VLOOKUP(H4552,'Doctors Data'!$I:$J,2,FALSE)</f>
        <v>#N/A</v>
      </c>
    </row>
    <row r="4553" spans="12:12" x14ac:dyDescent="0.25">
      <c r="L4553" s="79" t="e">
        <f>VLOOKUP(H4553,'Doctors Data'!$I:$J,2,FALSE)</f>
        <v>#N/A</v>
      </c>
    </row>
    <row r="4554" spans="12:12" x14ac:dyDescent="0.25">
      <c r="L4554" s="79" t="e">
        <f>VLOOKUP(H4554,'Doctors Data'!$I:$J,2,FALSE)</f>
        <v>#N/A</v>
      </c>
    </row>
    <row r="4555" spans="12:12" x14ac:dyDescent="0.25">
      <c r="L4555" s="79" t="e">
        <f>VLOOKUP(H4555,'Doctors Data'!$I:$J,2,FALSE)</f>
        <v>#N/A</v>
      </c>
    </row>
    <row r="4556" spans="12:12" x14ac:dyDescent="0.25">
      <c r="L4556" s="79" t="e">
        <f>VLOOKUP(H4556,'Doctors Data'!$I:$J,2,FALSE)</f>
        <v>#N/A</v>
      </c>
    </row>
    <row r="4557" spans="12:12" x14ac:dyDescent="0.25">
      <c r="L4557" s="79" t="e">
        <f>VLOOKUP(H4557,'Doctors Data'!$I:$J,2,FALSE)</f>
        <v>#N/A</v>
      </c>
    </row>
    <row r="4558" spans="12:12" x14ac:dyDescent="0.25">
      <c r="L4558" s="79" t="e">
        <f>VLOOKUP(H4558,'Doctors Data'!$I:$J,2,FALSE)</f>
        <v>#N/A</v>
      </c>
    </row>
    <row r="4559" spans="12:12" x14ac:dyDescent="0.25">
      <c r="L4559" s="79" t="e">
        <f>VLOOKUP(H4559,'Doctors Data'!$I:$J,2,FALSE)</f>
        <v>#N/A</v>
      </c>
    </row>
    <row r="4560" spans="12:12" x14ac:dyDescent="0.25">
      <c r="L4560" s="79" t="e">
        <f>VLOOKUP(H4560,'Doctors Data'!$I:$J,2,FALSE)</f>
        <v>#N/A</v>
      </c>
    </row>
    <row r="4561" spans="12:12" x14ac:dyDescent="0.25">
      <c r="L4561" s="79" t="e">
        <f>VLOOKUP(H4561,'Doctors Data'!$I:$J,2,FALSE)</f>
        <v>#N/A</v>
      </c>
    </row>
    <row r="4562" spans="12:12" x14ac:dyDescent="0.25">
      <c r="L4562" s="79" t="e">
        <f>VLOOKUP(H4562,'Doctors Data'!$I:$J,2,FALSE)</f>
        <v>#N/A</v>
      </c>
    </row>
    <row r="4563" spans="12:12" x14ac:dyDescent="0.25">
      <c r="L4563" s="79" t="e">
        <f>VLOOKUP(H4563,'Doctors Data'!$I:$J,2,FALSE)</f>
        <v>#N/A</v>
      </c>
    </row>
    <row r="4564" spans="12:12" x14ac:dyDescent="0.25">
      <c r="L4564" s="79" t="e">
        <f>VLOOKUP(H4564,'Doctors Data'!$I:$J,2,FALSE)</f>
        <v>#N/A</v>
      </c>
    </row>
    <row r="4565" spans="12:12" x14ac:dyDescent="0.25">
      <c r="L4565" s="79" t="e">
        <f>VLOOKUP(H4565,'Doctors Data'!$I:$J,2,FALSE)</f>
        <v>#N/A</v>
      </c>
    </row>
    <row r="4566" spans="12:12" x14ac:dyDescent="0.25">
      <c r="L4566" s="79" t="e">
        <f>VLOOKUP(H4566,'Doctors Data'!$I:$J,2,FALSE)</f>
        <v>#N/A</v>
      </c>
    </row>
    <row r="4567" spans="12:12" x14ac:dyDescent="0.25">
      <c r="L4567" s="79" t="e">
        <f>VLOOKUP(H4567,'Doctors Data'!$I:$J,2,FALSE)</f>
        <v>#N/A</v>
      </c>
    </row>
    <row r="4568" spans="12:12" x14ac:dyDescent="0.25">
      <c r="L4568" s="79" t="e">
        <f>VLOOKUP(H4568,'Doctors Data'!$I:$J,2,FALSE)</f>
        <v>#N/A</v>
      </c>
    </row>
    <row r="4569" spans="12:12" x14ac:dyDescent="0.25">
      <c r="L4569" s="79" t="e">
        <f>VLOOKUP(H4569,'Doctors Data'!$I:$J,2,FALSE)</f>
        <v>#N/A</v>
      </c>
    </row>
    <row r="4570" spans="12:12" x14ac:dyDescent="0.25">
      <c r="L4570" s="79" t="e">
        <f>VLOOKUP(H4570,'Doctors Data'!$I:$J,2,FALSE)</f>
        <v>#N/A</v>
      </c>
    </row>
    <row r="4571" spans="12:12" x14ac:dyDescent="0.25">
      <c r="L4571" s="79" t="e">
        <f>VLOOKUP(H4571,'Doctors Data'!$I:$J,2,FALSE)</f>
        <v>#N/A</v>
      </c>
    </row>
    <row r="4572" spans="12:12" x14ac:dyDescent="0.25">
      <c r="L4572" s="79" t="e">
        <f>VLOOKUP(H4572,'Doctors Data'!$I:$J,2,FALSE)</f>
        <v>#N/A</v>
      </c>
    </row>
    <row r="4573" spans="12:12" x14ac:dyDescent="0.25">
      <c r="L4573" s="79" t="e">
        <f>VLOOKUP(H4573,'Doctors Data'!$I:$J,2,FALSE)</f>
        <v>#N/A</v>
      </c>
    </row>
    <row r="4574" spans="12:12" x14ac:dyDescent="0.25">
      <c r="L4574" s="79" t="e">
        <f>VLOOKUP(H4574,'Doctors Data'!$I:$J,2,FALSE)</f>
        <v>#N/A</v>
      </c>
    </row>
    <row r="4575" spans="12:12" x14ac:dyDescent="0.25">
      <c r="L4575" s="79" t="e">
        <f>VLOOKUP(H4575,'Doctors Data'!$I:$J,2,FALSE)</f>
        <v>#N/A</v>
      </c>
    </row>
    <row r="4576" spans="12:12" x14ac:dyDescent="0.25">
      <c r="L4576" s="79" t="e">
        <f>VLOOKUP(H4576,'Doctors Data'!$I:$J,2,FALSE)</f>
        <v>#N/A</v>
      </c>
    </row>
    <row r="4577" spans="12:12" x14ac:dyDescent="0.25">
      <c r="L4577" s="79" t="e">
        <f>VLOOKUP(H4577,'Doctors Data'!$I:$J,2,FALSE)</f>
        <v>#N/A</v>
      </c>
    </row>
    <row r="4578" spans="12:12" x14ac:dyDescent="0.25">
      <c r="L4578" s="79" t="e">
        <f>VLOOKUP(H4578,'Doctors Data'!$I:$J,2,FALSE)</f>
        <v>#N/A</v>
      </c>
    </row>
    <row r="4579" spans="12:12" x14ac:dyDescent="0.25">
      <c r="L4579" s="79" t="e">
        <f>VLOOKUP(H4579,'Doctors Data'!$I:$J,2,FALSE)</f>
        <v>#N/A</v>
      </c>
    </row>
    <row r="4580" spans="12:12" x14ac:dyDescent="0.25">
      <c r="L4580" s="79" t="e">
        <f>VLOOKUP(H4580,'Doctors Data'!$I:$J,2,FALSE)</f>
        <v>#N/A</v>
      </c>
    </row>
    <row r="4581" spans="12:12" x14ac:dyDescent="0.25">
      <c r="L4581" s="79" t="e">
        <f>VLOOKUP(H4581,'Doctors Data'!$I:$J,2,FALSE)</f>
        <v>#N/A</v>
      </c>
    </row>
    <row r="4582" spans="12:12" x14ac:dyDescent="0.25">
      <c r="L4582" s="79" t="e">
        <f>VLOOKUP(H4582,'Doctors Data'!$I:$J,2,FALSE)</f>
        <v>#N/A</v>
      </c>
    </row>
    <row r="4583" spans="12:12" x14ac:dyDescent="0.25">
      <c r="L4583" s="79" t="e">
        <f>VLOOKUP(H4583,'Doctors Data'!$I:$J,2,FALSE)</f>
        <v>#N/A</v>
      </c>
    </row>
    <row r="4584" spans="12:12" x14ac:dyDescent="0.25">
      <c r="L4584" s="79" t="e">
        <f>VLOOKUP(H4584,'Doctors Data'!$I:$J,2,FALSE)</f>
        <v>#N/A</v>
      </c>
    </row>
    <row r="4585" spans="12:12" x14ac:dyDescent="0.25">
      <c r="L4585" s="79" t="e">
        <f>VLOOKUP(H4585,'Doctors Data'!$I:$J,2,FALSE)</f>
        <v>#N/A</v>
      </c>
    </row>
    <row r="4586" spans="12:12" x14ac:dyDescent="0.25">
      <c r="L4586" s="79" t="e">
        <f>VLOOKUP(H4586,'Doctors Data'!$I:$J,2,FALSE)</f>
        <v>#N/A</v>
      </c>
    </row>
    <row r="4587" spans="12:12" x14ac:dyDescent="0.25">
      <c r="L4587" s="79" t="e">
        <f>VLOOKUP(H4587,'Doctors Data'!$I:$J,2,FALSE)</f>
        <v>#N/A</v>
      </c>
    </row>
    <row r="4588" spans="12:12" x14ac:dyDescent="0.25">
      <c r="L4588" s="79" t="e">
        <f>VLOOKUP(H4588,'Doctors Data'!$I:$J,2,FALSE)</f>
        <v>#N/A</v>
      </c>
    </row>
    <row r="4589" spans="12:12" x14ac:dyDescent="0.25">
      <c r="L4589" s="79" t="e">
        <f>VLOOKUP(H4589,'Doctors Data'!$I:$J,2,FALSE)</f>
        <v>#N/A</v>
      </c>
    </row>
    <row r="4590" spans="12:12" x14ac:dyDescent="0.25">
      <c r="L4590" s="79" t="e">
        <f>VLOOKUP(H4590,'Doctors Data'!$I:$J,2,FALSE)</f>
        <v>#N/A</v>
      </c>
    </row>
    <row r="4591" spans="12:12" x14ac:dyDescent="0.25">
      <c r="L4591" s="79" t="e">
        <f>VLOOKUP(H4591,'Doctors Data'!$I:$J,2,FALSE)</f>
        <v>#N/A</v>
      </c>
    </row>
    <row r="4592" spans="12:12" x14ac:dyDescent="0.25">
      <c r="L4592" s="79" t="e">
        <f>VLOOKUP(H4592,'Doctors Data'!$I:$J,2,FALSE)</f>
        <v>#N/A</v>
      </c>
    </row>
    <row r="4593" spans="12:12" x14ac:dyDescent="0.25">
      <c r="L4593" s="79" t="e">
        <f>VLOOKUP(H4593,'Doctors Data'!$I:$J,2,FALSE)</f>
        <v>#N/A</v>
      </c>
    </row>
    <row r="4594" spans="12:12" x14ac:dyDescent="0.25">
      <c r="L4594" s="79" t="e">
        <f>VLOOKUP(H4594,'Doctors Data'!$I:$J,2,FALSE)</f>
        <v>#N/A</v>
      </c>
    </row>
    <row r="4595" spans="12:12" x14ac:dyDescent="0.25">
      <c r="L4595" s="79" t="e">
        <f>VLOOKUP(H4595,'Doctors Data'!$I:$J,2,FALSE)</f>
        <v>#N/A</v>
      </c>
    </row>
    <row r="4596" spans="12:12" x14ac:dyDescent="0.25">
      <c r="L4596" s="79" t="e">
        <f>VLOOKUP(H4596,'Doctors Data'!$I:$J,2,FALSE)</f>
        <v>#N/A</v>
      </c>
    </row>
    <row r="4597" spans="12:12" x14ac:dyDescent="0.25">
      <c r="L4597" s="79" t="e">
        <f>VLOOKUP(H4597,'Doctors Data'!$I:$J,2,FALSE)</f>
        <v>#N/A</v>
      </c>
    </row>
    <row r="4598" spans="12:12" x14ac:dyDescent="0.25">
      <c r="L4598" s="79" t="e">
        <f>VLOOKUP(H4598,'Doctors Data'!$I:$J,2,FALSE)</f>
        <v>#N/A</v>
      </c>
    </row>
    <row r="4599" spans="12:12" x14ac:dyDescent="0.25">
      <c r="L4599" s="79" t="e">
        <f>VLOOKUP(H4599,'Doctors Data'!$I:$J,2,FALSE)</f>
        <v>#N/A</v>
      </c>
    </row>
    <row r="4600" spans="12:12" x14ac:dyDescent="0.25">
      <c r="L4600" s="79" t="e">
        <f>VLOOKUP(H4600,'Doctors Data'!$I:$J,2,FALSE)</f>
        <v>#N/A</v>
      </c>
    </row>
    <row r="4601" spans="12:12" x14ac:dyDescent="0.25">
      <c r="L4601" s="79" t="e">
        <f>VLOOKUP(H4601,'Doctors Data'!$I:$J,2,FALSE)</f>
        <v>#N/A</v>
      </c>
    </row>
    <row r="4602" spans="12:12" x14ac:dyDescent="0.25">
      <c r="L4602" s="79" t="e">
        <f>VLOOKUP(H4602,'Doctors Data'!$I:$J,2,FALSE)</f>
        <v>#N/A</v>
      </c>
    </row>
    <row r="4603" spans="12:12" x14ac:dyDescent="0.25">
      <c r="L4603" s="79" t="e">
        <f>VLOOKUP(H4603,'Doctors Data'!$I:$J,2,FALSE)</f>
        <v>#N/A</v>
      </c>
    </row>
    <row r="4604" spans="12:12" x14ac:dyDescent="0.25">
      <c r="L4604" s="79" t="e">
        <f>VLOOKUP(H4604,'Doctors Data'!$I:$J,2,FALSE)</f>
        <v>#N/A</v>
      </c>
    </row>
    <row r="4605" spans="12:12" x14ac:dyDescent="0.25">
      <c r="L4605" s="79" t="e">
        <f>VLOOKUP(H4605,'Doctors Data'!$I:$J,2,FALSE)</f>
        <v>#N/A</v>
      </c>
    </row>
    <row r="4606" spans="12:12" x14ac:dyDescent="0.25">
      <c r="L4606" s="79" t="e">
        <f>VLOOKUP(H4606,'Doctors Data'!$I:$J,2,FALSE)</f>
        <v>#N/A</v>
      </c>
    </row>
    <row r="4607" spans="12:12" x14ac:dyDescent="0.25">
      <c r="L4607" s="79" t="e">
        <f>VLOOKUP(H4607,'Doctors Data'!$I:$J,2,FALSE)</f>
        <v>#N/A</v>
      </c>
    </row>
    <row r="4608" spans="12:12" x14ac:dyDescent="0.25">
      <c r="L4608" s="79" t="e">
        <f>VLOOKUP(H4608,'Doctors Data'!$I:$J,2,FALSE)</f>
        <v>#N/A</v>
      </c>
    </row>
    <row r="4609" spans="12:12" x14ac:dyDescent="0.25">
      <c r="L4609" s="79" t="e">
        <f>VLOOKUP(H4609,'Doctors Data'!$I:$J,2,FALSE)</f>
        <v>#N/A</v>
      </c>
    </row>
    <row r="4610" spans="12:12" x14ac:dyDescent="0.25">
      <c r="L4610" s="79" t="e">
        <f>VLOOKUP(H4610,'Doctors Data'!$I:$J,2,FALSE)</f>
        <v>#N/A</v>
      </c>
    </row>
    <row r="4611" spans="12:12" x14ac:dyDescent="0.25">
      <c r="L4611" s="79" t="e">
        <f>VLOOKUP(H4611,'Doctors Data'!$I:$J,2,FALSE)</f>
        <v>#N/A</v>
      </c>
    </row>
    <row r="4612" spans="12:12" x14ac:dyDescent="0.25">
      <c r="L4612" s="79" t="e">
        <f>VLOOKUP(H4612,'Doctors Data'!$I:$J,2,FALSE)</f>
        <v>#N/A</v>
      </c>
    </row>
    <row r="4613" spans="12:12" x14ac:dyDescent="0.25">
      <c r="L4613" s="79" t="e">
        <f>VLOOKUP(H4613,'Doctors Data'!$I:$J,2,FALSE)</f>
        <v>#N/A</v>
      </c>
    </row>
    <row r="4614" spans="12:12" x14ac:dyDescent="0.25">
      <c r="L4614" s="79" t="e">
        <f>VLOOKUP(H4614,'Doctors Data'!$I:$J,2,FALSE)</f>
        <v>#N/A</v>
      </c>
    </row>
    <row r="4615" spans="12:12" x14ac:dyDescent="0.25">
      <c r="L4615" s="79" t="e">
        <f>VLOOKUP(H4615,'Doctors Data'!$I:$J,2,FALSE)</f>
        <v>#N/A</v>
      </c>
    </row>
    <row r="4616" spans="12:12" x14ac:dyDescent="0.25">
      <c r="L4616" s="79" t="e">
        <f>VLOOKUP(H4616,'Doctors Data'!$I:$J,2,FALSE)</f>
        <v>#N/A</v>
      </c>
    </row>
    <row r="4617" spans="12:12" x14ac:dyDescent="0.25">
      <c r="L4617" s="79" t="e">
        <f>VLOOKUP(H4617,'Doctors Data'!$I:$J,2,FALSE)</f>
        <v>#N/A</v>
      </c>
    </row>
    <row r="4618" spans="12:12" x14ac:dyDescent="0.25">
      <c r="L4618" s="79" t="e">
        <f>VLOOKUP(H4618,'Doctors Data'!$I:$J,2,FALSE)</f>
        <v>#N/A</v>
      </c>
    </row>
    <row r="4619" spans="12:12" x14ac:dyDescent="0.25">
      <c r="L4619" s="79" t="e">
        <f>VLOOKUP(H4619,'Doctors Data'!$I:$J,2,FALSE)</f>
        <v>#N/A</v>
      </c>
    </row>
    <row r="4620" spans="12:12" x14ac:dyDescent="0.25">
      <c r="L4620" s="79" t="e">
        <f>VLOOKUP(H4620,'Doctors Data'!$I:$J,2,FALSE)</f>
        <v>#N/A</v>
      </c>
    </row>
    <row r="4621" spans="12:12" x14ac:dyDescent="0.25">
      <c r="L4621" s="79" t="e">
        <f>VLOOKUP(H4621,'Doctors Data'!$I:$J,2,FALSE)</f>
        <v>#N/A</v>
      </c>
    </row>
    <row r="4622" spans="12:12" x14ac:dyDescent="0.25">
      <c r="L4622" s="79" t="e">
        <f>VLOOKUP(H4622,'Doctors Data'!$I:$J,2,FALSE)</f>
        <v>#N/A</v>
      </c>
    </row>
    <row r="4623" spans="12:12" x14ac:dyDescent="0.25">
      <c r="L4623" s="79" t="e">
        <f>VLOOKUP(H4623,'Doctors Data'!$I:$J,2,FALSE)</f>
        <v>#N/A</v>
      </c>
    </row>
    <row r="4624" spans="12:12" x14ac:dyDescent="0.25">
      <c r="L4624" s="79" t="e">
        <f>VLOOKUP(H4624,'Doctors Data'!$I:$J,2,FALSE)</f>
        <v>#N/A</v>
      </c>
    </row>
    <row r="4625" spans="12:12" x14ac:dyDescent="0.25">
      <c r="L4625" s="79" t="e">
        <f>VLOOKUP(H4625,'Doctors Data'!$I:$J,2,FALSE)</f>
        <v>#N/A</v>
      </c>
    </row>
    <row r="4626" spans="12:12" x14ac:dyDescent="0.25">
      <c r="L4626" s="79" t="e">
        <f>VLOOKUP(H4626,'Doctors Data'!$I:$J,2,FALSE)</f>
        <v>#N/A</v>
      </c>
    </row>
    <row r="4627" spans="12:12" x14ac:dyDescent="0.25">
      <c r="L4627" s="79" t="e">
        <f>VLOOKUP(H4627,'Doctors Data'!$I:$J,2,FALSE)</f>
        <v>#N/A</v>
      </c>
    </row>
    <row r="4628" spans="12:12" x14ac:dyDescent="0.25">
      <c r="L4628" s="79" t="e">
        <f>VLOOKUP(H4628,'Doctors Data'!$I:$J,2,FALSE)</f>
        <v>#N/A</v>
      </c>
    </row>
    <row r="4629" spans="12:12" x14ac:dyDescent="0.25">
      <c r="L4629" s="79" t="e">
        <f>VLOOKUP(H4629,'Doctors Data'!$I:$J,2,FALSE)</f>
        <v>#N/A</v>
      </c>
    </row>
    <row r="4630" spans="12:12" x14ac:dyDescent="0.25">
      <c r="L4630" s="79" t="e">
        <f>VLOOKUP(H4630,'Doctors Data'!$I:$J,2,FALSE)</f>
        <v>#N/A</v>
      </c>
    </row>
    <row r="4631" spans="12:12" x14ac:dyDescent="0.25">
      <c r="L4631" s="79" t="e">
        <f>VLOOKUP(H4631,'Doctors Data'!$I:$J,2,FALSE)</f>
        <v>#N/A</v>
      </c>
    </row>
    <row r="4632" spans="12:12" x14ac:dyDescent="0.25">
      <c r="L4632" s="79" t="e">
        <f>VLOOKUP(H4632,'Doctors Data'!$I:$J,2,FALSE)</f>
        <v>#N/A</v>
      </c>
    </row>
    <row r="4633" spans="12:12" x14ac:dyDescent="0.25">
      <c r="L4633" s="79" t="e">
        <f>VLOOKUP(H4633,'Doctors Data'!$I:$J,2,FALSE)</f>
        <v>#N/A</v>
      </c>
    </row>
    <row r="4634" spans="12:12" x14ac:dyDescent="0.25">
      <c r="L4634" s="79" t="e">
        <f>VLOOKUP(H4634,'Doctors Data'!$I:$J,2,FALSE)</f>
        <v>#N/A</v>
      </c>
    </row>
    <row r="4635" spans="12:12" x14ac:dyDescent="0.25">
      <c r="L4635" s="79" t="e">
        <f>VLOOKUP(H4635,'Doctors Data'!$I:$J,2,FALSE)</f>
        <v>#N/A</v>
      </c>
    </row>
    <row r="4636" spans="12:12" x14ac:dyDescent="0.25">
      <c r="L4636" s="79" t="e">
        <f>VLOOKUP(H4636,'Doctors Data'!$I:$J,2,FALSE)</f>
        <v>#N/A</v>
      </c>
    </row>
    <row r="4637" spans="12:12" x14ac:dyDescent="0.25">
      <c r="L4637" s="79" t="e">
        <f>VLOOKUP(H4637,'Doctors Data'!$I:$J,2,FALSE)</f>
        <v>#N/A</v>
      </c>
    </row>
    <row r="4638" spans="12:12" x14ac:dyDescent="0.25">
      <c r="L4638" s="79" t="e">
        <f>VLOOKUP(H4638,'Doctors Data'!$I:$J,2,FALSE)</f>
        <v>#N/A</v>
      </c>
    </row>
    <row r="4639" spans="12:12" x14ac:dyDescent="0.25">
      <c r="L4639" s="79" t="e">
        <f>VLOOKUP(H4639,'Doctors Data'!$I:$J,2,FALSE)</f>
        <v>#N/A</v>
      </c>
    </row>
    <row r="4640" spans="12:12" x14ac:dyDescent="0.25">
      <c r="L4640" s="79" t="e">
        <f>VLOOKUP(H4640,'Doctors Data'!$I:$J,2,FALSE)</f>
        <v>#N/A</v>
      </c>
    </row>
    <row r="4641" spans="12:12" x14ac:dyDescent="0.25">
      <c r="L4641" s="79" t="e">
        <f>VLOOKUP(H4641,'Doctors Data'!$I:$J,2,FALSE)</f>
        <v>#N/A</v>
      </c>
    </row>
    <row r="4642" spans="12:12" x14ac:dyDescent="0.25">
      <c r="L4642" s="79" t="e">
        <f>VLOOKUP(H4642,'Doctors Data'!$I:$J,2,FALSE)</f>
        <v>#N/A</v>
      </c>
    </row>
    <row r="4643" spans="12:12" x14ac:dyDescent="0.25">
      <c r="L4643" s="79" t="e">
        <f>VLOOKUP(H4643,'Doctors Data'!$I:$J,2,FALSE)</f>
        <v>#N/A</v>
      </c>
    </row>
    <row r="4644" spans="12:12" x14ac:dyDescent="0.25">
      <c r="L4644" s="79" t="e">
        <f>VLOOKUP(H4644,'Doctors Data'!$I:$J,2,FALSE)</f>
        <v>#N/A</v>
      </c>
    </row>
    <row r="4645" spans="12:12" x14ac:dyDescent="0.25">
      <c r="L4645" s="79" t="e">
        <f>VLOOKUP(H4645,'Doctors Data'!$I:$J,2,FALSE)</f>
        <v>#N/A</v>
      </c>
    </row>
    <row r="4646" spans="12:12" x14ac:dyDescent="0.25">
      <c r="L4646" s="79" t="e">
        <f>VLOOKUP(H4646,'Doctors Data'!$I:$J,2,FALSE)</f>
        <v>#N/A</v>
      </c>
    </row>
    <row r="4647" spans="12:12" x14ac:dyDescent="0.25">
      <c r="L4647" s="79" t="e">
        <f>VLOOKUP(H4647,'Doctors Data'!$I:$J,2,FALSE)</f>
        <v>#N/A</v>
      </c>
    </row>
    <row r="4648" spans="12:12" x14ac:dyDescent="0.25">
      <c r="L4648" s="79" t="e">
        <f>VLOOKUP(H4648,'Doctors Data'!$I:$J,2,FALSE)</f>
        <v>#N/A</v>
      </c>
    </row>
    <row r="4649" spans="12:12" x14ac:dyDescent="0.25">
      <c r="L4649" s="79" t="e">
        <f>VLOOKUP(H4649,'Doctors Data'!$I:$J,2,FALSE)</f>
        <v>#N/A</v>
      </c>
    </row>
    <row r="4650" spans="12:12" x14ac:dyDescent="0.25">
      <c r="L4650" s="79" t="e">
        <f>VLOOKUP(H4650,'Doctors Data'!$I:$J,2,FALSE)</f>
        <v>#N/A</v>
      </c>
    </row>
    <row r="4651" spans="12:12" x14ac:dyDescent="0.25">
      <c r="L4651" s="79" t="e">
        <f>VLOOKUP(H4651,'Doctors Data'!$I:$J,2,FALSE)</f>
        <v>#N/A</v>
      </c>
    </row>
    <row r="4652" spans="12:12" x14ac:dyDescent="0.25">
      <c r="L4652" s="79" t="e">
        <f>VLOOKUP(H4652,'Doctors Data'!$I:$J,2,FALSE)</f>
        <v>#N/A</v>
      </c>
    </row>
    <row r="4653" spans="12:12" x14ac:dyDescent="0.25">
      <c r="L4653" s="79" t="e">
        <f>VLOOKUP(H4653,'Doctors Data'!$I:$J,2,FALSE)</f>
        <v>#N/A</v>
      </c>
    </row>
    <row r="4654" spans="12:12" x14ac:dyDescent="0.25">
      <c r="L4654" s="79" t="e">
        <f>VLOOKUP(H4654,'Doctors Data'!$I:$J,2,FALSE)</f>
        <v>#N/A</v>
      </c>
    </row>
    <row r="4655" spans="12:12" x14ac:dyDescent="0.25">
      <c r="L4655" s="79" t="e">
        <f>VLOOKUP(H4655,'Doctors Data'!$I:$J,2,FALSE)</f>
        <v>#N/A</v>
      </c>
    </row>
    <row r="4656" spans="12:12" x14ac:dyDescent="0.25">
      <c r="L4656" s="79" t="e">
        <f>VLOOKUP(H4656,'Doctors Data'!$I:$J,2,FALSE)</f>
        <v>#N/A</v>
      </c>
    </row>
    <row r="4657" spans="12:12" x14ac:dyDescent="0.25">
      <c r="L4657" s="79" t="e">
        <f>VLOOKUP(H4657,'Doctors Data'!$I:$J,2,FALSE)</f>
        <v>#N/A</v>
      </c>
    </row>
    <row r="4658" spans="12:12" x14ac:dyDescent="0.25">
      <c r="L4658" s="79" t="e">
        <f>VLOOKUP(H4658,'Doctors Data'!$I:$J,2,FALSE)</f>
        <v>#N/A</v>
      </c>
    </row>
    <row r="4659" spans="12:12" x14ac:dyDescent="0.25">
      <c r="L4659" s="79" t="e">
        <f>VLOOKUP(H4659,'Doctors Data'!$I:$J,2,FALSE)</f>
        <v>#N/A</v>
      </c>
    </row>
    <row r="4660" spans="12:12" x14ac:dyDescent="0.25">
      <c r="L4660" s="79" t="e">
        <f>VLOOKUP(H4660,'Doctors Data'!$I:$J,2,FALSE)</f>
        <v>#N/A</v>
      </c>
    </row>
    <row r="4661" spans="12:12" x14ac:dyDescent="0.25">
      <c r="L4661" s="79" t="e">
        <f>VLOOKUP(H4661,'Doctors Data'!$I:$J,2,FALSE)</f>
        <v>#N/A</v>
      </c>
    </row>
    <row r="4662" spans="12:12" x14ac:dyDescent="0.25">
      <c r="L4662" s="79" t="e">
        <f>VLOOKUP(H4662,'Doctors Data'!$I:$J,2,FALSE)</f>
        <v>#N/A</v>
      </c>
    </row>
    <row r="4663" spans="12:12" x14ac:dyDescent="0.25">
      <c r="L4663" s="79" t="e">
        <f>VLOOKUP(H4663,'Doctors Data'!$I:$J,2,FALSE)</f>
        <v>#N/A</v>
      </c>
    </row>
    <row r="4664" spans="12:12" x14ac:dyDescent="0.25">
      <c r="L4664" s="79" t="e">
        <f>VLOOKUP(H4664,'Doctors Data'!$I:$J,2,FALSE)</f>
        <v>#N/A</v>
      </c>
    </row>
    <row r="4665" spans="12:12" x14ac:dyDescent="0.25">
      <c r="L4665" s="79" t="e">
        <f>VLOOKUP(H4665,'Doctors Data'!$I:$J,2,FALSE)</f>
        <v>#N/A</v>
      </c>
    </row>
    <row r="4666" spans="12:12" x14ac:dyDescent="0.25">
      <c r="L4666" s="79" t="e">
        <f>VLOOKUP(H4666,'Doctors Data'!$I:$J,2,FALSE)</f>
        <v>#N/A</v>
      </c>
    </row>
    <row r="4667" spans="12:12" x14ac:dyDescent="0.25">
      <c r="L4667" s="79" t="e">
        <f>VLOOKUP(H4667,'Doctors Data'!$I:$J,2,FALSE)</f>
        <v>#N/A</v>
      </c>
    </row>
    <row r="4668" spans="12:12" x14ac:dyDescent="0.25">
      <c r="L4668" s="79" t="e">
        <f>VLOOKUP(H4668,'Doctors Data'!$I:$J,2,FALSE)</f>
        <v>#N/A</v>
      </c>
    </row>
    <row r="4669" spans="12:12" x14ac:dyDescent="0.25">
      <c r="L4669" s="79" t="e">
        <f>VLOOKUP(H4669,'Doctors Data'!$I:$J,2,FALSE)</f>
        <v>#N/A</v>
      </c>
    </row>
    <row r="4670" spans="12:12" x14ac:dyDescent="0.25">
      <c r="L4670" s="79" t="e">
        <f>VLOOKUP(H4670,'Doctors Data'!$I:$J,2,FALSE)</f>
        <v>#N/A</v>
      </c>
    </row>
    <row r="4671" spans="12:12" x14ac:dyDescent="0.25">
      <c r="L4671" s="79" t="e">
        <f>VLOOKUP(H4671,'Doctors Data'!$I:$J,2,FALSE)</f>
        <v>#N/A</v>
      </c>
    </row>
    <row r="4672" spans="12:12" x14ac:dyDescent="0.25">
      <c r="L4672" s="79" t="e">
        <f>VLOOKUP(H4672,'Doctors Data'!$I:$J,2,FALSE)</f>
        <v>#N/A</v>
      </c>
    </row>
    <row r="4673" spans="12:12" x14ac:dyDescent="0.25">
      <c r="L4673" s="79" t="e">
        <f>VLOOKUP(H4673,'Doctors Data'!$I:$J,2,FALSE)</f>
        <v>#N/A</v>
      </c>
    </row>
    <row r="4674" spans="12:12" x14ac:dyDescent="0.25">
      <c r="L4674" s="79" t="e">
        <f>VLOOKUP(H4674,'Doctors Data'!$I:$J,2,FALSE)</f>
        <v>#N/A</v>
      </c>
    </row>
    <row r="4675" spans="12:12" x14ac:dyDescent="0.25">
      <c r="L4675" s="79" t="e">
        <f>VLOOKUP(H4675,'Doctors Data'!$I:$J,2,FALSE)</f>
        <v>#N/A</v>
      </c>
    </row>
    <row r="4676" spans="12:12" x14ac:dyDescent="0.25">
      <c r="L4676" s="79" t="e">
        <f>VLOOKUP(H4676,'Doctors Data'!$I:$J,2,FALSE)</f>
        <v>#N/A</v>
      </c>
    </row>
    <row r="4677" spans="12:12" x14ac:dyDescent="0.25">
      <c r="L4677" s="79" t="e">
        <f>VLOOKUP(H4677,'Doctors Data'!$I:$J,2,FALSE)</f>
        <v>#N/A</v>
      </c>
    </row>
    <row r="4678" spans="12:12" x14ac:dyDescent="0.25">
      <c r="L4678" s="79" t="e">
        <f>VLOOKUP(H4678,'Doctors Data'!$I:$J,2,FALSE)</f>
        <v>#N/A</v>
      </c>
    </row>
    <row r="4679" spans="12:12" x14ac:dyDescent="0.25">
      <c r="L4679" s="79" t="e">
        <f>VLOOKUP(H4679,'Doctors Data'!$I:$J,2,FALSE)</f>
        <v>#N/A</v>
      </c>
    </row>
    <row r="4680" spans="12:12" x14ac:dyDescent="0.25">
      <c r="L4680" s="79" t="e">
        <f>VLOOKUP(H4680,'Doctors Data'!$I:$J,2,FALSE)</f>
        <v>#N/A</v>
      </c>
    </row>
    <row r="4681" spans="12:12" x14ac:dyDescent="0.25">
      <c r="L4681" s="79" t="e">
        <f>VLOOKUP(H4681,'Doctors Data'!$I:$J,2,FALSE)</f>
        <v>#N/A</v>
      </c>
    </row>
    <row r="4682" spans="12:12" x14ac:dyDescent="0.25">
      <c r="L4682" s="79" t="e">
        <f>VLOOKUP(H4682,'Doctors Data'!$I:$J,2,FALSE)</f>
        <v>#N/A</v>
      </c>
    </row>
    <row r="4683" spans="12:12" x14ac:dyDescent="0.25">
      <c r="L4683" s="79" t="e">
        <f>VLOOKUP(H4683,'Doctors Data'!$I:$J,2,FALSE)</f>
        <v>#N/A</v>
      </c>
    </row>
    <row r="4684" spans="12:12" x14ac:dyDescent="0.25">
      <c r="L4684" s="79" t="e">
        <f>VLOOKUP(H4684,'Doctors Data'!$I:$J,2,FALSE)</f>
        <v>#N/A</v>
      </c>
    </row>
    <row r="4685" spans="12:12" x14ac:dyDescent="0.25">
      <c r="L4685" s="79" t="e">
        <f>VLOOKUP(H4685,'Doctors Data'!$I:$J,2,FALSE)</f>
        <v>#N/A</v>
      </c>
    </row>
    <row r="4686" spans="12:12" x14ac:dyDescent="0.25">
      <c r="L4686" s="79" t="e">
        <f>VLOOKUP(H4686,'Doctors Data'!$I:$J,2,FALSE)</f>
        <v>#N/A</v>
      </c>
    </row>
    <row r="4687" spans="12:12" x14ac:dyDescent="0.25">
      <c r="L4687" s="79" t="e">
        <f>VLOOKUP(H4687,'Doctors Data'!$I:$J,2,FALSE)</f>
        <v>#N/A</v>
      </c>
    </row>
    <row r="4688" spans="12:12" x14ac:dyDescent="0.25">
      <c r="L4688" s="79" t="e">
        <f>VLOOKUP(H4688,'Doctors Data'!$I:$J,2,FALSE)</f>
        <v>#N/A</v>
      </c>
    </row>
    <row r="4689" spans="12:12" x14ac:dyDescent="0.25">
      <c r="L4689" s="79" t="e">
        <f>VLOOKUP(H4689,'Doctors Data'!$I:$J,2,FALSE)</f>
        <v>#N/A</v>
      </c>
    </row>
    <row r="4690" spans="12:12" x14ac:dyDescent="0.25">
      <c r="L4690" s="79" t="e">
        <f>VLOOKUP(H4690,'Doctors Data'!$I:$J,2,FALSE)</f>
        <v>#N/A</v>
      </c>
    </row>
    <row r="4691" spans="12:12" x14ac:dyDescent="0.25">
      <c r="L4691" s="79" t="e">
        <f>VLOOKUP(H4691,'Doctors Data'!$I:$J,2,FALSE)</f>
        <v>#N/A</v>
      </c>
    </row>
    <row r="4692" spans="12:12" x14ac:dyDescent="0.25">
      <c r="L4692" s="79" t="e">
        <f>VLOOKUP(H4692,'Doctors Data'!$I:$J,2,FALSE)</f>
        <v>#N/A</v>
      </c>
    </row>
    <row r="4693" spans="12:12" x14ac:dyDescent="0.25">
      <c r="L4693" s="79" t="e">
        <f>VLOOKUP(H4693,'Doctors Data'!$I:$J,2,FALSE)</f>
        <v>#N/A</v>
      </c>
    </row>
    <row r="4694" spans="12:12" x14ac:dyDescent="0.25">
      <c r="L4694" s="79" t="e">
        <f>VLOOKUP(H4694,'Doctors Data'!$I:$J,2,FALSE)</f>
        <v>#N/A</v>
      </c>
    </row>
    <row r="4695" spans="12:12" x14ac:dyDescent="0.25">
      <c r="L4695" s="79" t="e">
        <f>VLOOKUP(H4695,'Doctors Data'!$I:$J,2,FALSE)</f>
        <v>#N/A</v>
      </c>
    </row>
    <row r="4696" spans="12:12" x14ac:dyDescent="0.25">
      <c r="L4696" s="79" t="e">
        <f>VLOOKUP(H4696,'Doctors Data'!$I:$J,2,FALSE)</f>
        <v>#N/A</v>
      </c>
    </row>
    <row r="4697" spans="12:12" x14ac:dyDescent="0.25">
      <c r="L4697" s="79" t="e">
        <f>VLOOKUP(H4697,'Doctors Data'!$I:$J,2,FALSE)</f>
        <v>#N/A</v>
      </c>
    </row>
    <row r="4698" spans="12:12" x14ac:dyDescent="0.25">
      <c r="L4698" s="79" t="e">
        <f>VLOOKUP(H4698,'Doctors Data'!$I:$J,2,FALSE)</f>
        <v>#N/A</v>
      </c>
    </row>
    <row r="4699" spans="12:12" x14ac:dyDescent="0.25">
      <c r="L4699" s="79" t="e">
        <f>VLOOKUP(H4699,'Doctors Data'!$I:$J,2,FALSE)</f>
        <v>#N/A</v>
      </c>
    </row>
    <row r="4700" spans="12:12" x14ac:dyDescent="0.25">
      <c r="L4700" s="79" t="e">
        <f>VLOOKUP(H4700,'Doctors Data'!$I:$J,2,FALSE)</f>
        <v>#N/A</v>
      </c>
    </row>
    <row r="4701" spans="12:12" x14ac:dyDescent="0.25">
      <c r="L4701" s="79" t="e">
        <f>VLOOKUP(H4701,'Doctors Data'!$I:$J,2,FALSE)</f>
        <v>#N/A</v>
      </c>
    </row>
    <row r="4702" spans="12:12" x14ac:dyDescent="0.25">
      <c r="L4702" s="79" t="e">
        <f>VLOOKUP(H4702,'Doctors Data'!$I:$J,2,FALSE)</f>
        <v>#N/A</v>
      </c>
    </row>
    <row r="4703" spans="12:12" x14ac:dyDescent="0.25">
      <c r="L4703" s="79" t="e">
        <f>VLOOKUP(H4703,'Doctors Data'!$I:$J,2,FALSE)</f>
        <v>#N/A</v>
      </c>
    </row>
    <row r="4704" spans="12:12" x14ac:dyDescent="0.25">
      <c r="L4704" s="79" t="e">
        <f>VLOOKUP(H4704,'Doctors Data'!$I:$J,2,FALSE)</f>
        <v>#N/A</v>
      </c>
    </row>
    <row r="4705" spans="12:12" x14ac:dyDescent="0.25">
      <c r="L4705" s="79" t="e">
        <f>VLOOKUP(H4705,'Doctors Data'!$I:$J,2,FALSE)</f>
        <v>#N/A</v>
      </c>
    </row>
    <row r="4706" spans="12:12" x14ac:dyDescent="0.25">
      <c r="L4706" s="79" t="e">
        <f>VLOOKUP(H4706,'Doctors Data'!$I:$J,2,FALSE)</f>
        <v>#N/A</v>
      </c>
    </row>
    <row r="4707" spans="12:12" x14ac:dyDescent="0.25">
      <c r="L4707" s="79" t="e">
        <f>VLOOKUP(H4707,'Doctors Data'!$I:$J,2,FALSE)</f>
        <v>#N/A</v>
      </c>
    </row>
    <row r="4708" spans="12:12" x14ac:dyDescent="0.25">
      <c r="L4708" s="79" t="e">
        <f>VLOOKUP(H4708,'Doctors Data'!$I:$J,2,FALSE)</f>
        <v>#N/A</v>
      </c>
    </row>
    <row r="4709" spans="12:12" x14ac:dyDescent="0.25">
      <c r="L4709" s="79" t="e">
        <f>VLOOKUP(H4709,'Doctors Data'!$I:$J,2,FALSE)</f>
        <v>#N/A</v>
      </c>
    </row>
    <row r="4710" spans="12:12" x14ac:dyDescent="0.25">
      <c r="L4710" s="79" t="e">
        <f>VLOOKUP(H4710,'Doctors Data'!$I:$J,2,FALSE)</f>
        <v>#N/A</v>
      </c>
    </row>
    <row r="4711" spans="12:12" x14ac:dyDescent="0.25">
      <c r="L4711" s="79" t="e">
        <f>VLOOKUP(H4711,'Doctors Data'!$I:$J,2,FALSE)</f>
        <v>#N/A</v>
      </c>
    </row>
    <row r="4712" spans="12:12" x14ac:dyDescent="0.25">
      <c r="L4712" s="79" t="e">
        <f>VLOOKUP(H4712,'Doctors Data'!$I:$J,2,FALSE)</f>
        <v>#N/A</v>
      </c>
    </row>
    <row r="4713" spans="12:12" x14ac:dyDescent="0.25">
      <c r="L4713" s="79" t="e">
        <f>VLOOKUP(H4713,'Doctors Data'!$I:$J,2,FALSE)</f>
        <v>#N/A</v>
      </c>
    </row>
    <row r="4714" spans="12:12" x14ac:dyDescent="0.25">
      <c r="L4714" s="79" t="e">
        <f>VLOOKUP(H4714,'Doctors Data'!$I:$J,2,FALSE)</f>
        <v>#N/A</v>
      </c>
    </row>
    <row r="4715" spans="12:12" x14ac:dyDescent="0.25">
      <c r="L4715" s="79" t="e">
        <f>VLOOKUP(H4715,'Doctors Data'!$I:$J,2,FALSE)</f>
        <v>#N/A</v>
      </c>
    </row>
    <row r="4716" spans="12:12" x14ac:dyDescent="0.25">
      <c r="L4716" s="79" t="e">
        <f>VLOOKUP(H4716,'Doctors Data'!$I:$J,2,FALSE)</f>
        <v>#N/A</v>
      </c>
    </row>
    <row r="4717" spans="12:12" x14ac:dyDescent="0.25">
      <c r="L4717" s="79" t="e">
        <f>VLOOKUP(H4717,'Doctors Data'!$I:$J,2,FALSE)</f>
        <v>#N/A</v>
      </c>
    </row>
    <row r="4718" spans="12:12" x14ac:dyDescent="0.25">
      <c r="L4718" s="79" t="e">
        <f>VLOOKUP(H4718,'Doctors Data'!$I:$J,2,FALSE)</f>
        <v>#N/A</v>
      </c>
    </row>
    <row r="4719" spans="12:12" x14ac:dyDescent="0.25">
      <c r="L4719" s="79" t="e">
        <f>VLOOKUP(H4719,'Doctors Data'!$I:$J,2,FALSE)</f>
        <v>#N/A</v>
      </c>
    </row>
    <row r="4720" spans="12:12" x14ac:dyDescent="0.25">
      <c r="L4720" s="79" t="e">
        <f>VLOOKUP(H4720,'Doctors Data'!$I:$J,2,FALSE)</f>
        <v>#N/A</v>
      </c>
    </row>
    <row r="4721" spans="12:12" x14ac:dyDescent="0.25">
      <c r="L4721" s="79" t="e">
        <f>VLOOKUP(H4721,'Doctors Data'!$I:$J,2,FALSE)</f>
        <v>#N/A</v>
      </c>
    </row>
    <row r="4722" spans="12:12" x14ac:dyDescent="0.25">
      <c r="L4722" s="79" t="e">
        <f>VLOOKUP(H4722,'Doctors Data'!$I:$J,2,FALSE)</f>
        <v>#N/A</v>
      </c>
    </row>
    <row r="4723" spans="12:12" x14ac:dyDescent="0.25">
      <c r="L4723" s="79" t="e">
        <f>VLOOKUP(H4723,'Doctors Data'!$I:$J,2,FALSE)</f>
        <v>#N/A</v>
      </c>
    </row>
    <row r="4724" spans="12:12" x14ac:dyDescent="0.25">
      <c r="L4724" s="79" t="e">
        <f>VLOOKUP(H4724,'Doctors Data'!$I:$J,2,FALSE)</f>
        <v>#N/A</v>
      </c>
    </row>
    <row r="4725" spans="12:12" x14ac:dyDescent="0.25">
      <c r="L4725" s="79" t="e">
        <f>VLOOKUP(H4725,'Doctors Data'!$I:$J,2,FALSE)</f>
        <v>#N/A</v>
      </c>
    </row>
    <row r="4726" spans="12:12" x14ac:dyDescent="0.25">
      <c r="L4726" s="79" t="e">
        <f>VLOOKUP(H4726,'Doctors Data'!$I:$J,2,FALSE)</f>
        <v>#N/A</v>
      </c>
    </row>
    <row r="4727" spans="12:12" x14ac:dyDescent="0.25">
      <c r="L4727" s="79" t="e">
        <f>VLOOKUP(H4727,'Doctors Data'!$I:$J,2,FALSE)</f>
        <v>#N/A</v>
      </c>
    </row>
    <row r="4728" spans="12:12" x14ac:dyDescent="0.25">
      <c r="L4728" s="79" t="e">
        <f>VLOOKUP(H4728,'Doctors Data'!$I:$J,2,FALSE)</f>
        <v>#N/A</v>
      </c>
    </row>
    <row r="4729" spans="12:12" x14ac:dyDescent="0.25">
      <c r="L4729" s="79" t="e">
        <f>VLOOKUP(H4729,'Doctors Data'!$I:$J,2,FALSE)</f>
        <v>#N/A</v>
      </c>
    </row>
    <row r="4730" spans="12:12" x14ac:dyDescent="0.25">
      <c r="L4730" s="79" t="e">
        <f>VLOOKUP(H4730,'Doctors Data'!$I:$J,2,FALSE)</f>
        <v>#N/A</v>
      </c>
    </row>
    <row r="4731" spans="12:12" x14ac:dyDescent="0.25">
      <c r="L4731" s="79" t="e">
        <f>VLOOKUP(H4731,'Doctors Data'!$I:$J,2,FALSE)</f>
        <v>#N/A</v>
      </c>
    </row>
    <row r="4732" spans="12:12" x14ac:dyDescent="0.25">
      <c r="L4732" s="79" t="e">
        <f>VLOOKUP(H4732,'Doctors Data'!$I:$J,2,FALSE)</f>
        <v>#N/A</v>
      </c>
    </row>
    <row r="4733" spans="12:12" x14ac:dyDescent="0.25">
      <c r="L4733" s="79" t="e">
        <f>VLOOKUP(H4733,'Doctors Data'!$I:$J,2,FALSE)</f>
        <v>#N/A</v>
      </c>
    </row>
    <row r="4734" spans="12:12" x14ac:dyDescent="0.25">
      <c r="L4734" s="79" t="e">
        <f>VLOOKUP(H4734,'Doctors Data'!$I:$J,2,FALSE)</f>
        <v>#N/A</v>
      </c>
    </row>
    <row r="4735" spans="12:12" x14ac:dyDescent="0.25">
      <c r="L4735" s="79" t="e">
        <f>VLOOKUP(H4735,'Doctors Data'!$I:$J,2,FALSE)</f>
        <v>#N/A</v>
      </c>
    </row>
    <row r="4736" spans="12:12" x14ac:dyDescent="0.25">
      <c r="L4736" s="79" t="e">
        <f>VLOOKUP(H4736,'Doctors Data'!$I:$J,2,FALSE)</f>
        <v>#N/A</v>
      </c>
    </row>
    <row r="4737" spans="12:12" x14ac:dyDescent="0.25">
      <c r="L4737" s="79" t="e">
        <f>VLOOKUP(H4737,'Doctors Data'!$I:$J,2,FALSE)</f>
        <v>#N/A</v>
      </c>
    </row>
    <row r="4738" spans="12:12" x14ac:dyDescent="0.25">
      <c r="L4738" s="79" t="e">
        <f>VLOOKUP(H4738,'Doctors Data'!$I:$J,2,FALSE)</f>
        <v>#N/A</v>
      </c>
    </row>
    <row r="4739" spans="12:12" x14ac:dyDescent="0.25">
      <c r="L4739" s="79" t="e">
        <f>VLOOKUP(H4739,'Doctors Data'!$I:$J,2,FALSE)</f>
        <v>#N/A</v>
      </c>
    </row>
    <row r="4740" spans="12:12" x14ac:dyDescent="0.25">
      <c r="L4740" s="79" t="e">
        <f>VLOOKUP(H4740,'Doctors Data'!$I:$J,2,FALSE)</f>
        <v>#N/A</v>
      </c>
    </row>
    <row r="4741" spans="12:12" x14ac:dyDescent="0.25">
      <c r="L4741" s="79" t="e">
        <f>VLOOKUP(H4741,'Doctors Data'!$I:$J,2,FALSE)</f>
        <v>#N/A</v>
      </c>
    </row>
    <row r="4742" spans="12:12" x14ac:dyDescent="0.25">
      <c r="L4742" s="79" t="e">
        <f>VLOOKUP(H4742,'Doctors Data'!$I:$J,2,FALSE)</f>
        <v>#N/A</v>
      </c>
    </row>
    <row r="4743" spans="12:12" x14ac:dyDescent="0.25">
      <c r="L4743" s="79" t="e">
        <f>VLOOKUP(H4743,'Doctors Data'!$I:$J,2,FALSE)</f>
        <v>#N/A</v>
      </c>
    </row>
    <row r="4744" spans="12:12" x14ac:dyDescent="0.25">
      <c r="L4744" s="79" t="e">
        <f>VLOOKUP(H4744,'Doctors Data'!$I:$J,2,FALSE)</f>
        <v>#N/A</v>
      </c>
    </row>
    <row r="4745" spans="12:12" x14ac:dyDescent="0.25">
      <c r="L4745" s="79" t="e">
        <f>VLOOKUP(H4745,'Doctors Data'!$I:$J,2,FALSE)</f>
        <v>#N/A</v>
      </c>
    </row>
    <row r="4746" spans="12:12" x14ac:dyDescent="0.25">
      <c r="L4746" s="79" t="e">
        <f>VLOOKUP(H4746,'Doctors Data'!$I:$J,2,FALSE)</f>
        <v>#N/A</v>
      </c>
    </row>
    <row r="4747" spans="12:12" x14ac:dyDescent="0.25">
      <c r="L4747" s="79" t="e">
        <f>VLOOKUP(H4747,'Doctors Data'!$I:$J,2,FALSE)</f>
        <v>#N/A</v>
      </c>
    </row>
    <row r="4748" spans="12:12" x14ac:dyDescent="0.25">
      <c r="L4748" s="79" t="e">
        <f>VLOOKUP(H4748,'Doctors Data'!$I:$J,2,FALSE)</f>
        <v>#N/A</v>
      </c>
    </row>
    <row r="4749" spans="12:12" x14ac:dyDescent="0.25">
      <c r="L4749" s="79" t="e">
        <f>VLOOKUP(H4749,'Doctors Data'!$I:$J,2,FALSE)</f>
        <v>#N/A</v>
      </c>
    </row>
    <row r="4750" spans="12:12" x14ac:dyDescent="0.25">
      <c r="L4750" s="79" t="e">
        <f>VLOOKUP(H4750,'Doctors Data'!$I:$J,2,FALSE)</f>
        <v>#N/A</v>
      </c>
    </row>
    <row r="4751" spans="12:12" x14ac:dyDescent="0.25">
      <c r="L4751" s="79" t="e">
        <f>VLOOKUP(H4751,'Doctors Data'!$I:$J,2,FALSE)</f>
        <v>#N/A</v>
      </c>
    </row>
    <row r="4752" spans="12:12" x14ac:dyDescent="0.25">
      <c r="L4752" s="79" t="e">
        <f>VLOOKUP(H4752,'Doctors Data'!$I:$J,2,FALSE)</f>
        <v>#N/A</v>
      </c>
    </row>
    <row r="4753" spans="12:12" x14ac:dyDescent="0.25">
      <c r="L4753" s="79" t="e">
        <f>VLOOKUP(H4753,'Doctors Data'!$I:$J,2,FALSE)</f>
        <v>#N/A</v>
      </c>
    </row>
    <row r="4754" spans="12:12" x14ac:dyDescent="0.25">
      <c r="L4754" s="79" t="e">
        <f>VLOOKUP(H4754,'Doctors Data'!$I:$J,2,FALSE)</f>
        <v>#N/A</v>
      </c>
    </row>
    <row r="4755" spans="12:12" x14ac:dyDescent="0.25">
      <c r="L4755" s="79" t="e">
        <f>VLOOKUP(H4755,'Doctors Data'!$I:$J,2,FALSE)</f>
        <v>#N/A</v>
      </c>
    </row>
    <row r="4756" spans="12:12" x14ac:dyDescent="0.25">
      <c r="L4756" s="79" t="e">
        <f>VLOOKUP(H4756,'Doctors Data'!$I:$J,2,FALSE)</f>
        <v>#N/A</v>
      </c>
    </row>
    <row r="4757" spans="12:12" x14ac:dyDescent="0.25">
      <c r="L4757" s="79" t="e">
        <f>VLOOKUP(H4757,'Doctors Data'!$I:$J,2,FALSE)</f>
        <v>#N/A</v>
      </c>
    </row>
    <row r="4758" spans="12:12" x14ac:dyDescent="0.25">
      <c r="L4758" s="79" t="e">
        <f>VLOOKUP(H4758,'Doctors Data'!$I:$J,2,FALSE)</f>
        <v>#N/A</v>
      </c>
    </row>
    <row r="4759" spans="12:12" x14ac:dyDescent="0.25">
      <c r="L4759" s="79" t="e">
        <f>VLOOKUP(H4759,'Doctors Data'!$I:$J,2,FALSE)</f>
        <v>#N/A</v>
      </c>
    </row>
    <row r="4760" spans="12:12" x14ac:dyDescent="0.25">
      <c r="L4760" s="79" t="e">
        <f>VLOOKUP(H4760,'Doctors Data'!$I:$J,2,FALSE)</f>
        <v>#N/A</v>
      </c>
    </row>
    <row r="4761" spans="12:12" x14ac:dyDescent="0.25">
      <c r="L4761" s="79" t="e">
        <f>VLOOKUP(H4761,'Doctors Data'!$I:$J,2,FALSE)</f>
        <v>#N/A</v>
      </c>
    </row>
    <row r="4762" spans="12:12" x14ac:dyDescent="0.25">
      <c r="L4762" s="79" t="e">
        <f>VLOOKUP(H4762,'Doctors Data'!$I:$J,2,FALSE)</f>
        <v>#N/A</v>
      </c>
    </row>
    <row r="4763" spans="12:12" x14ac:dyDescent="0.25">
      <c r="L4763" s="79" t="e">
        <f>VLOOKUP(H4763,'Doctors Data'!$I:$J,2,FALSE)</f>
        <v>#N/A</v>
      </c>
    </row>
    <row r="4764" spans="12:12" x14ac:dyDescent="0.25">
      <c r="L4764" s="79" t="e">
        <f>VLOOKUP(H4764,'Doctors Data'!$I:$J,2,FALSE)</f>
        <v>#N/A</v>
      </c>
    </row>
    <row r="4765" spans="12:12" x14ac:dyDescent="0.25">
      <c r="L4765" s="79" t="e">
        <f>VLOOKUP(H4765,'Doctors Data'!$I:$J,2,FALSE)</f>
        <v>#N/A</v>
      </c>
    </row>
    <row r="4766" spans="12:12" x14ac:dyDescent="0.25">
      <c r="L4766" s="79" t="e">
        <f>VLOOKUP(H4766,'Doctors Data'!$I:$J,2,FALSE)</f>
        <v>#N/A</v>
      </c>
    </row>
    <row r="4767" spans="12:12" x14ac:dyDescent="0.25">
      <c r="L4767" s="79" t="e">
        <f>VLOOKUP(H4767,'Doctors Data'!$I:$J,2,FALSE)</f>
        <v>#N/A</v>
      </c>
    </row>
    <row r="4768" spans="12:12" x14ac:dyDescent="0.25">
      <c r="L4768" s="79" t="e">
        <f>VLOOKUP(H4768,'Doctors Data'!$I:$J,2,FALSE)</f>
        <v>#N/A</v>
      </c>
    </row>
    <row r="4769" spans="12:12" x14ac:dyDescent="0.25">
      <c r="L4769" s="79" t="e">
        <f>VLOOKUP(H4769,'Doctors Data'!$I:$J,2,FALSE)</f>
        <v>#N/A</v>
      </c>
    </row>
    <row r="4770" spans="12:12" x14ac:dyDescent="0.25">
      <c r="L4770" s="79" t="e">
        <f>VLOOKUP(H4770,'Doctors Data'!$I:$J,2,FALSE)</f>
        <v>#N/A</v>
      </c>
    </row>
    <row r="4771" spans="12:12" x14ac:dyDescent="0.25">
      <c r="L4771" s="79" t="e">
        <f>VLOOKUP(H4771,'Doctors Data'!$I:$J,2,FALSE)</f>
        <v>#N/A</v>
      </c>
    </row>
    <row r="4772" spans="12:12" x14ac:dyDescent="0.25">
      <c r="L4772" s="79" t="e">
        <f>VLOOKUP(H4772,'Doctors Data'!$I:$J,2,FALSE)</f>
        <v>#N/A</v>
      </c>
    </row>
    <row r="4773" spans="12:12" x14ac:dyDescent="0.25">
      <c r="L4773" s="79" t="e">
        <f>VLOOKUP(H4773,'Doctors Data'!$I:$J,2,FALSE)</f>
        <v>#N/A</v>
      </c>
    </row>
    <row r="4774" spans="12:12" x14ac:dyDescent="0.25">
      <c r="L4774" s="79" t="e">
        <f>VLOOKUP(H4774,'Doctors Data'!$I:$J,2,FALSE)</f>
        <v>#N/A</v>
      </c>
    </row>
    <row r="4775" spans="12:12" x14ac:dyDescent="0.25">
      <c r="L4775" s="79" t="e">
        <f>VLOOKUP(H4775,'Doctors Data'!$I:$J,2,FALSE)</f>
        <v>#N/A</v>
      </c>
    </row>
    <row r="4776" spans="12:12" x14ac:dyDescent="0.25">
      <c r="L4776" s="79" t="e">
        <f>VLOOKUP(H4776,'Doctors Data'!$I:$J,2,FALSE)</f>
        <v>#N/A</v>
      </c>
    </row>
    <row r="4777" spans="12:12" x14ac:dyDescent="0.25">
      <c r="L4777" s="79" t="e">
        <f>VLOOKUP(H4777,'Doctors Data'!$I:$J,2,FALSE)</f>
        <v>#N/A</v>
      </c>
    </row>
    <row r="4778" spans="12:12" x14ac:dyDescent="0.25">
      <c r="L4778" s="79" t="e">
        <f>VLOOKUP(H4778,'Doctors Data'!$I:$J,2,FALSE)</f>
        <v>#N/A</v>
      </c>
    </row>
    <row r="4779" spans="12:12" x14ac:dyDescent="0.25">
      <c r="L4779" s="79" t="e">
        <f>VLOOKUP(H4779,'Doctors Data'!$I:$J,2,FALSE)</f>
        <v>#N/A</v>
      </c>
    </row>
    <row r="4780" spans="12:12" x14ac:dyDescent="0.25">
      <c r="L4780" s="79" t="e">
        <f>VLOOKUP(H4780,'Doctors Data'!$I:$J,2,FALSE)</f>
        <v>#N/A</v>
      </c>
    </row>
    <row r="4781" spans="12:12" x14ac:dyDescent="0.25">
      <c r="L4781" s="79" t="e">
        <f>VLOOKUP(H4781,'Doctors Data'!$I:$J,2,FALSE)</f>
        <v>#N/A</v>
      </c>
    </row>
    <row r="4782" spans="12:12" x14ac:dyDescent="0.25">
      <c r="L4782" s="79" t="e">
        <f>VLOOKUP(H4782,'Doctors Data'!$I:$J,2,FALSE)</f>
        <v>#N/A</v>
      </c>
    </row>
    <row r="4783" spans="12:12" x14ac:dyDescent="0.25">
      <c r="L4783" s="79" t="e">
        <f>VLOOKUP(H4783,'Doctors Data'!$I:$J,2,FALSE)</f>
        <v>#N/A</v>
      </c>
    </row>
    <row r="4784" spans="12:12" x14ac:dyDescent="0.25">
      <c r="L4784" s="79" t="e">
        <f>VLOOKUP(H4784,'Doctors Data'!$I:$J,2,FALSE)</f>
        <v>#N/A</v>
      </c>
    </row>
    <row r="4785" spans="12:12" x14ac:dyDescent="0.25">
      <c r="L4785" s="79" t="e">
        <f>VLOOKUP(H4785,'Doctors Data'!$I:$J,2,FALSE)</f>
        <v>#N/A</v>
      </c>
    </row>
    <row r="4786" spans="12:12" x14ac:dyDescent="0.25">
      <c r="L4786" s="79" t="e">
        <f>VLOOKUP(H4786,'Doctors Data'!$I:$J,2,FALSE)</f>
        <v>#N/A</v>
      </c>
    </row>
    <row r="4787" spans="12:12" x14ac:dyDescent="0.25">
      <c r="L4787" s="79" t="e">
        <f>VLOOKUP(H4787,'Doctors Data'!$I:$J,2,FALSE)</f>
        <v>#N/A</v>
      </c>
    </row>
    <row r="4788" spans="12:12" x14ac:dyDescent="0.25">
      <c r="L4788" s="79" t="e">
        <f>VLOOKUP(H4788,'Doctors Data'!$I:$J,2,FALSE)</f>
        <v>#N/A</v>
      </c>
    </row>
    <row r="4789" spans="12:12" x14ac:dyDescent="0.25">
      <c r="L4789" s="79" t="e">
        <f>VLOOKUP(H4789,'Doctors Data'!$I:$J,2,FALSE)</f>
        <v>#N/A</v>
      </c>
    </row>
    <row r="4790" spans="12:12" x14ac:dyDescent="0.25">
      <c r="L4790" s="79" t="e">
        <f>VLOOKUP(H4790,'Doctors Data'!$I:$J,2,FALSE)</f>
        <v>#N/A</v>
      </c>
    </row>
    <row r="4791" spans="12:12" x14ac:dyDescent="0.25">
      <c r="L4791" s="79" t="e">
        <f>VLOOKUP(H4791,'Doctors Data'!$I:$J,2,FALSE)</f>
        <v>#N/A</v>
      </c>
    </row>
    <row r="4792" spans="12:12" x14ac:dyDescent="0.25">
      <c r="L4792" s="79" t="e">
        <f>VLOOKUP(H4792,'Doctors Data'!$I:$J,2,FALSE)</f>
        <v>#N/A</v>
      </c>
    </row>
    <row r="4793" spans="12:12" x14ac:dyDescent="0.25">
      <c r="L4793" s="79" t="e">
        <f>VLOOKUP(H4793,'Doctors Data'!$I:$J,2,FALSE)</f>
        <v>#N/A</v>
      </c>
    </row>
    <row r="4794" spans="12:12" x14ac:dyDescent="0.25">
      <c r="L4794" s="79" t="e">
        <f>VLOOKUP(H4794,'Doctors Data'!$I:$J,2,FALSE)</f>
        <v>#N/A</v>
      </c>
    </row>
    <row r="4795" spans="12:12" x14ac:dyDescent="0.25">
      <c r="L4795" s="79" t="e">
        <f>VLOOKUP(H4795,'Doctors Data'!$I:$J,2,FALSE)</f>
        <v>#N/A</v>
      </c>
    </row>
    <row r="4796" spans="12:12" x14ac:dyDescent="0.25">
      <c r="L4796" s="79" t="e">
        <f>VLOOKUP(H4796,'Doctors Data'!$I:$J,2,FALSE)</f>
        <v>#N/A</v>
      </c>
    </row>
    <row r="4797" spans="12:12" x14ac:dyDescent="0.25">
      <c r="L4797" s="79" t="e">
        <f>VLOOKUP(H4797,'Doctors Data'!$I:$J,2,FALSE)</f>
        <v>#N/A</v>
      </c>
    </row>
    <row r="4798" spans="12:12" x14ac:dyDescent="0.25">
      <c r="L4798" s="79" t="e">
        <f>VLOOKUP(H4798,'Doctors Data'!$I:$J,2,FALSE)</f>
        <v>#N/A</v>
      </c>
    </row>
    <row r="4799" spans="12:12" x14ac:dyDescent="0.25">
      <c r="L4799" s="79" t="e">
        <f>VLOOKUP(H4799,'Doctors Data'!$I:$J,2,FALSE)</f>
        <v>#N/A</v>
      </c>
    </row>
    <row r="4800" spans="12:12" x14ac:dyDescent="0.25">
      <c r="L4800" s="79" t="e">
        <f>VLOOKUP(H4800,'Doctors Data'!$I:$J,2,FALSE)</f>
        <v>#N/A</v>
      </c>
    </row>
    <row r="4801" spans="12:12" x14ac:dyDescent="0.25">
      <c r="L4801" s="79" t="e">
        <f>VLOOKUP(H4801,'Doctors Data'!$I:$J,2,FALSE)</f>
        <v>#N/A</v>
      </c>
    </row>
    <row r="4802" spans="12:12" x14ac:dyDescent="0.25">
      <c r="L4802" s="79" t="e">
        <f>VLOOKUP(H4802,'Doctors Data'!$I:$J,2,FALSE)</f>
        <v>#N/A</v>
      </c>
    </row>
    <row r="4803" spans="12:12" x14ac:dyDescent="0.25">
      <c r="L4803" s="79" t="e">
        <f>VLOOKUP(H4803,'Doctors Data'!$I:$J,2,FALSE)</f>
        <v>#N/A</v>
      </c>
    </row>
    <row r="4804" spans="12:12" x14ac:dyDescent="0.25">
      <c r="L4804" s="79" t="e">
        <f>VLOOKUP(H4804,'Doctors Data'!$I:$J,2,FALSE)</f>
        <v>#N/A</v>
      </c>
    </row>
    <row r="4805" spans="12:12" x14ac:dyDescent="0.25">
      <c r="L4805" s="79" t="e">
        <f>VLOOKUP(H4805,'Doctors Data'!$I:$J,2,FALSE)</f>
        <v>#N/A</v>
      </c>
    </row>
    <row r="4806" spans="12:12" x14ac:dyDescent="0.25">
      <c r="L4806" s="79" t="e">
        <f>VLOOKUP(H4806,'Doctors Data'!$I:$J,2,FALSE)</f>
        <v>#N/A</v>
      </c>
    </row>
    <row r="4807" spans="12:12" x14ac:dyDescent="0.25">
      <c r="L4807" s="79" t="e">
        <f>VLOOKUP(H4807,'Doctors Data'!$I:$J,2,FALSE)</f>
        <v>#N/A</v>
      </c>
    </row>
    <row r="4808" spans="12:12" x14ac:dyDescent="0.25">
      <c r="L4808" s="79" t="e">
        <f>VLOOKUP(H4808,'Doctors Data'!$I:$J,2,FALSE)</f>
        <v>#N/A</v>
      </c>
    </row>
    <row r="4809" spans="12:12" x14ac:dyDescent="0.25">
      <c r="L4809" s="79" t="e">
        <f>VLOOKUP(H4809,'Doctors Data'!$I:$J,2,FALSE)</f>
        <v>#N/A</v>
      </c>
    </row>
    <row r="4810" spans="12:12" x14ac:dyDescent="0.25">
      <c r="L4810" s="79" t="e">
        <f>VLOOKUP(H4810,'Doctors Data'!$I:$J,2,FALSE)</f>
        <v>#N/A</v>
      </c>
    </row>
    <row r="4811" spans="12:12" x14ac:dyDescent="0.25">
      <c r="L4811" s="79" t="e">
        <f>VLOOKUP(H4811,'Doctors Data'!$I:$J,2,FALSE)</f>
        <v>#N/A</v>
      </c>
    </row>
    <row r="4812" spans="12:12" x14ac:dyDescent="0.25">
      <c r="L4812" s="79" t="e">
        <f>VLOOKUP(H4812,'Doctors Data'!$I:$J,2,FALSE)</f>
        <v>#N/A</v>
      </c>
    </row>
    <row r="4813" spans="12:12" x14ac:dyDescent="0.25">
      <c r="L4813" s="79" t="e">
        <f>VLOOKUP(H4813,'Doctors Data'!$I:$J,2,FALSE)</f>
        <v>#N/A</v>
      </c>
    </row>
    <row r="4814" spans="12:12" x14ac:dyDescent="0.25">
      <c r="L4814" s="79" t="e">
        <f>VLOOKUP(H4814,'Doctors Data'!$I:$J,2,FALSE)</f>
        <v>#N/A</v>
      </c>
    </row>
    <row r="4815" spans="12:12" x14ac:dyDescent="0.25">
      <c r="L4815" s="79" t="e">
        <f>VLOOKUP(H4815,'Doctors Data'!$I:$J,2,FALSE)</f>
        <v>#N/A</v>
      </c>
    </row>
    <row r="4816" spans="12:12" x14ac:dyDescent="0.25">
      <c r="L4816" s="79" t="e">
        <f>VLOOKUP(H4816,'Doctors Data'!$I:$J,2,FALSE)</f>
        <v>#N/A</v>
      </c>
    </row>
    <row r="4817" spans="12:12" x14ac:dyDescent="0.25">
      <c r="L4817" s="79" t="e">
        <f>VLOOKUP(H4817,'Doctors Data'!$I:$J,2,FALSE)</f>
        <v>#N/A</v>
      </c>
    </row>
    <row r="4818" spans="12:12" x14ac:dyDescent="0.25">
      <c r="L4818" s="79" t="e">
        <f>VLOOKUP(H4818,'Doctors Data'!$I:$J,2,FALSE)</f>
        <v>#N/A</v>
      </c>
    </row>
    <row r="4819" spans="12:12" x14ac:dyDescent="0.25">
      <c r="L4819" s="79" t="e">
        <f>VLOOKUP(H4819,'Doctors Data'!$I:$J,2,FALSE)</f>
        <v>#N/A</v>
      </c>
    </row>
    <row r="4820" spans="12:12" x14ac:dyDescent="0.25">
      <c r="L4820" s="79" t="e">
        <f>VLOOKUP(H4820,'Doctors Data'!$I:$J,2,FALSE)</f>
        <v>#N/A</v>
      </c>
    </row>
    <row r="4821" spans="12:12" x14ac:dyDescent="0.25">
      <c r="L4821" s="79" t="e">
        <f>VLOOKUP(H4821,'Doctors Data'!$I:$J,2,FALSE)</f>
        <v>#N/A</v>
      </c>
    </row>
    <row r="4822" spans="12:12" x14ac:dyDescent="0.25">
      <c r="L4822" s="79" t="e">
        <f>VLOOKUP(H4822,'Doctors Data'!$I:$J,2,FALSE)</f>
        <v>#N/A</v>
      </c>
    </row>
    <row r="4823" spans="12:12" x14ac:dyDescent="0.25">
      <c r="L4823" s="79" t="e">
        <f>VLOOKUP(H4823,'Doctors Data'!$I:$J,2,FALSE)</f>
        <v>#N/A</v>
      </c>
    </row>
    <row r="4824" spans="12:12" x14ac:dyDescent="0.25">
      <c r="L4824" s="79" t="e">
        <f>VLOOKUP(H4824,'Doctors Data'!$I:$J,2,FALSE)</f>
        <v>#N/A</v>
      </c>
    </row>
    <row r="4825" spans="12:12" x14ac:dyDescent="0.25">
      <c r="L4825" s="79" t="e">
        <f>VLOOKUP(H4825,'Doctors Data'!$I:$J,2,FALSE)</f>
        <v>#N/A</v>
      </c>
    </row>
    <row r="4826" spans="12:12" x14ac:dyDescent="0.25">
      <c r="L4826" s="79" t="e">
        <f>VLOOKUP(H4826,'Doctors Data'!$I:$J,2,FALSE)</f>
        <v>#N/A</v>
      </c>
    </row>
    <row r="4827" spans="12:12" x14ac:dyDescent="0.25">
      <c r="L4827" s="79" t="e">
        <f>VLOOKUP(H4827,'Doctors Data'!$I:$J,2,FALSE)</f>
        <v>#N/A</v>
      </c>
    </row>
    <row r="4828" spans="12:12" x14ac:dyDescent="0.25">
      <c r="L4828" s="79" t="e">
        <f>VLOOKUP(H4828,'Doctors Data'!$I:$J,2,FALSE)</f>
        <v>#N/A</v>
      </c>
    </row>
    <row r="4829" spans="12:12" x14ac:dyDescent="0.25">
      <c r="L4829" s="79" t="e">
        <f>VLOOKUP(H4829,'Doctors Data'!$I:$J,2,FALSE)</f>
        <v>#N/A</v>
      </c>
    </row>
    <row r="4830" spans="12:12" x14ac:dyDescent="0.25">
      <c r="L4830" s="79" t="e">
        <f>VLOOKUP(H4830,'Doctors Data'!$I:$J,2,FALSE)</f>
        <v>#N/A</v>
      </c>
    </row>
    <row r="4831" spans="12:12" x14ac:dyDescent="0.25">
      <c r="L4831" s="79" t="e">
        <f>VLOOKUP(H4831,'Doctors Data'!$I:$J,2,FALSE)</f>
        <v>#N/A</v>
      </c>
    </row>
    <row r="4832" spans="12:12" x14ac:dyDescent="0.25">
      <c r="L4832" s="79" t="e">
        <f>VLOOKUP(H4832,'Doctors Data'!$I:$J,2,FALSE)</f>
        <v>#N/A</v>
      </c>
    </row>
    <row r="4833" spans="12:12" x14ac:dyDescent="0.25">
      <c r="L4833" s="79" t="e">
        <f>VLOOKUP(H4833,'Doctors Data'!$I:$J,2,FALSE)</f>
        <v>#N/A</v>
      </c>
    </row>
    <row r="4834" spans="12:12" x14ac:dyDescent="0.25">
      <c r="L4834" s="79" t="e">
        <f>VLOOKUP(H4834,'Doctors Data'!$I:$J,2,FALSE)</f>
        <v>#N/A</v>
      </c>
    </row>
    <row r="4835" spans="12:12" x14ac:dyDescent="0.25">
      <c r="L4835" s="79" t="e">
        <f>VLOOKUP(H4835,'Doctors Data'!$I:$J,2,FALSE)</f>
        <v>#N/A</v>
      </c>
    </row>
    <row r="4836" spans="12:12" x14ac:dyDescent="0.25">
      <c r="L4836" s="79" t="e">
        <f>VLOOKUP(H4836,'Doctors Data'!$I:$J,2,FALSE)</f>
        <v>#N/A</v>
      </c>
    </row>
    <row r="4837" spans="12:12" x14ac:dyDescent="0.25">
      <c r="L4837" s="79" t="e">
        <f>VLOOKUP(H4837,'Doctors Data'!$I:$J,2,FALSE)</f>
        <v>#N/A</v>
      </c>
    </row>
    <row r="4838" spans="12:12" x14ac:dyDescent="0.25">
      <c r="L4838" s="79" t="e">
        <f>VLOOKUP(H4838,'Doctors Data'!$I:$J,2,FALSE)</f>
        <v>#N/A</v>
      </c>
    </row>
    <row r="4839" spans="12:12" x14ac:dyDescent="0.25">
      <c r="L4839" s="79" t="e">
        <f>VLOOKUP(H4839,'Doctors Data'!$I:$J,2,FALSE)</f>
        <v>#N/A</v>
      </c>
    </row>
    <row r="4840" spans="12:12" x14ac:dyDescent="0.25">
      <c r="L4840" s="79" t="e">
        <f>VLOOKUP(H4840,'Doctors Data'!$I:$J,2,FALSE)</f>
        <v>#N/A</v>
      </c>
    </row>
    <row r="4841" spans="12:12" x14ac:dyDescent="0.25">
      <c r="L4841" s="79" t="e">
        <f>VLOOKUP(H4841,'Doctors Data'!$I:$J,2,FALSE)</f>
        <v>#N/A</v>
      </c>
    </row>
    <row r="4842" spans="12:12" x14ac:dyDescent="0.25">
      <c r="L4842" s="79" t="e">
        <f>VLOOKUP(H4842,'Doctors Data'!$I:$J,2,FALSE)</f>
        <v>#N/A</v>
      </c>
    </row>
    <row r="4843" spans="12:12" x14ac:dyDescent="0.25">
      <c r="L4843" s="79" t="e">
        <f>VLOOKUP(H4843,'Doctors Data'!$I:$J,2,FALSE)</f>
        <v>#N/A</v>
      </c>
    </row>
    <row r="4844" spans="12:12" x14ac:dyDescent="0.25">
      <c r="L4844" s="79" t="e">
        <f>VLOOKUP(H4844,'Doctors Data'!$I:$J,2,FALSE)</f>
        <v>#N/A</v>
      </c>
    </row>
    <row r="4845" spans="12:12" x14ac:dyDescent="0.25">
      <c r="L4845" s="79" t="e">
        <f>VLOOKUP(H4845,'Doctors Data'!$I:$J,2,FALSE)</f>
        <v>#N/A</v>
      </c>
    </row>
    <row r="4846" spans="12:12" x14ac:dyDescent="0.25">
      <c r="L4846" s="79" t="e">
        <f>VLOOKUP(H4846,'Doctors Data'!$I:$J,2,FALSE)</f>
        <v>#N/A</v>
      </c>
    </row>
    <row r="4847" spans="12:12" x14ac:dyDescent="0.25">
      <c r="L4847" s="79" t="e">
        <f>VLOOKUP(H4847,'Doctors Data'!$I:$J,2,FALSE)</f>
        <v>#N/A</v>
      </c>
    </row>
    <row r="4848" spans="12:12" x14ac:dyDescent="0.25">
      <c r="L4848" s="79" t="e">
        <f>VLOOKUP(H4848,'Doctors Data'!$I:$J,2,FALSE)</f>
        <v>#N/A</v>
      </c>
    </row>
    <row r="4849" spans="12:12" x14ac:dyDescent="0.25">
      <c r="L4849" s="79" t="e">
        <f>VLOOKUP(H4849,'Doctors Data'!$I:$J,2,FALSE)</f>
        <v>#N/A</v>
      </c>
    </row>
    <row r="4850" spans="12:12" x14ac:dyDescent="0.25">
      <c r="L4850" s="79" t="e">
        <f>VLOOKUP(H4850,'Doctors Data'!$I:$J,2,FALSE)</f>
        <v>#N/A</v>
      </c>
    </row>
    <row r="4851" spans="12:12" x14ac:dyDescent="0.25">
      <c r="L4851" s="79" t="e">
        <f>VLOOKUP(H4851,'Doctors Data'!$I:$J,2,FALSE)</f>
        <v>#N/A</v>
      </c>
    </row>
    <row r="4852" spans="12:12" x14ac:dyDescent="0.25">
      <c r="L4852" s="79" t="e">
        <f>VLOOKUP(H4852,'Doctors Data'!$I:$J,2,FALSE)</f>
        <v>#N/A</v>
      </c>
    </row>
    <row r="4853" spans="12:12" x14ac:dyDescent="0.25">
      <c r="L4853" s="79" t="e">
        <f>VLOOKUP(H4853,'Doctors Data'!$I:$J,2,FALSE)</f>
        <v>#N/A</v>
      </c>
    </row>
    <row r="4854" spans="12:12" x14ac:dyDescent="0.25">
      <c r="L4854" s="79" t="e">
        <f>VLOOKUP(H4854,'Doctors Data'!$I:$J,2,FALSE)</f>
        <v>#N/A</v>
      </c>
    </row>
    <row r="4855" spans="12:12" x14ac:dyDescent="0.25">
      <c r="L4855" s="79" t="e">
        <f>VLOOKUP(H4855,'Doctors Data'!$I:$J,2,FALSE)</f>
        <v>#N/A</v>
      </c>
    </row>
    <row r="4856" spans="12:12" x14ac:dyDescent="0.25">
      <c r="L4856" s="79" t="e">
        <f>VLOOKUP(H4856,'Doctors Data'!$I:$J,2,FALSE)</f>
        <v>#N/A</v>
      </c>
    </row>
    <row r="4857" spans="12:12" x14ac:dyDescent="0.25">
      <c r="L4857" s="79" t="e">
        <f>VLOOKUP(H4857,'Doctors Data'!$I:$J,2,FALSE)</f>
        <v>#N/A</v>
      </c>
    </row>
    <row r="4858" spans="12:12" x14ac:dyDescent="0.25">
      <c r="L4858" s="79" t="e">
        <f>VLOOKUP(H4858,'Doctors Data'!$I:$J,2,FALSE)</f>
        <v>#N/A</v>
      </c>
    </row>
    <row r="4859" spans="12:12" x14ac:dyDescent="0.25">
      <c r="L4859" s="79" t="e">
        <f>VLOOKUP(H4859,'Doctors Data'!$I:$J,2,FALSE)</f>
        <v>#N/A</v>
      </c>
    </row>
    <row r="4860" spans="12:12" x14ac:dyDescent="0.25">
      <c r="L4860" s="79" t="e">
        <f>VLOOKUP(H4860,'Doctors Data'!$I:$J,2,FALSE)</f>
        <v>#N/A</v>
      </c>
    </row>
    <row r="4861" spans="12:12" x14ac:dyDescent="0.25">
      <c r="L4861" s="79" t="e">
        <f>VLOOKUP(H4861,'Doctors Data'!$I:$J,2,FALSE)</f>
        <v>#N/A</v>
      </c>
    </row>
    <row r="4862" spans="12:12" x14ac:dyDescent="0.25">
      <c r="L4862" s="79" t="e">
        <f>VLOOKUP(H4862,'Doctors Data'!$I:$J,2,FALSE)</f>
        <v>#N/A</v>
      </c>
    </row>
    <row r="4863" spans="12:12" x14ac:dyDescent="0.25">
      <c r="L4863" s="79" t="e">
        <f>VLOOKUP(H4863,'Doctors Data'!$I:$J,2,FALSE)</f>
        <v>#N/A</v>
      </c>
    </row>
    <row r="4864" spans="12:12" x14ac:dyDescent="0.25">
      <c r="L4864" s="79" t="e">
        <f>VLOOKUP(H4864,'Doctors Data'!$I:$J,2,FALSE)</f>
        <v>#N/A</v>
      </c>
    </row>
    <row r="4865" spans="12:12" x14ac:dyDescent="0.25">
      <c r="L4865" s="79" t="e">
        <f>VLOOKUP(H4865,'Doctors Data'!$I:$J,2,FALSE)</f>
        <v>#N/A</v>
      </c>
    </row>
    <row r="4866" spans="12:12" x14ac:dyDescent="0.25">
      <c r="L4866" s="79" t="e">
        <f>VLOOKUP(H4866,'Doctors Data'!$I:$J,2,FALSE)</f>
        <v>#N/A</v>
      </c>
    </row>
    <row r="4867" spans="12:12" x14ac:dyDescent="0.25">
      <c r="L4867" s="79" t="e">
        <f>VLOOKUP(H4867,'Doctors Data'!$I:$J,2,FALSE)</f>
        <v>#N/A</v>
      </c>
    </row>
    <row r="4868" spans="12:12" x14ac:dyDescent="0.25">
      <c r="L4868" s="79" t="e">
        <f>VLOOKUP(H4868,'Doctors Data'!$I:$J,2,FALSE)</f>
        <v>#N/A</v>
      </c>
    </row>
    <row r="4869" spans="12:12" x14ac:dyDescent="0.25">
      <c r="L4869" s="79" t="e">
        <f>VLOOKUP(H4869,'Doctors Data'!$I:$J,2,FALSE)</f>
        <v>#N/A</v>
      </c>
    </row>
    <row r="4870" spans="12:12" x14ac:dyDescent="0.25">
      <c r="L4870" s="79" t="e">
        <f>VLOOKUP(H4870,'Doctors Data'!$I:$J,2,FALSE)</f>
        <v>#N/A</v>
      </c>
    </row>
    <row r="4871" spans="12:12" x14ac:dyDescent="0.25">
      <c r="L4871" s="79" t="e">
        <f>VLOOKUP(H4871,'Doctors Data'!$I:$J,2,FALSE)</f>
        <v>#N/A</v>
      </c>
    </row>
    <row r="4872" spans="12:12" x14ac:dyDescent="0.25">
      <c r="L4872" s="79" t="e">
        <f>VLOOKUP(H4872,'Doctors Data'!$I:$J,2,FALSE)</f>
        <v>#N/A</v>
      </c>
    </row>
    <row r="4873" spans="12:12" x14ac:dyDescent="0.25">
      <c r="L4873" s="79" t="e">
        <f>VLOOKUP(H4873,'Doctors Data'!$I:$J,2,FALSE)</f>
        <v>#N/A</v>
      </c>
    </row>
    <row r="4874" spans="12:12" x14ac:dyDescent="0.25">
      <c r="L4874" s="79" t="e">
        <f>VLOOKUP(H4874,'Doctors Data'!$I:$J,2,FALSE)</f>
        <v>#N/A</v>
      </c>
    </row>
    <row r="4875" spans="12:12" x14ac:dyDescent="0.25">
      <c r="L4875" s="79" t="e">
        <f>VLOOKUP(H4875,'Doctors Data'!$I:$J,2,FALSE)</f>
        <v>#N/A</v>
      </c>
    </row>
    <row r="4876" spans="12:12" x14ac:dyDescent="0.25">
      <c r="L4876" s="79" t="e">
        <f>VLOOKUP(H4876,'Doctors Data'!$I:$J,2,FALSE)</f>
        <v>#N/A</v>
      </c>
    </row>
    <row r="4877" spans="12:12" x14ac:dyDescent="0.25">
      <c r="L4877" s="79" t="e">
        <f>VLOOKUP(H4877,'Doctors Data'!$I:$J,2,FALSE)</f>
        <v>#N/A</v>
      </c>
    </row>
    <row r="4878" spans="12:12" x14ac:dyDescent="0.25">
      <c r="L4878" s="79" t="e">
        <f>VLOOKUP(H4878,'Doctors Data'!$I:$J,2,FALSE)</f>
        <v>#N/A</v>
      </c>
    </row>
    <row r="4879" spans="12:12" x14ac:dyDescent="0.25">
      <c r="L4879" s="79" t="e">
        <f>VLOOKUP(H4879,'Doctors Data'!$I:$J,2,FALSE)</f>
        <v>#N/A</v>
      </c>
    </row>
    <row r="4880" spans="12:12" x14ac:dyDescent="0.25">
      <c r="L4880" s="79" t="e">
        <f>VLOOKUP(H4880,'Doctors Data'!$I:$J,2,FALSE)</f>
        <v>#N/A</v>
      </c>
    </row>
    <row r="4881" spans="12:12" x14ac:dyDescent="0.25">
      <c r="L4881" s="79" t="e">
        <f>VLOOKUP(H4881,'Doctors Data'!$I:$J,2,FALSE)</f>
        <v>#N/A</v>
      </c>
    </row>
    <row r="4882" spans="12:12" x14ac:dyDescent="0.25">
      <c r="L4882" s="79" t="e">
        <f>VLOOKUP(H4882,'Doctors Data'!$I:$J,2,FALSE)</f>
        <v>#N/A</v>
      </c>
    </row>
    <row r="4883" spans="12:12" x14ac:dyDescent="0.25">
      <c r="L4883" s="79" t="e">
        <f>VLOOKUP(H4883,'Doctors Data'!$I:$J,2,FALSE)</f>
        <v>#N/A</v>
      </c>
    </row>
    <row r="4884" spans="12:12" x14ac:dyDescent="0.25">
      <c r="L4884" s="79" t="e">
        <f>VLOOKUP(H4884,'Doctors Data'!$I:$J,2,FALSE)</f>
        <v>#N/A</v>
      </c>
    </row>
    <row r="4885" spans="12:12" x14ac:dyDescent="0.25">
      <c r="L4885" s="79" t="e">
        <f>VLOOKUP(H4885,'Doctors Data'!$I:$J,2,FALSE)</f>
        <v>#N/A</v>
      </c>
    </row>
    <row r="4886" spans="12:12" x14ac:dyDescent="0.25">
      <c r="L4886" s="79" t="e">
        <f>VLOOKUP(H4886,'Doctors Data'!$I:$J,2,FALSE)</f>
        <v>#N/A</v>
      </c>
    </row>
    <row r="4887" spans="12:12" x14ac:dyDescent="0.25">
      <c r="L4887" s="79" t="e">
        <f>VLOOKUP(H4887,'Doctors Data'!$I:$J,2,FALSE)</f>
        <v>#N/A</v>
      </c>
    </row>
    <row r="4888" spans="12:12" x14ac:dyDescent="0.25">
      <c r="L4888" s="79" t="e">
        <f>VLOOKUP(H4888,'Doctors Data'!$I:$J,2,FALSE)</f>
        <v>#N/A</v>
      </c>
    </row>
    <row r="4889" spans="12:12" x14ac:dyDescent="0.25">
      <c r="L4889" s="79" t="e">
        <f>VLOOKUP(H4889,'Doctors Data'!$I:$J,2,FALSE)</f>
        <v>#N/A</v>
      </c>
    </row>
    <row r="4890" spans="12:12" x14ac:dyDescent="0.25">
      <c r="L4890" s="79" t="e">
        <f>VLOOKUP(H4890,'Doctors Data'!$I:$J,2,FALSE)</f>
        <v>#N/A</v>
      </c>
    </row>
    <row r="4891" spans="12:12" x14ac:dyDescent="0.25">
      <c r="L4891" s="79" t="e">
        <f>VLOOKUP(H4891,'Doctors Data'!$I:$J,2,FALSE)</f>
        <v>#N/A</v>
      </c>
    </row>
    <row r="4892" spans="12:12" x14ac:dyDescent="0.25">
      <c r="L4892" s="79" t="e">
        <f>VLOOKUP(H4892,'Doctors Data'!$I:$J,2,FALSE)</f>
        <v>#N/A</v>
      </c>
    </row>
    <row r="4893" spans="12:12" x14ac:dyDescent="0.25">
      <c r="L4893" s="79" t="e">
        <f>VLOOKUP(H4893,'Doctors Data'!$I:$J,2,FALSE)</f>
        <v>#N/A</v>
      </c>
    </row>
    <row r="4894" spans="12:12" x14ac:dyDescent="0.25">
      <c r="L4894" s="79" t="e">
        <f>VLOOKUP(H4894,'Doctors Data'!$I:$J,2,FALSE)</f>
        <v>#N/A</v>
      </c>
    </row>
    <row r="4895" spans="12:12" x14ac:dyDescent="0.25">
      <c r="L4895" s="79" t="e">
        <f>VLOOKUP(H4895,'Doctors Data'!$I:$J,2,FALSE)</f>
        <v>#N/A</v>
      </c>
    </row>
    <row r="4896" spans="12:12" x14ac:dyDescent="0.25">
      <c r="L4896" s="79" t="e">
        <f>VLOOKUP(H4896,'Doctors Data'!$I:$J,2,FALSE)</f>
        <v>#N/A</v>
      </c>
    </row>
    <row r="4897" spans="12:12" x14ac:dyDescent="0.25">
      <c r="L4897" s="79" t="e">
        <f>VLOOKUP(H4897,'Doctors Data'!$I:$J,2,FALSE)</f>
        <v>#N/A</v>
      </c>
    </row>
    <row r="4898" spans="12:12" x14ac:dyDescent="0.25">
      <c r="L4898" s="79" t="e">
        <f>VLOOKUP(H4898,'Doctors Data'!$I:$J,2,FALSE)</f>
        <v>#N/A</v>
      </c>
    </row>
    <row r="4899" spans="12:12" x14ac:dyDescent="0.25">
      <c r="L4899" s="79" t="e">
        <f>VLOOKUP(H4899,'Doctors Data'!$I:$J,2,FALSE)</f>
        <v>#N/A</v>
      </c>
    </row>
    <row r="4900" spans="12:12" x14ac:dyDescent="0.25">
      <c r="L4900" s="79" t="e">
        <f>VLOOKUP(H4900,'Doctors Data'!$I:$J,2,FALSE)</f>
        <v>#N/A</v>
      </c>
    </row>
    <row r="4901" spans="12:12" x14ac:dyDescent="0.25">
      <c r="L4901" s="79" t="e">
        <f>VLOOKUP(H4901,'Doctors Data'!$I:$J,2,FALSE)</f>
        <v>#N/A</v>
      </c>
    </row>
    <row r="4902" spans="12:12" x14ac:dyDescent="0.25">
      <c r="L4902" s="79" t="e">
        <f>VLOOKUP(H4902,'Doctors Data'!$I:$J,2,FALSE)</f>
        <v>#N/A</v>
      </c>
    </row>
    <row r="4903" spans="12:12" x14ac:dyDescent="0.25">
      <c r="L4903" s="79" t="e">
        <f>VLOOKUP(H4903,'Doctors Data'!$I:$J,2,FALSE)</f>
        <v>#N/A</v>
      </c>
    </row>
    <row r="4904" spans="12:12" x14ac:dyDescent="0.25">
      <c r="L4904" s="79" t="e">
        <f>VLOOKUP(H4904,'Doctors Data'!$I:$J,2,FALSE)</f>
        <v>#N/A</v>
      </c>
    </row>
    <row r="4905" spans="12:12" x14ac:dyDescent="0.25">
      <c r="L4905" s="79" t="e">
        <f>VLOOKUP(H4905,'Doctors Data'!$I:$J,2,FALSE)</f>
        <v>#N/A</v>
      </c>
    </row>
    <row r="4906" spans="12:12" x14ac:dyDescent="0.25">
      <c r="L4906" s="79" t="e">
        <f>VLOOKUP(H4906,'Doctors Data'!$I:$J,2,FALSE)</f>
        <v>#N/A</v>
      </c>
    </row>
    <row r="4907" spans="12:12" x14ac:dyDescent="0.25">
      <c r="L4907" s="79" t="e">
        <f>VLOOKUP(H4907,'Doctors Data'!$I:$J,2,FALSE)</f>
        <v>#N/A</v>
      </c>
    </row>
    <row r="4908" spans="12:12" x14ac:dyDescent="0.25">
      <c r="L4908" s="79" t="e">
        <f>VLOOKUP(H4908,'Doctors Data'!$I:$J,2,FALSE)</f>
        <v>#N/A</v>
      </c>
    </row>
    <row r="4909" spans="12:12" x14ac:dyDescent="0.25">
      <c r="L4909" s="79" t="e">
        <f>VLOOKUP(H4909,'Doctors Data'!$I:$J,2,FALSE)</f>
        <v>#N/A</v>
      </c>
    </row>
    <row r="4910" spans="12:12" x14ac:dyDescent="0.25">
      <c r="L4910" s="79" t="e">
        <f>VLOOKUP(H4910,'Doctors Data'!$I:$J,2,FALSE)</f>
        <v>#N/A</v>
      </c>
    </row>
    <row r="4911" spans="12:12" x14ac:dyDescent="0.25">
      <c r="L4911" s="79" t="e">
        <f>VLOOKUP(H4911,'Doctors Data'!$I:$J,2,FALSE)</f>
        <v>#N/A</v>
      </c>
    </row>
    <row r="4912" spans="12:12" x14ac:dyDescent="0.25">
      <c r="L4912" s="79" t="e">
        <f>VLOOKUP(H4912,'Doctors Data'!$I:$J,2,FALSE)</f>
        <v>#N/A</v>
      </c>
    </row>
    <row r="4913" spans="12:12" x14ac:dyDescent="0.25">
      <c r="L4913" s="79" t="e">
        <f>VLOOKUP(H4913,'Doctors Data'!$I:$J,2,FALSE)</f>
        <v>#N/A</v>
      </c>
    </row>
    <row r="4914" spans="12:12" x14ac:dyDescent="0.25">
      <c r="L4914" s="79" t="e">
        <f>VLOOKUP(H4914,'Doctors Data'!$I:$J,2,FALSE)</f>
        <v>#N/A</v>
      </c>
    </row>
    <row r="4915" spans="12:12" x14ac:dyDescent="0.25">
      <c r="L4915" s="79" t="e">
        <f>VLOOKUP(H4915,'Doctors Data'!$I:$J,2,FALSE)</f>
        <v>#N/A</v>
      </c>
    </row>
    <row r="4916" spans="12:12" x14ac:dyDescent="0.25">
      <c r="L4916" s="79" t="e">
        <f>VLOOKUP(H4916,'Doctors Data'!$I:$J,2,FALSE)</f>
        <v>#N/A</v>
      </c>
    </row>
    <row r="4917" spans="12:12" x14ac:dyDescent="0.25">
      <c r="L4917" s="79" t="e">
        <f>VLOOKUP(H4917,'Doctors Data'!$I:$J,2,FALSE)</f>
        <v>#N/A</v>
      </c>
    </row>
    <row r="4918" spans="12:12" x14ac:dyDescent="0.25">
      <c r="L4918" s="79" t="e">
        <f>VLOOKUP(H4918,'Doctors Data'!$I:$J,2,FALSE)</f>
        <v>#N/A</v>
      </c>
    </row>
    <row r="4919" spans="12:12" x14ac:dyDescent="0.25">
      <c r="L4919" s="79" t="e">
        <f>VLOOKUP(H4919,'Doctors Data'!$I:$J,2,FALSE)</f>
        <v>#N/A</v>
      </c>
    </row>
    <row r="4920" spans="12:12" x14ac:dyDescent="0.25">
      <c r="L4920" s="79" t="e">
        <f>VLOOKUP(H4920,'Doctors Data'!$I:$J,2,FALSE)</f>
        <v>#N/A</v>
      </c>
    </row>
    <row r="4921" spans="12:12" x14ac:dyDescent="0.25">
      <c r="L4921" s="79" t="e">
        <f>VLOOKUP(H4921,'Doctors Data'!$I:$J,2,FALSE)</f>
        <v>#N/A</v>
      </c>
    </row>
    <row r="4922" spans="12:12" x14ac:dyDescent="0.25">
      <c r="L4922" s="79" t="e">
        <f>VLOOKUP(H4922,'Doctors Data'!$I:$J,2,FALSE)</f>
        <v>#N/A</v>
      </c>
    </row>
    <row r="4923" spans="12:12" x14ac:dyDescent="0.25">
      <c r="L4923" s="79" t="e">
        <f>VLOOKUP(H4923,'Doctors Data'!$I:$J,2,FALSE)</f>
        <v>#N/A</v>
      </c>
    </row>
    <row r="4924" spans="12:12" x14ac:dyDescent="0.25">
      <c r="L4924" s="79" t="e">
        <f>VLOOKUP(H4924,'Doctors Data'!$I:$J,2,FALSE)</f>
        <v>#N/A</v>
      </c>
    </row>
    <row r="4925" spans="12:12" x14ac:dyDescent="0.25">
      <c r="L4925" s="79" t="e">
        <f>VLOOKUP(H4925,'Doctors Data'!$I:$J,2,FALSE)</f>
        <v>#N/A</v>
      </c>
    </row>
    <row r="4926" spans="12:12" x14ac:dyDescent="0.25">
      <c r="L4926" s="79" t="e">
        <f>VLOOKUP(H4926,'Doctors Data'!$I:$J,2,FALSE)</f>
        <v>#N/A</v>
      </c>
    </row>
    <row r="4927" spans="12:12" x14ac:dyDescent="0.25">
      <c r="L4927" s="79" t="e">
        <f>VLOOKUP(H4927,'Doctors Data'!$I:$J,2,FALSE)</f>
        <v>#N/A</v>
      </c>
    </row>
    <row r="4928" spans="12:12" x14ac:dyDescent="0.25">
      <c r="L4928" s="79" t="e">
        <f>VLOOKUP(H4928,'Doctors Data'!$I:$J,2,FALSE)</f>
        <v>#N/A</v>
      </c>
    </row>
    <row r="4929" spans="12:12" x14ac:dyDescent="0.25">
      <c r="L4929" s="79" t="e">
        <f>VLOOKUP(H4929,'Doctors Data'!$I:$J,2,FALSE)</f>
        <v>#N/A</v>
      </c>
    </row>
    <row r="4930" spans="12:12" x14ac:dyDescent="0.25">
      <c r="L4930" s="79" t="e">
        <f>VLOOKUP(H4930,'Doctors Data'!$I:$J,2,FALSE)</f>
        <v>#N/A</v>
      </c>
    </row>
    <row r="4931" spans="12:12" x14ac:dyDescent="0.25">
      <c r="L4931" s="79" t="e">
        <f>VLOOKUP(H4931,'Doctors Data'!$I:$J,2,FALSE)</f>
        <v>#N/A</v>
      </c>
    </row>
    <row r="4932" spans="12:12" x14ac:dyDescent="0.25">
      <c r="L4932" s="79" t="e">
        <f>VLOOKUP(H4932,'Doctors Data'!$I:$J,2,FALSE)</f>
        <v>#N/A</v>
      </c>
    </row>
    <row r="4933" spans="12:12" x14ac:dyDescent="0.25">
      <c r="L4933" s="79" t="e">
        <f>VLOOKUP(H4933,'Doctors Data'!$I:$J,2,FALSE)</f>
        <v>#N/A</v>
      </c>
    </row>
    <row r="4934" spans="12:12" x14ac:dyDescent="0.25">
      <c r="L4934" s="79" t="e">
        <f>VLOOKUP(H4934,'Doctors Data'!$I:$J,2,FALSE)</f>
        <v>#N/A</v>
      </c>
    </row>
    <row r="4935" spans="12:12" x14ac:dyDescent="0.25">
      <c r="L4935" s="79" t="e">
        <f>VLOOKUP(H4935,'Doctors Data'!$I:$J,2,FALSE)</f>
        <v>#N/A</v>
      </c>
    </row>
    <row r="4936" spans="12:12" x14ac:dyDescent="0.25">
      <c r="L4936" s="79" t="e">
        <f>VLOOKUP(H4936,'Doctors Data'!$I:$J,2,FALSE)</f>
        <v>#N/A</v>
      </c>
    </row>
    <row r="4937" spans="12:12" x14ac:dyDescent="0.25">
      <c r="L4937" s="79" t="e">
        <f>VLOOKUP(H4937,'Doctors Data'!$I:$J,2,FALSE)</f>
        <v>#N/A</v>
      </c>
    </row>
    <row r="4938" spans="12:12" x14ac:dyDescent="0.25">
      <c r="L4938" s="79" t="e">
        <f>VLOOKUP(H4938,'Doctors Data'!$I:$J,2,FALSE)</f>
        <v>#N/A</v>
      </c>
    </row>
    <row r="4939" spans="12:12" x14ac:dyDescent="0.25">
      <c r="L4939" s="79" t="e">
        <f>VLOOKUP(H4939,'Doctors Data'!$I:$J,2,FALSE)</f>
        <v>#N/A</v>
      </c>
    </row>
    <row r="4940" spans="12:12" x14ac:dyDescent="0.25">
      <c r="L4940" s="79" t="e">
        <f>VLOOKUP(H4940,'Doctors Data'!$I:$J,2,FALSE)</f>
        <v>#N/A</v>
      </c>
    </row>
    <row r="4941" spans="12:12" x14ac:dyDescent="0.25">
      <c r="L4941" s="79" t="e">
        <f>VLOOKUP(H4941,'Doctors Data'!$I:$J,2,FALSE)</f>
        <v>#N/A</v>
      </c>
    </row>
    <row r="4942" spans="12:12" x14ac:dyDescent="0.25">
      <c r="L4942" s="79" t="e">
        <f>VLOOKUP(H4942,'Doctors Data'!$I:$J,2,FALSE)</f>
        <v>#N/A</v>
      </c>
    </row>
    <row r="4943" spans="12:12" x14ac:dyDescent="0.25">
      <c r="L4943" s="79" t="e">
        <f>VLOOKUP(H4943,'Doctors Data'!$I:$J,2,FALSE)</f>
        <v>#N/A</v>
      </c>
    </row>
    <row r="4944" spans="12:12" x14ac:dyDescent="0.25">
      <c r="L4944" s="79" t="e">
        <f>VLOOKUP(H4944,'Doctors Data'!$I:$J,2,FALSE)</f>
        <v>#N/A</v>
      </c>
    </row>
    <row r="4945" spans="12:12" x14ac:dyDescent="0.25">
      <c r="L4945" s="79" t="e">
        <f>VLOOKUP(H4945,'Doctors Data'!$I:$J,2,FALSE)</f>
        <v>#N/A</v>
      </c>
    </row>
    <row r="4946" spans="12:12" x14ac:dyDescent="0.25">
      <c r="L4946" s="79" t="e">
        <f>VLOOKUP(H4946,'Doctors Data'!$I:$J,2,FALSE)</f>
        <v>#N/A</v>
      </c>
    </row>
    <row r="4947" spans="12:12" x14ac:dyDescent="0.25">
      <c r="L4947" s="79" t="e">
        <f>VLOOKUP(H4947,'Doctors Data'!$I:$J,2,FALSE)</f>
        <v>#N/A</v>
      </c>
    </row>
    <row r="4948" spans="12:12" x14ac:dyDescent="0.25">
      <c r="L4948" s="79" t="e">
        <f>VLOOKUP(H4948,'Doctors Data'!$I:$J,2,FALSE)</f>
        <v>#N/A</v>
      </c>
    </row>
    <row r="4949" spans="12:12" x14ac:dyDescent="0.25">
      <c r="L4949" s="79" t="e">
        <f>VLOOKUP(H4949,'Doctors Data'!$I:$J,2,FALSE)</f>
        <v>#N/A</v>
      </c>
    </row>
    <row r="4950" spans="12:12" x14ac:dyDescent="0.25">
      <c r="L4950" s="79" t="e">
        <f>VLOOKUP(H4950,'Doctors Data'!$I:$J,2,FALSE)</f>
        <v>#N/A</v>
      </c>
    </row>
    <row r="4951" spans="12:12" x14ac:dyDescent="0.25">
      <c r="L4951" s="79" t="e">
        <f>VLOOKUP(H4951,'Doctors Data'!$I:$J,2,FALSE)</f>
        <v>#N/A</v>
      </c>
    </row>
    <row r="4952" spans="12:12" x14ac:dyDescent="0.25">
      <c r="L4952" s="79" t="e">
        <f>VLOOKUP(H4952,'Doctors Data'!$I:$J,2,FALSE)</f>
        <v>#N/A</v>
      </c>
    </row>
    <row r="4953" spans="12:12" x14ac:dyDescent="0.25">
      <c r="L4953" s="79" t="e">
        <f>VLOOKUP(H4953,'Doctors Data'!$I:$J,2,FALSE)</f>
        <v>#N/A</v>
      </c>
    </row>
    <row r="4954" spans="12:12" x14ac:dyDescent="0.25">
      <c r="L4954" s="79" t="e">
        <f>VLOOKUP(H4954,'Doctors Data'!$I:$J,2,FALSE)</f>
        <v>#N/A</v>
      </c>
    </row>
    <row r="4955" spans="12:12" x14ac:dyDescent="0.25">
      <c r="L4955" s="79" t="e">
        <f>VLOOKUP(H4955,'Doctors Data'!$I:$J,2,FALSE)</f>
        <v>#N/A</v>
      </c>
    </row>
    <row r="4956" spans="12:12" x14ac:dyDescent="0.25">
      <c r="L4956" s="79" t="e">
        <f>VLOOKUP(H4956,'Doctors Data'!$I:$J,2,FALSE)</f>
        <v>#N/A</v>
      </c>
    </row>
    <row r="4957" spans="12:12" x14ac:dyDescent="0.25">
      <c r="L4957" s="79" t="e">
        <f>VLOOKUP(H4957,'Doctors Data'!$I:$J,2,FALSE)</f>
        <v>#N/A</v>
      </c>
    </row>
    <row r="4958" spans="12:12" x14ac:dyDescent="0.25">
      <c r="L4958" s="79" t="e">
        <f>VLOOKUP(H4958,'Doctors Data'!$I:$J,2,FALSE)</f>
        <v>#N/A</v>
      </c>
    </row>
    <row r="4959" spans="12:12" x14ac:dyDescent="0.25">
      <c r="L4959" s="79" t="e">
        <f>VLOOKUP(H4959,'Doctors Data'!$I:$J,2,FALSE)</f>
        <v>#N/A</v>
      </c>
    </row>
    <row r="4960" spans="12:12" x14ac:dyDescent="0.25">
      <c r="L4960" s="79" t="e">
        <f>VLOOKUP(H4960,'Doctors Data'!$I:$J,2,FALSE)</f>
        <v>#N/A</v>
      </c>
    </row>
    <row r="4961" spans="12:12" x14ac:dyDescent="0.25">
      <c r="L4961" s="79" t="e">
        <f>VLOOKUP(H4961,'Doctors Data'!$I:$J,2,FALSE)</f>
        <v>#N/A</v>
      </c>
    </row>
    <row r="4962" spans="12:12" x14ac:dyDescent="0.25">
      <c r="L4962" s="79" t="e">
        <f>VLOOKUP(H4962,'Doctors Data'!$I:$J,2,FALSE)</f>
        <v>#N/A</v>
      </c>
    </row>
    <row r="4963" spans="12:12" x14ac:dyDescent="0.25">
      <c r="L4963" s="79" t="e">
        <f>VLOOKUP(H4963,'Doctors Data'!$I:$J,2,FALSE)</f>
        <v>#N/A</v>
      </c>
    </row>
    <row r="4964" spans="12:12" x14ac:dyDescent="0.25">
      <c r="L4964" s="79" t="e">
        <f>VLOOKUP(H4964,'Doctors Data'!$I:$J,2,FALSE)</f>
        <v>#N/A</v>
      </c>
    </row>
    <row r="4965" spans="12:12" x14ac:dyDescent="0.25">
      <c r="L4965" s="79" t="e">
        <f>VLOOKUP(H4965,'Doctors Data'!$I:$J,2,FALSE)</f>
        <v>#N/A</v>
      </c>
    </row>
    <row r="4966" spans="12:12" x14ac:dyDescent="0.25">
      <c r="L4966" s="79" t="e">
        <f>VLOOKUP(H4966,'Doctors Data'!$I:$J,2,FALSE)</f>
        <v>#N/A</v>
      </c>
    </row>
    <row r="4967" spans="12:12" x14ac:dyDescent="0.25">
      <c r="L4967" s="79" t="e">
        <f>VLOOKUP(H4967,'Doctors Data'!$I:$J,2,FALSE)</f>
        <v>#N/A</v>
      </c>
    </row>
    <row r="4968" spans="12:12" x14ac:dyDescent="0.25">
      <c r="L4968" s="79" t="e">
        <f>VLOOKUP(H4968,'Doctors Data'!$I:$J,2,FALSE)</f>
        <v>#N/A</v>
      </c>
    </row>
    <row r="4969" spans="12:12" x14ac:dyDescent="0.25">
      <c r="L4969" s="79" t="e">
        <f>VLOOKUP(H4969,'Doctors Data'!$I:$J,2,FALSE)</f>
        <v>#N/A</v>
      </c>
    </row>
    <row r="4970" spans="12:12" x14ac:dyDescent="0.25">
      <c r="L4970" s="79" t="e">
        <f>VLOOKUP(H4970,'Doctors Data'!$I:$J,2,FALSE)</f>
        <v>#N/A</v>
      </c>
    </row>
    <row r="4971" spans="12:12" x14ac:dyDescent="0.25">
      <c r="L4971" s="79" t="e">
        <f>VLOOKUP(H4971,'Doctors Data'!$I:$J,2,FALSE)</f>
        <v>#N/A</v>
      </c>
    </row>
    <row r="4972" spans="12:12" x14ac:dyDescent="0.25">
      <c r="L4972" s="79" t="e">
        <f>VLOOKUP(H4972,'Doctors Data'!$I:$J,2,FALSE)</f>
        <v>#N/A</v>
      </c>
    </row>
    <row r="4973" spans="12:12" x14ac:dyDescent="0.25">
      <c r="L4973" s="79" t="e">
        <f>VLOOKUP(H4973,'Doctors Data'!$I:$J,2,FALSE)</f>
        <v>#N/A</v>
      </c>
    </row>
    <row r="4974" spans="12:12" x14ac:dyDescent="0.25">
      <c r="L4974" s="79" t="e">
        <f>VLOOKUP(H4974,'Doctors Data'!$I:$J,2,FALSE)</f>
        <v>#N/A</v>
      </c>
    </row>
    <row r="4975" spans="12:12" x14ac:dyDescent="0.25">
      <c r="L4975" s="79" t="e">
        <f>VLOOKUP(H4975,'Doctors Data'!$I:$J,2,FALSE)</f>
        <v>#N/A</v>
      </c>
    </row>
    <row r="4976" spans="12:12" x14ac:dyDescent="0.25">
      <c r="L4976" s="79" t="e">
        <f>VLOOKUP(H4976,'Doctors Data'!$I:$J,2,FALSE)</f>
        <v>#N/A</v>
      </c>
    </row>
    <row r="4977" spans="12:12" x14ac:dyDescent="0.25">
      <c r="L4977" s="79" t="e">
        <f>VLOOKUP(H4977,'Doctors Data'!$I:$J,2,FALSE)</f>
        <v>#N/A</v>
      </c>
    </row>
    <row r="4978" spans="12:12" x14ac:dyDescent="0.25">
      <c r="L4978" s="79" t="e">
        <f>VLOOKUP(H4978,'Doctors Data'!$I:$J,2,FALSE)</f>
        <v>#N/A</v>
      </c>
    </row>
    <row r="4979" spans="12:12" x14ac:dyDescent="0.25">
      <c r="L4979" s="79" t="e">
        <f>VLOOKUP(H4979,'Doctors Data'!$I:$J,2,FALSE)</f>
        <v>#N/A</v>
      </c>
    </row>
    <row r="4980" spans="12:12" x14ac:dyDescent="0.25">
      <c r="L4980" s="79" t="e">
        <f>VLOOKUP(H4980,'Doctors Data'!$I:$J,2,FALSE)</f>
        <v>#N/A</v>
      </c>
    </row>
    <row r="4981" spans="12:12" x14ac:dyDescent="0.25">
      <c r="L4981" s="79" t="e">
        <f>VLOOKUP(H4981,'Doctors Data'!$I:$J,2,FALSE)</f>
        <v>#N/A</v>
      </c>
    </row>
    <row r="4982" spans="12:12" x14ac:dyDescent="0.25">
      <c r="L4982" s="79" t="e">
        <f>VLOOKUP(H4982,'Doctors Data'!$I:$J,2,FALSE)</f>
        <v>#N/A</v>
      </c>
    </row>
    <row r="4983" spans="12:12" x14ac:dyDescent="0.25">
      <c r="L4983" s="79" t="e">
        <f>VLOOKUP(H4983,'Doctors Data'!$I:$J,2,FALSE)</f>
        <v>#N/A</v>
      </c>
    </row>
    <row r="4984" spans="12:12" x14ac:dyDescent="0.25">
      <c r="L4984" s="79" t="e">
        <f>VLOOKUP(H4984,'Doctors Data'!$I:$J,2,FALSE)</f>
        <v>#N/A</v>
      </c>
    </row>
    <row r="4985" spans="12:12" x14ac:dyDescent="0.25">
      <c r="L4985" s="79" t="e">
        <f>VLOOKUP(H4985,'Doctors Data'!$I:$J,2,FALSE)</f>
        <v>#N/A</v>
      </c>
    </row>
    <row r="4986" spans="12:12" x14ac:dyDescent="0.25">
      <c r="L4986" s="79" t="e">
        <f>VLOOKUP(H4986,'Doctors Data'!$I:$J,2,FALSE)</f>
        <v>#N/A</v>
      </c>
    </row>
    <row r="4987" spans="12:12" x14ac:dyDescent="0.25">
      <c r="L4987" s="79" t="e">
        <f>VLOOKUP(H4987,'Doctors Data'!$I:$J,2,FALSE)</f>
        <v>#N/A</v>
      </c>
    </row>
    <row r="4988" spans="12:12" x14ac:dyDescent="0.25">
      <c r="L4988" s="79" t="e">
        <f>VLOOKUP(H4988,'Doctors Data'!$I:$J,2,FALSE)</f>
        <v>#N/A</v>
      </c>
    </row>
    <row r="4989" spans="12:12" x14ac:dyDescent="0.25">
      <c r="L4989" s="79" t="e">
        <f>VLOOKUP(H4989,'Doctors Data'!$I:$J,2,FALSE)</f>
        <v>#N/A</v>
      </c>
    </row>
    <row r="4990" spans="12:12" x14ac:dyDescent="0.25">
      <c r="L4990" s="79" t="e">
        <f>VLOOKUP(H4990,'Doctors Data'!$I:$J,2,FALSE)</f>
        <v>#N/A</v>
      </c>
    </row>
    <row r="4991" spans="12:12" x14ac:dyDescent="0.25">
      <c r="L4991" s="79" t="e">
        <f>VLOOKUP(H4991,'Doctors Data'!$I:$J,2,FALSE)</f>
        <v>#N/A</v>
      </c>
    </row>
    <row r="4992" spans="12:12" x14ac:dyDescent="0.25">
      <c r="L4992" s="79" t="e">
        <f>VLOOKUP(H4992,'Doctors Data'!$I:$J,2,FALSE)</f>
        <v>#N/A</v>
      </c>
    </row>
    <row r="4993" spans="12:12" x14ac:dyDescent="0.25">
      <c r="L4993" s="79" t="e">
        <f>VLOOKUP(H4993,'Doctors Data'!$I:$J,2,FALSE)</f>
        <v>#N/A</v>
      </c>
    </row>
    <row r="4994" spans="12:12" x14ac:dyDescent="0.25">
      <c r="L4994" s="79" t="e">
        <f>VLOOKUP(H4994,'Doctors Data'!$I:$J,2,FALSE)</f>
        <v>#N/A</v>
      </c>
    </row>
    <row r="4995" spans="12:12" x14ac:dyDescent="0.25">
      <c r="L4995" s="79" t="e">
        <f>VLOOKUP(H4995,'Doctors Data'!$I:$J,2,FALSE)</f>
        <v>#N/A</v>
      </c>
    </row>
    <row r="4996" spans="12:12" x14ac:dyDescent="0.25">
      <c r="L4996" s="79" t="e">
        <f>VLOOKUP(H4996,'Doctors Data'!$I:$J,2,FALSE)</f>
        <v>#N/A</v>
      </c>
    </row>
    <row r="4997" spans="12:12" x14ac:dyDescent="0.25">
      <c r="L4997" s="79" t="e">
        <f>VLOOKUP(H4997,'Doctors Data'!$I:$J,2,FALSE)</f>
        <v>#N/A</v>
      </c>
    </row>
    <row r="4998" spans="12:12" x14ac:dyDescent="0.25">
      <c r="L4998" s="79" t="e">
        <f>VLOOKUP(H4998,'Doctors Data'!$I:$J,2,FALSE)</f>
        <v>#N/A</v>
      </c>
    </row>
    <row r="4999" spans="12:12" x14ac:dyDescent="0.25">
      <c r="L4999" s="79" t="e">
        <f>VLOOKUP(H4999,'Doctors Data'!$I:$J,2,FALSE)</f>
        <v>#N/A</v>
      </c>
    </row>
    <row r="5000" spans="12:12" x14ac:dyDescent="0.25">
      <c r="L5000" s="79" t="e">
        <f>VLOOKUP(H5000,'Doctors Data'!$I:$J,2,FALSE)</f>
        <v>#N/A</v>
      </c>
    </row>
    <row r="5001" spans="12:12" x14ac:dyDescent="0.25">
      <c r="L5001" s="79" t="e">
        <f>VLOOKUP(H5001,'Doctors Data'!$I:$J,2,FALSE)</f>
        <v>#N/A</v>
      </c>
    </row>
    <row r="5002" spans="12:12" x14ac:dyDescent="0.25">
      <c r="L5002" s="79" t="e">
        <f>VLOOKUP(H5002,'Doctors Data'!$I:$J,2,FALSE)</f>
        <v>#N/A</v>
      </c>
    </row>
    <row r="5003" spans="12:12" x14ac:dyDescent="0.25">
      <c r="L5003" s="79" t="e">
        <f>VLOOKUP(H5003,'Doctors Data'!$I:$J,2,FALSE)</f>
        <v>#N/A</v>
      </c>
    </row>
    <row r="5004" spans="12:12" x14ac:dyDescent="0.25">
      <c r="L5004" s="79" t="e">
        <f>VLOOKUP(H5004,'Doctors Data'!$I:$J,2,FALSE)</f>
        <v>#N/A</v>
      </c>
    </row>
    <row r="5005" spans="12:12" x14ac:dyDescent="0.25">
      <c r="L5005" s="79" t="e">
        <f>VLOOKUP(H5005,'Doctors Data'!$I:$J,2,FALSE)</f>
        <v>#N/A</v>
      </c>
    </row>
    <row r="5006" spans="12:12" x14ac:dyDescent="0.25">
      <c r="L5006" s="79" t="e">
        <f>VLOOKUP(H5006,'Doctors Data'!$I:$J,2,FALSE)</f>
        <v>#N/A</v>
      </c>
    </row>
    <row r="5007" spans="12:12" x14ac:dyDescent="0.25">
      <c r="L5007" s="79" t="e">
        <f>VLOOKUP(H5007,'Doctors Data'!$I:$J,2,FALSE)</f>
        <v>#N/A</v>
      </c>
    </row>
    <row r="5008" spans="12:12" x14ac:dyDescent="0.25">
      <c r="L5008" s="79" t="e">
        <f>VLOOKUP(H5008,'Doctors Data'!$I:$J,2,FALSE)</f>
        <v>#N/A</v>
      </c>
    </row>
    <row r="5009" spans="12:12" x14ac:dyDescent="0.25">
      <c r="L5009" s="79" t="e">
        <f>VLOOKUP(H5009,'Doctors Data'!$I:$J,2,FALSE)</f>
        <v>#N/A</v>
      </c>
    </row>
    <row r="5010" spans="12:12" x14ac:dyDescent="0.25">
      <c r="L5010" s="79" t="e">
        <f>VLOOKUP(H5010,'Doctors Data'!$I:$J,2,FALSE)</f>
        <v>#N/A</v>
      </c>
    </row>
    <row r="5011" spans="12:12" x14ac:dyDescent="0.25">
      <c r="L5011" s="79" t="e">
        <f>VLOOKUP(H5011,'Doctors Data'!$I:$J,2,FALSE)</f>
        <v>#N/A</v>
      </c>
    </row>
    <row r="5012" spans="12:12" x14ac:dyDescent="0.25">
      <c r="L5012" s="79" t="e">
        <f>VLOOKUP(H5012,'Doctors Data'!$I:$J,2,FALSE)</f>
        <v>#N/A</v>
      </c>
    </row>
    <row r="5013" spans="12:12" x14ac:dyDescent="0.25">
      <c r="L5013" s="79" t="e">
        <f>VLOOKUP(H5013,'Doctors Data'!$I:$J,2,FALSE)</f>
        <v>#N/A</v>
      </c>
    </row>
    <row r="5014" spans="12:12" x14ac:dyDescent="0.25">
      <c r="L5014" s="79" t="e">
        <f>VLOOKUP(H5014,'Doctors Data'!$I:$J,2,FALSE)</f>
        <v>#N/A</v>
      </c>
    </row>
    <row r="5015" spans="12:12" x14ac:dyDescent="0.25">
      <c r="L5015" s="79" t="e">
        <f>VLOOKUP(H5015,'Doctors Data'!$I:$J,2,FALSE)</f>
        <v>#N/A</v>
      </c>
    </row>
    <row r="5016" spans="12:12" x14ac:dyDescent="0.25">
      <c r="L5016" s="79" t="e">
        <f>VLOOKUP(H5016,'Doctors Data'!$I:$J,2,FALSE)</f>
        <v>#N/A</v>
      </c>
    </row>
    <row r="5017" spans="12:12" x14ac:dyDescent="0.25">
      <c r="L5017" s="79" t="e">
        <f>VLOOKUP(H5017,'Doctors Data'!$I:$J,2,FALSE)</f>
        <v>#N/A</v>
      </c>
    </row>
    <row r="5018" spans="12:12" x14ac:dyDescent="0.25">
      <c r="L5018" s="79" t="e">
        <f>VLOOKUP(H5018,'Doctors Data'!$I:$J,2,FALSE)</f>
        <v>#N/A</v>
      </c>
    </row>
    <row r="5019" spans="12:12" x14ac:dyDescent="0.25">
      <c r="L5019" s="79" t="e">
        <f>VLOOKUP(H5019,'Doctors Data'!$I:$J,2,FALSE)</f>
        <v>#N/A</v>
      </c>
    </row>
    <row r="5020" spans="12:12" x14ac:dyDescent="0.25">
      <c r="L5020" s="79" t="e">
        <f>VLOOKUP(H5020,'Doctors Data'!$I:$J,2,FALSE)</f>
        <v>#N/A</v>
      </c>
    </row>
    <row r="5021" spans="12:12" x14ac:dyDescent="0.25">
      <c r="L5021" s="79" t="e">
        <f>VLOOKUP(H5021,'Doctors Data'!$I:$J,2,FALSE)</f>
        <v>#N/A</v>
      </c>
    </row>
    <row r="5022" spans="12:12" x14ac:dyDescent="0.25">
      <c r="L5022" s="79" t="e">
        <f>VLOOKUP(H5022,'Doctors Data'!$I:$J,2,FALSE)</f>
        <v>#N/A</v>
      </c>
    </row>
    <row r="5023" spans="12:12" x14ac:dyDescent="0.25">
      <c r="L5023" s="79" t="e">
        <f>VLOOKUP(H5023,'Doctors Data'!$I:$J,2,FALSE)</f>
        <v>#N/A</v>
      </c>
    </row>
    <row r="5024" spans="12:12" x14ac:dyDescent="0.25">
      <c r="L5024" s="79" t="e">
        <f>VLOOKUP(H5024,'Doctors Data'!$I:$J,2,FALSE)</f>
        <v>#N/A</v>
      </c>
    </row>
    <row r="5025" spans="12:12" x14ac:dyDescent="0.25">
      <c r="L5025" s="79" t="e">
        <f>VLOOKUP(H5025,'Doctors Data'!$I:$J,2,FALSE)</f>
        <v>#N/A</v>
      </c>
    </row>
    <row r="5026" spans="12:12" x14ac:dyDescent="0.25">
      <c r="L5026" s="79" t="e">
        <f>VLOOKUP(H5026,'Doctors Data'!$I:$J,2,FALSE)</f>
        <v>#N/A</v>
      </c>
    </row>
    <row r="5027" spans="12:12" x14ac:dyDescent="0.25">
      <c r="L5027" s="79" t="e">
        <f>VLOOKUP(H5027,'Doctors Data'!$I:$J,2,FALSE)</f>
        <v>#N/A</v>
      </c>
    </row>
    <row r="5028" spans="12:12" x14ac:dyDescent="0.25">
      <c r="L5028" s="79" t="e">
        <f>VLOOKUP(H5028,'Doctors Data'!$I:$J,2,FALSE)</f>
        <v>#N/A</v>
      </c>
    </row>
    <row r="5029" spans="12:12" x14ac:dyDescent="0.25">
      <c r="L5029" s="79" t="e">
        <f>VLOOKUP(H5029,'Doctors Data'!$I:$J,2,FALSE)</f>
        <v>#N/A</v>
      </c>
    </row>
    <row r="5030" spans="12:12" x14ac:dyDescent="0.25">
      <c r="L5030" s="79" t="e">
        <f>VLOOKUP(H5030,'Doctors Data'!$I:$J,2,FALSE)</f>
        <v>#N/A</v>
      </c>
    </row>
    <row r="5031" spans="12:12" x14ac:dyDescent="0.25">
      <c r="L5031" s="79" t="e">
        <f>VLOOKUP(H5031,'Doctors Data'!$I:$J,2,FALSE)</f>
        <v>#N/A</v>
      </c>
    </row>
    <row r="5032" spans="12:12" x14ac:dyDescent="0.25">
      <c r="L5032" s="79" t="e">
        <f>VLOOKUP(H5032,'Doctors Data'!$I:$J,2,FALSE)</f>
        <v>#N/A</v>
      </c>
    </row>
    <row r="5033" spans="12:12" x14ac:dyDescent="0.25">
      <c r="L5033" s="79" t="e">
        <f>VLOOKUP(H5033,'Doctors Data'!$I:$J,2,FALSE)</f>
        <v>#N/A</v>
      </c>
    </row>
    <row r="5034" spans="12:12" x14ac:dyDescent="0.25">
      <c r="L5034" s="79" t="e">
        <f>VLOOKUP(H5034,'Doctors Data'!$I:$J,2,FALSE)</f>
        <v>#N/A</v>
      </c>
    </row>
    <row r="5035" spans="12:12" x14ac:dyDescent="0.25">
      <c r="L5035" s="79" t="e">
        <f>VLOOKUP(H5035,'Doctors Data'!$I:$J,2,FALSE)</f>
        <v>#N/A</v>
      </c>
    </row>
    <row r="5036" spans="12:12" x14ac:dyDescent="0.25">
      <c r="L5036" s="79" t="e">
        <f>VLOOKUP(H5036,'Doctors Data'!$I:$J,2,FALSE)</f>
        <v>#N/A</v>
      </c>
    </row>
    <row r="5037" spans="12:12" x14ac:dyDescent="0.25">
      <c r="L5037" s="79" t="e">
        <f>VLOOKUP(H5037,'Doctors Data'!$I:$J,2,FALSE)</f>
        <v>#N/A</v>
      </c>
    </row>
    <row r="5038" spans="12:12" x14ac:dyDescent="0.25">
      <c r="L5038" s="79" t="e">
        <f>VLOOKUP(H5038,'Doctors Data'!$I:$J,2,FALSE)</f>
        <v>#N/A</v>
      </c>
    </row>
    <row r="5039" spans="12:12" x14ac:dyDescent="0.25">
      <c r="L5039" s="79" t="e">
        <f>VLOOKUP(H5039,'Doctors Data'!$I:$J,2,FALSE)</f>
        <v>#N/A</v>
      </c>
    </row>
    <row r="5040" spans="12:12" x14ac:dyDescent="0.25">
      <c r="L5040" s="79" t="e">
        <f>VLOOKUP(H5040,'Doctors Data'!$I:$J,2,FALSE)</f>
        <v>#N/A</v>
      </c>
    </row>
    <row r="5041" spans="12:12" x14ac:dyDescent="0.25">
      <c r="L5041" s="79" t="e">
        <f>VLOOKUP(H5041,'Doctors Data'!$I:$J,2,FALSE)</f>
        <v>#N/A</v>
      </c>
    </row>
    <row r="5042" spans="12:12" x14ac:dyDescent="0.25">
      <c r="L5042" s="79" t="e">
        <f>VLOOKUP(H5042,'Doctors Data'!$I:$J,2,FALSE)</f>
        <v>#N/A</v>
      </c>
    </row>
    <row r="5043" spans="12:12" x14ac:dyDescent="0.25">
      <c r="L5043" s="79" t="e">
        <f>VLOOKUP(H5043,'Doctors Data'!$I:$J,2,FALSE)</f>
        <v>#N/A</v>
      </c>
    </row>
    <row r="5044" spans="12:12" x14ac:dyDescent="0.25">
      <c r="L5044" s="79" t="e">
        <f>VLOOKUP(H5044,'Doctors Data'!$I:$J,2,FALSE)</f>
        <v>#N/A</v>
      </c>
    </row>
    <row r="5045" spans="12:12" x14ac:dyDescent="0.25">
      <c r="L5045" s="79" t="e">
        <f>VLOOKUP(H5045,'Doctors Data'!$I:$J,2,FALSE)</f>
        <v>#N/A</v>
      </c>
    </row>
    <row r="5046" spans="12:12" x14ac:dyDescent="0.25">
      <c r="L5046" s="79" t="e">
        <f>VLOOKUP(H5046,'Doctors Data'!$I:$J,2,FALSE)</f>
        <v>#N/A</v>
      </c>
    </row>
    <row r="5047" spans="12:12" x14ac:dyDescent="0.25">
      <c r="L5047" s="79" t="e">
        <f>VLOOKUP(H5047,'Doctors Data'!$I:$J,2,FALSE)</f>
        <v>#N/A</v>
      </c>
    </row>
    <row r="5048" spans="12:12" x14ac:dyDescent="0.25">
      <c r="L5048" s="79" t="e">
        <f>VLOOKUP(H5048,'Doctors Data'!$I:$J,2,FALSE)</f>
        <v>#N/A</v>
      </c>
    </row>
    <row r="5049" spans="12:12" x14ac:dyDescent="0.25">
      <c r="L5049" s="79" t="e">
        <f>VLOOKUP(H5049,'Doctors Data'!$I:$J,2,FALSE)</f>
        <v>#N/A</v>
      </c>
    </row>
    <row r="5050" spans="12:12" x14ac:dyDescent="0.25">
      <c r="L5050" s="79" t="e">
        <f>VLOOKUP(H5050,'Doctors Data'!$I:$J,2,FALSE)</f>
        <v>#N/A</v>
      </c>
    </row>
    <row r="5051" spans="12:12" x14ac:dyDescent="0.25">
      <c r="L5051" s="79" t="e">
        <f>VLOOKUP(H5051,'Doctors Data'!$I:$J,2,FALSE)</f>
        <v>#N/A</v>
      </c>
    </row>
    <row r="5052" spans="12:12" x14ac:dyDescent="0.25">
      <c r="L5052" s="79" t="e">
        <f>VLOOKUP(H5052,'Doctors Data'!$I:$J,2,FALSE)</f>
        <v>#N/A</v>
      </c>
    </row>
    <row r="5053" spans="12:12" x14ac:dyDescent="0.25">
      <c r="L5053" s="79" t="e">
        <f>VLOOKUP(H5053,'Doctors Data'!$I:$J,2,FALSE)</f>
        <v>#N/A</v>
      </c>
    </row>
    <row r="5054" spans="12:12" x14ac:dyDescent="0.25">
      <c r="L5054" s="79" t="e">
        <f>VLOOKUP(H5054,'Doctors Data'!$I:$J,2,FALSE)</f>
        <v>#N/A</v>
      </c>
    </row>
    <row r="5055" spans="12:12" x14ac:dyDescent="0.25">
      <c r="L5055" s="79" t="e">
        <f>VLOOKUP(H5055,'Doctors Data'!$I:$J,2,FALSE)</f>
        <v>#N/A</v>
      </c>
    </row>
    <row r="5056" spans="12:12" x14ac:dyDescent="0.25">
      <c r="L5056" s="79" t="e">
        <f>VLOOKUP(H5056,'Doctors Data'!$I:$J,2,FALSE)</f>
        <v>#N/A</v>
      </c>
    </row>
    <row r="5057" spans="12:12" x14ac:dyDescent="0.25">
      <c r="L5057" s="79" t="e">
        <f>VLOOKUP(H5057,'Doctors Data'!$I:$J,2,FALSE)</f>
        <v>#N/A</v>
      </c>
    </row>
    <row r="5058" spans="12:12" x14ac:dyDescent="0.25">
      <c r="L5058" s="79" t="e">
        <f>VLOOKUP(H5058,'Doctors Data'!$I:$J,2,FALSE)</f>
        <v>#N/A</v>
      </c>
    </row>
    <row r="5059" spans="12:12" x14ac:dyDescent="0.25">
      <c r="L5059" s="79" t="e">
        <f>VLOOKUP(H5059,'Doctors Data'!$I:$J,2,FALSE)</f>
        <v>#N/A</v>
      </c>
    </row>
    <row r="5060" spans="12:12" x14ac:dyDescent="0.25">
      <c r="L5060" s="79" t="e">
        <f>VLOOKUP(H5060,'Doctors Data'!$I:$J,2,FALSE)</f>
        <v>#N/A</v>
      </c>
    </row>
    <row r="5061" spans="12:12" x14ac:dyDescent="0.25">
      <c r="L5061" s="79" t="e">
        <f>VLOOKUP(H5061,'Doctors Data'!$I:$J,2,FALSE)</f>
        <v>#N/A</v>
      </c>
    </row>
    <row r="5062" spans="12:12" x14ac:dyDescent="0.25">
      <c r="L5062" s="79" t="e">
        <f>VLOOKUP(H5062,'Doctors Data'!$I:$J,2,FALSE)</f>
        <v>#N/A</v>
      </c>
    </row>
    <row r="5063" spans="12:12" x14ac:dyDescent="0.25">
      <c r="L5063" s="79" t="e">
        <f>VLOOKUP(H5063,'Doctors Data'!$I:$J,2,FALSE)</f>
        <v>#N/A</v>
      </c>
    </row>
    <row r="5064" spans="12:12" x14ac:dyDescent="0.25">
      <c r="L5064" s="79" t="e">
        <f>VLOOKUP(H5064,'Doctors Data'!$I:$J,2,FALSE)</f>
        <v>#N/A</v>
      </c>
    </row>
    <row r="5065" spans="12:12" x14ac:dyDescent="0.25">
      <c r="L5065" s="79" t="e">
        <f>VLOOKUP(H5065,'Doctors Data'!$I:$J,2,FALSE)</f>
        <v>#N/A</v>
      </c>
    </row>
    <row r="5066" spans="12:12" x14ac:dyDescent="0.25">
      <c r="L5066" s="79" t="e">
        <f>VLOOKUP(H5066,'Doctors Data'!$I:$J,2,FALSE)</f>
        <v>#N/A</v>
      </c>
    </row>
    <row r="5067" spans="12:12" x14ac:dyDescent="0.25">
      <c r="L5067" s="79" t="e">
        <f>VLOOKUP(H5067,'Doctors Data'!$I:$J,2,FALSE)</f>
        <v>#N/A</v>
      </c>
    </row>
    <row r="5068" spans="12:12" x14ac:dyDescent="0.25">
      <c r="L5068" s="79" t="e">
        <f>VLOOKUP(H5068,'Doctors Data'!$I:$J,2,FALSE)</f>
        <v>#N/A</v>
      </c>
    </row>
    <row r="5069" spans="12:12" x14ac:dyDescent="0.25">
      <c r="L5069" s="79" t="e">
        <f>VLOOKUP(H5069,'Doctors Data'!$I:$J,2,FALSE)</f>
        <v>#N/A</v>
      </c>
    </row>
    <row r="5070" spans="12:12" x14ac:dyDescent="0.25">
      <c r="L5070" s="79" t="e">
        <f>VLOOKUP(H5070,'Doctors Data'!$I:$J,2,FALSE)</f>
        <v>#N/A</v>
      </c>
    </row>
    <row r="5071" spans="12:12" x14ac:dyDescent="0.25">
      <c r="L5071" s="79" t="e">
        <f>VLOOKUP(H5071,'Doctors Data'!$I:$J,2,FALSE)</f>
        <v>#N/A</v>
      </c>
    </row>
    <row r="5072" spans="12:12" x14ac:dyDescent="0.25">
      <c r="L5072" s="79" t="e">
        <f>VLOOKUP(H5072,'Doctors Data'!$I:$J,2,FALSE)</f>
        <v>#N/A</v>
      </c>
    </row>
    <row r="5073" spans="12:12" x14ac:dyDescent="0.25">
      <c r="L5073" s="79" t="e">
        <f>VLOOKUP(H5073,'Doctors Data'!$I:$J,2,FALSE)</f>
        <v>#N/A</v>
      </c>
    </row>
    <row r="5074" spans="12:12" x14ac:dyDescent="0.25">
      <c r="L5074" s="79" t="e">
        <f>VLOOKUP(H5074,'Doctors Data'!$I:$J,2,FALSE)</f>
        <v>#N/A</v>
      </c>
    </row>
    <row r="5075" spans="12:12" x14ac:dyDescent="0.25">
      <c r="L5075" s="79" t="e">
        <f>VLOOKUP(H5075,'Doctors Data'!$I:$J,2,FALSE)</f>
        <v>#N/A</v>
      </c>
    </row>
    <row r="5076" spans="12:12" x14ac:dyDescent="0.25">
      <c r="L5076" s="79" t="e">
        <f>VLOOKUP(H5076,'Doctors Data'!$I:$J,2,FALSE)</f>
        <v>#N/A</v>
      </c>
    </row>
    <row r="5077" spans="12:12" x14ac:dyDescent="0.25">
      <c r="L5077" s="79" t="e">
        <f>VLOOKUP(H5077,'Doctors Data'!$I:$J,2,FALSE)</f>
        <v>#N/A</v>
      </c>
    </row>
    <row r="5078" spans="12:12" x14ac:dyDescent="0.25">
      <c r="L5078" s="79" t="e">
        <f>VLOOKUP(H5078,'Doctors Data'!$I:$J,2,FALSE)</f>
        <v>#N/A</v>
      </c>
    </row>
    <row r="5079" spans="12:12" x14ac:dyDescent="0.25">
      <c r="L5079" s="79" t="e">
        <f>VLOOKUP(H5079,'Doctors Data'!$I:$J,2,FALSE)</f>
        <v>#N/A</v>
      </c>
    </row>
    <row r="5080" spans="12:12" x14ac:dyDescent="0.25">
      <c r="L5080" s="79" t="e">
        <f>VLOOKUP(H5080,'Doctors Data'!$I:$J,2,FALSE)</f>
        <v>#N/A</v>
      </c>
    </row>
    <row r="5081" spans="12:12" x14ac:dyDescent="0.25">
      <c r="L5081" s="79" t="e">
        <f>VLOOKUP(H5081,'Doctors Data'!$I:$J,2,FALSE)</f>
        <v>#N/A</v>
      </c>
    </row>
    <row r="5082" spans="12:12" x14ac:dyDescent="0.25">
      <c r="L5082" s="79" t="e">
        <f>VLOOKUP(H5082,'Doctors Data'!$I:$J,2,FALSE)</f>
        <v>#N/A</v>
      </c>
    </row>
    <row r="5083" spans="12:12" x14ac:dyDescent="0.25">
      <c r="L5083" s="79" t="e">
        <f>VLOOKUP(H5083,'Doctors Data'!$I:$J,2,FALSE)</f>
        <v>#N/A</v>
      </c>
    </row>
    <row r="5084" spans="12:12" x14ac:dyDescent="0.25">
      <c r="L5084" s="79" t="e">
        <f>VLOOKUP(H5084,'Doctors Data'!$I:$J,2,FALSE)</f>
        <v>#N/A</v>
      </c>
    </row>
    <row r="5085" spans="12:12" x14ac:dyDescent="0.25">
      <c r="L5085" s="79" t="e">
        <f>VLOOKUP(H5085,'Doctors Data'!$I:$J,2,FALSE)</f>
        <v>#N/A</v>
      </c>
    </row>
    <row r="5086" spans="12:12" x14ac:dyDescent="0.25">
      <c r="L5086" s="79" t="e">
        <f>VLOOKUP(H5086,'Doctors Data'!$I:$J,2,FALSE)</f>
        <v>#N/A</v>
      </c>
    </row>
    <row r="5087" spans="12:12" x14ac:dyDescent="0.25">
      <c r="L5087" s="79" t="e">
        <f>VLOOKUP(H5087,'Doctors Data'!$I:$J,2,FALSE)</f>
        <v>#N/A</v>
      </c>
    </row>
    <row r="5088" spans="12:12" x14ac:dyDescent="0.25">
      <c r="L5088" s="79" t="e">
        <f>VLOOKUP(H5088,'Doctors Data'!$I:$J,2,FALSE)</f>
        <v>#N/A</v>
      </c>
    </row>
    <row r="5089" spans="12:12" x14ac:dyDescent="0.25">
      <c r="L5089" s="79" t="e">
        <f>VLOOKUP(H5089,'Doctors Data'!$I:$J,2,FALSE)</f>
        <v>#N/A</v>
      </c>
    </row>
    <row r="5090" spans="12:12" x14ac:dyDescent="0.25">
      <c r="L5090" s="79" t="e">
        <f>VLOOKUP(H5090,'Doctors Data'!$I:$J,2,FALSE)</f>
        <v>#N/A</v>
      </c>
    </row>
    <row r="5091" spans="12:12" x14ac:dyDescent="0.25">
      <c r="L5091" s="79" t="e">
        <f>VLOOKUP(H5091,'Doctors Data'!$I:$J,2,FALSE)</f>
        <v>#N/A</v>
      </c>
    </row>
    <row r="5092" spans="12:12" x14ac:dyDescent="0.25">
      <c r="L5092" s="79" t="e">
        <f>VLOOKUP(H5092,'Doctors Data'!$I:$J,2,FALSE)</f>
        <v>#N/A</v>
      </c>
    </row>
    <row r="5093" spans="12:12" x14ac:dyDescent="0.25">
      <c r="L5093" s="79" t="e">
        <f>VLOOKUP(H5093,'Doctors Data'!$I:$J,2,FALSE)</f>
        <v>#N/A</v>
      </c>
    </row>
    <row r="5094" spans="12:12" x14ac:dyDescent="0.25">
      <c r="L5094" s="79" t="e">
        <f>VLOOKUP(H5094,'Doctors Data'!$I:$J,2,FALSE)</f>
        <v>#N/A</v>
      </c>
    </row>
    <row r="5095" spans="12:12" x14ac:dyDescent="0.25">
      <c r="L5095" s="79" t="e">
        <f>VLOOKUP(H5095,'Doctors Data'!$I:$J,2,FALSE)</f>
        <v>#N/A</v>
      </c>
    </row>
    <row r="5096" spans="12:12" x14ac:dyDescent="0.25">
      <c r="L5096" s="79" t="e">
        <f>VLOOKUP(H5096,'Doctors Data'!$I:$J,2,FALSE)</f>
        <v>#N/A</v>
      </c>
    </row>
    <row r="5097" spans="12:12" x14ac:dyDescent="0.25">
      <c r="L5097" s="79" t="e">
        <f>VLOOKUP(H5097,'Doctors Data'!$I:$J,2,FALSE)</f>
        <v>#N/A</v>
      </c>
    </row>
    <row r="5098" spans="12:12" x14ac:dyDescent="0.25">
      <c r="L5098" s="79" t="e">
        <f>VLOOKUP(H5098,'Doctors Data'!$I:$J,2,FALSE)</f>
        <v>#N/A</v>
      </c>
    </row>
    <row r="5099" spans="12:12" x14ac:dyDescent="0.25">
      <c r="L5099" s="79" t="e">
        <f>VLOOKUP(H5099,'Doctors Data'!$I:$J,2,FALSE)</f>
        <v>#N/A</v>
      </c>
    </row>
    <row r="5100" spans="12:12" x14ac:dyDescent="0.25">
      <c r="L5100" s="79" t="e">
        <f>VLOOKUP(H5100,'Doctors Data'!$I:$J,2,FALSE)</f>
        <v>#N/A</v>
      </c>
    </row>
    <row r="5101" spans="12:12" x14ac:dyDescent="0.25">
      <c r="L5101" s="79" t="e">
        <f>VLOOKUP(H5101,'Doctors Data'!$I:$J,2,FALSE)</f>
        <v>#N/A</v>
      </c>
    </row>
    <row r="5102" spans="12:12" x14ac:dyDescent="0.25">
      <c r="L5102" s="79" t="e">
        <f>VLOOKUP(H5102,'Doctors Data'!$I:$J,2,FALSE)</f>
        <v>#N/A</v>
      </c>
    </row>
    <row r="5103" spans="12:12" x14ac:dyDescent="0.25">
      <c r="L5103" s="79" t="e">
        <f>VLOOKUP(H5103,'Doctors Data'!$I:$J,2,FALSE)</f>
        <v>#N/A</v>
      </c>
    </row>
    <row r="5104" spans="12:12" x14ac:dyDescent="0.25">
      <c r="L5104" s="79" t="e">
        <f>VLOOKUP(H5104,'Doctors Data'!$I:$J,2,FALSE)</f>
        <v>#N/A</v>
      </c>
    </row>
    <row r="5105" spans="12:12" x14ac:dyDescent="0.25">
      <c r="L5105" s="79" t="e">
        <f>VLOOKUP(H5105,'Doctors Data'!$I:$J,2,FALSE)</f>
        <v>#N/A</v>
      </c>
    </row>
    <row r="5106" spans="12:12" x14ac:dyDescent="0.25">
      <c r="L5106" s="79" t="e">
        <f>VLOOKUP(H5106,'Doctors Data'!$I:$J,2,FALSE)</f>
        <v>#N/A</v>
      </c>
    </row>
    <row r="5107" spans="12:12" x14ac:dyDescent="0.25">
      <c r="L5107" s="79" t="e">
        <f>VLOOKUP(H5107,'Doctors Data'!$I:$J,2,FALSE)</f>
        <v>#N/A</v>
      </c>
    </row>
    <row r="5108" spans="12:12" x14ac:dyDescent="0.25">
      <c r="L5108" s="79" t="e">
        <f>VLOOKUP(H5108,'Doctors Data'!$I:$J,2,FALSE)</f>
        <v>#N/A</v>
      </c>
    </row>
    <row r="5109" spans="12:12" x14ac:dyDescent="0.25">
      <c r="L5109" s="79" t="e">
        <f>VLOOKUP(H5109,'Doctors Data'!$I:$J,2,FALSE)</f>
        <v>#N/A</v>
      </c>
    </row>
    <row r="5110" spans="12:12" x14ac:dyDescent="0.25">
      <c r="L5110" s="79" t="e">
        <f>VLOOKUP(H5110,'Doctors Data'!$I:$J,2,FALSE)</f>
        <v>#N/A</v>
      </c>
    </row>
    <row r="5111" spans="12:12" x14ac:dyDescent="0.25">
      <c r="L5111" s="79" t="e">
        <f>VLOOKUP(H5111,'Doctors Data'!$I:$J,2,FALSE)</f>
        <v>#N/A</v>
      </c>
    </row>
    <row r="5112" spans="12:12" x14ac:dyDescent="0.25">
      <c r="L5112" s="79" t="e">
        <f>VLOOKUP(H5112,'Doctors Data'!$I:$J,2,FALSE)</f>
        <v>#N/A</v>
      </c>
    </row>
    <row r="5113" spans="12:12" x14ac:dyDescent="0.25">
      <c r="L5113" s="79" t="e">
        <f>VLOOKUP(H5113,'Doctors Data'!$I:$J,2,FALSE)</f>
        <v>#N/A</v>
      </c>
    </row>
    <row r="5114" spans="12:12" x14ac:dyDescent="0.25">
      <c r="L5114" s="79" t="e">
        <f>VLOOKUP(H5114,'Doctors Data'!$I:$J,2,FALSE)</f>
        <v>#N/A</v>
      </c>
    </row>
    <row r="5115" spans="12:12" x14ac:dyDescent="0.25">
      <c r="L5115" s="79" t="e">
        <f>VLOOKUP(H5115,'Doctors Data'!$I:$J,2,FALSE)</f>
        <v>#N/A</v>
      </c>
    </row>
    <row r="5116" spans="12:12" x14ac:dyDescent="0.25">
      <c r="L5116" s="79" t="e">
        <f>VLOOKUP(H5116,'Doctors Data'!$I:$J,2,FALSE)</f>
        <v>#N/A</v>
      </c>
    </row>
    <row r="5117" spans="12:12" x14ac:dyDescent="0.25">
      <c r="L5117" s="79" t="e">
        <f>VLOOKUP(H5117,'Doctors Data'!$I:$J,2,FALSE)</f>
        <v>#N/A</v>
      </c>
    </row>
    <row r="5118" spans="12:12" x14ac:dyDescent="0.25">
      <c r="L5118" s="79" t="e">
        <f>VLOOKUP(H5118,'Doctors Data'!$I:$J,2,FALSE)</f>
        <v>#N/A</v>
      </c>
    </row>
    <row r="5119" spans="12:12" x14ac:dyDescent="0.25">
      <c r="L5119" s="79" t="e">
        <f>VLOOKUP(H5119,'Doctors Data'!$I:$J,2,FALSE)</f>
        <v>#N/A</v>
      </c>
    </row>
    <row r="5120" spans="12:12" x14ac:dyDescent="0.25">
      <c r="L5120" s="79" t="e">
        <f>VLOOKUP(H5120,'Doctors Data'!$I:$J,2,FALSE)</f>
        <v>#N/A</v>
      </c>
    </row>
    <row r="5121" spans="12:12" x14ac:dyDescent="0.25">
      <c r="L5121" s="79" t="e">
        <f>VLOOKUP(H5121,'Doctors Data'!$I:$J,2,FALSE)</f>
        <v>#N/A</v>
      </c>
    </row>
    <row r="5122" spans="12:12" x14ac:dyDescent="0.25">
      <c r="L5122" s="79" t="e">
        <f>VLOOKUP(H5122,'Doctors Data'!$I:$J,2,FALSE)</f>
        <v>#N/A</v>
      </c>
    </row>
    <row r="5123" spans="12:12" x14ac:dyDescent="0.25">
      <c r="L5123" s="79" t="e">
        <f>VLOOKUP(H5123,'Doctors Data'!$I:$J,2,FALSE)</f>
        <v>#N/A</v>
      </c>
    </row>
    <row r="5124" spans="12:12" x14ac:dyDescent="0.25">
      <c r="L5124" s="79" t="e">
        <f>VLOOKUP(H5124,'Doctors Data'!$I:$J,2,FALSE)</f>
        <v>#N/A</v>
      </c>
    </row>
    <row r="5125" spans="12:12" x14ac:dyDescent="0.25">
      <c r="L5125" s="79" t="e">
        <f>VLOOKUP(H5125,'Doctors Data'!$I:$J,2,FALSE)</f>
        <v>#N/A</v>
      </c>
    </row>
    <row r="5126" spans="12:12" x14ac:dyDescent="0.25">
      <c r="L5126" s="79" t="e">
        <f>VLOOKUP(H5126,'Doctors Data'!$I:$J,2,FALSE)</f>
        <v>#N/A</v>
      </c>
    </row>
    <row r="5127" spans="12:12" x14ac:dyDescent="0.25">
      <c r="L5127" s="79" t="e">
        <f>VLOOKUP(H5127,'Doctors Data'!$I:$J,2,FALSE)</f>
        <v>#N/A</v>
      </c>
    </row>
    <row r="5128" spans="12:12" x14ac:dyDescent="0.25">
      <c r="L5128" s="79" t="e">
        <f>VLOOKUP(H5128,'Doctors Data'!$I:$J,2,FALSE)</f>
        <v>#N/A</v>
      </c>
    </row>
    <row r="5129" spans="12:12" x14ac:dyDescent="0.25">
      <c r="L5129" s="79" t="e">
        <f>VLOOKUP(H5129,'Doctors Data'!$I:$J,2,FALSE)</f>
        <v>#N/A</v>
      </c>
    </row>
    <row r="5130" spans="12:12" x14ac:dyDescent="0.25">
      <c r="L5130" s="79" t="e">
        <f>VLOOKUP(H5130,'Doctors Data'!$I:$J,2,FALSE)</f>
        <v>#N/A</v>
      </c>
    </row>
    <row r="5131" spans="12:12" x14ac:dyDescent="0.25">
      <c r="L5131" s="79" t="e">
        <f>VLOOKUP(H5131,'Doctors Data'!$I:$J,2,FALSE)</f>
        <v>#N/A</v>
      </c>
    </row>
    <row r="5132" spans="12:12" x14ac:dyDescent="0.25">
      <c r="L5132" s="79" t="e">
        <f>VLOOKUP(H5132,'Doctors Data'!$I:$J,2,FALSE)</f>
        <v>#N/A</v>
      </c>
    </row>
    <row r="5133" spans="12:12" x14ac:dyDescent="0.25">
      <c r="L5133" s="79" t="e">
        <f>VLOOKUP(H5133,'Doctors Data'!$I:$J,2,FALSE)</f>
        <v>#N/A</v>
      </c>
    </row>
    <row r="5134" spans="12:12" x14ac:dyDescent="0.25">
      <c r="L5134" s="79" t="e">
        <f>VLOOKUP(H5134,'Doctors Data'!$I:$J,2,FALSE)</f>
        <v>#N/A</v>
      </c>
    </row>
    <row r="5135" spans="12:12" x14ac:dyDescent="0.25">
      <c r="L5135" s="79" t="e">
        <f>VLOOKUP(H5135,'Doctors Data'!$I:$J,2,FALSE)</f>
        <v>#N/A</v>
      </c>
    </row>
    <row r="5136" spans="12:12" x14ac:dyDescent="0.25">
      <c r="L5136" s="79" t="e">
        <f>VLOOKUP(H5136,'Doctors Data'!$I:$J,2,FALSE)</f>
        <v>#N/A</v>
      </c>
    </row>
    <row r="5137" spans="12:12" x14ac:dyDescent="0.25">
      <c r="L5137" s="79" t="e">
        <f>VLOOKUP(H5137,'Doctors Data'!$I:$J,2,FALSE)</f>
        <v>#N/A</v>
      </c>
    </row>
    <row r="5138" spans="12:12" x14ac:dyDescent="0.25">
      <c r="L5138" s="79" t="e">
        <f>VLOOKUP(H5138,'Doctors Data'!$I:$J,2,FALSE)</f>
        <v>#N/A</v>
      </c>
    </row>
    <row r="5139" spans="12:12" x14ac:dyDescent="0.25">
      <c r="L5139" s="79" t="e">
        <f>VLOOKUP(H5139,'Doctors Data'!$I:$J,2,FALSE)</f>
        <v>#N/A</v>
      </c>
    </row>
    <row r="5140" spans="12:12" x14ac:dyDescent="0.25">
      <c r="L5140" s="79" t="e">
        <f>VLOOKUP(H5140,'Doctors Data'!$I:$J,2,FALSE)</f>
        <v>#N/A</v>
      </c>
    </row>
    <row r="5141" spans="12:12" x14ac:dyDescent="0.25">
      <c r="L5141" s="79" t="e">
        <f>VLOOKUP(H5141,'Doctors Data'!$I:$J,2,FALSE)</f>
        <v>#N/A</v>
      </c>
    </row>
    <row r="5142" spans="12:12" x14ac:dyDescent="0.25">
      <c r="L5142" s="79" t="e">
        <f>VLOOKUP(H5142,'Doctors Data'!$I:$J,2,FALSE)</f>
        <v>#N/A</v>
      </c>
    </row>
    <row r="5143" spans="12:12" x14ac:dyDescent="0.25">
      <c r="L5143" s="79" t="e">
        <f>VLOOKUP(H5143,'Doctors Data'!$I:$J,2,FALSE)</f>
        <v>#N/A</v>
      </c>
    </row>
    <row r="5144" spans="12:12" x14ac:dyDescent="0.25">
      <c r="L5144" s="79" t="e">
        <f>VLOOKUP(H5144,'Doctors Data'!$I:$J,2,FALSE)</f>
        <v>#N/A</v>
      </c>
    </row>
    <row r="5145" spans="12:12" x14ac:dyDescent="0.25">
      <c r="L5145" s="79" t="e">
        <f>VLOOKUP(H5145,'Doctors Data'!$I:$J,2,FALSE)</f>
        <v>#N/A</v>
      </c>
    </row>
    <row r="5146" spans="12:12" x14ac:dyDescent="0.25">
      <c r="L5146" s="79" t="e">
        <f>VLOOKUP(H5146,'Doctors Data'!$I:$J,2,FALSE)</f>
        <v>#N/A</v>
      </c>
    </row>
    <row r="5147" spans="12:12" x14ac:dyDescent="0.25">
      <c r="L5147" s="79" t="e">
        <f>VLOOKUP(H5147,'Doctors Data'!$I:$J,2,FALSE)</f>
        <v>#N/A</v>
      </c>
    </row>
    <row r="5148" spans="12:12" x14ac:dyDescent="0.25">
      <c r="L5148" s="79" t="e">
        <f>VLOOKUP(H5148,'Doctors Data'!$I:$J,2,FALSE)</f>
        <v>#N/A</v>
      </c>
    </row>
    <row r="5149" spans="12:12" x14ac:dyDescent="0.25">
      <c r="L5149" s="79" t="e">
        <f>VLOOKUP(H5149,'Doctors Data'!$I:$J,2,FALSE)</f>
        <v>#N/A</v>
      </c>
    </row>
    <row r="5150" spans="12:12" x14ac:dyDescent="0.25">
      <c r="L5150" s="79" t="e">
        <f>VLOOKUP(H5150,'Doctors Data'!$I:$J,2,FALSE)</f>
        <v>#N/A</v>
      </c>
    </row>
    <row r="5151" spans="12:12" x14ac:dyDescent="0.25">
      <c r="L5151" s="79" t="e">
        <f>VLOOKUP(H5151,'Doctors Data'!$I:$J,2,FALSE)</f>
        <v>#N/A</v>
      </c>
    </row>
    <row r="5152" spans="12:12" x14ac:dyDescent="0.25">
      <c r="L5152" s="79" t="e">
        <f>VLOOKUP(H5152,'Doctors Data'!$I:$J,2,FALSE)</f>
        <v>#N/A</v>
      </c>
    </row>
    <row r="5153" spans="12:12" x14ac:dyDescent="0.25">
      <c r="L5153" s="79" t="e">
        <f>VLOOKUP(H5153,'Doctors Data'!$I:$J,2,FALSE)</f>
        <v>#N/A</v>
      </c>
    </row>
    <row r="5154" spans="12:12" x14ac:dyDescent="0.25">
      <c r="L5154" s="79" t="e">
        <f>VLOOKUP(H5154,'Doctors Data'!$I:$J,2,FALSE)</f>
        <v>#N/A</v>
      </c>
    </row>
    <row r="5155" spans="12:12" x14ac:dyDescent="0.25">
      <c r="L5155" s="79" t="e">
        <f>VLOOKUP(H5155,'Doctors Data'!$I:$J,2,FALSE)</f>
        <v>#N/A</v>
      </c>
    </row>
    <row r="5156" spans="12:12" x14ac:dyDescent="0.25">
      <c r="L5156" s="79" t="e">
        <f>VLOOKUP(H5156,'Doctors Data'!$I:$J,2,FALSE)</f>
        <v>#N/A</v>
      </c>
    </row>
    <row r="5157" spans="12:12" x14ac:dyDescent="0.25">
      <c r="L5157" s="79" t="e">
        <f>VLOOKUP(H5157,'Doctors Data'!$I:$J,2,FALSE)</f>
        <v>#N/A</v>
      </c>
    </row>
    <row r="5158" spans="12:12" x14ac:dyDescent="0.25">
      <c r="L5158" s="79" t="e">
        <f>VLOOKUP(H5158,'Doctors Data'!$I:$J,2,FALSE)</f>
        <v>#N/A</v>
      </c>
    </row>
    <row r="5159" spans="12:12" x14ac:dyDescent="0.25">
      <c r="L5159" s="79" t="e">
        <f>VLOOKUP(H5159,'Doctors Data'!$I:$J,2,FALSE)</f>
        <v>#N/A</v>
      </c>
    </row>
    <row r="5160" spans="12:12" x14ac:dyDescent="0.25">
      <c r="L5160" s="79" t="e">
        <f>VLOOKUP(H5160,'Doctors Data'!$I:$J,2,FALSE)</f>
        <v>#N/A</v>
      </c>
    </row>
    <row r="5161" spans="12:12" x14ac:dyDescent="0.25">
      <c r="L5161" s="79" t="e">
        <f>VLOOKUP(H5161,'Doctors Data'!$I:$J,2,FALSE)</f>
        <v>#N/A</v>
      </c>
    </row>
    <row r="5162" spans="12:12" x14ac:dyDescent="0.25">
      <c r="L5162" s="79" t="e">
        <f>VLOOKUP(H5162,'Doctors Data'!$I:$J,2,FALSE)</f>
        <v>#N/A</v>
      </c>
    </row>
    <row r="5163" spans="12:12" x14ac:dyDescent="0.25">
      <c r="L5163" s="79" t="e">
        <f>VLOOKUP(H5163,'Doctors Data'!$I:$J,2,FALSE)</f>
        <v>#N/A</v>
      </c>
    </row>
    <row r="5164" spans="12:12" x14ac:dyDescent="0.25">
      <c r="L5164" s="79" t="e">
        <f>VLOOKUP(H5164,'Doctors Data'!$I:$J,2,FALSE)</f>
        <v>#N/A</v>
      </c>
    </row>
    <row r="5165" spans="12:12" x14ac:dyDescent="0.25">
      <c r="L5165" s="79" t="e">
        <f>VLOOKUP(H5165,'Doctors Data'!$I:$J,2,FALSE)</f>
        <v>#N/A</v>
      </c>
    </row>
    <row r="5166" spans="12:12" x14ac:dyDescent="0.25">
      <c r="L5166" s="79" t="e">
        <f>VLOOKUP(H5166,'Doctors Data'!$I:$J,2,FALSE)</f>
        <v>#N/A</v>
      </c>
    </row>
    <row r="5167" spans="12:12" x14ac:dyDescent="0.25">
      <c r="L5167" s="79" t="e">
        <f>VLOOKUP(H5167,'Doctors Data'!$I:$J,2,FALSE)</f>
        <v>#N/A</v>
      </c>
    </row>
    <row r="5168" spans="12:12" x14ac:dyDescent="0.25">
      <c r="L5168" s="79" t="e">
        <f>VLOOKUP(H5168,'Doctors Data'!$I:$J,2,FALSE)</f>
        <v>#N/A</v>
      </c>
    </row>
    <row r="5169" spans="12:12" x14ac:dyDescent="0.25">
      <c r="L5169" s="79" t="e">
        <f>VLOOKUP(H5169,'Doctors Data'!$I:$J,2,FALSE)</f>
        <v>#N/A</v>
      </c>
    </row>
    <row r="5170" spans="12:12" x14ac:dyDescent="0.25">
      <c r="L5170" s="79" t="e">
        <f>VLOOKUP(H5170,'Doctors Data'!$I:$J,2,FALSE)</f>
        <v>#N/A</v>
      </c>
    </row>
    <row r="5171" spans="12:12" x14ac:dyDescent="0.25">
      <c r="L5171" s="79" t="e">
        <f>VLOOKUP(H5171,'Doctors Data'!$I:$J,2,FALSE)</f>
        <v>#N/A</v>
      </c>
    </row>
    <row r="5172" spans="12:12" x14ac:dyDescent="0.25">
      <c r="L5172" s="79" t="e">
        <f>VLOOKUP(H5172,'Doctors Data'!$I:$J,2,FALSE)</f>
        <v>#N/A</v>
      </c>
    </row>
    <row r="5173" spans="12:12" x14ac:dyDescent="0.25">
      <c r="L5173" s="79" t="e">
        <f>VLOOKUP(H5173,'Doctors Data'!$I:$J,2,FALSE)</f>
        <v>#N/A</v>
      </c>
    </row>
    <row r="5174" spans="12:12" x14ac:dyDescent="0.25">
      <c r="L5174" s="79" t="e">
        <f>VLOOKUP(H5174,'Doctors Data'!$I:$J,2,FALSE)</f>
        <v>#N/A</v>
      </c>
    </row>
    <row r="5175" spans="12:12" x14ac:dyDescent="0.25">
      <c r="L5175" s="79" t="e">
        <f>VLOOKUP(H5175,'Doctors Data'!$I:$J,2,FALSE)</f>
        <v>#N/A</v>
      </c>
    </row>
    <row r="5176" spans="12:12" x14ac:dyDescent="0.25">
      <c r="L5176" s="79" t="e">
        <f>VLOOKUP(H5176,'Doctors Data'!$I:$J,2,FALSE)</f>
        <v>#N/A</v>
      </c>
    </row>
    <row r="5177" spans="12:12" x14ac:dyDescent="0.25">
      <c r="L5177" s="79" t="e">
        <f>VLOOKUP(H5177,'Doctors Data'!$I:$J,2,FALSE)</f>
        <v>#N/A</v>
      </c>
    </row>
    <row r="5178" spans="12:12" x14ac:dyDescent="0.25">
      <c r="L5178" s="79" t="e">
        <f>VLOOKUP(H5178,'Doctors Data'!$I:$J,2,FALSE)</f>
        <v>#N/A</v>
      </c>
    </row>
    <row r="5179" spans="12:12" x14ac:dyDescent="0.25">
      <c r="L5179" s="79" t="e">
        <f>VLOOKUP(H5179,'Doctors Data'!$I:$J,2,FALSE)</f>
        <v>#N/A</v>
      </c>
    </row>
    <row r="5180" spans="12:12" x14ac:dyDescent="0.25">
      <c r="L5180" s="79" t="e">
        <f>VLOOKUP(H5180,'Doctors Data'!$I:$J,2,FALSE)</f>
        <v>#N/A</v>
      </c>
    </row>
    <row r="5181" spans="12:12" x14ac:dyDescent="0.25">
      <c r="L5181" s="79" t="e">
        <f>VLOOKUP(H5181,'Doctors Data'!$I:$J,2,FALSE)</f>
        <v>#N/A</v>
      </c>
    </row>
    <row r="5182" spans="12:12" x14ac:dyDescent="0.25">
      <c r="L5182" s="79" t="e">
        <f>VLOOKUP(H5182,'Doctors Data'!$I:$J,2,FALSE)</f>
        <v>#N/A</v>
      </c>
    </row>
    <row r="5183" spans="12:12" x14ac:dyDescent="0.25">
      <c r="L5183" s="79" t="e">
        <f>VLOOKUP(H5183,'Doctors Data'!$I:$J,2,FALSE)</f>
        <v>#N/A</v>
      </c>
    </row>
    <row r="5184" spans="12:12" x14ac:dyDescent="0.25">
      <c r="L5184" s="79" t="e">
        <f>VLOOKUP(H5184,'Doctors Data'!$I:$J,2,FALSE)</f>
        <v>#N/A</v>
      </c>
    </row>
    <row r="5185" spans="12:12" x14ac:dyDescent="0.25">
      <c r="L5185" s="79" t="e">
        <f>VLOOKUP(H5185,'Doctors Data'!$I:$J,2,FALSE)</f>
        <v>#N/A</v>
      </c>
    </row>
    <row r="5186" spans="12:12" x14ac:dyDescent="0.25">
      <c r="L5186" s="79" t="e">
        <f>VLOOKUP(H5186,'Doctors Data'!$I:$J,2,FALSE)</f>
        <v>#N/A</v>
      </c>
    </row>
    <row r="5187" spans="12:12" x14ac:dyDescent="0.25">
      <c r="L5187" s="79" t="e">
        <f>VLOOKUP(H5187,'Doctors Data'!$I:$J,2,FALSE)</f>
        <v>#N/A</v>
      </c>
    </row>
    <row r="5188" spans="12:12" x14ac:dyDescent="0.25">
      <c r="L5188" s="79" t="e">
        <f>VLOOKUP(H5188,'Doctors Data'!$I:$J,2,FALSE)</f>
        <v>#N/A</v>
      </c>
    </row>
    <row r="5189" spans="12:12" x14ac:dyDescent="0.25">
      <c r="L5189" s="79" t="e">
        <f>VLOOKUP(H5189,'Doctors Data'!$I:$J,2,FALSE)</f>
        <v>#N/A</v>
      </c>
    </row>
    <row r="5190" spans="12:12" x14ac:dyDescent="0.25">
      <c r="L5190" s="79" t="e">
        <f>VLOOKUP(H5190,'Doctors Data'!$I:$J,2,FALSE)</f>
        <v>#N/A</v>
      </c>
    </row>
    <row r="5191" spans="12:12" x14ac:dyDescent="0.25">
      <c r="L5191" s="79" t="e">
        <f>VLOOKUP(H5191,'Doctors Data'!$I:$J,2,FALSE)</f>
        <v>#N/A</v>
      </c>
    </row>
    <row r="5192" spans="12:12" x14ac:dyDescent="0.25">
      <c r="L5192" s="79" t="e">
        <f>VLOOKUP(H5192,'Doctors Data'!$I:$J,2,FALSE)</f>
        <v>#N/A</v>
      </c>
    </row>
    <row r="5193" spans="12:12" x14ac:dyDescent="0.25">
      <c r="L5193" s="79" t="e">
        <f>VLOOKUP(H5193,'Doctors Data'!$I:$J,2,FALSE)</f>
        <v>#N/A</v>
      </c>
    </row>
    <row r="5194" spans="12:12" x14ac:dyDescent="0.25">
      <c r="L5194" s="79" t="e">
        <f>VLOOKUP(H5194,'Doctors Data'!$I:$J,2,FALSE)</f>
        <v>#N/A</v>
      </c>
    </row>
    <row r="5195" spans="12:12" x14ac:dyDescent="0.25">
      <c r="L5195" s="79" t="e">
        <f>VLOOKUP(H5195,'Doctors Data'!$I:$J,2,FALSE)</f>
        <v>#N/A</v>
      </c>
    </row>
    <row r="5196" spans="12:12" x14ac:dyDescent="0.25">
      <c r="L5196" s="79" t="e">
        <f>VLOOKUP(H5196,'Doctors Data'!$I:$J,2,FALSE)</f>
        <v>#N/A</v>
      </c>
    </row>
    <row r="5197" spans="12:12" x14ac:dyDescent="0.25">
      <c r="L5197" s="79" t="e">
        <f>VLOOKUP(H5197,'Doctors Data'!$I:$J,2,FALSE)</f>
        <v>#N/A</v>
      </c>
    </row>
    <row r="5198" spans="12:12" x14ac:dyDescent="0.25">
      <c r="L5198" s="79" t="e">
        <f>VLOOKUP(H5198,'Doctors Data'!$I:$J,2,FALSE)</f>
        <v>#N/A</v>
      </c>
    </row>
    <row r="5199" spans="12:12" x14ac:dyDescent="0.25">
      <c r="L5199" s="79" t="e">
        <f>VLOOKUP(H5199,'Doctors Data'!$I:$J,2,FALSE)</f>
        <v>#N/A</v>
      </c>
    </row>
    <row r="5200" spans="12:12" x14ac:dyDescent="0.25">
      <c r="L5200" s="79" t="e">
        <f>VLOOKUP(H5200,'Doctors Data'!$I:$J,2,FALSE)</f>
        <v>#N/A</v>
      </c>
    </row>
    <row r="5201" spans="12:12" x14ac:dyDescent="0.25">
      <c r="L5201" s="79" t="e">
        <f>VLOOKUP(H5201,'Doctors Data'!$I:$J,2,FALSE)</f>
        <v>#N/A</v>
      </c>
    </row>
    <row r="5202" spans="12:12" x14ac:dyDescent="0.25">
      <c r="L5202" s="79" t="e">
        <f>VLOOKUP(H5202,'Doctors Data'!$I:$J,2,FALSE)</f>
        <v>#N/A</v>
      </c>
    </row>
    <row r="5203" spans="12:12" x14ac:dyDescent="0.25">
      <c r="L5203" s="79" t="e">
        <f>VLOOKUP(H5203,'Doctors Data'!$I:$J,2,FALSE)</f>
        <v>#N/A</v>
      </c>
    </row>
    <row r="5204" spans="12:12" x14ac:dyDescent="0.25">
      <c r="L5204" s="79" t="e">
        <f>VLOOKUP(H5204,'Doctors Data'!$I:$J,2,FALSE)</f>
        <v>#N/A</v>
      </c>
    </row>
    <row r="5205" spans="12:12" x14ac:dyDescent="0.25">
      <c r="L5205" s="79" t="e">
        <f>VLOOKUP(H5205,'Doctors Data'!$I:$J,2,FALSE)</f>
        <v>#N/A</v>
      </c>
    </row>
    <row r="5206" spans="12:12" x14ac:dyDescent="0.25">
      <c r="L5206" s="79" t="e">
        <f>VLOOKUP(H5206,'Doctors Data'!$I:$J,2,FALSE)</f>
        <v>#N/A</v>
      </c>
    </row>
    <row r="5207" spans="12:12" x14ac:dyDescent="0.25">
      <c r="L5207" s="79" t="e">
        <f>VLOOKUP(H5207,'Doctors Data'!$I:$J,2,FALSE)</f>
        <v>#N/A</v>
      </c>
    </row>
    <row r="5208" spans="12:12" x14ac:dyDescent="0.25">
      <c r="L5208" s="79" t="e">
        <f>VLOOKUP(H5208,'Doctors Data'!$I:$J,2,FALSE)</f>
        <v>#N/A</v>
      </c>
    </row>
    <row r="5209" spans="12:12" x14ac:dyDescent="0.25">
      <c r="L5209" s="79" t="e">
        <f>VLOOKUP(H5209,'Doctors Data'!$I:$J,2,FALSE)</f>
        <v>#N/A</v>
      </c>
    </row>
    <row r="5210" spans="12:12" x14ac:dyDescent="0.25">
      <c r="L5210" s="79" t="e">
        <f>VLOOKUP(H5210,'Doctors Data'!$I:$J,2,FALSE)</f>
        <v>#N/A</v>
      </c>
    </row>
    <row r="5211" spans="12:12" x14ac:dyDescent="0.25">
      <c r="L5211" s="79" t="e">
        <f>VLOOKUP(H5211,'Doctors Data'!$I:$J,2,FALSE)</f>
        <v>#N/A</v>
      </c>
    </row>
    <row r="5212" spans="12:12" x14ac:dyDescent="0.25">
      <c r="L5212" s="79" t="e">
        <f>VLOOKUP(H5212,'Doctors Data'!$I:$J,2,FALSE)</f>
        <v>#N/A</v>
      </c>
    </row>
    <row r="5213" spans="12:12" x14ac:dyDescent="0.25">
      <c r="L5213" s="79" t="e">
        <f>VLOOKUP(H5213,'Doctors Data'!$I:$J,2,FALSE)</f>
        <v>#N/A</v>
      </c>
    </row>
    <row r="5214" spans="12:12" x14ac:dyDescent="0.25">
      <c r="L5214" s="79" t="e">
        <f>VLOOKUP(H5214,'Doctors Data'!$I:$J,2,FALSE)</f>
        <v>#N/A</v>
      </c>
    </row>
    <row r="5215" spans="12:12" x14ac:dyDescent="0.25">
      <c r="L5215" s="79" t="e">
        <f>VLOOKUP(H5215,'Doctors Data'!$I:$J,2,FALSE)</f>
        <v>#N/A</v>
      </c>
    </row>
    <row r="5216" spans="12:12" x14ac:dyDescent="0.25">
      <c r="L5216" s="79" t="e">
        <f>VLOOKUP(H5216,'Doctors Data'!$I:$J,2,FALSE)</f>
        <v>#N/A</v>
      </c>
    </row>
    <row r="5217" spans="12:12" x14ac:dyDescent="0.25">
      <c r="L5217" s="79" t="e">
        <f>VLOOKUP(H5217,'Doctors Data'!$I:$J,2,FALSE)</f>
        <v>#N/A</v>
      </c>
    </row>
    <row r="5218" spans="12:12" x14ac:dyDescent="0.25">
      <c r="L5218" s="79" t="e">
        <f>VLOOKUP(H5218,'Doctors Data'!$I:$J,2,FALSE)</f>
        <v>#N/A</v>
      </c>
    </row>
    <row r="5219" spans="12:12" x14ac:dyDescent="0.25">
      <c r="L5219" s="79" t="e">
        <f>VLOOKUP(H5219,'Doctors Data'!$I:$J,2,FALSE)</f>
        <v>#N/A</v>
      </c>
    </row>
    <row r="5220" spans="12:12" x14ac:dyDescent="0.25">
      <c r="L5220" s="79" t="e">
        <f>VLOOKUP(H5220,'Doctors Data'!$I:$J,2,FALSE)</f>
        <v>#N/A</v>
      </c>
    </row>
    <row r="5221" spans="12:12" x14ac:dyDescent="0.25">
      <c r="L5221" s="79" t="e">
        <f>VLOOKUP(H5221,'Doctors Data'!$I:$J,2,FALSE)</f>
        <v>#N/A</v>
      </c>
    </row>
    <row r="5222" spans="12:12" x14ac:dyDescent="0.25">
      <c r="L5222" s="79" t="e">
        <f>VLOOKUP(H5222,'Doctors Data'!$I:$J,2,FALSE)</f>
        <v>#N/A</v>
      </c>
    </row>
    <row r="5223" spans="12:12" x14ac:dyDescent="0.25">
      <c r="L5223" s="79" t="e">
        <f>VLOOKUP(H5223,'Doctors Data'!$I:$J,2,FALSE)</f>
        <v>#N/A</v>
      </c>
    </row>
    <row r="5224" spans="12:12" x14ac:dyDescent="0.25">
      <c r="L5224" s="79" t="e">
        <f>VLOOKUP(H5224,'Doctors Data'!$I:$J,2,FALSE)</f>
        <v>#N/A</v>
      </c>
    </row>
    <row r="5225" spans="12:12" x14ac:dyDescent="0.25">
      <c r="L5225" s="79" t="e">
        <f>VLOOKUP(H5225,'Doctors Data'!$I:$J,2,FALSE)</f>
        <v>#N/A</v>
      </c>
    </row>
    <row r="5226" spans="12:12" x14ac:dyDescent="0.25">
      <c r="L5226" s="79" t="e">
        <f>VLOOKUP(H5226,'Doctors Data'!$I:$J,2,FALSE)</f>
        <v>#N/A</v>
      </c>
    </row>
    <row r="5227" spans="12:12" x14ac:dyDescent="0.25">
      <c r="L5227" s="79" t="e">
        <f>VLOOKUP(H5227,'Doctors Data'!$I:$J,2,FALSE)</f>
        <v>#N/A</v>
      </c>
    </row>
    <row r="5228" spans="12:12" x14ac:dyDescent="0.25">
      <c r="L5228" s="79" t="e">
        <f>VLOOKUP(H5228,'Doctors Data'!$I:$J,2,FALSE)</f>
        <v>#N/A</v>
      </c>
    </row>
    <row r="5229" spans="12:12" x14ac:dyDescent="0.25">
      <c r="L5229" s="79" t="e">
        <f>VLOOKUP(H5229,'Doctors Data'!$I:$J,2,FALSE)</f>
        <v>#N/A</v>
      </c>
    </row>
    <row r="5230" spans="12:12" x14ac:dyDescent="0.25">
      <c r="L5230" s="79" t="e">
        <f>VLOOKUP(H5230,'Doctors Data'!$I:$J,2,FALSE)</f>
        <v>#N/A</v>
      </c>
    </row>
    <row r="5231" spans="12:12" x14ac:dyDescent="0.25">
      <c r="L5231" s="79" t="e">
        <f>VLOOKUP(H5231,'Doctors Data'!$I:$J,2,FALSE)</f>
        <v>#N/A</v>
      </c>
    </row>
    <row r="5232" spans="12:12" x14ac:dyDescent="0.25">
      <c r="L5232" s="79" t="e">
        <f>VLOOKUP(H5232,'Doctors Data'!$I:$J,2,FALSE)</f>
        <v>#N/A</v>
      </c>
    </row>
    <row r="5233" spans="12:12" x14ac:dyDescent="0.25">
      <c r="L5233" s="79" t="e">
        <f>VLOOKUP(H5233,'Doctors Data'!$I:$J,2,FALSE)</f>
        <v>#N/A</v>
      </c>
    </row>
    <row r="5234" spans="12:12" x14ac:dyDescent="0.25">
      <c r="L5234" s="79" t="e">
        <f>VLOOKUP(H5234,'Doctors Data'!$I:$J,2,FALSE)</f>
        <v>#N/A</v>
      </c>
    </row>
    <row r="5235" spans="12:12" x14ac:dyDescent="0.25">
      <c r="L5235" s="79" t="e">
        <f>VLOOKUP(H5235,'Doctors Data'!$I:$J,2,FALSE)</f>
        <v>#N/A</v>
      </c>
    </row>
    <row r="5236" spans="12:12" x14ac:dyDescent="0.25">
      <c r="L5236" s="79" t="e">
        <f>VLOOKUP(H5236,'Doctors Data'!$I:$J,2,FALSE)</f>
        <v>#N/A</v>
      </c>
    </row>
    <row r="5237" spans="12:12" x14ac:dyDescent="0.25">
      <c r="L5237" s="79" t="e">
        <f>VLOOKUP(H5237,'Doctors Data'!$I:$J,2,FALSE)</f>
        <v>#N/A</v>
      </c>
    </row>
    <row r="5238" spans="12:12" x14ac:dyDescent="0.25">
      <c r="L5238" s="79" t="e">
        <f>VLOOKUP(H5238,'Doctors Data'!$I:$J,2,FALSE)</f>
        <v>#N/A</v>
      </c>
    </row>
    <row r="5239" spans="12:12" x14ac:dyDescent="0.25">
      <c r="L5239" s="79" t="e">
        <f>VLOOKUP(H5239,'Doctors Data'!$I:$J,2,FALSE)</f>
        <v>#N/A</v>
      </c>
    </row>
    <row r="5240" spans="12:12" x14ac:dyDescent="0.25">
      <c r="L5240" s="79" t="e">
        <f>VLOOKUP(H5240,'Doctors Data'!$I:$J,2,FALSE)</f>
        <v>#N/A</v>
      </c>
    </row>
    <row r="5241" spans="12:12" x14ac:dyDescent="0.25">
      <c r="L5241" s="79" t="e">
        <f>VLOOKUP(H5241,'Doctors Data'!$I:$J,2,FALSE)</f>
        <v>#N/A</v>
      </c>
    </row>
    <row r="5242" spans="12:12" x14ac:dyDescent="0.25">
      <c r="L5242" s="79" t="e">
        <f>VLOOKUP(H5242,'Doctors Data'!$I:$J,2,FALSE)</f>
        <v>#N/A</v>
      </c>
    </row>
    <row r="5243" spans="12:12" x14ac:dyDescent="0.25">
      <c r="L5243" s="79" t="e">
        <f>VLOOKUP(H5243,'Doctors Data'!$I:$J,2,FALSE)</f>
        <v>#N/A</v>
      </c>
    </row>
    <row r="5244" spans="12:12" x14ac:dyDescent="0.25">
      <c r="L5244" s="79" t="e">
        <f>VLOOKUP(H5244,'Doctors Data'!$I:$J,2,FALSE)</f>
        <v>#N/A</v>
      </c>
    </row>
    <row r="5245" spans="12:12" x14ac:dyDescent="0.25">
      <c r="L5245" s="79" t="e">
        <f>VLOOKUP(H5245,'Doctors Data'!$I:$J,2,FALSE)</f>
        <v>#N/A</v>
      </c>
    </row>
    <row r="5246" spans="12:12" x14ac:dyDescent="0.25">
      <c r="L5246" s="79" t="e">
        <f>VLOOKUP(H5246,'Doctors Data'!$I:$J,2,FALSE)</f>
        <v>#N/A</v>
      </c>
    </row>
    <row r="5247" spans="12:12" x14ac:dyDescent="0.25">
      <c r="L5247" s="79" t="e">
        <f>VLOOKUP(H5247,'Doctors Data'!$I:$J,2,FALSE)</f>
        <v>#N/A</v>
      </c>
    </row>
    <row r="5248" spans="12:12" x14ac:dyDescent="0.25">
      <c r="L5248" s="79" t="e">
        <f>VLOOKUP(H5248,'Doctors Data'!$I:$J,2,FALSE)</f>
        <v>#N/A</v>
      </c>
    </row>
    <row r="5249" spans="12:12" x14ac:dyDescent="0.25">
      <c r="L5249" s="79" t="e">
        <f>VLOOKUP(H5249,'Doctors Data'!$I:$J,2,FALSE)</f>
        <v>#N/A</v>
      </c>
    </row>
    <row r="5250" spans="12:12" x14ac:dyDescent="0.25">
      <c r="L5250" s="79" t="e">
        <f>VLOOKUP(H5250,'Doctors Data'!$I:$J,2,FALSE)</f>
        <v>#N/A</v>
      </c>
    </row>
    <row r="5251" spans="12:12" x14ac:dyDescent="0.25">
      <c r="L5251" s="79" t="e">
        <f>VLOOKUP(H5251,'Doctors Data'!$I:$J,2,FALSE)</f>
        <v>#N/A</v>
      </c>
    </row>
    <row r="5252" spans="12:12" x14ac:dyDescent="0.25">
      <c r="L5252" s="79" t="e">
        <f>VLOOKUP(H5252,'Doctors Data'!$I:$J,2,FALSE)</f>
        <v>#N/A</v>
      </c>
    </row>
    <row r="5253" spans="12:12" x14ac:dyDescent="0.25">
      <c r="L5253" s="79" t="e">
        <f>VLOOKUP(H5253,'Doctors Data'!$I:$J,2,FALSE)</f>
        <v>#N/A</v>
      </c>
    </row>
    <row r="5254" spans="12:12" x14ac:dyDescent="0.25">
      <c r="L5254" s="79" t="e">
        <f>VLOOKUP(H5254,'Doctors Data'!$I:$J,2,FALSE)</f>
        <v>#N/A</v>
      </c>
    </row>
    <row r="5255" spans="12:12" x14ac:dyDescent="0.25">
      <c r="L5255" s="79" t="e">
        <f>VLOOKUP(H5255,'Doctors Data'!$I:$J,2,FALSE)</f>
        <v>#N/A</v>
      </c>
    </row>
    <row r="5256" spans="12:12" x14ac:dyDescent="0.25">
      <c r="L5256" s="79" t="e">
        <f>VLOOKUP(H5256,'Doctors Data'!$I:$J,2,FALSE)</f>
        <v>#N/A</v>
      </c>
    </row>
    <row r="5257" spans="12:12" x14ac:dyDescent="0.25">
      <c r="L5257" s="79" t="e">
        <f>VLOOKUP(H5257,'Doctors Data'!$I:$J,2,FALSE)</f>
        <v>#N/A</v>
      </c>
    </row>
    <row r="5258" spans="12:12" x14ac:dyDescent="0.25">
      <c r="L5258" s="79" t="e">
        <f>VLOOKUP(H5258,'Doctors Data'!$I:$J,2,FALSE)</f>
        <v>#N/A</v>
      </c>
    </row>
    <row r="5259" spans="12:12" x14ac:dyDescent="0.25">
      <c r="L5259" s="79" t="e">
        <f>VLOOKUP(H5259,'Doctors Data'!$I:$J,2,FALSE)</f>
        <v>#N/A</v>
      </c>
    </row>
    <row r="5260" spans="12:12" x14ac:dyDescent="0.25">
      <c r="L5260" s="79" t="e">
        <f>VLOOKUP(H5260,'Doctors Data'!$I:$J,2,FALSE)</f>
        <v>#N/A</v>
      </c>
    </row>
    <row r="5261" spans="12:12" x14ac:dyDescent="0.25">
      <c r="L5261" s="79" t="e">
        <f>VLOOKUP(H5261,'Doctors Data'!$I:$J,2,FALSE)</f>
        <v>#N/A</v>
      </c>
    </row>
    <row r="5262" spans="12:12" x14ac:dyDescent="0.25">
      <c r="L5262" s="79" t="e">
        <f>VLOOKUP(H5262,'Doctors Data'!$I:$J,2,FALSE)</f>
        <v>#N/A</v>
      </c>
    </row>
    <row r="5263" spans="12:12" x14ac:dyDescent="0.25">
      <c r="L5263" s="79" t="e">
        <f>VLOOKUP(H5263,'Doctors Data'!$I:$J,2,FALSE)</f>
        <v>#N/A</v>
      </c>
    </row>
    <row r="5264" spans="12:12" x14ac:dyDescent="0.25">
      <c r="L5264" s="79" t="e">
        <f>VLOOKUP(H5264,'Doctors Data'!$I:$J,2,FALSE)</f>
        <v>#N/A</v>
      </c>
    </row>
    <row r="5265" spans="12:12" x14ac:dyDescent="0.25">
      <c r="L5265" s="79" t="e">
        <f>VLOOKUP(H5265,'Doctors Data'!$I:$J,2,FALSE)</f>
        <v>#N/A</v>
      </c>
    </row>
    <row r="5266" spans="12:12" x14ac:dyDescent="0.25">
      <c r="L5266" s="79" t="e">
        <f>VLOOKUP(H5266,'Doctors Data'!$I:$J,2,FALSE)</f>
        <v>#N/A</v>
      </c>
    </row>
    <row r="5267" spans="12:12" x14ac:dyDescent="0.25">
      <c r="L5267" s="79" t="e">
        <f>VLOOKUP(H5267,'Doctors Data'!$I:$J,2,FALSE)</f>
        <v>#N/A</v>
      </c>
    </row>
    <row r="5268" spans="12:12" x14ac:dyDescent="0.25">
      <c r="L5268" s="79" t="e">
        <f>VLOOKUP(H5268,'Doctors Data'!$I:$J,2,FALSE)</f>
        <v>#N/A</v>
      </c>
    </row>
    <row r="5269" spans="12:12" x14ac:dyDescent="0.25">
      <c r="L5269" s="79" t="e">
        <f>VLOOKUP(H5269,'Doctors Data'!$I:$J,2,FALSE)</f>
        <v>#N/A</v>
      </c>
    </row>
    <row r="5270" spans="12:12" x14ac:dyDescent="0.25">
      <c r="L5270" s="79" t="e">
        <f>VLOOKUP(H5270,'Doctors Data'!$I:$J,2,FALSE)</f>
        <v>#N/A</v>
      </c>
    </row>
    <row r="5271" spans="12:12" x14ac:dyDescent="0.25">
      <c r="L5271" s="79" t="e">
        <f>VLOOKUP(H5271,'Doctors Data'!$I:$J,2,FALSE)</f>
        <v>#N/A</v>
      </c>
    </row>
    <row r="5272" spans="12:12" x14ac:dyDescent="0.25">
      <c r="L5272" s="79" t="e">
        <f>VLOOKUP(H5272,'Doctors Data'!$I:$J,2,FALSE)</f>
        <v>#N/A</v>
      </c>
    </row>
    <row r="5273" spans="12:12" x14ac:dyDescent="0.25">
      <c r="L5273" s="79" t="e">
        <f>VLOOKUP(H5273,'Doctors Data'!$I:$J,2,FALSE)</f>
        <v>#N/A</v>
      </c>
    </row>
    <row r="5274" spans="12:12" x14ac:dyDescent="0.25">
      <c r="L5274" s="79" t="e">
        <f>VLOOKUP(H5274,'Doctors Data'!$I:$J,2,FALSE)</f>
        <v>#N/A</v>
      </c>
    </row>
    <row r="5275" spans="12:12" x14ac:dyDescent="0.25">
      <c r="L5275" s="79" t="e">
        <f>VLOOKUP(H5275,'Doctors Data'!$I:$J,2,FALSE)</f>
        <v>#N/A</v>
      </c>
    </row>
    <row r="5276" spans="12:12" x14ac:dyDescent="0.25">
      <c r="L5276" s="79" t="e">
        <f>VLOOKUP(H5276,'Doctors Data'!$I:$J,2,FALSE)</f>
        <v>#N/A</v>
      </c>
    </row>
    <row r="5277" spans="12:12" x14ac:dyDescent="0.25">
      <c r="L5277" s="79" t="e">
        <f>VLOOKUP(H5277,'Doctors Data'!$I:$J,2,FALSE)</f>
        <v>#N/A</v>
      </c>
    </row>
    <row r="5278" spans="12:12" x14ac:dyDescent="0.25">
      <c r="L5278" s="79" t="e">
        <f>VLOOKUP(H5278,'Doctors Data'!$I:$J,2,FALSE)</f>
        <v>#N/A</v>
      </c>
    </row>
    <row r="5279" spans="12:12" x14ac:dyDescent="0.25">
      <c r="L5279" s="79" t="e">
        <f>VLOOKUP(H5279,'Doctors Data'!$I:$J,2,FALSE)</f>
        <v>#N/A</v>
      </c>
    </row>
    <row r="5280" spans="12:12" x14ac:dyDescent="0.25">
      <c r="L5280" s="79" t="e">
        <f>VLOOKUP(H5280,'Doctors Data'!$I:$J,2,FALSE)</f>
        <v>#N/A</v>
      </c>
    </row>
    <row r="5281" spans="12:12" x14ac:dyDescent="0.25">
      <c r="L5281" s="79" t="e">
        <f>VLOOKUP(H5281,'Doctors Data'!$I:$J,2,FALSE)</f>
        <v>#N/A</v>
      </c>
    </row>
    <row r="5282" spans="12:12" x14ac:dyDescent="0.25">
      <c r="L5282" s="79" t="e">
        <f>VLOOKUP(H5282,'Doctors Data'!$I:$J,2,FALSE)</f>
        <v>#N/A</v>
      </c>
    </row>
    <row r="5283" spans="12:12" x14ac:dyDescent="0.25">
      <c r="L5283" s="79" t="e">
        <f>VLOOKUP(H5283,'Doctors Data'!$I:$J,2,FALSE)</f>
        <v>#N/A</v>
      </c>
    </row>
    <row r="5284" spans="12:12" x14ac:dyDescent="0.25">
      <c r="L5284" s="79" t="e">
        <f>VLOOKUP(H5284,'Doctors Data'!$I:$J,2,FALSE)</f>
        <v>#N/A</v>
      </c>
    </row>
    <row r="5285" spans="12:12" x14ac:dyDescent="0.25">
      <c r="L5285" s="79" t="e">
        <f>VLOOKUP(H5285,'Doctors Data'!$I:$J,2,FALSE)</f>
        <v>#N/A</v>
      </c>
    </row>
    <row r="5286" spans="12:12" x14ac:dyDescent="0.25">
      <c r="L5286" s="79" t="e">
        <f>VLOOKUP(H5286,'Doctors Data'!$I:$J,2,FALSE)</f>
        <v>#N/A</v>
      </c>
    </row>
    <row r="5287" spans="12:12" x14ac:dyDescent="0.25">
      <c r="L5287" s="79" t="e">
        <f>VLOOKUP(H5287,'Doctors Data'!$I:$J,2,FALSE)</f>
        <v>#N/A</v>
      </c>
    </row>
    <row r="5288" spans="12:12" x14ac:dyDescent="0.25">
      <c r="L5288" s="79" t="e">
        <f>VLOOKUP(H5288,'Doctors Data'!$I:$J,2,FALSE)</f>
        <v>#N/A</v>
      </c>
    </row>
    <row r="5289" spans="12:12" x14ac:dyDescent="0.25">
      <c r="L5289" s="79" t="e">
        <f>VLOOKUP(H5289,'Doctors Data'!$I:$J,2,FALSE)</f>
        <v>#N/A</v>
      </c>
    </row>
    <row r="5290" spans="12:12" x14ac:dyDescent="0.25">
      <c r="L5290" s="79" t="e">
        <f>VLOOKUP(H5290,'Doctors Data'!$I:$J,2,FALSE)</f>
        <v>#N/A</v>
      </c>
    </row>
    <row r="5291" spans="12:12" x14ac:dyDescent="0.25">
      <c r="L5291" s="79" t="e">
        <f>VLOOKUP(H5291,'Doctors Data'!$I:$J,2,FALSE)</f>
        <v>#N/A</v>
      </c>
    </row>
    <row r="5292" spans="12:12" x14ac:dyDescent="0.25">
      <c r="L5292" s="79" t="e">
        <f>VLOOKUP(H5292,'Doctors Data'!$I:$J,2,FALSE)</f>
        <v>#N/A</v>
      </c>
    </row>
    <row r="5293" spans="12:12" x14ac:dyDescent="0.25">
      <c r="L5293" s="79" t="e">
        <f>VLOOKUP(H5293,'Doctors Data'!$I:$J,2,FALSE)</f>
        <v>#N/A</v>
      </c>
    </row>
    <row r="5294" spans="12:12" x14ac:dyDescent="0.25">
      <c r="L5294" s="79" t="e">
        <f>VLOOKUP(H5294,'Doctors Data'!$I:$J,2,FALSE)</f>
        <v>#N/A</v>
      </c>
    </row>
    <row r="5295" spans="12:12" x14ac:dyDescent="0.25">
      <c r="L5295" s="79" t="e">
        <f>VLOOKUP(H5295,'Doctors Data'!$I:$J,2,FALSE)</f>
        <v>#N/A</v>
      </c>
    </row>
    <row r="5296" spans="12:12" x14ac:dyDescent="0.25">
      <c r="L5296" s="79" t="e">
        <f>VLOOKUP(H5296,'Doctors Data'!$I:$J,2,FALSE)</f>
        <v>#N/A</v>
      </c>
    </row>
    <row r="5297" spans="12:12" x14ac:dyDescent="0.25">
      <c r="L5297" s="79" t="e">
        <f>VLOOKUP(H5297,'Doctors Data'!$I:$J,2,FALSE)</f>
        <v>#N/A</v>
      </c>
    </row>
    <row r="5298" spans="12:12" x14ac:dyDescent="0.25">
      <c r="L5298" s="79" t="e">
        <f>VLOOKUP(H5298,'Doctors Data'!$I:$J,2,FALSE)</f>
        <v>#N/A</v>
      </c>
    </row>
    <row r="5299" spans="12:12" x14ac:dyDescent="0.25">
      <c r="L5299" s="79" t="e">
        <f>VLOOKUP(H5299,'Doctors Data'!$I:$J,2,FALSE)</f>
        <v>#N/A</v>
      </c>
    </row>
    <row r="5300" spans="12:12" x14ac:dyDescent="0.25">
      <c r="L5300" s="79" t="e">
        <f>VLOOKUP(H5300,'Doctors Data'!$I:$J,2,FALSE)</f>
        <v>#N/A</v>
      </c>
    </row>
    <row r="5301" spans="12:12" x14ac:dyDescent="0.25">
      <c r="L5301" s="79" t="e">
        <f>VLOOKUP(H5301,'Doctors Data'!$I:$J,2,FALSE)</f>
        <v>#N/A</v>
      </c>
    </row>
    <row r="5302" spans="12:12" x14ac:dyDescent="0.25">
      <c r="L5302" s="79" t="e">
        <f>VLOOKUP(H5302,'Doctors Data'!$I:$J,2,FALSE)</f>
        <v>#N/A</v>
      </c>
    </row>
    <row r="5303" spans="12:12" x14ac:dyDescent="0.25">
      <c r="L5303" s="79" t="e">
        <f>VLOOKUP(H5303,'Doctors Data'!$I:$J,2,FALSE)</f>
        <v>#N/A</v>
      </c>
    </row>
    <row r="5304" spans="12:12" x14ac:dyDescent="0.25">
      <c r="L5304" s="79" t="e">
        <f>VLOOKUP(H5304,'Doctors Data'!$I:$J,2,FALSE)</f>
        <v>#N/A</v>
      </c>
    </row>
    <row r="5305" spans="12:12" x14ac:dyDescent="0.25">
      <c r="L5305" s="79" t="e">
        <f>VLOOKUP(H5305,'Doctors Data'!$I:$J,2,FALSE)</f>
        <v>#N/A</v>
      </c>
    </row>
    <row r="5306" spans="12:12" x14ac:dyDescent="0.25">
      <c r="L5306" s="79" t="e">
        <f>VLOOKUP(H5306,'Doctors Data'!$I:$J,2,FALSE)</f>
        <v>#N/A</v>
      </c>
    </row>
    <row r="5307" spans="12:12" x14ac:dyDescent="0.25">
      <c r="L5307" s="79" t="e">
        <f>VLOOKUP(H5307,'Doctors Data'!$I:$J,2,FALSE)</f>
        <v>#N/A</v>
      </c>
    </row>
    <row r="5308" spans="12:12" x14ac:dyDescent="0.25">
      <c r="L5308" s="79" t="e">
        <f>VLOOKUP(H5308,'Doctors Data'!$I:$J,2,FALSE)</f>
        <v>#N/A</v>
      </c>
    </row>
    <row r="5309" spans="12:12" x14ac:dyDescent="0.25">
      <c r="L5309" s="79" t="e">
        <f>VLOOKUP(H5309,'Doctors Data'!$I:$J,2,FALSE)</f>
        <v>#N/A</v>
      </c>
    </row>
    <row r="5310" spans="12:12" x14ac:dyDescent="0.25">
      <c r="L5310" s="79" t="e">
        <f>VLOOKUP(H5310,'Doctors Data'!$I:$J,2,FALSE)</f>
        <v>#N/A</v>
      </c>
    </row>
    <row r="5311" spans="12:12" x14ac:dyDescent="0.25">
      <c r="L5311" s="79" t="e">
        <f>VLOOKUP(H5311,'Doctors Data'!$I:$J,2,FALSE)</f>
        <v>#N/A</v>
      </c>
    </row>
    <row r="5312" spans="12:12" x14ac:dyDescent="0.25">
      <c r="L5312" s="79" t="e">
        <f>VLOOKUP(H5312,'Doctors Data'!$I:$J,2,FALSE)</f>
        <v>#N/A</v>
      </c>
    </row>
    <row r="5313" spans="12:12" x14ac:dyDescent="0.25">
      <c r="L5313" s="79" t="e">
        <f>VLOOKUP(H5313,'Doctors Data'!$I:$J,2,FALSE)</f>
        <v>#N/A</v>
      </c>
    </row>
    <row r="5314" spans="12:12" x14ac:dyDescent="0.25">
      <c r="L5314" s="79" t="e">
        <f>VLOOKUP(H5314,'Doctors Data'!$I:$J,2,FALSE)</f>
        <v>#N/A</v>
      </c>
    </row>
    <row r="5315" spans="12:12" x14ac:dyDescent="0.25">
      <c r="L5315" s="79" t="e">
        <f>VLOOKUP(H5315,'Doctors Data'!$I:$J,2,FALSE)</f>
        <v>#N/A</v>
      </c>
    </row>
    <row r="5316" spans="12:12" x14ac:dyDescent="0.25">
      <c r="L5316" s="79" t="e">
        <f>VLOOKUP(H5316,'Doctors Data'!$I:$J,2,FALSE)</f>
        <v>#N/A</v>
      </c>
    </row>
    <row r="5317" spans="12:12" x14ac:dyDescent="0.25">
      <c r="L5317" s="79" t="e">
        <f>VLOOKUP(H5317,'Doctors Data'!$I:$J,2,FALSE)</f>
        <v>#N/A</v>
      </c>
    </row>
    <row r="5318" spans="12:12" x14ac:dyDescent="0.25">
      <c r="L5318" s="79" t="e">
        <f>VLOOKUP(H5318,'Doctors Data'!$I:$J,2,FALSE)</f>
        <v>#N/A</v>
      </c>
    </row>
    <row r="5319" spans="12:12" x14ac:dyDescent="0.25">
      <c r="L5319" s="79" t="e">
        <f>VLOOKUP(H5319,'Doctors Data'!$I:$J,2,FALSE)</f>
        <v>#N/A</v>
      </c>
    </row>
    <row r="5320" spans="12:12" x14ac:dyDescent="0.25">
      <c r="L5320" s="79" t="e">
        <f>VLOOKUP(H5320,'Doctors Data'!$I:$J,2,FALSE)</f>
        <v>#N/A</v>
      </c>
    </row>
    <row r="5321" spans="12:12" x14ac:dyDescent="0.25">
      <c r="L5321" s="79" t="e">
        <f>VLOOKUP(H5321,'Doctors Data'!$I:$J,2,FALSE)</f>
        <v>#N/A</v>
      </c>
    </row>
    <row r="5322" spans="12:12" x14ac:dyDescent="0.25">
      <c r="L5322" s="79" t="e">
        <f>VLOOKUP(H5322,'Doctors Data'!$I:$J,2,FALSE)</f>
        <v>#N/A</v>
      </c>
    </row>
    <row r="5323" spans="12:12" x14ac:dyDescent="0.25">
      <c r="L5323" s="79" t="e">
        <f>VLOOKUP(H5323,'Doctors Data'!$I:$J,2,FALSE)</f>
        <v>#N/A</v>
      </c>
    </row>
    <row r="5324" spans="12:12" x14ac:dyDescent="0.25">
      <c r="L5324" s="79" t="e">
        <f>VLOOKUP(H5324,'Doctors Data'!$I:$J,2,FALSE)</f>
        <v>#N/A</v>
      </c>
    </row>
    <row r="5325" spans="12:12" x14ac:dyDescent="0.25">
      <c r="L5325" s="79" t="e">
        <f>VLOOKUP(H5325,'Doctors Data'!$I:$J,2,FALSE)</f>
        <v>#N/A</v>
      </c>
    </row>
    <row r="5326" spans="12:12" x14ac:dyDescent="0.25">
      <c r="L5326" s="79" t="e">
        <f>VLOOKUP(H5326,'Doctors Data'!$I:$J,2,FALSE)</f>
        <v>#N/A</v>
      </c>
    </row>
    <row r="5327" spans="12:12" x14ac:dyDescent="0.25">
      <c r="L5327" s="79" t="e">
        <f>VLOOKUP(H5327,'Doctors Data'!$I:$J,2,FALSE)</f>
        <v>#N/A</v>
      </c>
    </row>
    <row r="5328" spans="12:12" x14ac:dyDescent="0.25">
      <c r="L5328" s="79" t="e">
        <f>VLOOKUP(H5328,'Doctors Data'!$I:$J,2,FALSE)</f>
        <v>#N/A</v>
      </c>
    </row>
    <row r="5329" spans="12:12" x14ac:dyDescent="0.25">
      <c r="L5329" s="79" t="e">
        <f>VLOOKUP(H5329,'Doctors Data'!$I:$J,2,FALSE)</f>
        <v>#N/A</v>
      </c>
    </row>
    <row r="5330" spans="12:12" x14ac:dyDescent="0.25">
      <c r="L5330" s="79" t="e">
        <f>VLOOKUP(H5330,'Doctors Data'!$I:$J,2,FALSE)</f>
        <v>#N/A</v>
      </c>
    </row>
    <row r="5331" spans="12:12" x14ac:dyDescent="0.25">
      <c r="L5331" s="79" t="e">
        <f>VLOOKUP(H5331,'Doctors Data'!$I:$J,2,FALSE)</f>
        <v>#N/A</v>
      </c>
    </row>
    <row r="5332" spans="12:12" x14ac:dyDescent="0.25">
      <c r="L5332" s="79" t="e">
        <f>VLOOKUP(H5332,'Doctors Data'!$I:$J,2,FALSE)</f>
        <v>#N/A</v>
      </c>
    </row>
    <row r="5333" spans="12:12" x14ac:dyDescent="0.25">
      <c r="L5333" s="79" t="e">
        <f>VLOOKUP(H5333,'Doctors Data'!$I:$J,2,FALSE)</f>
        <v>#N/A</v>
      </c>
    </row>
    <row r="5334" spans="12:12" x14ac:dyDescent="0.25">
      <c r="L5334" s="79" t="e">
        <f>VLOOKUP(H5334,'Doctors Data'!$I:$J,2,FALSE)</f>
        <v>#N/A</v>
      </c>
    </row>
    <row r="5335" spans="12:12" x14ac:dyDescent="0.25">
      <c r="L5335" s="79" t="e">
        <f>VLOOKUP(H5335,'Doctors Data'!$I:$J,2,FALSE)</f>
        <v>#N/A</v>
      </c>
    </row>
    <row r="5336" spans="12:12" x14ac:dyDescent="0.25">
      <c r="L5336" s="79" t="e">
        <f>VLOOKUP(H5336,'Doctors Data'!$I:$J,2,FALSE)</f>
        <v>#N/A</v>
      </c>
    </row>
    <row r="5337" spans="12:12" x14ac:dyDescent="0.25">
      <c r="L5337" s="79" t="e">
        <f>VLOOKUP(H5337,'Doctors Data'!$I:$J,2,FALSE)</f>
        <v>#N/A</v>
      </c>
    </row>
    <row r="5338" spans="12:12" x14ac:dyDescent="0.25">
      <c r="L5338" s="79" t="e">
        <f>VLOOKUP(H5338,'Doctors Data'!$I:$J,2,FALSE)</f>
        <v>#N/A</v>
      </c>
    </row>
    <row r="5339" spans="12:12" x14ac:dyDescent="0.25">
      <c r="L5339" s="79" t="e">
        <f>VLOOKUP(H5339,'Doctors Data'!$I:$J,2,FALSE)</f>
        <v>#N/A</v>
      </c>
    </row>
    <row r="5340" spans="12:12" x14ac:dyDescent="0.25">
      <c r="L5340" s="79" t="e">
        <f>VLOOKUP(H5340,'Doctors Data'!$I:$J,2,FALSE)</f>
        <v>#N/A</v>
      </c>
    </row>
    <row r="5341" spans="12:12" x14ac:dyDescent="0.25">
      <c r="L5341" s="79" t="e">
        <f>VLOOKUP(H5341,'Doctors Data'!$I:$J,2,FALSE)</f>
        <v>#N/A</v>
      </c>
    </row>
    <row r="5342" spans="12:12" x14ac:dyDescent="0.25">
      <c r="L5342" s="79" t="e">
        <f>VLOOKUP(H5342,'Doctors Data'!$I:$J,2,FALSE)</f>
        <v>#N/A</v>
      </c>
    </row>
    <row r="5343" spans="12:12" x14ac:dyDescent="0.25">
      <c r="L5343" s="79" t="e">
        <f>VLOOKUP(H5343,'Doctors Data'!$I:$J,2,FALSE)</f>
        <v>#N/A</v>
      </c>
    </row>
    <row r="5344" spans="12:12" x14ac:dyDescent="0.25">
      <c r="L5344" s="79" t="e">
        <f>VLOOKUP(H5344,'Doctors Data'!$I:$J,2,FALSE)</f>
        <v>#N/A</v>
      </c>
    </row>
    <row r="5345" spans="12:12" x14ac:dyDescent="0.25">
      <c r="L5345" s="79" t="e">
        <f>VLOOKUP(H5345,'Doctors Data'!$I:$J,2,FALSE)</f>
        <v>#N/A</v>
      </c>
    </row>
    <row r="5346" spans="12:12" x14ac:dyDescent="0.25">
      <c r="L5346" s="79" t="e">
        <f>VLOOKUP(H5346,'Doctors Data'!$I:$J,2,FALSE)</f>
        <v>#N/A</v>
      </c>
    </row>
    <row r="5347" spans="12:12" x14ac:dyDescent="0.25">
      <c r="L5347" s="79" t="e">
        <f>VLOOKUP(H5347,'Doctors Data'!$I:$J,2,FALSE)</f>
        <v>#N/A</v>
      </c>
    </row>
    <row r="5348" spans="12:12" x14ac:dyDescent="0.25">
      <c r="L5348" s="79" t="e">
        <f>VLOOKUP(H5348,'Doctors Data'!$I:$J,2,FALSE)</f>
        <v>#N/A</v>
      </c>
    </row>
    <row r="5349" spans="12:12" x14ac:dyDescent="0.25">
      <c r="L5349" s="79" t="e">
        <f>VLOOKUP(H5349,'Doctors Data'!$I:$J,2,FALSE)</f>
        <v>#N/A</v>
      </c>
    </row>
    <row r="5350" spans="12:12" x14ac:dyDescent="0.25">
      <c r="L5350" s="79" t="e">
        <f>VLOOKUP(H5350,'Doctors Data'!$I:$J,2,FALSE)</f>
        <v>#N/A</v>
      </c>
    </row>
    <row r="5351" spans="12:12" x14ac:dyDescent="0.25">
      <c r="L5351" s="79" t="e">
        <f>VLOOKUP(H5351,'Doctors Data'!$I:$J,2,FALSE)</f>
        <v>#N/A</v>
      </c>
    </row>
    <row r="5352" spans="12:12" x14ac:dyDescent="0.25">
      <c r="L5352" s="79" t="e">
        <f>VLOOKUP(H5352,'Doctors Data'!$I:$J,2,FALSE)</f>
        <v>#N/A</v>
      </c>
    </row>
    <row r="5353" spans="12:12" x14ac:dyDescent="0.25">
      <c r="L5353" s="79" t="e">
        <f>VLOOKUP(H5353,'Doctors Data'!$I:$J,2,FALSE)</f>
        <v>#N/A</v>
      </c>
    </row>
    <row r="5354" spans="12:12" x14ac:dyDescent="0.25">
      <c r="L5354" s="79" t="e">
        <f>VLOOKUP(H5354,'Doctors Data'!$I:$J,2,FALSE)</f>
        <v>#N/A</v>
      </c>
    </row>
    <row r="5355" spans="12:12" x14ac:dyDescent="0.25">
      <c r="L5355" s="79" t="e">
        <f>VLOOKUP(H5355,'Doctors Data'!$I:$J,2,FALSE)</f>
        <v>#N/A</v>
      </c>
    </row>
    <row r="5356" spans="12:12" x14ac:dyDescent="0.25">
      <c r="L5356" s="79" t="e">
        <f>VLOOKUP(H5356,'Doctors Data'!$I:$J,2,FALSE)</f>
        <v>#N/A</v>
      </c>
    </row>
    <row r="5357" spans="12:12" x14ac:dyDescent="0.25">
      <c r="L5357" s="79" t="e">
        <f>VLOOKUP(H5357,'Doctors Data'!$I:$J,2,FALSE)</f>
        <v>#N/A</v>
      </c>
    </row>
    <row r="5358" spans="12:12" x14ac:dyDescent="0.25">
      <c r="L5358" s="79" t="e">
        <f>VLOOKUP(H5358,'Doctors Data'!$I:$J,2,FALSE)</f>
        <v>#N/A</v>
      </c>
    </row>
    <row r="5359" spans="12:12" x14ac:dyDescent="0.25">
      <c r="L5359" s="79" t="e">
        <f>VLOOKUP(H5359,'Doctors Data'!$I:$J,2,FALSE)</f>
        <v>#N/A</v>
      </c>
    </row>
    <row r="5360" spans="12:12" x14ac:dyDescent="0.25">
      <c r="L5360" s="79" t="e">
        <f>VLOOKUP(H5360,'Doctors Data'!$I:$J,2,FALSE)</f>
        <v>#N/A</v>
      </c>
    </row>
    <row r="5361" spans="12:12" x14ac:dyDescent="0.25">
      <c r="L5361" s="79" t="e">
        <f>VLOOKUP(H5361,'Doctors Data'!$I:$J,2,FALSE)</f>
        <v>#N/A</v>
      </c>
    </row>
    <row r="5362" spans="12:12" x14ac:dyDescent="0.25">
      <c r="L5362" s="79" t="e">
        <f>VLOOKUP(H5362,'Doctors Data'!$I:$J,2,FALSE)</f>
        <v>#N/A</v>
      </c>
    </row>
    <row r="5363" spans="12:12" x14ac:dyDescent="0.25">
      <c r="L5363" s="79" t="e">
        <f>VLOOKUP(H5363,'Doctors Data'!$I:$J,2,FALSE)</f>
        <v>#N/A</v>
      </c>
    </row>
    <row r="5364" spans="12:12" x14ac:dyDescent="0.25">
      <c r="L5364" s="79" t="e">
        <f>VLOOKUP(H5364,'Doctors Data'!$I:$J,2,FALSE)</f>
        <v>#N/A</v>
      </c>
    </row>
    <row r="5365" spans="12:12" x14ac:dyDescent="0.25">
      <c r="L5365" s="79" t="e">
        <f>VLOOKUP(H5365,'Doctors Data'!$I:$J,2,FALSE)</f>
        <v>#N/A</v>
      </c>
    </row>
    <row r="5366" spans="12:12" x14ac:dyDescent="0.25">
      <c r="L5366" s="79" t="e">
        <f>VLOOKUP(H5366,'Doctors Data'!$I:$J,2,FALSE)</f>
        <v>#N/A</v>
      </c>
    </row>
    <row r="5367" spans="12:12" x14ac:dyDescent="0.25">
      <c r="L5367" s="79" t="e">
        <f>VLOOKUP(H5367,'Doctors Data'!$I:$J,2,FALSE)</f>
        <v>#N/A</v>
      </c>
    </row>
    <row r="5368" spans="12:12" x14ac:dyDescent="0.25">
      <c r="L5368" s="79" t="e">
        <f>VLOOKUP(H5368,'Doctors Data'!$I:$J,2,FALSE)</f>
        <v>#N/A</v>
      </c>
    </row>
    <row r="5369" spans="12:12" x14ac:dyDescent="0.25">
      <c r="L5369" s="79" t="e">
        <f>VLOOKUP(H5369,'Doctors Data'!$I:$J,2,FALSE)</f>
        <v>#N/A</v>
      </c>
    </row>
    <row r="5370" spans="12:12" x14ac:dyDescent="0.25">
      <c r="L5370" s="79" t="e">
        <f>VLOOKUP(H5370,'Doctors Data'!$I:$J,2,FALSE)</f>
        <v>#N/A</v>
      </c>
    </row>
    <row r="5371" spans="12:12" x14ac:dyDescent="0.25">
      <c r="L5371" s="79" t="e">
        <f>VLOOKUP(H5371,'Doctors Data'!$I:$J,2,FALSE)</f>
        <v>#N/A</v>
      </c>
    </row>
    <row r="5372" spans="12:12" x14ac:dyDescent="0.25">
      <c r="L5372" s="79" t="e">
        <f>VLOOKUP(H5372,'Doctors Data'!$I:$J,2,FALSE)</f>
        <v>#N/A</v>
      </c>
    </row>
    <row r="5373" spans="12:12" x14ac:dyDescent="0.25">
      <c r="L5373" s="79" t="e">
        <f>VLOOKUP(H5373,'Doctors Data'!$I:$J,2,FALSE)</f>
        <v>#N/A</v>
      </c>
    </row>
    <row r="5374" spans="12:12" x14ac:dyDescent="0.25">
      <c r="L5374" s="79" t="e">
        <f>VLOOKUP(H5374,'Doctors Data'!$I:$J,2,FALSE)</f>
        <v>#N/A</v>
      </c>
    </row>
    <row r="5375" spans="12:12" x14ac:dyDescent="0.25">
      <c r="L5375" s="79" t="e">
        <f>VLOOKUP(H5375,'Doctors Data'!$I:$J,2,FALSE)</f>
        <v>#N/A</v>
      </c>
    </row>
    <row r="5376" spans="12:12" x14ac:dyDescent="0.25">
      <c r="L5376" s="79" t="e">
        <f>VLOOKUP(H5376,'Doctors Data'!$I:$J,2,FALSE)</f>
        <v>#N/A</v>
      </c>
    </row>
    <row r="5377" spans="12:12" x14ac:dyDescent="0.25">
      <c r="L5377" s="79" t="e">
        <f>VLOOKUP(H5377,'Doctors Data'!$I:$J,2,FALSE)</f>
        <v>#N/A</v>
      </c>
    </row>
    <row r="5378" spans="12:12" x14ac:dyDescent="0.25">
      <c r="L5378" s="79" t="e">
        <f>VLOOKUP(H5378,'Doctors Data'!$I:$J,2,FALSE)</f>
        <v>#N/A</v>
      </c>
    </row>
    <row r="5379" spans="12:12" x14ac:dyDescent="0.25">
      <c r="L5379" s="79" t="e">
        <f>VLOOKUP(H5379,'Doctors Data'!$I:$J,2,FALSE)</f>
        <v>#N/A</v>
      </c>
    </row>
    <row r="5380" spans="12:12" x14ac:dyDescent="0.25">
      <c r="L5380" s="79" t="e">
        <f>VLOOKUP(H5380,'Doctors Data'!$I:$J,2,FALSE)</f>
        <v>#N/A</v>
      </c>
    </row>
    <row r="5381" spans="12:12" x14ac:dyDescent="0.25">
      <c r="L5381" s="79" t="e">
        <f>VLOOKUP(H5381,'Doctors Data'!$I:$J,2,FALSE)</f>
        <v>#N/A</v>
      </c>
    </row>
    <row r="5382" spans="12:12" x14ac:dyDescent="0.25">
      <c r="L5382" s="79" t="e">
        <f>VLOOKUP(H5382,'Doctors Data'!$I:$J,2,FALSE)</f>
        <v>#N/A</v>
      </c>
    </row>
    <row r="5383" spans="12:12" x14ac:dyDescent="0.25">
      <c r="L5383" s="79" t="e">
        <f>VLOOKUP(H5383,'Doctors Data'!$I:$J,2,FALSE)</f>
        <v>#N/A</v>
      </c>
    </row>
    <row r="5384" spans="12:12" x14ac:dyDescent="0.25">
      <c r="L5384" s="79" t="e">
        <f>VLOOKUP(H5384,'Doctors Data'!$I:$J,2,FALSE)</f>
        <v>#N/A</v>
      </c>
    </row>
    <row r="5385" spans="12:12" x14ac:dyDescent="0.25">
      <c r="L5385" s="79" t="e">
        <f>VLOOKUP(H5385,'Doctors Data'!$I:$J,2,FALSE)</f>
        <v>#N/A</v>
      </c>
    </row>
    <row r="5386" spans="12:12" x14ac:dyDescent="0.25">
      <c r="L5386" s="79" t="e">
        <f>VLOOKUP(H5386,'Doctors Data'!$I:$J,2,FALSE)</f>
        <v>#N/A</v>
      </c>
    </row>
    <row r="5387" spans="12:12" x14ac:dyDescent="0.25">
      <c r="L5387" s="79" t="e">
        <f>VLOOKUP(H5387,'Doctors Data'!$I:$J,2,FALSE)</f>
        <v>#N/A</v>
      </c>
    </row>
    <row r="5388" spans="12:12" x14ac:dyDescent="0.25">
      <c r="L5388" s="79" t="e">
        <f>VLOOKUP(H5388,'Doctors Data'!$I:$J,2,FALSE)</f>
        <v>#N/A</v>
      </c>
    </row>
    <row r="5389" spans="12:12" x14ac:dyDescent="0.25">
      <c r="L5389" s="79" t="e">
        <f>VLOOKUP(H5389,'Doctors Data'!$I:$J,2,FALSE)</f>
        <v>#N/A</v>
      </c>
    </row>
    <row r="5390" spans="12:12" x14ac:dyDescent="0.25">
      <c r="L5390" s="79" t="e">
        <f>VLOOKUP(H5390,'Doctors Data'!$I:$J,2,FALSE)</f>
        <v>#N/A</v>
      </c>
    </row>
    <row r="5391" spans="12:12" x14ac:dyDescent="0.25">
      <c r="L5391" s="79" t="e">
        <f>VLOOKUP(H5391,'Doctors Data'!$I:$J,2,FALSE)</f>
        <v>#N/A</v>
      </c>
    </row>
    <row r="5392" spans="12:12" x14ac:dyDescent="0.25">
      <c r="L5392" s="79" t="e">
        <f>VLOOKUP(H5392,'Doctors Data'!$I:$J,2,FALSE)</f>
        <v>#N/A</v>
      </c>
    </row>
    <row r="5393" spans="12:12" x14ac:dyDescent="0.25">
      <c r="L5393" s="79" t="e">
        <f>VLOOKUP(H5393,'Doctors Data'!$I:$J,2,FALSE)</f>
        <v>#N/A</v>
      </c>
    </row>
    <row r="5394" spans="12:12" x14ac:dyDescent="0.25">
      <c r="L5394" s="79" t="e">
        <f>VLOOKUP(H5394,'Doctors Data'!$I:$J,2,FALSE)</f>
        <v>#N/A</v>
      </c>
    </row>
    <row r="5395" spans="12:12" x14ac:dyDescent="0.25">
      <c r="L5395" s="79" t="e">
        <f>VLOOKUP(H5395,'Doctors Data'!$I:$J,2,FALSE)</f>
        <v>#N/A</v>
      </c>
    </row>
    <row r="5396" spans="12:12" x14ac:dyDescent="0.25">
      <c r="L5396" s="79" t="e">
        <f>VLOOKUP(H5396,'Doctors Data'!$I:$J,2,FALSE)</f>
        <v>#N/A</v>
      </c>
    </row>
    <row r="5397" spans="12:12" x14ac:dyDescent="0.25">
      <c r="L5397" s="79" t="e">
        <f>VLOOKUP(H5397,'Doctors Data'!$I:$J,2,FALSE)</f>
        <v>#N/A</v>
      </c>
    </row>
    <row r="5398" spans="12:12" x14ac:dyDescent="0.25">
      <c r="L5398" s="79" t="e">
        <f>VLOOKUP(H5398,'Doctors Data'!$I:$J,2,FALSE)</f>
        <v>#N/A</v>
      </c>
    </row>
    <row r="5399" spans="12:12" x14ac:dyDescent="0.25">
      <c r="L5399" s="79" t="e">
        <f>VLOOKUP(H5399,'Doctors Data'!$I:$J,2,FALSE)</f>
        <v>#N/A</v>
      </c>
    </row>
    <row r="5400" spans="12:12" x14ac:dyDescent="0.25">
      <c r="L5400" s="79" t="e">
        <f>VLOOKUP(H5400,'Doctors Data'!$I:$J,2,FALSE)</f>
        <v>#N/A</v>
      </c>
    </row>
    <row r="5401" spans="12:12" x14ac:dyDescent="0.25">
      <c r="L5401" s="79" t="e">
        <f>VLOOKUP(H5401,'Doctors Data'!$I:$J,2,FALSE)</f>
        <v>#N/A</v>
      </c>
    </row>
    <row r="5402" spans="12:12" x14ac:dyDescent="0.25">
      <c r="L5402" s="79" t="e">
        <f>VLOOKUP(H5402,'Doctors Data'!$I:$J,2,FALSE)</f>
        <v>#N/A</v>
      </c>
    </row>
    <row r="5403" spans="12:12" x14ac:dyDescent="0.25">
      <c r="L5403" s="79" t="e">
        <f>VLOOKUP(H5403,'Doctors Data'!$I:$J,2,FALSE)</f>
        <v>#N/A</v>
      </c>
    </row>
    <row r="5404" spans="12:12" x14ac:dyDescent="0.25">
      <c r="L5404" s="79" t="e">
        <f>VLOOKUP(H5404,'Doctors Data'!$I:$J,2,FALSE)</f>
        <v>#N/A</v>
      </c>
    </row>
    <row r="5405" spans="12:12" x14ac:dyDescent="0.25">
      <c r="L5405" s="79" t="e">
        <f>VLOOKUP(H5405,'Doctors Data'!$I:$J,2,FALSE)</f>
        <v>#N/A</v>
      </c>
    </row>
    <row r="5406" spans="12:12" x14ac:dyDescent="0.25">
      <c r="L5406" s="79" t="e">
        <f>VLOOKUP(H5406,'Doctors Data'!$I:$J,2,FALSE)</f>
        <v>#N/A</v>
      </c>
    </row>
    <row r="5407" spans="12:12" x14ac:dyDescent="0.25">
      <c r="L5407" s="79" t="e">
        <f>VLOOKUP(H5407,'Doctors Data'!$I:$J,2,FALSE)</f>
        <v>#N/A</v>
      </c>
    </row>
    <row r="5408" spans="12:12" x14ac:dyDescent="0.25">
      <c r="L5408" s="79" t="e">
        <f>VLOOKUP(H5408,'Doctors Data'!$I:$J,2,FALSE)</f>
        <v>#N/A</v>
      </c>
    </row>
    <row r="5409" spans="12:12" x14ac:dyDescent="0.25">
      <c r="L5409" s="79" t="e">
        <f>VLOOKUP(H5409,'Doctors Data'!$I:$J,2,FALSE)</f>
        <v>#N/A</v>
      </c>
    </row>
    <row r="5410" spans="12:12" x14ac:dyDescent="0.25">
      <c r="L5410" s="79" t="e">
        <f>VLOOKUP(H5410,'Doctors Data'!$I:$J,2,FALSE)</f>
        <v>#N/A</v>
      </c>
    </row>
    <row r="5411" spans="12:12" x14ac:dyDescent="0.25">
      <c r="L5411" s="79" t="e">
        <f>VLOOKUP(H5411,'Doctors Data'!$I:$J,2,FALSE)</f>
        <v>#N/A</v>
      </c>
    </row>
    <row r="5412" spans="12:12" x14ac:dyDescent="0.25">
      <c r="L5412" s="79" t="e">
        <f>VLOOKUP(H5412,'Doctors Data'!$I:$J,2,FALSE)</f>
        <v>#N/A</v>
      </c>
    </row>
    <row r="5413" spans="12:12" x14ac:dyDescent="0.25">
      <c r="L5413" s="79" t="e">
        <f>VLOOKUP(H5413,'Doctors Data'!$I:$J,2,FALSE)</f>
        <v>#N/A</v>
      </c>
    </row>
    <row r="5414" spans="12:12" x14ac:dyDescent="0.25">
      <c r="L5414" s="79" t="e">
        <f>VLOOKUP(H5414,'Doctors Data'!$I:$J,2,FALSE)</f>
        <v>#N/A</v>
      </c>
    </row>
    <row r="5415" spans="12:12" x14ac:dyDescent="0.25">
      <c r="L5415" s="79" t="e">
        <f>VLOOKUP(H5415,'Doctors Data'!$I:$J,2,FALSE)</f>
        <v>#N/A</v>
      </c>
    </row>
    <row r="5416" spans="12:12" x14ac:dyDescent="0.25">
      <c r="L5416" s="79" t="e">
        <f>VLOOKUP(H5416,'Doctors Data'!$I:$J,2,FALSE)</f>
        <v>#N/A</v>
      </c>
    </row>
    <row r="5417" spans="12:12" x14ac:dyDescent="0.25">
      <c r="L5417" s="79" t="e">
        <f>VLOOKUP(H5417,'Doctors Data'!$I:$J,2,FALSE)</f>
        <v>#N/A</v>
      </c>
    </row>
    <row r="5418" spans="12:12" x14ac:dyDescent="0.25">
      <c r="L5418" s="79" t="e">
        <f>VLOOKUP(H5418,'Doctors Data'!$I:$J,2,FALSE)</f>
        <v>#N/A</v>
      </c>
    </row>
    <row r="5419" spans="12:12" x14ac:dyDescent="0.25">
      <c r="L5419" s="79" t="e">
        <f>VLOOKUP(H5419,'Doctors Data'!$I:$J,2,FALSE)</f>
        <v>#N/A</v>
      </c>
    </row>
    <row r="5420" spans="12:12" x14ac:dyDescent="0.25">
      <c r="L5420" s="79" t="e">
        <f>VLOOKUP(H5420,'Doctors Data'!$I:$J,2,FALSE)</f>
        <v>#N/A</v>
      </c>
    </row>
    <row r="5421" spans="12:12" x14ac:dyDescent="0.25">
      <c r="L5421" s="79" t="e">
        <f>VLOOKUP(H5421,'Doctors Data'!$I:$J,2,FALSE)</f>
        <v>#N/A</v>
      </c>
    </row>
    <row r="5422" spans="12:12" x14ac:dyDescent="0.25">
      <c r="L5422" s="79" t="e">
        <f>VLOOKUP(H5422,'Doctors Data'!$I:$J,2,FALSE)</f>
        <v>#N/A</v>
      </c>
    </row>
    <row r="5423" spans="12:12" x14ac:dyDescent="0.25">
      <c r="L5423" s="79" t="e">
        <f>VLOOKUP(H5423,'Doctors Data'!$I:$J,2,FALSE)</f>
        <v>#N/A</v>
      </c>
    </row>
    <row r="5424" spans="12:12" x14ac:dyDescent="0.25">
      <c r="L5424" s="79" t="e">
        <f>VLOOKUP(H5424,'Doctors Data'!$I:$J,2,FALSE)</f>
        <v>#N/A</v>
      </c>
    </row>
    <row r="5425" spans="12:12" x14ac:dyDescent="0.25">
      <c r="L5425" s="79" t="e">
        <f>VLOOKUP(H5425,'Doctors Data'!$I:$J,2,FALSE)</f>
        <v>#N/A</v>
      </c>
    </row>
    <row r="5426" spans="12:12" x14ac:dyDescent="0.25">
      <c r="L5426" s="79" t="e">
        <f>VLOOKUP(H5426,'Doctors Data'!$I:$J,2,FALSE)</f>
        <v>#N/A</v>
      </c>
    </row>
    <row r="5427" spans="12:12" x14ac:dyDescent="0.25">
      <c r="L5427" s="79" t="e">
        <f>VLOOKUP(H5427,'Doctors Data'!$I:$J,2,FALSE)</f>
        <v>#N/A</v>
      </c>
    </row>
    <row r="5428" spans="12:12" x14ac:dyDescent="0.25">
      <c r="L5428" s="79" t="e">
        <f>VLOOKUP(H5428,'Doctors Data'!$I:$J,2,FALSE)</f>
        <v>#N/A</v>
      </c>
    </row>
    <row r="5429" spans="12:12" x14ac:dyDescent="0.25">
      <c r="L5429" s="79" t="e">
        <f>VLOOKUP(H5429,'Doctors Data'!$I:$J,2,FALSE)</f>
        <v>#N/A</v>
      </c>
    </row>
    <row r="5430" spans="12:12" x14ac:dyDescent="0.25">
      <c r="L5430" s="79" t="e">
        <f>VLOOKUP(H5430,'Doctors Data'!$I:$J,2,FALSE)</f>
        <v>#N/A</v>
      </c>
    </row>
    <row r="5431" spans="12:12" x14ac:dyDescent="0.25">
      <c r="L5431" s="79" t="e">
        <f>VLOOKUP(H5431,'Doctors Data'!$I:$J,2,FALSE)</f>
        <v>#N/A</v>
      </c>
    </row>
    <row r="5432" spans="12:12" x14ac:dyDescent="0.25">
      <c r="L5432" s="79" t="e">
        <f>VLOOKUP(H5432,'Doctors Data'!$I:$J,2,FALSE)</f>
        <v>#N/A</v>
      </c>
    </row>
    <row r="5433" spans="12:12" x14ac:dyDescent="0.25">
      <c r="L5433" s="79" t="e">
        <f>VLOOKUP(H5433,'Doctors Data'!$I:$J,2,FALSE)</f>
        <v>#N/A</v>
      </c>
    </row>
    <row r="5434" spans="12:12" x14ac:dyDescent="0.25">
      <c r="L5434" s="79" t="e">
        <f>VLOOKUP(H5434,'Doctors Data'!$I:$J,2,FALSE)</f>
        <v>#N/A</v>
      </c>
    </row>
    <row r="5435" spans="12:12" x14ac:dyDescent="0.25">
      <c r="L5435" s="79" t="e">
        <f>VLOOKUP(H5435,'Doctors Data'!$I:$J,2,FALSE)</f>
        <v>#N/A</v>
      </c>
    </row>
    <row r="5436" spans="12:12" x14ac:dyDescent="0.25">
      <c r="L5436" s="79" t="e">
        <f>VLOOKUP(H5436,'Doctors Data'!$I:$J,2,FALSE)</f>
        <v>#N/A</v>
      </c>
    </row>
    <row r="5437" spans="12:12" x14ac:dyDescent="0.25">
      <c r="L5437" s="79" t="e">
        <f>VLOOKUP(H5437,'Doctors Data'!$I:$J,2,FALSE)</f>
        <v>#N/A</v>
      </c>
    </row>
    <row r="5438" spans="12:12" x14ac:dyDescent="0.25">
      <c r="L5438" s="79" t="e">
        <f>VLOOKUP(H5438,'Doctors Data'!$I:$J,2,FALSE)</f>
        <v>#N/A</v>
      </c>
    </row>
    <row r="5439" spans="12:12" x14ac:dyDescent="0.25">
      <c r="L5439" s="79" t="e">
        <f>VLOOKUP(H5439,'Doctors Data'!$I:$J,2,FALSE)</f>
        <v>#N/A</v>
      </c>
    </row>
    <row r="5440" spans="12:12" x14ac:dyDescent="0.25">
      <c r="L5440" s="79" t="e">
        <f>VLOOKUP(H5440,'Doctors Data'!$I:$J,2,FALSE)</f>
        <v>#N/A</v>
      </c>
    </row>
    <row r="5441" spans="12:12" x14ac:dyDescent="0.25">
      <c r="L5441" s="79" t="e">
        <f>VLOOKUP(H5441,'Doctors Data'!$I:$J,2,FALSE)</f>
        <v>#N/A</v>
      </c>
    </row>
    <row r="5442" spans="12:12" x14ac:dyDescent="0.25">
      <c r="L5442" s="79" t="e">
        <f>VLOOKUP(H5442,'Doctors Data'!$I:$J,2,FALSE)</f>
        <v>#N/A</v>
      </c>
    </row>
    <row r="5443" spans="12:12" x14ac:dyDescent="0.25">
      <c r="L5443" s="79" t="e">
        <f>VLOOKUP(H5443,'Doctors Data'!$I:$J,2,FALSE)</f>
        <v>#N/A</v>
      </c>
    </row>
    <row r="5444" spans="12:12" x14ac:dyDescent="0.25">
      <c r="L5444" s="79" t="e">
        <f>VLOOKUP(H5444,'Doctors Data'!$I:$J,2,FALSE)</f>
        <v>#N/A</v>
      </c>
    </row>
    <row r="5445" spans="12:12" x14ac:dyDescent="0.25">
      <c r="L5445" s="79" t="e">
        <f>VLOOKUP(H5445,'Doctors Data'!$I:$J,2,FALSE)</f>
        <v>#N/A</v>
      </c>
    </row>
    <row r="5446" spans="12:12" x14ac:dyDescent="0.25">
      <c r="L5446" s="79" t="e">
        <f>VLOOKUP(H5446,'Doctors Data'!$I:$J,2,FALSE)</f>
        <v>#N/A</v>
      </c>
    </row>
    <row r="5447" spans="12:12" x14ac:dyDescent="0.25">
      <c r="L5447" s="79" t="e">
        <f>VLOOKUP(H5447,'Doctors Data'!$I:$J,2,FALSE)</f>
        <v>#N/A</v>
      </c>
    </row>
    <row r="5448" spans="12:12" x14ac:dyDescent="0.25">
      <c r="L5448" s="79" t="e">
        <f>VLOOKUP(H5448,'Doctors Data'!$I:$J,2,FALSE)</f>
        <v>#N/A</v>
      </c>
    </row>
    <row r="5449" spans="12:12" x14ac:dyDescent="0.25">
      <c r="L5449" s="79" t="e">
        <f>VLOOKUP(H5449,'Doctors Data'!$I:$J,2,FALSE)</f>
        <v>#N/A</v>
      </c>
    </row>
    <row r="5450" spans="12:12" x14ac:dyDescent="0.25">
      <c r="L5450" s="79" t="e">
        <f>VLOOKUP(H5450,'Doctors Data'!$I:$J,2,FALSE)</f>
        <v>#N/A</v>
      </c>
    </row>
    <row r="5451" spans="12:12" x14ac:dyDescent="0.25">
      <c r="L5451" s="79" t="e">
        <f>VLOOKUP(H5451,'Doctors Data'!$I:$J,2,FALSE)</f>
        <v>#N/A</v>
      </c>
    </row>
    <row r="5452" spans="12:12" x14ac:dyDescent="0.25">
      <c r="L5452" s="79" t="e">
        <f>VLOOKUP(H5452,'Doctors Data'!$I:$J,2,FALSE)</f>
        <v>#N/A</v>
      </c>
    </row>
    <row r="5453" spans="12:12" x14ac:dyDescent="0.25">
      <c r="L5453" s="79" t="e">
        <f>VLOOKUP(H5453,'Doctors Data'!$I:$J,2,FALSE)</f>
        <v>#N/A</v>
      </c>
    </row>
    <row r="5454" spans="12:12" x14ac:dyDescent="0.25">
      <c r="L5454" s="79" t="e">
        <f>VLOOKUP(H5454,'Doctors Data'!$I:$J,2,FALSE)</f>
        <v>#N/A</v>
      </c>
    </row>
    <row r="5455" spans="12:12" x14ac:dyDescent="0.25">
      <c r="L5455" s="79" t="e">
        <f>VLOOKUP(H5455,'Doctors Data'!$I:$J,2,FALSE)</f>
        <v>#N/A</v>
      </c>
    </row>
    <row r="5456" spans="12:12" x14ac:dyDescent="0.25">
      <c r="L5456" s="79" t="e">
        <f>VLOOKUP(H5456,'Doctors Data'!$I:$J,2,FALSE)</f>
        <v>#N/A</v>
      </c>
    </row>
    <row r="5457" spans="12:12" x14ac:dyDescent="0.25">
      <c r="L5457" s="79" t="e">
        <f>VLOOKUP(H5457,'Doctors Data'!$I:$J,2,FALSE)</f>
        <v>#N/A</v>
      </c>
    </row>
    <row r="5458" spans="12:12" x14ac:dyDescent="0.25">
      <c r="L5458" s="79" t="e">
        <f>VLOOKUP(H5458,'Doctors Data'!$I:$J,2,FALSE)</f>
        <v>#N/A</v>
      </c>
    </row>
    <row r="5459" spans="12:12" x14ac:dyDescent="0.25">
      <c r="L5459" s="79" t="e">
        <f>VLOOKUP(H5459,'Doctors Data'!$I:$J,2,FALSE)</f>
        <v>#N/A</v>
      </c>
    </row>
    <row r="5460" spans="12:12" x14ac:dyDescent="0.25">
      <c r="L5460" s="79" t="e">
        <f>VLOOKUP(H5460,'Doctors Data'!$I:$J,2,FALSE)</f>
        <v>#N/A</v>
      </c>
    </row>
    <row r="5461" spans="12:12" x14ac:dyDescent="0.25">
      <c r="L5461" s="79" t="e">
        <f>VLOOKUP(H5461,'Doctors Data'!$I:$J,2,FALSE)</f>
        <v>#N/A</v>
      </c>
    </row>
    <row r="5462" spans="12:12" x14ac:dyDescent="0.25">
      <c r="L5462" s="79" t="e">
        <f>VLOOKUP(H5462,'Doctors Data'!$I:$J,2,FALSE)</f>
        <v>#N/A</v>
      </c>
    </row>
    <row r="5463" spans="12:12" x14ac:dyDescent="0.25">
      <c r="L5463" s="79" t="e">
        <f>VLOOKUP(H5463,'Doctors Data'!$I:$J,2,FALSE)</f>
        <v>#N/A</v>
      </c>
    </row>
    <row r="5464" spans="12:12" x14ac:dyDescent="0.25">
      <c r="L5464" s="79" t="e">
        <f>VLOOKUP(H5464,'Doctors Data'!$I:$J,2,FALSE)</f>
        <v>#N/A</v>
      </c>
    </row>
    <row r="5465" spans="12:12" x14ac:dyDescent="0.25">
      <c r="L5465" s="79" t="e">
        <f>VLOOKUP(H5465,'Doctors Data'!$I:$J,2,FALSE)</f>
        <v>#N/A</v>
      </c>
    </row>
    <row r="5466" spans="12:12" x14ac:dyDescent="0.25">
      <c r="L5466" s="79" t="e">
        <f>VLOOKUP(H5466,'Doctors Data'!$I:$J,2,FALSE)</f>
        <v>#N/A</v>
      </c>
    </row>
    <row r="5467" spans="12:12" x14ac:dyDescent="0.25">
      <c r="L5467" s="79" t="e">
        <f>VLOOKUP(H5467,'Doctors Data'!$I:$J,2,FALSE)</f>
        <v>#N/A</v>
      </c>
    </row>
    <row r="5468" spans="12:12" x14ac:dyDescent="0.25">
      <c r="L5468" s="79" t="e">
        <f>VLOOKUP(H5468,'Doctors Data'!$I:$J,2,FALSE)</f>
        <v>#N/A</v>
      </c>
    </row>
    <row r="5469" spans="12:12" x14ac:dyDescent="0.25">
      <c r="L5469" s="79" t="e">
        <f>VLOOKUP(H5469,'Doctors Data'!$I:$J,2,FALSE)</f>
        <v>#N/A</v>
      </c>
    </row>
    <row r="5470" spans="12:12" x14ac:dyDescent="0.25">
      <c r="L5470" s="79" t="e">
        <f>VLOOKUP(H5470,'Doctors Data'!$I:$J,2,FALSE)</f>
        <v>#N/A</v>
      </c>
    </row>
    <row r="5471" spans="12:12" x14ac:dyDescent="0.25">
      <c r="L5471" s="79" t="e">
        <f>VLOOKUP(H5471,'Doctors Data'!$I:$J,2,FALSE)</f>
        <v>#N/A</v>
      </c>
    </row>
    <row r="5472" spans="12:12" x14ac:dyDescent="0.25">
      <c r="L5472" s="79" t="e">
        <f>VLOOKUP(H5472,'Doctors Data'!$I:$J,2,FALSE)</f>
        <v>#N/A</v>
      </c>
    </row>
    <row r="5473" spans="12:12" x14ac:dyDescent="0.25">
      <c r="L5473" s="79" t="e">
        <f>VLOOKUP(H5473,'Doctors Data'!$I:$J,2,FALSE)</f>
        <v>#N/A</v>
      </c>
    </row>
    <row r="5474" spans="12:12" x14ac:dyDescent="0.25">
      <c r="L5474" s="79" t="e">
        <f>VLOOKUP(H5474,'Doctors Data'!$I:$J,2,FALSE)</f>
        <v>#N/A</v>
      </c>
    </row>
    <row r="5475" spans="12:12" x14ac:dyDescent="0.25">
      <c r="L5475" s="79" t="e">
        <f>VLOOKUP(H5475,'Doctors Data'!$I:$J,2,FALSE)</f>
        <v>#N/A</v>
      </c>
    </row>
    <row r="5476" spans="12:12" x14ac:dyDescent="0.25">
      <c r="L5476" s="79" t="e">
        <f>VLOOKUP(H5476,'Doctors Data'!$I:$J,2,FALSE)</f>
        <v>#N/A</v>
      </c>
    </row>
    <row r="5477" spans="12:12" x14ac:dyDescent="0.25">
      <c r="L5477" s="79" t="e">
        <f>VLOOKUP(H5477,'Doctors Data'!$I:$J,2,FALSE)</f>
        <v>#N/A</v>
      </c>
    </row>
    <row r="5478" spans="12:12" x14ac:dyDescent="0.25">
      <c r="L5478" s="79" t="e">
        <f>VLOOKUP(H5478,'Doctors Data'!$I:$J,2,FALSE)</f>
        <v>#N/A</v>
      </c>
    </row>
    <row r="5479" spans="12:12" x14ac:dyDescent="0.25">
      <c r="L5479" s="79" t="e">
        <f>VLOOKUP(H5479,'Doctors Data'!$I:$J,2,FALSE)</f>
        <v>#N/A</v>
      </c>
    </row>
    <row r="5480" spans="12:12" x14ac:dyDescent="0.25">
      <c r="L5480" s="79" t="e">
        <f>VLOOKUP(H5480,'Doctors Data'!$I:$J,2,FALSE)</f>
        <v>#N/A</v>
      </c>
    </row>
    <row r="5481" spans="12:12" x14ac:dyDescent="0.25">
      <c r="L5481" s="79" t="e">
        <f>VLOOKUP(H5481,'Doctors Data'!$I:$J,2,FALSE)</f>
        <v>#N/A</v>
      </c>
    </row>
    <row r="5482" spans="12:12" x14ac:dyDescent="0.25">
      <c r="L5482" s="79" t="e">
        <f>VLOOKUP(H5482,'Doctors Data'!$I:$J,2,FALSE)</f>
        <v>#N/A</v>
      </c>
    </row>
    <row r="5483" spans="12:12" x14ac:dyDescent="0.25">
      <c r="L5483" s="79" t="e">
        <f>VLOOKUP(H5483,'Doctors Data'!$I:$J,2,FALSE)</f>
        <v>#N/A</v>
      </c>
    </row>
    <row r="5484" spans="12:12" x14ac:dyDescent="0.25">
      <c r="L5484" s="79" t="e">
        <f>VLOOKUP(H5484,'Doctors Data'!$I:$J,2,FALSE)</f>
        <v>#N/A</v>
      </c>
    </row>
    <row r="5485" spans="12:12" x14ac:dyDescent="0.25">
      <c r="L5485" s="79" t="e">
        <f>VLOOKUP(H5485,'Doctors Data'!$I:$J,2,FALSE)</f>
        <v>#N/A</v>
      </c>
    </row>
    <row r="5486" spans="12:12" x14ac:dyDescent="0.25">
      <c r="L5486" s="79" t="e">
        <f>VLOOKUP(H5486,'Doctors Data'!$I:$J,2,FALSE)</f>
        <v>#N/A</v>
      </c>
    </row>
    <row r="5487" spans="12:12" x14ac:dyDescent="0.25">
      <c r="L5487" s="79" t="e">
        <f>VLOOKUP(H5487,'Doctors Data'!$I:$J,2,FALSE)</f>
        <v>#N/A</v>
      </c>
    </row>
    <row r="5488" spans="12:12" x14ac:dyDescent="0.25">
      <c r="L5488" s="79" t="e">
        <f>VLOOKUP(H5488,'Doctors Data'!$I:$J,2,FALSE)</f>
        <v>#N/A</v>
      </c>
    </row>
    <row r="5489" spans="12:12" x14ac:dyDescent="0.25">
      <c r="L5489" s="79" t="e">
        <f>VLOOKUP(H5489,'Doctors Data'!$I:$J,2,FALSE)</f>
        <v>#N/A</v>
      </c>
    </row>
    <row r="5490" spans="12:12" x14ac:dyDescent="0.25">
      <c r="L5490" s="79" t="e">
        <f>VLOOKUP(H5490,'Doctors Data'!$I:$J,2,FALSE)</f>
        <v>#N/A</v>
      </c>
    </row>
    <row r="5491" spans="12:12" x14ac:dyDescent="0.25">
      <c r="L5491" s="79" t="e">
        <f>VLOOKUP(H5491,'Doctors Data'!$I:$J,2,FALSE)</f>
        <v>#N/A</v>
      </c>
    </row>
    <row r="5492" spans="12:12" x14ac:dyDescent="0.25">
      <c r="L5492" s="79" t="e">
        <f>VLOOKUP(H5492,'Doctors Data'!$I:$J,2,FALSE)</f>
        <v>#N/A</v>
      </c>
    </row>
    <row r="5493" spans="12:12" x14ac:dyDescent="0.25">
      <c r="L5493" s="79" t="e">
        <f>VLOOKUP(H5493,'Doctors Data'!$I:$J,2,FALSE)</f>
        <v>#N/A</v>
      </c>
    </row>
    <row r="5494" spans="12:12" x14ac:dyDescent="0.25">
      <c r="L5494" s="79" t="e">
        <f>VLOOKUP(H5494,'Doctors Data'!$I:$J,2,FALSE)</f>
        <v>#N/A</v>
      </c>
    </row>
    <row r="5495" spans="12:12" x14ac:dyDescent="0.25">
      <c r="L5495" s="79" t="e">
        <f>VLOOKUP(H5495,'Doctors Data'!$I:$J,2,FALSE)</f>
        <v>#N/A</v>
      </c>
    </row>
    <row r="5496" spans="12:12" x14ac:dyDescent="0.25">
      <c r="L5496" s="79" t="e">
        <f>VLOOKUP(H5496,'Doctors Data'!$I:$J,2,FALSE)</f>
        <v>#N/A</v>
      </c>
    </row>
    <row r="5497" spans="12:12" x14ac:dyDescent="0.25">
      <c r="L5497" s="79" t="e">
        <f>VLOOKUP(H5497,'Doctors Data'!$I:$J,2,FALSE)</f>
        <v>#N/A</v>
      </c>
    </row>
    <row r="5498" spans="12:12" x14ac:dyDescent="0.25">
      <c r="L5498" s="79" t="e">
        <f>VLOOKUP(H5498,'Doctors Data'!$I:$J,2,FALSE)</f>
        <v>#N/A</v>
      </c>
    </row>
    <row r="5499" spans="12:12" x14ac:dyDescent="0.25">
      <c r="L5499" s="79" t="e">
        <f>VLOOKUP(H5499,'Doctors Data'!$I:$J,2,FALSE)</f>
        <v>#N/A</v>
      </c>
    </row>
    <row r="5500" spans="12:12" x14ac:dyDescent="0.25">
      <c r="L5500" s="79" t="e">
        <f>VLOOKUP(H5500,'Doctors Data'!$I:$J,2,FALSE)</f>
        <v>#N/A</v>
      </c>
    </row>
    <row r="5501" spans="12:12" x14ac:dyDescent="0.25">
      <c r="L5501" s="79" t="e">
        <f>VLOOKUP(H5501,'Doctors Data'!$I:$J,2,FALSE)</f>
        <v>#N/A</v>
      </c>
    </row>
    <row r="5502" spans="12:12" x14ac:dyDescent="0.25">
      <c r="L5502" s="79" t="e">
        <f>VLOOKUP(H5502,'Doctors Data'!$I:$J,2,FALSE)</f>
        <v>#N/A</v>
      </c>
    </row>
    <row r="5503" spans="12:12" x14ac:dyDescent="0.25">
      <c r="L5503" s="79" t="e">
        <f>VLOOKUP(H5503,'Doctors Data'!$I:$J,2,FALSE)</f>
        <v>#N/A</v>
      </c>
    </row>
    <row r="5504" spans="12:12" x14ac:dyDescent="0.25">
      <c r="L5504" s="79" t="e">
        <f>VLOOKUP(H5504,'Doctors Data'!$I:$J,2,FALSE)</f>
        <v>#N/A</v>
      </c>
    </row>
    <row r="5505" spans="12:12" x14ac:dyDescent="0.25">
      <c r="L5505" s="79" t="e">
        <f>VLOOKUP(H5505,'Doctors Data'!$I:$J,2,FALSE)</f>
        <v>#N/A</v>
      </c>
    </row>
    <row r="5506" spans="12:12" x14ac:dyDescent="0.25">
      <c r="L5506" s="79" t="e">
        <f>VLOOKUP(H5506,'Doctors Data'!$I:$J,2,FALSE)</f>
        <v>#N/A</v>
      </c>
    </row>
    <row r="5507" spans="12:12" x14ac:dyDescent="0.25">
      <c r="L5507" s="79" t="e">
        <f>VLOOKUP(H5507,'Doctors Data'!$I:$J,2,FALSE)</f>
        <v>#N/A</v>
      </c>
    </row>
    <row r="5508" spans="12:12" x14ac:dyDescent="0.25">
      <c r="L5508" s="79" t="e">
        <f>VLOOKUP(H5508,'Doctors Data'!$I:$J,2,FALSE)</f>
        <v>#N/A</v>
      </c>
    </row>
    <row r="5509" spans="12:12" x14ac:dyDescent="0.25">
      <c r="L5509" s="79" t="e">
        <f>VLOOKUP(H5509,'Doctors Data'!$I:$J,2,FALSE)</f>
        <v>#N/A</v>
      </c>
    </row>
    <row r="5510" spans="12:12" x14ac:dyDescent="0.25">
      <c r="L5510" s="79" t="e">
        <f>VLOOKUP(H5510,'Doctors Data'!$I:$J,2,FALSE)</f>
        <v>#N/A</v>
      </c>
    </row>
    <row r="5511" spans="12:12" x14ac:dyDescent="0.25">
      <c r="L5511" s="79" t="e">
        <f>VLOOKUP(H5511,'Doctors Data'!$I:$J,2,FALSE)</f>
        <v>#N/A</v>
      </c>
    </row>
    <row r="5512" spans="12:12" x14ac:dyDescent="0.25">
      <c r="L5512" s="79" t="e">
        <f>VLOOKUP(H5512,'Doctors Data'!$I:$J,2,FALSE)</f>
        <v>#N/A</v>
      </c>
    </row>
    <row r="5513" spans="12:12" x14ac:dyDescent="0.25">
      <c r="L5513" s="79" t="e">
        <f>VLOOKUP(H5513,'Doctors Data'!$I:$J,2,FALSE)</f>
        <v>#N/A</v>
      </c>
    </row>
    <row r="5514" spans="12:12" x14ac:dyDescent="0.25">
      <c r="L5514" s="79" t="e">
        <f>VLOOKUP(H5514,'Doctors Data'!$I:$J,2,FALSE)</f>
        <v>#N/A</v>
      </c>
    </row>
    <row r="5515" spans="12:12" x14ac:dyDescent="0.25">
      <c r="L5515" s="79" t="e">
        <f>VLOOKUP(H5515,'Doctors Data'!$I:$J,2,FALSE)</f>
        <v>#N/A</v>
      </c>
    </row>
    <row r="5516" spans="12:12" x14ac:dyDescent="0.25">
      <c r="L5516" s="79" t="e">
        <f>VLOOKUP(H5516,'Doctors Data'!$I:$J,2,FALSE)</f>
        <v>#N/A</v>
      </c>
    </row>
    <row r="5517" spans="12:12" x14ac:dyDescent="0.25">
      <c r="L5517" s="79" t="e">
        <f>VLOOKUP(H5517,'Doctors Data'!$I:$J,2,FALSE)</f>
        <v>#N/A</v>
      </c>
    </row>
    <row r="5518" spans="12:12" x14ac:dyDescent="0.25">
      <c r="L5518" s="79" t="e">
        <f>VLOOKUP(H5518,'Doctors Data'!$I:$J,2,FALSE)</f>
        <v>#N/A</v>
      </c>
    </row>
    <row r="5519" spans="12:12" x14ac:dyDescent="0.25">
      <c r="L5519" s="79" t="e">
        <f>VLOOKUP(H5519,'Doctors Data'!$I:$J,2,FALSE)</f>
        <v>#N/A</v>
      </c>
    </row>
    <row r="5520" spans="12:12" x14ac:dyDescent="0.25">
      <c r="L5520" s="79" t="e">
        <f>VLOOKUP(H5520,'Doctors Data'!$I:$J,2,FALSE)</f>
        <v>#N/A</v>
      </c>
    </row>
    <row r="5521" spans="12:12" x14ac:dyDescent="0.25">
      <c r="L5521" s="79" t="e">
        <f>VLOOKUP(H5521,'Doctors Data'!$I:$J,2,FALSE)</f>
        <v>#N/A</v>
      </c>
    </row>
    <row r="5522" spans="12:12" x14ac:dyDescent="0.25">
      <c r="L5522" s="79" t="e">
        <f>VLOOKUP(H5522,'Doctors Data'!$I:$J,2,FALSE)</f>
        <v>#N/A</v>
      </c>
    </row>
    <row r="5523" spans="12:12" x14ac:dyDescent="0.25">
      <c r="L5523" s="79" t="e">
        <f>VLOOKUP(H5523,'Doctors Data'!$I:$J,2,FALSE)</f>
        <v>#N/A</v>
      </c>
    </row>
    <row r="5524" spans="12:12" x14ac:dyDescent="0.25">
      <c r="L5524" s="79" t="e">
        <f>VLOOKUP(H5524,'Doctors Data'!$I:$J,2,FALSE)</f>
        <v>#N/A</v>
      </c>
    </row>
    <row r="5525" spans="12:12" x14ac:dyDescent="0.25">
      <c r="L5525" s="79" t="e">
        <f>VLOOKUP(H5525,'Doctors Data'!$I:$J,2,FALSE)</f>
        <v>#N/A</v>
      </c>
    </row>
    <row r="5526" spans="12:12" x14ac:dyDescent="0.25">
      <c r="L5526" s="79" t="e">
        <f>VLOOKUP(H5526,'Doctors Data'!$I:$J,2,FALSE)</f>
        <v>#N/A</v>
      </c>
    </row>
    <row r="5527" spans="12:12" x14ac:dyDescent="0.25">
      <c r="L5527" s="79" t="e">
        <f>VLOOKUP(H5527,'Doctors Data'!$I:$J,2,FALSE)</f>
        <v>#N/A</v>
      </c>
    </row>
    <row r="5528" spans="12:12" x14ac:dyDescent="0.25">
      <c r="L5528" s="79" t="e">
        <f>VLOOKUP(H5528,'Doctors Data'!$I:$J,2,FALSE)</f>
        <v>#N/A</v>
      </c>
    </row>
    <row r="5529" spans="12:12" x14ac:dyDescent="0.25">
      <c r="L5529" s="79" t="e">
        <f>VLOOKUP(H5529,'Doctors Data'!$I:$J,2,FALSE)</f>
        <v>#N/A</v>
      </c>
    </row>
    <row r="5530" spans="12:12" x14ac:dyDescent="0.25">
      <c r="L5530" s="79" t="e">
        <f>VLOOKUP(H5530,'Doctors Data'!$I:$J,2,FALSE)</f>
        <v>#N/A</v>
      </c>
    </row>
    <row r="5531" spans="12:12" x14ac:dyDescent="0.25">
      <c r="L5531" s="79" t="e">
        <f>VLOOKUP(H5531,'Doctors Data'!$I:$J,2,FALSE)</f>
        <v>#N/A</v>
      </c>
    </row>
    <row r="5532" spans="12:12" x14ac:dyDescent="0.25">
      <c r="L5532" s="79" t="e">
        <f>VLOOKUP(H5532,'Doctors Data'!$I:$J,2,FALSE)</f>
        <v>#N/A</v>
      </c>
    </row>
    <row r="5533" spans="12:12" x14ac:dyDescent="0.25">
      <c r="L5533" s="79" t="e">
        <f>VLOOKUP(H5533,'Doctors Data'!$I:$J,2,FALSE)</f>
        <v>#N/A</v>
      </c>
    </row>
    <row r="5534" spans="12:12" x14ac:dyDescent="0.25">
      <c r="L5534" s="79" t="e">
        <f>VLOOKUP(H5534,'Doctors Data'!$I:$J,2,FALSE)</f>
        <v>#N/A</v>
      </c>
    </row>
    <row r="5535" spans="12:12" x14ac:dyDescent="0.25">
      <c r="L5535" s="79" t="e">
        <f>VLOOKUP(H5535,'Doctors Data'!$I:$J,2,FALSE)</f>
        <v>#N/A</v>
      </c>
    </row>
    <row r="5536" spans="12:12" x14ac:dyDescent="0.25">
      <c r="L5536" s="79" t="e">
        <f>VLOOKUP(H5536,'Doctors Data'!$I:$J,2,FALSE)</f>
        <v>#N/A</v>
      </c>
    </row>
    <row r="5537" spans="12:12" x14ac:dyDescent="0.25">
      <c r="L5537" s="79" t="e">
        <f>VLOOKUP(H5537,'Doctors Data'!$I:$J,2,FALSE)</f>
        <v>#N/A</v>
      </c>
    </row>
    <row r="5538" spans="12:12" x14ac:dyDescent="0.25">
      <c r="L5538" s="79" t="e">
        <f>VLOOKUP(H5538,'Doctors Data'!$I:$J,2,FALSE)</f>
        <v>#N/A</v>
      </c>
    </row>
    <row r="5539" spans="12:12" x14ac:dyDescent="0.25">
      <c r="L5539" s="79" t="e">
        <f>VLOOKUP(H5539,'Doctors Data'!$I:$J,2,FALSE)</f>
        <v>#N/A</v>
      </c>
    </row>
    <row r="5540" spans="12:12" x14ac:dyDescent="0.25">
      <c r="L5540" s="79" t="e">
        <f>VLOOKUP(H5540,'Doctors Data'!$I:$J,2,FALSE)</f>
        <v>#N/A</v>
      </c>
    </row>
    <row r="5541" spans="12:12" x14ac:dyDescent="0.25">
      <c r="L5541" s="79" t="e">
        <f>VLOOKUP(H5541,'Doctors Data'!$I:$J,2,FALSE)</f>
        <v>#N/A</v>
      </c>
    </row>
    <row r="5542" spans="12:12" x14ac:dyDescent="0.25">
      <c r="L5542" s="79" t="e">
        <f>VLOOKUP(H5542,'Doctors Data'!$I:$J,2,FALSE)</f>
        <v>#N/A</v>
      </c>
    </row>
    <row r="5543" spans="12:12" x14ac:dyDescent="0.25">
      <c r="L5543" s="79" t="e">
        <f>VLOOKUP(H5543,'Doctors Data'!$I:$J,2,FALSE)</f>
        <v>#N/A</v>
      </c>
    </row>
    <row r="5544" spans="12:12" x14ac:dyDescent="0.25">
      <c r="L5544" s="79" t="e">
        <f>VLOOKUP(H5544,'Doctors Data'!$I:$J,2,FALSE)</f>
        <v>#N/A</v>
      </c>
    </row>
    <row r="5545" spans="12:12" x14ac:dyDescent="0.25">
      <c r="L5545" s="79" t="e">
        <f>VLOOKUP(H5545,'Doctors Data'!$I:$J,2,FALSE)</f>
        <v>#N/A</v>
      </c>
    </row>
    <row r="5546" spans="12:12" x14ac:dyDescent="0.25">
      <c r="L5546" s="79" t="e">
        <f>VLOOKUP(H5546,'Doctors Data'!$I:$J,2,FALSE)</f>
        <v>#N/A</v>
      </c>
    </row>
    <row r="5547" spans="12:12" x14ac:dyDescent="0.25">
      <c r="L5547" s="79" t="e">
        <f>VLOOKUP(H5547,'Doctors Data'!$I:$J,2,FALSE)</f>
        <v>#N/A</v>
      </c>
    </row>
    <row r="5548" spans="12:12" x14ac:dyDescent="0.25">
      <c r="L5548" s="79" t="e">
        <f>VLOOKUP(H5548,'Doctors Data'!$I:$J,2,FALSE)</f>
        <v>#N/A</v>
      </c>
    </row>
    <row r="5549" spans="12:12" x14ac:dyDescent="0.25">
      <c r="L5549" s="79" t="e">
        <f>VLOOKUP(H5549,'Doctors Data'!$I:$J,2,FALSE)</f>
        <v>#N/A</v>
      </c>
    </row>
    <row r="5550" spans="12:12" x14ac:dyDescent="0.25">
      <c r="L5550" s="79" t="e">
        <f>VLOOKUP(H5550,'Doctors Data'!$I:$J,2,FALSE)</f>
        <v>#N/A</v>
      </c>
    </row>
    <row r="5551" spans="12:12" x14ac:dyDescent="0.25">
      <c r="L5551" s="79" t="e">
        <f>VLOOKUP(H5551,'Doctors Data'!$I:$J,2,FALSE)</f>
        <v>#N/A</v>
      </c>
    </row>
    <row r="5552" spans="12:12" x14ac:dyDescent="0.25">
      <c r="L5552" s="79" t="e">
        <f>VLOOKUP(H5552,'Doctors Data'!$I:$J,2,FALSE)</f>
        <v>#N/A</v>
      </c>
    </row>
    <row r="5553" spans="12:12" x14ac:dyDescent="0.25">
      <c r="L5553" s="79" t="e">
        <f>VLOOKUP(H5553,'Doctors Data'!$I:$J,2,FALSE)</f>
        <v>#N/A</v>
      </c>
    </row>
    <row r="5554" spans="12:12" x14ac:dyDescent="0.25">
      <c r="L5554" s="79" t="e">
        <f>VLOOKUP(H5554,'Doctors Data'!$I:$J,2,FALSE)</f>
        <v>#N/A</v>
      </c>
    </row>
    <row r="5555" spans="12:12" x14ac:dyDescent="0.25">
      <c r="L5555" s="79" t="e">
        <f>VLOOKUP(H5555,'Doctors Data'!$I:$J,2,FALSE)</f>
        <v>#N/A</v>
      </c>
    </row>
    <row r="5556" spans="12:12" x14ac:dyDescent="0.25">
      <c r="L5556" s="79" t="e">
        <f>VLOOKUP(H5556,'Doctors Data'!$I:$J,2,FALSE)</f>
        <v>#N/A</v>
      </c>
    </row>
    <row r="5557" spans="12:12" x14ac:dyDescent="0.25">
      <c r="L5557" s="79" t="e">
        <f>VLOOKUP(H5557,'Doctors Data'!$I:$J,2,FALSE)</f>
        <v>#N/A</v>
      </c>
    </row>
    <row r="5558" spans="12:12" x14ac:dyDescent="0.25">
      <c r="L5558" s="79" t="e">
        <f>VLOOKUP(H5558,'Doctors Data'!$I:$J,2,FALSE)</f>
        <v>#N/A</v>
      </c>
    </row>
    <row r="5559" spans="12:12" x14ac:dyDescent="0.25">
      <c r="L5559" s="79" t="e">
        <f>VLOOKUP(H5559,'Doctors Data'!$I:$J,2,FALSE)</f>
        <v>#N/A</v>
      </c>
    </row>
    <row r="5560" spans="12:12" x14ac:dyDescent="0.25">
      <c r="L5560" s="79" t="e">
        <f>VLOOKUP(H5560,'Doctors Data'!$I:$J,2,FALSE)</f>
        <v>#N/A</v>
      </c>
    </row>
    <row r="5561" spans="12:12" x14ac:dyDescent="0.25">
      <c r="L5561" s="79" t="e">
        <f>VLOOKUP(H5561,'Doctors Data'!$I:$J,2,FALSE)</f>
        <v>#N/A</v>
      </c>
    </row>
    <row r="5562" spans="12:12" x14ac:dyDescent="0.25">
      <c r="L5562" s="79" t="e">
        <f>VLOOKUP(H5562,'Doctors Data'!$I:$J,2,FALSE)</f>
        <v>#N/A</v>
      </c>
    </row>
    <row r="5563" spans="12:12" x14ac:dyDescent="0.25">
      <c r="L5563" s="79" t="e">
        <f>VLOOKUP(H5563,'Doctors Data'!$I:$J,2,FALSE)</f>
        <v>#N/A</v>
      </c>
    </row>
    <row r="5564" spans="12:12" x14ac:dyDescent="0.25">
      <c r="L5564" s="79" t="e">
        <f>VLOOKUP(H5564,'Doctors Data'!$I:$J,2,FALSE)</f>
        <v>#N/A</v>
      </c>
    </row>
    <row r="5565" spans="12:12" x14ac:dyDescent="0.25">
      <c r="L5565" s="79" t="e">
        <f>VLOOKUP(H5565,'Doctors Data'!$I:$J,2,FALSE)</f>
        <v>#N/A</v>
      </c>
    </row>
    <row r="5566" spans="12:12" x14ac:dyDescent="0.25">
      <c r="L5566" s="79" t="e">
        <f>VLOOKUP(H5566,'Doctors Data'!$I:$J,2,FALSE)</f>
        <v>#N/A</v>
      </c>
    </row>
    <row r="5567" spans="12:12" x14ac:dyDescent="0.25">
      <c r="L5567" s="79" t="e">
        <f>VLOOKUP(H5567,'Doctors Data'!$I:$J,2,FALSE)</f>
        <v>#N/A</v>
      </c>
    </row>
    <row r="5568" spans="12:12" x14ac:dyDescent="0.25">
      <c r="L5568" s="79" t="e">
        <f>VLOOKUP(H5568,'Doctors Data'!$I:$J,2,FALSE)</f>
        <v>#N/A</v>
      </c>
    </row>
    <row r="5569" spans="12:12" x14ac:dyDescent="0.25">
      <c r="L5569" s="79" t="e">
        <f>VLOOKUP(H5569,'Doctors Data'!$I:$J,2,FALSE)</f>
        <v>#N/A</v>
      </c>
    </row>
    <row r="5570" spans="12:12" x14ac:dyDescent="0.25">
      <c r="L5570" s="79" t="e">
        <f>VLOOKUP(H5570,'Doctors Data'!$I:$J,2,FALSE)</f>
        <v>#N/A</v>
      </c>
    </row>
    <row r="5571" spans="12:12" x14ac:dyDescent="0.25">
      <c r="L5571" s="79" t="e">
        <f>VLOOKUP(H5571,'Doctors Data'!$I:$J,2,FALSE)</f>
        <v>#N/A</v>
      </c>
    </row>
    <row r="5572" spans="12:12" x14ac:dyDescent="0.25">
      <c r="L5572" s="79" t="e">
        <f>VLOOKUP(H5572,'Doctors Data'!$I:$J,2,FALSE)</f>
        <v>#N/A</v>
      </c>
    </row>
    <row r="5573" spans="12:12" x14ac:dyDescent="0.25">
      <c r="L5573" s="79" t="e">
        <f>VLOOKUP(H5573,'Doctors Data'!$I:$J,2,FALSE)</f>
        <v>#N/A</v>
      </c>
    </row>
    <row r="5574" spans="12:12" x14ac:dyDescent="0.25">
      <c r="L5574" s="79" t="e">
        <f>VLOOKUP(H5574,'Doctors Data'!$I:$J,2,FALSE)</f>
        <v>#N/A</v>
      </c>
    </row>
    <row r="5575" spans="12:12" x14ac:dyDescent="0.25">
      <c r="L5575" s="79" t="e">
        <f>VLOOKUP(H5575,'Doctors Data'!$I:$J,2,FALSE)</f>
        <v>#N/A</v>
      </c>
    </row>
    <row r="5576" spans="12:12" x14ac:dyDescent="0.25">
      <c r="L5576" s="79" t="e">
        <f>VLOOKUP(H5576,'Doctors Data'!$I:$J,2,FALSE)</f>
        <v>#N/A</v>
      </c>
    </row>
    <row r="5577" spans="12:12" x14ac:dyDescent="0.25">
      <c r="L5577" s="79" t="e">
        <f>VLOOKUP(H5577,'Doctors Data'!$I:$J,2,FALSE)</f>
        <v>#N/A</v>
      </c>
    </row>
    <row r="5578" spans="12:12" x14ac:dyDescent="0.25">
      <c r="L5578" s="79" t="e">
        <f>VLOOKUP(H5578,'Doctors Data'!$I:$J,2,FALSE)</f>
        <v>#N/A</v>
      </c>
    </row>
    <row r="5579" spans="12:12" x14ac:dyDescent="0.25">
      <c r="L5579" s="79" t="e">
        <f>VLOOKUP(H5579,'Doctors Data'!$I:$J,2,FALSE)</f>
        <v>#N/A</v>
      </c>
    </row>
    <row r="5580" spans="12:12" x14ac:dyDescent="0.25">
      <c r="L5580" s="79" t="e">
        <f>VLOOKUP(H5580,'Doctors Data'!$I:$J,2,FALSE)</f>
        <v>#N/A</v>
      </c>
    </row>
    <row r="5581" spans="12:12" x14ac:dyDescent="0.25">
      <c r="L5581" s="79" t="e">
        <f>VLOOKUP(H5581,'Doctors Data'!$I:$J,2,FALSE)</f>
        <v>#N/A</v>
      </c>
    </row>
    <row r="5582" spans="12:12" x14ac:dyDescent="0.25">
      <c r="L5582" s="79" t="e">
        <f>VLOOKUP(H5582,'Doctors Data'!$I:$J,2,FALSE)</f>
        <v>#N/A</v>
      </c>
    </row>
    <row r="5583" spans="12:12" x14ac:dyDescent="0.25">
      <c r="L5583" s="79" t="e">
        <f>VLOOKUP(H5583,'Doctors Data'!$I:$J,2,FALSE)</f>
        <v>#N/A</v>
      </c>
    </row>
    <row r="5584" spans="12:12" x14ac:dyDescent="0.25">
      <c r="L5584" s="79" t="e">
        <f>VLOOKUP(H5584,'Doctors Data'!$I:$J,2,FALSE)</f>
        <v>#N/A</v>
      </c>
    </row>
    <row r="5585" spans="12:12" x14ac:dyDescent="0.25">
      <c r="L5585" s="79" t="e">
        <f>VLOOKUP(H5585,'Doctors Data'!$I:$J,2,FALSE)</f>
        <v>#N/A</v>
      </c>
    </row>
    <row r="5586" spans="12:12" x14ac:dyDescent="0.25">
      <c r="L5586" s="79" t="e">
        <f>VLOOKUP(H5586,'Doctors Data'!$I:$J,2,FALSE)</f>
        <v>#N/A</v>
      </c>
    </row>
    <row r="5587" spans="12:12" x14ac:dyDescent="0.25">
      <c r="L5587" s="79" t="e">
        <f>VLOOKUP(H5587,'Doctors Data'!$I:$J,2,FALSE)</f>
        <v>#N/A</v>
      </c>
    </row>
    <row r="5588" spans="12:12" x14ac:dyDescent="0.25">
      <c r="L5588" s="79" t="e">
        <f>VLOOKUP(H5588,'Doctors Data'!$I:$J,2,FALSE)</f>
        <v>#N/A</v>
      </c>
    </row>
    <row r="5589" spans="12:12" x14ac:dyDescent="0.25">
      <c r="L5589" s="79" t="e">
        <f>VLOOKUP(H5589,'Doctors Data'!$I:$J,2,FALSE)</f>
        <v>#N/A</v>
      </c>
    </row>
    <row r="5590" spans="12:12" x14ac:dyDescent="0.25">
      <c r="L5590" s="79" t="e">
        <f>VLOOKUP(H5590,'Doctors Data'!$I:$J,2,FALSE)</f>
        <v>#N/A</v>
      </c>
    </row>
    <row r="5591" spans="12:12" x14ac:dyDescent="0.25">
      <c r="L5591" s="79" t="e">
        <f>VLOOKUP(H5591,'Doctors Data'!$I:$J,2,FALSE)</f>
        <v>#N/A</v>
      </c>
    </row>
    <row r="5592" spans="12:12" x14ac:dyDescent="0.25">
      <c r="L5592" s="79" t="e">
        <f>VLOOKUP(H5592,'Doctors Data'!$I:$J,2,FALSE)</f>
        <v>#N/A</v>
      </c>
    </row>
    <row r="5593" spans="12:12" x14ac:dyDescent="0.25">
      <c r="L5593" s="79" t="e">
        <f>VLOOKUP(H5593,'Doctors Data'!$I:$J,2,FALSE)</f>
        <v>#N/A</v>
      </c>
    </row>
    <row r="5594" spans="12:12" x14ac:dyDescent="0.25">
      <c r="L5594" s="79" t="e">
        <f>VLOOKUP(H5594,'Doctors Data'!$I:$J,2,FALSE)</f>
        <v>#N/A</v>
      </c>
    </row>
    <row r="5595" spans="12:12" x14ac:dyDescent="0.25">
      <c r="L5595" s="79" t="e">
        <f>VLOOKUP(H5595,'Doctors Data'!$I:$J,2,FALSE)</f>
        <v>#N/A</v>
      </c>
    </row>
    <row r="5596" spans="12:12" x14ac:dyDescent="0.25">
      <c r="L5596" s="79" t="e">
        <f>VLOOKUP(H5596,'Doctors Data'!$I:$J,2,FALSE)</f>
        <v>#N/A</v>
      </c>
    </row>
    <row r="5597" spans="12:12" x14ac:dyDescent="0.25">
      <c r="L5597" s="79" t="e">
        <f>VLOOKUP(H5597,'Doctors Data'!$I:$J,2,FALSE)</f>
        <v>#N/A</v>
      </c>
    </row>
    <row r="5598" spans="12:12" x14ac:dyDescent="0.25">
      <c r="L5598" s="79" t="e">
        <f>VLOOKUP(H5598,'Doctors Data'!$I:$J,2,FALSE)</f>
        <v>#N/A</v>
      </c>
    </row>
    <row r="5599" spans="12:12" x14ac:dyDescent="0.25">
      <c r="L5599" s="79" t="e">
        <f>VLOOKUP(H5599,'Doctors Data'!$I:$J,2,FALSE)</f>
        <v>#N/A</v>
      </c>
    </row>
    <row r="5600" spans="12:12" x14ac:dyDescent="0.25">
      <c r="L5600" s="79" t="e">
        <f>VLOOKUP(H5600,'Doctors Data'!$I:$J,2,FALSE)</f>
        <v>#N/A</v>
      </c>
    </row>
    <row r="5601" spans="12:12" x14ac:dyDescent="0.25">
      <c r="L5601" s="79" t="e">
        <f>VLOOKUP(H5601,'Doctors Data'!$I:$J,2,FALSE)</f>
        <v>#N/A</v>
      </c>
    </row>
    <row r="5602" spans="12:12" x14ac:dyDescent="0.25">
      <c r="L5602" s="79" t="e">
        <f>VLOOKUP(H5602,'Doctors Data'!$I:$J,2,FALSE)</f>
        <v>#N/A</v>
      </c>
    </row>
    <row r="5603" spans="12:12" x14ac:dyDescent="0.25">
      <c r="L5603" s="79" t="e">
        <f>VLOOKUP(H5603,'Doctors Data'!$I:$J,2,FALSE)</f>
        <v>#N/A</v>
      </c>
    </row>
    <row r="5604" spans="12:12" x14ac:dyDescent="0.25">
      <c r="L5604" s="79" t="e">
        <f>VLOOKUP(H5604,'Doctors Data'!$I:$J,2,FALSE)</f>
        <v>#N/A</v>
      </c>
    </row>
    <row r="5605" spans="12:12" x14ac:dyDescent="0.25">
      <c r="L5605" s="79" t="e">
        <f>VLOOKUP(H5605,'Doctors Data'!$I:$J,2,FALSE)</f>
        <v>#N/A</v>
      </c>
    </row>
    <row r="5606" spans="12:12" x14ac:dyDescent="0.25">
      <c r="L5606" s="79" t="e">
        <f>VLOOKUP(H5606,'Doctors Data'!$I:$J,2,FALSE)</f>
        <v>#N/A</v>
      </c>
    </row>
    <row r="5607" spans="12:12" x14ac:dyDescent="0.25">
      <c r="L5607" s="79" t="e">
        <f>VLOOKUP(H5607,'Doctors Data'!$I:$J,2,FALSE)</f>
        <v>#N/A</v>
      </c>
    </row>
    <row r="5608" spans="12:12" x14ac:dyDescent="0.25">
      <c r="L5608" s="79" t="e">
        <f>VLOOKUP(H5608,'Doctors Data'!$I:$J,2,FALSE)</f>
        <v>#N/A</v>
      </c>
    </row>
    <row r="5609" spans="12:12" x14ac:dyDescent="0.25">
      <c r="L5609" s="79" t="e">
        <f>VLOOKUP(H5609,'Doctors Data'!$I:$J,2,FALSE)</f>
        <v>#N/A</v>
      </c>
    </row>
    <row r="5610" spans="12:12" x14ac:dyDescent="0.25">
      <c r="L5610" s="79" t="e">
        <f>VLOOKUP(H5610,'Doctors Data'!$I:$J,2,FALSE)</f>
        <v>#N/A</v>
      </c>
    </row>
    <row r="5611" spans="12:12" x14ac:dyDescent="0.25">
      <c r="L5611" s="79" t="e">
        <f>VLOOKUP(H5611,'Doctors Data'!$I:$J,2,FALSE)</f>
        <v>#N/A</v>
      </c>
    </row>
    <row r="5612" spans="12:12" x14ac:dyDescent="0.25">
      <c r="L5612" s="79" t="e">
        <f>VLOOKUP(H5612,'Doctors Data'!$I:$J,2,FALSE)</f>
        <v>#N/A</v>
      </c>
    </row>
    <row r="5613" spans="12:12" x14ac:dyDescent="0.25">
      <c r="L5613" s="79" t="e">
        <f>VLOOKUP(H5613,'Doctors Data'!$I:$J,2,FALSE)</f>
        <v>#N/A</v>
      </c>
    </row>
    <row r="5614" spans="12:12" x14ac:dyDescent="0.25">
      <c r="L5614" s="79" t="e">
        <f>VLOOKUP(H5614,'Doctors Data'!$I:$J,2,FALSE)</f>
        <v>#N/A</v>
      </c>
    </row>
    <row r="5615" spans="12:12" x14ac:dyDescent="0.25">
      <c r="L5615" s="79" t="e">
        <f>VLOOKUP(H5615,'Doctors Data'!$I:$J,2,FALSE)</f>
        <v>#N/A</v>
      </c>
    </row>
    <row r="5616" spans="12:12" x14ac:dyDescent="0.25">
      <c r="L5616" s="79" t="e">
        <f>VLOOKUP(H5616,'Doctors Data'!$I:$J,2,FALSE)</f>
        <v>#N/A</v>
      </c>
    </row>
    <row r="5617" spans="12:12" x14ac:dyDescent="0.25">
      <c r="L5617" s="79" t="e">
        <f>VLOOKUP(H5617,'Doctors Data'!$I:$J,2,FALSE)</f>
        <v>#N/A</v>
      </c>
    </row>
    <row r="5618" spans="12:12" x14ac:dyDescent="0.25">
      <c r="L5618" s="79" t="e">
        <f>VLOOKUP(H5618,'Doctors Data'!$I:$J,2,FALSE)</f>
        <v>#N/A</v>
      </c>
    </row>
    <row r="5619" spans="12:12" x14ac:dyDescent="0.25">
      <c r="L5619" s="79" t="e">
        <f>VLOOKUP(H5619,'Doctors Data'!$I:$J,2,FALSE)</f>
        <v>#N/A</v>
      </c>
    </row>
    <row r="5620" spans="12:12" x14ac:dyDescent="0.25">
      <c r="L5620" s="79" t="e">
        <f>VLOOKUP(H5620,'Doctors Data'!$I:$J,2,FALSE)</f>
        <v>#N/A</v>
      </c>
    </row>
    <row r="5621" spans="12:12" x14ac:dyDescent="0.25">
      <c r="L5621" s="79" t="e">
        <f>VLOOKUP(H5621,'Doctors Data'!$I:$J,2,FALSE)</f>
        <v>#N/A</v>
      </c>
    </row>
    <row r="5622" spans="12:12" x14ac:dyDescent="0.25">
      <c r="L5622" s="79" t="e">
        <f>VLOOKUP(H5622,'Doctors Data'!$I:$J,2,FALSE)</f>
        <v>#N/A</v>
      </c>
    </row>
    <row r="5623" spans="12:12" x14ac:dyDescent="0.25">
      <c r="L5623" s="79" t="e">
        <f>VLOOKUP(H5623,'Doctors Data'!$I:$J,2,FALSE)</f>
        <v>#N/A</v>
      </c>
    </row>
    <row r="5624" spans="12:12" x14ac:dyDescent="0.25">
      <c r="L5624" s="79" t="e">
        <f>VLOOKUP(H5624,'Doctors Data'!$I:$J,2,FALSE)</f>
        <v>#N/A</v>
      </c>
    </row>
    <row r="5625" spans="12:12" x14ac:dyDescent="0.25">
      <c r="L5625" s="79" t="e">
        <f>VLOOKUP(H5625,'Doctors Data'!$I:$J,2,FALSE)</f>
        <v>#N/A</v>
      </c>
    </row>
    <row r="5626" spans="12:12" x14ac:dyDescent="0.25">
      <c r="L5626" s="79" t="e">
        <f>VLOOKUP(H5626,'Doctors Data'!$I:$J,2,FALSE)</f>
        <v>#N/A</v>
      </c>
    </row>
    <row r="5627" spans="12:12" x14ac:dyDescent="0.25">
      <c r="L5627" s="79" t="e">
        <f>VLOOKUP(H5627,'Doctors Data'!$I:$J,2,FALSE)</f>
        <v>#N/A</v>
      </c>
    </row>
    <row r="5628" spans="12:12" x14ac:dyDescent="0.25">
      <c r="L5628" s="79" t="e">
        <f>VLOOKUP(H5628,'Doctors Data'!$I:$J,2,FALSE)</f>
        <v>#N/A</v>
      </c>
    </row>
    <row r="5629" spans="12:12" x14ac:dyDescent="0.25">
      <c r="L5629" s="79" t="e">
        <f>VLOOKUP(H5629,'Doctors Data'!$I:$J,2,FALSE)</f>
        <v>#N/A</v>
      </c>
    </row>
    <row r="5630" spans="12:12" x14ac:dyDescent="0.25">
      <c r="L5630" s="79" t="e">
        <f>VLOOKUP(H5630,'Doctors Data'!$I:$J,2,FALSE)</f>
        <v>#N/A</v>
      </c>
    </row>
    <row r="5631" spans="12:12" x14ac:dyDescent="0.25">
      <c r="L5631" s="79" t="e">
        <f>VLOOKUP(H5631,'Doctors Data'!$I:$J,2,FALSE)</f>
        <v>#N/A</v>
      </c>
    </row>
    <row r="5632" spans="12:12" x14ac:dyDescent="0.25">
      <c r="L5632" s="79" t="e">
        <f>VLOOKUP(H5632,'Doctors Data'!$I:$J,2,FALSE)</f>
        <v>#N/A</v>
      </c>
    </row>
    <row r="5633" spans="12:12" x14ac:dyDescent="0.25">
      <c r="L5633" s="79" t="e">
        <f>VLOOKUP(H5633,'Doctors Data'!$I:$J,2,FALSE)</f>
        <v>#N/A</v>
      </c>
    </row>
    <row r="5634" spans="12:12" x14ac:dyDescent="0.25">
      <c r="L5634" s="79" t="e">
        <f>VLOOKUP(H5634,'Doctors Data'!$I:$J,2,FALSE)</f>
        <v>#N/A</v>
      </c>
    </row>
    <row r="5635" spans="12:12" x14ac:dyDescent="0.25">
      <c r="L5635" s="79" t="e">
        <f>VLOOKUP(H5635,'Doctors Data'!$I:$J,2,FALSE)</f>
        <v>#N/A</v>
      </c>
    </row>
    <row r="5636" spans="12:12" x14ac:dyDescent="0.25">
      <c r="L5636" s="79" t="e">
        <f>VLOOKUP(H5636,'Doctors Data'!$I:$J,2,FALSE)</f>
        <v>#N/A</v>
      </c>
    </row>
    <row r="5637" spans="12:12" x14ac:dyDescent="0.25">
      <c r="L5637" s="79" t="e">
        <f>VLOOKUP(H5637,'Doctors Data'!$I:$J,2,FALSE)</f>
        <v>#N/A</v>
      </c>
    </row>
    <row r="5638" spans="12:12" x14ac:dyDescent="0.25">
      <c r="L5638" s="79" t="e">
        <f>VLOOKUP(H5638,'Doctors Data'!$I:$J,2,FALSE)</f>
        <v>#N/A</v>
      </c>
    </row>
    <row r="5639" spans="12:12" x14ac:dyDescent="0.25">
      <c r="L5639" s="79" t="e">
        <f>VLOOKUP(H5639,'Doctors Data'!$I:$J,2,FALSE)</f>
        <v>#N/A</v>
      </c>
    </row>
    <row r="5640" spans="12:12" x14ac:dyDescent="0.25">
      <c r="L5640" s="79" t="e">
        <f>VLOOKUP(H5640,'Doctors Data'!$I:$J,2,FALSE)</f>
        <v>#N/A</v>
      </c>
    </row>
    <row r="5641" spans="12:12" x14ac:dyDescent="0.25">
      <c r="L5641" s="79" t="e">
        <f>VLOOKUP(H5641,'Doctors Data'!$I:$J,2,FALSE)</f>
        <v>#N/A</v>
      </c>
    </row>
    <row r="5642" spans="12:12" x14ac:dyDescent="0.25">
      <c r="L5642" s="79" t="e">
        <f>VLOOKUP(H5642,'Doctors Data'!$I:$J,2,FALSE)</f>
        <v>#N/A</v>
      </c>
    </row>
    <row r="5643" spans="12:12" x14ac:dyDescent="0.25">
      <c r="L5643" s="79" t="e">
        <f>VLOOKUP(H5643,'Doctors Data'!$I:$J,2,FALSE)</f>
        <v>#N/A</v>
      </c>
    </row>
    <row r="5644" spans="12:12" x14ac:dyDescent="0.25">
      <c r="L5644" s="79" t="e">
        <f>VLOOKUP(H5644,'Doctors Data'!$I:$J,2,FALSE)</f>
        <v>#N/A</v>
      </c>
    </row>
    <row r="5645" spans="12:12" x14ac:dyDescent="0.25">
      <c r="L5645" s="79" t="e">
        <f>VLOOKUP(H5645,'Doctors Data'!$I:$J,2,FALSE)</f>
        <v>#N/A</v>
      </c>
    </row>
    <row r="5646" spans="12:12" x14ac:dyDescent="0.25">
      <c r="L5646" s="79" t="e">
        <f>VLOOKUP(H5646,'Doctors Data'!$I:$J,2,FALSE)</f>
        <v>#N/A</v>
      </c>
    </row>
    <row r="5647" spans="12:12" x14ac:dyDescent="0.25">
      <c r="L5647" s="79" t="e">
        <f>VLOOKUP(H5647,'Doctors Data'!$I:$J,2,FALSE)</f>
        <v>#N/A</v>
      </c>
    </row>
    <row r="5648" spans="12:12" x14ac:dyDescent="0.25">
      <c r="L5648" s="79" t="e">
        <f>VLOOKUP(H5648,'Doctors Data'!$I:$J,2,FALSE)</f>
        <v>#N/A</v>
      </c>
    </row>
    <row r="5649" spans="12:12" x14ac:dyDescent="0.25">
      <c r="L5649" s="79" t="e">
        <f>VLOOKUP(H5649,'Doctors Data'!$I:$J,2,FALSE)</f>
        <v>#N/A</v>
      </c>
    </row>
    <row r="5650" spans="12:12" x14ac:dyDescent="0.25">
      <c r="L5650" s="79" t="e">
        <f>VLOOKUP(H5650,'Doctors Data'!$I:$J,2,FALSE)</f>
        <v>#N/A</v>
      </c>
    </row>
    <row r="5651" spans="12:12" x14ac:dyDescent="0.25">
      <c r="L5651" s="79" t="e">
        <f>VLOOKUP(H5651,'Doctors Data'!$I:$J,2,FALSE)</f>
        <v>#N/A</v>
      </c>
    </row>
    <row r="5652" spans="12:12" x14ac:dyDescent="0.25">
      <c r="L5652" s="79" t="e">
        <f>VLOOKUP(H5652,'Doctors Data'!$I:$J,2,FALSE)</f>
        <v>#N/A</v>
      </c>
    </row>
    <row r="5653" spans="12:12" x14ac:dyDescent="0.25">
      <c r="L5653" s="79" t="e">
        <f>VLOOKUP(H5653,'Doctors Data'!$I:$J,2,FALSE)</f>
        <v>#N/A</v>
      </c>
    </row>
    <row r="5654" spans="12:12" x14ac:dyDescent="0.25">
      <c r="L5654" s="79" t="e">
        <f>VLOOKUP(H5654,'Doctors Data'!$I:$J,2,FALSE)</f>
        <v>#N/A</v>
      </c>
    </row>
    <row r="5655" spans="12:12" x14ac:dyDescent="0.25">
      <c r="L5655" s="79" t="e">
        <f>VLOOKUP(H5655,'Doctors Data'!$I:$J,2,FALSE)</f>
        <v>#N/A</v>
      </c>
    </row>
    <row r="5656" spans="12:12" x14ac:dyDescent="0.25">
      <c r="L5656" s="79" t="e">
        <f>VLOOKUP(H5656,'Doctors Data'!$I:$J,2,FALSE)</f>
        <v>#N/A</v>
      </c>
    </row>
    <row r="5657" spans="12:12" x14ac:dyDescent="0.25">
      <c r="L5657" s="79" t="e">
        <f>VLOOKUP(H5657,'Doctors Data'!$I:$J,2,FALSE)</f>
        <v>#N/A</v>
      </c>
    </row>
    <row r="5658" spans="12:12" x14ac:dyDescent="0.25">
      <c r="L5658" s="79" t="e">
        <f>VLOOKUP(H5658,'Doctors Data'!$I:$J,2,FALSE)</f>
        <v>#N/A</v>
      </c>
    </row>
    <row r="5659" spans="12:12" x14ac:dyDescent="0.25">
      <c r="L5659" s="79" t="e">
        <f>VLOOKUP(H5659,'Doctors Data'!$I:$J,2,FALSE)</f>
        <v>#N/A</v>
      </c>
    </row>
    <row r="5660" spans="12:12" x14ac:dyDescent="0.25">
      <c r="L5660" s="79" t="e">
        <f>VLOOKUP(H5660,'Doctors Data'!$I:$J,2,FALSE)</f>
        <v>#N/A</v>
      </c>
    </row>
    <row r="5661" spans="12:12" x14ac:dyDescent="0.25">
      <c r="L5661" s="79" t="e">
        <f>VLOOKUP(H5661,'Doctors Data'!$I:$J,2,FALSE)</f>
        <v>#N/A</v>
      </c>
    </row>
    <row r="5662" spans="12:12" x14ac:dyDescent="0.25">
      <c r="L5662" s="79" t="e">
        <f>VLOOKUP(H5662,'Doctors Data'!$I:$J,2,FALSE)</f>
        <v>#N/A</v>
      </c>
    </row>
    <row r="5663" spans="12:12" x14ac:dyDescent="0.25">
      <c r="L5663" s="79" t="e">
        <f>VLOOKUP(H5663,'Doctors Data'!$I:$J,2,FALSE)</f>
        <v>#N/A</v>
      </c>
    </row>
    <row r="5664" spans="12:12" x14ac:dyDescent="0.25">
      <c r="L5664" s="79" t="e">
        <f>VLOOKUP(H5664,'Doctors Data'!$I:$J,2,FALSE)</f>
        <v>#N/A</v>
      </c>
    </row>
    <row r="5665" spans="12:12" x14ac:dyDescent="0.25">
      <c r="L5665" s="79" t="e">
        <f>VLOOKUP(H5665,'Doctors Data'!$I:$J,2,FALSE)</f>
        <v>#N/A</v>
      </c>
    </row>
    <row r="5666" spans="12:12" x14ac:dyDescent="0.25">
      <c r="L5666" s="79" t="e">
        <f>VLOOKUP(H5666,'Doctors Data'!$I:$J,2,FALSE)</f>
        <v>#N/A</v>
      </c>
    </row>
    <row r="5667" spans="12:12" x14ac:dyDescent="0.25">
      <c r="L5667" s="79" t="e">
        <f>VLOOKUP(H5667,'Doctors Data'!$I:$J,2,FALSE)</f>
        <v>#N/A</v>
      </c>
    </row>
    <row r="5668" spans="12:12" x14ac:dyDescent="0.25">
      <c r="L5668" s="79" t="e">
        <f>VLOOKUP(H5668,'Doctors Data'!$I:$J,2,FALSE)</f>
        <v>#N/A</v>
      </c>
    </row>
    <row r="5669" spans="12:12" x14ac:dyDescent="0.25">
      <c r="L5669" s="79" t="e">
        <f>VLOOKUP(H5669,'Doctors Data'!$I:$J,2,FALSE)</f>
        <v>#N/A</v>
      </c>
    </row>
    <row r="5670" spans="12:12" x14ac:dyDescent="0.25">
      <c r="L5670" s="79" t="e">
        <f>VLOOKUP(H5670,'Doctors Data'!$I:$J,2,FALSE)</f>
        <v>#N/A</v>
      </c>
    </row>
    <row r="5671" spans="12:12" x14ac:dyDescent="0.25">
      <c r="L5671" s="79" t="e">
        <f>VLOOKUP(H5671,'Doctors Data'!$I:$J,2,FALSE)</f>
        <v>#N/A</v>
      </c>
    </row>
    <row r="5672" spans="12:12" x14ac:dyDescent="0.25">
      <c r="L5672" s="79" t="e">
        <f>VLOOKUP(H5672,'Doctors Data'!$I:$J,2,FALSE)</f>
        <v>#N/A</v>
      </c>
    </row>
    <row r="5673" spans="12:12" x14ac:dyDescent="0.25">
      <c r="L5673" s="79" t="e">
        <f>VLOOKUP(H5673,'Doctors Data'!$I:$J,2,FALSE)</f>
        <v>#N/A</v>
      </c>
    </row>
    <row r="5674" spans="12:12" x14ac:dyDescent="0.25">
      <c r="L5674" s="79" t="e">
        <f>VLOOKUP(H5674,'Doctors Data'!$I:$J,2,FALSE)</f>
        <v>#N/A</v>
      </c>
    </row>
    <row r="5675" spans="12:12" x14ac:dyDescent="0.25">
      <c r="L5675" s="79" t="e">
        <f>VLOOKUP(H5675,'Doctors Data'!$I:$J,2,FALSE)</f>
        <v>#N/A</v>
      </c>
    </row>
    <row r="5676" spans="12:12" x14ac:dyDescent="0.25">
      <c r="L5676" s="79" t="e">
        <f>VLOOKUP(H5676,'Doctors Data'!$I:$J,2,FALSE)</f>
        <v>#N/A</v>
      </c>
    </row>
    <row r="5677" spans="12:12" x14ac:dyDescent="0.25">
      <c r="L5677" s="79" t="e">
        <f>VLOOKUP(H5677,'Doctors Data'!$I:$J,2,FALSE)</f>
        <v>#N/A</v>
      </c>
    </row>
    <row r="5678" spans="12:12" x14ac:dyDescent="0.25">
      <c r="L5678" s="79" t="e">
        <f>VLOOKUP(H5678,'Doctors Data'!$I:$J,2,FALSE)</f>
        <v>#N/A</v>
      </c>
    </row>
    <row r="5679" spans="12:12" x14ac:dyDescent="0.25">
      <c r="L5679" s="79" t="e">
        <f>VLOOKUP(H5679,'Doctors Data'!$I:$J,2,FALSE)</f>
        <v>#N/A</v>
      </c>
    </row>
    <row r="5680" spans="12:12" x14ac:dyDescent="0.25">
      <c r="L5680" s="79" t="e">
        <f>VLOOKUP(H5680,'Doctors Data'!$I:$J,2,FALSE)</f>
        <v>#N/A</v>
      </c>
    </row>
    <row r="5681" spans="12:12" x14ac:dyDescent="0.25">
      <c r="L5681" s="79" t="e">
        <f>VLOOKUP(H5681,'Doctors Data'!$I:$J,2,FALSE)</f>
        <v>#N/A</v>
      </c>
    </row>
    <row r="5682" spans="12:12" x14ac:dyDescent="0.25">
      <c r="L5682" s="79" t="e">
        <f>VLOOKUP(H5682,'Doctors Data'!$I:$J,2,FALSE)</f>
        <v>#N/A</v>
      </c>
    </row>
    <row r="5683" spans="12:12" x14ac:dyDescent="0.25">
      <c r="L5683" s="79" t="e">
        <f>VLOOKUP(H5683,'Doctors Data'!$I:$J,2,FALSE)</f>
        <v>#N/A</v>
      </c>
    </row>
    <row r="5684" spans="12:12" x14ac:dyDescent="0.25">
      <c r="L5684" s="79" t="e">
        <f>VLOOKUP(H5684,'Doctors Data'!$I:$J,2,FALSE)</f>
        <v>#N/A</v>
      </c>
    </row>
    <row r="5685" spans="12:12" x14ac:dyDescent="0.25">
      <c r="L5685" s="79" t="e">
        <f>VLOOKUP(H5685,'Doctors Data'!$I:$J,2,FALSE)</f>
        <v>#N/A</v>
      </c>
    </row>
    <row r="5686" spans="12:12" x14ac:dyDescent="0.25">
      <c r="L5686" s="79" t="e">
        <f>VLOOKUP(H5686,'Doctors Data'!$I:$J,2,FALSE)</f>
        <v>#N/A</v>
      </c>
    </row>
    <row r="5687" spans="12:12" x14ac:dyDescent="0.25">
      <c r="L5687" s="79" t="e">
        <f>VLOOKUP(H5687,'Doctors Data'!$I:$J,2,FALSE)</f>
        <v>#N/A</v>
      </c>
    </row>
    <row r="5688" spans="12:12" x14ac:dyDescent="0.25">
      <c r="L5688" s="79" t="e">
        <f>VLOOKUP(H5688,'Doctors Data'!$I:$J,2,FALSE)</f>
        <v>#N/A</v>
      </c>
    </row>
    <row r="5689" spans="12:12" x14ac:dyDescent="0.25">
      <c r="L5689" s="79" t="e">
        <f>VLOOKUP(H5689,'Doctors Data'!$I:$J,2,FALSE)</f>
        <v>#N/A</v>
      </c>
    </row>
    <row r="5690" spans="12:12" x14ac:dyDescent="0.25">
      <c r="L5690" s="79" t="e">
        <f>VLOOKUP(H5690,'Doctors Data'!$I:$J,2,FALSE)</f>
        <v>#N/A</v>
      </c>
    </row>
    <row r="5691" spans="12:12" x14ac:dyDescent="0.25">
      <c r="L5691" s="79" t="e">
        <f>VLOOKUP(H5691,'Doctors Data'!$I:$J,2,FALSE)</f>
        <v>#N/A</v>
      </c>
    </row>
    <row r="5692" spans="12:12" x14ac:dyDescent="0.25">
      <c r="L5692" s="79" t="e">
        <f>VLOOKUP(H5692,'Doctors Data'!$I:$J,2,FALSE)</f>
        <v>#N/A</v>
      </c>
    </row>
    <row r="5693" spans="12:12" x14ac:dyDescent="0.25">
      <c r="L5693" s="79" t="e">
        <f>VLOOKUP(H5693,'Doctors Data'!$I:$J,2,FALSE)</f>
        <v>#N/A</v>
      </c>
    </row>
    <row r="5694" spans="12:12" x14ac:dyDescent="0.25">
      <c r="L5694" s="79" t="e">
        <f>VLOOKUP(H5694,'Doctors Data'!$I:$J,2,FALSE)</f>
        <v>#N/A</v>
      </c>
    </row>
    <row r="5695" spans="12:12" x14ac:dyDescent="0.25">
      <c r="L5695" s="79" t="e">
        <f>VLOOKUP(H5695,'Doctors Data'!$I:$J,2,FALSE)</f>
        <v>#N/A</v>
      </c>
    </row>
    <row r="5696" spans="12:12" x14ac:dyDescent="0.25">
      <c r="L5696" s="79" t="e">
        <f>VLOOKUP(H5696,'Doctors Data'!$I:$J,2,FALSE)</f>
        <v>#N/A</v>
      </c>
    </row>
    <row r="5697" spans="12:12" x14ac:dyDescent="0.25">
      <c r="L5697" s="79" t="e">
        <f>VLOOKUP(H5697,'Doctors Data'!$I:$J,2,FALSE)</f>
        <v>#N/A</v>
      </c>
    </row>
    <row r="5698" spans="12:12" x14ac:dyDescent="0.25">
      <c r="L5698" s="79" t="e">
        <f>VLOOKUP(H5698,'Doctors Data'!$I:$J,2,FALSE)</f>
        <v>#N/A</v>
      </c>
    </row>
    <row r="5699" spans="12:12" x14ac:dyDescent="0.25">
      <c r="L5699" s="79" t="e">
        <f>VLOOKUP(H5699,'Doctors Data'!$I:$J,2,FALSE)</f>
        <v>#N/A</v>
      </c>
    </row>
    <row r="5700" spans="12:12" x14ac:dyDescent="0.25">
      <c r="L5700" s="79" t="e">
        <f>VLOOKUP(H5700,'Doctors Data'!$I:$J,2,FALSE)</f>
        <v>#N/A</v>
      </c>
    </row>
    <row r="5701" spans="12:12" x14ac:dyDescent="0.25">
      <c r="L5701" s="79" t="e">
        <f>VLOOKUP(H5701,'Doctors Data'!$I:$J,2,FALSE)</f>
        <v>#N/A</v>
      </c>
    </row>
    <row r="5702" spans="12:12" x14ac:dyDescent="0.25">
      <c r="L5702" s="79" t="e">
        <f>VLOOKUP(H5702,'Doctors Data'!$I:$J,2,FALSE)</f>
        <v>#N/A</v>
      </c>
    </row>
    <row r="5703" spans="12:12" x14ac:dyDescent="0.25">
      <c r="L5703" s="79" t="e">
        <f>VLOOKUP(H5703,'Doctors Data'!$I:$J,2,FALSE)</f>
        <v>#N/A</v>
      </c>
    </row>
    <row r="5704" spans="12:12" x14ac:dyDescent="0.25">
      <c r="L5704" s="79" t="e">
        <f>VLOOKUP(H5704,'Doctors Data'!$I:$J,2,FALSE)</f>
        <v>#N/A</v>
      </c>
    </row>
    <row r="5705" spans="12:12" x14ac:dyDescent="0.25">
      <c r="L5705" s="79" t="e">
        <f>VLOOKUP(H5705,'Doctors Data'!$I:$J,2,FALSE)</f>
        <v>#N/A</v>
      </c>
    </row>
    <row r="5706" spans="12:12" x14ac:dyDescent="0.25">
      <c r="L5706" s="79" t="e">
        <f>VLOOKUP(H5706,'Doctors Data'!$I:$J,2,FALSE)</f>
        <v>#N/A</v>
      </c>
    </row>
    <row r="5707" spans="12:12" x14ac:dyDescent="0.25">
      <c r="L5707" s="79" t="e">
        <f>VLOOKUP(H5707,'Doctors Data'!$I:$J,2,FALSE)</f>
        <v>#N/A</v>
      </c>
    </row>
    <row r="5708" spans="12:12" x14ac:dyDescent="0.25">
      <c r="L5708" s="79" t="e">
        <f>VLOOKUP(H5708,'Doctors Data'!$I:$J,2,FALSE)</f>
        <v>#N/A</v>
      </c>
    </row>
    <row r="5709" spans="12:12" x14ac:dyDescent="0.25">
      <c r="L5709" s="79" t="e">
        <f>VLOOKUP(H5709,'Doctors Data'!$I:$J,2,FALSE)</f>
        <v>#N/A</v>
      </c>
    </row>
    <row r="5710" spans="12:12" x14ac:dyDescent="0.25">
      <c r="L5710" s="79" t="e">
        <f>VLOOKUP(H5710,'Doctors Data'!$I:$J,2,FALSE)</f>
        <v>#N/A</v>
      </c>
    </row>
    <row r="5711" spans="12:12" x14ac:dyDescent="0.25">
      <c r="L5711" s="79" t="e">
        <f>VLOOKUP(H5711,'Doctors Data'!$I:$J,2,FALSE)</f>
        <v>#N/A</v>
      </c>
    </row>
    <row r="5712" spans="12:12" x14ac:dyDescent="0.25">
      <c r="L5712" s="79" t="e">
        <f>VLOOKUP(H5712,'Doctors Data'!$I:$J,2,FALSE)</f>
        <v>#N/A</v>
      </c>
    </row>
    <row r="5713" spans="12:12" x14ac:dyDescent="0.25">
      <c r="L5713" s="79" t="e">
        <f>VLOOKUP(H5713,'Doctors Data'!$I:$J,2,FALSE)</f>
        <v>#N/A</v>
      </c>
    </row>
    <row r="5714" spans="12:12" x14ac:dyDescent="0.25">
      <c r="L5714" s="79" t="e">
        <f>VLOOKUP(H5714,'Doctors Data'!$I:$J,2,FALSE)</f>
        <v>#N/A</v>
      </c>
    </row>
    <row r="5715" spans="12:12" x14ac:dyDescent="0.25">
      <c r="L5715" s="79" t="e">
        <f>VLOOKUP(H5715,'Doctors Data'!$I:$J,2,FALSE)</f>
        <v>#N/A</v>
      </c>
    </row>
    <row r="5716" spans="12:12" x14ac:dyDescent="0.25">
      <c r="L5716" s="79" t="e">
        <f>VLOOKUP(H5716,'Doctors Data'!$I:$J,2,FALSE)</f>
        <v>#N/A</v>
      </c>
    </row>
    <row r="5717" spans="12:12" x14ac:dyDescent="0.25">
      <c r="L5717" s="79" t="e">
        <f>VLOOKUP(H5717,'Doctors Data'!$I:$J,2,FALSE)</f>
        <v>#N/A</v>
      </c>
    </row>
    <row r="5718" spans="12:12" x14ac:dyDescent="0.25">
      <c r="L5718" s="79" t="e">
        <f>VLOOKUP(H5718,'Doctors Data'!$I:$J,2,FALSE)</f>
        <v>#N/A</v>
      </c>
    </row>
    <row r="5719" spans="12:12" x14ac:dyDescent="0.25">
      <c r="L5719" s="79" t="e">
        <f>VLOOKUP(H5719,'Doctors Data'!$I:$J,2,FALSE)</f>
        <v>#N/A</v>
      </c>
    </row>
    <row r="5720" spans="12:12" x14ac:dyDescent="0.25">
      <c r="L5720" s="79" t="e">
        <f>VLOOKUP(H5720,'Doctors Data'!$I:$J,2,FALSE)</f>
        <v>#N/A</v>
      </c>
    </row>
    <row r="5721" spans="12:12" x14ac:dyDescent="0.25">
      <c r="L5721" s="79" t="e">
        <f>VLOOKUP(H5721,'Doctors Data'!$I:$J,2,FALSE)</f>
        <v>#N/A</v>
      </c>
    </row>
    <row r="5722" spans="12:12" x14ac:dyDescent="0.25">
      <c r="L5722" s="79" t="e">
        <f>VLOOKUP(H5722,'Doctors Data'!$I:$J,2,FALSE)</f>
        <v>#N/A</v>
      </c>
    </row>
    <row r="5723" spans="12:12" x14ac:dyDescent="0.25">
      <c r="L5723" s="79" t="e">
        <f>VLOOKUP(H5723,'Doctors Data'!$I:$J,2,FALSE)</f>
        <v>#N/A</v>
      </c>
    </row>
    <row r="5724" spans="12:12" x14ac:dyDescent="0.25">
      <c r="L5724" s="79" t="e">
        <f>VLOOKUP(H5724,'Doctors Data'!$I:$J,2,FALSE)</f>
        <v>#N/A</v>
      </c>
    </row>
    <row r="5725" spans="12:12" x14ac:dyDescent="0.25">
      <c r="L5725" s="79" t="e">
        <f>VLOOKUP(H5725,'Doctors Data'!$I:$J,2,FALSE)</f>
        <v>#N/A</v>
      </c>
    </row>
    <row r="5726" spans="12:12" x14ac:dyDescent="0.25">
      <c r="L5726" s="79" t="e">
        <f>VLOOKUP(H5726,'Doctors Data'!$I:$J,2,FALSE)</f>
        <v>#N/A</v>
      </c>
    </row>
    <row r="5727" spans="12:12" x14ac:dyDescent="0.25">
      <c r="L5727" s="79" t="e">
        <f>VLOOKUP(H5727,'Doctors Data'!$I:$J,2,FALSE)</f>
        <v>#N/A</v>
      </c>
    </row>
    <row r="5728" spans="12:12" x14ac:dyDescent="0.25">
      <c r="L5728" s="79" t="e">
        <f>VLOOKUP(H5728,'Doctors Data'!$I:$J,2,FALSE)</f>
        <v>#N/A</v>
      </c>
    </row>
    <row r="5729" spans="12:12" x14ac:dyDescent="0.25">
      <c r="L5729" s="79" t="e">
        <f>VLOOKUP(H5729,'Doctors Data'!$I:$J,2,FALSE)</f>
        <v>#N/A</v>
      </c>
    </row>
    <row r="5730" spans="12:12" x14ac:dyDescent="0.25">
      <c r="L5730" s="79" t="e">
        <f>VLOOKUP(H5730,'Doctors Data'!$I:$J,2,FALSE)</f>
        <v>#N/A</v>
      </c>
    </row>
    <row r="5731" spans="12:12" x14ac:dyDescent="0.25">
      <c r="L5731" s="79" t="e">
        <f>VLOOKUP(H5731,'Doctors Data'!$I:$J,2,FALSE)</f>
        <v>#N/A</v>
      </c>
    </row>
    <row r="5732" spans="12:12" x14ac:dyDescent="0.25">
      <c r="L5732" s="79" t="e">
        <f>VLOOKUP(H5732,'Doctors Data'!$I:$J,2,FALSE)</f>
        <v>#N/A</v>
      </c>
    </row>
    <row r="5733" spans="12:12" x14ac:dyDescent="0.25">
      <c r="L5733" s="79" t="e">
        <f>VLOOKUP(H5733,'Doctors Data'!$I:$J,2,FALSE)</f>
        <v>#N/A</v>
      </c>
    </row>
    <row r="5734" spans="12:12" x14ac:dyDescent="0.25">
      <c r="L5734" s="79" t="e">
        <f>VLOOKUP(H5734,'Doctors Data'!$I:$J,2,FALSE)</f>
        <v>#N/A</v>
      </c>
    </row>
    <row r="5735" spans="12:12" x14ac:dyDescent="0.25">
      <c r="L5735" s="79" t="e">
        <f>VLOOKUP(H5735,'Doctors Data'!$I:$J,2,FALSE)</f>
        <v>#N/A</v>
      </c>
    </row>
    <row r="5736" spans="12:12" x14ac:dyDescent="0.25">
      <c r="L5736" s="79" t="e">
        <f>VLOOKUP(H5736,'Doctors Data'!$I:$J,2,FALSE)</f>
        <v>#N/A</v>
      </c>
    </row>
    <row r="5737" spans="12:12" x14ac:dyDescent="0.25">
      <c r="L5737" s="79" t="e">
        <f>VLOOKUP(H5737,'Doctors Data'!$I:$J,2,FALSE)</f>
        <v>#N/A</v>
      </c>
    </row>
    <row r="5738" spans="12:12" x14ac:dyDescent="0.25">
      <c r="L5738" s="79" t="e">
        <f>VLOOKUP(H5738,'Doctors Data'!$I:$J,2,FALSE)</f>
        <v>#N/A</v>
      </c>
    </row>
    <row r="5739" spans="12:12" x14ac:dyDescent="0.25">
      <c r="L5739" s="79" t="e">
        <f>VLOOKUP(H5739,'Doctors Data'!$I:$J,2,FALSE)</f>
        <v>#N/A</v>
      </c>
    </row>
    <row r="5740" spans="12:12" x14ac:dyDescent="0.25">
      <c r="L5740" s="79" t="e">
        <f>VLOOKUP(H5740,'Doctors Data'!$I:$J,2,FALSE)</f>
        <v>#N/A</v>
      </c>
    </row>
    <row r="5741" spans="12:12" x14ac:dyDescent="0.25">
      <c r="L5741" s="79" t="e">
        <f>VLOOKUP(H5741,'Doctors Data'!$I:$J,2,FALSE)</f>
        <v>#N/A</v>
      </c>
    </row>
    <row r="5742" spans="12:12" x14ac:dyDescent="0.25">
      <c r="L5742" s="79" t="e">
        <f>VLOOKUP(H5742,'Doctors Data'!$I:$J,2,FALSE)</f>
        <v>#N/A</v>
      </c>
    </row>
    <row r="5743" spans="12:12" x14ac:dyDescent="0.25">
      <c r="L5743" s="79" t="e">
        <f>VLOOKUP(H5743,'Doctors Data'!$I:$J,2,FALSE)</f>
        <v>#N/A</v>
      </c>
    </row>
    <row r="5744" spans="12:12" x14ac:dyDescent="0.25">
      <c r="L5744" s="79" t="e">
        <f>VLOOKUP(H5744,'Doctors Data'!$I:$J,2,FALSE)</f>
        <v>#N/A</v>
      </c>
    </row>
    <row r="5745" spans="12:12" x14ac:dyDescent="0.25">
      <c r="L5745" s="79" t="e">
        <f>VLOOKUP(H5745,'Doctors Data'!$I:$J,2,FALSE)</f>
        <v>#N/A</v>
      </c>
    </row>
    <row r="5746" spans="12:12" x14ac:dyDescent="0.25">
      <c r="L5746" s="79" t="e">
        <f>VLOOKUP(H5746,'Doctors Data'!$I:$J,2,FALSE)</f>
        <v>#N/A</v>
      </c>
    </row>
    <row r="5747" spans="12:12" x14ac:dyDescent="0.25">
      <c r="L5747" s="79" t="e">
        <f>VLOOKUP(H5747,'Doctors Data'!$I:$J,2,FALSE)</f>
        <v>#N/A</v>
      </c>
    </row>
    <row r="5748" spans="12:12" x14ac:dyDescent="0.25">
      <c r="L5748" s="79" t="e">
        <f>VLOOKUP(H5748,'Doctors Data'!$I:$J,2,FALSE)</f>
        <v>#N/A</v>
      </c>
    </row>
    <row r="5749" spans="12:12" x14ac:dyDescent="0.25">
      <c r="L5749" s="79" t="e">
        <f>VLOOKUP(H5749,'Doctors Data'!$I:$J,2,FALSE)</f>
        <v>#N/A</v>
      </c>
    </row>
    <row r="5750" spans="12:12" x14ac:dyDescent="0.25">
      <c r="L5750" s="79" t="e">
        <f>VLOOKUP(H5750,'Doctors Data'!$I:$J,2,FALSE)</f>
        <v>#N/A</v>
      </c>
    </row>
    <row r="5751" spans="12:12" x14ac:dyDescent="0.25">
      <c r="L5751" s="79" t="e">
        <f>VLOOKUP(H5751,'Doctors Data'!$I:$J,2,FALSE)</f>
        <v>#N/A</v>
      </c>
    </row>
    <row r="5752" spans="12:12" x14ac:dyDescent="0.25">
      <c r="L5752" s="79" t="e">
        <f>VLOOKUP(H5752,'Doctors Data'!$I:$J,2,FALSE)</f>
        <v>#N/A</v>
      </c>
    </row>
    <row r="5753" spans="12:12" x14ac:dyDescent="0.25">
      <c r="L5753" s="79" t="e">
        <f>VLOOKUP(H5753,'Doctors Data'!$I:$J,2,FALSE)</f>
        <v>#N/A</v>
      </c>
    </row>
    <row r="5754" spans="12:12" x14ac:dyDescent="0.25">
      <c r="L5754" s="79" t="e">
        <f>VLOOKUP(H5754,'Doctors Data'!$I:$J,2,FALSE)</f>
        <v>#N/A</v>
      </c>
    </row>
    <row r="5755" spans="12:12" x14ac:dyDescent="0.25">
      <c r="L5755" s="79" t="e">
        <f>VLOOKUP(H5755,'Doctors Data'!$I:$J,2,FALSE)</f>
        <v>#N/A</v>
      </c>
    </row>
    <row r="5756" spans="12:12" x14ac:dyDescent="0.25">
      <c r="L5756" s="79" t="e">
        <f>VLOOKUP(H5756,'Doctors Data'!$I:$J,2,FALSE)</f>
        <v>#N/A</v>
      </c>
    </row>
    <row r="5757" spans="12:12" x14ac:dyDescent="0.25">
      <c r="L5757" s="79" t="e">
        <f>VLOOKUP(H5757,'Doctors Data'!$I:$J,2,FALSE)</f>
        <v>#N/A</v>
      </c>
    </row>
    <row r="5758" spans="12:12" x14ac:dyDescent="0.25">
      <c r="L5758" s="79" t="e">
        <f>VLOOKUP(H5758,'Doctors Data'!$I:$J,2,FALSE)</f>
        <v>#N/A</v>
      </c>
    </row>
    <row r="5759" spans="12:12" x14ac:dyDescent="0.25">
      <c r="L5759" s="79" t="e">
        <f>VLOOKUP(H5759,'Doctors Data'!$I:$J,2,FALSE)</f>
        <v>#N/A</v>
      </c>
    </row>
    <row r="5760" spans="12:12" x14ac:dyDescent="0.25">
      <c r="L5760" s="79" t="e">
        <f>VLOOKUP(H5760,'Doctors Data'!$I:$J,2,FALSE)</f>
        <v>#N/A</v>
      </c>
    </row>
    <row r="5761" spans="12:12" x14ac:dyDescent="0.25">
      <c r="L5761" s="79" t="e">
        <f>VLOOKUP(H5761,'Doctors Data'!$I:$J,2,FALSE)</f>
        <v>#N/A</v>
      </c>
    </row>
    <row r="5762" spans="12:12" x14ac:dyDescent="0.25">
      <c r="L5762" s="79" t="e">
        <f>VLOOKUP(H5762,'Doctors Data'!$I:$J,2,FALSE)</f>
        <v>#N/A</v>
      </c>
    </row>
    <row r="5763" spans="12:12" x14ac:dyDescent="0.25">
      <c r="L5763" s="79" t="e">
        <f>VLOOKUP(H5763,'Doctors Data'!$I:$J,2,FALSE)</f>
        <v>#N/A</v>
      </c>
    </row>
    <row r="5764" spans="12:12" x14ac:dyDescent="0.25">
      <c r="L5764" s="79" t="e">
        <f>VLOOKUP(H5764,'Doctors Data'!$I:$J,2,FALSE)</f>
        <v>#N/A</v>
      </c>
    </row>
    <row r="5765" spans="12:12" x14ac:dyDescent="0.25">
      <c r="L5765" s="79" t="e">
        <f>VLOOKUP(H5765,'Doctors Data'!$I:$J,2,FALSE)</f>
        <v>#N/A</v>
      </c>
    </row>
    <row r="5766" spans="12:12" x14ac:dyDescent="0.25">
      <c r="L5766" s="79" t="e">
        <f>VLOOKUP(H5766,'Doctors Data'!$I:$J,2,FALSE)</f>
        <v>#N/A</v>
      </c>
    </row>
    <row r="5767" spans="12:12" x14ac:dyDescent="0.25">
      <c r="L5767" s="79" t="e">
        <f>VLOOKUP(H5767,'Doctors Data'!$I:$J,2,FALSE)</f>
        <v>#N/A</v>
      </c>
    </row>
    <row r="5768" spans="12:12" x14ac:dyDescent="0.25">
      <c r="L5768" s="79" t="e">
        <f>VLOOKUP(H5768,'Doctors Data'!$I:$J,2,FALSE)</f>
        <v>#N/A</v>
      </c>
    </row>
    <row r="5769" spans="12:12" x14ac:dyDescent="0.25">
      <c r="L5769" s="79" t="e">
        <f>VLOOKUP(H5769,'Doctors Data'!$I:$J,2,FALSE)</f>
        <v>#N/A</v>
      </c>
    </row>
    <row r="5770" spans="12:12" x14ac:dyDescent="0.25">
      <c r="L5770" s="79" t="e">
        <f>VLOOKUP(H5770,'Doctors Data'!$I:$J,2,FALSE)</f>
        <v>#N/A</v>
      </c>
    </row>
    <row r="5771" spans="12:12" x14ac:dyDescent="0.25">
      <c r="L5771" s="79" t="e">
        <f>VLOOKUP(H5771,'Doctors Data'!$I:$J,2,FALSE)</f>
        <v>#N/A</v>
      </c>
    </row>
    <row r="5772" spans="12:12" x14ac:dyDescent="0.25">
      <c r="L5772" s="79" t="e">
        <f>VLOOKUP(H5772,'Doctors Data'!$I:$J,2,FALSE)</f>
        <v>#N/A</v>
      </c>
    </row>
    <row r="5773" spans="12:12" x14ac:dyDescent="0.25">
      <c r="L5773" s="79" t="e">
        <f>VLOOKUP(H5773,'Doctors Data'!$I:$J,2,FALSE)</f>
        <v>#N/A</v>
      </c>
    </row>
    <row r="5774" spans="12:12" x14ac:dyDescent="0.25">
      <c r="L5774" s="79" t="e">
        <f>VLOOKUP(H5774,'Doctors Data'!$I:$J,2,FALSE)</f>
        <v>#N/A</v>
      </c>
    </row>
    <row r="5775" spans="12:12" x14ac:dyDescent="0.25">
      <c r="L5775" s="79" t="e">
        <f>VLOOKUP(H5775,'Doctors Data'!$I:$J,2,FALSE)</f>
        <v>#N/A</v>
      </c>
    </row>
    <row r="5776" spans="12:12" x14ac:dyDescent="0.25">
      <c r="L5776" s="79" t="e">
        <f>VLOOKUP(H5776,'Doctors Data'!$I:$J,2,FALSE)</f>
        <v>#N/A</v>
      </c>
    </row>
    <row r="5777" spans="12:12" x14ac:dyDescent="0.25">
      <c r="L5777" s="79" t="e">
        <f>VLOOKUP(H5777,'Doctors Data'!$I:$J,2,FALSE)</f>
        <v>#N/A</v>
      </c>
    </row>
    <row r="5778" spans="12:12" x14ac:dyDescent="0.25">
      <c r="L5778" s="79" t="e">
        <f>VLOOKUP(H5778,'Doctors Data'!$I:$J,2,FALSE)</f>
        <v>#N/A</v>
      </c>
    </row>
    <row r="5779" spans="12:12" x14ac:dyDescent="0.25">
      <c r="L5779" s="79" t="e">
        <f>VLOOKUP(H5779,'Doctors Data'!$I:$J,2,FALSE)</f>
        <v>#N/A</v>
      </c>
    </row>
    <row r="5780" spans="12:12" x14ac:dyDescent="0.25">
      <c r="L5780" s="79" t="e">
        <f>VLOOKUP(H5780,'Doctors Data'!$I:$J,2,FALSE)</f>
        <v>#N/A</v>
      </c>
    </row>
    <row r="5781" spans="12:12" x14ac:dyDescent="0.25">
      <c r="L5781" s="79" t="e">
        <f>VLOOKUP(H5781,'Doctors Data'!$I:$J,2,FALSE)</f>
        <v>#N/A</v>
      </c>
    </row>
    <row r="5782" spans="12:12" x14ac:dyDescent="0.25">
      <c r="L5782" s="79" t="e">
        <f>VLOOKUP(H5782,'Doctors Data'!$I:$J,2,FALSE)</f>
        <v>#N/A</v>
      </c>
    </row>
    <row r="5783" spans="12:12" x14ac:dyDescent="0.25">
      <c r="L5783" s="79" t="e">
        <f>VLOOKUP(H5783,'Doctors Data'!$I:$J,2,FALSE)</f>
        <v>#N/A</v>
      </c>
    </row>
    <row r="5784" spans="12:12" x14ac:dyDescent="0.25">
      <c r="L5784" s="79" t="e">
        <f>VLOOKUP(H5784,'Doctors Data'!$I:$J,2,FALSE)</f>
        <v>#N/A</v>
      </c>
    </row>
    <row r="5785" spans="12:12" x14ac:dyDescent="0.25">
      <c r="L5785" s="79" t="e">
        <f>VLOOKUP(H5785,'Doctors Data'!$I:$J,2,FALSE)</f>
        <v>#N/A</v>
      </c>
    </row>
    <row r="5786" spans="12:12" x14ac:dyDescent="0.25">
      <c r="L5786" s="79" t="e">
        <f>VLOOKUP(H5786,'Doctors Data'!$I:$J,2,FALSE)</f>
        <v>#N/A</v>
      </c>
    </row>
    <row r="5787" spans="12:12" x14ac:dyDescent="0.25">
      <c r="L5787" s="79" t="e">
        <f>VLOOKUP(H5787,'Doctors Data'!$I:$J,2,FALSE)</f>
        <v>#N/A</v>
      </c>
    </row>
    <row r="5788" spans="12:12" x14ac:dyDescent="0.25">
      <c r="L5788" s="79" t="e">
        <f>VLOOKUP(H5788,'Doctors Data'!$I:$J,2,FALSE)</f>
        <v>#N/A</v>
      </c>
    </row>
    <row r="5789" spans="12:12" x14ac:dyDescent="0.25">
      <c r="L5789" s="79" t="e">
        <f>VLOOKUP(H5789,'Doctors Data'!$I:$J,2,FALSE)</f>
        <v>#N/A</v>
      </c>
    </row>
    <row r="5790" spans="12:12" x14ac:dyDescent="0.25">
      <c r="L5790" s="79" t="e">
        <f>VLOOKUP(H5790,'Doctors Data'!$I:$J,2,FALSE)</f>
        <v>#N/A</v>
      </c>
    </row>
    <row r="5791" spans="12:12" x14ac:dyDescent="0.25">
      <c r="L5791" s="79" t="e">
        <f>VLOOKUP(H5791,'Doctors Data'!$I:$J,2,FALSE)</f>
        <v>#N/A</v>
      </c>
    </row>
    <row r="5792" spans="12:12" x14ac:dyDescent="0.25">
      <c r="L5792" s="79" t="e">
        <f>VLOOKUP(H5792,'Doctors Data'!$I:$J,2,FALSE)</f>
        <v>#N/A</v>
      </c>
    </row>
    <row r="5793" spans="12:12" x14ac:dyDescent="0.25">
      <c r="L5793" s="79" t="e">
        <f>VLOOKUP(H5793,'Doctors Data'!$I:$J,2,FALSE)</f>
        <v>#N/A</v>
      </c>
    </row>
    <row r="5794" spans="12:12" x14ac:dyDescent="0.25">
      <c r="L5794" s="79" t="e">
        <f>VLOOKUP(H5794,'Doctors Data'!$I:$J,2,FALSE)</f>
        <v>#N/A</v>
      </c>
    </row>
    <row r="5795" spans="12:12" x14ac:dyDescent="0.25">
      <c r="L5795" s="79" t="e">
        <f>VLOOKUP(H5795,'Doctors Data'!$I:$J,2,FALSE)</f>
        <v>#N/A</v>
      </c>
    </row>
    <row r="5796" spans="12:12" x14ac:dyDescent="0.25">
      <c r="L5796" s="79" t="e">
        <f>VLOOKUP(H5796,'Doctors Data'!$I:$J,2,FALSE)</f>
        <v>#N/A</v>
      </c>
    </row>
    <row r="5797" spans="12:12" x14ac:dyDescent="0.25">
      <c r="L5797" s="79" t="e">
        <f>VLOOKUP(H5797,'Doctors Data'!$I:$J,2,FALSE)</f>
        <v>#N/A</v>
      </c>
    </row>
    <row r="5798" spans="12:12" x14ac:dyDescent="0.25">
      <c r="L5798" s="79" t="e">
        <f>VLOOKUP(H5798,'Doctors Data'!$I:$J,2,FALSE)</f>
        <v>#N/A</v>
      </c>
    </row>
    <row r="5799" spans="12:12" x14ac:dyDescent="0.25">
      <c r="L5799" s="79" t="e">
        <f>VLOOKUP(H5799,'Doctors Data'!$I:$J,2,FALSE)</f>
        <v>#N/A</v>
      </c>
    </row>
    <row r="5800" spans="12:12" x14ac:dyDescent="0.25">
      <c r="L5800" s="79" t="e">
        <f>VLOOKUP(H5800,'Doctors Data'!$I:$J,2,FALSE)</f>
        <v>#N/A</v>
      </c>
    </row>
    <row r="5801" spans="12:12" x14ac:dyDescent="0.25">
      <c r="L5801" s="79" t="e">
        <f>VLOOKUP(H5801,'Doctors Data'!$I:$J,2,FALSE)</f>
        <v>#N/A</v>
      </c>
    </row>
    <row r="5802" spans="12:12" x14ac:dyDescent="0.25">
      <c r="L5802" s="79" t="e">
        <f>VLOOKUP(H5802,'Doctors Data'!$I:$J,2,FALSE)</f>
        <v>#N/A</v>
      </c>
    </row>
    <row r="5803" spans="12:12" x14ac:dyDescent="0.25">
      <c r="L5803" s="79" t="e">
        <f>VLOOKUP(H5803,'Doctors Data'!$I:$J,2,FALSE)</f>
        <v>#N/A</v>
      </c>
    </row>
    <row r="5804" spans="12:12" x14ac:dyDescent="0.25">
      <c r="L5804" s="79" t="e">
        <f>VLOOKUP(H5804,'Doctors Data'!$I:$J,2,FALSE)</f>
        <v>#N/A</v>
      </c>
    </row>
    <row r="5805" spans="12:12" x14ac:dyDescent="0.25">
      <c r="L5805" s="79" t="e">
        <f>VLOOKUP(H5805,'Doctors Data'!$I:$J,2,FALSE)</f>
        <v>#N/A</v>
      </c>
    </row>
    <row r="5806" spans="12:12" x14ac:dyDescent="0.25">
      <c r="L5806" s="79" t="e">
        <f>VLOOKUP(H5806,'Doctors Data'!$I:$J,2,FALSE)</f>
        <v>#N/A</v>
      </c>
    </row>
    <row r="5807" spans="12:12" x14ac:dyDescent="0.25">
      <c r="L5807" s="79" t="e">
        <f>VLOOKUP(H5807,'Doctors Data'!$I:$J,2,FALSE)</f>
        <v>#N/A</v>
      </c>
    </row>
    <row r="5808" spans="12:12" x14ac:dyDescent="0.25">
      <c r="L5808" s="79" t="e">
        <f>VLOOKUP(H5808,'Doctors Data'!$I:$J,2,FALSE)</f>
        <v>#N/A</v>
      </c>
    </row>
    <row r="5809" spans="12:12" x14ac:dyDescent="0.25">
      <c r="L5809" s="79" t="e">
        <f>VLOOKUP(H5809,'Doctors Data'!$I:$J,2,FALSE)</f>
        <v>#N/A</v>
      </c>
    </row>
    <row r="5810" spans="12:12" x14ac:dyDescent="0.25">
      <c r="L5810" s="79" t="e">
        <f>VLOOKUP(H5810,'Doctors Data'!$I:$J,2,FALSE)</f>
        <v>#N/A</v>
      </c>
    </row>
    <row r="5811" spans="12:12" x14ac:dyDescent="0.25">
      <c r="L5811" s="79" t="e">
        <f>VLOOKUP(H5811,'Doctors Data'!$I:$J,2,FALSE)</f>
        <v>#N/A</v>
      </c>
    </row>
    <row r="5812" spans="12:12" x14ac:dyDescent="0.25">
      <c r="L5812" s="79" t="e">
        <f>VLOOKUP(H5812,'Doctors Data'!$I:$J,2,FALSE)</f>
        <v>#N/A</v>
      </c>
    </row>
    <row r="5813" spans="12:12" x14ac:dyDescent="0.25">
      <c r="L5813" s="79" t="e">
        <f>VLOOKUP(H5813,'Doctors Data'!$I:$J,2,FALSE)</f>
        <v>#N/A</v>
      </c>
    </row>
    <row r="5814" spans="12:12" x14ac:dyDescent="0.25">
      <c r="L5814" s="79" t="e">
        <f>VLOOKUP(H5814,'Doctors Data'!$I:$J,2,FALSE)</f>
        <v>#N/A</v>
      </c>
    </row>
    <row r="5815" spans="12:12" x14ac:dyDescent="0.25">
      <c r="L5815" s="79" t="e">
        <f>VLOOKUP(H5815,'Doctors Data'!$I:$J,2,FALSE)</f>
        <v>#N/A</v>
      </c>
    </row>
    <row r="5816" spans="12:12" x14ac:dyDescent="0.25">
      <c r="L5816" s="79" t="e">
        <f>VLOOKUP(H5816,'Doctors Data'!$I:$J,2,FALSE)</f>
        <v>#N/A</v>
      </c>
    </row>
    <row r="5817" spans="12:12" x14ac:dyDescent="0.25">
      <c r="L5817" s="79" t="e">
        <f>VLOOKUP(H5817,'Doctors Data'!$I:$J,2,FALSE)</f>
        <v>#N/A</v>
      </c>
    </row>
    <row r="5818" spans="12:12" x14ac:dyDescent="0.25">
      <c r="L5818" s="79" t="e">
        <f>VLOOKUP(H5818,'Doctors Data'!$I:$J,2,FALSE)</f>
        <v>#N/A</v>
      </c>
    </row>
    <row r="5819" spans="12:12" x14ac:dyDescent="0.25">
      <c r="L5819" s="79" t="e">
        <f>VLOOKUP(H5819,'Doctors Data'!$I:$J,2,FALSE)</f>
        <v>#N/A</v>
      </c>
    </row>
    <row r="5820" spans="12:12" x14ac:dyDescent="0.25">
      <c r="L5820" s="79" t="e">
        <f>VLOOKUP(H5820,'Doctors Data'!$I:$J,2,FALSE)</f>
        <v>#N/A</v>
      </c>
    </row>
    <row r="5821" spans="12:12" x14ac:dyDescent="0.25">
      <c r="L5821" s="79" t="e">
        <f>VLOOKUP(H5821,'Doctors Data'!$I:$J,2,FALSE)</f>
        <v>#N/A</v>
      </c>
    </row>
    <row r="5822" spans="12:12" x14ac:dyDescent="0.25">
      <c r="L5822" s="79" t="e">
        <f>VLOOKUP(H5822,'Doctors Data'!$I:$J,2,FALSE)</f>
        <v>#N/A</v>
      </c>
    </row>
    <row r="5823" spans="12:12" x14ac:dyDescent="0.25">
      <c r="L5823" s="79" t="e">
        <f>VLOOKUP(H5823,'Doctors Data'!$I:$J,2,FALSE)</f>
        <v>#N/A</v>
      </c>
    </row>
    <row r="5824" spans="12:12" x14ac:dyDescent="0.25">
      <c r="L5824" s="79" t="e">
        <f>VLOOKUP(H5824,'Doctors Data'!$I:$J,2,FALSE)</f>
        <v>#N/A</v>
      </c>
    </row>
    <row r="5825" spans="12:12" x14ac:dyDescent="0.25">
      <c r="L5825" s="79" t="e">
        <f>VLOOKUP(H5825,'Doctors Data'!$I:$J,2,FALSE)</f>
        <v>#N/A</v>
      </c>
    </row>
    <row r="5826" spans="12:12" x14ac:dyDescent="0.25">
      <c r="L5826" s="79" t="e">
        <f>VLOOKUP(H5826,'Doctors Data'!$I:$J,2,FALSE)</f>
        <v>#N/A</v>
      </c>
    </row>
    <row r="5827" spans="12:12" x14ac:dyDescent="0.25">
      <c r="L5827" s="79" t="e">
        <f>VLOOKUP(H5827,'Doctors Data'!$I:$J,2,FALSE)</f>
        <v>#N/A</v>
      </c>
    </row>
    <row r="5828" spans="12:12" x14ac:dyDescent="0.25">
      <c r="L5828" s="79" t="e">
        <f>VLOOKUP(H5828,'Doctors Data'!$I:$J,2,FALSE)</f>
        <v>#N/A</v>
      </c>
    </row>
    <row r="5829" spans="12:12" x14ac:dyDescent="0.25">
      <c r="L5829" s="79" t="e">
        <f>VLOOKUP(H5829,'Doctors Data'!$I:$J,2,FALSE)</f>
        <v>#N/A</v>
      </c>
    </row>
    <row r="5830" spans="12:12" x14ac:dyDescent="0.25">
      <c r="L5830" s="79" t="e">
        <f>VLOOKUP(H5830,'Doctors Data'!$I:$J,2,FALSE)</f>
        <v>#N/A</v>
      </c>
    </row>
    <row r="5831" spans="12:12" x14ac:dyDescent="0.25">
      <c r="L5831" s="79" t="e">
        <f>VLOOKUP(H5831,'Doctors Data'!$I:$J,2,FALSE)</f>
        <v>#N/A</v>
      </c>
    </row>
    <row r="5832" spans="12:12" x14ac:dyDescent="0.25">
      <c r="L5832" s="79" t="e">
        <f>VLOOKUP(H5832,'Doctors Data'!$I:$J,2,FALSE)</f>
        <v>#N/A</v>
      </c>
    </row>
    <row r="5833" spans="12:12" x14ac:dyDescent="0.25">
      <c r="L5833" s="79" t="e">
        <f>VLOOKUP(H5833,'Doctors Data'!$I:$J,2,FALSE)</f>
        <v>#N/A</v>
      </c>
    </row>
    <row r="5834" spans="12:12" x14ac:dyDescent="0.25">
      <c r="L5834" s="79" t="e">
        <f>VLOOKUP(H5834,'Doctors Data'!$I:$J,2,FALSE)</f>
        <v>#N/A</v>
      </c>
    </row>
    <row r="5835" spans="12:12" x14ac:dyDescent="0.25">
      <c r="L5835" s="79" t="e">
        <f>VLOOKUP(H5835,'Doctors Data'!$I:$J,2,FALSE)</f>
        <v>#N/A</v>
      </c>
    </row>
    <row r="5836" spans="12:12" x14ac:dyDescent="0.25">
      <c r="L5836" s="79" t="e">
        <f>VLOOKUP(H5836,'Doctors Data'!$I:$J,2,FALSE)</f>
        <v>#N/A</v>
      </c>
    </row>
    <row r="5837" spans="12:12" x14ac:dyDescent="0.25">
      <c r="L5837" s="79" t="e">
        <f>VLOOKUP(H5837,'Doctors Data'!$I:$J,2,FALSE)</f>
        <v>#N/A</v>
      </c>
    </row>
    <row r="5838" spans="12:12" x14ac:dyDescent="0.25">
      <c r="L5838" s="79" t="e">
        <f>VLOOKUP(H5838,'Doctors Data'!$I:$J,2,FALSE)</f>
        <v>#N/A</v>
      </c>
    </row>
    <row r="5839" spans="12:12" x14ac:dyDescent="0.25">
      <c r="L5839" s="79" t="e">
        <f>VLOOKUP(H5839,'Doctors Data'!$I:$J,2,FALSE)</f>
        <v>#N/A</v>
      </c>
    </row>
    <row r="5840" spans="12:12" x14ac:dyDescent="0.25">
      <c r="L5840" s="79" t="e">
        <f>VLOOKUP(H5840,'Doctors Data'!$I:$J,2,FALSE)</f>
        <v>#N/A</v>
      </c>
    </row>
    <row r="5841" spans="12:12" x14ac:dyDescent="0.25">
      <c r="L5841" s="79" t="e">
        <f>VLOOKUP(H5841,'Doctors Data'!$I:$J,2,FALSE)</f>
        <v>#N/A</v>
      </c>
    </row>
    <row r="5842" spans="12:12" x14ac:dyDescent="0.25">
      <c r="L5842" s="79" t="e">
        <f>VLOOKUP(H5842,'Doctors Data'!$I:$J,2,FALSE)</f>
        <v>#N/A</v>
      </c>
    </row>
    <row r="5843" spans="12:12" x14ac:dyDescent="0.25">
      <c r="L5843" s="79" t="e">
        <f>VLOOKUP(H5843,'Doctors Data'!$I:$J,2,FALSE)</f>
        <v>#N/A</v>
      </c>
    </row>
    <row r="5844" spans="12:12" x14ac:dyDescent="0.25">
      <c r="L5844" s="79" t="e">
        <f>VLOOKUP(H5844,'Doctors Data'!$I:$J,2,FALSE)</f>
        <v>#N/A</v>
      </c>
    </row>
    <row r="5845" spans="12:12" x14ac:dyDescent="0.25">
      <c r="L5845" s="79" t="e">
        <f>VLOOKUP(H5845,'Doctors Data'!$I:$J,2,FALSE)</f>
        <v>#N/A</v>
      </c>
    </row>
    <row r="5846" spans="12:12" x14ac:dyDescent="0.25">
      <c r="L5846" s="79" t="e">
        <f>VLOOKUP(H5846,'Doctors Data'!$I:$J,2,FALSE)</f>
        <v>#N/A</v>
      </c>
    </row>
    <row r="5847" spans="12:12" x14ac:dyDescent="0.25">
      <c r="L5847" s="79" t="e">
        <f>VLOOKUP(H5847,'Doctors Data'!$I:$J,2,FALSE)</f>
        <v>#N/A</v>
      </c>
    </row>
    <row r="5848" spans="12:12" x14ac:dyDescent="0.25">
      <c r="L5848" s="79" t="e">
        <f>VLOOKUP(H5848,'Doctors Data'!$I:$J,2,FALSE)</f>
        <v>#N/A</v>
      </c>
    </row>
    <row r="5849" spans="12:12" x14ac:dyDescent="0.25">
      <c r="L5849" s="79" t="e">
        <f>VLOOKUP(H5849,'Doctors Data'!$I:$J,2,FALSE)</f>
        <v>#N/A</v>
      </c>
    </row>
    <row r="5850" spans="12:12" x14ac:dyDescent="0.25">
      <c r="L5850" s="79" t="e">
        <f>VLOOKUP(H5850,'Doctors Data'!$I:$J,2,FALSE)</f>
        <v>#N/A</v>
      </c>
    </row>
    <row r="5851" spans="12:12" x14ac:dyDescent="0.25">
      <c r="L5851" s="79" t="e">
        <f>VLOOKUP(H5851,'Doctors Data'!$I:$J,2,FALSE)</f>
        <v>#N/A</v>
      </c>
    </row>
    <row r="5852" spans="12:12" x14ac:dyDescent="0.25">
      <c r="L5852" s="79" t="e">
        <f>VLOOKUP(H5852,'Doctors Data'!$I:$J,2,FALSE)</f>
        <v>#N/A</v>
      </c>
    </row>
    <row r="5853" spans="12:12" x14ac:dyDescent="0.25">
      <c r="L5853" s="79" t="e">
        <f>VLOOKUP(H5853,'Doctors Data'!$I:$J,2,FALSE)</f>
        <v>#N/A</v>
      </c>
    </row>
    <row r="5854" spans="12:12" x14ac:dyDescent="0.25">
      <c r="L5854" s="79" t="e">
        <f>VLOOKUP(H5854,'Doctors Data'!$I:$J,2,FALSE)</f>
        <v>#N/A</v>
      </c>
    </row>
    <row r="5855" spans="12:12" x14ac:dyDescent="0.25">
      <c r="L5855" s="79" t="e">
        <f>VLOOKUP(H5855,'Doctors Data'!$I:$J,2,FALSE)</f>
        <v>#N/A</v>
      </c>
    </row>
    <row r="5856" spans="12:12" x14ac:dyDescent="0.25">
      <c r="L5856" s="79" t="e">
        <f>VLOOKUP(H5856,'Doctors Data'!$I:$J,2,FALSE)</f>
        <v>#N/A</v>
      </c>
    </row>
    <row r="5857" spans="12:12" x14ac:dyDescent="0.25">
      <c r="L5857" s="79" t="e">
        <f>VLOOKUP(H5857,'Doctors Data'!$I:$J,2,FALSE)</f>
        <v>#N/A</v>
      </c>
    </row>
    <row r="5858" spans="12:12" x14ac:dyDescent="0.25">
      <c r="L5858" s="79" t="e">
        <f>VLOOKUP(H5858,'Doctors Data'!$I:$J,2,FALSE)</f>
        <v>#N/A</v>
      </c>
    </row>
    <row r="5859" spans="12:12" x14ac:dyDescent="0.25">
      <c r="L5859" s="79" t="e">
        <f>VLOOKUP(H5859,'Doctors Data'!$I:$J,2,FALSE)</f>
        <v>#N/A</v>
      </c>
    </row>
    <row r="5860" spans="12:12" x14ac:dyDescent="0.25">
      <c r="L5860" s="79" t="e">
        <f>VLOOKUP(H5860,'Doctors Data'!$I:$J,2,FALSE)</f>
        <v>#N/A</v>
      </c>
    </row>
    <row r="5861" spans="12:12" x14ac:dyDescent="0.25">
      <c r="L5861" s="79" t="e">
        <f>VLOOKUP(H5861,'Doctors Data'!$I:$J,2,FALSE)</f>
        <v>#N/A</v>
      </c>
    </row>
    <row r="5862" spans="12:12" x14ac:dyDescent="0.25">
      <c r="L5862" s="79" t="e">
        <f>VLOOKUP(H5862,'Doctors Data'!$I:$J,2,FALSE)</f>
        <v>#N/A</v>
      </c>
    </row>
    <row r="5863" spans="12:12" x14ac:dyDescent="0.25">
      <c r="L5863" s="79" t="e">
        <f>VLOOKUP(H5863,'Doctors Data'!$I:$J,2,FALSE)</f>
        <v>#N/A</v>
      </c>
    </row>
    <row r="5864" spans="12:12" x14ac:dyDescent="0.25">
      <c r="L5864" s="79" t="e">
        <f>VLOOKUP(H5864,'Doctors Data'!$I:$J,2,FALSE)</f>
        <v>#N/A</v>
      </c>
    </row>
    <row r="5865" spans="12:12" x14ac:dyDescent="0.25">
      <c r="L5865" s="79" t="e">
        <f>VLOOKUP(H5865,'Doctors Data'!$I:$J,2,FALSE)</f>
        <v>#N/A</v>
      </c>
    </row>
    <row r="5866" spans="12:12" x14ac:dyDescent="0.25">
      <c r="L5866" s="79" t="e">
        <f>VLOOKUP(H5866,'Doctors Data'!$I:$J,2,FALSE)</f>
        <v>#N/A</v>
      </c>
    </row>
    <row r="5867" spans="12:12" x14ac:dyDescent="0.25">
      <c r="L5867" s="79" t="e">
        <f>VLOOKUP(H5867,'Doctors Data'!$I:$J,2,FALSE)</f>
        <v>#N/A</v>
      </c>
    </row>
    <row r="5868" spans="12:12" x14ac:dyDescent="0.25">
      <c r="L5868" s="79" t="e">
        <f>VLOOKUP(H5868,'Doctors Data'!$I:$J,2,FALSE)</f>
        <v>#N/A</v>
      </c>
    </row>
    <row r="5869" spans="12:12" x14ac:dyDescent="0.25">
      <c r="L5869" s="79" t="e">
        <f>VLOOKUP(H5869,'Doctors Data'!$I:$J,2,FALSE)</f>
        <v>#N/A</v>
      </c>
    </row>
    <row r="5870" spans="12:12" x14ac:dyDescent="0.25">
      <c r="L5870" s="79" t="e">
        <f>VLOOKUP(H5870,'Doctors Data'!$I:$J,2,FALSE)</f>
        <v>#N/A</v>
      </c>
    </row>
    <row r="5871" spans="12:12" x14ac:dyDescent="0.25">
      <c r="L5871" s="79" t="e">
        <f>VLOOKUP(H5871,'Doctors Data'!$I:$J,2,FALSE)</f>
        <v>#N/A</v>
      </c>
    </row>
    <row r="5872" spans="12:12" x14ac:dyDescent="0.25">
      <c r="L5872" s="79" t="e">
        <f>VLOOKUP(H5872,'Doctors Data'!$I:$J,2,FALSE)</f>
        <v>#N/A</v>
      </c>
    </row>
    <row r="5873" spans="12:12" x14ac:dyDescent="0.25">
      <c r="L5873" s="79" t="e">
        <f>VLOOKUP(H5873,'Doctors Data'!$I:$J,2,FALSE)</f>
        <v>#N/A</v>
      </c>
    </row>
    <row r="5874" spans="12:12" x14ac:dyDescent="0.25">
      <c r="L5874" s="79" t="e">
        <f>VLOOKUP(H5874,'Doctors Data'!$I:$J,2,FALSE)</f>
        <v>#N/A</v>
      </c>
    </row>
    <row r="5875" spans="12:12" x14ac:dyDescent="0.25">
      <c r="L5875" s="79" t="e">
        <f>VLOOKUP(H5875,'Doctors Data'!$I:$J,2,FALSE)</f>
        <v>#N/A</v>
      </c>
    </row>
    <row r="5876" spans="12:12" x14ac:dyDescent="0.25">
      <c r="L5876" s="79" t="e">
        <f>VLOOKUP(H5876,'Doctors Data'!$I:$J,2,FALSE)</f>
        <v>#N/A</v>
      </c>
    </row>
    <row r="5877" spans="12:12" x14ac:dyDescent="0.25">
      <c r="L5877" s="79" t="e">
        <f>VLOOKUP(H5877,'Doctors Data'!$I:$J,2,FALSE)</f>
        <v>#N/A</v>
      </c>
    </row>
    <row r="5878" spans="12:12" x14ac:dyDescent="0.25">
      <c r="L5878" s="79" t="e">
        <f>VLOOKUP(H5878,'Doctors Data'!$I:$J,2,FALSE)</f>
        <v>#N/A</v>
      </c>
    </row>
    <row r="5879" spans="12:12" x14ac:dyDescent="0.25">
      <c r="L5879" s="79" t="e">
        <f>VLOOKUP(H5879,'Doctors Data'!$I:$J,2,FALSE)</f>
        <v>#N/A</v>
      </c>
    </row>
    <row r="5880" spans="12:12" x14ac:dyDescent="0.25">
      <c r="L5880" s="79" t="e">
        <f>VLOOKUP(H5880,'Doctors Data'!$I:$J,2,FALSE)</f>
        <v>#N/A</v>
      </c>
    </row>
    <row r="5881" spans="12:12" x14ac:dyDescent="0.25">
      <c r="L5881" s="79" t="e">
        <f>VLOOKUP(H5881,'Doctors Data'!$I:$J,2,FALSE)</f>
        <v>#N/A</v>
      </c>
    </row>
    <row r="5882" spans="12:12" x14ac:dyDescent="0.25">
      <c r="L5882" s="79" t="e">
        <f>VLOOKUP(H5882,'Doctors Data'!$I:$J,2,FALSE)</f>
        <v>#N/A</v>
      </c>
    </row>
    <row r="5883" spans="12:12" x14ac:dyDescent="0.25">
      <c r="L5883" s="79" t="e">
        <f>VLOOKUP(H5883,'Doctors Data'!$I:$J,2,FALSE)</f>
        <v>#N/A</v>
      </c>
    </row>
    <row r="5884" spans="12:12" x14ac:dyDescent="0.25">
      <c r="L5884" s="79" t="e">
        <f>VLOOKUP(H5884,'Doctors Data'!$I:$J,2,FALSE)</f>
        <v>#N/A</v>
      </c>
    </row>
    <row r="5885" spans="12:12" x14ac:dyDescent="0.25">
      <c r="L5885" s="79" t="e">
        <f>VLOOKUP(H5885,'Doctors Data'!$I:$J,2,FALSE)</f>
        <v>#N/A</v>
      </c>
    </row>
    <row r="5886" spans="12:12" x14ac:dyDescent="0.25">
      <c r="L5886" s="79" t="e">
        <f>VLOOKUP(H5886,'Doctors Data'!$I:$J,2,FALSE)</f>
        <v>#N/A</v>
      </c>
    </row>
    <row r="5887" spans="12:12" x14ac:dyDescent="0.25">
      <c r="L5887" s="79" t="e">
        <f>VLOOKUP(H5887,'Doctors Data'!$I:$J,2,FALSE)</f>
        <v>#N/A</v>
      </c>
    </row>
    <row r="5888" spans="12:12" x14ac:dyDescent="0.25">
      <c r="L5888" s="79" t="e">
        <f>VLOOKUP(H5888,'Doctors Data'!$I:$J,2,FALSE)</f>
        <v>#N/A</v>
      </c>
    </row>
    <row r="5889" spans="12:12" x14ac:dyDescent="0.25">
      <c r="L5889" s="79" t="e">
        <f>VLOOKUP(H5889,'Doctors Data'!$I:$J,2,FALSE)</f>
        <v>#N/A</v>
      </c>
    </row>
    <row r="5890" spans="12:12" x14ac:dyDescent="0.25">
      <c r="L5890" s="79" t="e">
        <f>VLOOKUP(H5890,'Doctors Data'!$I:$J,2,FALSE)</f>
        <v>#N/A</v>
      </c>
    </row>
    <row r="5891" spans="12:12" x14ac:dyDescent="0.25">
      <c r="L5891" s="79" t="e">
        <f>VLOOKUP(H5891,'Doctors Data'!$I:$J,2,FALSE)</f>
        <v>#N/A</v>
      </c>
    </row>
    <row r="5892" spans="12:12" x14ac:dyDescent="0.25">
      <c r="L5892" s="79" t="e">
        <f>VLOOKUP(H5892,'Doctors Data'!$I:$J,2,FALSE)</f>
        <v>#N/A</v>
      </c>
    </row>
    <row r="5893" spans="12:12" x14ac:dyDescent="0.25">
      <c r="L5893" s="79" t="e">
        <f>VLOOKUP(H5893,'Doctors Data'!$I:$J,2,FALSE)</f>
        <v>#N/A</v>
      </c>
    </row>
    <row r="5894" spans="12:12" x14ac:dyDescent="0.25">
      <c r="L5894" s="79" t="e">
        <f>VLOOKUP(H5894,'Doctors Data'!$I:$J,2,FALSE)</f>
        <v>#N/A</v>
      </c>
    </row>
    <row r="5895" spans="12:12" x14ac:dyDescent="0.25">
      <c r="L5895" s="79" t="e">
        <f>VLOOKUP(H5895,'Doctors Data'!$I:$J,2,FALSE)</f>
        <v>#N/A</v>
      </c>
    </row>
    <row r="5896" spans="12:12" x14ac:dyDescent="0.25">
      <c r="L5896" s="79" t="e">
        <f>VLOOKUP(H5896,'Doctors Data'!$I:$J,2,FALSE)</f>
        <v>#N/A</v>
      </c>
    </row>
    <row r="5897" spans="12:12" x14ac:dyDescent="0.25">
      <c r="L5897" s="79" t="e">
        <f>VLOOKUP(H5897,'Doctors Data'!$I:$J,2,FALSE)</f>
        <v>#N/A</v>
      </c>
    </row>
    <row r="5898" spans="12:12" x14ac:dyDescent="0.25">
      <c r="L5898" s="79" t="e">
        <f>VLOOKUP(H5898,'Doctors Data'!$I:$J,2,FALSE)</f>
        <v>#N/A</v>
      </c>
    </row>
    <row r="5899" spans="12:12" x14ac:dyDescent="0.25">
      <c r="L5899" s="79" t="e">
        <f>VLOOKUP(H5899,'Doctors Data'!$I:$J,2,FALSE)</f>
        <v>#N/A</v>
      </c>
    </row>
    <row r="5900" spans="12:12" x14ac:dyDescent="0.25">
      <c r="L5900" s="79" t="e">
        <f>VLOOKUP(H5900,'Doctors Data'!$I:$J,2,FALSE)</f>
        <v>#N/A</v>
      </c>
    </row>
    <row r="5901" spans="12:12" x14ac:dyDescent="0.25">
      <c r="L5901" s="79" t="e">
        <f>VLOOKUP(H5901,'Doctors Data'!$I:$J,2,FALSE)</f>
        <v>#N/A</v>
      </c>
    </row>
    <row r="5902" spans="12:12" x14ac:dyDescent="0.25">
      <c r="L5902" s="79" t="e">
        <f>VLOOKUP(H5902,'Doctors Data'!$I:$J,2,FALSE)</f>
        <v>#N/A</v>
      </c>
    </row>
    <row r="5903" spans="12:12" x14ac:dyDescent="0.25">
      <c r="L5903" s="79" t="e">
        <f>VLOOKUP(H5903,'Doctors Data'!$I:$J,2,FALSE)</f>
        <v>#N/A</v>
      </c>
    </row>
    <row r="5904" spans="12:12" x14ac:dyDescent="0.25">
      <c r="L5904" s="79" t="e">
        <f>VLOOKUP(H5904,'Doctors Data'!$I:$J,2,FALSE)</f>
        <v>#N/A</v>
      </c>
    </row>
    <row r="5905" spans="12:12" x14ac:dyDescent="0.25">
      <c r="L5905" s="79" t="e">
        <f>VLOOKUP(H5905,'Doctors Data'!$I:$J,2,FALSE)</f>
        <v>#N/A</v>
      </c>
    </row>
    <row r="5906" spans="12:12" x14ac:dyDescent="0.25">
      <c r="L5906" s="79" t="e">
        <f>VLOOKUP(H5906,'Doctors Data'!$I:$J,2,FALSE)</f>
        <v>#N/A</v>
      </c>
    </row>
    <row r="5907" spans="12:12" x14ac:dyDescent="0.25">
      <c r="L5907" s="79" t="e">
        <f>VLOOKUP(H5907,'Doctors Data'!$I:$J,2,FALSE)</f>
        <v>#N/A</v>
      </c>
    </row>
    <row r="5908" spans="12:12" x14ac:dyDescent="0.25">
      <c r="L5908" s="79" t="e">
        <f>VLOOKUP(H5908,'Doctors Data'!$I:$J,2,FALSE)</f>
        <v>#N/A</v>
      </c>
    </row>
    <row r="5909" spans="12:12" x14ac:dyDescent="0.25">
      <c r="L5909" s="79" t="e">
        <f>VLOOKUP(H5909,'Doctors Data'!$I:$J,2,FALSE)</f>
        <v>#N/A</v>
      </c>
    </row>
    <row r="5910" spans="12:12" x14ac:dyDescent="0.25">
      <c r="L5910" s="79" t="e">
        <f>VLOOKUP(H5910,'Doctors Data'!$I:$J,2,FALSE)</f>
        <v>#N/A</v>
      </c>
    </row>
    <row r="5911" spans="12:12" x14ac:dyDescent="0.25">
      <c r="L5911" s="79" t="e">
        <f>VLOOKUP(H5911,'Doctors Data'!$I:$J,2,FALSE)</f>
        <v>#N/A</v>
      </c>
    </row>
    <row r="5912" spans="12:12" x14ac:dyDescent="0.25">
      <c r="L5912" s="79" t="e">
        <f>VLOOKUP(H5912,'Doctors Data'!$I:$J,2,FALSE)</f>
        <v>#N/A</v>
      </c>
    </row>
    <row r="5913" spans="12:12" x14ac:dyDescent="0.25">
      <c r="L5913" s="79" t="e">
        <f>VLOOKUP(H5913,'Doctors Data'!$I:$J,2,FALSE)</f>
        <v>#N/A</v>
      </c>
    </row>
    <row r="5914" spans="12:12" x14ac:dyDescent="0.25">
      <c r="L5914" s="79" t="e">
        <f>VLOOKUP(H5914,'Doctors Data'!$I:$J,2,FALSE)</f>
        <v>#N/A</v>
      </c>
    </row>
    <row r="5915" spans="12:12" x14ac:dyDescent="0.25">
      <c r="L5915" s="79" t="e">
        <f>VLOOKUP(H5915,'Doctors Data'!$I:$J,2,FALSE)</f>
        <v>#N/A</v>
      </c>
    </row>
    <row r="5916" spans="12:12" x14ac:dyDescent="0.25">
      <c r="L5916" s="79" t="e">
        <f>VLOOKUP(H5916,'Doctors Data'!$I:$J,2,FALSE)</f>
        <v>#N/A</v>
      </c>
    </row>
    <row r="5917" spans="12:12" x14ac:dyDescent="0.25">
      <c r="L5917" s="79" t="e">
        <f>VLOOKUP(H5917,'Doctors Data'!$I:$J,2,FALSE)</f>
        <v>#N/A</v>
      </c>
    </row>
    <row r="5918" spans="12:12" x14ac:dyDescent="0.25">
      <c r="L5918" s="79" t="e">
        <f>VLOOKUP(H5918,'Doctors Data'!$I:$J,2,FALSE)</f>
        <v>#N/A</v>
      </c>
    </row>
    <row r="5919" spans="12:12" x14ac:dyDescent="0.25">
      <c r="L5919" s="79" t="e">
        <f>VLOOKUP(H5919,'Doctors Data'!$I:$J,2,FALSE)</f>
        <v>#N/A</v>
      </c>
    </row>
    <row r="5920" spans="12:12" x14ac:dyDescent="0.25">
      <c r="L5920" s="79" t="e">
        <f>VLOOKUP(H5920,'Doctors Data'!$I:$J,2,FALSE)</f>
        <v>#N/A</v>
      </c>
    </row>
    <row r="5921" spans="12:12" x14ac:dyDescent="0.25">
      <c r="L5921" s="79" t="e">
        <f>VLOOKUP(H5921,'Doctors Data'!$I:$J,2,FALSE)</f>
        <v>#N/A</v>
      </c>
    </row>
    <row r="5922" spans="12:12" x14ac:dyDescent="0.25">
      <c r="L5922" s="79" t="e">
        <f>VLOOKUP(H5922,'Doctors Data'!$I:$J,2,FALSE)</f>
        <v>#N/A</v>
      </c>
    </row>
    <row r="5923" spans="12:12" x14ac:dyDescent="0.25">
      <c r="L5923" s="79" t="e">
        <f>VLOOKUP(H5923,'Doctors Data'!$I:$J,2,FALSE)</f>
        <v>#N/A</v>
      </c>
    </row>
    <row r="5924" spans="12:12" x14ac:dyDescent="0.25">
      <c r="L5924" s="79" t="e">
        <f>VLOOKUP(H5924,'Doctors Data'!$I:$J,2,FALSE)</f>
        <v>#N/A</v>
      </c>
    </row>
    <row r="5925" spans="12:12" x14ac:dyDescent="0.25">
      <c r="L5925" s="79" t="e">
        <f>VLOOKUP(H5925,'Doctors Data'!$I:$J,2,FALSE)</f>
        <v>#N/A</v>
      </c>
    </row>
    <row r="5926" spans="12:12" x14ac:dyDescent="0.25">
      <c r="L5926" s="79" t="e">
        <f>VLOOKUP(H5926,'Doctors Data'!$I:$J,2,FALSE)</f>
        <v>#N/A</v>
      </c>
    </row>
    <row r="5927" spans="12:12" x14ac:dyDescent="0.25">
      <c r="L5927" s="79" t="e">
        <f>VLOOKUP(H5927,'Doctors Data'!$I:$J,2,FALSE)</f>
        <v>#N/A</v>
      </c>
    </row>
    <row r="5928" spans="12:12" x14ac:dyDescent="0.25">
      <c r="L5928" s="79" t="e">
        <f>VLOOKUP(H5928,'Doctors Data'!$I:$J,2,FALSE)</f>
        <v>#N/A</v>
      </c>
    </row>
    <row r="5929" spans="12:12" x14ac:dyDescent="0.25">
      <c r="L5929" s="79" t="e">
        <f>VLOOKUP(H5929,'Doctors Data'!$I:$J,2,FALSE)</f>
        <v>#N/A</v>
      </c>
    </row>
    <row r="5930" spans="12:12" x14ac:dyDescent="0.25">
      <c r="L5930" s="79" t="e">
        <f>VLOOKUP(H5930,'Doctors Data'!$I:$J,2,FALSE)</f>
        <v>#N/A</v>
      </c>
    </row>
    <row r="5931" spans="12:12" x14ac:dyDescent="0.25">
      <c r="L5931" s="79" t="e">
        <f>VLOOKUP(H5931,'Doctors Data'!$I:$J,2,FALSE)</f>
        <v>#N/A</v>
      </c>
    </row>
    <row r="5932" spans="12:12" x14ac:dyDescent="0.25">
      <c r="L5932" s="79" t="e">
        <f>VLOOKUP(H5932,'Doctors Data'!$I:$J,2,FALSE)</f>
        <v>#N/A</v>
      </c>
    </row>
    <row r="5933" spans="12:12" x14ac:dyDescent="0.25">
      <c r="L5933" s="79" t="e">
        <f>VLOOKUP(H5933,'Doctors Data'!$I:$J,2,FALSE)</f>
        <v>#N/A</v>
      </c>
    </row>
    <row r="5934" spans="12:12" x14ac:dyDescent="0.25">
      <c r="L5934" s="79" t="e">
        <f>VLOOKUP(H5934,'Doctors Data'!$I:$J,2,FALSE)</f>
        <v>#N/A</v>
      </c>
    </row>
    <row r="5935" spans="12:12" x14ac:dyDescent="0.25">
      <c r="L5935" s="79" t="e">
        <f>VLOOKUP(H5935,'Doctors Data'!$I:$J,2,FALSE)</f>
        <v>#N/A</v>
      </c>
    </row>
    <row r="5936" spans="12:12" x14ac:dyDescent="0.25">
      <c r="L5936" s="79" t="e">
        <f>VLOOKUP(H5936,'Doctors Data'!$I:$J,2,FALSE)</f>
        <v>#N/A</v>
      </c>
    </row>
    <row r="5937" spans="12:12" x14ac:dyDescent="0.25">
      <c r="L5937" s="79" t="e">
        <f>VLOOKUP(H5937,'Doctors Data'!$I:$J,2,FALSE)</f>
        <v>#N/A</v>
      </c>
    </row>
    <row r="5938" spans="12:12" x14ac:dyDescent="0.25">
      <c r="L5938" s="79" t="e">
        <f>VLOOKUP(H5938,'Doctors Data'!$I:$J,2,FALSE)</f>
        <v>#N/A</v>
      </c>
    </row>
    <row r="5939" spans="12:12" x14ac:dyDescent="0.25">
      <c r="L5939" s="79" t="e">
        <f>VLOOKUP(H5939,'Doctors Data'!$I:$J,2,FALSE)</f>
        <v>#N/A</v>
      </c>
    </row>
    <row r="5940" spans="12:12" x14ac:dyDescent="0.25">
      <c r="L5940" s="79" t="e">
        <f>VLOOKUP(H5940,'Doctors Data'!$I:$J,2,FALSE)</f>
        <v>#N/A</v>
      </c>
    </row>
    <row r="5941" spans="12:12" x14ac:dyDescent="0.25">
      <c r="L5941" s="79" t="e">
        <f>VLOOKUP(H5941,'Doctors Data'!$I:$J,2,FALSE)</f>
        <v>#N/A</v>
      </c>
    </row>
    <row r="5942" spans="12:12" x14ac:dyDescent="0.25">
      <c r="L5942" s="79" t="e">
        <f>VLOOKUP(H5942,'Doctors Data'!$I:$J,2,FALSE)</f>
        <v>#N/A</v>
      </c>
    </row>
    <row r="5943" spans="12:12" x14ac:dyDescent="0.25">
      <c r="L5943" s="79" t="e">
        <f>VLOOKUP(H5943,'Doctors Data'!$I:$J,2,FALSE)</f>
        <v>#N/A</v>
      </c>
    </row>
    <row r="5944" spans="12:12" x14ac:dyDescent="0.25">
      <c r="L5944" s="79" t="e">
        <f>VLOOKUP(H5944,'Doctors Data'!$I:$J,2,FALSE)</f>
        <v>#N/A</v>
      </c>
    </row>
    <row r="5945" spans="12:12" x14ac:dyDescent="0.25">
      <c r="L5945" s="79" t="e">
        <f>VLOOKUP(H5945,'Doctors Data'!$I:$J,2,FALSE)</f>
        <v>#N/A</v>
      </c>
    </row>
    <row r="5946" spans="12:12" x14ac:dyDescent="0.25">
      <c r="L5946" s="79" t="e">
        <f>VLOOKUP(H5946,'Doctors Data'!$I:$J,2,FALSE)</f>
        <v>#N/A</v>
      </c>
    </row>
    <row r="5947" spans="12:12" x14ac:dyDescent="0.25">
      <c r="L5947" s="79" t="e">
        <f>VLOOKUP(H5947,'Doctors Data'!$I:$J,2,FALSE)</f>
        <v>#N/A</v>
      </c>
    </row>
    <row r="5948" spans="12:12" x14ac:dyDescent="0.25">
      <c r="L5948" s="79" t="e">
        <f>VLOOKUP(H5948,'Doctors Data'!$I:$J,2,FALSE)</f>
        <v>#N/A</v>
      </c>
    </row>
    <row r="5949" spans="12:12" x14ac:dyDescent="0.25">
      <c r="L5949" s="79" t="e">
        <f>VLOOKUP(H5949,'Doctors Data'!$I:$J,2,FALSE)</f>
        <v>#N/A</v>
      </c>
    </row>
    <row r="5950" spans="12:12" x14ac:dyDescent="0.25">
      <c r="L5950" s="79" t="e">
        <f>VLOOKUP(H5950,'Doctors Data'!$I:$J,2,FALSE)</f>
        <v>#N/A</v>
      </c>
    </row>
    <row r="5951" spans="12:12" x14ac:dyDescent="0.25">
      <c r="L5951" s="79" t="e">
        <f>VLOOKUP(H5951,'Doctors Data'!$I:$J,2,FALSE)</f>
        <v>#N/A</v>
      </c>
    </row>
    <row r="5952" spans="12:12" x14ac:dyDescent="0.25">
      <c r="L5952" s="79" t="e">
        <f>VLOOKUP(H5952,'Doctors Data'!$I:$J,2,FALSE)</f>
        <v>#N/A</v>
      </c>
    </row>
    <row r="5953" spans="12:12" x14ac:dyDescent="0.25">
      <c r="L5953" s="79" t="e">
        <f>VLOOKUP(H5953,'Doctors Data'!$I:$J,2,FALSE)</f>
        <v>#N/A</v>
      </c>
    </row>
    <row r="5954" spans="12:12" x14ac:dyDescent="0.25">
      <c r="L5954" s="79" t="e">
        <f>VLOOKUP(H5954,'Doctors Data'!$I:$J,2,FALSE)</f>
        <v>#N/A</v>
      </c>
    </row>
    <row r="5955" spans="12:12" x14ac:dyDescent="0.25">
      <c r="L5955" s="79" t="e">
        <f>VLOOKUP(H5955,'Doctors Data'!$I:$J,2,FALSE)</f>
        <v>#N/A</v>
      </c>
    </row>
    <row r="5956" spans="12:12" x14ac:dyDescent="0.25">
      <c r="L5956" s="79" t="e">
        <f>VLOOKUP(H5956,'Doctors Data'!$I:$J,2,FALSE)</f>
        <v>#N/A</v>
      </c>
    </row>
    <row r="5957" spans="12:12" x14ac:dyDescent="0.25">
      <c r="L5957" s="79" t="e">
        <f>VLOOKUP(H5957,'Doctors Data'!$I:$J,2,FALSE)</f>
        <v>#N/A</v>
      </c>
    </row>
    <row r="5958" spans="12:12" x14ac:dyDescent="0.25">
      <c r="L5958" s="79" t="e">
        <f>VLOOKUP(H5958,'Doctors Data'!$I:$J,2,FALSE)</f>
        <v>#N/A</v>
      </c>
    </row>
    <row r="5959" spans="12:12" x14ac:dyDescent="0.25">
      <c r="L5959" s="79" t="e">
        <f>VLOOKUP(H5959,'Doctors Data'!$I:$J,2,FALSE)</f>
        <v>#N/A</v>
      </c>
    </row>
    <row r="5960" spans="12:12" x14ac:dyDescent="0.25">
      <c r="L5960" s="79" t="e">
        <f>VLOOKUP(H5960,'Doctors Data'!$I:$J,2,FALSE)</f>
        <v>#N/A</v>
      </c>
    </row>
    <row r="5961" spans="12:12" x14ac:dyDescent="0.25">
      <c r="L5961" s="79" t="e">
        <f>VLOOKUP(H5961,'Doctors Data'!$I:$J,2,FALSE)</f>
        <v>#N/A</v>
      </c>
    </row>
    <row r="5962" spans="12:12" x14ac:dyDescent="0.25">
      <c r="L5962" s="79" t="e">
        <f>VLOOKUP(H5962,'Doctors Data'!$I:$J,2,FALSE)</f>
        <v>#N/A</v>
      </c>
    </row>
    <row r="5963" spans="12:12" x14ac:dyDescent="0.25">
      <c r="L5963" s="79" t="e">
        <f>VLOOKUP(H5963,'Doctors Data'!$I:$J,2,FALSE)</f>
        <v>#N/A</v>
      </c>
    </row>
    <row r="5964" spans="12:12" x14ac:dyDescent="0.25">
      <c r="L5964" s="79" t="e">
        <f>VLOOKUP(H5964,'Doctors Data'!$I:$J,2,FALSE)</f>
        <v>#N/A</v>
      </c>
    </row>
    <row r="5965" spans="12:12" x14ac:dyDescent="0.25">
      <c r="L5965" s="79" t="e">
        <f>VLOOKUP(H5965,'Doctors Data'!$I:$J,2,FALSE)</f>
        <v>#N/A</v>
      </c>
    </row>
    <row r="5966" spans="12:12" x14ac:dyDescent="0.25">
      <c r="L5966" s="79" t="e">
        <f>VLOOKUP(H5966,'Doctors Data'!$I:$J,2,FALSE)</f>
        <v>#N/A</v>
      </c>
    </row>
    <row r="5967" spans="12:12" x14ac:dyDescent="0.25">
      <c r="L5967" s="79" t="e">
        <f>VLOOKUP(H5967,'Doctors Data'!$I:$J,2,FALSE)</f>
        <v>#N/A</v>
      </c>
    </row>
    <row r="5968" spans="12:12" x14ac:dyDescent="0.25">
      <c r="L5968" s="79" t="e">
        <f>VLOOKUP(H5968,'Doctors Data'!$I:$J,2,FALSE)</f>
        <v>#N/A</v>
      </c>
    </row>
    <row r="5969" spans="12:12" x14ac:dyDescent="0.25">
      <c r="L5969" s="79" t="e">
        <f>VLOOKUP(H5969,'Doctors Data'!$I:$J,2,FALSE)</f>
        <v>#N/A</v>
      </c>
    </row>
    <row r="5970" spans="12:12" x14ac:dyDescent="0.25">
      <c r="L5970" s="79" t="e">
        <f>VLOOKUP(H5970,'Doctors Data'!$I:$J,2,FALSE)</f>
        <v>#N/A</v>
      </c>
    </row>
    <row r="5971" spans="12:12" x14ac:dyDescent="0.25">
      <c r="L5971" s="79" t="e">
        <f>VLOOKUP(H5971,'Doctors Data'!$I:$J,2,FALSE)</f>
        <v>#N/A</v>
      </c>
    </row>
    <row r="5972" spans="12:12" x14ac:dyDescent="0.25">
      <c r="L5972" s="79" t="e">
        <f>VLOOKUP(H5972,'Doctors Data'!$I:$J,2,FALSE)</f>
        <v>#N/A</v>
      </c>
    </row>
    <row r="5973" spans="12:12" x14ac:dyDescent="0.25">
      <c r="L5973" s="79" t="e">
        <f>VLOOKUP(H5973,'Doctors Data'!$I:$J,2,FALSE)</f>
        <v>#N/A</v>
      </c>
    </row>
    <row r="5974" spans="12:12" x14ac:dyDescent="0.25">
      <c r="L5974" s="79" t="e">
        <f>VLOOKUP(H5974,'Doctors Data'!$I:$J,2,FALSE)</f>
        <v>#N/A</v>
      </c>
    </row>
    <row r="5975" spans="12:12" x14ac:dyDescent="0.25">
      <c r="L5975" s="79" t="e">
        <f>VLOOKUP(H5975,'Doctors Data'!$I:$J,2,FALSE)</f>
        <v>#N/A</v>
      </c>
    </row>
    <row r="5976" spans="12:12" x14ac:dyDescent="0.25">
      <c r="L5976" s="79" t="e">
        <f>VLOOKUP(H5976,'Doctors Data'!$I:$J,2,FALSE)</f>
        <v>#N/A</v>
      </c>
    </row>
    <row r="5977" spans="12:12" x14ac:dyDescent="0.25">
      <c r="L5977" s="79" t="e">
        <f>VLOOKUP(H5977,'Doctors Data'!$I:$J,2,FALSE)</f>
        <v>#N/A</v>
      </c>
    </row>
    <row r="5978" spans="12:12" x14ac:dyDescent="0.25">
      <c r="L5978" s="79" t="e">
        <f>VLOOKUP(H5978,'Doctors Data'!$I:$J,2,FALSE)</f>
        <v>#N/A</v>
      </c>
    </row>
    <row r="5979" spans="12:12" x14ac:dyDescent="0.25">
      <c r="L5979" s="79" t="e">
        <f>VLOOKUP(H5979,'Doctors Data'!$I:$J,2,FALSE)</f>
        <v>#N/A</v>
      </c>
    </row>
    <row r="5980" spans="12:12" x14ac:dyDescent="0.25">
      <c r="L5980" s="79" t="e">
        <f>VLOOKUP(H5980,'Doctors Data'!$I:$J,2,FALSE)</f>
        <v>#N/A</v>
      </c>
    </row>
    <row r="5981" spans="12:12" x14ac:dyDescent="0.25">
      <c r="L5981" s="79" t="e">
        <f>VLOOKUP(H5981,'Doctors Data'!$I:$J,2,FALSE)</f>
        <v>#N/A</v>
      </c>
    </row>
    <row r="5982" spans="12:12" x14ac:dyDescent="0.25">
      <c r="L5982" s="79" t="e">
        <f>VLOOKUP(H5982,'Doctors Data'!$I:$J,2,FALSE)</f>
        <v>#N/A</v>
      </c>
    </row>
    <row r="5983" spans="12:12" x14ac:dyDescent="0.25">
      <c r="L5983" s="79" t="e">
        <f>VLOOKUP(H5983,'Doctors Data'!$I:$J,2,FALSE)</f>
        <v>#N/A</v>
      </c>
    </row>
    <row r="5984" spans="12:12" x14ac:dyDescent="0.25">
      <c r="L5984" s="79" t="e">
        <f>VLOOKUP(H5984,'Doctors Data'!$I:$J,2,FALSE)</f>
        <v>#N/A</v>
      </c>
    </row>
    <row r="5985" spans="12:12" x14ac:dyDescent="0.25">
      <c r="L5985" s="79" t="e">
        <f>VLOOKUP(H5985,'Doctors Data'!$I:$J,2,FALSE)</f>
        <v>#N/A</v>
      </c>
    </row>
    <row r="5986" spans="12:12" x14ac:dyDescent="0.25">
      <c r="L5986" s="79" t="e">
        <f>VLOOKUP(H5986,'Doctors Data'!$I:$J,2,FALSE)</f>
        <v>#N/A</v>
      </c>
    </row>
    <row r="5987" spans="12:12" x14ac:dyDescent="0.25">
      <c r="L5987" s="79" t="e">
        <f>VLOOKUP(H5987,'Doctors Data'!$I:$J,2,FALSE)</f>
        <v>#N/A</v>
      </c>
    </row>
    <row r="5988" spans="12:12" x14ac:dyDescent="0.25">
      <c r="L5988" s="79" t="e">
        <f>VLOOKUP(H5988,'Doctors Data'!$I:$J,2,FALSE)</f>
        <v>#N/A</v>
      </c>
    </row>
    <row r="5989" spans="12:12" x14ac:dyDescent="0.25">
      <c r="L5989" s="79" t="e">
        <f>VLOOKUP(H5989,'Doctors Data'!$I:$J,2,FALSE)</f>
        <v>#N/A</v>
      </c>
    </row>
    <row r="5990" spans="12:12" x14ac:dyDescent="0.25">
      <c r="L5990" s="79" t="e">
        <f>VLOOKUP(H5990,'Doctors Data'!$I:$J,2,FALSE)</f>
        <v>#N/A</v>
      </c>
    </row>
    <row r="5991" spans="12:12" x14ac:dyDescent="0.25">
      <c r="L5991" s="79" t="e">
        <f>VLOOKUP(H5991,'Doctors Data'!$I:$J,2,FALSE)</f>
        <v>#N/A</v>
      </c>
    </row>
    <row r="5992" spans="12:12" x14ac:dyDescent="0.25">
      <c r="L5992" s="79" t="e">
        <f>VLOOKUP(H5992,'Doctors Data'!$I:$J,2,FALSE)</f>
        <v>#N/A</v>
      </c>
    </row>
    <row r="5993" spans="12:12" x14ac:dyDescent="0.25">
      <c r="L5993" s="79" t="e">
        <f>VLOOKUP(H5993,'Doctors Data'!$I:$J,2,FALSE)</f>
        <v>#N/A</v>
      </c>
    </row>
    <row r="5994" spans="12:12" x14ac:dyDescent="0.25">
      <c r="L5994" s="79" t="e">
        <f>VLOOKUP(H5994,'Doctors Data'!$I:$J,2,FALSE)</f>
        <v>#N/A</v>
      </c>
    </row>
    <row r="5995" spans="12:12" x14ac:dyDescent="0.25">
      <c r="L5995" s="79" t="e">
        <f>VLOOKUP(H5995,'Doctors Data'!$I:$J,2,FALSE)</f>
        <v>#N/A</v>
      </c>
    </row>
    <row r="5996" spans="12:12" x14ac:dyDescent="0.25">
      <c r="L5996" s="79" t="e">
        <f>VLOOKUP(H5996,'Doctors Data'!$I:$J,2,FALSE)</f>
        <v>#N/A</v>
      </c>
    </row>
    <row r="5997" spans="12:12" x14ac:dyDescent="0.25">
      <c r="L5997" s="79" t="e">
        <f>VLOOKUP(H5997,'Doctors Data'!$I:$J,2,FALSE)</f>
        <v>#N/A</v>
      </c>
    </row>
    <row r="5998" spans="12:12" x14ac:dyDescent="0.25">
      <c r="L5998" s="79" t="e">
        <f>VLOOKUP(H5998,'Doctors Data'!$I:$J,2,FALSE)</f>
        <v>#N/A</v>
      </c>
    </row>
    <row r="5999" spans="12:12" x14ac:dyDescent="0.25">
      <c r="L5999" s="79" t="e">
        <f>VLOOKUP(H5999,'Doctors Data'!$I:$J,2,FALSE)</f>
        <v>#N/A</v>
      </c>
    </row>
    <row r="6000" spans="12:12" x14ac:dyDescent="0.25">
      <c r="L6000" s="79" t="e">
        <f>VLOOKUP(H6000,'Doctors Data'!$I:$J,2,FALSE)</f>
        <v>#N/A</v>
      </c>
    </row>
    <row r="6001" spans="12:12" x14ac:dyDescent="0.25">
      <c r="L6001" s="79" t="e">
        <f>VLOOKUP(H6001,'Doctors Data'!$I:$J,2,FALSE)</f>
        <v>#N/A</v>
      </c>
    </row>
    <row r="6002" spans="12:12" x14ac:dyDescent="0.25">
      <c r="L6002" s="79" t="e">
        <f>VLOOKUP(H6002,'Doctors Data'!$I:$J,2,FALSE)</f>
        <v>#N/A</v>
      </c>
    </row>
    <row r="6003" spans="12:12" x14ac:dyDescent="0.25">
      <c r="L6003" s="79" t="e">
        <f>VLOOKUP(H6003,'Doctors Data'!$I:$J,2,FALSE)</f>
        <v>#N/A</v>
      </c>
    </row>
    <row r="6004" spans="12:12" x14ac:dyDescent="0.25">
      <c r="L6004" s="79" t="e">
        <f>VLOOKUP(H6004,'Doctors Data'!$I:$J,2,FALSE)</f>
        <v>#N/A</v>
      </c>
    </row>
    <row r="6005" spans="12:12" x14ac:dyDescent="0.25">
      <c r="L6005" s="79" t="e">
        <f>VLOOKUP(H6005,'Doctors Data'!$I:$J,2,FALSE)</f>
        <v>#N/A</v>
      </c>
    </row>
    <row r="6006" spans="12:12" x14ac:dyDescent="0.25">
      <c r="L6006" s="79" t="e">
        <f>VLOOKUP(H6006,'Doctors Data'!$I:$J,2,FALSE)</f>
        <v>#N/A</v>
      </c>
    </row>
    <row r="6007" spans="12:12" x14ac:dyDescent="0.25">
      <c r="L6007" s="79" t="e">
        <f>VLOOKUP(H6007,'Doctors Data'!$I:$J,2,FALSE)</f>
        <v>#N/A</v>
      </c>
    </row>
    <row r="6008" spans="12:12" x14ac:dyDescent="0.25">
      <c r="L6008" s="79" t="e">
        <f>VLOOKUP(H6008,'Doctors Data'!$I:$J,2,FALSE)</f>
        <v>#N/A</v>
      </c>
    </row>
    <row r="6009" spans="12:12" x14ac:dyDescent="0.25">
      <c r="L6009" s="79" t="e">
        <f>VLOOKUP(H6009,'Doctors Data'!$I:$J,2,FALSE)</f>
        <v>#N/A</v>
      </c>
    </row>
    <row r="6010" spans="12:12" x14ac:dyDescent="0.25">
      <c r="L6010" s="79" t="e">
        <f>VLOOKUP(H6010,'Doctors Data'!$I:$J,2,FALSE)</f>
        <v>#N/A</v>
      </c>
    </row>
    <row r="6011" spans="12:12" x14ac:dyDescent="0.25">
      <c r="L6011" s="79" t="e">
        <f>VLOOKUP(H6011,'Doctors Data'!$I:$J,2,FALSE)</f>
        <v>#N/A</v>
      </c>
    </row>
    <row r="6012" spans="12:12" x14ac:dyDescent="0.25">
      <c r="L6012" s="79" t="e">
        <f>VLOOKUP(H6012,'Doctors Data'!$I:$J,2,FALSE)</f>
        <v>#N/A</v>
      </c>
    </row>
    <row r="6013" spans="12:12" x14ac:dyDescent="0.25">
      <c r="L6013" s="79" t="e">
        <f>VLOOKUP(H6013,'Doctors Data'!$I:$J,2,FALSE)</f>
        <v>#N/A</v>
      </c>
    </row>
    <row r="6014" spans="12:12" x14ac:dyDescent="0.25">
      <c r="L6014" s="79" t="e">
        <f>VLOOKUP(H6014,'Doctors Data'!$I:$J,2,FALSE)</f>
        <v>#N/A</v>
      </c>
    </row>
    <row r="6015" spans="12:12" x14ac:dyDescent="0.25">
      <c r="L6015" s="79" t="e">
        <f>VLOOKUP(H6015,'Doctors Data'!$I:$J,2,FALSE)</f>
        <v>#N/A</v>
      </c>
    </row>
    <row r="6016" spans="12:12" x14ac:dyDescent="0.25">
      <c r="L6016" s="79" t="e">
        <f>VLOOKUP(H6016,'Doctors Data'!$I:$J,2,FALSE)</f>
        <v>#N/A</v>
      </c>
    </row>
    <row r="6017" spans="12:12" x14ac:dyDescent="0.25">
      <c r="L6017" s="79" t="e">
        <f>VLOOKUP(H6017,'Doctors Data'!$I:$J,2,FALSE)</f>
        <v>#N/A</v>
      </c>
    </row>
    <row r="6018" spans="12:12" x14ac:dyDescent="0.25">
      <c r="L6018" s="79" t="e">
        <f>VLOOKUP(H6018,'Doctors Data'!$I:$J,2,FALSE)</f>
        <v>#N/A</v>
      </c>
    </row>
    <row r="6019" spans="12:12" x14ac:dyDescent="0.25">
      <c r="L6019" s="79" t="e">
        <f>VLOOKUP(H6019,'Doctors Data'!$I:$J,2,FALSE)</f>
        <v>#N/A</v>
      </c>
    </row>
    <row r="6020" spans="12:12" x14ac:dyDescent="0.25">
      <c r="L6020" s="79" t="e">
        <f>VLOOKUP(H6020,'Doctors Data'!$I:$J,2,FALSE)</f>
        <v>#N/A</v>
      </c>
    </row>
    <row r="6021" spans="12:12" x14ac:dyDescent="0.25">
      <c r="L6021" s="79" t="e">
        <f>VLOOKUP(H6021,'Doctors Data'!$I:$J,2,FALSE)</f>
        <v>#N/A</v>
      </c>
    </row>
    <row r="6022" spans="12:12" x14ac:dyDescent="0.25">
      <c r="L6022" s="79" t="e">
        <f>VLOOKUP(H6022,'Doctors Data'!$I:$J,2,FALSE)</f>
        <v>#N/A</v>
      </c>
    </row>
    <row r="6023" spans="12:12" x14ac:dyDescent="0.25">
      <c r="L6023" s="79" t="e">
        <f>VLOOKUP(H6023,'Doctors Data'!$I:$J,2,FALSE)</f>
        <v>#N/A</v>
      </c>
    </row>
    <row r="6024" spans="12:12" x14ac:dyDescent="0.25">
      <c r="L6024" s="79" t="e">
        <f>VLOOKUP(H6024,'Doctors Data'!$I:$J,2,FALSE)</f>
        <v>#N/A</v>
      </c>
    </row>
    <row r="6025" spans="12:12" x14ac:dyDescent="0.25">
      <c r="L6025" s="79" t="e">
        <f>VLOOKUP(H6025,'Doctors Data'!$I:$J,2,FALSE)</f>
        <v>#N/A</v>
      </c>
    </row>
    <row r="6026" spans="12:12" x14ac:dyDescent="0.25">
      <c r="L6026" s="79" t="e">
        <f>VLOOKUP(H6026,'Doctors Data'!$I:$J,2,FALSE)</f>
        <v>#N/A</v>
      </c>
    </row>
    <row r="6027" spans="12:12" x14ac:dyDescent="0.25">
      <c r="L6027" s="79" t="e">
        <f>VLOOKUP(H6027,'Doctors Data'!$I:$J,2,FALSE)</f>
        <v>#N/A</v>
      </c>
    </row>
    <row r="6028" spans="12:12" x14ac:dyDescent="0.25">
      <c r="L6028" s="79" t="e">
        <f>VLOOKUP(H6028,'Doctors Data'!$I:$J,2,FALSE)</f>
        <v>#N/A</v>
      </c>
    </row>
    <row r="6029" spans="12:12" x14ac:dyDescent="0.25">
      <c r="L6029" s="79" t="e">
        <f>VLOOKUP(H6029,'Doctors Data'!$I:$J,2,FALSE)</f>
        <v>#N/A</v>
      </c>
    </row>
    <row r="6030" spans="12:12" x14ac:dyDescent="0.25">
      <c r="L6030" s="79" t="e">
        <f>VLOOKUP(H6030,'Doctors Data'!$I:$J,2,FALSE)</f>
        <v>#N/A</v>
      </c>
    </row>
    <row r="6031" spans="12:12" x14ac:dyDescent="0.25">
      <c r="L6031" s="79" t="e">
        <f>VLOOKUP(H6031,'Doctors Data'!$I:$J,2,FALSE)</f>
        <v>#N/A</v>
      </c>
    </row>
    <row r="6032" spans="12:12" x14ac:dyDescent="0.25">
      <c r="L6032" s="79" t="e">
        <f>VLOOKUP(H6032,'Doctors Data'!$I:$J,2,FALSE)</f>
        <v>#N/A</v>
      </c>
    </row>
    <row r="6033" spans="12:12" x14ac:dyDescent="0.25">
      <c r="L6033" s="79" t="e">
        <f>VLOOKUP(H6033,'Doctors Data'!$I:$J,2,FALSE)</f>
        <v>#N/A</v>
      </c>
    </row>
    <row r="6034" spans="12:12" x14ac:dyDescent="0.25">
      <c r="L6034" s="79" t="e">
        <f>VLOOKUP(H6034,'Doctors Data'!$I:$J,2,FALSE)</f>
        <v>#N/A</v>
      </c>
    </row>
    <row r="6035" spans="12:12" x14ac:dyDescent="0.25">
      <c r="L6035" s="79" t="e">
        <f>VLOOKUP(H6035,'Doctors Data'!$I:$J,2,FALSE)</f>
        <v>#N/A</v>
      </c>
    </row>
    <row r="6036" spans="12:12" x14ac:dyDescent="0.25">
      <c r="L6036" s="79" t="e">
        <f>VLOOKUP(H6036,'Doctors Data'!$I:$J,2,FALSE)</f>
        <v>#N/A</v>
      </c>
    </row>
    <row r="6037" spans="12:12" x14ac:dyDescent="0.25">
      <c r="L6037" s="79" t="e">
        <f>VLOOKUP(H6037,'Doctors Data'!$I:$J,2,FALSE)</f>
        <v>#N/A</v>
      </c>
    </row>
    <row r="6038" spans="12:12" x14ac:dyDescent="0.25">
      <c r="L6038" s="79" t="e">
        <f>VLOOKUP(H6038,'Doctors Data'!$I:$J,2,FALSE)</f>
        <v>#N/A</v>
      </c>
    </row>
    <row r="6039" spans="12:12" x14ac:dyDescent="0.25">
      <c r="L6039" s="79" t="e">
        <f>VLOOKUP(H6039,'Doctors Data'!$I:$J,2,FALSE)</f>
        <v>#N/A</v>
      </c>
    </row>
    <row r="6040" spans="12:12" x14ac:dyDescent="0.25">
      <c r="L6040" s="79" t="e">
        <f>VLOOKUP(H6040,'Doctors Data'!$I:$J,2,FALSE)</f>
        <v>#N/A</v>
      </c>
    </row>
    <row r="6041" spans="12:12" x14ac:dyDescent="0.25">
      <c r="L6041" s="79" t="e">
        <f>VLOOKUP(H6041,'Doctors Data'!$I:$J,2,FALSE)</f>
        <v>#N/A</v>
      </c>
    </row>
    <row r="6042" spans="12:12" x14ac:dyDescent="0.25">
      <c r="L6042" s="79" t="e">
        <f>VLOOKUP(H6042,'Doctors Data'!$I:$J,2,FALSE)</f>
        <v>#N/A</v>
      </c>
    </row>
    <row r="6043" spans="12:12" x14ac:dyDescent="0.25">
      <c r="L6043" s="79" t="e">
        <f>VLOOKUP(H6043,'Doctors Data'!$I:$J,2,FALSE)</f>
        <v>#N/A</v>
      </c>
    </row>
    <row r="6044" spans="12:12" x14ac:dyDescent="0.25">
      <c r="L6044" s="79" t="e">
        <f>VLOOKUP(H6044,'Doctors Data'!$I:$J,2,FALSE)</f>
        <v>#N/A</v>
      </c>
    </row>
    <row r="6045" spans="12:12" x14ac:dyDescent="0.25">
      <c r="L6045" s="79" t="e">
        <f>VLOOKUP(H6045,'Doctors Data'!$I:$J,2,FALSE)</f>
        <v>#N/A</v>
      </c>
    </row>
    <row r="6046" spans="12:12" x14ac:dyDescent="0.25">
      <c r="L6046" s="79" t="e">
        <f>VLOOKUP(H6046,'Doctors Data'!$I:$J,2,FALSE)</f>
        <v>#N/A</v>
      </c>
    </row>
    <row r="6047" spans="12:12" x14ac:dyDescent="0.25">
      <c r="L6047" s="79" t="e">
        <f>VLOOKUP(H6047,'Doctors Data'!$I:$J,2,FALSE)</f>
        <v>#N/A</v>
      </c>
    </row>
    <row r="6048" spans="12:12" x14ac:dyDescent="0.25">
      <c r="L6048" s="79" t="e">
        <f>VLOOKUP(H6048,'Doctors Data'!$I:$J,2,FALSE)</f>
        <v>#N/A</v>
      </c>
    </row>
    <row r="6049" spans="12:12" x14ac:dyDescent="0.25">
      <c r="L6049" s="79" t="e">
        <f>VLOOKUP(H6049,'Doctors Data'!$I:$J,2,FALSE)</f>
        <v>#N/A</v>
      </c>
    </row>
    <row r="6050" spans="12:12" x14ac:dyDescent="0.25">
      <c r="L6050" s="79" t="e">
        <f>VLOOKUP(H6050,'Doctors Data'!$I:$J,2,FALSE)</f>
        <v>#N/A</v>
      </c>
    </row>
    <row r="6051" spans="12:12" x14ac:dyDescent="0.25">
      <c r="L6051" s="79" t="e">
        <f>VLOOKUP(H6051,'Doctors Data'!$I:$J,2,FALSE)</f>
        <v>#N/A</v>
      </c>
    </row>
    <row r="6052" spans="12:12" x14ac:dyDescent="0.25">
      <c r="L6052" s="79" t="e">
        <f>VLOOKUP(H6052,'Doctors Data'!$I:$J,2,FALSE)</f>
        <v>#N/A</v>
      </c>
    </row>
    <row r="6053" spans="12:12" x14ac:dyDescent="0.25">
      <c r="L6053" s="79" t="e">
        <f>VLOOKUP(H6053,'Doctors Data'!$I:$J,2,FALSE)</f>
        <v>#N/A</v>
      </c>
    </row>
    <row r="6054" spans="12:12" x14ac:dyDescent="0.25">
      <c r="L6054" s="79" t="e">
        <f>VLOOKUP(H6054,'Doctors Data'!$I:$J,2,FALSE)</f>
        <v>#N/A</v>
      </c>
    </row>
    <row r="6055" spans="12:12" x14ac:dyDescent="0.25">
      <c r="L6055" s="79" t="e">
        <f>VLOOKUP(H6055,'Doctors Data'!$I:$J,2,FALSE)</f>
        <v>#N/A</v>
      </c>
    </row>
    <row r="6056" spans="12:12" x14ac:dyDescent="0.25">
      <c r="L6056" s="79" t="e">
        <f>VLOOKUP(H6056,'Doctors Data'!$I:$J,2,FALSE)</f>
        <v>#N/A</v>
      </c>
    </row>
    <row r="6057" spans="12:12" x14ac:dyDescent="0.25">
      <c r="L6057" s="79" t="e">
        <f>VLOOKUP(H6057,'Doctors Data'!$I:$J,2,FALSE)</f>
        <v>#N/A</v>
      </c>
    </row>
    <row r="6058" spans="12:12" x14ac:dyDescent="0.25">
      <c r="L6058" s="79" t="e">
        <f>VLOOKUP(H6058,'Doctors Data'!$I:$J,2,FALSE)</f>
        <v>#N/A</v>
      </c>
    </row>
    <row r="6059" spans="12:12" x14ac:dyDescent="0.25">
      <c r="L6059" s="79" t="e">
        <f>VLOOKUP(H6059,'Doctors Data'!$I:$J,2,FALSE)</f>
        <v>#N/A</v>
      </c>
    </row>
    <row r="6060" spans="12:12" x14ac:dyDescent="0.25">
      <c r="L6060" s="79" t="e">
        <f>VLOOKUP(H6060,'Doctors Data'!$I:$J,2,FALSE)</f>
        <v>#N/A</v>
      </c>
    </row>
    <row r="6061" spans="12:12" x14ac:dyDescent="0.25">
      <c r="L6061" s="79" t="e">
        <f>VLOOKUP(H6061,'Doctors Data'!$I:$J,2,FALSE)</f>
        <v>#N/A</v>
      </c>
    </row>
    <row r="6062" spans="12:12" x14ac:dyDescent="0.25">
      <c r="L6062" s="79" t="e">
        <f>VLOOKUP(H6062,'Doctors Data'!$I:$J,2,FALSE)</f>
        <v>#N/A</v>
      </c>
    </row>
    <row r="6063" spans="12:12" x14ac:dyDescent="0.25">
      <c r="L6063" s="79" t="e">
        <f>VLOOKUP(H6063,'Doctors Data'!$I:$J,2,FALSE)</f>
        <v>#N/A</v>
      </c>
    </row>
    <row r="6064" spans="12:12" x14ac:dyDescent="0.25">
      <c r="L6064" s="79" t="e">
        <f>VLOOKUP(H6064,'Doctors Data'!$I:$J,2,FALSE)</f>
        <v>#N/A</v>
      </c>
    </row>
    <row r="6065" spans="12:12" x14ac:dyDescent="0.25">
      <c r="L6065" s="79" t="e">
        <f>VLOOKUP(H6065,'Doctors Data'!$I:$J,2,FALSE)</f>
        <v>#N/A</v>
      </c>
    </row>
    <row r="6066" spans="12:12" x14ac:dyDescent="0.25">
      <c r="L6066" s="79" t="e">
        <f>VLOOKUP(H6066,'Doctors Data'!$I:$J,2,FALSE)</f>
        <v>#N/A</v>
      </c>
    </row>
    <row r="6067" spans="12:12" x14ac:dyDescent="0.25">
      <c r="L6067" s="79" t="e">
        <f>VLOOKUP(H6067,'Doctors Data'!$I:$J,2,FALSE)</f>
        <v>#N/A</v>
      </c>
    </row>
    <row r="6068" spans="12:12" x14ac:dyDescent="0.25">
      <c r="L6068" s="79" t="e">
        <f>VLOOKUP(H6068,'Doctors Data'!$I:$J,2,FALSE)</f>
        <v>#N/A</v>
      </c>
    </row>
    <row r="6069" spans="12:12" x14ac:dyDescent="0.25">
      <c r="L6069" s="79" t="e">
        <f>VLOOKUP(H6069,'Doctors Data'!$I:$J,2,FALSE)</f>
        <v>#N/A</v>
      </c>
    </row>
    <row r="6070" spans="12:12" x14ac:dyDescent="0.25">
      <c r="L6070" s="79" t="e">
        <f>VLOOKUP(H6070,'Doctors Data'!$I:$J,2,FALSE)</f>
        <v>#N/A</v>
      </c>
    </row>
    <row r="6071" spans="12:12" x14ac:dyDescent="0.25">
      <c r="L6071" s="79" t="e">
        <f>VLOOKUP(H6071,'Doctors Data'!$I:$J,2,FALSE)</f>
        <v>#N/A</v>
      </c>
    </row>
    <row r="6072" spans="12:12" x14ac:dyDescent="0.25">
      <c r="L6072" s="79" t="e">
        <f>VLOOKUP(H6072,'Doctors Data'!$I:$J,2,FALSE)</f>
        <v>#N/A</v>
      </c>
    </row>
    <row r="6073" spans="12:12" x14ac:dyDescent="0.25">
      <c r="L6073" s="79" t="e">
        <f>VLOOKUP(H6073,'Doctors Data'!$I:$J,2,FALSE)</f>
        <v>#N/A</v>
      </c>
    </row>
    <row r="6074" spans="12:12" x14ac:dyDescent="0.25">
      <c r="L6074" s="79" t="e">
        <f>VLOOKUP(H6074,'Doctors Data'!$I:$J,2,FALSE)</f>
        <v>#N/A</v>
      </c>
    </row>
    <row r="6075" spans="12:12" x14ac:dyDescent="0.25">
      <c r="L6075" s="79" t="e">
        <f>VLOOKUP(H6075,'Doctors Data'!$I:$J,2,FALSE)</f>
        <v>#N/A</v>
      </c>
    </row>
    <row r="6076" spans="12:12" x14ac:dyDescent="0.25">
      <c r="L6076" s="79" t="e">
        <f>VLOOKUP(H6076,'Doctors Data'!$I:$J,2,FALSE)</f>
        <v>#N/A</v>
      </c>
    </row>
    <row r="6077" spans="12:12" x14ac:dyDescent="0.25">
      <c r="L6077" s="79" t="e">
        <f>VLOOKUP(H6077,'Doctors Data'!$I:$J,2,FALSE)</f>
        <v>#N/A</v>
      </c>
    </row>
    <row r="6078" spans="12:12" x14ac:dyDescent="0.25">
      <c r="L6078" s="79" t="e">
        <f>VLOOKUP(H6078,'Doctors Data'!$I:$J,2,FALSE)</f>
        <v>#N/A</v>
      </c>
    </row>
    <row r="6079" spans="12:12" x14ac:dyDescent="0.25">
      <c r="L6079" s="79" t="e">
        <f>VLOOKUP(H6079,'Doctors Data'!$I:$J,2,FALSE)</f>
        <v>#N/A</v>
      </c>
    </row>
    <row r="6080" spans="12:12" x14ac:dyDescent="0.25">
      <c r="L6080" s="79" t="e">
        <f>VLOOKUP(H6080,'Doctors Data'!$I:$J,2,FALSE)</f>
        <v>#N/A</v>
      </c>
    </row>
    <row r="6081" spans="12:12" x14ac:dyDescent="0.25">
      <c r="L6081" s="79" t="e">
        <f>VLOOKUP(H6081,'Doctors Data'!$I:$J,2,FALSE)</f>
        <v>#N/A</v>
      </c>
    </row>
    <row r="6082" spans="12:12" x14ac:dyDescent="0.25">
      <c r="L6082" s="79" t="e">
        <f>VLOOKUP(H6082,'Doctors Data'!$I:$J,2,FALSE)</f>
        <v>#N/A</v>
      </c>
    </row>
    <row r="6083" spans="12:12" x14ac:dyDescent="0.25">
      <c r="L6083" s="79" t="e">
        <f>VLOOKUP(H6083,'Doctors Data'!$I:$J,2,FALSE)</f>
        <v>#N/A</v>
      </c>
    </row>
    <row r="6084" spans="12:12" x14ac:dyDescent="0.25">
      <c r="L6084" s="79" t="e">
        <f>VLOOKUP(H6084,'Doctors Data'!$I:$J,2,FALSE)</f>
        <v>#N/A</v>
      </c>
    </row>
    <row r="6085" spans="12:12" x14ac:dyDescent="0.25">
      <c r="L6085" s="79" t="e">
        <f>VLOOKUP(H6085,'Doctors Data'!$I:$J,2,FALSE)</f>
        <v>#N/A</v>
      </c>
    </row>
    <row r="6086" spans="12:12" x14ac:dyDescent="0.25">
      <c r="L6086" s="79" t="e">
        <f>VLOOKUP(H6086,'Doctors Data'!$I:$J,2,FALSE)</f>
        <v>#N/A</v>
      </c>
    </row>
    <row r="6087" spans="12:12" x14ac:dyDescent="0.25">
      <c r="L6087" s="79" t="e">
        <f>VLOOKUP(H6087,'Doctors Data'!$I:$J,2,FALSE)</f>
        <v>#N/A</v>
      </c>
    </row>
    <row r="6088" spans="12:12" x14ac:dyDescent="0.25">
      <c r="L6088" s="79" t="e">
        <f>VLOOKUP(H6088,'Doctors Data'!$I:$J,2,FALSE)</f>
        <v>#N/A</v>
      </c>
    </row>
    <row r="6089" spans="12:12" x14ac:dyDescent="0.25">
      <c r="L6089" s="79" t="e">
        <f>VLOOKUP(H6089,'Doctors Data'!$I:$J,2,FALSE)</f>
        <v>#N/A</v>
      </c>
    </row>
    <row r="6090" spans="12:12" x14ac:dyDescent="0.25">
      <c r="L6090" s="79" t="e">
        <f>VLOOKUP(H6090,'Doctors Data'!$I:$J,2,FALSE)</f>
        <v>#N/A</v>
      </c>
    </row>
    <row r="6091" spans="12:12" x14ac:dyDescent="0.25">
      <c r="L6091" s="79" t="e">
        <f>VLOOKUP(H6091,'Doctors Data'!$I:$J,2,FALSE)</f>
        <v>#N/A</v>
      </c>
    </row>
    <row r="6092" spans="12:12" x14ac:dyDescent="0.25">
      <c r="L6092" s="79" t="e">
        <f>VLOOKUP(H6092,'Doctors Data'!$I:$J,2,FALSE)</f>
        <v>#N/A</v>
      </c>
    </row>
    <row r="6093" spans="12:12" x14ac:dyDescent="0.25">
      <c r="L6093" s="79" t="e">
        <f>VLOOKUP(H6093,'Doctors Data'!$I:$J,2,FALSE)</f>
        <v>#N/A</v>
      </c>
    </row>
    <row r="6094" spans="12:12" x14ac:dyDescent="0.25">
      <c r="L6094" s="79" t="e">
        <f>VLOOKUP(H6094,'Doctors Data'!$I:$J,2,FALSE)</f>
        <v>#N/A</v>
      </c>
    </row>
    <row r="6095" spans="12:12" x14ac:dyDescent="0.25">
      <c r="L6095" s="79" t="e">
        <f>VLOOKUP(H6095,'Doctors Data'!$I:$J,2,FALSE)</f>
        <v>#N/A</v>
      </c>
    </row>
    <row r="6096" spans="12:12" x14ac:dyDescent="0.25">
      <c r="L6096" s="79" t="e">
        <f>VLOOKUP(H6096,'Doctors Data'!$I:$J,2,FALSE)</f>
        <v>#N/A</v>
      </c>
    </row>
    <row r="6097" spans="12:12" x14ac:dyDescent="0.25">
      <c r="L6097" s="79" t="e">
        <f>VLOOKUP(H6097,'Doctors Data'!$I:$J,2,FALSE)</f>
        <v>#N/A</v>
      </c>
    </row>
    <row r="6098" spans="12:12" x14ac:dyDescent="0.25">
      <c r="L6098" s="79" t="e">
        <f>VLOOKUP(H6098,'Doctors Data'!$I:$J,2,FALSE)</f>
        <v>#N/A</v>
      </c>
    </row>
    <row r="6099" spans="12:12" x14ac:dyDescent="0.25">
      <c r="L6099" s="79" t="e">
        <f>VLOOKUP(H6099,'Doctors Data'!$I:$J,2,FALSE)</f>
        <v>#N/A</v>
      </c>
    </row>
    <row r="6100" spans="12:12" x14ac:dyDescent="0.25">
      <c r="L6100" s="79" t="e">
        <f>VLOOKUP(H6100,'Doctors Data'!$I:$J,2,FALSE)</f>
        <v>#N/A</v>
      </c>
    </row>
    <row r="6101" spans="12:12" x14ac:dyDescent="0.25">
      <c r="L6101" s="79" t="e">
        <f>VLOOKUP(H6101,'Doctors Data'!$I:$J,2,FALSE)</f>
        <v>#N/A</v>
      </c>
    </row>
    <row r="6102" spans="12:12" x14ac:dyDescent="0.25">
      <c r="L6102" s="79" t="e">
        <f>VLOOKUP(H6102,'Doctors Data'!$I:$J,2,FALSE)</f>
        <v>#N/A</v>
      </c>
    </row>
    <row r="6103" spans="12:12" x14ac:dyDescent="0.25">
      <c r="L6103" s="79" t="e">
        <f>VLOOKUP(H6103,'Doctors Data'!$I:$J,2,FALSE)</f>
        <v>#N/A</v>
      </c>
    </row>
    <row r="6104" spans="12:12" x14ac:dyDescent="0.25">
      <c r="L6104" s="79" t="e">
        <f>VLOOKUP(H6104,'Doctors Data'!$I:$J,2,FALSE)</f>
        <v>#N/A</v>
      </c>
    </row>
    <row r="6105" spans="12:12" x14ac:dyDescent="0.25">
      <c r="L6105" s="79" t="e">
        <f>VLOOKUP(H6105,'Doctors Data'!$I:$J,2,FALSE)</f>
        <v>#N/A</v>
      </c>
    </row>
    <row r="6106" spans="12:12" x14ac:dyDescent="0.25">
      <c r="L6106" s="79" t="e">
        <f>VLOOKUP(H6106,'Doctors Data'!$I:$J,2,FALSE)</f>
        <v>#N/A</v>
      </c>
    </row>
    <row r="6107" spans="12:12" x14ac:dyDescent="0.25">
      <c r="L6107" s="79" t="e">
        <f>VLOOKUP(H6107,'Doctors Data'!$I:$J,2,FALSE)</f>
        <v>#N/A</v>
      </c>
    </row>
    <row r="6108" spans="12:12" x14ac:dyDescent="0.25">
      <c r="L6108" s="79" t="e">
        <f>VLOOKUP(H6108,'Doctors Data'!$I:$J,2,FALSE)</f>
        <v>#N/A</v>
      </c>
    </row>
    <row r="6109" spans="12:12" x14ac:dyDescent="0.25">
      <c r="L6109" s="79" t="e">
        <f>VLOOKUP(H6109,'Doctors Data'!$I:$J,2,FALSE)</f>
        <v>#N/A</v>
      </c>
    </row>
    <row r="6110" spans="12:12" x14ac:dyDescent="0.25">
      <c r="L6110" s="79" t="e">
        <f>VLOOKUP(H6110,'Doctors Data'!$I:$J,2,FALSE)</f>
        <v>#N/A</v>
      </c>
    </row>
    <row r="6111" spans="12:12" x14ac:dyDescent="0.25">
      <c r="L6111" s="79" t="e">
        <f>VLOOKUP(H6111,'Doctors Data'!$I:$J,2,FALSE)</f>
        <v>#N/A</v>
      </c>
    </row>
    <row r="6112" spans="12:12" x14ac:dyDescent="0.25">
      <c r="L6112" s="79" t="e">
        <f>VLOOKUP(H6112,'Doctors Data'!$I:$J,2,FALSE)</f>
        <v>#N/A</v>
      </c>
    </row>
    <row r="6113" spans="12:12" x14ac:dyDescent="0.25">
      <c r="L6113" s="79" t="e">
        <f>VLOOKUP(H6113,'Doctors Data'!$I:$J,2,FALSE)</f>
        <v>#N/A</v>
      </c>
    </row>
    <row r="6114" spans="12:12" x14ac:dyDescent="0.25">
      <c r="L6114" s="79" t="e">
        <f>VLOOKUP(H6114,'Doctors Data'!$I:$J,2,FALSE)</f>
        <v>#N/A</v>
      </c>
    </row>
    <row r="6115" spans="12:12" x14ac:dyDescent="0.25">
      <c r="L6115" s="79" t="e">
        <f>VLOOKUP(H6115,'Doctors Data'!$I:$J,2,FALSE)</f>
        <v>#N/A</v>
      </c>
    </row>
    <row r="6116" spans="12:12" x14ac:dyDescent="0.25">
      <c r="L6116" s="79" t="e">
        <f>VLOOKUP(H6116,'Doctors Data'!$I:$J,2,FALSE)</f>
        <v>#N/A</v>
      </c>
    </row>
    <row r="6117" spans="12:12" x14ac:dyDescent="0.25">
      <c r="L6117" s="79" t="e">
        <f>VLOOKUP(H6117,'Doctors Data'!$I:$J,2,FALSE)</f>
        <v>#N/A</v>
      </c>
    </row>
    <row r="6118" spans="12:12" x14ac:dyDescent="0.25">
      <c r="L6118" s="79" t="e">
        <f>VLOOKUP(H6118,'Doctors Data'!$I:$J,2,FALSE)</f>
        <v>#N/A</v>
      </c>
    </row>
    <row r="6119" spans="12:12" x14ac:dyDescent="0.25">
      <c r="L6119" s="79" t="e">
        <f>VLOOKUP(H6119,'Doctors Data'!$I:$J,2,FALSE)</f>
        <v>#N/A</v>
      </c>
    </row>
    <row r="6120" spans="12:12" x14ac:dyDescent="0.25">
      <c r="L6120" s="79" t="e">
        <f>VLOOKUP(H6120,'Doctors Data'!$I:$J,2,FALSE)</f>
        <v>#N/A</v>
      </c>
    </row>
    <row r="6121" spans="12:12" x14ac:dyDescent="0.25">
      <c r="L6121" s="79" t="e">
        <f>VLOOKUP(H6121,'Doctors Data'!$I:$J,2,FALSE)</f>
        <v>#N/A</v>
      </c>
    </row>
    <row r="6122" spans="12:12" x14ac:dyDescent="0.25">
      <c r="L6122" s="79" t="e">
        <f>VLOOKUP(H6122,'Doctors Data'!$I:$J,2,FALSE)</f>
        <v>#N/A</v>
      </c>
    </row>
    <row r="6123" spans="12:12" x14ac:dyDescent="0.25">
      <c r="L6123" s="79" t="e">
        <f>VLOOKUP(H6123,'Doctors Data'!$I:$J,2,FALSE)</f>
        <v>#N/A</v>
      </c>
    </row>
    <row r="6124" spans="12:12" x14ac:dyDescent="0.25">
      <c r="L6124" s="79" t="e">
        <f>VLOOKUP(H6124,'Doctors Data'!$I:$J,2,FALSE)</f>
        <v>#N/A</v>
      </c>
    </row>
    <row r="6125" spans="12:12" x14ac:dyDescent="0.25">
      <c r="L6125" s="79" t="e">
        <f>VLOOKUP(H6125,'Doctors Data'!$I:$J,2,FALSE)</f>
        <v>#N/A</v>
      </c>
    </row>
    <row r="6126" spans="12:12" x14ac:dyDescent="0.25">
      <c r="L6126" s="79" t="e">
        <f>VLOOKUP(H6126,'Doctors Data'!$I:$J,2,FALSE)</f>
        <v>#N/A</v>
      </c>
    </row>
    <row r="6127" spans="12:12" x14ac:dyDescent="0.25">
      <c r="L6127" s="79" t="e">
        <f>VLOOKUP(H6127,'Doctors Data'!$I:$J,2,FALSE)</f>
        <v>#N/A</v>
      </c>
    </row>
    <row r="6128" spans="12:12" x14ac:dyDescent="0.25">
      <c r="L6128" s="79" t="e">
        <f>VLOOKUP(H6128,'Doctors Data'!$I:$J,2,FALSE)</f>
        <v>#N/A</v>
      </c>
    </row>
    <row r="6129" spans="12:12" x14ac:dyDescent="0.25">
      <c r="L6129" s="79" t="e">
        <f>VLOOKUP(H6129,'Doctors Data'!$I:$J,2,FALSE)</f>
        <v>#N/A</v>
      </c>
    </row>
    <row r="6130" spans="12:12" x14ac:dyDescent="0.25">
      <c r="L6130" s="79" t="e">
        <f>VLOOKUP(H6130,'Doctors Data'!$I:$J,2,FALSE)</f>
        <v>#N/A</v>
      </c>
    </row>
    <row r="6131" spans="12:12" x14ac:dyDescent="0.25">
      <c r="L6131" s="79" t="e">
        <f>VLOOKUP(H6131,'Doctors Data'!$I:$J,2,FALSE)</f>
        <v>#N/A</v>
      </c>
    </row>
    <row r="6132" spans="12:12" x14ac:dyDescent="0.25">
      <c r="L6132" s="79" t="e">
        <f>VLOOKUP(H6132,'Doctors Data'!$I:$J,2,FALSE)</f>
        <v>#N/A</v>
      </c>
    </row>
    <row r="6133" spans="12:12" x14ac:dyDescent="0.25">
      <c r="L6133" s="79" t="e">
        <f>VLOOKUP(H6133,'Doctors Data'!$I:$J,2,FALSE)</f>
        <v>#N/A</v>
      </c>
    </row>
    <row r="6134" spans="12:12" x14ac:dyDescent="0.25">
      <c r="L6134" s="79" t="e">
        <f>VLOOKUP(H6134,'Doctors Data'!$I:$J,2,FALSE)</f>
        <v>#N/A</v>
      </c>
    </row>
    <row r="6135" spans="12:12" x14ac:dyDescent="0.25">
      <c r="L6135" s="79" t="e">
        <f>VLOOKUP(H6135,'Doctors Data'!$I:$J,2,FALSE)</f>
        <v>#N/A</v>
      </c>
    </row>
    <row r="6136" spans="12:12" x14ac:dyDescent="0.25">
      <c r="L6136" s="79" t="e">
        <f>VLOOKUP(H6136,'Doctors Data'!$I:$J,2,FALSE)</f>
        <v>#N/A</v>
      </c>
    </row>
    <row r="6137" spans="12:12" x14ac:dyDescent="0.25">
      <c r="L6137" s="79" t="e">
        <f>VLOOKUP(H6137,'Doctors Data'!$I:$J,2,FALSE)</f>
        <v>#N/A</v>
      </c>
    </row>
    <row r="6138" spans="12:12" x14ac:dyDescent="0.25">
      <c r="L6138" s="79" t="e">
        <f>VLOOKUP(H6138,'Doctors Data'!$I:$J,2,FALSE)</f>
        <v>#N/A</v>
      </c>
    </row>
    <row r="6139" spans="12:12" x14ac:dyDescent="0.25">
      <c r="L6139" s="79" t="e">
        <f>VLOOKUP(H6139,'Doctors Data'!$I:$J,2,FALSE)</f>
        <v>#N/A</v>
      </c>
    </row>
    <row r="6140" spans="12:12" x14ac:dyDescent="0.25">
      <c r="L6140" s="79" t="e">
        <f>VLOOKUP(H6140,'Doctors Data'!$I:$J,2,FALSE)</f>
        <v>#N/A</v>
      </c>
    </row>
    <row r="6141" spans="12:12" x14ac:dyDescent="0.25">
      <c r="L6141" s="79" t="e">
        <f>VLOOKUP(H6141,'Doctors Data'!$I:$J,2,FALSE)</f>
        <v>#N/A</v>
      </c>
    </row>
    <row r="6142" spans="12:12" x14ac:dyDescent="0.25">
      <c r="L6142" s="79" t="e">
        <f>VLOOKUP(H6142,'Doctors Data'!$I:$J,2,FALSE)</f>
        <v>#N/A</v>
      </c>
    </row>
    <row r="6143" spans="12:12" x14ac:dyDescent="0.25">
      <c r="L6143" s="79" t="e">
        <f>VLOOKUP(H6143,'Doctors Data'!$I:$J,2,FALSE)</f>
        <v>#N/A</v>
      </c>
    </row>
    <row r="6144" spans="12:12" x14ac:dyDescent="0.25">
      <c r="L6144" s="79" t="e">
        <f>VLOOKUP(H6144,'Doctors Data'!$I:$J,2,FALSE)</f>
        <v>#N/A</v>
      </c>
    </row>
    <row r="6145" spans="12:12" x14ac:dyDescent="0.25">
      <c r="L6145" s="79" t="e">
        <f>VLOOKUP(H6145,'Doctors Data'!$I:$J,2,FALSE)</f>
        <v>#N/A</v>
      </c>
    </row>
    <row r="6146" spans="12:12" x14ac:dyDescent="0.25">
      <c r="L6146" s="79" t="e">
        <f>VLOOKUP(H6146,'Doctors Data'!$I:$J,2,FALSE)</f>
        <v>#N/A</v>
      </c>
    </row>
    <row r="6147" spans="12:12" x14ac:dyDescent="0.25">
      <c r="L6147" s="79" t="e">
        <f>VLOOKUP(H6147,'Doctors Data'!$I:$J,2,FALSE)</f>
        <v>#N/A</v>
      </c>
    </row>
    <row r="6148" spans="12:12" x14ac:dyDescent="0.25">
      <c r="L6148" s="79" t="e">
        <f>VLOOKUP(H6148,'Doctors Data'!$I:$J,2,FALSE)</f>
        <v>#N/A</v>
      </c>
    </row>
    <row r="6149" spans="12:12" x14ac:dyDescent="0.25">
      <c r="L6149" s="79" t="e">
        <f>VLOOKUP(H6149,'Doctors Data'!$I:$J,2,FALSE)</f>
        <v>#N/A</v>
      </c>
    </row>
    <row r="6150" spans="12:12" x14ac:dyDescent="0.25">
      <c r="L6150" s="79" t="e">
        <f>VLOOKUP(H6150,'Doctors Data'!$I:$J,2,FALSE)</f>
        <v>#N/A</v>
      </c>
    </row>
    <row r="6151" spans="12:12" x14ac:dyDescent="0.25">
      <c r="L6151" s="79" t="e">
        <f>VLOOKUP(H6151,'Doctors Data'!$I:$J,2,FALSE)</f>
        <v>#N/A</v>
      </c>
    </row>
    <row r="6152" spans="12:12" x14ac:dyDescent="0.25">
      <c r="L6152" s="79" t="e">
        <f>VLOOKUP(H6152,'Doctors Data'!$I:$J,2,FALSE)</f>
        <v>#N/A</v>
      </c>
    </row>
    <row r="6153" spans="12:12" x14ac:dyDescent="0.25">
      <c r="L6153" s="79" t="e">
        <f>VLOOKUP(H6153,'Doctors Data'!$I:$J,2,FALSE)</f>
        <v>#N/A</v>
      </c>
    </row>
    <row r="6154" spans="12:12" x14ac:dyDescent="0.25">
      <c r="L6154" s="79" t="e">
        <f>VLOOKUP(H6154,'Doctors Data'!$I:$J,2,FALSE)</f>
        <v>#N/A</v>
      </c>
    </row>
    <row r="6155" spans="12:12" x14ac:dyDescent="0.25">
      <c r="L6155" s="79" t="e">
        <f>VLOOKUP(H6155,'Doctors Data'!$I:$J,2,FALSE)</f>
        <v>#N/A</v>
      </c>
    </row>
    <row r="6156" spans="12:12" x14ac:dyDescent="0.25">
      <c r="L6156" s="79" t="e">
        <f>VLOOKUP(H6156,'Doctors Data'!$I:$J,2,FALSE)</f>
        <v>#N/A</v>
      </c>
    </row>
    <row r="6157" spans="12:12" x14ac:dyDescent="0.25">
      <c r="L6157" s="79" t="e">
        <f>VLOOKUP(H6157,'Doctors Data'!$I:$J,2,FALSE)</f>
        <v>#N/A</v>
      </c>
    </row>
    <row r="6158" spans="12:12" x14ac:dyDescent="0.25">
      <c r="L6158" s="79" t="e">
        <f>VLOOKUP(H6158,'Doctors Data'!$I:$J,2,FALSE)</f>
        <v>#N/A</v>
      </c>
    </row>
    <row r="6159" spans="12:12" x14ac:dyDescent="0.25">
      <c r="L6159" s="79" t="e">
        <f>VLOOKUP(H6159,'Doctors Data'!$I:$J,2,FALSE)</f>
        <v>#N/A</v>
      </c>
    </row>
    <row r="6160" spans="12:12" x14ac:dyDescent="0.25">
      <c r="L6160" s="79" t="e">
        <f>VLOOKUP(H6160,'Doctors Data'!$I:$J,2,FALSE)</f>
        <v>#N/A</v>
      </c>
    </row>
    <row r="6161" spans="12:12" x14ac:dyDescent="0.25">
      <c r="L6161" s="79" t="e">
        <f>VLOOKUP(H6161,'Doctors Data'!$I:$J,2,FALSE)</f>
        <v>#N/A</v>
      </c>
    </row>
    <row r="6162" spans="12:12" x14ac:dyDescent="0.25">
      <c r="L6162" s="79" t="e">
        <f>VLOOKUP(H6162,'Doctors Data'!$I:$J,2,FALSE)</f>
        <v>#N/A</v>
      </c>
    </row>
    <row r="6163" spans="12:12" x14ac:dyDescent="0.25">
      <c r="L6163" s="79" t="e">
        <f>VLOOKUP(H6163,'Doctors Data'!$I:$J,2,FALSE)</f>
        <v>#N/A</v>
      </c>
    </row>
    <row r="6164" spans="12:12" x14ac:dyDescent="0.25">
      <c r="L6164" s="79" t="e">
        <f>VLOOKUP(H6164,'Doctors Data'!$I:$J,2,FALSE)</f>
        <v>#N/A</v>
      </c>
    </row>
    <row r="6165" spans="12:12" x14ac:dyDescent="0.25">
      <c r="L6165" s="79" t="e">
        <f>VLOOKUP(H6165,'Doctors Data'!$I:$J,2,FALSE)</f>
        <v>#N/A</v>
      </c>
    </row>
    <row r="6166" spans="12:12" x14ac:dyDescent="0.25">
      <c r="L6166" s="79" t="e">
        <f>VLOOKUP(H6166,'Doctors Data'!$I:$J,2,FALSE)</f>
        <v>#N/A</v>
      </c>
    </row>
    <row r="6167" spans="12:12" x14ac:dyDescent="0.25">
      <c r="L6167" s="79" t="e">
        <f>VLOOKUP(H6167,'Doctors Data'!$I:$J,2,FALSE)</f>
        <v>#N/A</v>
      </c>
    </row>
    <row r="6168" spans="12:12" x14ac:dyDescent="0.25">
      <c r="L6168" s="79" t="e">
        <f>VLOOKUP(H6168,'Doctors Data'!$I:$J,2,FALSE)</f>
        <v>#N/A</v>
      </c>
    </row>
    <row r="6169" spans="12:12" x14ac:dyDescent="0.25">
      <c r="L6169" s="79" t="e">
        <f>VLOOKUP(H6169,'Doctors Data'!$I:$J,2,FALSE)</f>
        <v>#N/A</v>
      </c>
    </row>
    <row r="6170" spans="12:12" x14ac:dyDescent="0.25">
      <c r="L6170" s="79" t="e">
        <f>VLOOKUP(H6170,'Doctors Data'!$I:$J,2,FALSE)</f>
        <v>#N/A</v>
      </c>
    </row>
    <row r="6171" spans="12:12" x14ac:dyDescent="0.25">
      <c r="L6171" s="79" t="e">
        <f>VLOOKUP(H6171,'Doctors Data'!$I:$J,2,FALSE)</f>
        <v>#N/A</v>
      </c>
    </row>
    <row r="6172" spans="12:12" x14ac:dyDescent="0.25">
      <c r="L6172" s="79" t="e">
        <f>VLOOKUP(H6172,'Doctors Data'!$I:$J,2,FALSE)</f>
        <v>#N/A</v>
      </c>
    </row>
    <row r="6173" spans="12:12" x14ac:dyDescent="0.25">
      <c r="L6173" s="79" t="e">
        <f>VLOOKUP(H6173,'Doctors Data'!$I:$J,2,FALSE)</f>
        <v>#N/A</v>
      </c>
    </row>
    <row r="6174" spans="12:12" x14ac:dyDescent="0.25">
      <c r="L6174" s="79" t="e">
        <f>VLOOKUP(H6174,'Doctors Data'!$I:$J,2,FALSE)</f>
        <v>#N/A</v>
      </c>
    </row>
    <row r="6175" spans="12:12" x14ac:dyDescent="0.25">
      <c r="L6175" s="79" t="e">
        <f>VLOOKUP(H6175,'Doctors Data'!$I:$J,2,FALSE)</f>
        <v>#N/A</v>
      </c>
    </row>
    <row r="6176" spans="12:12" x14ac:dyDescent="0.25">
      <c r="L6176" s="79" t="e">
        <f>VLOOKUP(H6176,'Doctors Data'!$I:$J,2,FALSE)</f>
        <v>#N/A</v>
      </c>
    </row>
    <row r="6177" spans="12:12" x14ac:dyDescent="0.25">
      <c r="L6177" s="79" t="e">
        <f>VLOOKUP(H6177,'Doctors Data'!$I:$J,2,FALSE)</f>
        <v>#N/A</v>
      </c>
    </row>
    <row r="6178" spans="12:12" x14ac:dyDescent="0.25">
      <c r="L6178" s="79" t="e">
        <f>VLOOKUP(H6178,'Doctors Data'!$I:$J,2,FALSE)</f>
        <v>#N/A</v>
      </c>
    </row>
    <row r="6179" spans="12:12" x14ac:dyDescent="0.25">
      <c r="L6179" s="79" t="e">
        <f>VLOOKUP(H6179,'Doctors Data'!$I:$J,2,FALSE)</f>
        <v>#N/A</v>
      </c>
    </row>
    <row r="6180" spans="12:12" x14ac:dyDescent="0.25">
      <c r="L6180" s="79" t="e">
        <f>VLOOKUP(H6180,'Doctors Data'!$I:$J,2,FALSE)</f>
        <v>#N/A</v>
      </c>
    </row>
    <row r="6181" spans="12:12" x14ac:dyDescent="0.25">
      <c r="L6181" s="79" t="e">
        <f>VLOOKUP(H6181,'Doctors Data'!$I:$J,2,FALSE)</f>
        <v>#N/A</v>
      </c>
    </row>
    <row r="6182" spans="12:12" x14ac:dyDescent="0.25">
      <c r="L6182" s="79" t="e">
        <f>VLOOKUP(H6182,'Doctors Data'!$I:$J,2,FALSE)</f>
        <v>#N/A</v>
      </c>
    </row>
    <row r="6183" spans="12:12" x14ac:dyDescent="0.25">
      <c r="L6183" s="79" t="e">
        <f>VLOOKUP(H6183,'Doctors Data'!$I:$J,2,FALSE)</f>
        <v>#N/A</v>
      </c>
    </row>
    <row r="6184" spans="12:12" x14ac:dyDescent="0.25">
      <c r="L6184" s="79" t="e">
        <f>VLOOKUP(H6184,'Doctors Data'!$I:$J,2,FALSE)</f>
        <v>#N/A</v>
      </c>
    </row>
    <row r="6185" spans="12:12" x14ac:dyDescent="0.25">
      <c r="L6185" s="79" t="e">
        <f>VLOOKUP(H6185,'Doctors Data'!$I:$J,2,FALSE)</f>
        <v>#N/A</v>
      </c>
    </row>
    <row r="6186" spans="12:12" x14ac:dyDescent="0.25">
      <c r="L6186" s="79" t="e">
        <f>VLOOKUP(H6186,'Doctors Data'!$I:$J,2,FALSE)</f>
        <v>#N/A</v>
      </c>
    </row>
    <row r="6187" spans="12:12" x14ac:dyDescent="0.25">
      <c r="L6187" s="79" t="e">
        <f>VLOOKUP(H6187,'Doctors Data'!$I:$J,2,FALSE)</f>
        <v>#N/A</v>
      </c>
    </row>
    <row r="6188" spans="12:12" x14ac:dyDescent="0.25">
      <c r="L6188" s="79" t="e">
        <f>VLOOKUP(H6188,'Doctors Data'!$I:$J,2,FALSE)</f>
        <v>#N/A</v>
      </c>
    </row>
    <row r="6189" spans="12:12" x14ac:dyDescent="0.25">
      <c r="L6189" s="79" t="e">
        <f>VLOOKUP(H6189,'Doctors Data'!$I:$J,2,FALSE)</f>
        <v>#N/A</v>
      </c>
    </row>
    <row r="6190" spans="12:12" x14ac:dyDescent="0.25">
      <c r="L6190" s="79" t="e">
        <f>VLOOKUP(H6190,'Doctors Data'!$I:$J,2,FALSE)</f>
        <v>#N/A</v>
      </c>
    </row>
    <row r="6191" spans="12:12" x14ac:dyDescent="0.25">
      <c r="L6191" s="79" t="e">
        <f>VLOOKUP(H6191,'Doctors Data'!$I:$J,2,FALSE)</f>
        <v>#N/A</v>
      </c>
    </row>
    <row r="6192" spans="12:12" x14ac:dyDescent="0.25">
      <c r="L6192" s="79" t="e">
        <f>VLOOKUP(H6192,'Doctors Data'!$I:$J,2,FALSE)</f>
        <v>#N/A</v>
      </c>
    </row>
    <row r="6193" spans="12:12" x14ac:dyDescent="0.25">
      <c r="L6193" s="79" t="e">
        <f>VLOOKUP(H6193,'Doctors Data'!$I:$J,2,FALSE)</f>
        <v>#N/A</v>
      </c>
    </row>
    <row r="6194" spans="12:12" x14ac:dyDescent="0.25">
      <c r="L6194" s="79" t="e">
        <f>VLOOKUP(H6194,'Doctors Data'!$I:$J,2,FALSE)</f>
        <v>#N/A</v>
      </c>
    </row>
    <row r="6195" spans="12:12" x14ac:dyDescent="0.25">
      <c r="L6195" s="79" t="e">
        <f>VLOOKUP(H6195,'Doctors Data'!$I:$J,2,FALSE)</f>
        <v>#N/A</v>
      </c>
    </row>
    <row r="6196" spans="12:12" x14ac:dyDescent="0.25">
      <c r="L6196" s="79" t="e">
        <f>VLOOKUP(H6196,'Doctors Data'!$I:$J,2,FALSE)</f>
        <v>#N/A</v>
      </c>
    </row>
    <row r="6197" spans="12:12" x14ac:dyDescent="0.25">
      <c r="L6197" s="79" t="e">
        <f>VLOOKUP(H6197,'Doctors Data'!$I:$J,2,FALSE)</f>
        <v>#N/A</v>
      </c>
    </row>
    <row r="6198" spans="12:12" x14ac:dyDescent="0.25">
      <c r="L6198" s="79" t="e">
        <f>VLOOKUP(H6198,'Doctors Data'!$I:$J,2,FALSE)</f>
        <v>#N/A</v>
      </c>
    </row>
    <row r="6199" spans="12:12" x14ac:dyDescent="0.25">
      <c r="L6199" s="79" t="e">
        <f>VLOOKUP(H6199,'Doctors Data'!$I:$J,2,FALSE)</f>
        <v>#N/A</v>
      </c>
    </row>
    <row r="6200" spans="12:12" x14ac:dyDescent="0.25">
      <c r="L6200" s="79" t="e">
        <f>VLOOKUP(H6200,'Doctors Data'!$I:$J,2,FALSE)</f>
        <v>#N/A</v>
      </c>
    </row>
    <row r="6201" spans="12:12" x14ac:dyDescent="0.25">
      <c r="L6201" s="79" t="e">
        <f>VLOOKUP(H6201,'Doctors Data'!$I:$J,2,FALSE)</f>
        <v>#N/A</v>
      </c>
    </row>
    <row r="6202" spans="12:12" x14ac:dyDescent="0.25">
      <c r="L6202" s="79" t="e">
        <f>VLOOKUP(H6202,'Doctors Data'!$I:$J,2,FALSE)</f>
        <v>#N/A</v>
      </c>
    </row>
    <row r="6203" spans="12:12" x14ac:dyDescent="0.25">
      <c r="L6203" s="79" t="e">
        <f>VLOOKUP(H6203,'Doctors Data'!$I:$J,2,FALSE)</f>
        <v>#N/A</v>
      </c>
    </row>
    <row r="6204" spans="12:12" x14ac:dyDescent="0.25">
      <c r="L6204" s="79" t="e">
        <f>VLOOKUP(H6204,'Doctors Data'!$I:$J,2,FALSE)</f>
        <v>#N/A</v>
      </c>
    </row>
    <row r="6205" spans="12:12" x14ac:dyDescent="0.25">
      <c r="L6205" s="79" t="e">
        <f>VLOOKUP(H6205,'Doctors Data'!$I:$J,2,FALSE)</f>
        <v>#N/A</v>
      </c>
    </row>
    <row r="6206" spans="12:12" x14ac:dyDescent="0.25">
      <c r="L6206" s="79" t="e">
        <f>VLOOKUP(H6206,'Doctors Data'!$I:$J,2,FALSE)</f>
        <v>#N/A</v>
      </c>
    </row>
    <row r="6207" spans="12:12" x14ac:dyDescent="0.25">
      <c r="L6207" s="79" t="e">
        <f>VLOOKUP(H6207,'Doctors Data'!$I:$J,2,FALSE)</f>
        <v>#N/A</v>
      </c>
    </row>
    <row r="6208" spans="12:12" x14ac:dyDescent="0.25">
      <c r="L6208" s="79" t="e">
        <f>VLOOKUP(H6208,'Doctors Data'!$I:$J,2,FALSE)</f>
        <v>#N/A</v>
      </c>
    </row>
    <row r="6209" spans="12:12" x14ac:dyDescent="0.25">
      <c r="L6209" s="79" t="e">
        <f>VLOOKUP(H6209,'Doctors Data'!$I:$J,2,FALSE)</f>
        <v>#N/A</v>
      </c>
    </row>
    <row r="6210" spans="12:12" x14ac:dyDescent="0.25">
      <c r="L6210" s="79" t="e">
        <f>VLOOKUP(H6210,'Doctors Data'!$I:$J,2,FALSE)</f>
        <v>#N/A</v>
      </c>
    </row>
    <row r="6211" spans="12:12" x14ac:dyDescent="0.25">
      <c r="L6211" s="79" t="e">
        <f>VLOOKUP(H6211,'Doctors Data'!$I:$J,2,FALSE)</f>
        <v>#N/A</v>
      </c>
    </row>
    <row r="6212" spans="12:12" x14ac:dyDescent="0.25">
      <c r="L6212" s="79" t="e">
        <f>VLOOKUP(H6212,'Doctors Data'!$I:$J,2,FALSE)</f>
        <v>#N/A</v>
      </c>
    </row>
    <row r="6213" spans="12:12" x14ac:dyDescent="0.25">
      <c r="L6213" s="79" t="e">
        <f>VLOOKUP(H6213,'Doctors Data'!$I:$J,2,FALSE)</f>
        <v>#N/A</v>
      </c>
    </row>
    <row r="6214" spans="12:12" x14ac:dyDescent="0.25">
      <c r="L6214" s="79" t="e">
        <f>VLOOKUP(H6214,'Doctors Data'!$I:$J,2,FALSE)</f>
        <v>#N/A</v>
      </c>
    </row>
    <row r="6215" spans="12:12" x14ac:dyDescent="0.25">
      <c r="L6215" s="79" t="e">
        <f>VLOOKUP(H6215,'Doctors Data'!$I:$J,2,FALSE)</f>
        <v>#N/A</v>
      </c>
    </row>
    <row r="6216" spans="12:12" x14ac:dyDescent="0.25">
      <c r="L6216" s="79" t="e">
        <f>VLOOKUP(H6216,'Doctors Data'!$I:$J,2,FALSE)</f>
        <v>#N/A</v>
      </c>
    </row>
    <row r="6217" spans="12:12" x14ac:dyDescent="0.25">
      <c r="L6217" s="79" t="e">
        <f>VLOOKUP(H6217,'Doctors Data'!$I:$J,2,FALSE)</f>
        <v>#N/A</v>
      </c>
    </row>
    <row r="6218" spans="12:12" x14ac:dyDescent="0.25">
      <c r="L6218" s="79" t="e">
        <f>VLOOKUP(H6218,'Doctors Data'!$I:$J,2,FALSE)</f>
        <v>#N/A</v>
      </c>
    </row>
    <row r="6219" spans="12:12" x14ac:dyDescent="0.25">
      <c r="L6219" s="79" t="e">
        <f>VLOOKUP(H6219,'Doctors Data'!$I:$J,2,FALSE)</f>
        <v>#N/A</v>
      </c>
    </row>
    <row r="6220" spans="12:12" x14ac:dyDescent="0.25">
      <c r="L6220" s="79" t="e">
        <f>VLOOKUP(H6220,'Doctors Data'!$I:$J,2,FALSE)</f>
        <v>#N/A</v>
      </c>
    </row>
    <row r="6221" spans="12:12" x14ac:dyDescent="0.25">
      <c r="L6221" s="79" t="e">
        <f>VLOOKUP(H6221,'Doctors Data'!$I:$J,2,FALSE)</f>
        <v>#N/A</v>
      </c>
    </row>
    <row r="6222" spans="12:12" x14ac:dyDescent="0.25">
      <c r="L6222" s="79" t="e">
        <f>VLOOKUP(H6222,'Doctors Data'!$I:$J,2,FALSE)</f>
        <v>#N/A</v>
      </c>
    </row>
    <row r="6223" spans="12:12" x14ac:dyDescent="0.25">
      <c r="L6223" s="79" t="e">
        <f>VLOOKUP(H6223,'Doctors Data'!$I:$J,2,FALSE)</f>
        <v>#N/A</v>
      </c>
    </row>
    <row r="6224" spans="12:12" x14ac:dyDescent="0.25">
      <c r="L6224" s="79" t="e">
        <f>VLOOKUP(H6224,'Doctors Data'!$I:$J,2,FALSE)</f>
        <v>#N/A</v>
      </c>
    </row>
    <row r="6225" spans="12:12" x14ac:dyDescent="0.25">
      <c r="L6225" s="79" t="e">
        <f>VLOOKUP(H6225,'Doctors Data'!$I:$J,2,FALSE)</f>
        <v>#N/A</v>
      </c>
    </row>
    <row r="6226" spans="12:12" x14ac:dyDescent="0.25">
      <c r="L6226" s="79" t="e">
        <f>VLOOKUP(H6226,'Doctors Data'!$I:$J,2,FALSE)</f>
        <v>#N/A</v>
      </c>
    </row>
    <row r="6227" spans="12:12" x14ac:dyDescent="0.25">
      <c r="L6227" s="79" t="e">
        <f>VLOOKUP(H6227,'Doctors Data'!$I:$J,2,FALSE)</f>
        <v>#N/A</v>
      </c>
    </row>
    <row r="6228" spans="12:12" x14ac:dyDescent="0.25">
      <c r="L6228" s="79" t="e">
        <f>VLOOKUP(H6228,'Doctors Data'!$I:$J,2,FALSE)</f>
        <v>#N/A</v>
      </c>
    </row>
    <row r="6229" spans="12:12" x14ac:dyDescent="0.25">
      <c r="L6229" s="79" t="e">
        <f>VLOOKUP(H6229,'Doctors Data'!$I:$J,2,FALSE)</f>
        <v>#N/A</v>
      </c>
    </row>
    <row r="6230" spans="12:12" x14ac:dyDescent="0.25">
      <c r="L6230" s="79" t="e">
        <f>VLOOKUP(H6230,'Doctors Data'!$I:$J,2,FALSE)</f>
        <v>#N/A</v>
      </c>
    </row>
    <row r="6231" spans="12:12" x14ac:dyDescent="0.25">
      <c r="L6231" s="79" t="e">
        <f>VLOOKUP(H6231,'Doctors Data'!$I:$J,2,FALSE)</f>
        <v>#N/A</v>
      </c>
    </row>
    <row r="6232" spans="12:12" x14ac:dyDescent="0.25">
      <c r="L6232" s="79" t="e">
        <f>VLOOKUP(H6232,'Doctors Data'!$I:$J,2,FALSE)</f>
        <v>#N/A</v>
      </c>
    </row>
    <row r="6233" spans="12:12" x14ac:dyDescent="0.25">
      <c r="L6233" s="79" t="e">
        <f>VLOOKUP(H6233,'Doctors Data'!$I:$J,2,FALSE)</f>
        <v>#N/A</v>
      </c>
    </row>
    <row r="6234" spans="12:12" x14ac:dyDescent="0.25">
      <c r="L6234" s="79" t="e">
        <f>VLOOKUP(H6234,'Doctors Data'!$I:$J,2,FALSE)</f>
        <v>#N/A</v>
      </c>
    </row>
    <row r="6235" spans="12:12" x14ac:dyDescent="0.25">
      <c r="L6235" s="79" t="e">
        <f>VLOOKUP(H6235,'Doctors Data'!$I:$J,2,FALSE)</f>
        <v>#N/A</v>
      </c>
    </row>
    <row r="6236" spans="12:12" x14ac:dyDescent="0.25">
      <c r="L6236" s="79" t="e">
        <f>VLOOKUP(H6236,'Doctors Data'!$I:$J,2,FALSE)</f>
        <v>#N/A</v>
      </c>
    </row>
    <row r="6237" spans="12:12" x14ac:dyDescent="0.25">
      <c r="L6237" s="79" t="e">
        <f>VLOOKUP(H6237,'Doctors Data'!$I:$J,2,FALSE)</f>
        <v>#N/A</v>
      </c>
    </row>
    <row r="6238" spans="12:12" x14ac:dyDescent="0.25">
      <c r="L6238" s="79" t="e">
        <f>VLOOKUP(H6238,'Doctors Data'!$I:$J,2,FALSE)</f>
        <v>#N/A</v>
      </c>
    </row>
    <row r="6239" spans="12:12" x14ac:dyDescent="0.25">
      <c r="L6239" s="79" t="e">
        <f>VLOOKUP(H6239,'Doctors Data'!$I:$J,2,FALSE)</f>
        <v>#N/A</v>
      </c>
    </row>
    <row r="6240" spans="12:12" x14ac:dyDescent="0.25">
      <c r="L6240" s="79" t="e">
        <f>VLOOKUP(H6240,'Doctors Data'!$I:$J,2,FALSE)</f>
        <v>#N/A</v>
      </c>
    </row>
    <row r="6241" spans="12:12" x14ac:dyDescent="0.25">
      <c r="L6241" s="79" t="e">
        <f>VLOOKUP(H6241,'Doctors Data'!$I:$J,2,FALSE)</f>
        <v>#N/A</v>
      </c>
    </row>
    <row r="6242" spans="12:12" x14ac:dyDescent="0.25">
      <c r="L6242" s="79" t="e">
        <f>VLOOKUP(H6242,'Doctors Data'!$I:$J,2,FALSE)</f>
        <v>#N/A</v>
      </c>
    </row>
    <row r="6243" spans="12:12" x14ac:dyDescent="0.25">
      <c r="L6243" s="79" t="e">
        <f>VLOOKUP(H6243,'Doctors Data'!$I:$J,2,FALSE)</f>
        <v>#N/A</v>
      </c>
    </row>
    <row r="6244" spans="12:12" x14ac:dyDescent="0.25">
      <c r="L6244" s="79" t="e">
        <f>VLOOKUP(H6244,'Doctors Data'!$I:$J,2,FALSE)</f>
        <v>#N/A</v>
      </c>
    </row>
    <row r="6245" spans="12:12" x14ac:dyDescent="0.25">
      <c r="L6245" s="79" t="e">
        <f>VLOOKUP(H6245,'Doctors Data'!$I:$J,2,FALSE)</f>
        <v>#N/A</v>
      </c>
    </row>
    <row r="6246" spans="12:12" x14ac:dyDescent="0.25">
      <c r="L6246" s="79" t="e">
        <f>VLOOKUP(H6246,'Doctors Data'!$I:$J,2,FALSE)</f>
        <v>#N/A</v>
      </c>
    </row>
    <row r="6247" spans="12:12" x14ac:dyDescent="0.25">
      <c r="L6247" s="79" t="e">
        <f>VLOOKUP(H6247,'Doctors Data'!$I:$J,2,FALSE)</f>
        <v>#N/A</v>
      </c>
    </row>
    <row r="6248" spans="12:12" x14ac:dyDescent="0.25">
      <c r="L6248" s="79" t="e">
        <f>VLOOKUP(H6248,'Doctors Data'!$I:$J,2,FALSE)</f>
        <v>#N/A</v>
      </c>
    </row>
    <row r="6249" spans="12:12" x14ac:dyDescent="0.25">
      <c r="L6249" s="79" t="e">
        <f>VLOOKUP(H6249,'Doctors Data'!$I:$J,2,FALSE)</f>
        <v>#N/A</v>
      </c>
    </row>
    <row r="6250" spans="12:12" x14ac:dyDescent="0.25">
      <c r="L6250" s="79" t="e">
        <f>VLOOKUP(H6250,'Doctors Data'!$I:$J,2,FALSE)</f>
        <v>#N/A</v>
      </c>
    </row>
    <row r="6251" spans="12:12" x14ac:dyDescent="0.25">
      <c r="L6251" s="79" t="e">
        <f>VLOOKUP(H6251,'Doctors Data'!$I:$J,2,FALSE)</f>
        <v>#N/A</v>
      </c>
    </row>
    <row r="6252" spans="12:12" x14ac:dyDescent="0.25">
      <c r="L6252" s="79" t="e">
        <f>VLOOKUP(H6252,'Doctors Data'!$I:$J,2,FALSE)</f>
        <v>#N/A</v>
      </c>
    </row>
    <row r="6253" spans="12:12" x14ac:dyDescent="0.25">
      <c r="L6253" s="79" t="e">
        <f>VLOOKUP(H6253,'Doctors Data'!$I:$J,2,FALSE)</f>
        <v>#N/A</v>
      </c>
    </row>
    <row r="6254" spans="12:12" x14ac:dyDescent="0.25">
      <c r="L6254" s="79" t="e">
        <f>VLOOKUP(H6254,'Doctors Data'!$I:$J,2,FALSE)</f>
        <v>#N/A</v>
      </c>
    </row>
    <row r="6255" spans="12:12" x14ac:dyDescent="0.25">
      <c r="L6255" s="79" t="e">
        <f>VLOOKUP(H6255,'Doctors Data'!$I:$J,2,FALSE)</f>
        <v>#N/A</v>
      </c>
    </row>
    <row r="6256" spans="12:12" x14ac:dyDescent="0.25">
      <c r="L6256" s="79" t="e">
        <f>VLOOKUP(H6256,'Doctors Data'!$I:$J,2,FALSE)</f>
        <v>#N/A</v>
      </c>
    </row>
    <row r="6257" spans="12:12" x14ac:dyDescent="0.25">
      <c r="L6257" s="79" t="e">
        <f>VLOOKUP(H6257,'Doctors Data'!$I:$J,2,FALSE)</f>
        <v>#N/A</v>
      </c>
    </row>
    <row r="6258" spans="12:12" x14ac:dyDescent="0.25">
      <c r="L6258" s="79" t="e">
        <f>VLOOKUP(H6258,'Doctors Data'!$I:$J,2,FALSE)</f>
        <v>#N/A</v>
      </c>
    </row>
    <row r="6259" spans="12:12" x14ac:dyDescent="0.25">
      <c r="L6259" s="79" t="e">
        <f>VLOOKUP(H6259,'Doctors Data'!$I:$J,2,FALSE)</f>
        <v>#N/A</v>
      </c>
    </row>
    <row r="6260" spans="12:12" x14ac:dyDescent="0.25">
      <c r="L6260" s="79" t="e">
        <f>VLOOKUP(H6260,'Doctors Data'!$I:$J,2,FALSE)</f>
        <v>#N/A</v>
      </c>
    </row>
    <row r="6261" spans="12:12" x14ac:dyDescent="0.25">
      <c r="L6261" s="79" t="e">
        <f>VLOOKUP(H6261,'Doctors Data'!$I:$J,2,FALSE)</f>
        <v>#N/A</v>
      </c>
    </row>
    <row r="6262" spans="12:12" x14ac:dyDescent="0.25">
      <c r="L6262" s="79" t="e">
        <f>VLOOKUP(H6262,'Doctors Data'!$I:$J,2,FALSE)</f>
        <v>#N/A</v>
      </c>
    </row>
    <row r="6263" spans="12:12" x14ac:dyDescent="0.25">
      <c r="L6263" s="79" t="e">
        <f>VLOOKUP(H6263,'Doctors Data'!$I:$J,2,FALSE)</f>
        <v>#N/A</v>
      </c>
    </row>
    <row r="6264" spans="12:12" x14ac:dyDescent="0.25">
      <c r="L6264" s="79" t="e">
        <f>VLOOKUP(H6264,'Doctors Data'!$I:$J,2,FALSE)</f>
        <v>#N/A</v>
      </c>
    </row>
    <row r="6265" spans="12:12" x14ac:dyDescent="0.25">
      <c r="L6265" s="79" t="e">
        <f>VLOOKUP(H6265,'Doctors Data'!$I:$J,2,FALSE)</f>
        <v>#N/A</v>
      </c>
    </row>
    <row r="6266" spans="12:12" x14ac:dyDescent="0.25">
      <c r="L6266" s="79" t="e">
        <f>VLOOKUP(H6266,'Doctors Data'!$I:$J,2,FALSE)</f>
        <v>#N/A</v>
      </c>
    </row>
    <row r="6267" spans="12:12" x14ac:dyDescent="0.25">
      <c r="L6267" s="79" t="e">
        <f>VLOOKUP(H6267,'Doctors Data'!$I:$J,2,FALSE)</f>
        <v>#N/A</v>
      </c>
    </row>
    <row r="6268" spans="12:12" x14ac:dyDescent="0.25">
      <c r="L6268" s="79" t="e">
        <f>VLOOKUP(H6268,'Doctors Data'!$I:$J,2,FALSE)</f>
        <v>#N/A</v>
      </c>
    </row>
    <row r="6269" spans="12:12" x14ac:dyDescent="0.25">
      <c r="L6269" s="79" t="e">
        <f>VLOOKUP(H6269,'Doctors Data'!$I:$J,2,FALSE)</f>
        <v>#N/A</v>
      </c>
    </row>
    <row r="6270" spans="12:12" x14ac:dyDescent="0.25">
      <c r="L6270" s="79" t="e">
        <f>VLOOKUP(H6270,'Doctors Data'!$I:$J,2,FALSE)</f>
        <v>#N/A</v>
      </c>
    </row>
    <row r="6271" spans="12:12" x14ac:dyDescent="0.25">
      <c r="L6271" s="79" t="e">
        <f>VLOOKUP(H6271,'Doctors Data'!$I:$J,2,FALSE)</f>
        <v>#N/A</v>
      </c>
    </row>
    <row r="6272" spans="12:12" x14ac:dyDescent="0.25">
      <c r="L6272" s="79" t="e">
        <f>VLOOKUP(H6272,'Doctors Data'!$I:$J,2,FALSE)</f>
        <v>#N/A</v>
      </c>
    </row>
    <row r="6273" spans="12:12" x14ac:dyDescent="0.25">
      <c r="L6273" s="79" t="e">
        <f>VLOOKUP(H6273,'Doctors Data'!$I:$J,2,FALSE)</f>
        <v>#N/A</v>
      </c>
    </row>
    <row r="6274" spans="12:12" x14ac:dyDescent="0.25">
      <c r="L6274" s="79" t="e">
        <f>VLOOKUP(H6274,'Doctors Data'!$I:$J,2,FALSE)</f>
        <v>#N/A</v>
      </c>
    </row>
    <row r="6275" spans="12:12" x14ac:dyDescent="0.25">
      <c r="L6275" s="79" t="e">
        <f>VLOOKUP(H6275,'Doctors Data'!$I:$J,2,FALSE)</f>
        <v>#N/A</v>
      </c>
    </row>
    <row r="6276" spans="12:12" x14ac:dyDescent="0.25">
      <c r="L6276" s="79" t="e">
        <f>VLOOKUP(H6276,'Doctors Data'!$I:$J,2,FALSE)</f>
        <v>#N/A</v>
      </c>
    </row>
    <row r="6277" spans="12:12" x14ac:dyDescent="0.25">
      <c r="L6277" s="79" t="e">
        <f>VLOOKUP(H6277,'Doctors Data'!$I:$J,2,FALSE)</f>
        <v>#N/A</v>
      </c>
    </row>
    <row r="6278" spans="12:12" x14ac:dyDescent="0.25">
      <c r="L6278" s="79" t="e">
        <f>VLOOKUP(H6278,'Doctors Data'!$I:$J,2,FALSE)</f>
        <v>#N/A</v>
      </c>
    </row>
    <row r="6279" spans="12:12" x14ac:dyDescent="0.25">
      <c r="L6279" s="79" t="e">
        <f>VLOOKUP(H6279,'Doctors Data'!$I:$J,2,FALSE)</f>
        <v>#N/A</v>
      </c>
    </row>
    <row r="6280" spans="12:12" x14ac:dyDescent="0.25">
      <c r="L6280" s="79" t="e">
        <f>VLOOKUP(H6280,'Doctors Data'!$I:$J,2,FALSE)</f>
        <v>#N/A</v>
      </c>
    </row>
    <row r="6281" spans="12:12" x14ac:dyDescent="0.25">
      <c r="L6281" s="79" t="e">
        <f>VLOOKUP(H6281,'Doctors Data'!$I:$J,2,FALSE)</f>
        <v>#N/A</v>
      </c>
    </row>
    <row r="6282" spans="12:12" x14ac:dyDescent="0.25">
      <c r="L6282" s="79" t="e">
        <f>VLOOKUP(H6282,'Doctors Data'!$I:$J,2,FALSE)</f>
        <v>#N/A</v>
      </c>
    </row>
    <row r="6283" spans="12:12" x14ac:dyDescent="0.25">
      <c r="L6283" s="79" t="e">
        <f>VLOOKUP(H6283,'Doctors Data'!$I:$J,2,FALSE)</f>
        <v>#N/A</v>
      </c>
    </row>
    <row r="6284" spans="12:12" x14ac:dyDescent="0.25">
      <c r="L6284" s="79" t="e">
        <f>VLOOKUP(H6284,'Doctors Data'!$I:$J,2,FALSE)</f>
        <v>#N/A</v>
      </c>
    </row>
    <row r="6285" spans="12:12" x14ac:dyDescent="0.25">
      <c r="L6285" s="79" t="e">
        <f>VLOOKUP(H6285,'Doctors Data'!$I:$J,2,FALSE)</f>
        <v>#N/A</v>
      </c>
    </row>
    <row r="6286" spans="12:12" x14ac:dyDescent="0.25">
      <c r="L6286" s="79" t="e">
        <f>VLOOKUP(H6286,'Doctors Data'!$I:$J,2,FALSE)</f>
        <v>#N/A</v>
      </c>
    </row>
    <row r="6287" spans="12:12" x14ac:dyDescent="0.25">
      <c r="L6287" s="79" t="e">
        <f>VLOOKUP(H6287,'Doctors Data'!$I:$J,2,FALSE)</f>
        <v>#N/A</v>
      </c>
    </row>
    <row r="6288" spans="12:12" x14ac:dyDescent="0.25">
      <c r="L6288" s="79" t="e">
        <f>VLOOKUP(H6288,'Doctors Data'!$I:$J,2,FALSE)</f>
        <v>#N/A</v>
      </c>
    </row>
    <row r="6289" spans="12:12" x14ac:dyDescent="0.25">
      <c r="L6289" s="79" t="e">
        <f>VLOOKUP(H6289,'Doctors Data'!$I:$J,2,FALSE)</f>
        <v>#N/A</v>
      </c>
    </row>
    <row r="6290" spans="12:12" x14ac:dyDescent="0.25">
      <c r="L6290" s="79" t="e">
        <f>VLOOKUP(H6290,'Doctors Data'!$I:$J,2,FALSE)</f>
        <v>#N/A</v>
      </c>
    </row>
    <row r="6291" spans="12:12" x14ac:dyDescent="0.25">
      <c r="L6291" s="79" t="e">
        <f>VLOOKUP(H6291,'Doctors Data'!$I:$J,2,FALSE)</f>
        <v>#N/A</v>
      </c>
    </row>
    <row r="6292" spans="12:12" x14ac:dyDescent="0.25">
      <c r="L6292" s="79" t="e">
        <f>VLOOKUP(H6292,'Doctors Data'!$I:$J,2,FALSE)</f>
        <v>#N/A</v>
      </c>
    </row>
    <row r="6293" spans="12:12" x14ac:dyDescent="0.25">
      <c r="L6293" s="79" t="e">
        <f>VLOOKUP(H6293,'Doctors Data'!$I:$J,2,FALSE)</f>
        <v>#N/A</v>
      </c>
    </row>
    <row r="6294" spans="12:12" x14ac:dyDescent="0.25">
      <c r="L6294" s="79" t="e">
        <f>VLOOKUP(H6294,'Doctors Data'!$I:$J,2,FALSE)</f>
        <v>#N/A</v>
      </c>
    </row>
    <row r="6295" spans="12:12" x14ac:dyDescent="0.25">
      <c r="L6295" s="79" t="e">
        <f>VLOOKUP(H6295,'Doctors Data'!$I:$J,2,FALSE)</f>
        <v>#N/A</v>
      </c>
    </row>
    <row r="6296" spans="12:12" x14ac:dyDescent="0.25">
      <c r="L6296" s="79" t="e">
        <f>VLOOKUP(H6296,'Doctors Data'!$I:$J,2,FALSE)</f>
        <v>#N/A</v>
      </c>
    </row>
    <row r="6297" spans="12:12" x14ac:dyDescent="0.25">
      <c r="L6297" s="79" t="e">
        <f>VLOOKUP(H6297,'Doctors Data'!$I:$J,2,FALSE)</f>
        <v>#N/A</v>
      </c>
    </row>
    <row r="6298" spans="12:12" x14ac:dyDescent="0.25">
      <c r="L6298" s="79" t="e">
        <f>VLOOKUP(H6298,'Doctors Data'!$I:$J,2,FALSE)</f>
        <v>#N/A</v>
      </c>
    </row>
    <row r="6299" spans="12:12" x14ac:dyDescent="0.25">
      <c r="L6299" s="79" t="e">
        <f>VLOOKUP(H6299,'Doctors Data'!$I:$J,2,FALSE)</f>
        <v>#N/A</v>
      </c>
    </row>
    <row r="6300" spans="12:12" x14ac:dyDescent="0.25">
      <c r="L6300" s="79" t="e">
        <f>VLOOKUP(H6300,'Doctors Data'!$I:$J,2,FALSE)</f>
        <v>#N/A</v>
      </c>
    </row>
    <row r="6301" spans="12:12" x14ac:dyDescent="0.25">
      <c r="L6301" s="79" t="e">
        <f>VLOOKUP(H6301,'Doctors Data'!$I:$J,2,FALSE)</f>
        <v>#N/A</v>
      </c>
    </row>
    <row r="6302" spans="12:12" x14ac:dyDescent="0.25">
      <c r="L6302" s="79" t="e">
        <f>VLOOKUP(H6302,'Doctors Data'!$I:$J,2,FALSE)</f>
        <v>#N/A</v>
      </c>
    </row>
    <row r="6303" spans="12:12" x14ac:dyDescent="0.25">
      <c r="L6303" s="79" t="e">
        <f>VLOOKUP(H6303,'Doctors Data'!$I:$J,2,FALSE)</f>
        <v>#N/A</v>
      </c>
    </row>
    <row r="6304" spans="12:12" x14ac:dyDescent="0.25">
      <c r="L6304" s="79" t="e">
        <f>VLOOKUP(H6304,'Doctors Data'!$I:$J,2,FALSE)</f>
        <v>#N/A</v>
      </c>
    </row>
    <row r="6305" spans="12:12" x14ac:dyDescent="0.25">
      <c r="L6305" s="79" t="e">
        <f>VLOOKUP(H6305,'Doctors Data'!$I:$J,2,FALSE)</f>
        <v>#N/A</v>
      </c>
    </row>
    <row r="6306" spans="12:12" x14ac:dyDescent="0.25">
      <c r="L6306" s="79" t="e">
        <f>VLOOKUP(H6306,'Doctors Data'!$I:$J,2,FALSE)</f>
        <v>#N/A</v>
      </c>
    </row>
    <row r="6307" spans="12:12" x14ac:dyDescent="0.25">
      <c r="L6307" s="79" t="e">
        <f>VLOOKUP(H6307,'Doctors Data'!$I:$J,2,FALSE)</f>
        <v>#N/A</v>
      </c>
    </row>
    <row r="6308" spans="12:12" x14ac:dyDescent="0.25">
      <c r="L6308" s="79" t="e">
        <f>VLOOKUP(H6308,'Doctors Data'!$I:$J,2,FALSE)</f>
        <v>#N/A</v>
      </c>
    </row>
    <row r="6309" spans="12:12" x14ac:dyDescent="0.25">
      <c r="L6309" s="79" t="e">
        <f>VLOOKUP(H6309,'Doctors Data'!$I:$J,2,FALSE)</f>
        <v>#N/A</v>
      </c>
    </row>
    <row r="6310" spans="12:12" x14ac:dyDescent="0.25">
      <c r="L6310" s="79" t="e">
        <f>VLOOKUP(H6310,'Doctors Data'!$I:$J,2,FALSE)</f>
        <v>#N/A</v>
      </c>
    </row>
    <row r="6311" spans="12:12" x14ac:dyDescent="0.25">
      <c r="L6311" s="79" t="e">
        <f>VLOOKUP(H6311,'Doctors Data'!$I:$J,2,FALSE)</f>
        <v>#N/A</v>
      </c>
    </row>
    <row r="6312" spans="12:12" x14ac:dyDescent="0.25">
      <c r="L6312" s="79" t="e">
        <f>VLOOKUP(H6312,'Doctors Data'!$I:$J,2,FALSE)</f>
        <v>#N/A</v>
      </c>
    </row>
    <row r="6313" spans="12:12" x14ac:dyDescent="0.25">
      <c r="L6313" s="79" t="e">
        <f>VLOOKUP(H6313,'Doctors Data'!$I:$J,2,FALSE)</f>
        <v>#N/A</v>
      </c>
    </row>
    <row r="6314" spans="12:12" x14ac:dyDescent="0.25">
      <c r="L6314" s="79" t="e">
        <f>VLOOKUP(H6314,'Doctors Data'!$I:$J,2,FALSE)</f>
        <v>#N/A</v>
      </c>
    </row>
    <row r="6315" spans="12:12" x14ac:dyDescent="0.25">
      <c r="L6315" s="79" t="e">
        <f>VLOOKUP(H6315,'Doctors Data'!$I:$J,2,FALSE)</f>
        <v>#N/A</v>
      </c>
    </row>
    <row r="6316" spans="12:12" x14ac:dyDescent="0.25">
      <c r="L6316" s="79" t="e">
        <f>VLOOKUP(H6316,'Doctors Data'!$I:$J,2,FALSE)</f>
        <v>#N/A</v>
      </c>
    </row>
    <row r="6317" spans="12:12" x14ac:dyDescent="0.25">
      <c r="L6317" s="79" t="e">
        <f>VLOOKUP(H6317,'Doctors Data'!$I:$J,2,FALSE)</f>
        <v>#N/A</v>
      </c>
    </row>
    <row r="6318" spans="12:12" x14ac:dyDescent="0.25">
      <c r="L6318" s="79" t="e">
        <f>VLOOKUP(H6318,'Doctors Data'!$I:$J,2,FALSE)</f>
        <v>#N/A</v>
      </c>
    </row>
    <row r="6319" spans="12:12" x14ac:dyDescent="0.25">
      <c r="L6319" s="79" t="e">
        <f>VLOOKUP(H6319,'Doctors Data'!$I:$J,2,FALSE)</f>
        <v>#N/A</v>
      </c>
    </row>
    <row r="6320" spans="12:12" x14ac:dyDescent="0.25">
      <c r="L6320" s="79" t="e">
        <f>VLOOKUP(H6320,'Doctors Data'!$I:$J,2,FALSE)</f>
        <v>#N/A</v>
      </c>
    </row>
    <row r="6321" spans="12:12" x14ac:dyDescent="0.25">
      <c r="L6321" s="79" t="e">
        <f>VLOOKUP(H6321,'Doctors Data'!$I:$J,2,FALSE)</f>
        <v>#N/A</v>
      </c>
    </row>
    <row r="6322" spans="12:12" x14ac:dyDescent="0.25">
      <c r="L6322" s="79" t="e">
        <f>VLOOKUP(H6322,'Doctors Data'!$I:$J,2,FALSE)</f>
        <v>#N/A</v>
      </c>
    </row>
    <row r="6323" spans="12:12" x14ac:dyDescent="0.25">
      <c r="L6323" s="79" t="e">
        <f>VLOOKUP(H6323,'Doctors Data'!$I:$J,2,FALSE)</f>
        <v>#N/A</v>
      </c>
    </row>
    <row r="6324" spans="12:12" x14ac:dyDescent="0.25">
      <c r="L6324" s="79" t="e">
        <f>VLOOKUP(H6324,'Doctors Data'!$I:$J,2,FALSE)</f>
        <v>#N/A</v>
      </c>
    </row>
    <row r="6325" spans="12:12" x14ac:dyDescent="0.25">
      <c r="L6325" s="79" t="e">
        <f>VLOOKUP(H6325,'Doctors Data'!$I:$J,2,FALSE)</f>
        <v>#N/A</v>
      </c>
    </row>
    <row r="6326" spans="12:12" x14ac:dyDescent="0.25">
      <c r="L6326" s="79" t="e">
        <f>VLOOKUP(H6326,'Doctors Data'!$I:$J,2,FALSE)</f>
        <v>#N/A</v>
      </c>
    </row>
    <row r="6327" spans="12:12" x14ac:dyDescent="0.25">
      <c r="L6327" s="79" t="e">
        <f>VLOOKUP(H6327,'Doctors Data'!$I:$J,2,FALSE)</f>
        <v>#N/A</v>
      </c>
    </row>
    <row r="6328" spans="12:12" x14ac:dyDescent="0.25">
      <c r="L6328" s="79" t="e">
        <f>VLOOKUP(H6328,'Doctors Data'!$I:$J,2,FALSE)</f>
        <v>#N/A</v>
      </c>
    </row>
    <row r="6329" spans="12:12" x14ac:dyDescent="0.25">
      <c r="L6329" s="79" t="e">
        <f>VLOOKUP(H6329,'Doctors Data'!$I:$J,2,FALSE)</f>
        <v>#N/A</v>
      </c>
    </row>
    <row r="6330" spans="12:12" x14ac:dyDescent="0.25">
      <c r="L6330" s="79" t="e">
        <f>VLOOKUP(H6330,'Doctors Data'!$I:$J,2,FALSE)</f>
        <v>#N/A</v>
      </c>
    </row>
    <row r="6331" spans="12:12" x14ac:dyDescent="0.25">
      <c r="L6331" s="79" t="e">
        <f>VLOOKUP(H6331,'Doctors Data'!$I:$J,2,FALSE)</f>
        <v>#N/A</v>
      </c>
    </row>
    <row r="6332" spans="12:12" x14ac:dyDescent="0.25">
      <c r="L6332" s="79" t="e">
        <f>VLOOKUP(H6332,'Doctors Data'!$I:$J,2,FALSE)</f>
        <v>#N/A</v>
      </c>
    </row>
    <row r="6333" spans="12:12" x14ac:dyDescent="0.25">
      <c r="L6333" s="79" t="e">
        <f>VLOOKUP(H6333,'Doctors Data'!$I:$J,2,FALSE)</f>
        <v>#N/A</v>
      </c>
    </row>
    <row r="6334" spans="12:12" x14ac:dyDescent="0.25">
      <c r="L6334" s="79" t="e">
        <f>VLOOKUP(H6334,'Doctors Data'!$I:$J,2,FALSE)</f>
        <v>#N/A</v>
      </c>
    </row>
    <row r="6335" spans="12:12" x14ac:dyDescent="0.25">
      <c r="L6335" s="79" t="e">
        <f>VLOOKUP(H6335,'Doctors Data'!$I:$J,2,FALSE)</f>
        <v>#N/A</v>
      </c>
    </row>
    <row r="6336" spans="12:12" x14ac:dyDescent="0.25">
      <c r="L6336" s="79" t="e">
        <f>VLOOKUP(H6336,'Doctors Data'!$I:$J,2,FALSE)</f>
        <v>#N/A</v>
      </c>
    </row>
    <row r="6337" spans="12:12" x14ac:dyDescent="0.25">
      <c r="L6337" s="79" t="e">
        <f>VLOOKUP(H6337,'Doctors Data'!$I:$J,2,FALSE)</f>
        <v>#N/A</v>
      </c>
    </row>
    <row r="6338" spans="12:12" x14ac:dyDescent="0.25">
      <c r="L6338" s="79" t="e">
        <f>VLOOKUP(H6338,'Doctors Data'!$I:$J,2,FALSE)</f>
        <v>#N/A</v>
      </c>
    </row>
    <row r="6339" spans="12:12" x14ac:dyDescent="0.25">
      <c r="L6339" s="79" t="e">
        <f>VLOOKUP(H6339,'Doctors Data'!$I:$J,2,FALSE)</f>
        <v>#N/A</v>
      </c>
    </row>
    <row r="6340" spans="12:12" x14ac:dyDescent="0.25">
      <c r="L6340" s="79" t="e">
        <f>VLOOKUP(H6340,'Doctors Data'!$I:$J,2,FALSE)</f>
        <v>#N/A</v>
      </c>
    </row>
    <row r="6341" spans="12:12" x14ac:dyDescent="0.25">
      <c r="L6341" s="79" t="e">
        <f>VLOOKUP(H6341,'Doctors Data'!$I:$J,2,FALSE)</f>
        <v>#N/A</v>
      </c>
    </row>
    <row r="6342" spans="12:12" x14ac:dyDescent="0.25">
      <c r="L6342" s="79" t="e">
        <f>VLOOKUP(H6342,'Doctors Data'!$I:$J,2,FALSE)</f>
        <v>#N/A</v>
      </c>
    </row>
    <row r="6343" spans="12:12" x14ac:dyDescent="0.25">
      <c r="L6343" s="79" t="e">
        <f>VLOOKUP(H6343,'Doctors Data'!$I:$J,2,FALSE)</f>
        <v>#N/A</v>
      </c>
    </row>
    <row r="6344" spans="12:12" x14ac:dyDescent="0.25">
      <c r="L6344" s="79" t="e">
        <f>VLOOKUP(H6344,'Doctors Data'!$I:$J,2,FALSE)</f>
        <v>#N/A</v>
      </c>
    </row>
    <row r="6345" spans="12:12" x14ac:dyDescent="0.25">
      <c r="L6345" s="79" t="e">
        <f>VLOOKUP(H6345,'Doctors Data'!$I:$J,2,FALSE)</f>
        <v>#N/A</v>
      </c>
    </row>
    <row r="6346" spans="12:12" x14ac:dyDescent="0.25">
      <c r="L6346" s="79" t="e">
        <f>VLOOKUP(H6346,'Doctors Data'!$I:$J,2,FALSE)</f>
        <v>#N/A</v>
      </c>
    </row>
    <row r="6347" spans="12:12" x14ac:dyDescent="0.25">
      <c r="L6347" s="79" t="e">
        <f>VLOOKUP(H6347,'Doctors Data'!$I:$J,2,FALSE)</f>
        <v>#N/A</v>
      </c>
    </row>
    <row r="6348" spans="12:12" x14ac:dyDescent="0.25">
      <c r="L6348" s="79" t="e">
        <f>VLOOKUP(H6348,'Doctors Data'!$I:$J,2,FALSE)</f>
        <v>#N/A</v>
      </c>
    </row>
    <row r="6349" spans="12:12" x14ac:dyDescent="0.25">
      <c r="L6349" s="79" t="e">
        <f>VLOOKUP(H6349,'Doctors Data'!$I:$J,2,FALSE)</f>
        <v>#N/A</v>
      </c>
    </row>
    <row r="6350" spans="12:12" x14ac:dyDescent="0.25">
      <c r="L6350" s="79" t="e">
        <f>VLOOKUP(H6350,'Doctors Data'!$I:$J,2,FALSE)</f>
        <v>#N/A</v>
      </c>
    </row>
    <row r="6351" spans="12:12" x14ac:dyDescent="0.25">
      <c r="L6351" s="79" t="e">
        <f>VLOOKUP(H6351,'Doctors Data'!$I:$J,2,FALSE)</f>
        <v>#N/A</v>
      </c>
    </row>
    <row r="6352" spans="12:12" x14ac:dyDescent="0.25">
      <c r="L6352" s="79" t="e">
        <f>VLOOKUP(H6352,'Doctors Data'!$I:$J,2,FALSE)</f>
        <v>#N/A</v>
      </c>
    </row>
    <row r="6353" spans="12:12" x14ac:dyDescent="0.25">
      <c r="L6353" s="79" t="e">
        <f>VLOOKUP(H6353,'Doctors Data'!$I:$J,2,FALSE)</f>
        <v>#N/A</v>
      </c>
    </row>
    <row r="6354" spans="12:12" x14ac:dyDescent="0.25">
      <c r="L6354" s="79" t="e">
        <f>VLOOKUP(H6354,'Doctors Data'!$I:$J,2,FALSE)</f>
        <v>#N/A</v>
      </c>
    </row>
    <row r="6355" spans="12:12" x14ac:dyDescent="0.25">
      <c r="L6355" s="79" t="e">
        <f>VLOOKUP(H6355,'Doctors Data'!$I:$J,2,FALSE)</f>
        <v>#N/A</v>
      </c>
    </row>
    <row r="6356" spans="12:12" x14ac:dyDescent="0.25">
      <c r="L6356" s="79" t="e">
        <f>VLOOKUP(H6356,'Doctors Data'!$I:$J,2,FALSE)</f>
        <v>#N/A</v>
      </c>
    </row>
    <row r="6357" spans="12:12" x14ac:dyDescent="0.25">
      <c r="L6357" s="79" t="e">
        <f>VLOOKUP(H6357,'Doctors Data'!$I:$J,2,FALSE)</f>
        <v>#N/A</v>
      </c>
    </row>
    <row r="6358" spans="12:12" x14ac:dyDescent="0.25">
      <c r="L6358" s="79" t="e">
        <f>VLOOKUP(H6358,'Doctors Data'!$I:$J,2,FALSE)</f>
        <v>#N/A</v>
      </c>
    </row>
    <row r="6359" spans="12:12" x14ac:dyDescent="0.25">
      <c r="L6359" s="79" t="e">
        <f>VLOOKUP(H6359,'Doctors Data'!$I:$J,2,FALSE)</f>
        <v>#N/A</v>
      </c>
    </row>
    <row r="6360" spans="12:12" x14ac:dyDescent="0.25">
      <c r="L6360" s="79" t="e">
        <f>VLOOKUP(H6360,'Doctors Data'!$I:$J,2,FALSE)</f>
        <v>#N/A</v>
      </c>
    </row>
    <row r="6361" spans="12:12" x14ac:dyDescent="0.25">
      <c r="L6361" s="79" t="e">
        <f>VLOOKUP(H6361,'Doctors Data'!$I:$J,2,FALSE)</f>
        <v>#N/A</v>
      </c>
    </row>
    <row r="6362" spans="12:12" x14ac:dyDescent="0.25">
      <c r="L6362" s="79" t="e">
        <f>VLOOKUP(H6362,'Doctors Data'!$I:$J,2,FALSE)</f>
        <v>#N/A</v>
      </c>
    </row>
    <row r="6363" spans="12:12" x14ac:dyDescent="0.25">
      <c r="L6363" s="79" t="e">
        <f>VLOOKUP(H6363,'Doctors Data'!$I:$J,2,FALSE)</f>
        <v>#N/A</v>
      </c>
    </row>
    <row r="6364" spans="12:12" x14ac:dyDescent="0.25">
      <c r="L6364" s="79" t="e">
        <f>VLOOKUP(H6364,'Doctors Data'!$I:$J,2,FALSE)</f>
        <v>#N/A</v>
      </c>
    </row>
    <row r="6365" spans="12:12" x14ac:dyDescent="0.25">
      <c r="L6365" s="79" t="e">
        <f>VLOOKUP(H6365,'Doctors Data'!$I:$J,2,FALSE)</f>
        <v>#N/A</v>
      </c>
    </row>
    <row r="6366" spans="12:12" x14ac:dyDescent="0.25">
      <c r="L6366" s="79" t="e">
        <f>VLOOKUP(H6366,'Doctors Data'!$I:$J,2,FALSE)</f>
        <v>#N/A</v>
      </c>
    </row>
    <row r="6367" spans="12:12" x14ac:dyDescent="0.25">
      <c r="L6367" s="79" t="e">
        <f>VLOOKUP(H6367,'Doctors Data'!$I:$J,2,FALSE)</f>
        <v>#N/A</v>
      </c>
    </row>
    <row r="6368" spans="12:12" x14ac:dyDescent="0.25">
      <c r="L6368" s="79" t="e">
        <f>VLOOKUP(H6368,'Doctors Data'!$I:$J,2,FALSE)</f>
        <v>#N/A</v>
      </c>
    </row>
    <row r="6369" spans="12:12" x14ac:dyDescent="0.25">
      <c r="L6369" s="79" t="e">
        <f>VLOOKUP(H6369,'Doctors Data'!$I:$J,2,FALSE)</f>
        <v>#N/A</v>
      </c>
    </row>
    <row r="6370" spans="12:12" x14ac:dyDescent="0.25">
      <c r="L6370" s="79" t="e">
        <f>VLOOKUP(H6370,'Doctors Data'!$I:$J,2,FALSE)</f>
        <v>#N/A</v>
      </c>
    </row>
    <row r="6371" spans="12:12" x14ac:dyDescent="0.25">
      <c r="L6371" s="79" t="e">
        <f>VLOOKUP(H6371,'Doctors Data'!$I:$J,2,FALSE)</f>
        <v>#N/A</v>
      </c>
    </row>
    <row r="6372" spans="12:12" x14ac:dyDescent="0.25">
      <c r="L6372" s="79" t="e">
        <f>VLOOKUP(H6372,'Doctors Data'!$I:$J,2,FALSE)</f>
        <v>#N/A</v>
      </c>
    </row>
    <row r="6373" spans="12:12" x14ac:dyDescent="0.25">
      <c r="L6373" s="79" t="e">
        <f>VLOOKUP(H6373,'Doctors Data'!$I:$J,2,FALSE)</f>
        <v>#N/A</v>
      </c>
    </row>
    <row r="6374" spans="12:12" x14ac:dyDescent="0.25">
      <c r="L6374" s="79" t="e">
        <f>VLOOKUP(H6374,'Doctors Data'!$I:$J,2,FALSE)</f>
        <v>#N/A</v>
      </c>
    </row>
    <row r="6375" spans="12:12" x14ac:dyDescent="0.25">
      <c r="L6375" s="79" t="e">
        <f>VLOOKUP(H6375,'Doctors Data'!$I:$J,2,FALSE)</f>
        <v>#N/A</v>
      </c>
    </row>
    <row r="6376" spans="12:12" x14ac:dyDescent="0.25">
      <c r="L6376" s="79" t="e">
        <f>VLOOKUP(H6376,'Doctors Data'!$I:$J,2,FALSE)</f>
        <v>#N/A</v>
      </c>
    </row>
    <row r="6377" spans="12:12" x14ac:dyDescent="0.25">
      <c r="L6377" s="79" t="e">
        <f>VLOOKUP(H6377,'Doctors Data'!$I:$J,2,FALSE)</f>
        <v>#N/A</v>
      </c>
    </row>
    <row r="6378" spans="12:12" x14ac:dyDescent="0.25">
      <c r="L6378" s="79" t="e">
        <f>VLOOKUP(H6378,'Doctors Data'!$I:$J,2,FALSE)</f>
        <v>#N/A</v>
      </c>
    </row>
    <row r="6379" spans="12:12" x14ac:dyDescent="0.25">
      <c r="L6379" s="79" t="e">
        <f>VLOOKUP(H6379,'Doctors Data'!$I:$J,2,FALSE)</f>
        <v>#N/A</v>
      </c>
    </row>
    <row r="6380" spans="12:12" x14ac:dyDescent="0.25">
      <c r="L6380" s="79" t="e">
        <f>VLOOKUP(H6380,'Doctors Data'!$I:$J,2,FALSE)</f>
        <v>#N/A</v>
      </c>
    </row>
    <row r="6381" spans="12:12" x14ac:dyDescent="0.25">
      <c r="L6381" s="79" t="e">
        <f>VLOOKUP(H6381,'Doctors Data'!$I:$J,2,FALSE)</f>
        <v>#N/A</v>
      </c>
    </row>
    <row r="6382" spans="12:12" x14ac:dyDescent="0.25">
      <c r="L6382" s="79" t="e">
        <f>VLOOKUP(H6382,'Doctors Data'!$I:$J,2,FALSE)</f>
        <v>#N/A</v>
      </c>
    </row>
    <row r="6383" spans="12:12" x14ac:dyDescent="0.25">
      <c r="L6383" s="79" t="e">
        <f>VLOOKUP(H6383,'Doctors Data'!$I:$J,2,FALSE)</f>
        <v>#N/A</v>
      </c>
    </row>
    <row r="6384" spans="12:12" x14ac:dyDescent="0.25">
      <c r="L6384" s="79" t="e">
        <f>VLOOKUP(H6384,'Doctors Data'!$I:$J,2,FALSE)</f>
        <v>#N/A</v>
      </c>
    </row>
    <row r="6385" spans="12:12" x14ac:dyDescent="0.25">
      <c r="L6385" s="79" t="e">
        <f>VLOOKUP(H6385,'Doctors Data'!$I:$J,2,FALSE)</f>
        <v>#N/A</v>
      </c>
    </row>
    <row r="6386" spans="12:12" x14ac:dyDescent="0.25">
      <c r="L6386" s="79" t="e">
        <f>VLOOKUP(H6386,'Doctors Data'!$I:$J,2,FALSE)</f>
        <v>#N/A</v>
      </c>
    </row>
    <row r="6387" spans="12:12" x14ac:dyDescent="0.25">
      <c r="L6387" s="79" t="e">
        <f>VLOOKUP(H6387,'Doctors Data'!$I:$J,2,FALSE)</f>
        <v>#N/A</v>
      </c>
    </row>
    <row r="6388" spans="12:12" x14ac:dyDescent="0.25">
      <c r="L6388" s="79" t="e">
        <f>VLOOKUP(H6388,'Doctors Data'!$I:$J,2,FALSE)</f>
        <v>#N/A</v>
      </c>
    </row>
    <row r="6389" spans="12:12" x14ac:dyDescent="0.25">
      <c r="L6389" s="79" t="e">
        <f>VLOOKUP(H6389,'Doctors Data'!$I:$J,2,FALSE)</f>
        <v>#N/A</v>
      </c>
    </row>
    <row r="6390" spans="12:12" x14ac:dyDescent="0.25">
      <c r="L6390" s="79" t="e">
        <f>VLOOKUP(H6390,'Doctors Data'!$I:$J,2,FALSE)</f>
        <v>#N/A</v>
      </c>
    </row>
    <row r="6391" spans="12:12" x14ac:dyDescent="0.25">
      <c r="L6391" s="79" t="e">
        <f>VLOOKUP(H6391,'Doctors Data'!$I:$J,2,FALSE)</f>
        <v>#N/A</v>
      </c>
    </row>
    <row r="6392" spans="12:12" x14ac:dyDescent="0.25">
      <c r="L6392" s="79" t="e">
        <f>VLOOKUP(H6392,'Doctors Data'!$I:$J,2,FALSE)</f>
        <v>#N/A</v>
      </c>
    </row>
    <row r="6393" spans="12:12" x14ac:dyDescent="0.25">
      <c r="L6393" s="79" t="e">
        <f>VLOOKUP(H6393,'Doctors Data'!$I:$J,2,FALSE)</f>
        <v>#N/A</v>
      </c>
    </row>
    <row r="6394" spans="12:12" x14ac:dyDescent="0.25">
      <c r="L6394" s="79" t="e">
        <f>VLOOKUP(H6394,'Doctors Data'!$I:$J,2,FALSE)</f>
        <v>#N/A</v>
      </c>
    </row>
    <row r="6395" spans="12:12" x14ac:dyDescent="0.25">
      <c r="L6395" s="79" t="e">
        <f>VLOOKUP(H6395,'Doctors Data'!$I:$J,2,FALSE)</f>
        <v>#N/A</v>
      </c>
    </row>
    <row r="6396" spans="12:12" x14ac:dyDescent="0.25">
      <c r="L6396" s="79" t="e">
        <f>VLOOKUP(H6396,'Doctors Data'!$I:$J,2,FALSE)</f>
        <v>#N/A</v>
      </c>
    </row>
    <row r="6397" spans="12:12" x14ac:dyDescent="0.25">
      <c r="L6397" s="79" t="e">
        <f>VLOOKUP(H6397,'Doctors Data'!$I:$J,2,FALSE)</f>
        <v>#N/A</v>
      </c>
    </row>
    <row r="6398" spans="12:12" x14ac:dyDescent="0.25">
      <c r="L6398" s="79" t="e">
        <f>VLOOKUP(H6398,'Doctors Data'!$I:$J,2,FALSE)</f>
        <v>#N/A</v>
      </c>
    </row>
    <row r="6399" spans="12:12" x14ac:dyDescent="0.25">
      <c r="L6399" s="79" t="e">
        <f>VLOOKUP(H6399,'Doctors Data'!$I:$J,2,FALSE)</f>
        <v>#N/A</v>
      </c>
    </row>
    <row r="6400" spans="12:12" x14ac:dyDescent="0.25">
      <c r="L6400" s="79" t="e">
        <f>VLOOKUP(H6400,'Doctors Data'!$I:$J,2,FALSE)</f>
        <v>#N/A</v>
      </c>
    </row>
    <row r="6401" spans="12:12" x14ac:dyDescent="0.25">
      <c r="L6401" s="79" t="e">
        <f>VLOOKUP(H6401,'Doctors Data'!$I:$J,2,FALSE)</f>
        <v>#N/A</v>
      </c>
    </row>
    <row r="6402" spans="12:12" x14ac:dyDescent="0.25">
      <c r="L6402" s="79" t="e">
        <f>VLOOKUP(H6402,'Doctors Data'!$I:$J,2,FALSE)</f>
        <v>#N/A</v>
      </c>
    </row>
    <row r="6403" spans="12:12" x14ac:dyDescent="0.25">
      <c r="L6403" s="79" t="e">
        <f>VLOOKUP(H6403,'Doctors Data'!$I:$J,2,FALSE)</f>
        <v>#N/A</v>
      </c>
    </row>
    <row r="6404" spans="12:12" x14ac:dyDescent="0.25">
      <c r="L6404" s="79" t="e">
        <f>VLOOKUP(H6404,'Doctors Data'!$I:$J,2,FALSE)</f>
        <v>#N/A</v>
      </c>
    </row>
    <row r="6405" spans="12:12" x14ac:dyDescent="0.25">
      <c r="L6405" s="79" t="e">
        <f>VLOOKUP(H6405,'Doctors Data'!$I:$J,2,FALSE)</f>
        <v>#N/A</v>
      </c>
    </row>
    <row r="6406" spans="12:12" x14ac:dyDescent="0.25">
      <c r="L6406" s="79" t="e">
        <f>VLOOKUP(H6406,'Doctors Data'!$I:$J,2,FALSE)</f>
        <v>#N/A</v>
      </c>
    </row>
    <row r="6407" spans="12:12" x14ac:dyDescent="0.25">
      <c r="L6407" s="79" t="e">
        <f>VLOOKUP(H6407,'Doctors Data'!$I:$J,2,FALSE)</f>
        <v>#N/A</v>
      </c>
    </row>
    <row r="6408" spans="12:12" x14ac:dyDescent="0.25">
      <c r="L6408" s="79" t="e">
        <f>VLOOKUP(H6408,'Doctors Data'!$I:$J,2,FALSE)</f>
        <v>#N/A</v>
      </c>
    </row>
    <row r="6409" spans="12:12" x14ac:dyDescent="0.25">
      <c r="L6409" s="79" t="e">
        <f>VLOOKUP(H6409,'Doctors Data'!$I:$J,2,FALSE)</f>
        <v>#N/A</v>
      </c>
    </row>
    <row r="6410" spans="12:12" x14ac:dyDescent="0.25">
      <c r="L6410" s="79" t="e">
        <f>VLOOKUP(H6410,'Doctors Data'!$I:$J,2,FALSE)</f>
        <v>#N/A</v>
      </c>
    </row>
    <row r="6411" spans="12:12" x14ac:dyDescent="0.25">
      <c r="L6411" s="79" t="e">
        <f>VLOOKUP(H6411,'Doctors Data'!$I:$J,2,FALSE)</f>
        <v>#N/A</v>
      </c>
    </row>
    <row r="6412" spans="12:12" x14ac:dyDescent="0.25">
      <c r="L6412" s="79" t="e">
        <f>VLOOKUP(H6412,'Doctors Data'!$I:$J,2,FALSE)</f>
        <v>#N/A</v>
      </c>
    </row>
    <row r="6413" spans="12:12" x14ac:dyDescent="0.25">
      <c r="L6413" s="79" t="e">
        <f>VLOOKUP(H6413,'Doctors Data'!$I:$J,2,FALSE)</f>
        <v>#N/A</v>
      </c>
    </row>
    <row r="6414" spans="12:12" x14ac:dyDescent="0.25">
      <c r="L6414" s="79" t="e">
        <f>VLOOKUP(H6414,'Doctors Data'!$I:$J,2,FALSE)</f>
        <v>#N/A</v>
      </c>
    </row>
    <row r="6415" spans="12:12" x14ac:dyDescent="0.25">
      <c r="L6415" s="79" t="e">
        <f>VLOOKUP(H6415,'Doctors Data'!$I:$J,2,FALSE)</f>
        <v>#N/A</v>
      </c>
    </row>
    <row r="6416" spans="12:12" x14ac:dyDescent="0.25">
      <c r="L6416" s="79" t="e">
        <f>VLOOKUP(H6416,'Doctors Data'!$I:$J,2,FALSE)</f>
        <v>#N/A</v>
      </c>
    </row>
    <row r="6417" spans="12:12" x14ac:dyDescent="0.25">
      <c r="L6417" s="79" t="e">
        <f>VLOOKUP(H6417,'Doctors Data'!$I:$J,2,FALSE)</f>
        <v>#N/A</v>
      </c>
    </row>
    <row r="6418" spans="12:12" x14ac:dyDescent="0.25">
      <c r="L6418" s="79" t="e">
        <f>VLOOKUP(H6418,'Doctors Data'!$I:$J,2,FALSE)</f>
        <v>#N/A</v>
      </c>
    </row>
    <row r="6419" spans="12:12" x14ac:dyDescent="0.25">
      <c r="L6419" s="79" t="e">
        <f>VLOOKUP(H6419,'Doctors Data'!$I:$J,2,FALSE)</f>
        <v>#N/A</v>
      </c>
    </row>
    <row r="6420" spans="12:12" x14ac:dyDescent="0.25">
      <c r="L6420" s="79" t="e">
        <f>VLOOKUP(H6420,'Doctors Data'!$I:$J,2,FALSE)</f>
        <v>#N/A</v>
      </c>
    </row>
    <row r="6421" spans="12:12" x14ac:dyDescent="0.25">
      <c r="L6421" s="79" t="e">
        <f>VLOOKUP(H6421,'Doctors Data'!$I:$J,2,FALSE)</f>
        <v>#N/A</v>
      </c>
    </row>
    <row r="6422" spans="12:12" x14ac:dyDescent="0.25">
      <c r="L6422" s="79" t="e">
        <f>VLOOKUP(H6422,'Doctors Data'!$I:$J,2,FALSE)</f>
        <v>#N/A</v>
      </c>
    </row>
    <row r="6423" spans="12:12" x14ac:dyDescent="0.25">
      <c r="L6423" s="79" t="e">
        <f>VLOOKUP(H6423,'Doctors Data'!$I:$J,2,FALSE)</f>
        <v>#N/A</v>
      </c>
    </row>
    <row r="6424" spans="12:12" x14ac:dyDescent="0.25">
      <c r="L6424" s="79" t="e">
        <f>VLOOKUP(H6424,'Doctors Data'!$I:$J,2,FALSE)</f>
        <v>#N/A</v>
      </c>
    </row>
    <row r="6425" spans="12:12" x14ac:dyDescent="0.25">
      <c r="L6425" s="79" t="e">
        <f>VLOOKUP(H6425,'Doctors Data'!$I:$J,2,FALSE)</f>
        <v>#N/A</v>
      </c>
    </row>
    <row r="6426" spans="12:12" x14ac:dyDescent="0.25">
      <c r="L6426" s="79" t="e">
        <f>VLOOKUP(H6426,'Doctors Data'!$I:$J,2,FALSE)</f>
        <v>#N/A</v>
      </c>
    </row>
    <row r="6427" spans="12:12" x14ac:dyDescent="0.25">
      <c r="L6427" s="79" t="e">
        <f>VLOOKUP(H6427,'Doctors Data'!$I:$J,2,FALSE)</f>
        <v>#N/A</v>
      </c>
    </row>
    <row r="6428" spans="12:12" x14ac:dyDescent="0.25">
      <c r="L6428" s="79" t="e">
        <f>VLOOKUP(H6428,'Doctors Data'!$I:$J,2,FALSE)</f>
        <v>#N/A</v>
      </c>
    </row>
    <row r="6429" spans="12:12" x14ac:dyDescent="0.25">
      <c r="L6429" s="79" t="e">
        <f>VLOOKUP(H6429,'Doctors Data'!$I:$J,2,FALSE)</f>
        <v>#N/A</v>
      </c>
    </row>
    <row r="6430" spans="12:12" x14ac:dyDescent="0.25">
      <c r="L6430" s="79" t="e">
        <f>VLOOKUP(H6430,'Doctors Data'!$I:$J,2,FALSE)</f>
        <v>#N/A</v>
      </c>
    </row>
    <row r="6431" spans="12:12" x14ac:dyDescent="0.25">
      <c r="L6431" s="79" t="e">
        <f>VLOOKUP(H6431,'Doctors Data'!$I:$J,2,FALSE)</f>
        <v>#N/A</v>
      </c>
    </row>
    <row r="6432" spans="12:12" x14ac:dyDescent="0.25">
      <c r="L6432" s="79" t="e">
        <f>VLOOKUP(H6432,'Doctors Data'!$I:$J,2,FALSE)</f>
        <v>#N/A</v>
      </c>
    </row>
    <row r="6433" spans="12:12" x14ac:dyDescent="0.25">
      <c r="L6433" s="79" t="e">
        <f>VLOOKUP(H6433,'Doctors Data'!$I:$J,2,FALSE)</f>
        <v>#N/A</v>
      </c>
    </row>
    <row r="6434" spans="12:12" x14ac:dyDescent="0.25">
      <c r="L6434" s="79" t="e">
        <f>VLOOKUP(H6434,'Doctors Data'!$I:$J,2,FALSE)</f>
        <v>#N/A</v>
      </c>
    </row>
    <row r="6435" spans="12:12" x14ac:dyDescent="0.25">
      <c r="L6435" s="79" t="e">
        <f>VLOOKUP(H6435,'Doctors Data'!$I:$J,2,FALSE)</f>
        <v>#N/A</v>
      </c>
    </row>
    <row r="6436" spans="12:12" x14ac:dyDescent="0.25">
      <c r="L6436" s="79" t="e">
        <f>VLOOKUP(H6436,'Doctors Data'!$I:$J,2,FALSE)</f>
        <v>#N/A</v>
      </c>
    </row>
    <row r="6437" spans="12:12" x14ac:dyDescent="0.25">
      <c r="L6437" s="79" t="e">
        <f>VLOOKUP(H6437,'Doctors Data'!$I:$J,2,FALSE)</f>
        <v>#N/A</v>
      </c>
    </row>
    <row r="6438" spans="12:12" x14ac:dyDescent="0.25">
      <c r="L6438" s="79" t="e">
        <f>VLOOKUP(H6438,'Doctors Data'!$I:$J,2,FALSE)</f>
        <v>#N/A</v>
      </c>
    </row>
    <row r="6439" spans="12:12" x14ac:dyDescent="0.25">
      <c r="L6439" s="79" t="e">
        <f>VLOOKUP(H6439,'Doctors Data'!$I:$J,2,FALSE)</f>
        <v>#N/A</v>
      </c>
    </row>
    <row r="6440" spans="12:12" x14ac:dyDescent="0.25">
      <c r="L6440" s="79" t="e">
        <f>VLOOKUP(H6440,'Doctors Data'!$I:$J,2,FALSE)</f>
        <v>#N/A</v>
      </c>
    </row>
    <row r="6441" spans="12:12" x14ac:dyDescent="0.25">
      <c r="L6441" s="79" t="e">
        <f>VLOOKUP(H6441,'Doctors Data'!$I:$J,2,FALSE)</f>
        <v>#N/A</v>
      </c>
    </row>
    <row r="6442" spans="12:12" x14ac:dyDescent="0.25">
      <c r="L6442" s="79" t="e">
        <f>VLOOKUP(H6442,'Doctors Data'!$I:$J,2,FALSE)</f>
        <v>#N/A</v>
      </c>
    </row>
    <row r="6443" spans="12:12" x14ac:dyDescent="0.25">
      <c r="L6443" s="79" t="e">
        <f>VLOOKUP(H6443,'Doctors Data'!$I:$J,2,FALSE)</f>
        <v>#N/A</v>
      </c>
    </row>
    <row r="6444" spans="12:12" x14ac:dyDescent="0.25">
      <c r="L6444" s="79" t="e">
        <f>VLOOKUP(H6444,'Doctors Data'!$I:$J,2,FALSE)</f>
        <v>#N/A</v>
      </c>
    </row>
    <row r="6445" spans="12:12" x14ac:dyDescent="0.25">
      <c r="L6445" s="79" t="e">
        <f>VLOOKUP(H6445,'Doctors Data'!$I:$J,2,FALSE)</f>
        <v>#N/A</v>
      </c>
    </row>
    <row r="6446" spans="12:12" x14ac:dyDescent="0.25">
      <c r="L6446" s="79" t="e">
        <f>VLOOKUP(H6446,'Doctors Data'!$I:$J,2,FALSE)</f>
        <v>#N/A</v>
      </c>
    </row>
    <row r="6447" spans="12:12" x14ac:dyDescent="0.25">
      <c r="L6447" s="79" t="e">
        <f>VLOOKUP(H6447,'Doctors Data'!$I:$J,2,FALSE)</f>
        <v>#N/A</v>
      </c>
    </row>
    <row r="6448" spans="12:12" x14ac:dyDescent="0.25">
      <c r="L6448" s="79" t="e">
        <f>VLOOKUP(H6448,'Doctors Data'!$I:$J,2,FALSE)</f>
        <v>#N/A</v>
      </c>
    </row>
    <row r="6449" spans="12:12" x14ac:dyDescent="0.25">
      <c r="L6449" s="79" t="e">
        <f>VLOOKUP(H6449,'Doctors Data'!$I:$J,2,FALSE)</f>
        <v>#N/A</v>
      </c>
    </row>
    <row r="6450" spans="12:12" x14ac:dyDescent="0.25">
      <c r="L6450" s="79" t="e">
        <f>VLOOKUP(H6450,'Doctors Data'!$I:$J,2,FALSE)</f>
        <v>#N/A</v>
      </c>
    </row>
    <row r="6451" spans="12:12" x14ac:dyDescent="0.25">
      <c r="L6451" s="79" t="e">
        <f>VLOOKUP(H6451,'Doctors Data'!$I:$J,2,FALSE)</f>
        <v>#N/A</v>
      </c>
    </row>
    <row r="6452" spans="12:12" x14ac:dyDescent="0.25">
      <c r="L6452" s="79" t="e">
        <f>VLOOKUP(H6452,'Doctors Data'!$I:$J,2,FALSE)</f>
        <v>#N/A</v>
      </c>
    </row>
    <row r="6453" spans="12:12" x14ac:dyDescent="0.25">
      <c r="L6453" s="79" t="e">
        <f>VLOOKUP(H6453,'Doctors Data'!$I:$J,2,FALSE)</f>
        <v>#N/A</v>
      </c>
    </row>
    <row r="6454" spans="12:12" x14ac:dyDescent="0.25">
      <c r="L6454" s="79" t="e">
        <f>VLOOKUP(H6454,'Doctors Data'!$I:$J,2,FALSE)</f>
        <v>#N/A</v>
      </c>
    </row>
    <row r="6455" spans="12:12" x14ac:dyDescent="0.25">
      <c r="L6455" s="79" t="e">
        <f>VLOOKUP(H6455,'Doctors Data'!$I:$J,2,FALSE)</f>
        <v>#N/A</v>
      </c>
    </row>
    <row r="6456" spans="12:12" x14ac:dyDescent="0.25">
      <c r="L6456" s="79" t="e">
        <f>VLOOKUP(H6456,'Doctors Data'!$I:$J,2,FALSE)</f>
        <v>#N/A</v>
      </c>
    </row>
    <row r="6457" spans="12:12" x14ac:dyDescent="0.25">
      <c r="L6457" s="79" t="e">
        <f>VLOOKUP(H6457,'Doctors Data'!$I:$J,2,FALSE)</f>
        <v>#N/A</v>
      </c>
    </row>
    <row r="6458" spans="12:12" x14ac:dyDescent="0.25">
      <c r="L6458" s="79" t="e">
        <f>VLOOKUP(H6458,'Doctors Data'!$I:$J,2,FALSE)</f>
        <v>#N/A</v>
      </c>
    </row>
    <row r="6459" spans="12:12" x14ac:dyDescent="0.25">
      <c r="L6459" s="79" t="e">
        <f>VLOOKUP(H6459,'Doctors Data'!$I:$J,2,FALSE)</f>
        <v>#N/A</v>
      </c>
    </row>
    <row r="6460" spans="12:12" x14ac:dyDescent="0.25">
      <c r="L6460" s="79" t="e">
        <f>VLOOKUP(H6460,'Doctors Data'!$I:$J,2,FALSE)</f>
        <v>#N/A</v>
      </c>
    </row>
    <row r="6461" spans="12:12" x14ac:dyDescent="0.25">
      <c r="L6461" s="79" t="e">
        <f>VLOOKUP(H6461,'Doctors Data'!$I:$J,2,FALSE)</f>
        <v>#N/A</v>
      </c>
    </row>
    <row r="6462" spans="12:12" x14ac:dyDescent="0.25">
      <c r="L6462" s="79" t="e">
        <f>VLOOKUP(H6462,'Doctors Data'!$I:$J,2,FALSE)</f>
        <v>#N/A</v>
      </c>
    </row>
    <row r="6463" spans="12:12" x14ac:dyDescent="0.25">
      <c r="L6463" s="79" t="e">
        <f>VLOOKUP(H6463,'Doctors Data'!$I:$J,2,FALSE)</f>
        <v>#N/A</v>
      </c>
    </row>
    <row r="6464" spans="12:12" x14ac:dyDescent="0.25">
      <c r="L6464" s="79" t="e">
        <f>VLOOKUP(H6464,'Doctors Data'!$I:$J,2,FALSE)</f>
        <v>#N/A</v>
      </c>
    </row>
    <row r="6465" spans="12:12" x14ac:dyDescent="0.25">
      <c r="L6465" s="79" t="e">
        <f>VLOOKUP(H6465,'Doctors Data'!$I:$J,2,FALSE)</f>
        <v>#N/A</v>
      </c>
    </row>
    <row r="6466" spans="12:12" x14ac:dyDescent="0.25">
      <c r="L6466" s="79" t="e">
        <f>VLOOKUP(H6466,'Doctors Data'!$I:$J,2,FALSE)</f>
        <v>#N/A</v>
      </c>
    </row>
    <row r="6467" spans="12:12" x14ac:dyDescent="0.25">
      <c r="L6467" s="79" t="e">
        <f>VLOOKUP(H6467,'Doctors Data'!$I:$J,2,FALSE)</f>
        <v>#N/A</v>
      </c>
    </row>
    <row r="6468" spans="12:12" x14ac:dyDescent="0.25">
      <c r="L6468" s="79" t="e">
        <f>VLOOKUP(H6468,'Doctors Data'!$I:$J,2,FALSE)</f>
        <v>#N/A</v>
      </c>
    </row>
    <row r="6469" spans="12:12" x14ac:dyDescent="0.25">
      <c r="L6469" s="79" t="e">
        <f>VLOOKUP(H6469,'Doctors Data'!$I:$J,2,FALSE)</f>
        <v>#N/A</v>
      </c>
    </row>
    <row r="6470" spans="12:12" x14ac:dyDescent="0.25">
      <c r="L6470" s="79" t="e">
        <f>VLOOKUP(H6470,'Doctors Data'!$I:$J,2,FALSE)</f>
        <v>#N/A</v>
      </c>
    </row>
    <row r="6471" spans="12:12" x14ac:dyDescent="0.25">
      <c r="L6471" s="79" t="e">
        <f>VLOOKUP(H6471,'Doctors Data'!$I:$J,2,FALSE)</f>
        <v>#N/A</v>
      </c>
    </row>
    <row r="6472" spans="12:12" x14ac:dyDescent="0.25">
      <c r="L6472" s="79" t="e">
        <f>VLOOKUP(H6472,'Doctors Data'!$I:$J,2,FALSE)</f>
        <v>#N/A</v>
      </c>
    </row>
    <row r="6473" spans="12:12" x14ac:dyDescent="0.25">
      <c r="L6473" s="79" t="e">
        <f>VLOOKUP(H6473,'Doctors Data'!$I:$J,2,FALSE)</f>
        <v>#N/A</v>
      </c>
    </row>
    <row r="6474" spans="12:12" x14ac:dyDescent="0.25">
      <c r="L6474" s="79" t="e">
        <f>VLOOKUP(H6474,'Doctors Data'!$I:$J,2,FALSE)</f>
        <v>#N/A</v>
      </c>
    </row>
    <row r="6475" spans="12:12" x14ac:dyDescent="0.25">
      <c r="L6475" s="79" t="e">
        <f>VLOOKUP(H6475,'Doctors Data'!$I:$J,2,FALSE)</f>
        <v>#N/A</v>
      </c>
    </row>
    <row r="6476" spans="12:12" x14ac:dyDescent="0.25">
      <c r="L6476" s="79" t="e">
        <f>VLOOKUP(H6476,'Doctors Data'!$I:$J,2,FALSE)</f>
        <v>#N/A</v>
      </c>
    </row>
    <row r="6477" spans="12:12" x14ac:dyDescent="0.25">
      <c r="L6477" s="79" t="e">
        <f>VLOOKUP(H6477,'Doctors Data'!$I:$J,2,FALSE)</f>
        <v>#N/A</v>
      </c>
    </row>
    <row r="6478" spans="12:12" x14ac:dyDescent="0.25">
      <c r="L6478" s="79" t="e">
        <f>VLOOKUP(H6478,'Doctors Data'!$I:$J,2,FALSE)</f>
        <v>#N/A</v>
      </c>
    </row>
    <row r="6479" spans="12:12" x14ac:dyDescent="0.25">
      <c r="L6479" s="79" t="e">
        <f>VLOOKUP(H6479,'Doctors Data'!$I:$J,2,FALSE)</f>
        <v>#N/A</v>
      </c>
    </row>
    <row r="6480" spans="12:12" x14ac:dyDescent="0.25">
      <c r="L6480" s="79" t="e">
        <f>VLOOKUP(H6480,'Doctors Data'!$I:$J,2,FALSE)</f>
        <v>#N/A</v>
      </c>
    </row>
    <row r="6481" spans="12:12" x14ac:dyDescent="0.25">
      <c r="L6481" s="79" t="e">
        <f>VLOOKUP(H6481,'Doctors Data'!$I:$J,2,FALSE)</f>
        <v>#N/A</v>
      </c>
    </row>
    <row r="6482" spans="12:12" x14ac:dyDescent="0.25">
      <c r="L6482" s="79" t="e">
        <f>VLOOKUP(H6482,'Doctors Data'!$I:$J,2,FALSE)</f>
        <v>#N/A</v>
      </c>
    </row>
    <row r="6483" spans="12:12" x14ac:dyDescent="0.25">
      <c r="L6483" s="79" t="e">
        <f>VLOOKUP(H6483,'Doctors Data'!$I:$J,2,FALSE)</f>
        <v>#N/A</v>
      </c>
    </row>
    <row r="6484" spans="12:12" x14ac:dyDescent="0.25">
      <c r="L6484" s="79" t="e">
        <f>VLOOKUP(H6484,'Doctors Data'!$I:$J,2,FALSE)</f>
        <v>#N/A</v>
      </c>
    </row>
    <row r="6485" spans="12:12" x14ac:dyDescent="0.25">
      <c r="L6485" s="79" t="e">
        <f>VLOOKUP(H6485,'Doctors Data'!$I:$J,2,FALSE)</f>
        <v>#N/A</v>
      </c>
    </row>
    <row r="6486" spans="12:12" x14ac:dyDescent="0.25">
      <c r="L6486" s="79" t="e">
        <f>VLOOKUP(H6486,'Doctors Data'!$I:$J,2,FALSE)</f>
        <v>#N/A</v>
      </c>
    </row>
    <row r="6487" spans="12:12" x14ac:dyDescent="0.25">
      <c r="L6487" s="79" t="e">
        <f>VLOOKUP(H6487,'Doctors Data'!$I:$J,2,FALSE)</f>
        <v>#N/A</v>
      </c>
    </row>
    <row r="6488" spans="12:12" x14ac:dyDescent="0.25">
      <c r="L6488" s="79" t="e">
        <f>VLOOKUP(H6488,'Doctors Data'!$I:$J,2,FALSE)</f>
        <v>#N/A</v>
      </c>
    </row>
    <row r="6489" spans="12:12" x14ac:dyDescent="0.25">
      <c r="L6489" s="79" t="e">
        <f>VLOOKUP(H6489,'Doctors Data'!$I:$J,2,FALSE)</f>
        <v>#N/A</v>
      </c>
    </row>
    <row r="6490" spans="12:12" x14ac:dyDescent="0.25">
      <c r="L6490" s="79" t="e">
        <f>VLOOKUP(H6490,'Doctors Data'!$I:$J,2,FALSE)</f>
        <v>#N/A</v>
      </c>
    </row>
    <row r="6491" spans="12:12" x14ac:dyDescent="0.25">
      <c r="L6491" s="79" t="e">
        <f>VLOOKUP(H6491,'Doctors Data'!$I:$J,2,FALSE)</f>
        <v>#N/A</v>
      </c>
    </row>
    <row r="6492" spans="12:12" x14ac:dyDescent="0.25">
      <c r="L6492" s="79" t="e">
        <f>VLOOKUP(H6492,'Doctors Data'!$I:$J,2,FALSE)</f>
        <v>#N/A</v>
      </c>
    </row>
    <row r="6493" spans="12:12" x14ac:dyDescent="0.25">
      <c r="L6493" s="79" t="e">
        <f>VLOOKUP(H6493,'Doctors Data'!$I:$J,2,FALSE)</f>
        <v>#N/A</v>
      </c>
    </row>
    <row r="6494" spans="12:12" x14ac:dyDescent="0.25">
      <c r="L6494" s="79" t="e">
        <f>VLOOKUP(H6494,'Doctors Data'!$I:$J,2,FALSE)</f>
        <v>#N/A</v>
      </c>
    </row>
    <row r="6495" spans="12:12" x14ac:dyDescent="0.25">
      <c r="L6495" s="79" t="e">
        <f>VLOOKUP(H6495,'Doctors Data'!$I:$J,2,FALSE)</f>
        <v>#N/A</v>
      </c>
    </row>
    <row r="6496" spans="12:12" x14ac:dyDescent="0.25">
      <c r="L6496" s="79" t="e">
        <f>VLOOKUP(H6496,'Doctors Data'!$I:$J,2,FALSE)</f>
        <v>#N/A</v>
      </c>
    </row>
    <row r="6497" spans="12:12" x14ac:dyDescent="0.25">
      <c r="L6497" s="79" t="e">
        <f>VLOOKUP(H6497,'Doctors Data'!$I:$J,2,FALSE)</f>
        <v>#N/A</v>
      </c>
    </row>
    <row r="6498" spans="12:12" x14ac:dyDescent="0.25">
      <c r="L6498" s="79" t="e">
        <f>VLOOKUP(H6498,'Doctors Data'!$I:$J,2,FALSE)</f>
        <v>#N/A</v>
      </c>
    </row>
    <row r="6499" spans="12:12" x14ac:dyDescent="0.25">
      <c r="L6499" s="79" t="e">
        <f>VLOOKUP(H6499,'Doctors Data'!$I:$J,2,FALSE)</f>
        <v>#N/A</v>
      </c>
    </row>
    <row r="6500" spans="12:12" x14ac:dyDescent="0.25">
      <c r="L6500" s="79" t="e">
        <f>VLOOKUP(H6500,'Doctors Data'!$I:$J,2,FALSE)</f>
        <v>#N/A</v>
      </c>
    </row>
    <row r="6501" spans="12:12" x14ac:dyDescent="0.25">
      <c r="L6501" s="79" t="e">
        <f>VLOOKUP(H6501,'Doctors Data'!$I:$J,2,FALSE)</f>
        <v>#N/A</v>
      </c>
    </row>
    <row r="6502" spans="12:12" x14ac:dyDescent="0.25">
      <c r="L6502" s="79" t="e">
        <f>VLOOKUP(H6502,'Doctors Data'!$I:$J,2,FALSE)</f>
        <v>#N/A</v>
      </c>
    </row>
    <row r="6503" spans="12:12" x14ac:dyDescent="0.25">
      <c r="L6503" s="79" t="e">
        <f>VLOOKUP(H6503,'Doctors Data'!$I:$J,2,FALSE)</f>
        <v>#N/A</v>
      </c>
    </row>
    <row r="6504" spans="12:12" x14ac:dyDescent="0.25">
      <c r="L6504" s="79" t="e">
        <f>VLOOKUP(H6504,'Doctors Data'!$I:$J,2,FALSE)</f>
        <v>#N/A</v>
      </c>
    </row>
    <row r="6505" spans="12:12" x14ac:dyDescent="0.25">
      <c r="L6505" s="79" t="e">
        <f>VLOOKUP(H6505,'Doctors Data'!$I:$J,2,FALSE)</f>
        <v>#N/A</v>
      </c>
    </row>
    <row r="6506" spans="12:12" x14ac:dyDescent="0.25">
      <c r="L6506" s="79" t="e">
        <f>VLOOKUP(H6506,'Doctors Data'!$I:$J,2,FALSE)</f>
        <v>#N/A</v>
      </c>
    </row>
    <row r="6507" spans="12:12" x14ac:dyDescent="0.25">
      <c r="L6507" s="79" t="e">
        <f>VLOOKUP(H6507,'Doctors Data'!$I:$J,2,FALSE)</f>
        <v>#N/A</v>
      </c>
    </row>
    <row r="6508" spans="12:12" x14ac:dyDescent="0.25">
      <c r="L6508" s="79" t="e">
        <f>VLOOKUP(H6508,'Doctors Data'!$I:$J,2,FALSE)</f>
        <v>#N/A</v>
      </c>
    </row>
    <row r="6509" spans="12:12" x14ac:dyDescent="0.25">
      <c r="L6509" s="79" t="e">
        <f>VLOOKUP(H6509,'Doctors Data'!$I:$J,2,FALSE)</f>
        <v>#N/A</v>
      </c>
    </row>
    <row r="6510" spans="12:12" x14ac:dyDescent="0.25">
      <c r="L6510" s="79" t="e">
        <f>VLOOKUP(H6510,'Doctors Data'!$I:$J,2,FALSE)</f>
        <v>#N/A</v>
      </c>
    </row>
    <row r="6511" spans="12:12" x14ac:dyDescent="0.25">
      <c r="L6511" s="79" t="e">
        <f>VLOOKUP(H6511,'Doctors Data'!$I:$J,2,FALSE)</f>
        <v>#N/A</v>
      </c>
    </row>
    <row r="6512" spans="12:12" x14ac:dyDescent="0.25">
      <c r="L6512" s="79" t="e">
        <f>VLOOKUP(H6512,'Doctors Data'!$I:$J,2,FALSE)</f>
        <v>#N/A</v>
      </c>
    </row>
    <row r="6513" spans="12:12" x14ac:dyDescent="0.25">
      <c r="L6513" s="79" t="e">
        <f>VLOOKUP(H6513,'Doctors Data'!$I:$J,2,FALSE)</f>
        <v>#N/A</v>
      </c>
    </row>
    <row r="6514" spans="12:12" x14ac:dyDescent="0.25">
      <c r="L6514" s="79" t="e">
        <f>VLOOKUP(H6514,'Doctors Data'!$I:$J,2,FALSE)</f>
        <v>#N/A</v>
      </c>
    </row>
    <row r="6515" spans="12:12" x14ac:dyDescent="0.25">
      <c r="L6515" s="79" t="e">
        <f>VLOOKUP(H6515,'Doctors Data'!$I:$J,2,FALSE)</f>
        <v>#N/A</v>
      </c>
    </row>
    <row r="6516" spans="12:12" x14ac:dyDescent="0.25">
      <c r="L6516" s="79" t="e">
        <f>VLOOKUP(H6516,'Doctors Data'!$I:$J,2,FALSE)</f>
        <v>#N/A</v>
      </c>
    </row>
    <row r="6517" spans="12:12" x14ac:dyDescent="0.25">
      <c r="L6517" s="79" t="e">
        <f>VLOOKUP(H6517,'Doctors Data'!$I:$J,2,FALSE)</f>
        <v>#N/A</v>
      </c>
    </row>
    <row r="6518" spans="12:12" x14ac:dyDescent="0.25">
      <c r="L6518" s="79" t="e">
        <f>VLOOKUP(H6518,'Doctors Data'!$I:$J,2,FALSE)</f>
        <v>#N/A</v>
      </c>
    </row>
    <row r="6519" spans="12:12" x14ac:dyDescent="0.25">
      <c r="L6519" s="79" t="e">
        <f>VLOOKUP(H6519,'Doctors Data'!$I:$J,2,FALSE)</f>
        <v>#N/A</v>
      </c>
    </row>
    <row r="6520" spans="12:12" x14ac:dyDescent="0.25">
      <c r="L6520" s="79" t="e">
        <f>VLOOKUP(H6520,'Doctors Data'!$I:$J,2,FALSE)</f>
        <v>#N/A</v>
      </c>
    </row>
    <row r="6521" spans="12:12" x14ac:dyDescent="0.25">
      <c r="L6521" s="79" t="e">
        <f>VLOOKUP(H6521,'Doctors Data'!$I:$J,2,FALSE)</f>
        <v>#N/A</v>
      </c>
    </row>
    <row r="6522" spans="12:12" x14ac:dyDescent="0.25">
      <c r="L6522" s="79" t="e">
        <f>VLOOKUP(H6522,'Doctors Data'!$I:$J,2,FALSE)</f>
        <v>#N/A</v>
      </c>
    </row>
    <row r="6523" spans="12:12" x14ac:dyDescent="0.25">
      <c r="L6523" s="79" t="e">
        <f>VLOOKUP(H6523,'Doctors Data'!$I:$J,2,FALSE)</f>
        <v>#N/A</v>
      </c>
    </row>
    <row r="6524" spans="12:12" x14ac:dyDescent="0.25">
      <c r="L6524" s="79" t="e">
        <f>VLOOKUP(H6524,'Doctors Data'!$I:$J,2,FALSE)</f>
        <v>#N/A</v>
      </c>
    </row>
    <row r="6525" spans="12:12" x14ac:dyDescent="0.25">
      <c r="L6525" s="79" t="e">
        <f>VLOOKUP(H6525,'Doctors Data'!$I:$J,2,FALSE)</f>
        <v>#N/A</v>
      </c>
    </row>
    <row r="6526" spans="12:12" x14ac:dyDescent="0.25">
      <c r="L6526" s="79" t="e">
        <f>VLOOKUP(H6526,'Doctors Data'!$I:$J,2,FALSE)</f>
        <v>#N/A</v>
      </c>
    </row>
    <row r="6527" spans="12:12" x14ac:dyDescent="0.25">
      <c r="L6527" s="79" t="e">
        <f>VLOOKUP(H6527,'Doctors Data'!$I:$J,2,FALSE)</f>
        <v>#N/A</v>
      </c>
    </row>
    <row r="6528" spans="12:12" x14ac:dyDescent="0.25">
      <c r="L6528" s="79" t="e">
        <f>VLOOKUP(H6528,'Doctors Data'!$I:$J,2,FALSE)</f>
        <v>#N/A</v>
      </c>
    </row>
    <row r="6529" spans="12:12" x14ac:dyDescent="0.25">
      <c r="L6529" s="79" t="e">
        <f>VLOOKUP(H6529,'Doctors Data'!$I:$J,2,FALSE)</f>
        <v>#N/A</v>
      </c>
    </row>
    <row r="6530" spans="12:12" x14ac:dyDescent="0.25">
      <c r="L6530" s="79" t="e">
        <f>VLOOKUP(H6530,'Doctors Data'!$I:$J,2,FALSE)</f>
        <v>#N/A</v>
      </c>
    </row>
    <row r="6531" spans="12:12" x14ac:dyDescent="0.25">
      <c r="L6531" s="79" t="e">
        <f>VLOOKUP(H6531,'Doctors Data'!$I:$J,2,FALSE)</f>
        <v>#N/A</v>
      </c>
    </row>
    <row r="6532" spans="12:12" x14ac:dyDescent="0.25">
      <c r="L6532" s="79" t="e">
        <f>VLOOKUP(H6532,'Doctors Data'!$I:$J,2,FALSE)</f>
        <v>#N/A</v>
      </c>
    </row>
    <row r="6533" spans="12:12" x14ac:dyDescent="0.25">
      <c r="L6533" s="79" t="e">
        <f>VLOOKUP(H6533,'Doctors Data'!$I:$J,2,FALSE)</f>
        <v>#N/A</v>
      </c>
    </row>
    <row r="6534" spans="12:12" x14ac:dyDescent="0.25">
      <c r="L6534" s="79" t="e">
        <f>VLOOKUP(H6534,'Doctors Data'!$I:$J,2,FALSE)</f>
        <v>#N/A</v>
      </c>
    </row>
    <row r="6535" spans="12:12" x14ac:dyDescent="0.25">
      <c r="L6535" s="79" t="e">
        <f>VLOOKUP(H6535,'Doctors Data'!$I:$J,2,FALSE)</f>
        <v>#N/A</v>
      </c>
    </row>
    <row r="6536" spans="12:12" x14ac:dyDescent="0.25">
      <c r="L6536" s="79" t="e">
        <f>VLOOKUP(H6536,'Doctors Data'!$I:$J,2,FALSE)</f>
        <v>#N/A</v>
      </c>
    </row>
    <row r="6537" spans="12:12" x14ac:dyDescent="0.25">
      <c r="L6537" s="79" t="e">
        <f>VLOOKUP(H6537,'Doctors Data'!$I:$J,2,FALSE)</f>
        <v>#N/A</v>
      </c>
    </row>
    <row r="6538" spans="12:12" x14ac:dyDescent="0.25">
      <c r="L6538" s="79" t="e">
        <f>VLOOKUP(H6538,'Doctors Data'!$I:$J,2,FALSE)</f>
        <v>#N/A</v>
      </c>
    </row>
    <row r="6539" spans="12:12" x14ac:dyDescent="0.25">
      <c r="L6539" s="79" t="e">
        <f>VLOOKUP(H6539,'Doctors Data'!$I:$J,2,FALSE)</f>
        <v>#N/A</v>
      </c>
    </row>
    <row r="6540" spans="12:12" x14ac:dyDescent="0.25">
      <c r="L6540" s="79" t="e">
        <f>VLOOKUP(H6540,'Doctors Data'!$I:$J,2,FALSE)</f>
        <v>#N/A</v>
      </c>
    </row>
    <row r="6541" spans="12:12" x14ac:dyDescent="0.25">
      <c r="L6541" s="79" t="e">
        <f>VLOOKUP(H6541,'Doctors Data'!$I:$J,2,FALSE)</f>
        <v>#N/A</v>
      </c>
    </row>
    <row r="6542" spans="12:12" x14ac:dyDescent="0.25">
      <c r="L6542" s="79" t="e">
        <f>VLOOKUP(H6542,'Doctors Data'!$I:$J,2,FALSE)</f>
        <v>#N/A</v>
      </c>
    </row>
    <row r="6543" spans="12:12" x14ac:dyDescent="0.25">
      <c r="L6543" s="79" t="e">
        <f>VLOOKUP(H6543,'Doctors Data'!$I:$J,2,FALSE)</f>
        <v>#N/A</v>
      </c>
    </row>
    <row r="6544" spans="12:12" x14ac:dyDescent="0.25">
      <c r="L6544" s="79" t="e">
        <f>VLOOKUP(H6544,'Doctors Data'!$I:$J,2,FALSE)</f>
        <v>#N/A</v>
      </c>
    </row>
    <row r="6545" spans="12:12" x14ac:dyDescent="0.25">
      <c r="L6545" s="79" t="e">
        <f>VLOOKUP(H6545,'Doctors Data'!$I:$J,2,FALSE)</f>
        <v>#N/A</v>
      </c>
    </row>
    <row r="6546" spans="12:12" x14ac:dyDescent="0.25">
      <c r="L6546" s="79" t="e">
        <f>VLOOKUP(H6546,'Doctors Data'!$I:$J,2,FALSE)</f>
        <v>#N/A</v>
      </c>
    </row>
    <row r="6547" spans="12:12" x14ac:dyDescent="0.25">
      <c r="L6547" s="79" t="e">
        <f>VLOOKUP(H6547,'Doctors Data'!$I:$J,2,FALSE)</f>
        <v>#N/A</v>
      </c>
    </row>
    <row r="6548" spans="12:12" x14ac:dyDescent="0.25">
      <c r="L6548" s="79" t="e">
        <f>VLOOKUP(H6548,'Doctors Data'!$I:$J,2,FALSE)</f>
        <v>#N/A</v>
      </c>
    </row>
    <row r="6549" spans="12:12" x14ac:dyDescent="0.25">
      <c r="L6549" s="79" t="e">
        <f>VLOOKUP(H6549,'Doctors Data'!$I:$J,2,FALSE)</f>
        <v>#N/A</v>
      </c>
    </row>
    <row r="6550" spans="12:12" x14ac:dyDescent="0.25">
      <c r="L6550" s="79" t="e">
        <f>VLOOKUP(H6550,'Doctors Data'!$I:$J,2,FALSE)</f>
        <v>#N/A</v>
      </c>
    </row>
    <row r="6551" spans="12:12" x14ac:dyDescent="0.25">
      <c r="L6551" s="79" t="e">
        <f>VLOOKUP(H6551,'Doctors Data'!$I:$J,2,FALSE)</f>
        <v>#N/A</v>
      </c>
    </row>
    <row r="6552" spans="12:12" x14ac:dyDescent="0.25">
      <c r="L6552" s="79" t="e">
        <f>VLOOKUP(H6552,'Doctors Data'!$I:$J,2,FALSE)</f>
        <v>#N/A</v>
      </c>
    </row>
    <row r="6553" spans="12:12" x14ac:dyDescent="0.25">
      <c r="L6553" s="79" t="e">
        <f>VLOOKUP(H6553,'Doctors Data'!$I:$J,2,FALSE)</f>
        <v>#N/A</v>
      </c>
    </row>
    <row r="6554" spans="12:12" x14ac:dyDescent="0.25">
      <c r="L6554" s="79" t="e">
        <f>VLOOKUP(H6554,'Doctors Data'!$I:$J,2,FALSE)</f>
        <v>#N/A</v>
      </c>
    </row>
    <row r="6555" spans="12:12" x14ac:dyDescent="0.25">
      <c r="L6555" s="79" t="e">
        <f>VLOOKUP(H6555,'Doctors Data'!$I:$J,2,FALSE)</f>
        <v>#N/A</v>
      </c>
    </row>
    <row r="6556" spans="12:12" x14ac:dyDescent="0.25">
      <c r="L6556" s="79" t="e">
        <f>VLOOKUP(H6556,'Doctors Data'!$I:$J,2,FALSE)</f>
        <v>#N/A</v>
      </c>
    </row>
    <row r="6557" spans="12:12" x14ac:dyDescent="0.25">
      <c r="L6557" s="79" t="e">
        <f>VLOOKUP(H6557,'Doctors Data'!$I:$J,2,FALSE)</f>
        <v>#N/A</v>
      </c>
    </row>
    <row r="6558" spans="12:12" x14ac:dyDescent="0.25">
      <c r="L6558" s="79" t="e">
        <f>VLOOKUP(H6558,'Doctors Data'!$I:$J,2,FALSE)</f>
        <v>#N/A</v>
      </c>
    </row>
    <row r="6559" spans="12:12" x14ac:dyDescent="0.25">
      <c r="L6559" s="79" t="e">
        <f>VLOOKUP(H6559,'Doctors Data'!$I:$J,2,FALSE)</f>
        <v>#N/A</v>
      </c>
    </row>
    <row r="6560" spans="12:12" x14ac:dyDescent="0.25">
      <c r="L6560" s="79" t="e">
        <f>VLOOKUP(H6560,'Doctors Data'!$I:$J,2,FALSE)</f>
        <v>#N/A</v>
      </c>
    </row>
    <row r="6561" spans="12:12" x14ac:dyDescent="0.25">
      <c r="L6561" s="79" t="e">
        <f>VLOOKUP(H6561,'Doctors Data'!$I:$J,2,FALSE)</f>
        <v>#N/A</v>
      </c>
    </row>
    <row r="6562" spans="12:12" x14ac:dyDescent="0.25">
      <c r="L6562" s="79" t="e">
        <f>VLOOKUP(H6562,'Doctors Data'!$I:$J,2,FALSE)</f>
        <v>#N/A</v>
      </c>
    </row>
    <row r="6563" spans="12:12" x14ac:dyDescent="0.25">
      <c r="L6563" s="79" t="e">
        <f>VLOOKUP(H6563,'Doctors Data'!$I:$J,2,FALSE)</f>
        <v>#N/A</v>
      </c>
    </row>
    <row r="6564" spans="12:12" x14ac:dyDescent="0.25">
      <c r="L6564" s="79" t="e">
        <f>VLOOKUP(H6564,'Doctors Data'!$I:$J,2,FALSE)</f>
        <v>#N/A</v>
      </c>
    </row>
    <row r="6565" spans="12:12" x14ac:dyDescent="0.25">
      <c r="L6565" s="79" t="e">
        <f>VLOOKUP(H6565,'Doctors Data'!$I:$J,2,FALSE)</f>
        <v>#N/A</v>
      </c>
    </row>
    <row r="6566" spans="12:12" x14ac:dyDescent="0.25">
      <c r="L6566" s="79" t="e">
        <f>VLOOKUP(H6566,'Doctors Data'!$I:$J,2,FALSE)</f>
        <v>#N/A</v>
      </c>
    </row>
    <row r="6567" spans="12:12" x14ac:dyDescent="0.25">
      <c r="L6567" s="79" t="e">
        <f>VLOOKUP(H6567,'Doctors Data'!$I:$J,2,FALSE)</f>
        <v>#N/A</v>
      </c>
    </row>
    <row r="6568" spans="12:12" x14ac:dyDescent="0.25">
      <c r="L6568" s="79" t="e">
        <f>VLOOKUP(H6568,'Doctors Data'!$I:$J,2,FALSE)</f>
        <v>#N/A</v>
      </c>
    </row>
    <row r="6569" spans="12:12" x14ac:dyDescent="0.25">
      <c r="L6569" s="79" t="e">
        <f>VLOOKUP(H6569,'Doctors Data'!$I:$J,2,FALSE)</f>
        <v>#N/A</v>
      </c>
    </row>
    <row r="6570" spans="12:12" x14ac:dyDescent="0.25">
      <c r="L6570" s="79" t="e">
        <f>VLOOKUP(H6570,'Doctors Data'!$I:$J,2,FALSE)</f>
        <v>#N/A</v>
      </c>
    </row>
    <row r="6571" spans="12:12" x14ac:dyDescent="0.25">
      <c r="L6571" s="79" t="e">
        <f>VLOOKUP(H6571,'Doctors Data'!$I:$J,2,FALSE)</f>
        <v>#N/A</v>
      </c>
    </row>
    <row r="6572" spans="12:12" x14ac:dyDescent="0.25">
      <c r="L6572" s="79" t="e">
        <f>VLOOKUP(H6572,'Doctors Data'!$I:$J,2,FALSE)</f>
        <v>#N/A</v>
      </c>
    </row>
    <row r="6573" spans="12:12" x14ac:dyDescent="0.25">
      <c r="L6573" s="79" t="e">
        <f>VLOOKUP(H6573,'Doctors Data'!$I:$J,2,FALSE)</f>
        <v>#N/A</v>
      </c>
    </row>
    <row r="6574" spans="12:12" x14ac:dyDescent="0.25">
      <c r="L6574" s="79" t="e">
        <f>VLOOKUP(H6574,'Doctors Data'!$I:$J,2,FALSE)</f>
        <v>#N/A</v>
      </c>
    </row>
    <row r="6575" spans="12:12" x14ac:dyDescent="0.25">
      <c r="L6575" s="79" t="e">
        <f>VLOOKUP(H6575,'Doctors Data'!$I:$J,2,FALSE)</f>
        <v>#N/A</v>
      </c>
    </row>
    <row r="6576" spans="12:12" x14ac:dyDescent="0.25">
      <c r="L6576" s="79" t="e">
        <f>VLOOKUP(H6576,'Doctors Data'!$I:$J,2,FALSE)</f>
        <v>#N/A</v>
      </c>
    </row>
    <row r="6577" spans="12:12" x14ac:dyDescent="0.25">
      <c r="L6577" s="79" t="e">
        <f>VLOOKUP(H6577,'Doctors Data'!$I:$J,2,FALSE)</f>
        <v>#N/A</v>
      </c>
    </row>
    <row r="6578" spans="12:12" x14ac:dyDescent="0.25">
      <c r="L6578" s="79" t="e">
        <f>VLOOKUP(H6578,'Doctors Data'!$I:$J,2,FALSE)</f>
        <v>#N/A</v>
      </c>
    </row>
    <row r="6579" spans="12:12" x14ac:dyDescent="0.25">
      <c r="L6579" s="79" t="e">
        <f>VLOOKUP(H6579,'Doctors Data'!$I:$J,2,FALSE)</f>
        <v>#N/A</v>
      </c>
    </row>
    <row r="6580" spans="12:12" x14ac:dyDescent="0.25">
      <c r="L6580" s="79" t="e">
        <f>VLOOKUP(H6580,'Doctors Data'!$I:$J,2,FALSE)</f>
        <v>#N/A</v>
      </c>
    </row>
    <row r="6581" spans="12:12" x14ac:dyDescent="0.25">
      <c r="L6581" s="79" t="e">
        <f>VLOOKUP(H6581,'Doctors Data'!$I:$J,2,FALSE)</f>
        <v>#N/A</v>
      </c>
    </row>
    <row r="6582" spans="12:12" x14ac:dyDescent="0.25">
      <c r="L6582" s="79" t="e">
        <f>VLOOKUP(H6582,'Doctors Data'!$I:$J,2,FALSE)</f>
        <v>#N/A</v>
      </c>
    </row>
    <row r="6583" spans="12:12" x14ac:dyDescent="0.25">
      <c r="L6583" s="79" t="e">
        <f>VLOOKUP(H6583,'Doctors Data'!$I:$J,2,FALSE)</f>
        <v>#N/A</v>
      </c>
    </row>
    <row r="6584" spans="12:12" x14ac:dyDescent="0.25">
      <c r="L6584" s="79" t="e">
        <f>VLOOKUP(H6584,'Doctors Data'!$I:$J,2,FALSE)</f>
        <v>#N/A</v>
      </c>
    </row>
    <row r="6585" spans="12:12" x14ac:dyDescent="0.25">
      <c r="L6585" s="79" t="e">
        <f>VLOOKUP(H6585,'Doctors Data'!$I:$J,2,FALSE)</f>
        <v>#N/A</v>
      </c>
    </row>
    <row r="6586" spans="12:12" x14ac:dyDescent="0.25">
      <c r="L6586" s="79" t="e">
        <f>VLOOKUP(H6586,'Doctors Data'!$I:$J,2,FALSE)</f>
        <v>#N/A</v>
      </c>
    </row>
    <row r="6587" spans="12:12" x14ac:dyDescent="0.25">
      <c r="L6587" s="79" t="e">
        <f>VLOOKUP(H6587,'Doctors Data'!$I:$J,2,FALSE)</f>
        <v>#N/A</v>
      </c>
    </row>
    <row r="6588" spans="12:12" x14ac:dyDescent="0.25">
      <c r="L6588" s="79" t="e">
        <f>VLOOKUP(H6588,'Doctors Data'!$I:$J,2,FALSE)</f>
        <v>#N/A</v>
      </c>
    </row>
    <row r="6589" spans="12:12" x14ac:dyDescent="0.25">
      <c r="L6589" s="79" t="e">
        <f>VLOOKUP(H6589,'Doctors Data'!$I:$J,2,FALSE)</f>
        <v>#N/A</v>
      </c>
    </row>
    <row r="6590" spans="12:12" x14ac:dyDescent="0.25">
      <c r="L6590" s="79" t="e">
        <f>VLOOKUP(H6590,'Doctors Data'!$I:$J,2,FALSE)</f>
        <v>#N/A</v>
      </c>
    </row>
    <row r="6591" spans="12:12" x14ac:dyDescent="0.25">
      <c r="L6591" s="79" t="e">
        <f>VLOOKUP(H6591,'Doctors Data'!$I:$J,2,FALSE)</f>
        <v>#N/A</v>
      </c>
    </row>
    <row r="6592" spans="12:12" x14ac:dyDescent="0.25">
      <c r="L6592" s="79" t="e">
        <f>VLOOKUP(H6592,'Doctors Data'!$I:$J,2,FALSE)</f>
        <v>#N/A</v>
      </c>
    </row>
    <row r="6593" spans="12:12" x14ac:dyDescent="0.25">
      <c r="L6593" s="79" t="e">
        <f>VLOOKUP(H6593,'Doctors Data'!$I:$J,2,FALSE)</f>
        <v>#N/A</v>
      </c>
    </row>
    <row r="6594" spans="12:12" x14ac:dyDescent="0.25">
      <c r="L6594" s="79" t="e">
        <f>VLOOKUP(H6594,'Doctors Data'!$I:$J,2,FALSE)</f>
        <v>#N/A</v>
      </c>
    </row>
    <row r="6595" spans="12:12" x14ac:dyDescent="0.25">
      <c r="L6595" s="79" t="e">
        <f>VLOOKUP(H6595,'Doctors Data'!$I:$J,2,FALSE)</f>
        <v>#N/A</v>
      </c>
    </row>
    <row r="6596" spans="12:12" x14ac:dyDescent="0.25">
      <c r="L6596" s="79" t="e">
        <f>VLOOKUP(H6596,'Doctors Data'!$I:$J,2,FALSE)</f>
        <v>#N/A</v>
      </c>
    </row>
    <row r="6597" spans="12:12" x14ac:dyDescent="0.25">
      <c r="L6597" s="79" t="e">
        <f>VLOOKUP(H6597,'Doctors Data'!$I:$J,2,FALSE)</f>
        <v>#N/A</v>
      </c>
    </row>
    <row r="6598" spans="12:12" x14ac:dyDescent="0.25">
      <c r="L6598" s="79" t="e">
        <f>VLOOKUP(H6598,'Doctors Data'!$I:$J,2,FALSE)</f>
        <v>#N/A</v>
      </c>
    </row>
    <row r="6599" spans="12:12" x14ac:dyDescent="0.25">
      <c r="L6599" s="79" t="e">
        <f>VLOOKUP(H6599,'Doctors Data'!$I:$J,2,FALSE)</f>
        <v>#N/A</v>
      </c>
    </row>
    <row r="6600" spans="12:12" x14ac:dyDescent="0.25">
      <c r="L6600" s="79" t="e">
        <f>VLOOKUP(H6600,'Doctors Data'!$I:$J,2,FALSE)</f>
        <v>#N/A</v>
      </c>
    </row>
    <row r="6601" spans="12:12" x14ac:dyDescent="0.25">
      <c r="L6601" s="79" t="e">
        <f>VLOOKUP(H6601,'Doctors Data'!$I:$J,2,FALSE)</f>
        <v>#N/A</v>
      </c>
    </row>
    <row r="6602" spans="12:12" x14ac:dyDescent="0.25">
      <c r="L6602" s="79" t="e">
        <f>VLOOKUP(H6602,'Doctors Data'!$I:$J,2,FALSE)</f>
        <v>#N/A</v>
      </c>
    </row>
    <row r="6603" spans="12:12" x14ac:dyDescent="0.25">
      <c r="L6603" s="79" t="e">
        <f>VLOOKUP(H6603,'Doctors Data'!$I:$J,2,FALSE)</f>
        <v>#N/A</v>
      </c>
    </row>
    <row r="6604" spans="12:12" x14ac:dyDescent="0.25">
      <c r="L6604" s="79" t="e">
        <f>VLOOKUP(H6604,'Doctors Data'!$I:$J,2,FALSE)</f>
        <v>#N/A</v>
      </c>
    </row>
    <row r="6605" spans="12:12" x14ac:dyDescent="0.25">
      <c r="L6605" s="79" t="e">
        <f>VLOOKUP(H6605,'Doctors Data'!$I:$J,2,FALSE)</f>
        <v>#N/A</v>
      </c>
    </row>
    <row r="6606" spans="12:12" x14ac:dyDescent="0.25">
      <c r="L6606" s="79" t="e">
        <f>VLOOKUP(H6606,'Doctors Data'!$I:$J,2,FALSE)</f>
        <v>#N/A</v>
      </c>
    </row>
    <row r="6607" spans="12:12" x14ac:dyDescent="0.25">
      <c r="L6607" s="79" t="e">
        <f>VLOOKUP(H6607,'Doctors Data'!$I:$J,2,FALSE)</f>
        <v>#N/A</v>
      </c>
    </row>
    <row r="6608" spans="12:12" x14ac:dyDescent="0.25">
      <c r="L6608" s="79" t="e">
        <f>VLOOKUP(H6608,'Doctors Data'!$I:$J,2,FALSE)</f>
        <v>#N/A</v>
      </c>
    </row>
    <row r="6609" spans="12:12" x14ac:dyDescent="0.25">
      <c r="L6609" s="79" t="e">
        <f>VLOOKUP(H6609,'Doctors Data'!$I:$J,2,FALSE)</f>
        <v>#N/A</v>
      </c>
    </row>
    <row r="6610" spans="12:12" x14ac:dyDescent="0.25">
      <c r="L6610" s="79" t="e">
        <f>VLOOKUP(H6610,'Doctors Data'!$I:$J,2,FALSE)</f>
        <v>#N/A</v>
      </c>
    </row>
    <row r="6611" spans="12:12" x14ac:dyDescent="0.25">
      <c r="L6611" s="79" t="e">
        <f>VLOOKUP(H6611,'Doctors Data'!$I:$J,2,FALSE)</f>
        <v>#N/A</v>
      </c>
    </row>
    <row r="6612" spans="12:12" x14ac:dyDescent="0.25">
      <c r="L6612" s="79" t="e">
        <f>VLOOKUP(H6612,'Doctors Data'!$I:$J,2,FALSE)</f>
        <v>#N/A</v>
      </c>
    </row>
    <row r="6613" spans="12:12" x14ac:dyDescent="0.25">
      <c r="L6613" s="79" t="e">
        <f>VLOOKUP(H6613,'Doctors Data'!$I:$J,2,FALSE)</f>
        <v>#N/A</v>
      </c>
    </row>
    <row r="6614" spans="12:12" x14ac:dyDescent="0.25">
      <c r="L6614" s="79" t="e">
        <f>VLOOKUP(H6614,'Doctors Data'!$I:$J,2,FALSE)</f>
        <v>#N/A</v>
      </c>
    </row>
    <row r="6615" spans="12:12" x14ac:dyDescent="0.25">
      <c r="L6615" s="79" t="e">
        <f>VLOOKUP(H6615,'Doctors Data'!$I:$J,2,FALSE)</f>
        <v>#N/A</v>
      </c>
    </row>
    <row r="6616" spans="12:12" x14ac:dyDescent="0.25">
      <c r="L6616" s="79" t="e">
        <f>VLOOKUP(H6616,'Doctors Data'!$I:$J,2,FALSE)</f>
        <v>#N/A</v>
      </c>
    </row>
    <row r="6617" spans="12:12" x14ac:dyDescent="0.25">
      <c r="L6617" s="79" t="e">
        <f>VLOOKUP(H6617,'Doctors Data'!$I:$J,2,FALSE)</f>
        <v>#N/A</v>
      </c>
    </row>
    <row r="6618" spans="12:12" x14ac:dyDescent="0.25">
      <c r="L6618" s="79" t="e">
        <f>VLOOKUP(H6618,'Doctors Data'!$I:$J,2,FALSE)</f>
        <v>#N/A</v>
      </c>
    </row>
    <row r="6619" spans="12:12" x14ac:dyDescent="0.25">
      <c r="L6619" s="79" t="e">
        <f>VLOOKUP(H6619,'Doctors Data'!$I:$J,2,FALSE)</f>
        <v>#N/A</v>
      </c>
    </row>
    <row r="6620" spans="12:12" x14ac:dyDescent="0.25">
      <c r="L6620" s="79" t="e">
        <f>VLOOKUP(H6620,'Doctors Data'!$I:$J,2,FALSE)</f>
        <v>#N/A</v>
      </c>
    </row>
    <row r="6621" spans="12:12" x14ac:dyDescent="0.25">
      <c r="L6621" s="79" t="e">
        <f>VLOOKUP(H6621,'Doctors Data'!$I:$J,2,FALSE)</f>
        <v>#N/A</v>
      </c>
    </row>
    <row r="6622" spans="12:12" x14ac:dyDescent="0.25">
      <c r="L6622" s="79" t="e">
        <f>VLOOKUP(H6622,'Doctors Data'!$I:$J,2,FALSE)</f>
        <v>#N/A</v>
      </c>
    </row>
    <row r="6623" spans="12:12" x14ac:dyDescent="0.25">
      <c r="L6623" s="79" t="e">
        <f>VLOOKUP(H6623,'Doctors Data'!$I:$J,2,FALSE)</f>
        <v>#N/A</v>
      </c>
    </row>
    <row r="6624" spans="12:12" x14ac:dyDescent="0.25">
      <c r="L6624" s="79" t="e">
        <f>VLOOKUP(H6624,'Doctors Data'!$I:$J,2,FALSE)</f>
        <v>#N/A</v>
      </c>
    </row>
    <row r="6625" spans="12:12" x14ac:dyDescent="0.25">
      <c r="L6625" s="79" t="e">
        <f>VLOOKUP(H6625,'Doctors Data'!$I:$J,2,FALSE)</f>
        <v>#N/A</v>
      </c>
    </row>
    <row r="6626" spans="12:12" x14ac:dyDescent="0.25">
      <c r="L6626" s="79" t="e">
        <f>VLOOKUP(H6626,'Doctors Data'!$I:$J,2,FALSE)</f>
        <v>#N/A</v>
      </c>
    </row>
    <row r="6627" spans="12:12" x14ac:dyDescent="0.25">
      <c r="L6627" s="79" t="e">
        <f>VLOOKUP(H6627,'Doctors Data'!$I:$J,2,FALSE)</f>
        <v>#N/A</v>
      </c>
    </row>
    <row r="6628" spans="12:12" x14ac:dyDescent="0.25">
      <c r="L6628" s="79" t="e">
        <f>VLOOKUP(H6628,'Doctors Data'!$I:$J,2,FALSE)</f>
        <v>#N/A</v>
      </c>
    </row>
    <row r="6629" spans="12:12" x14ac:dyDescent="0.25">
      <c r="L6629" s="79" t="e">
        <f>VLOOKUP(H6629,'Doctors Data'!$I:$J,2,FALSE)</f>
        <v>#N/A</v>
      </c>
    </row>
    <row r="6630" spans="12:12" x14ac:dyDescent="0.25">
      <c r="L6630" s="79" t="e">
        <f>VLOOKUP(H6630,'Doctors Data'!$I:$J,2,FALSE)</f>
        <v>#N/A</v>
      </c>
    </row>
    <row r="6631" spans="12:12" x14ac:dyDescent="0.25">
      <c r="L6631" s="79" t="e">
        <f>VLOOKUP(H6631,'Doctors Data'!$I:$J,2,FALSE)</f>
        <v>#N/A</v>
      </c>
    </row>
    <row r="6632" spans="12:12" x14ac:dyDescent="0.25">
      <c r="L6632" s="79" t="e">
        <f>VLOOKUP(H6632,'Doctors Data'!$I:$J,2,FALSE)</f>
        <v>#N/A</v>
      </c>
    </row>
    <row r="6633" spans="12:12" x14ac:dyDescent="0.25">
      <c r="L6633" s="79" t="e">
        <f>VLOOKUP(H6633,'Doctors Data'!$I:$J,2,FALSE)</f>
        <v>#N/A</v>
      </c>
    </row>
    <row r="6634" spans="12:12" x14ac:dyDescent="0.25">
      <c r="L6634" s="79" t="e">
        <f>VLOOKUP(H6634,'Doctors Data'!$I:$J,2,FALSE)</f>
        <v>#N/A</v>
      </c>
    </row>
    <row r="6635" spans="12:12" x14ac:dyDescent="0.25">
      <c r="L6635" s="79" t="e">
        <f>VLOOKUP(H6635,'Doctors Data'!$I:$J,2,FALSE)</f>
        <v>#N/A</v>
      </c>
    </row>
    <row r="6636" spans="12:12" x14ac:dyDescent="0.25">
      <c r="L6636" s="79" t="e">
        <f>VLOOKUP(H6636,'Doctors Data'!$I:$J,2,FALSE)</f>
        <v>#N/A</v>
      </c>
    </row>
    <row r="6637" spans="12:12" x14ac:dyDescent="0.25">
      <c r="L6637" s="79" t="e">
        <f>VLOOKUP(H6637,'Doctors Data'!$I:$J,2,FALSE)</f>
        <v>#N/A</v>
      </c>
    </row>
    <row r="6638" spans="12:12" x14ac:dyDescent="0.25">
      <c r="L6638" s="79" t="e">
        <f>VLOOKUP(H6638,'Doctors Data'!$I:$J,2,FALSE)</f>
        <v>#N/A</v>
      </c>
    </row>
    <row r="6639" spans="12:12" x14ac:dyDescent="0.25">
      <c r="L6639" s="79" t="e">
        <f>VLOOKUP(H6639,'Doctors Data'!$I:$J,2,FALSE)</f>
        <v>#N/A</v>
      </c>
    </row>
    <row r="6640" spans="12:12" x14ac:dyDescent="0.25">
      <c r="L6640" s="79" t="e">
        <f>VLOOKUP(H6640,'Doctors Data'!$I:$J,2,FALSE)</f>
        <v>#N/A</v>
      </c>
    </row>
    <row r="6641" spans="12:12" x14ac:dyDescent="0.25">
      <c r="L6641" s="79" t="e">
        <f>VLOOKUP(H6641,'Doctors Data'!$I:$J,2,FALSE)</f>
        <v>#N/A</v>
      </c>
    </row>
    <row r="6642" spans="12:12" x14ac:dyDescent="0.25">
      <c r="L6642" s="79" t="e">
        <f>VLOOKUP(H6642,'Doctors Data'!$I:$J,2,FALSE)</f>
        <v>#N/A</v>
      </c>
    </row>
    <row r="6643" spans="12:12" x14ac:dyDescent="0.25">
      <c r="L6643" s="79" t="e">
        <f>VLOOKUP(H6643,'Doctors Data'!$I:$J,2,FALSE)</f>
        <v>#N/A</v>
      </c>
    </row>
    <row r="6644" spans="12:12" x14ac:dyDescent="0.25">
      <c r="L6644" s="79" t="e">
        <f>VLOOKUP(H6644,'Doctors Data'!$I:$J,2,FALSE)</f>
        <v>#N/A</v>
      </c>
    </row>
    <row r="6645" spans="12:12" x14ac:dyDescent="0.25">
      <c r="L6645" s="79" t="e">
        <f>VLOOKUP(H6645,'Doctors Data'!$I:$J,2,FALSE)</f>
        <v>#N/A</v>
      </c>
    </row>
    <row r="6646" spans="12:12" x14ac:dyDescent="0.25">
      <c r="L6646" s="79" t="e">
        <f>VLOOKUP(H6646,'Doctors Data'!$I:$J,2,FALSE)</f>
        <v>#N/A</v>
      </c>
    </row>
    <row r="6647" spans="12:12" x14ac:dyDescent="0.25">
      <c r="L6647" s="79" t="e">
        <f>VLOOKUP(H6647,'Doctors Data'!$I:$J,2,FALSE)</f>
        <v>#N/A</v>
      </c>
    </row>
    <row r="6648" spans="12:12" x14ac:dyDescent="0.25">
      <c r="L6648" s="79" t="e">
        <f>VLOOKUP(H6648,'Doctors Data'!$I:$J,2,FALSE)</f>
        <v>#N/A</v>
      </c>
    </row>
    <row r="6649" spans="12:12" x14ac:dyDescent="0.25">
      <c r="L6649" s="79" t="e">
        <f>VLOOKUP(H6649,'Doctors Data'!$I:$J,2,FALSE)</f>
        <v>#N/A</v>
      </c>
    </row>
    <row r="6650" spans="12:12" x14ac:dyDescent="0.25">
      <c r="L6650" s="79" t="e">
        <f>VLOOKUP(H6650,'Doctors Data'!$I:$J,2,FALSE)</f>
        <v>#N/A</v>
      </c>
    </row>
    <row r="6651" spans="12:12" x14ac:dyDescent="0.25">
      <c r="L6651" s="79" t="e">
        <f>VLOOKUP(H6651,'Doctors Data'!$I:$J,2,FALSE)</f>
        <v>#N/A</v>
      </c>
    </row>
    <row r="6652" spans="12:12" x14ac:dyDescent="0.25">
      <c r="L6652" s="79" t="e">
        <f>VLOOKUP(H6652,'Doctors Data'!$I:$J,2,FALSE)</f>
        <v>#N/A</v>
      </c>
    </row>
    <row r="6653" spans="12:12" x14ac:dyDescent="0.25">
      <c r="L6653" s="79" t="e">
        <f>VLOOKUP(H6653,'Doctors Data'!$I:$J,2,FALSE)</f>
        <v>#N/A</v>
      </c>
    </row>
    <row r="6654" spans="12:12" x14ac:dyDescent="0.25">
      <c r="L6654" s="79" t="e">
        <f>VLOOKUP(H6654,'Doctors Data'!$I:$J,2,FALSE)</f>
        <v>#N/A</v>
      </c>
    </row>
    <row r="6655" spans="12:12" x14ac:dyDescent="0.25">
      <c r="L6655" s="79" t="e">
        <f>VLOOKUP(H6655,'Doctors Data'!$I:$J,2,FALSE)</f>
        <v>#N/A</v>
      </c>
    </row>
    <row r="6656" spans="12:12" x14ac:dyDescent="0.25">
      <c r="L6656" s="79" t="e">
        <f>VLOOKUP(H6656,'Doctors Data'!$I:$J,2,FALSE)</f>
        <v>#N/A</v>
      </c>
    </row>
    <row r="6657" spans="12:12" x14ac:dyDescent="0.25">
      <c r="L6657" s="79" t="e">
        <f>VLOOKUP(H6657,'Doctors Data'!$I:$J,2,FALSE)</f>
        <v>#N/A</v>
      </c>
    </row>
    <row r="6658" spans="12:12" x14ac:dyDescent="0.25">
      <c r="L6658" s="79" t="e">
        <f>VLOOKUP(H6658,'Doctors Data'!$I:$J,2,FALSE)</f>
        <v>#N/A</v>
      </c>
    </row>
    <row r="6659" spans="12:12" x14ac:dyDescent="0.25">
      <c r="L6659" s="79" t="e">
        <f>VLOOKUP(H6659,'Doctors Data'!$I:$J,2,FALSE)</f>
        <v>#N/A</v>
      </c>
    </row>
    <row r="6660" spans="12:12" x14ac:dyDescent="0.25">
      <c r="L6660" s="79" t="e">
        <f>VLOOKUP(H6660,'Doctors Data'!$I:$J,2,FALSE)</f>
        <v>#N/A</v>
      </c>
    </row>
    <row r="6661" spans="12:12" x14ac:dyDescent="0.25">
      <c r="L6661" s="79" t="e">
        <f>VLOOKUP(H6661,'Doctors Data'!$I:$J,2,FALSE)</f>
        <v>#N/A</v>
      </c>
    </row>
    <row r="6662" spans="12:12" x14ac:dyDescent="0.25">
      <c r="L6662" s="79" t="e">
        <f>VLOOKUP(H6662,'Doctors Data'!$I:$J,2,FALSE)</f>
        <v>#N/A</v>
      </c>
    </row>
    <row r="6663" spans="12:12" x14ac:dyDescent="0.25">
      <c r="L6663" s="79" t="e">
        <f>VLOOKUP(H6663,'Doctors Data'!$I:$J,2,FALSE)</f>
        <v>#N/A</v>
      </c>
    </row>
    <row r="6664" spans="12:12" x14ac:dyDescent="0.25">
      <c r="L6664" s="79" t="e">
        <f>VLOOKUP(H6664,'Doctors Data'!$I:$J,2,FALSE)</f>
        <v>#N/A</v>
      </c>
    </row>
    <row r="6665" spans="12:12" x14ac:dyDescent="0.25">
      <c r="L6665" s="79" t="e">
        <f>VLOOKUP(H6665,'Doctors Data'!$I:$J,2,FALSE)</f>
        <v>#N/A</v>
      </c>
    </row>
    <row r="6666" spans="12:12" x14ac:dyDescent="0.25">
      <c r="L6666" s="79" t="e">
        <f>VLOOKUP(H6666,'Doctors Data'!$I:$J,2,FALSE)</f>
        <v>#N/A</v>
      </c>
    </row>
    <row r="6667" spans="12:12" x14ac:dyDescent="0.25">
      <c r="L6667" s="79" t="e">
        <f>VLOOKUP(H6667,'Doctors Data'!$I:$J,2,FALSE)</f>
        <v>#N/A</v>
      </c>
    </row>
    <row r="6668" spans="12:12" x14ac:dyDescent="0.25">
      <c r="L6668" s="79" t="e">
        <f>VLOOKUP(H6668,'Doctors Data'!$I:$J,2,FALSE)</f>
        <v>#N/A</v>
      </c>
    </row>
    <row r="6669" spans="12:12" x14ac:dyDescent="0.25">
      <c r="L6669" s="79" t="e">
        <f>VLOOKUP(H6669,'Doctors Data'!$I:$J,2,FALSE)</f>
        <v>#N/A</v>
      </c>
    </row>
    <row r="6670" spans="12:12" x14ac:dyDescent="0.25">
      <c r="L6670" s="79" t="e">
        <f>VLOOKUP(H6670,'Doctors Data'!$I:$J,2,FALSE)</f>
        <v>#N/A</v>
      </c>
    </row>
    <row r="6671" spans="12:12" x14ac:dyDescent="0.25">
      <c r="L6671" s="79" t="e">
        <f>VLOOKUP(H6671,'Doctors Data'!$I:$J,2,FALSE)</f>
        <v>#N/A</v>
      </c>
    </row>
    <row r="6672" spans="12:12" x14ac:dyDescent="0.25">
      <c r="L6672" s="79" t="e">
        <f>VLOOKUP(H6672,'Doctors Data'!$I:$J,2,FALSE)</f>
        <v>#N/A</v>
      </c>
    </row>
    <row r="6673" spans="12:12" x14ac:dyDescent="0.25">
      <c r="L6673" s="79" t="e">
        <f>VLOOKUP(H6673,'Doctors Data'!$I:$J,2,FALSE)</f>
        <v>#N/A</v>
      </c>
    </row>
    <row r="6674" spans="12:12" x14ac:dyDescent="0.25">
      <c r="L6674" s="79" t="e">
        <f>VLOOKUP(H6674,'Doctors Data'!$I:$J,2,FALSE)</f>
        <v>#N/A</v>
      </c>
    </row>
    <row r="6675" spans="12:12" x14ac:dyDescent="0.25">
      <c r="L6675" s="79" t="e">
        <f>VLOOKUP(H6675,'Doctors Data'!$I:$J,2,FALSE)</f>
        <v>#N/A</v>
      </c>
    </row>
    <row r="6676" spans="12:12" x14ac:dyDescent="0.25">
      <c r="L6676" s="79" t="e">
        <f>VLOOKUP(H6676,'Doctors Data'!$I:$J,2,FALSE)</f>
        <v>#N/A</v>
      </c>
    </row>
    <row r="6677" spans="12:12" x14ac:dyDescent="0.25">
      <c r="L6677" s="79" t="e">
        <f>VLOOKUP(H6677,'Doctors Data'!$I:$J,2,FALSE)</f>
        <v>#N/A</v>
      </c>
    </row>
    <row r="6678" spans="12:12" x14ac:dyDescent="0.25">
      <c r="L6678" s="79" t="e">
        <f>VLOOKUP(H6678,'Doctors Data'!$I:$J,2,FALSE)</f>
        <v>#N/A</v>
      </c>
    </row>
    <row r="6679" spans="12:12" x14ac:dyDescent="0.25">
      <c r="L6679" s="79" t="e">
        <f>VLOOKUP(H6679,'Doctors Data'!$I:$J,2,FALSE)</f>
        <v>#N/A</v>
      </c>
    </row>
    <row r="6680" spans="12:12" x14ac:dyDescent="0.25">
      <c r="L6680" s="79" t="e">
        <f>VLOOKUP(H6680,'Doctors Data'!$I:$J,2,FALSE)</f>
        <v>#N/A</v>
      </c>
    </row>
    <row r="6681" spans="12:12" x14ac:dyDescent="0.25">
      <c r="L6681" s="79" t="e">
        <f>VLOOKUP(H6681,'Doctors Data'!$I:$J,2,FALSE)</f>
        <v>#N/A</v>
      </c>
    </row>
    <row r="6682" spans="12:12" x14ac:dyDescent="0.25">
      <c r="L6682" s="79" t="e">
        <f>VLOOKUP(H6682,'Doctors Data'!$I:$J,2,FALSE)</f>
        <v>#N/A</v>
      </c>
    </row>
    <row r="6683" spans="12:12" x14ac:dyDescent="0.25">
      <c r="L6683" s="79" t="e">
        <f>VLOOKUP(H6683,'Doctors Data'!$I:$J,2,FALSE)</f>
        <v>#N/A</v>
      </c>
    </row>
    <row r="6684" spans="12:12" x14ac:dyDescent="0.25">
      <c r="L6684" s="79" t="e">
        <f>VLOOKUP(H6684,'Doctors Data'!$I:$J,2,FALSE)</f>
        <v>#N/A</v>
      </c>
    </row>
    <row r="6685" spans="12:12" x14ac:dyDescent="0.25">
      <c r="L6685" s="79" t="e">
        <f>VLOOKUP(H6685,'Doctors Data'!$I:$J,2,FALSE)</f>
        <v>#N/A</v>
      </c>
    </row>
    <row r="6686" spans="12:12" x14ac:dyDescent="0.25">
      <c r="L6686" s="79" t="e">
        <f>VLOOKUP(H6686,'Doctors Data'!$I:$J,2,FALSE)</f>
        <v>#N/A</v>
      </c>
    </row>
    <row r="6687" spans="12:12" x14ac:dyDescent="0.25">
      <c r="L6687" s="79" t="e">
        <f>VLOOKUP(H6687,'Doctors Data'!$I:$J,2,FALSE)</f>
        <v>#N/A</v>
      </c>
    </row>
    <row r="6688" spans="12:12" x14ac:dyDescent="0.25">
      <c r="L6688" s="79" t="e">
        <f>VLOOKUP(H6688,'Doctors Data'!$I:$J,2,FALSE)</f>
        <v>#N/A</v>
      </c>
    </row>
    <row r="6689" spans="12:12" x14ac:dyDescent="0.25">
      <c r="L6689" s="79" t="e">
        <f>VLOOKUP(H6689,'Doctors Data'!$I:$J,2,FALSE)</f>
        <v>#N/A</v>
      </c>
    </row>
    <row r="6690" spans="12:12" x14ac:dyDescent="0.25">
      <c r="L6690" s="79" t="e">
        <f>VLOOKUP(H6690,'Doctors Data'!$I:$J,2,FALSE)</f>
        <v>#N/A</v>
      </c>
    </row>
    <row r="6691" spans="12:12" x14ac:dyDescent="0.25">
      <c r="L6691" s="79" t="e">
        <f>VLOOKUP(H6691,'Doctors Data'!$I:$J,2,FALSE)</f>
        <v>#N/A</v>
      </c>
    </row>
    <row r="6692" spans="12:12" x14ac:dyDescent="0.25">
      <c r="L6692" s="79" t="e">
        <f>VLOOKUP(H6692,'Doctors Data'!$I:$J,2,FALSE)</f>
        <v>#N/A</v>
      </c>
    </row>
    <row r="6693" spans="12:12" x14ac:dyDescent="0.25">
      <c r="L6693" s="79" t="e">
        <f>VLOOKUP(H6693,'Doctors Data'!$I:$J,2,FALSE)</f>
        <v>#N/A</v>
      </c>
    </row>
    <row r="6694" spans="12:12" x14ac:dyDescent="0.25">
      <c r="L6694" s="79" t="e">
        <f>VLOOKUP(H6694,'Doctors Data'!$I:$J,2,FALSE)</f>
        <v>#N/A</v>
      </c>
    </row>
    <row r="6695" spans="12:12" x14ac:dyDescent="0.25">
      <c r="L6695" s="79" t="e">
        <f>VLOOKUP(H6695,'Doctors Data'!$I:$J,2,FALSE)</f>
        <v>#N/A</v>
      </c>
    </row>
    <row r="6696" spans="12:12" x14ac:dyDescent="0.25">
      <c r="L6696" s="79" t="e">
        <f>VLOOKUP(H6696,'Doctors Data'!$I:$J,2,FALSE)</f>
        <v>#N/A</v>
      </c>
    </row>
    <row r="6697" spans="12:12" x14ac:dyDescent="0.25">
      <c r="L6697" s="79" t="e">
        <f>VLOOKUP(H6697,'Doctors Data'!$I:$J,2,FALSE)</f>
        <v>#N/A</v>
      </c>
    </row>
    <row r="6698" spans="12:12" x14ac:dyDescent="0.25">
      <c r="L6698" s="79" t="e">
        <f>VLOOKUP(H6698,'Doctors Data'!$I:$J,2,FALSE)</f>
        <v>#N/A</v>
      </c>
    </row>
    <row r="6699" spans="12:12" x14ac:dyDescent="0.25">
      <c r="L6699" s="79" t="e">
        <f>VLOOKUP(H6699,'Doctors Data'!$I:$J,2,FALSE)</f>
        <v>#N/A</v>
      </c>
    </row>
    <row r="6700" spans="12:12" x14ac:dyDescent="0.25">
      <c r="L6700" s="79" t="e">
        <f>VLOOKUP(H6700,'Doctors Data'!$I:$J,2,FALSE)</f>
        <v>#N/A</v>
      </c>
    </row>
    <row r="6701" spans="12:12" x14ac:dyDescent="0.25">
      <c r="L6701" s="79" t="e">
        <f>VLOOKUP(H6701,'Doctors Data'!$I:$J,2,FALSE)</f>
        <v>#N/A</v>
      </c>
    </row>
    <row r="6702" spans="12:12" x14ac:dyDescent="0.25">
      <c r="L6702" s="79" t="e">
        <f>VLOOKUP(H6702,'Doctors Data'!$I:$J,2,FALSE)</f>
        <v>#N/A</v>
      </c>
    </row>
    <row r="6703" spans="12:12" x14ac:dyDescent="0.25">
      <c r="L6703" s="79" t="e">
        <f>VLOOKUP(H6703,'Doctors Data'!$I:$J,2,FALSE)</f>
        <v>#N/A</v>
      </c>
    </row>
    <row r="6704" spans="12:12" x14ac:dyDescent="0.25">
      <c r="L6704" s="79" t="e">
        <f>VLOOKUP(H6704,'Doctors Data'!$I:$J,2,FALSE)</f>
        <v>#N/A</v>
      </c>
    </row>
    <row r="6705" spans="12:12" x14ac:dyDescent="0.25">
      <c r="L6705" s="79" t="e">
        <f>VLOOKUP(H6705,'Doctors Data'!$I:$J,2,FALSE)</f>
        <v>#N/A</v>
      </c>
    </row>
    <row r="6706" spans="12:12" x14ac:dyDescent="0.25">
      <c r="L6706" s="79" t="e">
        <f>VLOOKUP(H6706,'Doctors Data'!$I:$J,2,FALSE)</f>
        <v>#N/A</v>
      </c>
    </row>
    <row r="6707" spans="12:12" x14ac:dyDescent="0.25">
      <c r="L6707" s="79" t="e">
        <f>VLOOKUP(H6707,'Doctors Data'!$I:$J,2,FALSE)</f>
        <v>#N/A</v>
      </c>
    </row>
    <row r="6708" spans="12:12" x14ac:dyDescent="0.25">
      <c r="L6708" s="79" t="e">
        <f>VLOOKUP(H6708,'Doctors Data'!$I:$J,2,FALSE)</f>
        <v>#N/A</v>
      </c>
    </row>
    <row r="6709" spans="12:12" x14ac:dyDescent="0.25">
      <c r="L6709" s="79" t="e">
        <f>VLOOKUP(H6709,'Doctors Data'!$I:$J,2,FALSE)</f>
        <v>#N/A</v>
      </c>
    </row>
    <row r="6710" spans="12:12" x14ac:dyDescent="0.25">
      <c r="L6710" s="79" t="e">
        <f>VLOOKUP(H6710,'Doctors Data'!$I:$J,2,FALSE)</f>
        <v>#N/A</v>
      </c>
    </row>
    <row r="6711" spans="12:12" x14ac:dyDescent="0.25">
      <c r="L6711" s="79" t="e">
        <f>VLOOKUP(H6711,'Doctors Data'!$I:$J,2,FALSE)</f>
        <v>#N/A</v>
      </c>
    </row>
    <row r="6712" spans="12:12" x14ac:dyDescent="0.25">
      <c r="L6712" s="79" t="e">
        <f>VLOOKUP(H6712,'Doctors Data'!$I:$J,2,FALSE)</f>
        <v>#N/A</v>
      </c>
    </row>
    <row r="6713" spans="12:12" x14ac:dyDescent="0.25">
      <c r="L6713" s="79" t="e">
        <f>VLOOKUP(H6713,'Doctors Data'!$I:$J,2,FALSE)</f>
        <v>#N/A</v>
      </c>
    </row>
    <row r="6714" spans="12:12" x14ac:dyDescent="0.25">
      <c r="L6714" s="79" t="e">
        <f>VLOOKUP(H6714,'Doctors Data'!$I:$J,2,FALSE)</f>
        <v>#N/A</v>
      </c>
    </row>
    <row r="6715" spans="12:12" x14ac:dyDescent="0.25">
      <c r="L6715" s="79" t="e">
        <f>VLOOKUP(H6715,'Doctors Data'!$I:$J,2,FALSE)</f>
        <v>#N/A</v>
      </c>
    </row>
    <row r="6716" spans="12:12" x14ac:dyDescent="0.25">
      <c r="L6716" s="79" t="e">
        <f>VLOOKUP(H6716,'Doctors Data'!$I:$J,2,FALSE)</f>
        <v>#N/A</v>
      </c>
    </row>
    <row r="6717" spans="12:12" x14ac:dyDescent="0.25">
      <c r="L6717" s="79" t="e">
        <f>VLOOKUP(H6717,'Doctors Data'!$I:$J,2,FALSE)</f>
        <v>#N/A</v>
      </c>
    </row>
    <row r="6718" spans="12:12" x14ac:dyDescent="0.25">
      <c r="L6718" s="79" t="e">
        <f>VLOOKUP(H6718,'Doctors Data'!$I:$J,2,FALSE)</f>
        <v>#N/A</v>
      </c>
    </row>
    <row r="6719" spans="12:12" x14ac:dyDescent="0.25">
      <c r="L6719" s="79" t="e">
        <f>VLOOKUP(H6719,'Doctors Data'!$I:$J,2,FALSE)</f>
        <v>#N/A</v>
      </c>
    </row>
    <row r="6720" spans="12:12" x14ac:dyDescent="0.25">
      <c r="L6720" s="79" t="e">
        <f>VLOOKUP(H6720,'Doctors Data'!$I:$J,2,FALSE)</f>
        <v>#N/A</v>
      </c>
    </row>
    <row r="6721" spans="12:12" x14ac:dyDescent="0.25">
      <c r="L6721" s="79" t="e">
        <f>VLOOKUP(H6721,'Doctors Data'!$I:$J,2,FALSE)</f>
        <v>#N/A</v>
      </c>
    </row>
    <row r="6722" spans="12:12" x14ac:dyDescent="0.25">
      <c r="L6722" s="79" t="e">
        <f>VLOOKUP(H6722,'Doctors Data'!$I:$J,2,FALSE)</f>
        <v>#N/A</v>
      </c>
    </row>
    <row r="6723" spans="12:12" x14ac:dyDescent="0.25">
      <c r="L6723" s="79" t="e">
        <f>VLOOKUP(H6723,'Doctors Data'!$I:$J,2,FALSE)</f>
        <v>#N/A</v>
      </c>
    </row>
    <row r="6724" spans="12:12" x14ac:dyDescent="0.25">
      <c r="L6724" s="79" t="e">
        <f>VLOOKUP(H6724,'Doctors Data'!$I:$J,2,FALSE)</f>
        <v>#N/A</v>
      </c>
    </row>
    <row r="6725" spans="12:12" x14ac:dyDescent="0.25">
      <c r="L6725" s="79" t="e">
        <f>VLOOKUP(H6725,'Doctors Data'!$I:$J,2,FALSE)</f>
        <v>#N/A</v>
      </c>
    </row>
    <row r="6726" spans="12:12" x14ac:dyDescent="0.25">
      <c r="L6726" s="79" t="e">
        <f>VLOOKUP(H6726,'Doctors Data'!$I:$J,2,FALSE)</f>
        <v>#N/A</v>
      </c>
    </row>
    <row r="6727" spans="12:12" x14ac:dyDescent="0.25">
      <c r="L6727" s="79" t="e">
        <f>VLOOKUP(H6727,'Doctors Data'!$I:$J,2,FALSE)</f>
        <v>#N/A</v>
      </c>
    </row>
    <row r="6728" spans="12:12" x14ac:dyDescent="0.25">
      <c r="L6728" s="79" t="e">
        <f>VLOOKUP(H6728,'Doctors Data'!$I:$J,2,FALSE)</f>
        <v>#N/A</v>
      </c>
    </row>
    <row r="6729" spans="12:12" x14ac:dyDescent="0.25">
      <c r="L6729" s="79" t="e">
        <f>VLOOKUP(H6729,'Doctors Data'!$I:$J,2,FALSE)</f>
        <v>#N/A</v>
      </c>
    </row>
    <row r="6730" spans="12:12" x14ac:dyDescent="0.25">
      <c r="L6730" s="79" t="e">
        <f>VLOOKUP(H6730,'Doctors Data'!$I:$J,2,FALSE)</f>
        <v>#N/A</v>
      </c>
    </row>
    <row r="6731" spans="12:12" x14ac:dyDescent="0.25">
      <c r="L6731" s="79" t="e">
        <f>VLOOKUP(H6731,'Doctors Data'!$I:$J,2,FALSE)</f>
        <v>#N/A</v>
      </c>
    </row>
    <row r="6732" spans="12:12" x14ac:dyDescent="0.25">
      <c r="L6732" s="79" t="e">
        <f>VLOOKUP(H6732,'Doctors Data'!$I:$J,2,FALSE)</f>
        <v>#N/A</v>
      </c>
    </row>
    <row r="6733" spans="12:12" x14ac:dyDescent="0.25">
      <c r="L6733" s="79" t="e">
        <f>VLOOKUP(H6733,'Doctors Data'!$I:$J,2,FALSE)</f>
        <v>#N/A</v>
      </c>
    </row>
    <row r="6734" spans="12:12" x14ac:dyDescent="0.25">
      <c r="L6734" s="79" t="e">
        <f>VLOOKUP(H6734,'Doctors Data'!$I:$J,2,FALSE)</f>
        <v>#N/A</v>
      </c>
    </row>
    <row r="6735" spans="12:12" x14ac:dyDescent="0.25">
      <c r="L6735" s="79" t="e">
        <f>VLOOKUP(H6735,'Doctors Data'!$I:$J,2,FALSE)</f>
        <v>#N/A</v>
      </c>
    </row>
    <row r="6736" spans="12:12" x14ac:dyDescent="0.25">
      <c r="L6736" s="79" t="e">
        <f>VLOOKUP(H6736,'Doctors Data'!$I:$J,2,FALSE)</f>
        <v>#N/A</v>
      </c>
    </row>
    <row r="6737" spans="12:12" x14ac:dyDescent="0.25">
      <c r="L6737" s="79" t="e">
        <f>VLOOKUP(H6737,'Doctors Data'!$I:$J,2,FALSE)</f>
        <v>#N/A</v>
      </c>
    </row>
    <row r="6738" spans="12:12" x14ac:dyDescent="0.25">
      <c r="L6738" s="79" t="e">
        <f>VLOOKUP(H6738,'Doctors Data'!$I:$J,2,FALSE)</f>
        <v>#N/A</v>
      </c>
    </row>
    <row r="6739" spans="12:12" x14ac:dyDescent="0.25">
      <c r="L6739" s="79" t="e">
        <f>VLOOKUP(H6739,'Doctors Data'!$I:$J,2,FALSE)</f>
        <v>#N/A</v>
      </c>
    </row>
    <row r="6740" spans="12:12" x14ac:dyDescent="0.25">
      <c r="L6740" s="79" t="e">
        <f>VLOOKUP(H6740,'Doctors Data'!$I:$J,2,FALSE)</f>
        <v>#N/A</v>
      </c>
    </row>
    <row r="6741" spans="12:12" x14ac:dyDescent="0.25">
      <c r="L6741" s="79" t="e">
        <f>VLOOKUP(H6741,'Doctors Data'!$I:$J,2,FALSE)</f>
        <v>#N/A</v>
      </c>
    </row>
    <row r="6742" spans="12:12" x14ac:dyDescent="0.25">
      <c r="L6742" s="79" t="e">
        <f>VLOOKUP(H6742,'Doctors Data'!$I:$J,2,FALSE)</f>
        <v>#N/A</v>
      </c>
    </row>
    <row r="6743" spans="12:12" x14ac:dyDescent="0.25">
      <c r="L6743" s="79" t="e">
        <f>VLOOKUP(H6743,'Doctors Data'!$I:$J,2,FALSE)</f>
        <v>#N/A</v>
      </c>
    </row>
    <row r="6744" spans="12:12" x14ac:dyDescent="0.25">
      <c r="L6744" s="79" t="e">
        <f>VLOOKUP(H6744,'Doctors Data'!$I:$J,2,FALSE)</f>
        <v>#N/A</v>
      </c>
    </row>
    <row r="6745" spans="12:12" x14ac:dyDescent="0.25">
      <c r="L6745" s="79" t="e">
        <f>VLOOKUP(H6745,'Doctors Data'!$I:$J,2,FALSE)</f>
        <v>#N/A</v>
      </c>
    </row>
    <row r="6746" spans="12:12" x14ac:dyDescent="0.25">
      <c r="L6746" s="79" t="e">
        <f>VLOOKUP(H6746,'Doctors Data'!$I:$J,2,FALSE)</f>
        <v>#N/A</v>
      </c>
    </row>
    <row r="6747" spans="12:12" x14ac:dyDescent="0.25">
      <c r="L6747" s="79" t="e">
        <f>VLOOKUP(H6747,'Doctors Data'!$I:$J,2,FALSE)</f>
        <v>#N/A</v>
      </c>
    </row>
    <row r="6748" spans="12:12" x14ac:dyDescent="0.25">
      <c r="L6748" s="79" t="e">
        <f>VLOOKUP(H6748,'Doctors Data'!$I:$J,2,FALSE)</f>
        <v>#N/A</v>
      </c>
    </row>
    <row r="6749" spans="12:12" x14ac:dyDescent="0.25">
      <c r="L6749" s="79" t="e">
        <f>VLOOKUP(H6749,'Doctors Data'!$I:$J,2,FALSE)</f>
        <v>#N/A</v>
      </c>
    </row>
    <row r="6750" spans="12:12" x14ac:dyDescent="0.25">
      <c r="L6750" s="79" t="e">
        <f>VLOOKUP(H6750,'Doctors Data'!$I:$J,2,FALSE)</f>
        <v>#N/A</v>
      </c>
    </row>
    <row r="6751" spans="12:12" x14ac:dyDescent="0.25">
      <c r="L6751" s="79" t="e">
        <f>VLOOKUP(H6751,'Doctors Data'!$I:$J,2,FALSE)</f>
        <v>#N/A</v>
      </c>
    </row>
    <row r="6752" spans="12:12" x14ac:dyDescent="0.25">
      <c r="L6752" s="79" t="e">
        <f>VLOOKUP(H6752,'Doctors Data'!$I:$J,2,FALSE)</f>
        <v>#N/A</v>
      </c>
    </row>
    <row r="6753" spans="12:12" x14ac:dyDescent="0.25">
      <c r="L6753" s="79" t="e">
        <f>VLOOKUP(H6753,'Doctors Data'!$I:$J,2,FALSE)</f>
        <v>#N/A</v>
      </c>
    </row>
    <row r="6754" spans="12:12" x14ac:dyDescent="0.25">
      <c r="L6754" s="79" t="e">
        <f>VLOOKUP(H6754,'Doctors Data'!$I:$J,2,FALSE)</f>
        <v>#N/A</v>
      </c>
    </row>
    <row r="6755" spans="12:12" x14ac:dyDescent="0.25">
      <c r="L6755" s="79" t="e">
        <f>VLOOKUP(H6755,'Doctors Data'!$I:$J,2,FALSE)</f>
        <v>#N/A</v>
      </c>
    </row>
    <row r="6756" spans="12:12" x14ac:dyDescent="0.25">
      <c r="L6756" s="79" t="e">
        <f>VLOOKUP(H6756,'Doctors Data'!$I:$J,2,FALSE)</f>
        <v>#N/A</v>
      </c>
    </row>
    <row r="6757" spans="12:12" x14ac:dyDescent="0.25">
      <c r="L6757" s="79" t="e">
        <f>VLOOKUP(H6757,'Doctors Data'!$I:$J,2,FALSE)</f>
        <v>#N/A</v>
      </c>
    </row>
    <row r="6758" spans="12:12" x14ac:dyDescent="0.25">
      <c r="L6758" s="79" t="e">
        <f>VLOOKUP(H6758,'Doctors Data'!$I:$J,2,FALSE)</f>
        <v>#N/A</v>
      </c>
    </row>
    <row r="6759" spans="12:12" x14ac:dyDescent="0.25">
      <c r="L6759" s="79" t="e">
        <f>VLOOKUP(H6759,'Doctors Data'!$I:$J,2,FALSE)</f>
        <v>#N/A</v>
      </c>
    </row>
    <row r="6760" spans="12:12" x14ac:dyDescent="0.25">
      <c r="L6760" s="79" t="e">
        <f>VLOOKUP(H6760,'Doctors Data'!$I:$J,2,FALSE)</f>
        <v>#N/A</v>
      </c>
    </row>
    <row r="6761" spans="12:12" x14ac:dyDescent="0.25">
      <c r="L6761" s="79" t="e">
        <f>VLOOKUP(H6761,'Doctors Data'!$I:$J,2,FALSE)</f>
        <v>#N/A</v>
      </c>
    </row>
    <row r="6762" spans="12:12" x14ac:dyDescent="0.25">
      <c r="L6762" s="79" t="e">
        <f>VLOOKUP(H6762,'Doctors Data'!$I:$J,2,FALSE)</f>
        <v>#N/A</v>
      </c>
    </row>
    <row r="6763" spans="12:12" x14ac:dyDescent="0.25">
      <c r="L6763" s="79" t="e">
        <f>VLOOKUP(H6763,'Doctors Data'!$I:$J,2,FALSE)</f>
        <v>#N/A</v>
      </c>
    </row>
    <row r="6764" spans="12:12" x14ac:dyDescent="0.25">
      <c r="L6764" s="79" t="e">
        <f>VLOOKUP(H6764,'Doctors Data'!$I:$J,2,FALSE)</f>
        <v>#N/A</v>
      </c>
    </row>
    <row r="6765" spans="12:12" x14ac:dyDescent="0.25">
      <c r="L6765" s="79" t="e">
        <f>VLOOKUP(H6765,'Doctors Data'!$I:$J,2,FALSE)</f>
        <v>#N/A</v>
      </c>
    </row>
    <row r="6766" spans="12:12" x14ac:dyDescent="0.25">
      <c r="L6766" s="79" t="e">
        <f>VLOOKUP(H6766,'Doctors Data'!$I:$J,2,FALSE)</f>
        <v>#N/A</v>
      </c>
    </row>
    <row r="6767" spans="12:12" x14ac:dyDescent="0.25">
      <c r="L6767" s="79" t="e">
        <f>VLOOKUP(H6767,'Doctors Data'!$I:$J,2,FALSE)</f>
        <v>#N/A</v>
      </c>
    </row>
    <row r="6768" spans="12:12" x14ac:dyDescent="0.25">
      <c r="L6768" s="79" t="e">
        <f>VLOOKUP(H6768,'Doctors Data'!$I:$J,2,FALSE)</f>
        <v>#N/A</v>
      </c>
    </row>
    <row r="6769" spans="12:12" x14ac:dyDescent="0.25">
      <c r="L6769" s="79" t="e">
        <f>VLOOKUP(H6769,'Doctors Data'!$I:$J,2,FALSE)</f>
        <v>#N/A</v>
      </c>
    </row>
    <row r="6770" spans="12:12" x14ac:dyDescent="0.25">
      <c r="L6770" s="79" t="e">
        <f>VLOOKUP(H6770,'Doctors Data'!$I:$J,2,FALSE)</f>
        <v>#N/A</v>
      </c>
    </row>
    <row r="6771" spans="12:12" x14ac:dyDescent="0.25">
      <c r="L6771" s="79" t="e">
        <f>VLOOKUP(H6771,'Doctors Data'!$I:$J,2,FALSE)</f>
        <v>#N/A</v>
      </c>
    </row>
    <row r="6772" spans="12:12" x14ac:dyDescent="0.25">
      <c r="L6772" s="79" t="e">
        <f>VLOOKUP(H6772,'Doctors Data'!$I:$J,2,FALSE)</f>
        <v>#N/A</v>
      </c>
    </row>
    <row r="6773" spans="12:12" x14ac:dyDescent="0.25">
      <c r="L6773" s="79" t="e">
        <f>VLOOKUP(H6773,'Doctors Data'!$I:$J,2,FALSE)</f>
        <v>#N/A</v>
      </c>
    </row>
    <row r="6774" spans="12:12" x14ac:dyDescent="0.25">
      <c r="L6774" s="79" t="e">
        <f>VLOOKUP(H6774,'Doctors Data'!$I:$J,2,FALSE)</f>
        <v>#N/A</v>
      </c>
    </row>
    <row r="6775" spans="12:12" x14ac:dyDescent="0.25">
      <c r="L6775" s="79" t="e">
        <f>VLOOKUP(H6775,'Doctors Data'!$I:$J,2,FALSE)</f>
        <v>#N/A</v>
      </c>
    </row>
    <row r="6776" spans="12:12" x14ac:dyDescent="0.25">
      <c r="L6776" s="79" t="e">
        <f>VLOOKUP(H6776,'Doctors Data'!$I:$J,2,FALSE)</f>
        <v>#N/A</v>
      </c>
    </row>
    <row r="6777" spans="12:12" x14ac:dyDescent="0.25">
      <c r="L6777" s="79" t="e">
        <f>VLOOKUP(H6777,'Doctors Data'!$I:$J,2,FALSE)</f>
        <v>#N/A</v>
      </c>
    </row>
    <row r="6778" spans="12:12" x14ac:dyDescent="0.25">
      <c r="L6778" s="79" t="e">
        <f>VLOOKUP(H6778,'Doctors Data'!$I:$J,2,FALSE)</f>
        <v>#N/A</v>
      </c>
    </row>
    <row r="6779" spans="12:12" x14ac:dyDescent="0.25">
      <c r="L6779" s="79" t="e">
        <f>VLOOKUP(H6779,'Doctors Data'!$I:$J,2,FALSE)</f>
        <v>#N/A</v>
      </c>
    </row>
    <row r="6780" spans="12:12" x14ac:dyDescent="0.25">
      <c r="L6780" s="79" t="e">
        <f>VLOOKUP(H6780,'Doctors Data'!$I:$J,2,FALSE)</f>
        <v>#N/A</v>
      </c>
    </row>
    <row r="6781" spans="12:12" x14ac:dyDescent="0.25">
      <c r="L6781" s="79" t="e">
        <f>VLOOKUP(H6781,'Doctors Data'!$I:$J,2,FALSE)</f>
        <v>#N/A</v>
      </c>
    </row>
    <row r="6782" spans="12:12" x14ac:dyDescent="0.25">
      <c r="L6782" s="79" t="e">
        <f>VLOOKUP(H6782,'Doctors Data'!$I:$J,2,FALSE)</f>
        <v>#N/A</v>
      </c>
    </row>
    <row r="6783" spans="12:12" x14ac:dyDescent="0.25">
      <c r="L6783" s="79" t="e">
        <f>VLOOKUP(H6783,'Doctors Data'!$I:$J,2,FALSE)</f>
        <v>#N/A</v>
      </c>
    </row>
    <row r="6784" spans="12:12" x14ac:dyDescent="0.25">
      <c r="L6784" s="79" t="e">
        <f>VLOOKUP(H6784,'Doctors Data'!$I:$J,2,FALSE)</f>
        <v>#N/A</v>
      </c>
    </row>
    <row r="6785" spans="12:12" x14ac:dyDescent="0.25">
      <c r="L6785" s="79" t="e">
        <f>VLOOKUP(H6785,'Doctors Data'!$I:$J,2,FALSE)</f>
        <v>#N/A</v>
      </c>
    </row>
    <row r="6786" spans="12:12" x14ac:dyDescent="0.25">
      <c r="L6786" s="79" t="e">
        <f>VLOOKUP(H6786,'Doctors Data'!$I:$J,2,FALSE)</f>
        <v>#N/A</v>
      </c>
    </row>
    <row r="6787" spans="12:12" x14ac:dyDescent="0.25">
      <c r="L6787" s="79" t="e">
        <f>VLOOKUP(H6787,'Doctors Data'!$I:$J,2,FALSE)</f>
        <v>#N/A</v>
      </c>
    </row>
    <row r="6788" spans="12:12" x14ac:dyDescent="0.25">
      <c r="L6788" s="79" t="e">
        <f>VLOOKUP(H6788,'Doctors Data'!$I:$J,2,FALSE)</f>
        <v>#N/A</v>
      </c>
    </row>
    <row r="6789" spans="12:12" x14ac:dyDescent="0.25">
      <c r="L6789" s="79" t="e">
        <f>VLOOKUP(H6789,'Doctors Data'!$I:$J,2,FALSE)</f>
        <v>#N/A</v>
      </c>
    </row>
    <row r="6790" spans="12:12" x14ac:dyDescent="0.25">
      <c r="L6790" s="79" t="e">
        <f>VLOOKUP(H6790,'Doctors Data'!$I:$J,2,FALSE)</f>
        <v>#N/A</v>
      </c>
    </row>
    <row r="6791" spans="12:12" x14ac:dyDescent="0.25">
      <c r="L6791" s="79" t="e">
        <f>VLOOKUP(H6791,'Doctors Data'!$I:$J,2,FALSE)</f>
        <v>#N/A</v>
      </c>
    </row>
    <row r="6792" spans="12:12" x14ac:dyDescent="0.25">
      <c r="L6792" s="79" t="e">
        <f>VLOOKUP(H6792,'Doctors Data'!$I:$J,2,FALSE)</f>
        <v>#N/A</v>
      </c>
    </row>
    <row r="6793" spans="12:12" x14ac:dyDescent="0.25">
      <c r="L6793" s="79" t="e">
        <f>VLOOKUP(H6793,'Doctors Data'!$I:$J,2,FALSE)</f>
        <v>#N/A</v>
      </c>
    </row>
    <row r="6794" spans="12:12" x14ac:dyDescent="0.25">
      <c r="L6794" s="79" t="e">
        <f>VLOOKUP(H6794,'Doctors Data'!$I:$J,2,FALSE)</f>
        <v>#N/A</v>
      </c>
    </row>
    <row r="6795" spans="12:12" x14ac:dyDescent="0.25">
      <c r="L6795" s="79" t="e">
        <f>VLOOKUP(H6795,'Doctors Data'!$I:$J,2,FALSE)</f>
        <v>#N/A</v>
      </c>
    </row>
    <row r="6796" spans="12:12" x14ac:dyDescent="0.25">
      <c r="L6796" s="79" t="e">
        <f>VLOOKUP(H6796,'Doctors Data'!$I:$J,2,FALSE)</f>
        <v>#N/A</v>
      </c>
    </row>
    <row r="6797" spans="12:12" x14ac:dyDescent="0.25">
      <c r="L6797" s="79" t="e">
        <f>VLOOKUP(H6797,'Doctors Data'!$I:$J,2,FALSE)</f>
        <v>#N/A</v>
      </c>
    </row>
    <row r="6798" spans="12:12" x14ac:dyDescent="0.25">
      <c r="L6798" s="79" t="e">
        <f>VLOOKUP(H6798,'Doctors Data'!$I:$J,2,FALSE)</f>
        <v>#N/A</v>
      </c>
    </row>
    <row r="6799" spans="12:12" x14ac:dyDescent="0.25">
      <c r="L6799" s="79" t="e">
        <f>VLOOKUP(H6799,'Doctors Data'!$I:$J,2,FALSE)</f>
        <v>#N/A</v>
      </c>
    </row>
    <row r="6800" spans="12:12" x14ac:dyDescent="0.25">
      <c r="L6800" s="79" t="e">
        <f>VLOOKUP(H6800,'Doctors Data'!$I:$J,2,FALSE)</f>
        <v>#N/A</v>
      </c>
    </row>
    <row r="6801" spans="12:12" x14ac:dyDescent="0.25">
      <c r="L6801" s="79" t="e">
        <f>VLOOKUP(H6801,'Doctors Data'!$I:$J,2,FALSE)</f>
        <v>#N/A</v>
      </c>
    </row>
    <row r="6802" spans="12:12" x14ac:dyDescent="0.25">
      <c r="L6802" s="79" t="e">
        <f>VLOOKUP(H6802,'Doctors Data'!$I:$J,2,FALSE)</f>
        <v>#N/A</v>
      </c>
    </row>
    <row r="6803" spans="12:12" x14ac:dyDescent="0.25">
      <c r="L6803" s="79" t="e">
        <f>VLOOKUP(H6803,'Doctors Data'!$I:$J,2,FALSE)</f>
        <v>#N/A</v>
      </c>
    </row>
    <row r="6804" spans="12:12" x14ac:dyDescent="0.25">
      <c r="L6804" s="79" t="e">
        <f>VLOOKUP(H6804,'Doctors Data'!$I:$J,2,FALSE)</f>
        <v>#N/A</v>
      </c>
    </row>
    <row r="6805" spans="12:12" x14ac:dyDescent="0.25">
      <c r="L6805" s="79" t="e">
        <f>VLOOKUP(H6805,'Doctors Data'!$I:$J,2,FALSE)</f>
        <v>#N/A</v>
      </c>
    </row>
    <row r="6806" spans="12:12" x14ac:dyDescent="0.25">
      <c r="L6806" s="79" t="e">
        <f>VLOOKUP(H6806,'Doctors Data'!$I:$J,2,FALSE)</f>
        <v>#N/A</v>
      </c>
    </row>
    <row r="6807" spans="12:12" x14ac:dyDescent="0.25">
      <c r="L6807" s="79" t="e">
        <f>VLOOKUP(H6807,'Doctors Data'!$I:$J,2,FALSE)</f>
        <v>#N/A</v>
      </c>
    </row>
    <row r="6808" spans="12:12" x14ac:dyDescent="0.25">
      <c r="L6808" s="79" t="e">
        <f>VLOOKUP(H6808,'Doctors Data'!$I:$J,2,FALSE)</f>
        <v>#N/A</v>
      </c>
    </row>
    <row r="6809" spans="12:12" x14ac:dyDescent="0.25">
      <c r="L6809" s="79" t="e">
        <f>VLOOKUP(H6809,'Doctors Data'!$I:$J,2,FALSE)</f>
        <v>#N/A</v>
      </c>
    </row>
    <row r="6810" spans="12:12" x14ac:dyDescent="0.25">
      <c r="L6810" s="79" t="e">
        <f>VLOOKUP(H6810,'Doctors Data'!$I:$J,2,FALSE)</f>
        <v>#N/A</v>
      </c>
    </row>
    <row r="6811" spans="12:12" x14ac:dyDescent="0.25">
      <c r="L6811" s="79" t="e">
        <f>VLOOKUP(H6811,'Doctors Data'!$I:$J,2,FALSE)</f>
        <v>#N/A</v>
      </c>
    </row>
    <row r="6812" spans="12:12" x14ac:dyDescent="0.25">
      <c r="L6812" s="79" t="e">
        <f>VLOOKUP(H6812,'Doctors Data'!$I:$J,2,FALSE)</f>
        <v>#N/A</v>
      </c>
    </row>
    <row r="6813" spans="12:12" x14ac:dyDescent="0.25">
      <c r="L6813" s="79" t="e">
        <f>VLOOKUP(H6813,'Doctors Data'!$I:$J,2,FALSE)</f>
        <v>#N/A</v>
      </c>
    </row>
    <row r="6814" spans="12:12" x14ac:dyDescent="0.25">
      <c r="L6814" s="79" t="e">
        <f>VLOOKUP(H6814,'Doctors Data'!$I:$J,2,FALSE)</f>
        <v>#N/A</v>
      </c>
    </row>
    <row r="6815" spans="12:12" x14ac:dyDescent="0.25">
      <c r="L6815" s="79" t="e">
        <f>VLOOKUP(H6815,'Doctors Data'!$I:$J,2,FALSE)</f>
        <v>#N/A</v>
      </c>
    </row>
    <row r="6816" spans="12:12" x14ac:dyDescent="0.25">
      <c r="L6816" s="79" t="e">
        <f>VLOOKUP(H6816,'Doctors Data'!$I:$J,2,FALSE)</f>
        <v>#N/A</v>
      </c>
    </row>
    <row r="6817" spans="12:12" x14ac:dyDescent="0.25">
      <c r="L6817" s="79" t="e">
        <f>VLOOKUP(H6817,'Doctors Data'!$I:$J,2,FALSE)</f>
        <v>#N/A</v>
      </c>
    </row>
    <row r="6818" spans="12:12" x14ac:dyDescent="0.25">
      <c r="L6818" s="79" t="e">
        <f>VLOOKUP(H6818,'Doctors Data'!$I:$J,2,FALSE)</f>
        <v>#N/A</v>
      </c>
    </row>
    <row r="6819" spans="12:12" x14ac:dyDescent="0.25">
      <c r="L6819" s="79" t="e">
        <f>VLOOKUP(H6819,'Doctors Data'!$I:$J,2,FALSE)</f>
        <v>#N/A</v>
      </c>
    </row>
    <row r="6820" spans="12:12" x14ac:dyDescent="0.25">
      <c r="L6820" s="79" t="e">
        <f>VLOOKUP(H6820,'Doctors Data'!$I:$J,2,FALSE)</f>
        <v>#N/A</v>
      </c>
    </row>
    <row r="6821" spans="12:12" x14ac:dyDescent="0.25">
      <c r="L6821" s="79" t="e">
        <f>VLOOKUP(H6821,'Doctors Data'!$I:$J,2,FALSE)</f>
        <v>#N/A</v>
      </c>
    </row>
    <row r="6822" spans="12:12" x14ac:dyDescent="0.25">
      <c r="L6822" s="79" t="e">
        <f>VLOOKUP(H6822,'Doctors Data'!$I:$J,2,FALSE)</f>
        <v>#N/A</v>
      </c>
    </row>
    <row r="6823" spans="12:12" x14ac:dyDescent="0.25">
      <c r="L6823" s="79" t="e">
        <f>VLOOKUP(H6823,'Doctors Data'!$I:$J,2,FALSE)</f>
        <v>#N/A</v>
      </c>
    </row>
    <row r="6824" spans="12:12" x14ac:dyDescent="0.25">
      <c r="L6824" s="79" t="e">
        <f>VLOOKUP(H6824,'Doctors Data'!$I:$J,2,FALSE)</f>
        <v>#N/A</v>
      </c>
    </row>
    <row r="6825" spans="12:12" x14ac:dyDescent="0.25">
      <c r="L6825" s="79" t="e">
        <f>VLOOKUP(H6825,'Doctors Data'!$I:$J,2,FALSE)</f>
        <v>#N/A</v>
      </c>
    </row>
    <row r="6826" spans="12:12" x14ac:dyDescent="0.25">
      <c r="L6826" s="79" t="e">
        <f>VLOOKUP(H6826,'Doctors Data'!$I:$J,2,FALSE)</f>
        <v>#N/A</v>
      </c>
    </row>
    <row r="6827" spans="12:12" x14ac:dyDescent="0.25">
      <c r="L6827" s="79" t="e">
        <f>VLOOKUP(H6827,'Doctors Data'!$I:$J,2,FALSE)</f>
        <v>#N/A</v>
      </c>
    </row>
    <row r="6828" spans="12:12" x14ac:dyDescent="0.25">
      <c r="L6828" s="79" t="e">
        <f>VLOOKUP(H6828,'Doctors Data'!$I:$J,2,FALSE)</f>
        <v>#N/A</v>
      </c>
    </row>
    <row r="6829" spans="12:12" x14ac:dyDescent="0.25">
      <c r="L6829" s="79" t="e">
        <f>VLOOKUP(H6829,'Doctors Data'!$I:$J,2,FALSE)</f>
        <v>#N/A</v>
      </c>
    </row>
    <row r="6830" spans="12:12" x14ac:dyDescent="0.25">
      <c r="L6830" s="79" t="e">
        <f>VLOOKUP(H6830,'Doctors Data'!$I:$J,2,FALSE)</f>
        <v>#N/A</v>
      </c>
    </row>
    <row r="6831" spans="12:12" x14ac:dyDescent="0.25">
      <c r="L6831" s="79" t="e">
        <f>VLOOKUP(H6831,'Doctors Data'!$I:$J,2,FALSE)</f>
        <v>#N/A</v>
      </c>
    </row>
    <row r="6832" spans="12:12" x14ac:dyDescent="0.25">
      <c r="L6832" s="79" t="e">
        <f>VLOOKUP(H6832,'Doctors Data'!$I:$J,2,FALSE)</f>
        <v>#N/A</v>
      </c>
    </row>
    <row r="6833" spans="12:12" x14ac:dyDescent="0.25">
      <c r="L6833" s="79" t="e">
        <f>VLOOKUP(H6833,'Doctors Data'!$I:$J,2,FALSE)</f>
        <v>#N/A</v>
      </c>
    </row>
    <row r="6834" spans="12:12" x14ac:dyDescent="0.25">
      <c r="L6834" s="79" t="e">
        <f>VLOOKUP(H6834,'Doctors Data'!$I:$J,2,FALSE)</f>
        <v>#N/A</v>
      </c>
    </row>
    <row r="6835" spans="12:12" x14ac:dyDescent="0.25">
      <c r="L6835" s="79" t="e">
        <f>VLOOKUP(H6835,'Doctors Data'!$I:$J,2,FALSE)</f>
        <v>#N/A</v>
      </c>
    </row>
    <row r="6836" spans="12:12" x14ac:dyDescent="0.25">
      <c r="L6836" s="79" t="e">
        <f>VLOOKUP(H6836,'Doctors Data'!$I:$J,2,FALSE)</f>
        <v>#N/A</v>
      </c>
    </row>
    <row r="6837" spans="12:12" x14ac:dyDescent="0.25">
      <c r="L6837" s="79" t="e">
        <f>VLOOKUP(H6837,'Doctors Data'!$I:$J,2,FALSE)</f>
        <v>#N/A</v>
      </c>
    </row>
    <row r="6838" spans="12:12" x14ac:dyDescent="0.25">
      <c r="L6838" s="79" t="e">
        <f>VLOOKUP(H6838,'Doctors Data'!$I:$J,2,FALSE)</f>
        <v>#N/A</v>
      </c>
    </row>
    <row r="6839" spans="12:12" x14ac:dyDescent="0.25">
      <c r="L6839" s="79" t="e">
        <f>VLOOKUP(H6839,'Doctors Data'!$I:$J,2,FALSE)</f>
        <v>#N/A</v>
      </c>
    </row>
    <row r="6840" spans="12:12" x14ac:dyDescent="0.25">
      <c r="L6840" s="79" t="e">
        <f>VLOOKUP(H6840,'Doctors Data'!$I:$J,2,FALSE)</f>
        <v>#N/A</v>
      </c>
    </row>
    <row r="6841" spans="12:12" x14ac:dyDescent="0.25">
      <c r="L6841" s="79" t="e">
        <f>VLOOKUP(H6841,'Doctors Data'!$I:$J,2,FALSE)</f>
        <v>#N/A</v>
      </c>
    </row>
    <row r="6842" spans="12:12" x14ac:dyDescent="0.25">
      <c r="L6842" s="79" t="e">
        <f>VLOOKUP(H6842,'Doctors Data'!$I:$J,2,FALSE)</f>
        <v>#N/A</v>
      </c>
    </row>
    <row r="6843" spans="12:12" x14ac:dyDescent="0.25">
      <c r="L6843" s="79" t="e">
        <f>VLOOKUP(H6843,'Doctors Data'!$I:$J,2,FALSE)</f>
        <v>#N/A</v>
      </c>
    </row>
    <row r="6844" spans="12:12" x14ac:dyDescent="0.25">
      <c r="L6844" s="79" t="e">
        <f>VLOOKUP(H6844,'Doctors Data'!$I:$J,2,FALSE)</f>
        <v>#N/A</v>
      </c>
    </row>
    <row r="6845" spans="12:12" x14ac:dyDescent="0.25">
      <c r="L6845" s="79" t="e">
        <f>VLOOKUP(H6845,'Doctors Data'!$I:$J,2,FALSE)</f>
        <v>#N/A</v>
      </c>
    </row>
    <row r="6846" spans="12:12" x14ac:dyDescent="0.25">
      <c r="L6846" s="79" t="e">
        <f>VLOOKUP(H6846,'Doctors Data'!$I:$J,2,FALSE)</f>
        <v>#N/A</v>
      </c>
    </row>
    <row r="6847" spans="12:12" x14ac:dyDescent="0.25">
      <c r="L6847" s="79" t="e">
        <f>VLOOKUP(H6847,'Doctors Data'!$I:$J,2,FALSE)</f>
        <v>#N/A</v>
      </c>
    </row>
    <row r="6848" spans="12:12" x14ac:dyDescent="0.25">
      <c r="L6848" s="79" t="e">
        <f>VLOOKUP(H6848,'Doctors Data'!$I:$J,2,FALSE)</f>
        <v>#N/A</v>
      </c>
    </row>
    <row r="6849" spans="12:12" x14ac:dyDescent="0.25">
      <c r="L6849" s="79" t="e">
        <f>VLOOKUP(H6849,'Doctors Data'!$I:$J,2,FALSE)</f>
        <v>#N/A</v>
      </c>
    </row>
    <row r="6850" spans="12:12" x14ac:dyDescent="0.25">
      <c r="L6850" s="79" t="e">
        <f>VLOOKUP(H6850,'Doctors Data'!$I:$J,2,FALSE)</f>
        <v>#N/A</v>
      </c>
    </row>
    <row r="6851" spans="12:12" x14ac:dyDescent="0.25">
      <c r="L6851" s="79" t="e">
        <f>VLOOKUP(H6851,'Doctors Data'!$I:$J,2,FALSE)</f>
        <v>#N/A</v>
      </c>
    </row>
    <row r="6852" spans="12:12" x14ac:dyDescent="0.25">
      <c r="L6852" s="79" t="e">
        <f>VLOOKUP(H6852,'Doctors Data'!$I:$J,2,FALSE)</f>
        <v>#N/A</v>
      </c>
    </row>
    <row r="6853" spans="12:12" x14ac:dyDescent="0.25">
      <c r="L6853" s="79" t="e">
        <f>VLOOKUP(H6853,'Doctors Data'!$I:$J,2,FALSE)</f>
        <v>#N/A</v>
      </c>
    </row>
    <row r="6854" spans="12:12" x14ac:dyDescent="0.25">
      <c r="L6854" s="79" t="e">
        <f>VLOOKUP(H6854,'Doctors Data'!$I:$J,2,FALSE)</f>
        <v>#N/A</v>
      </c>
    </row>
    <row r="6855" spans="12:12" x14ac:dyDescent="0.25">
      <c r="L6855" s="79" t="e">
        <f>VLOOKUP(H6855,'Doctors Data'!$I:$J,2,FALSE)</f>
        <v>#N/A</v>
      </c>
    </row>
    <row r="6856" spans="12:12" x14ac:dyDescent="0.25">
      <c r="L6856" s="79" t="e">
        <f>VLOOKUP(H6856,'Doctors Data'!$I:$J,2,FALSE)</f>
        <v>#N/A</v>
      </c>
    </row>
    <row r="6857" spans="12:12" x14ac:dyDescent="0.25">
      <c r="L6857" s="79" t="e">
        <f>VLOOKUP(H6857,'Doctors Data'!$I:$J,2,FALSE)</f>
        <v>#N/A</v>
      </c>
    </row>
    <row r="6858" spans="12:12" x14ac:dyDescent="0.25">
      <c r="L6858" s="79" t="e">
        <f>VLOOKUP(H6858,'Doctors Data'!$I:$J,2,FALSE)</f>
        <v>#N/A</v>
      </c>
    </row>
    <row r="6859" spans="12:12" x14ac:dyDescent="0.25">
      <c r="L6859" s="79" t="e">
        <f>VLOOKUP(H6859,'Doctors Data'!$I:$J,2,FALSE)</f>
        <v>#N/A</v>
      </c>
    </row>
    <row r="6860" spans="12:12" x14ac:dyDescent="0.25">
      <c r="L6860" s="79" t="e">
        <f>VLOOKUP(H6860,'Doctors Data'!$I:$J,2,FALSE)</f>
        <v>#N/A</v>
      </c>
    </row>
    <row r="6861" spans="12:12" x14ac:dyDescent="0.25">
      <c r="L6861" s="79" t="e">
        <f>VLOOKUP(H6861,'Doctors Data'!$I:$J,2,FALSE)</f>
        <v>#N/A</v>
      </c>
    </row>
    <row r="6862" spans="12:12" x14ac:dyDescent="0.25">
      <c r="L6862" s="79" t="e">
        <f>VLOOKUP(H6862,'Doctors Data'!$I:$J,2,FALSE)</f>
        <v>#N/A</v>
      </c>
    </row>
    <row r="6863" spans="12:12" x14ac:dyDescent="0.25">
      <c r="L6863" s="79" t="e">
        <f>VLOOKUP(H6863,'Doctors Data'!$I:$J,2,FALSE)</f>
        <v>#N/A</v>
      </c>
    </row>
    <row r="6864" spans="12:12" x14ac:dyDescent="0.25">
      <c r="L6864" s="79" t="e">
        <f>VLOOKUP(H6864,'Doctors Data'!$I:$J,2,FALSE)</f>
        <v>#N/A</v>
      </c>
    </row>
    <row r="6865" spans="12:12" x14ac:dyDescent="0.25">
      <c r="L6865" s="79" t="e">
        <f>VLOOKUP(H6865,'Doctors Data'!$I:$J,2,FALSE)</f>
        <v>#N/A</v>
      </c>
    </row>
    <row r="6866" spans="12:12" x14ac:dyDescent="0.25">
      <c r="L6866" s="79" t="e">
        <f>VLOOKUP(H6866,'Doctors Data'!$I:$J,2,FALSE)</f>
        <v>#N/A</v>
      </c>
    </row>
    <row r="6867" spans="12:12" x14ac:dyDescent="0.25">
      <c r="L6867" s="79" t="e">
        <f>VLOOKUP(H6867,'Doctors Data'!$I:$J,2,FALSE)</f>
        <v>#N/A</v>
      </c>
    </row>
    <row r="6868" spans="12:12" x14ac:dyDescent="0.25">
      <c r="L6868" s="79" t="e">
        <f>VLOOKUP(H6868,'Doctors Data'!$I:$J,2,FALSE)</f>
        <v>#N/A</v>
      </c>
    </row>
    <row r="6869" spans="12:12" x14ac:dyDescent="0.25">
      <c r="L6869" s="79" t="e">
        <f>VLOOKUP(H6869,'Doctors Data'!$I:$J,2,FALSE)</f>
        <v>#N/A</v>
      </c>
    </row>
    <row r="6870" spans="12:12" x14ac:dyDescent="0.25">
      <c r="L6870" s="79" t="e">
        <f>VLOOKUP(H6870,'Doctors Data'!$I:$J,2,FALSE)</f>
        <v>#N/A</v>
      </c>
    </row>
    <row r="6871" spans="12:12" x14ac:dyDescent="0.25">
      <c r="L6871" s="79" t="e">
        <f>VLOOKUP(H6871,'Doctors Data'!$I:$J,2,FALSE)</f>
        <v>#N/A</v>
      </c>
    </row>
    <row r="6872" spans="12:12" x14ac:dyDescent="0.25">
      <c r="L6872" s="79" t="e">
        <f>VLOOKUP(H6872,'Doctors Data'!$I:$J,2,FALSE)</f>
        <v>#N/A</v>
      </c>
    </row>
    <row r="6873" spans="12:12" x14ac:dyDescent="0.25">
      <c r="L6873" s="79" t="e">
        <f>VLOOKUP(H6873,'Doctors Data'!$I:$J,2,FALSE)</f>
        <v>#N/A</v>
      </c>
    </row>
    <row r="6874" spans="12:12" x14ac:dyDescent="0.25">
      <c r="L6874" s="79" t="e">
        <f>VLOOKUP(H6874,'Doctors Data'!$I:$J,2,FALSE)</f>
        <v>#N/A</v>
      </c>
    </row>
    <row r="6875" spans="12:12" x14ac:dyDescent="0.25">
      <c r="L6875" s="79" t="e">
        <f>VLOOKUP(H6875,'Doctors Data'!$I:$J,2,FALSE)</f>
        <v>#N/A</v>
      </c>
    </row>
    <row r="6876" spans="12:12" x14ac:dyDescent="0.25">
      <c r="L6876" s="79" t="e">
        <f>VLOOKUP(H6876,'Doctors Data'!$I:$J,2,FALSE)</f>
        <v>#N/A</v>
      </c>
    </row>
    <row r="6877" spans="12:12" x14ac:dyDescent="0.25">
      <c r="L6877" s="79" t="e">
        <f>VLOOKUP(H6877,'Doctors Data'!$I:$J,2,FALSE)</f>
        <v>#N/A</v>
      </c>
    </row>
    <row r="6878" spans="12:12" x14ac:dyDescent="0.25">
      <c r="L6878" s="79" t="e">
        <f>VLOOKUP(H6878,'Doctors Data'!$I:$J,2,FALSE)</f>
        <v>#N/A</v>
      </c>
    </row>
    <row r="6879" spans="12:12" x14ac:dyDescent="0.25">
      <c r="L6879" s="79" t="e">
        <f>VLOOKUP(H6879,'Doctors Data'!$I:$J,2,FALSE)</f>
        <v>#N/A</v>
      </c>
    </row>
    <row r="6880" spans="12:12" x14ac:dyDescent="0.25">
      <c r="L6880" s="79" t="e">
        <f>VLOOKUP(H6880,'Doctors Data'!$I:$J,2,FALSE)</f>
        <v>#N/A</v>
      </c>
    </row>
    <row r="6881" spans="12:12" x14ac:dyDescent="0.25">
      <c r="L6881" s="79" t="e">
        <f>VLOOKUP(H6881,'Doctors Data'!$I:$J,2,FALSE)</f>
        <v>#N/A</v>
      </c>
    </row>
    <row r="6882" spans="12:12" x14ac:dyDescent="0.25">
      <c r="L6882" s="79" t="e">
        <f>VLOOKUP(H6882,'Doctors Data'!$I:$J,2,FALSE)</f>
        <v>#N/A</v>
      </c>
    </row>
    <row r="6883" spans="12:12" x14ac:dyDescent="0.25">
      <c r="L6883" s="79" t="e">
        <f>VLOOKUP(H6883,'Doctors Data'!$I:$J,2,FALSE)</f>
        <v>#N/A</v>
      </c>
    </row>
    <row r="6884" spans="12:12" x14ac:dyDescent="0.25">
      <c r="L6884" s="79" t="e">
        <f>VLOOKUP(H6884,'Doctors Data'!$I:$J,2,FALSE)</f>
        <v>#N/A</v>
      </c>
    </row>
    <row r="6885" spans="12:12" x14ac:dyDescent="0.25">
      <c r="L6885" s="79" t="e">
        <f>VLOOKUP(H6885,'Doctors Data'!$I:$J,2,FALSE)</f>
        <v>#N/A</v>
      </c>
    </row>
    <row r="6886" spans="12:12" x14ac:dyDescent="0.25">
      <c r="L6886" s="79" t="e">
        <f>VLOOKUP(H6886,'Doctors Data'!$I:$J,2,FALSE)</f>
        <v>#N/A</v>
      </c>
    </row>
    <row r="6887" spans="12:12" x14ac:dyDescent="0.25">
      <c r="L6887" s="79" t="e">
        <f>VLOOKUP(H6887,'Doctors Data'!$I:$J,2,FALSE)</f>
        <v>#N/A</v>
      </c>
    </row>
    <row r="6888" spans="12:12" x14ac:dyDescent="0.25">
      <c r="L6888" s="79" t="e">
        <f>VLOOKUP(H6888,'Doctors Data'!$I:$J,2,FALSE)</f>
        <v>#N/A</v>
      </c>
    </row>
    <row r="6889" spans="12:12" x14ac:dyDescent="0.25">
      <c r="L6889" s="79" t="e">
        <f>VLOOKUP(H6889,'Doctors Data'!$I:$J,2,FALSE)</f>
        <v>#N/A</v>
      </c>
    </row>
    <row r="6890" spans="12:12" x14ac:dyDescent="0.25">
      <c r="L6890" s="79" t="e">
        <f>VLOOKUP(H6890,'Doctors Data'!$I:$J,2,FALSE)</f>
        <v>#N/A</v>
      </c>
    </row>
    <row r="6891" spans="12:12" x14ac:dyDescent="0.25">
      <c r="L6891" s="79" t="e">
        <f>VLOOKUP(H6891,'Doctors Data'!$I:$J,2,FALSE)</f>
        <v>#N/A</v>
      </c>
    </row>
    <row r="6892" spans="12:12" x14ac:dyDescent="0.25">
      <c r="L6892" s="79" t="e">
        <f>VLOOKUP(H6892,'Doctors Data'!$I:$J,2,FALSE)</f>
        <v>#N/A</v>
      </c>
    </row>
    <row r="6893" spans="12:12" x14ac:dyDescent="0.25">
      <c r="L6893" s="79" t="e">
        <f>VLOOKUP(H6893,'Doctors Data'!$I:$J,2,FALSE)</f>
        <v>#N/A</v>
      </c>
    </row>
    <row r="6894" spans="12:12" x14ac:dyDescent="0.25">
      <c r="L6894" s="79" t="e">
        <f>VLOOKUP(H6894,'Doctors Data'!$I:$J,2,FALSE)</f>
        <v>#N/A</v>
      </c>
    </row>
    <row r="6895" spans="12:12" x14ac:dyDescent="0.25">
      <c r="L6895" s="79" t="e">
        <f>VLOOKUP(H6895,'Doctors Data'!$I:$J,2,FALSE)</f>
        <v>#N/A</v>
      </c>
    </row>
    <row r="6896" spans="12:12" x14ac:dyDescent="0.25">
      <c r="L6896" s="79" t="e">
        <f>VLOOKUP(H6896,'Doctors Data'!$I:$J,2,FALSE)</f>
        <v>#N/A</v>
      </c>
    </row>
    <row r="6897" spans="12:12" x14ac:dyDescent="0.25">
      <c r="L6897" s="79" t="e">
        <f>VLOOKUP(H6897,'Doctors Data'!$I:$J,2,FALSE)</f>
        <v>#N/A</v>
      </c>
    </row>
    <row r="6898" spans="12:12" x14ac:dyDescent="0.25">
      <c r="L6898" s="79" t="e">
        <f>VLOOKUP(H6898,'Doctors Data'!$I:$J,2,FALSE)</f>
        <v>#N/A</v>
      </c>
    </row>
    <row r="6899" spans="12:12" x14ac:dyDescent="0.25">
      <c r="L6899" s="79" t="e">
        <f>VLOOKUP(H6899,'Doctors Data'!$I:$J,2,FALSE)</f>
        <v>#N/A</v>
      </c>
    </row>
    <row r="6900" spans="12:12" x14ac:dyDescent="0.25">
      <c r="L6900" s="79" t="e">
        <f>VLOOKUP(H6900,'Doctors Data'!$I:$J,2,FALSE)</f>
        <v>#N/A</v>
      </c>
    </row>
    <row r="6901" spans="12:12" x14ac:dyDescent="0.25">
      <c r="L6901" s="79" t="e">
        <f>VLOOKUP(H6901,'Doctors Data'!$I:$J,2,FALSE)</f>
        <v>#N/A</v>
      </c>
    </row>
    <row r="6902" spans="12:12" x14ac:dyDescent="0.25">
      <c r="L6902" s="79" t="e">
        <f>VLOOKUP(H6902,'Doctors Data'!$I:$J,2,FALSE)</f>
        <v>#N/A</v>
      </c>
    </row>
    <row r="6903" spans="12:12" x14ac:dyDescent="0.25">
      <c r="L6903" s="79" t="e">
        <f>VLOOKUP(H6903,'Doctors Data'!$I:$J,2,FALSE)</f>
        <v>#N/A</v>
      </c>
    </row>
    <row r="6904" spans="12:12" x14ac:dyDescent="0.25">
      <c r="L6904" s="79" t="e">
        <f>VLOOKUP(H6904,'Doctors Data'!$I:$J,2,FALSE)</f>
        <v>#N/A</v>
      </c>
    </row>
    <row r="6905" spans="12:12" x14ac:dyDescent="0.25">
      <c r="L6905" s="79" t="e">
        <f>VLOOKUP(H6905,'Doctors Data'!$I:$J,2,FALSE)</f>
        <v>#N/A</v>
      </c>
    </row>
    <row r="6906" spans="12:12" x14ac:dyDescent="0.25">
      <c r="L6906" s="79" t="e">
        <f>VLOOKUP(H6906,'Doctors Data'!$I:$J,2,FALSE)</f>
        <v>#N/A</v>
      </c>
    </row>
    <row r="6907" spans="12:12" x14ac:dyDescent="0.25">
      <c r="L6907" s="79" t="e">
        <f>VLOOKUP(H6907,'Doctors Data'!$I:$J,2,FALSE)</f>
        <v>#N/A</v>
      </c>
    </row>
    <row r="6908" spans="12:12" x14ac:dyDescent="0.25">
      <c r="L6908" s="79" t="e">
        <f>VLOOKUP(H6908,'Doctors Data'!$I:$J,2,FALSE)</f>
        <v>#N/A</v>
      </c>
    </row>
    <row r="6909" spans="12:12" x14ac:dyDescent="0.25">
      <c r="L6909" s="79" t="e">
        <f>VLOOKUP(H6909,'Doctors Data'!$I:$J,2,FALSE)</f>
        <v>#N/A</v>
      </c>
    </row>
    <row r="6910" spans="12:12" x14ac:dyDescent="0.25">
      <c r="L6910" s="79" t="e">
        <f>VLOOKUP(H6910,'Doctors Data'!$I:$J,2,FALSE)</f>
        <v>#N/A</v>
      </c>
    </row>
    <row r="6911" spans="12:12" x14ac:dyDescent="0.25">
      <c r="L6911" s="79" t="e">
        <f>VLOOKUP(H6911,'Doctors Data'!$I:$J,2,FALSE)</f>
        <v>#N/A</v>
      </c>
    </row>
    <row r="6912" spans="12:12" x14ac:dyDescent="0.25">
      <c r="L6912" s="79" t="e">
        <f>VLOOKUP(H6912,'Doctors Data'!$I:$J,2,FALSE)</f>
        <v>#N/A</v>
      </c>
    </row>
    <row r="6913" spans="12:12" x14ac:dyDescent="0.25">
      <c r="L6913" s="79" t="e">
        <f>VLOOKUP(H6913,'Doctors Data'!$I:$J,2,FALSE)</f>
        <v>#N/A</v>
      </c>
    </row>
    <row r="6914" spans="12:12" x14ac:dyDescent="0.25">
      <c r="L6914" s="79" t="e">
        <f>VLOOKUP(H6914,'Doctors Data'!$I:$J,2,FALSE)</f>
        <v>#N/A</v>
      </c>
    </row>
    <row r="6915" spans="12:12" x14ac:dyDescent="0.25">
      <c r="L6915" s="79" t="e">
        <f>VLOOKUP(H6915,'Doctors Data'!$I:$J,2,FALSE)</f>
        <v>#N/A</v>
      </c>
    </row>
    <row r="6916" spans="12:12" x14ac:dyDescent="0.25">
      <c r="L6916" s="79" t="e">
        <f>VLOOKUP(H6916,'Doctors Data'!$I:$J,2,FALSE)</f>
        <v>#N/A</v>
      </c>
    </row>
    <row r="6917" spans="12:12" x14ac:dyDescent="0.25">
      <c r="L6917" s="79" t="e">
        <f>VLOOKUP(H6917,'Doctors Data'!$I:$J,2,FALSE)</f>
        <v>#N/A</v>
      </c>
    </row>
    <row r="6918" spans="12:12" x14ac:dyDescent="0.25">
      <c r="L6918" s="79" t="e">
        <f>VLOOKUP(H6918,'Doctors Data'!$I:$J,2,FALSE)</f>
        <v>#N/A</v>
      </c>
    </row>
    <row r="6919" spans="12:12" x14ac:dyDescent="0.25">
      <c r="L6919" s="79" t="e">
        <f>VLOOKUP(H6919,'Doctors Data'!$I:$J,2,FALSE)</f>
        <v>#N/A</v>
      </c>
    </row>
    <row r="6920" spans="12:12" x14ac:dyDescent="0.25">
      <c r="L6920" s="79" t="e">
        <f>VLOOKUP(H6920,'Doctors Data'!$I:$J,2,FALSE)</f>
        <v>#N/A</v>
      </c>
    </row>
    <row r="6921" spans="12:12" x14ac:dyDescent="0.25">
      <c r="L6921" s="79" t="e">
        <f>VLOOKUP(H6921,'Doctors Data'!$I:$J,2,FALSE)</f>
        <v>#N/A</v>
      </c>
    </row>
    <row r="6922" spans="12:12" x14ac:dyDescent="0.25">
      <c r="L6922" s="79" t="e">
        <f>VLOOKUP(H6922,'Doctors Data'!$I:$J,2,FALSE)</f>
        <v>#N/A</v>
      </c>
    </row>
    <row r="6923" spans="12:12" x14ac:dyDescent="0.25">
      <c r="L6923" s="79" t="e">
        <f>VLOOKUP(H6923,'Doctors Data'!$I:$J,2,FALSE)</f>
        <v>#N/A</v>
      </c>
    </row>
    <row r="6924" spans="12:12" x14ac:dyDescent="0.25">
      <c r="L6924" s="79" t="e">
        <f>VLOOKUP(H6924,'Doctors Data'!$I:$J,2,FALSE)</f>
        <v>#N/A</v>
      </c>
    </row>
    <row r="6925" spans="12:12" x14ac:dyDescent="0.25">
      <c r="L6925" s="79" t="e">
        <f>VLOOKUP(H6925,'Doctors Data'!$I:$J,2,FALSE)</f>
        <v>#N/A</v>
      </c>
    </row>
    <row r="6926" spans="12:12" x14ac:dyDescent="0.25">
      <c r="L6926" s="79" t="e">
        <f>VLOOKUP(H6926,'Doctors Data'!$I:$J,2,FALSE)</f>
        <v>#N/A</v>
      </c>
    </row>
    <row r="6927" spans="12:12" x14ac:dyDescent="0.25">
      <c r="L6927" s="79" t="e">
        <f>VLOOKUP(H6927,'Doctors Data'!$I:$J,2,FALSE)</f>
        <v>#N/A</v>
      </c>
    </row>
    <row r="6928" spans="12:12" x14ac:dyDescent="0.25">
      <c r="L6928" s="79" t="e">
        <f>VLOOKUP(H6928,'Doctors Data'!$I:$J,2,FALSE)</f>
        <v>#N/A</v>
      </c>
    </row>
    <row r="6929" spans="12:12" x14ac:dyDescent="0.25">
      <c r="L6929" s="79" t="e">
        <f>VLOOKUP(H6929,'Doctors Data'!$I:$J,2,FALSE)</f>
        <v>#N/A</v>
      </c>
    </row>
    <row r="6930" spans="12:12" x14ac:dyDescent="0.25">
      <c r="L6930" s="79" t="e">
        <f>VLOOKUP(H6930,'Doctors Data'!$I:$J,2,FALSE)</f>
        <v>#N/A</v>
      </c>
    </row>
    <row r="6931" spans="12:12" x14ac:dyDescent="0.25">
      <c r="L6931" s="79" t="e">
        <f>VLOOKUP(H6931,'Doctors Data'!$I:$J,2,FALSE)</f>
        <v>#N/A</v>
      </c>
    </row>
    <row r="6932" spans="12:12" x14ac:dyDescent="0.25">
      <c r="L6932" s="79" t="e">
        <f>VLOOKUP(H6932,'Doctors Data'!$I:$J,2,FALSE)</f>
        <v>#N/A</v>
      </c>
    </row>
    <row r="6933" spans="12:12" x14ac:dyDescent="0.25">
      <c r="L6933" s="79" t="e">
        <f>VLOOKUP(H6933,'Doctors Data'!$I:$J,2,FALSE)</f>
        <v>#N/A</v>
      </c>
    </row>
    <row r="6934" spans="12:12" x14ac:dyDescent="0.25">
      <c r="L6934" s="79" t="e">
        <f>VLOOKUP(H6934,'Doctors Data'!$I:$J,2,FALSE)</f>
        <v>#N/A</v>
      </c>
    </row>
    <row r="6935" spans="12:12" x14ac:dyDescent="0.25">
      <c r="L6935" s="79" t="e">
        <f>VLOOKUP(H6935,'Doctors Data'!$I:$J,2,FALSE)</f>
        <v>#N/A</v>
      </c>
    </row>
    <row r="6936" spans="12:12" x14ac:dyDescent="0.25">
      <c r="L6936" s="79" t="e">
        <f>VLOOKUP(H6936,'Doctors Data'!$I:$J,2,FALSE)</f>
        <v>#N/A</v>
      </c>
    </row>
    <row r="6937" spans="12:12" x14ac:dyDescent="0.25">
      <c r="L6937" s="79" t="e">
        <f>VLOOKUP(H6937,'Doctors Data'!$I:$J,2,FALSE)</f>
        <v>#N/A</v>
      </c>
    </row>
    <row r="6938" spans="12:12" x14ac:dyDescent="0.25">
      <c r="L6938" s="79" t="e">
        <f>VLOOKUP(H6938,'Doctors Data'!$I:$J,2,FALSE)</f>
        <v>#N/A</v>
      </c>
    </row>
    <row r="6939" spans="12:12" x14ac:dyDescent="0.25">
      <c r="L6939" s="79" t="e">
        <f>VLOOKUP(H6939,'Doctors Data'!$I:$J,2,FALSE)</f>
        <v>#N/A</v>
      </c>
    </row>
    <row r="6940" spans="12:12" x14ac:dyDescent="0.25">
      <c r="L6940" s="79" t="e">
        <f>VLOOKUP(H6940,'Doctors Data'!$I:$J,2,FALSE)</f>
        <v>#N/A</v>
      </c>
    </row>
    <row r="6941" spans="12:12" x14ac:dyDescent="0.25">
      <c r="L6941" s="79" t="e">
        <f>VLOOKUP(H6941,'Doctors Data'!$I:$J,2,FALSE)</f>
        <v>#N/A</v>
      </c>
    </row>
    <row r="6942" spans="12:12" x14ac:dyDescent="0.25">
      <c r="L6942" s="79" t="e">
        <f>VLOOKUP(H6942,'Doctors Data'!$I:$J,2,FALSE)</f>
        <v>#N/A</v>
      </c>
    </row>
    <row r="6943" spans="12:12" x14ac:dyDescent="0.25">
      <c r="L6943" s="79" t="e">
        <f>VLOOKUP(H6943,'Doctors Data'!$I:$J,2,FALSE)</f>
        <v>#N/A</v>
      </c>
    </row>
    <row r="6944" spans="12:12" x14ac:dyDescent="0.25">
      <c r="L6944" s="79" t="e">
        <f>VLOOKUP(H6944,'Doctors Data'!$I:$J,2,FALSE)</f>
        <v>#N/A</v>
      </c>
    </row>
    <row r="6945" spans="12:12" x14ac:dyDescent="0.25">
      <c r="L6945" s="79" t="e">
        <f>VLOOKUP(H6945,'Doctors Data'!$I:$J,2,FALSE)</f>
        <v>#N/A</v>
      </c>
    </row>
    <row r="6946" spans="12:12" x14ac:dyDescent="0.25">
      <c r="L6946" s="79" t="e">
        <f>VLOOKUP(H6946,'Doctors Data'!$I:$J,2,FALSE)</f>
        <v>#N/A</v>
      </c>
    </row>
    <row r="6947" spans="12:12" x14ac:dyDescent="0.25">
      <c r="L6947" s="79" t="e">
        <f>VLOOKUP(H6947,'Doctors Data'!$I:$J,2,FALSE)</f>
        <v>#N/A</v>
      </c>
    </row>
    <row r="6948" spans="12:12" x14ac:dyDescent="0.25">
      <c r="L6948" s="79" t="e">
        <f>VLOOKUP(H6948,'Doctors Data'!$I:$J,2,FALSE)</f>
        <v>#N/A</v>
      </c>
    </row>
    <row r="6949" spans="12:12" x14ac:dyDescent="0.25">
      <c r="L6949" s="79" t="e">
        <f>VLOOKUP(H6949,'Doctors Data'!$I:$J,2,FALSE)</f>
        <v>#N/A</v>
      </c>
    </row>
    <row r="6950" spans="12:12" x14ac:dyDescent="0.25">
      <c r="L6950" s="79" t="e">
        <f>VLOOKUP(H6950,'Doctors Data'!$I:$J,2,FALSE)</f>
        <v>#N/A</v>
      </c>
    </row>
    <row r="6951" spans="12:12" x14ac:dyDescent="0.25">
      <c r="L6951" s="79" t="e">
        <f>VLOOKUP(H6951,'Doctors Data'!$I:$J,2,FALSE)</f>
        <v>#N/A</v>
      </c>
    </row>
    <row r="6952" spans="12:12" x14ac:dyDescent="0.25">
      <c r="L6952" s="79" t="e">
        <f>VLOOKUP(H6952,'Doctors Data'!$I:$J,2,FALSE)</f>
        <v>#N/A</v>
      </c>
    </row>
    <row r="6953" spans="12:12" x14ac:dyDescent="0.25">
      <c r="L6953" s="79" t="e">
        <f>VLOOKUP(H6953,'Doctors Data'!$I:$J,2,FALSE)</f>
        <v>#N/A</v>
      </c>
    </row>
    <row r="6954" spans="12:12" x14ac:dyDescent="0.25">
      <c r="L6954" s="79" t="e">
        <f>VLOOKUP(H6954,'Doctors Data'!$I:$J,2,FALSE)</f>
        <v>#N/A</v>
      </c>
    </row>
    <row r="6955" spans="12:12" x14ac:dyDescent="0.25">
      <c r="L6955" s="79" t="e">
        <f>VLOOKUP(H6955,'Doctors Data'!$I:$J,2,FALSE)</f>
        <v>#N/A</v>
      </c>
    </row>
    <row r="6956" spans="12:12" x14ac:dyDescent="0.25">
      <c r="L6956" s="79" t="e">
        <f>VLOOKUP(H6956,'Doctors Data'!$I:$J,2,FALSE)</f>
        <v>#N/A</v>
      </c>
    </row>
    <row r="6957" spans="12:12" x14ac:dyDescent="0.25">
      <c r="L6957" s="79" t="e">
        <f>VLOOKUP(H6957,'Doctors Data'!$I:$J,2,FALSE)</f>
        <v>#N/A</v>
      </c>
    </row>
    <row r="6958" spans="12:12" x14ac:dyDescent="0.25">
      <c r="L6958" s="79" t="e">
        <f>VLOOKUP(H6958,'Doctors Data'!$I:$J,2,FALSE)</f>
        <v>#N/A</v>
      </c>
    </row>
    <row r="6959" spans="12:12" x14ac:dyDescent="0.25">
      <c r="L6959" s="79" t="e">
        <f>VLOOKUP(H6959,'Doctors Data'!$I:$J,2,FALSE)</f>
        <v>#N/A</v>
      </c>
    </row>
    <row r="6960" spans="12:12" x14ac:dyDescent="0.25">
      <c r="L6960" s="79" t="e">
        <f>VLOOKUP(H6960,'Doctors Data'!$I:$J,2,FALSE)</f>
        <v>#N/A</v>
      </c>
    </row>
    <row r="6961" spans="12:12" x14ac:dyDescent="0.25">
      <c r="L6961" s="79" t="e">
        <f>VLOOKUP(H6961,'Doctors Data'!$I:$J,2,FALSE)</f>
        <v>#N/A</v>
      </c>
    </row>
    <row r="6962" spans="12:12" x14ac:dyDescent="0.25">
      <c r="L6962" s="79" t="e">
        <f>VLOOKUP(H6962,'Doctors Data'!$I:$J,2,FALSE)</f>
        <v>#N/A</v>
      </c>
    </row>
    <row r="6963" spans="12:12" x14ac:dyDescent="0.25">
      <c r="L6963" s="79" t="e">
        <f>VLOOKUP(H6963,'Doctors Data'!$I:$J,2,FALSE)</f>
        <v>#N/A</v>
      </c>
    </row>
    <row r="6964" spans="12:12" x14ac:dyDescent="0.25">
      <c r="L6964" s="79" t="e">
        <f>VLOOKUP(H6964,'Doctors Data'!$I:$J,2,FALSE)</f>
        <v>#N/A</v>
      </c>
    </row>
    <row r="6965" spans="12:12" x14ac:dyDescent="0.25">
      <c r="L6965" s="79" t="e">
        <f>VLOOKUP(H6965,'Doctors Data'!$I:$J,2,FALSE)</f>
        <v>#N/A</v>
      </c>
    </row>
    <row r="6966" spans="12:12" x14ac:dyDescent="0.25">
      <c r="L6966" s="79" t="e">
        <f>VLOOKUP(H6966,'Doctors Data'!$I:$J,2,FALSE)</f>
        <v>#N/A</v>
      </c>
    </row>
    <row r="6967" spans="12:12" x14ac:dyDescent="0.25">
      <c r="L6967" s="79" t="e">
        <f>VLOOKUP(H6967,'Doctors Data'!$I:$J,2,FALSE)</f>
        <v>#N/A</v>
      </c>
    </row>
    <row r="6968" spans="12:12" x14ac:dyDescent="0.25">
      <c r="L6968" s="79" t="e">
        <f>VLOOKUP(H6968,'Doctors Data'!$I:$J,2,FALSE)</f>
        <v>#N/A</v>
      </c>
    </row>
    <row r="6969" spans="12:12" x14ac:dyDescent="0.25">
      <c r="L6969" s="79" t="e">
        <f>VLOOKUP(H6969,'Doctors Data'!$I:$J,2,FALSE)</f>
        <v>#N/A</v>
      </c>
    </row>
    <row r="6970" spans="12:12" x14ac:dyDescent="0.25">
      <c r="L6970" s="79" t="e">
        <f>VLOOKUP(H6970,'Doctors Data'!$I:$J,2,FALSE)</f>
        <v>#N/A</v>
      </c>
    </row>
    <row r="6971" spans="12:12" x14ac:dyDescent="0.25">
      <c r="L6971" s="79" t="e">
        <f>VLOOKUP(H6971,'Doctors Data'!$I:$J,2,FALSE)</f>
        <v>#N/A</v>
      </c>
    </row>
    <row r="6972" spans="12:12" x14ac:dyDescent="0.25">
      <c r="L6972" s="79" t="e">
        <f>VLOOKUP(H6972,'Doctors Data'!$I:$J,2,FALSE)</f>
        <v>#N/A</v>
      </c>
    </row>
    <row r="6973" spans="12:12" x14ac:dyDescent="0.25">
      <c r="L6973" s="79" t="e">
        <f>VLOOKUP(H6973,'Doctors Data'!$I:$J,2,FALSE)</f>
        <v>#N/A</v>
      </c>
    </row>
    <row r="6974" spans="12:12" x14ac:dyDescent="0.25">
      <c r="L6974" s="79" t="e">
        <f>VLOOKUP(H6974,'Doctors Data'!$I:$J,2,FALSE)</f>
        <v>#N/A</v>
      </c>
    </row>
    <row r="6975" spans="12:12" x14ac:dyDescent="0.25">
      <c r="L6975" s="79" t="e">
        <f>VLOOKUP(H6975,'Doctors Data'!$I:$J,2,FALSE)</f>
        <v>#N/A</v>
      </c>
    </row>
    <row r="6976" spans="12:12" x14ac:dyDescent="0.25">
      <c r="L6976" s="79" t="e">
        <f>VLOOKUP(H6976,'Doctors Data'!$I:$J,2,FALSE)</f>
        <v>#N/A</v>
      </c>
    </row>
    <row r="6977" spans="12:12" x14ac:dyDescent="0.25">
      <c r="L6977" s="79" t="e">
        <f>VLOOKUP(H6977,'Doctors Data'!$I:$J,2,FALSE)</f>
        <v>#N/A</v>
      </c>
    </row>
    <row r="6978" spans="12:12" x14ac:dyDescent="0.25">
      <c r="L6978" s="79" t="e">
        <f>VLOOKUP(H6978,'Doctors Data'!$I:$J,2,FALSE)</f>
        <v>#N/A</v>
      </c>
    </row>
    <row r="6979" spans="12:12" x14ac:dyDescent="0.25">
      <c r="L6979" s="79" t="e">
        <f>VLOOKUP(H6979,'Doctors Data'!$I:$J,2,FALSE)</f>
        <v>#N/A</v>
      </c>
    </row>
    <row r="6980" spans="12:12" x14ac:dyDescent="0.25">
      <c r="L6980" s="79" t="e">
        <f>VLOOKUP(H6980,'Doctors Data'!$I:$J,2,FALSE)</f>
        <v>#N/A</v>
      </c>
    </row>
    <row r="6981" spans="12:12" x14ac:dyDescent="0.25">
      <c r="L6981" s="79" t="e">
        <f>VLOOKUP(H6981,'Doctors Data'!$I:$J,2,FALSE)</f>
        <v>#N/A</v>
      </c>
    </row>
    <row r="6982" spans="12:12" x14ac:dyDescent="0.25">
      <c r="L6982" s="79" t="e">
        <f>VLOOKUP(H6982,'Doctors Data'!$I:$J,2,FALSE)</f>
        <v>#N/A</v>
      </c>
    </row>
    <row r="6983" spans="12:12" x14ac:dyDescent="0.25">
      <c r="L6983" s="79" t="e">
        <f>VLOOKUP(H6983,'Doctors Data'!$I:$J,2,FALSE)</f>
        <v>#N/A</v>
      </c>
    </row>
    <row r="6984" spans="12:12" x14ac:dyDescent="0.25">
      <c r="L6984" s="79" t="e">
        <f>VLOOKUP(H6984,'Doctors Data'!$I:$J,2,FALSE)</f>
        <v>#N/A</v>
      </c>
    </row>
    <row r="6985" spans="12:12" x14ac:dyDescent="0.25">
      <c r="L6985" s="79" t="e">
        <f>VLOOKUP(H6985,'Doctors Data'!$I:$J,2,FALSE)</f>
        <v>#N/A</v>
      </c>
    </row>
    <row r="6986" spans="12:12" x14ac:dyDescent="0.25">
      <c r="L6986" s="79" t="e">
        <f>VLOOKUP(H6986,'Doctors Data'!$I:$J,2,FALSE)</f>
        <v>#N/A</v>
      </c>
    </row>
    <row r="6987" spans="12:12" x14ac:dyDescent="0.25">
      <c r="L6987" s="79" t="e">
        <f>VLOOKUP(H6987,'Doctors Data'!$I:$J,2,FALSE)</f>
        <v>#N/A</v>
      </c>
    </row>
    <row r="6988" spans="12:12" x14ac:dyDescent="0.25">
      <c r="L6988" s="79" t="e">
        <f>VLOOKUP(H6988,'Doctors Data'!$I:$J,2,FALSE)</f>
        <v>#N/A</v>
      </c>
    </row>
    <row r="6989" spans="12:12" x14ac:dyDescent="0.25">
      <c r="L6989" s="79" t="e">
        <f>VLOOKUP(H6989,'Doctors Data'!$I:$J,2,FALSE)</f>
        <v>#N/A</v>
      </c>
    </row>
    <row r="6990" spans="12:12" x14ac:dyDescent="0.25">
      <c r="L6990" s="79" t="e">
        <f>VLOOKUP(H6990,'Doctors Data'!$I:$J,2,FALSE)</f>
        <v>#N/A</v>
      </c>
    </row>
    <row r="6991" spans="12:12" x14ac:dyDescent="0.25">
      <c r="L6991" s="79" t="e">
        <f>VLOOKUP(H6991,'Doctors Data'!$I:$J,2,FALSE)</f>
        <v>#N/A</v>
      </c>
    </row>
    <row r="6992" spans="12:12" x14ac:dyDescent="0.25">
      <c r="L6992" s="79" t="e">
        <f>VLOOKUP(H6992,'Doctors Data'!$I:$J,2,FALSE)</f>
        <v>#N/A</v>
      </c>
    </row>
    <row r="6993" spans="12:12" x14ac:dyDescent="0.25">
      <c r="L6993" s="79" t="e">
        <f>VLOOKUP(H6993,'Doctors Data'!$I:$J,2,FALSE)</f>
        <v>#N/A</v>
      </c>
    </row>
    <row r="6994" spans="12:12" x14ac:dyDescent="0.25">
      <c r="L6994" s="79" t="e">
        <f>VLOOKUP(H6994,'Doctors Data'!$I:$J,2,FALSE)</f>
        <v>#N/A</v>
      </c>
    </row>
    <row r="6995" spans="12:12" x14ac:dyDescent="0.25">
      <c r="L6995" s="79" t="e">
        <f>VLOOKUP(H6995,'Doctors Data'!$I:$J,2,FALSE)</f>
        <v>#N/A</v>
      </c>
    </row>
    <row r="6996" spans="12:12" x14ac:dyDescent="0.25">
      <c r="L6996" s="79" t="e">
        <f>VLOOKUP(H6996,'Doctors Data'!$I:$J,2,FALSE)</f>
        <v>#N/A</v>
      </c>
    </row>
    <row r="6997" spans="12:12" x14ac:dyDescent="0.25">
      <c r="L6997" s="79" t="e">
        <f>VLOOKUP(H6997,'Doctors Data'!$I:$J,2,FALSE)</f>
        <v>#N/A</v>
      </c>
    </row>
    <row r="6998" spans="12:12" x14ac:dyDescent="0.25">
      <c r="L6998" s="79" t="e">
        <f>VLOOKUP(H6998,'Doctors Data'!$I:$J,2,FALSE)</f>
        <v>#N/A</v>
      </c>
    </row>
    <row r="6999" spans="12:12" x14ac:dyDescent="0.25">
      <c r="L6999" s="79" t="e">
        <f>VLOOKUP(H6999,'Doctors Data'!$I:$J,2,FALSE)</f>
        <v>#N/A</v>
      </c>
    </row>
    <row r="7000" spans="12:12" x14ac:dyDescent="0.25">
      <c r="L7000" s="79" t="e">
        <f>VLOOKUP(H7000,'Doctors Data'!$I:$J,2,FALSE)</f>
        <v>#N/A</v>
      </c>
    </row>
    <row r="7001" spans="12:12" x14ac:dyDescent="0.25">
      <c r="L7001" s="79" t="e">
        <f>VLOOKUP(H7001,'Doctors Data'!$I:$J,2,FALSE)</f>
        <v>#N/A</v>
      </c>
    </row>
    <row r="7002" spans="12:12" x14ac:dyDescent="0.25">
      <c r="L7002" s="79" t="e">
        <f>VLOOKUP(H7002,'Doctors Data'!$I:$J,2,FALSE)</f>
        <v>#N/A</v>
      </c>
    </row>
    <row r="7003" spans="12:12" x14ac:dyDescent="0.25">
      <c r="L7003" s="79" t="e">
        <f>VLOOKUP(H7003,'Doctors Data'!$I:$J,2,FALSE)</f>
        <v>#N/A</v>
      </c>
    </row>
    <row r="7004" spans="12:12" x14ac:dyDescent="0.25">
      <c r="L7004" s="79" t="e">
        <f>VLOOKUP(H7004,'Doctors Data'!$I:$J,2,FALSE)</f>
        <v>#N/A</v>
      </c>
    </row>
    <row r="7005" spans="12:12" x14ac:dyDescent="0.25">
      <c r="L7005" s="79" t="e">
        <f>VLOOKUP(H7005,'Doctors Data'!$I:$J,2,FALSE)</f>
        <v>#N/A</v>
      </c>
    </row>
    <row r="7006" spans="12:12" x14ac:dyDescent="0.25">
      <c r="L7006" s="79" t="e">
        <f>VLOOKUP(H7006,'Doctors Data'!$I:$J,2,FALSE)</f>
        <v>#N/A</v>
      </c>
    </row>
    <row r="7007" spans="12:12" x14ac:dyDescent="0.25">
      <c r="L7007" s="79" t="e">
        <f>VLOOKUP(H7007,'Doctors Data'!$I:$J,2,FALSE)</f>
        <v>#N/A</v>
      </c>
    </row>
    <row r="7008" spans="12:12" x14ac:dyDescent="0.25">
      <c r="L7008" s="79" t="e">
        <f>VLOOKUP(H7008,'Doctors Data'!$I:$J,2,FALSE)</f>
        <v>#N/A</v>
      </c>
    </row>
    <row r="7009" spans="12:12" x14ac:dyDescent="0.25">
      <c r="L7009" s="79" t="e">
        <f>VLOOKUP(H7009,'Doctors Data'!$I:$J,2,FALSE)</f>
        <v>#N/A</v>
      </c>
    </row>
    <row r="7010" spans="12:12" x14ac:dyDescent="0.25">
      <c r="L7010" s="79" t="e">
        <f>VLOOKUP(H7010,'Doctors Data'!$I:$J,2,FALSE)</f>
        <v>#N/A</v>
      </c>
    </row>
    <row r="7011" spans="12:12" x14ac:dyDescent="0.25">
      <c r="L7011" s="79" t="e">
        <f>VLOOKUP(H7011,'Doctors Data'!$I:$J,2,FALSE)</f>
        <v>#N/A</v>
      </c>
    </row>
    <row r="7012" spans="12:12" x14ac:dyDescent="0.25">
      <c r="L7012" s="79" t="e">
        <f>VLOOKUP(H7012,'Doctors Data'!$I:$J,2,FALSE)</f>
        <v>#N/A</v>
      </c>
    </row>
    <row r="7013" spans="12:12" x14ac:dyDescent="0.25">
      <c r="L7013" s="79" t="e">
        <f>VLOOKUP(H7013,'Doctors Data'!$I:$J,2,FALSE)</f>
        <v>#N/A</v>
      </c>
    </row>
    <row r="7014" spans="12:12" x14ac:dyDescent="0.25">
      <c r="L7014" s="79" t="e">
        <f>VLOOKUP(H7014,'Doctors Data'!$I:$J,2,FALSE)</f>
        <v>#N/A</v>
      </c>
    </row>
    <row r="7015" spans="12:12" x14ac:dyDescent="0.25">
      <c r="L7015" s="79" t="e">
        <f>VLOOKUP(H7015,'Doctors Data'!$I:$J,2,FALSE)</f>
        <v>#N/A</v>
      </c>
    </row>
    <row r="7016" spans="12:12" x14ac:dyDescent="0.25">
      <c r="L7016" s="79" t="e">
        <f>VLOOKUP(H7016,'Doctors Data'!$I:$J,2,FALSE)</f>
        <v>#N/A</v>
      </c>
    </row>
    <row r="7017" spans="12:12" x14ac:dyDescent="0.25">
      <c r="L7017" s="79" t="e">
        <f>VLOOKUP(H7017,'Doctors Data'!$I:$J,2,FALSE)</f>
        <v>#N/A</v>
      </c>
    </row>
    <row r="7018" spans="12:12" x14ac:dyDescent="0.25">
      <c r="L7018" s="79" t="e">
        <f>VLOOKUP(H7018,'Doctors Data'!$I:$J,2,FALSE)</f>
        <v>#N/A</v>
      </c>
    </row>
    <row r="7019" spans="12:12" x14ac:dyDescent="0.25">
      <c r="L7019" s="79" t="e">
        <f>VLOOKUP(H7019,'Doctors Data'!$I:$J,2,FALSE)</f>
        <v>#N/A</v>
      </c>
    </row>
    <row r="7020" spans="12:12" x14ac:dyDescent="0.25">
      <c r="L7020" s="79" t="e">
        <f>VLOOKUP(H7020,'Doctors Data'!$I:$J,2,FALSE)</f>
        <v>#N/A</v>
      </c>
    </row>
    <row r="7021" spans="12:12" x14ac:dyDescent="0.25">
      <c r="L7021" s="79" t="e">
        <f>VLOOKUP(H7021,'Doctors Data'!$I:$J,2,FALSE)</f>
        <v>#N/A</v>
      </c>
    </row>
    <row r="7022" spans="12:12" x14ac:dyDescent="0.25">
      <c r="L7022" s="79" t="e">
        <f>VLOOKUP(H7022,'Doctors Data'!$I:$J,2,FALSE)</f>
        <v>#N/A</v>
      </c>
    </row>
    <row r="7023" spans="12:12" x14ac:dyDescent="0.25">
      <c r="L7023" s="79" t="e">
        <f>VLOOKUP(H7023,'Doctors Data'!$I:$J,2,FALSE)</f>
        <v>#N/A</v>
      </c>
    </row>
    <row r="7024" spans="12:12" x14ac:dyDescent="0.25">
      <c r="L7024" s="79" t="e">
        <f>VLOOKUP(H7024,'Doctors Data'!$I:$J,2,FALSE)</f>
        <v>#N/A</v>
      </c>
    </row>
    <row r="7025" spans="12:12" x14ac:dyDescent="0.25">
      <c r="L7025" s="79" t="e">
        <f>VLOOKUP(H7025,'Doctors Data'!$I:$J,2,FALSE)</f>
        <v>#N/A</v>
      </c>
    </row>
    <row r="7026" spans="12:12" x14ac:dyDescent="0.25">
      <c r="L7026" s="79" t="e">
        <f>VLOOKUP(H7026,'Doctors Data'!$I:$J,2,FALSE)</f>
        <v>#N/A</v>
      </c>
    </row>
    <row r="7027" spans="12:12" x14ac:dyDescent="0.25">
      <c r="L7027" s="79" t="e">
        <f>VLOOKUP(H7027,'Doctors Data'!$I:$J,2,FALSE)</f>
        <v>#N/A</v>
      </c>
    </row>
    <row r="7028" spans="12:12" x14ac:dyDescent="0.25">
      <c r="L7028" s="79" t="e">
        <f>VLOOKUP(H7028,'Doctors Data'!$I:$J,2,FALSE)</f>
        <v>#N/A</v>
      </c>
    </row>
    <row r="7029" spans="12:12" x14ac:dyDescent="0.25">
      <c r="L7029" s="79" t="e">
        <f>VLOOKUP(H7029,'Doctors Data'!$I:$J,2,FALSE)</f>
        <v>#N/A</v>
      </c>
    </row>
    <row r="7030" spans="12:12" x14ac:dyDescent="0.25">
      <c r="L7030" s="79" t="e">
        <f>VLOOKUP(H7030,'Doctors Data'!$I:$J,2,FALSE)</f>
        <v>#N/A</v>
      </c>
    </row>
    <row r="7031" spans="12:12" x14ac:dyDescent="0.25">
      <c r="L7031" s="79" t="e">
        <f>VLOOKUP(H7031,'Doctors Data'!$I:$J,2,FALSE)</f>
        <v>#N/A</v>
      </c>
    </row>
    <row r="7032" spans="12:12" x14ac:dyDescent="0.25">
      <c r="L7032" s="79" t="e">
        <f>VLOOKUP(H7032,'Doctors Data'!$I:$J,2,FALSE)</f>
        <v>#N/A</v>
      </c>
    </row>
    <row r="7033" spans="12:12" x14ac:dyDescent="0.25">
      <c r="L7033" s="79" t="e">
        <f>VLOOKUP(H7033,'Doctors Data'!$I:$J,2,FALSE)</f>
        <v>#N/A</v>
      </c>
    </row>
    <row r="7034" spans="12:12" x14ac:dyDescent="0.25">
      <c r="L7034" s="79" t="e">
        <f>VLOOKUP(H7034,'Doctors Data'!$I:$J,2,FALSE)</f>
        <v>#N/A</v>
      </c>
    </row>
    <row r="7035" spans="12:12" x14ac:dyDescent="0.25">
      <c r="L7035" s="79" t="e">
        <f>VLOOKUP(H7035,'Doctors Data'!$I:$J,2,FALSE)</f>
        <v>#N/A</v>
      </c>
    </row>
    <row r="7036" spans="12:12" x14ac:dyDescent="0.25">
      <c r="L7036" s="79" t="e">
        <f>VLOOKUP(H7036,'Doctors Data'!$I:$J,2,FALSE)</f>
        <v>#N/A</v>
      </c>
    </row>
    <row r="7037" spans="12:12" x14ac:dyDescent="0.25">
      <c r="L7037" s="79" t="e">
        <f>VLOOKUP(H7037,'Doctors Data'!$I:$J,2,FALSE)</f>
        <v>#N/A</v>
      </c>
    </row>
    <row r="7038" spans="12:12" x14ac:dyDescent="0.25">
      <c r="L7038" s="79" t="e">
        <f>VLOOKUP(H7038,'Doctors Data'!$I:$J,2,FALSE)</f>
        <v>#N/A</v>
      </c>
    </row>
    <row r="7039" spans="12:12" x14ac:dyDescent="0.25">
      <c r="L7039" s="79" t="e">
        <f>VLOOKUP(H7039,'Doctors Data'!$I:$J,2,FALSE)</f>
        <v>#N/A</v>
      </c>
    </row>
    <row r="7040" spans="12:12" x14ac:dyDescent="0.25">
      <c r="L7040" s="79" t="e">
        <f>VLOOKUP(H7040,'Doctors Data'!$I:$J,2,FALSE)</f>
        <v>#N/A</v>
      </c>
    </row>
    <row r="7041" spans="12:12" x14ac:dyDescent="0.25">
      <c r="L7041" s="79" t="e">
        <f>VLOOKUP(H7041,'Doctors Data'!$I:$J,2,FALSE)</f>
        <v>#N/A</v>
      </c>
    </row>
    <row r="7042" spans="12:12" x14ac:dyDescent="0.25">
      <c r="L7042" s="79" t="e">
        <f>VLOOKUP(H7042,'Doctors Data'!$I:$J,2,FALSE)</f>
        <v>#N/A</v>
      </c>
    </row>
    <row r="7043" spans="12:12" x14ac:dyDescent="0.25">
      <c r="L7043" s="79" t="e">
        <f>VLOOKUP(H7043,'Doctors Data'!$I:$J,2,FALSE)</f>
        <v>#N/A</v>
      </c>
    </row>
    <row r="7044" spans="12:12" x14ac:dyDescent="0.25">
      <c r="L7044" s="79" t="e">
        <f>VLOOKUP(H7044,'Doctors Data'!$I:$J,2,FALSE)</f>
        <v>#N/A</v>
      </c>
    </row>
    <row r="7045" spans="12:12" x14ac:dyDescent="0.25">
      <c r="L7045" s="79" t="e">
        <f>VLOOKUP(H7045,'Doctors Data'!$I:$J,2,FALSE)</f>
        <v>#N/A</v>
      </c>
    </row>
    <row r="7046" spans="12:12" x14ac:dyDescent="0.25">
      <c r="L7046" s="79" t="e">
        <f>VLOOKUP(H7046,'Doctors Data'!$I:$J,2,FALSE)</f>
        <v>#N/A</v>
      </c>
    </row>
    <row r="7047" spans="12:12" x14ac:dyDescent="0.25">
      <c r="L7047" s="79" t="e">
        <f>VLOOKUP(H7047,'Doctors Data'!$I:$J,2,FALSE)</f>
        <v>#N/A</v>
      </c>
    </row>
    <row r="7048" spans="12:12" x14ac:dyDescent="0.25">
      <c r="L7048" s="79" t="e">
        <f>VLOOKUP(H7048,'Doctors Data'!$I:$J,2,FALSE)</f>
        <v>#N/A</v>
      </c>
    </row>
    <row r="7049" spans="12:12" x14ac:dyDescent="0.25">
      <c r="L7049" s="79" t="e">
        <f>VLOOKUP(H7049,'Doctors Data'!$I:$J,2,FALSE)</f>
        <v>#N/A</v>
      </c>
    </row>
    <row r="7050" spans="12:12" x14ac:dyDescent="0.25">
      <c r="L7050" s="79" t="e">
        <f>VLOOKUP(H7050,'Doctors Data'!$I:$J,2,FALSE)</f>
        <v>#N/A</v>
      </c>
    </row>
    <row r="7051" spans="12:12" x14ac:dyDescent="0.25">
      <c r="L7051" s="79" t="e">
        <f>VLOOKUP(H7051,'Doctors Data'!$I:$J,2,FALSE)</f>
        <v>#N/A</v>
      </c>
    </row>
    <row r="7052" spans="12:12" x14ac:dyDescent="0.25">
      <c r="L7052" s="79" t="e">
        <f>VLOOKUP(H7052,'Doctors Data'!$I:$J,2,FALSE)</f>
        <v>#N/A</v>
      </c>
    </row>
    <row r="7053" spans="12:12" x14ac:dyDescent="0.25">
      <c r="L7053" s="79" t="e">
        <f>VLOOKUP(H7053,'Doctors Data'!$I:$J,2,FALSE)</f>
        <v>#N/A</v>
      </c>
    </row>
    <row r="7054" spans="12:12" x14ac:dyDescent="0.25">
      <c r="L7054" s="79" t="e">
        <f>VLOOKUP(H7054,'Doctors Data'!$I:$J,2,FALSE)</f>
        <v>#N/A</v>
      </c>
    </row>
    <row r="7055" spans="12:12" x14ac:dyDescent="0.25">
      <c r="L7055" s="79" t="e">
        <f>VLOOKUP(H7055,'Doctors Data'!$I:$J,2,FALSE)</f>
        <v>#N/A</v>
      </c>
    </row>
    <row r="7056" spans="12:12" x14ac:dyDescent="0.25">
      <c r="L7056" s="79" t="e">
        <f>VLOOKUP(H7056,'Doctors Data'!$I:$J,2,FALSE)</f>
        <v>#N/A</v>
      </c>
    </row>
    <row r="7057" spans="12:12" x14ac:dyDescent="0.25">
      <c r="L7057" s="79" t="e">
        <f>VLOOKUP(H7057,'Doctors Data'!$I:$J,2,FALSE)</f>
        <v>#N/A</v>
      </c>
    </row>
    <row r="7058" spans="12:12" x14ac:dyDescent="0.25">
      <c r="L7058" s="79" t="e">
        <f>VLOOKUP(H7058,'Doctors Data'!$I:$J,2,FALSE)</f>
        <v>#N/A</v>
      </c>
    </row>
    <row r="7059" spans="12:12" x14ac:dyDescent="0.25">
      <c r="L7059" s="79" t="e">
        <f>VLOOKUP(H7059,'Doctors Data'!$I:$J,2,FALSE)</f>
        <v>#N/A</v>
      </c>
    </row>
    <row r="7060" spans="12:12" x14ac:dyDescent="0.25">
      <c r="L7060" s="79" t="e">
        <f>VLOOKUP(H7060,'Doctors Data'!$I:$J,2,FALSE)</f>
        <v>#N/A</v>
      </c>
    </row>
    <row r="7061" spans="12:12" x14ac:dyDescent="0.25">
      <c r="L7061" s="79" t="e">
        <f>VLOOKUP(H7061,'Doctors Data'!$I:$J,2,FALSE)</f>
        <v>#N/A</v>
      </c>
    </row>
    <row r="7062" spans="12:12" x14ac:dyDescent="0.25">
      <c r="L7062" s="79" t="e">
        <f>VLOOKUP(H7062,'Doctors Data'!$I:$J,2,FALSE)</f>
        <v>#N/A</v>
      </c>
    </row>
    <row r="7063" spans="12:12" x14ac:dyDescent="0.25">
      <c r="L7063" s="79" t="e">
        <f>VLOOKUP(H7063,'Doctors Data'!$I:$J,2,FALSE)</f>
        <v>#N/A</v>
      </c>
    </row>
    <row r="7064" spans="12:12" x14ac:dyDescent="0.25">
      <c r="L7064" s="79" t="e">
        <f>VLOOKUP(H7064,'Doctors Data'!$I:$J,2,FALSE)</f>
        <v>#N/A</v>
      </c>
    </row>
    <row r="7065" spans="12:12" x14ac:dyDescent="0.25">
      <c r="L7065" s="79" t="e">
        <f>VLOOKUP(H7065,'Doctors Data'!$I:$J,2,FALSE)</f>
        <v>#N/A</v>
      </c>
    </row>
    <row r="7066" spans="12:12" x14ac:dyDescent="0.25">
      <c r="L7066" s="79" t="e">
        <f>VLOOKUP(H7066,'Doctors Data'!$I:$J,2,FALSE)</f>
        <v>#N/A</v>
      </c>
    </row>
    <row r="7067" spans="12:12" x14ac:dyDescent="0.25">
      <c r="L7067" s="79" t="e">
        <f>VLOOKUP(H7067,'Doctors Data'!$I:$J,2,FALSE)</f>
        <v>#N/A</v>
      </c>
    </row>
    <row r="7068" spans="12:12" x14ac:dyDescent="0.25">
      <c r="L7068" s="79" t="e">
        <f>VLOOKUP(H7068,'Doctors Data'!$I:$J,2,FALSE)</f>
        <v>#N/A</v>
      </c>
    </row>
    <row r="7069" spans="12:12" x14ac:dyDescent="0.25">
      <c r="L7069" s="79" t="e">
        <f>VLOOKUP(H7069,'Doctors Data'!$I:$J,2,FALSE)</f>
        <v>#N/A</v>
      </c>
    </row>
    <row r="7070" spans="12:12" x14ac:dyDescent="0.25">
      <c r="L7070" s="79" t="e">
        <f>VLOOKUP(H7070,'Doctors Data'!$I:$J,2,FALSE)</f>
        <v>#N/A</v>
      </c>
    </row>
    <row r="7071" spans="12:12" x14ac:dyDescent="0.25">
      <c r="L7071" s="79" t="e">
        <f>VLOOKUP(H7071,'Doctors Data'!$I:$J,2,FALSE)</f>
        <v>#N/A</v>
      </c>
    </row>
    <row r="7072" spans="12:12" x14ac:dyDescent="0.25">
      <c r="L7072" s="79" t="e">
        <f>VLOOKUP(H7072,'Doctors Data'!$I:$J,2,FALSE)</f>
        <v>#N/A</v>
      </c>
    </row>
    <row r="7073" spans="12:12" x14ac:dyDescent="0.25">
      <c r="L7073" s="79" t="e">
        <f>VLOOKUP(H7073,'Doctors Data'!$I:$J,2,FALSE)</f>
        <v>#N/A</v>
      </c>
    </row>
    <row r="7074" spans="12:12" x14ac:dyDescent="0.25">
      <c r="L7074" s="79" t="e">
        <f>VLOOKUP(H7074,'Doctors Data'!$I:$J,2,FALSE)</f>
        <v>#N/A</v>
      </c>
    </row>
    <row r="7075" spans="12:12" x14ac:dyDescent="0.25">
      <c r="L7075" s="79" t="e">
        <f>VLOOKUP(H7075,'Doctors Data'!$I:$J,2,FALSE)</f>
        <v>#N/A</v>
      </c>
    </row>
    <row r="7076" spans="12:12" x14ac:dyDescent="0.25">
      <c r="L7076" s="79" t="e">
        <f>VLOOKUP(H7076,'Doctors Data'!$I:$J,2,FALSE)</f>
        <v>#N/A</v>
      </c>
    </row>
    <row r="7077" spans="12:12" x14ac:dyDescent="0.25">
      <c r="L7077" s="79" t="e">
        <f>VLOOKUP(H7077,'Doctors Data'!$I:$J,2,FALSE)</f>
        <v>#N/A</v>
      </c>
    </row>
    <row r="7078" spans="12:12" x14ac:dyDescent="0.25">
      <c r="L7078" s="79" t="e">
        <f>VLOOKUP(H7078,'Doctors Data'!$I:$J,2,FALSE)</f>
        <v>#N/A</v>
      </c>
    </row>
    <row r="7079" spans="12:12" x14ac:dyDescent="0.25">
      <c r="L7079" s="79" t="e">
        <f>VLOOKUP(H7079,'Doctors Data'!$I:$J,2,FALSE)</f>
        <v>#N/A</v>
      </c>
    </row>
    <row r="7080" spans="12:12" x14ac:dyDescent="0.25">
      <c r="L7080" s="79" t="e">
        <f>VLOOKUP(H7080,'Doctors Data'!$I:$J,2,FALSE)</f>
        <v>#N/A</v>
      </c>
    </row>
    <row r="7081" spans="12:12" x14ac:dyDescent="0.25">
      <c r="L7081" s="79" t="e">
        <f>VLOOKUP(H7081,'Doctors Data'!$I:$J,2,FALSE)</f>
        <v>#N/A</v>
      </c>
    </row>
    <row r="7082" spans="12:12" x14ac:dyDescent="0.25">
      <c r="L7082" s="79" t="e">
        <f>VLOOKUP(H7082,'Doctors Data'!$I:$J,2,FALSE)</f>
        <v>#N/A</v>
      </c>
    </row>
    <row r="7083" spans="12:12" x14ac:dyDescent="0.25">
      <c r="L7083" s="79" t="e">
        <f>VLOOKUP(H7083,'Doctors Data'!$I:$J,2,FALSE)</f>
        <v>#N/A</v>
      </c>
    </row>
    <row r="7084" spans="12:12" x14ac:dyDescent="0.25">
      <c r="L7084" s="79" t="e">
        <f>VLOOKUP(H7084,'Doctors Data'!$I:$J,2,FALSE)</f>
        <v>#N/A</v>
      </c>
    </row>
    <row r="7085" spans="12:12" x14ac:dyDescent="0.25">
      <c r="L7085" s="79" t="e">
        <f>VLOOKUP(H7085,'Doctors Data'!$I:$J,2,FALSE)</f>
        <v>#N/A</v>
      </c>
    </row>
    <row r="7086" spans="12:12" x14ac:dyDescent="0.25">
      <c r="L7086" s="79" t="e">
        <f>VLOOKUP(H7086,'Doctors Data'!$I:$J,2,FALSE)</f>
        <v>#N/A</v>
      </c>
    </row>
    <row r="7087" spans="12:12" x14ac:dyDescent="0.25">
      <c r="L7087" s="79" t="e">
        <f>VLOOKUP(H7087,'Doctors Data'!$I:$J,2,FALSE)</f>
        <v>#N/A</v>
      </c>
    </row>
    <row r="7088" spans="12:12" x14ac:dyDescent="0.25">
      <c r="L7088" s="79" t="e">
        <f>VLOOKUP(H7088,'Doctors Data'!$I:$J,2,FALSE)</f>
        <v>#N/A</v>
      </c>
    </row>
    <row r="7089" spans="12:12" x14ac:dyDescent="0.25">
      <c r="L7089" s="79" t="e">
        <f>VLOOKUP(H7089,'Doctors Data'!$I:$J,2,FALSE)</f>
        <v>#N/A</v>
      </c>
    </row>
    <row r="7090" spans="12:12" x14ac:dyDescent="0.25">
      <c r="L7090" s="79" t="e">
        <f>VLOOKUP(H7090,'Doctors Data'!$I:$J,2,FALSE)</f>
        <v>#N/A</v>
      </c>
    </row>
    <row r="7091" spans="12:12" x14ac:dyDescent="0.25">
      <c r="L7091" s="79" t="e">
        <f>VLOOKUP(H7091,'Doctors Data'!$I:$J,2,FALSE)</f>
        <v>#N/A</v>
      </c>
    </row>
    <row r="7092" spans="12:12" x14ac:dyDescent="0.25">
      <c r="L7092" s="79" t="e">
        <f>VLOOKUP(H7092,'Doctors Data'!$I:$J,2,FALSE)</f>
        <v>#N/A</v>
      </c>
    </row>
    <row r="7093" spans="12:12" x14ac:dyDescent="0.25">
      <c r="L7093" s="79" t="e">
        <f>VLOOKUP(H7093,'Doctors Data'!$I:$J,2,FALSE)</f>
        <v>#N/A</v>
      </c>
    </row>
    <row r="7094" spans="12:12" x14ac:dyDescent="0.25">
      <c r="L7094" s="79" t="e">
        <f>VLOOKUP(H7094,'Doctors Data'!$I:$J,2,FALSE)</f>
        <v>#N/A</v>
      </c>
    </row>
    <row r="7095" spans="12:12" x14ac:dyDescent="0.25">
      <c r="L7095" s="79" t="e">
        <f>VLOOKUP(H7095,'Doctors Data'!$I:$J,2,FALSE)</f>
        <v>#N/A</v>
      </c>
    </row>
    <row r="7096" spans="12:12" x14ac:dyDescent="0.25">
      <c r="L7096" s="79" t="e">
        <f>VLOOKUP(H7096,'Doctors Data'!$I:$J,2,FALSE)</f>
        <v>#N/A</v>
      </c>
    </row>
    <row r="7097" spans="12:12" x14ac:dyDescent="0.25">
      <c r="L7097" s="79" t="e">
        <f>VLOOKUP(H7097,'Doctors Data'!$I:$J,2,FALSE)</f>
        <v>#N/A</v>
      </c>
    </row>
    <row r="7098" spans="12:12" x14ac:dyDescent="0.25">
      <c r="L7098" s="79" t="e">
        <f>VLOOKUP(H7098,'Doctors Data'!$I:$J,2,FALSE)</f>
        <v>#N/A</v>
      </c>
    </row>
    <row r="7099" spans="12:12" x14ac:dyDescent="0.25">
      <c r="L7099" s="79" t="e">
        <f>VLOOKUP(H7099,'Doctors Data'!$I:$J,2,FALSE)</f>
        <v>#N/A</v>
      </c>
    </row>
    <row r="7100" spans="12:12" x14ac:dyDescent="0.25">
      <c r="L7100" s="79" t="e">
        <f>VLOOKUP(H7100,'Doctors Data'!$I:$J,2,FALSE)</f>
        <v>#N/A</v>
      </c>
    </row>
    <row r="7101" spans="12:12" x14ac:dyDescent="0.25">
      <c r="L7101" s="79" t="e">
        <f>VLOOKUP(H7101,'Doctors Data'!$I:$J,2,FALSE)</f>
        <v>#N/A</v>
      </c>
    </row>
    <row r="7102" spans="12:12" x14ac:dyDescent="0.25">
      <c r="L7102" s="79" t="e">
        <f>VLOOKUP(H7102,'Doctors Data'!$I:$J,2,FALSE)</f>
        <v>#N/A</v>
      </c>
    </row>
    <row r="7103" spans="12:12" x14ac:dyDescent="0.25">
      <c r="L7103" s="79" t="e">
        <f>VLOOKUP(H7103,'Doctors Data'!$I:$J,2,FALSE)</f>
        <v>#N/A</v>
      </c>
    </row>
    <row r="7104" spans="12:12" x14ac:dyDescent="0.25">
      <c r="L7104" s="79" t="e">
        <f>VLOOKUP(H7104,'Doctors Data'!$I:$J,2,FALSE)</f>
        <v>#N/A</v>
      </c>
    </row>
    <row r="7105" spans="12:12" x14ac:dyDescent="0.25">
      <c r="L7105" s="79" t="e">
        <f>VLOOKUP(H7105,'Doctors Data'!$I:$J,2,FALSE)</f>
        <v>#N/A</v>
      </c>
    </row>
    <row r="7106" spans="12:12" x14ac:dyDescent="0.25">
      <c r="L7106" s="79" t="e">
        <f>VLOOKUP(H7106,'Doctors Data'!$I:$J,2,FALSE)</f>
        <v>#N/A</v>
      </c>
    </row>
    <row r="7107" spans="12:12" x14ac:dyDescent="0.25">
      <c r="L7107" s="79" t="e">
        <f>VLOOKUP(H7107,'Doctors Data'!$I:$J,2,FALSE)</f>
        <v>#N/A</v>
      </c>
    </row>
    <row r="7108" spans="12:12" x14ac:dyDescent="0.25">
      <c r="L7108" s="79" t="e">
        <f>VLOOKUP(H7108,'Doctors Data'!$I:$J,2,FALSE)</f>
        <v>#N/A</v>
      </c>
    </row>
    <row r="7109" spans="12:12" x14ac:dyDescent="0.25">
      <c r="L7109" s="79" t="e">
        <f>VLOOKUP(H7109,'Doctors Data'!$I:$J,2,FALSE)</f>
        <v>#N/A</v>
      </c>
    </row>
    <row r="7110" spans="12:12" x14ac:dyDescent="0.25">
      <c r="L7110" s="79" t="e">
        <f>VLOOKUP(H7110,'Doctors Data'!$I:$J,2,FALSE)</f>
        <v>#N/A</v>
      </c>
    </row>
    <row r="7111" spans="12:12" x14ac:dyDescent="0.25">
      <c r="L7111" s="79" t="e">
        <f>VLOOKUP(H7111,'Doctors Data'!$I:$J,2,FALSE)</f>
        <v>#N/A</v>
      </c>
    </row>
    <row r="7112" spans="12:12" x14ac:dyDescent="0.25">
      <c r="L7112" s="79" t="e">
        <f>VLOOKUP(H7112,'Doctors Data'!$I:$J,2,FALSE)</f>
        <v>#N/A</v>
      </c>
    </row>
  </sheetData>
  <autoFilter ref="L6:L7112" xr:uid="{D508D804-CB4F-462B-9A18-CFB85E0AF337}"/>
  <conditionalFormatting sqref="F130:F1048576 F3:F5">
    <cfRule type="duplicateValues" dxfId="10237" priority="2"/>
  </conditionalFormatting>
  <conditionalFormatting sqref="C1:C1048576">
    <cfRule type="duplicateValues" dxfId="10236" priority="1"/>
  </conditionalFormatting>
  <pageMargins left="0.7" right="0.7" top="0.75" bottom="0.75" header="0.3" footer="0.3"/>
  <pageSetup orientation="portrait" horizontalDpi="200" verticalDpi="2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AAF9C-25D6-4477-A58F-8E0030E845DE}">
  <sheetPr codeName="Sheet3"/>
  <dimension ref="A1:AI66"/>
  <sheetViews>
    <sheetView showGridLines="0" zoomScale="70" zoomScaleNormal="70" workbookViewId="0">
      <selection activeCell="S55" sqref="S55"/>
    </sheetView>
  </sheetViews>
  <sheetFormatPr defaultColWidth="9.140625" defaultRowHeight="15" x14ac:dyDescent="0.25"/>
  <cols>
    <col min="1" max="1" width="6.7109375" bestFit="1" customWidth="1"/>
    <col min="2" max="2" width="32.140625" bestFit="1" customWidth="1"/>
    <col min="3" max="3" width="72.5703125" bestFit="1" customWidth="1"/>
    <col min="4" max="4" width="17.28515625" bestFit="1" customWidth="1"/>
    <col min="5" max="5" width="19.85546875" bestFit="1" customWidth="1"/>
    <col min="6" max="6" width="6.7109375" customWidth="1"/>
    <col min="7" max="7" width="6" customWidth="1"/>
    <col min="8" max="8" width="18.7109375" bestFit="1" customWidth="1"/>
    <col min="9" max="9" width="5.85546875" bestFit="1" customWidth="1"/>
    <col min="10" max="10" width="8.28515625" bestFit="1" customWidth="1"/>
    <col min="11" max="11" width="13.42578125" bestFit="1" customWidth="1"/>
    <col min="12" max="12" width="12" bestFit="1" customWidth="1"/>
    <col min="13" max="13" width="11.7109375" bestFit="1" customWidth="1"/>
    <col min="14" max="14" width="13.140625" bestFit="1" customWidth="1"/>
    <col min="15" max="15" width="14" customWidth="1"/>
    <col min="16" max="16" width="7.85546875" bestFit="1" customWidth="1"/>
    <col min="17" max="17" width="13.42578125" bestFit="1" customWidth="1"/>
    <col min="18" max="18" width="10.140625" bestFit="1" customWidth="1"/>
    <col min="19" max="19" width="10.140625" customWidth="1"/>
    <col min="20" max="20" width="13.140625" bestFit="1" customWidth="1"/>
    <col min="21" max="21" width="15.7109375" style="8" bestFit="1" customWidth="1"/>
    <col min="22" max="22" width="9.140625" style="8"/>
    <col min="23" max="23" width="16.85546875" style="8" bestFit="1" customWidth="1"/>
    <col min="24" max="24" width="14.7109375" bestFit="1" customWidth="1"/>
    <col min="25" max="25" width="14" bestFit="1" customWidth="1"/>
    <col min="28" max="28" width="31.140625" bestFit="1" customWidth="1"/>
    <col min="29" max="29" width="29.140625" customWidth="1"/>
    <col min="30" max="30" width="29.5703125" bestFit="1" customWidth="1"/>
  </cols>
  <sheetData>
    <row r="1" spans="1:35" x14ac:dyDescent="0.25">
      <c r="C1" s="38" t="s">
        <v>115</v>
      </c>
      <c r="D1" s="38" t="s">
        <v>114</v>
      </c>
      <c r="H1" s="38" t="s">
        <v>113</v>
      </c>
      <c r="J1" s="37" t="s">
        <v>112</v>
      </c>
    </row>
    <row r="2" spans="1:35" x14ac:dyDescent="0.25">
      <c r="C2" s="15">
        <v>44659</v>
      </c>
      <c r="D2" s="36">
        <f>VLOOKUP(C2,'OFF days'!A:E,5,0)</f>
        <v>2</v>
      </c>
      <c r="H2" s="43">
        <f>(C2-DATE(2022,3,31))-D2</f>
        <v>6</v>
      </c>
      <c r="J2" s="35">
        <f>H2/27</f>
        <v>0.22222222222222221</v>
      </c>
    </row>
    <row r="3" spans="1:35" x14ac:dyDescent="0.25">
      <c r="J3" s="2"/>
      <c r="K3" s="2"/>
      <c r="L3" s="2"/>
    </row>
    <row r="4" spans="1:35" ht="21" x14ac:dyDescent="0.35">
      <c r="J4" s="9">
        <f>SUM(J7:J58)</f>
        <v>6300.85</v>
      </c>
      <c r="K4" s="9">
        <f>SUM(K7:K58)</f>
        <v>2999623.3865000005</v>
      </c>
      <c r="L4" s="9">
        <f>K4/J4</f>
        <v>476.06646508010829</v>
      </c>
      <c r="M4" s="9">
        <f>SUM(M7:M58)</f>
        <v>7</v>
      </c>
      <c r="N4" s="9">
        <f>SUM(N7:N58)</f>
        <v>487500</v>
      </c>
      <c r="O4" s="34"/>
      <c r="P4" s="9">
        <f>SUM(P7:P58)</f>
        <v>1512.9040000000002</v>
      </c>
      <c r="Q4" s="9">
        <f>SUM(Q7:Q58)</f>
        <v>714086.83175999986</v>
      </c>
      <c r="R4" s="9">
        <f>Q4/P4</f>
        <v>471.99745110066453</v>
      </c>
      <c r="S4" s="9">
        <f>SUM(S7:S58)</f>
        <v>2</v>
      </c>
      <c r="T4" s="9">
        <f>SUM(T7:T58)</f>
        <v>117000</v>
      </c>
    </row>
    <row r="5" spans="1:35" ht="15.75" x14ac:dyDescent="0.25">
      <c r="A5" s="321" t="s">
        <v>78</v>
      </c>
      <c r="B5" s="321" t="s">
        <v>34</v>
      </c>
      <c r="C5" s="321" t="s">
        <v>80</v>
      </c>
      <c r="D5" s="321" t="s">
        <v>111</v>
      </c>
      <c r="E5" s="321" t="s">
        <v>79</v>
      </c>
      <c r="F5" s="335" t="s">
        <v>110</v>
      </c>
      <c r="G5" s="335" t="s">
        <v>107</v>
      </c>
      <c r="H5" s="336" t="s">
        <v>109</v>
      </c>
      <c r="I5" s="336" t="s">
        <v>108</v>
      </c>
      <c r="J5" s="338" t="s">
        <v>489</v>
      </c>
      <c r="K5" s="339"/>
      <c r="L5" s="340"/>
      <c r="M5" s="333" t="s">
        <v>490</v>
      </c>
      <c r="N5" s="334"/>
      <c r="O5" s="331" t="s">
        <v>107</v>
      </c>
      <c r="P5" s="328" t="s">
        <v>489</v>
      </c>
      <c r="Q5" s="329"/>
      <c r="R5" s="330"/>
      <c r="S5" s="328" t="s">
        <v>490</v>
      </c>
      <c r="T5" s="329"/>
      <c r="V5"/>
      <c r="W5" s="29" t="s">
        <v>106</v>
      </c>
      <c r="X5" s="29" t="s">
        <v>105</v>
      </c>
      <c r="Y5" s="109" t="s">
        <v>104</v>
      </c>
    </row>
    <row r="6" spans="1:35" ht="15.75" x14ac:dyDescent="0.25">
      <c r="A6" s="322"/>
      <c r="B6" s="322"/>
      <c r="C6" s="322"/>
      <c r="D6" s="322"/>
      <c r="E6" s="322"/>
      <c r="F6" s="322"/>
      <c r="G6" s="322"/>
      <c r="H6" s="337"/>
      <c r="I6" s="337"/>
      <c r="J6" s="33" t="s">
        <v>103</v>
      </c>
      <c r="K6" s="32" t="s">
        <v>102</v>
      </c>
      <c r="L6" s="32" t="s">
        <v>99</v>
      </c>
      <c r="M6" s="33" t="s">
        <v>123</v>
      </c>
      <c r="N6" s="32" t="s">
        <v>124</v>
      </c>
      <c r="O6" s="332"/>
      <c r="P6" s="31" t="s">
        <v>103</v>
      </c>
      <c r="Q6" s="30" t="s">
        <v>102</v>
      </c>
      <c r="R6" s="30" t="s">
        <v>99</v>
      </c>
      <c r="S6" s="31" t="s">
        <v>123</v>
      </c>
      <c r="T6" s="30" t="s">
        <v>124</v>
      </c>
      <c r="U6"/>
      <c r="V6"/>
      <c r="W6" s="29" t="s">
        <v>125</v>
      </c>
      <c r="X6" s="29" t="s">
        <v>125</v>
      </c>
      <c r="Y6" s="110"/>
      <c r="AG6" s="108" t="s">
        <v>35</v>
      </c>
      <c r="AH6" s="108" t="s">
        <v>228</v>
      </c>
      <c r="AI6" s="108" t="s">
        <v>229</v>
      </c>
    </row>
    <row r="7" spans="1:35" ht="15.75" x14ac:dyDescent="0.25">
      <c r="A7" s="71" t="s">
        <v>0</v>
      </c>
      <c r="B7" s="13" t="s">
        <v>39</v>
      </c>
      <c r="C7" s="12" t="s">
        <v>66</v>
      </c>
      <c r="D7" s="12"/>
      <c r="E7" s="12" t="s">
        <v>37</v>
      </c>
      <c r="F7" s="204">
        <v>6</v>
      </c>
      <c r="G7" s="204">
        <v>25</v>
      </c>
      <c r="H7" s="11">
        <f t="shared" ref="H7:H51" si="0">I7*G7*F7</f>
        <v>300</v>
      </c>
      <c r="I7" s="10">
        <v>2</v>
      </c>
      <c r="J7" s="205">
        <v>181</v>
      </c>
      <c r="K7" s="205">
        <v>76021.81</v>
      </c>
      <c r="L7" s="9">
        <f>IFERROR(K7/J7,0)</f>
        <v>420.01</v>
      </c>
      <c r="M7" s="9">
        <v>0</v>
      </c>
      <c r="N7" s="9">
        <v>20000</v>
      </c>
      <c r="O7" s="9">
        <f>ROUND(G7*$J$2,0)</f>
        <v>6</v>
      </c>
      <c r="P7" s="9">
        <f t="shared" ref="P7:P52" si="1">(J7/G7)*O7</f>
        <v>43.44</v>
      </c>
      <c r="Q7" s="9">
        <f t="shared" ref="Q7:Q51" si="2">P7*L7</f>
        <v>18245.234399999998</v>
      </c>
      <c r="R7" s="9">
        <f t="shared" ref="R7:R51" si="3">IFERROR(Q7/P7,0)</f>
        <v>420.01</v>
      </c>
      <c r="S7" s="9">
        <f>ROUND(M7/G7*O7,0)</f>
        <v>0</v>
      </c>
      <c r="T7" s="9">
        <f t="shared" ref="T7:T51" si="4">N7/G7*O7</f>
        <v>4800</v>
      </c>
      <c r="V7" s="28" t="s">
        <v>101</v>
      </c>
      <c r="W7" s="27"/>
      <c r="X7" s="20">
        <f>SUM($K$7:$K$48)</f>
        <v>2923213.7365000006</v>
      </c>
      <c r="Y7" s="16">
        <f t="shared" ref="Y7:Y15" si="5">W7-X7</f>
        <v>-2923213.7365000006</v>
      </c>
      <c r="AG7" t="s">
        <v>66</v>
      </c>
      <c r="AH7" s="93">
        <v>0.93882419079838164</v>
      </c>
      <c r="AI7" s="93">
        <v>6.1175809201618317E-2</v>
      </c>
    </row>
    <row r="8" spans="1:35" ht="15.75" x14ac:dyDescent="0.25">
      <c r="A8" s="71" t="s">
        <v>0</v>
      </c>
      <c r="B8" s="13" t="s">
        <v>85</v>
      </c>
      <c r="C8" s="12" t="s">
        <v>17</v>
      </c>
      <c r="D8" s="14"/>
      <c r="E8" s="12" t="s">
        <v>37</v>
      </c>
      <c r="F8" s="204">
        <v>6</v>
      </c>
      <c r="G8" s="204">
        <v>25</v>
      </c>
      <c r="H8" s="11">
        <f t="shared" si="0"/>
        <v>300</v>
      </c>
      <c r="I8" s="10">
        <v>2</v>
      </c>
      <c r="J8" s="205">
        <v>156</v>
      </c>
      <c r="K8" s="205">
        <v>42672.240000000005</v>
      </c>
      <c r="L8" s="9">
        <f t="shared" ref="L8:L58" si="6">IFERROR(K8/J8,0)</f>
        <v>273.54000000000002</v>
      </c>
      <c r="M8" s="9">
        <v>0</v>
      </c>
      <c r="N8" s="9">
        <v>0</v>
      </c>
      <c r="O8" s="9">
        <f>ROUND(G8*$J$2,0)</f>
        <v>6</v>
      </c>
      <c r="P8" s="9">
        <f t="shared" si="1"/>
        <v>37.44</v>
      </c>
      <c r="Q8" s="9">
        <f t="shared" si="2"/>
        <v>10241.337600000001</v>
      </c>
      <c r="R8" s="9">
        <f t="shared" si="3"/>
        <v>273.54000000000002</v>
      </c>
      <c r="S8" s="9">
        <f t="shared" ref="S8:S51" si="7">ROUND(M8/G8*O8,0)</f>
        <v>0</v>
      </c>
      <c r="T8" s="9">
        <f t="shared" si="4"/>
        <v>0</v>
      </c>
      <c r="V8" s="19" t="s">
        <v>100</v>
      </c>
      <c r="W8" s="27"/>
      <c r="X8" s="20">
        <f>J4</f>
        <v>6300.85</v>
      </c>
      <c r="Y8" s="16">
        <f t="shared" si="5"/>
        <v>-6300.85</v>
      </c>
      <c r="AG8" t="s">
        <v>17</v>
      </c>
      <c r="AH8" s="93">
        <v>0.83154048525094237</v>
      </c>
      <c r="AI8" s="93">
        <v>0.1684595147490576</v>
      </c>
    </row>
    <row r="9" spans="1:35" ht="15.75" x14ac:dyDescent="0.25">
      <c r="A9" s="71" t="s">
        <v>0</v>
      </c>
      <c r="B9" s="26" t="s">
        <v>144</v>
      </c>
      <c r="C9" s="14" t="s">
        <v>60</v>
      </c>
      <c r="D9" s="14"/>
      <c r="E9" s="12" t="s">
        <v>37</v>
      </c>
      <c r="F9" s="204">
        <v>4</v>
      </c>
      <c r="G9" s="204">
        <v>12</v>
      </c>
      <c r="H9" s="11">
        <f t="shared" si="0"/>
        <v>120</v>
      </c>
      <c r="I9" s="10">
        <v>2.5</v>
      </c>
      <c r="J9" s="205">
        <v>70</v>
      </c>
      <c r="K9" s="205">
        <v>17721.899999999998</v>
      </c>
      <c r="L9" s="9">
        <f t="shared" si="6"/>
        <v>253.16999999999996</v>
      </c>
      <c r="M9" s="9">
        <v>0</v>
      </c>
      <c r="N9" s="9">
        <v>0</v>
      </c>
      <c r="O9" s="9">
        <f t="shared" ref="O9:O58" si="8">ROUND(G9*$J$2,0)</f>
        <v>3</v>
      </c>
      <c r="P9" s="9">
        <f t="shared" si="1"/>
        <v>17.5</v>
      </c>
      <c r="Q9" s="9">
        <f t="shared" si="2"/>
        <v>4430.4749999999995</v>
      </c>
      <c r="R9" s="9">
        <f t="shared" si="3"/>
        <v>253.16999999999996</v>
      </c>
      <c r="S9" s="9">
        <f t="shared" si="7"/>
        <v>0</v>
      </c>
      <c r="T9" s="9">
        <f t="shared" si="4"/>
        <v>0</v>
      </c>
      <c r="V9" s="19" t="s">
        <v>99</v>
      </c>
      <c r="W9" s="25"/>
      <c r="X9" s="17">
        <f>X7/X8</f>
        <v>463.93958537340205</v>
      </c>
      <c r="Y9" s="16">
        <f t="shared" si="5"/>
        <v>-463.93958537340205</v>
      </c>
      <c r="AG9" t="s">
        <v>60</v>
      </c>
      <c r="AH9" s="93">
        <v>1</v>
      </c>
      <c r="AI9" s="93">
        <v>0</v>
      </c>
    </row>
    <row r="10" spans="1:35" ht="15.75" x14ac:dyDescent="0.25">
      <c r="A10" s="71" t="s">
        <v>0</v>
      </c>
      <c r="B10" s="13" t="s">
        <v>86</v>
      </c>
      <c r="C10" s="12" t="s">
        <v>53</v>
      </c>
      <c r="D10" s="12"/>
      <c r="E10" s="12" t="s">
        <v>37</v>
      </c>
      <c r="F10" s="204">
        <v>6</v>
      </c>
      <c r="G10" s="204">
        <v>25</v>
      </c>
      <c r="H10" s="11">
        <f t="shared" si="0"/>
        <v>225</v>
      </c>
      <c r="I10" s="10">
        <v>1.5</v>
      </c>
      <c r="J10" s="205">
        <v>128.05000000000001</v>
      </c>
      <c r="K10" s="205">
        <v>100733.0935</v>
      </c>
      <c r="L10" s="9">
        <f t="shared" si="6"/>
        <v>786.67</v>
      </c>
      <c r="M10" s="9">
        <v>0</v>
      </c>
      <c r="N10" s="9">
        <v>0</v>
      </c>
      <c r="O10" s="9">
        <f t="shared" si="8"/>
        <v>6</v>
      </c>
      <c r="P10" s="9">
        <f t="shared" si="1"/>
        <v>30.732000000000006</v>
      </c>
      <c r="Q10" s="9">
        <f t="shared" si="2"/>
        <v>24175.942440000003</v>
      </c>
      <c r="R10" s="9">
        <f t="shared" si="3"/>
        <v>786.67</v>
      </c>
      <c r="S10" s="9">
        <f t="shared" si="7"/>
        <v>0</v>
      </c>
      <c r="T10" s="9">
        <f t="shared" si="4"/>
        <v>0</v>
      </c>
      <c r="V10" s="24" t="s">
        <v>0</v>
      </c>
      <c r="W10" s="22"/>
      <c r="X10" s="20">
        <f>SUMIF($A$7:$A$48,V10,$K$7:$K$48)</f>
        <v>1544063.226</v>
      </c>
      <c r="Y10" s="16">
        <f t="shared" si="5"/>
        <v>-1544063.226</v>
      </c>
      <c r="AG10" t="s">
        <v>53</v>
      </c>
      <c r="AH10" s="93">
        <v>0.83965427105881685</v>
      </c>
      <c r="AI10" s="93">
        <v>0.16034572894118307</v>
      </c>
    </row>
    <row r="11" spans="1:35" ht="15.75" x14ac:dyDescent="0.25">
      <c r="A11" s="71" t="s">
        <v>1</v>
      </c>
      <c r="B11" s="13" t="s">
        <v>9</v>
      </c>
      <c r="C11" s="12" t="s">
        <v>32</v>
      </c>
      <c r="D11" s="12"/>
      <c r="E11" s="12" t="s">
        <v>37</v>
      </c>
      <c r="F11" s="204">
        <v>6</v>
      </c>
      <c r="G11" s="204">
        <v>25</v>
      </c>
      <c r="H11" s="11">
        <f t="shared" si="0"/>
        <v>450</v>
      </c>
      <c r="I11" s="10">
        <v>3</v>
      </c>
      <c r="J11" s="205">
        <v>292</v>
      </c>
      <c r="K11" s="205">
        <v>114712.2</v>
      </c>
      <c r="L11" s="9">
        <f t="shared" si="6"/>
        <v>392.84999999999997</v>
      </c>
      <c r="M11" s="9">
        <v>0</v>
      </c>
      <c r="N11" s="9">
        <v>20000</v>
      </c>
      <c r="O11" s="9">
        <f t="shared" si="8"/>
        <v>6</v>
      </c>
      <c r="P11" s="9">
        <f t="shared" si="1"/>
        <v>70.08</v>
      </c>
      <c r="Q11" s="9">
        <f t="shared" si="2"/>
        <v>27530.927999999996</v>
      </c>
      <c r="R11" s="9">
        <f t="shared" si="3"/>
        <v>392.84999999999997</v>
      </c>
      <c r="S11" s="9">
        <f t="shared" si="7"/>
        <v>0</v>
      </c>
      <c r="T11" s="9">
        <f t="shared" si="4"/>
        <v>4800</v>
      </c>
      <c r="V11" s="19" t="s">
        <v>100</v>
      </c>
      <c r="W11" s="18"/>
      <c r="X11" s="20">
        <f>SUMIF($A$7:$A$48,V10,$J$7:$J$48)</f>
        <v>3392</v>
      </c>
      <c r="Y11" s="16">
        <f t="shared" si="5"/>
        <v>-3392</v>
      </c>
      <c r="AG11" t="s">
        <v>32</v>
      </c>
      <c r="AH11" s="93">
        <v>0.93628845820685547</v>
      </c>
      <c r="AI11" s="93">
        <v>6.3711541793144408E-2</v>
      </c>
    </row>
    <row r="12" spans="1:35" ht="15.75" x14ac:dyDescent="0.25">
      <c r="A12" s="71" t="s">
        <v>1</v>
      </c>
      <c r="B12" s="13" t="s">
        <v>13</v>
      </c>
      <c r="C12" s="12" t="s">
        <v>67</v>
      </c>
      <c r="D12" s="12"/>
      <c r="E12" s="12" t="s">
        <v>37</v>
      </c>
      <c r="F12" s="204">
        <v>6</v>
      </c>
      <c r="G12" s="204">
        <v>25</v>
      </c>
      <c r="H12" s="11">
        <f t="shared" si="0"/>
        <v>450</v>
      </c>
      <c r="I12" s="10">
        <v>3</v>
      </c>
      <c r="J12" s="205">
        <v>75</v>
      </c>
      <c r="K12" s="205">
        <v>40085.25</v>
      </c>
      <c r="L12" s="9">
        <f t="shared" si="6"/>
        <v>534.47</v>
      </c>
      <c r="M12" s="9">
        <v>0</v>
      </c>
      <c r="N12" s="9">
        <v>0</v>
      </c>
      <c r="O12" s="9">
        <f t="shared" si="8"/>
        <v>6</v>
      </c>
      <c r="P12" s="9">
        <f t="shared" si="1"/>
        <v>18</v>
      </c>
      <c r="Q12" s="9">
        <f t="shared" si="2"/>
        <v>9620.4600000000009</v>
      </c>
      <c r="R12" s="9">
        <f t="shared" si="3"/>
        <v>534.47</v>
      </c>
      <c r="S12" s="9">
        <f t="shared" si="7"/>
        <v>0</v>
      </c>
      <c r="T12" s="9">
        <f t="shared" si="4"/>
        <v>0</v>
      </c>
      <c r="V12" s="19" t="s">
        <v>99</v>
      </c>
      <c r="W12" s="21"/>
      <c r="X12" s="17">
        <f>X10/X11</f>
        <v>455.20731898584904</v>
      </c>
      <c r="Y12" s="16">
        <f t="shared" si="5"/>
        <v>-455.20731898584904</v>
      </c>
      <c r="AB12" s="42">
        <v>44621</v>
      </c>
      <c r="AC12" s="42">
        <v>44628</v>
      </c>
      <c r="AD12" s="42">
        <v>44628</v>
      </c>
      <c r="AG12" t="s">
        <v>67</v>
      </c>
      <c r="AH12" s="93">
        <v>1</v>
      </c>
      <c r="AI12" s="93">
        <v>0</v>
      </c>
    </row>
    <row r="13" spans="1:35" ht="15.75" x14ac:dyDescent="0.25">
      <c r="A13" s="71" t="s">
        <v>1</v>
      </c>
      <c r="B13" s="13" t="s">
        <v>90</v>
      </c>
      <c r="C13" s="12" t="s">
        <v>91</v>
      </c>
      <c r="D13" s="12"/>
      <c r="E13" s="12" t="s">
        <v>37</v>
      </c>
      <c r="F13" s="204">
        <v>6</v>
      </c>
      <c r="G13" s="204">
        <v>25</v>
      </c>
      <c r="H13" s="11">
        <f t="shared" si="0"/>
        <v>750</v>
      </c>
      <c r="I13" s="10">
        <v>5</v>
      </c>
      <c r="J13" s="205">
        <v>0</v>
      </c>
      <c r="K13" s="205">
        <v>0</v>
      </c>
      <c r="L13" s="9">
        <f t="shared" si="6"/>
        <v>0</v>
      </c>
      <c r="M13" s="9">
        <v>0</v>
      </c>
      <c r="N13" s="9">
        <v>0</v>
      </c>
      <c r="O13" s="9">
        <f t="shared" si="8"/>
        <v>6</v>
      </c>
      <c r="P13" s="9">
        <f t="shared" si="1"/>
        <v>0</v>
      </c>
      <c r="Q13" s="9">
        <f t="shared" si="2"/>
        <v>0</v>
      </c>
      <c r="R13" s="9">
        <f t="shared" si="3"/>
        <v>0</v>
      </c>
      <c r="S13" s="9">
        <f t="shared" si="7"/>
        <v>0</v>
      </c>
      <c r="T13" s="9">
        <f t="shared" si="4"/>
        <v>0</v>
      </c>
      <c r="V13" s="23" t="s">
        <v>1</v>
      </c>
      <c r="W13" s="22"/>
      <c r="X13" s="20">
        <f>SUMIF($A$7:$A$48,V13,$K$7:$K$48)</f>
        <v>1379150.5105000001</v>
      </c>
      <c r="Y13" s="16">
        <f t="shared" si="5"/>
        <v>-1379150.5105000001</v>
      </c>
      <c r="AB13" s="42">
        <v>44622</v>
      </c>
      <c r="AC13" s="42">
        <v>44629</v>
      </c>
      <c r="AD13" s="42">
        <v>44629</v>
      </c>
      <c r="AG13" t="s">
        <v>91</v>
      </c>
      <c r="AH13" s="93">
        <v>1</v>
      </c>
      <c r="AI13" s="93">
        <v>0</v>
      </c>
    </row>
    <row r="14" spans="1:35" ht="15.75" x14ac:dyDescent="0.25">
      <c r="A14" s="71" t="s">
        <v>1</v>
      </c>
      <c r="B14" s="13" t="s">
        <v>8</v>
      </c>
      <c r="C14" s="4" t="s">
        <v>31</v>
      </c>
      <c r="D14" s="4"/>
      <c r="E14" s="12" t="s">
        <v>36</v>
      </c>
      <c r="F14" s="204">
        <v>6</v>
      </c>
      <c r="G14" s="204">
        <v>25</v>
      </c>
      <c r="H14" s="11">
        <f t="shared" si="0"/>
        <v>450</v>
      </c>
      <c r="I14" s="10">
        <v>3</v>
      </c>
      <c r="J14" s="205">
        <v>270</v>
      </c>
      <c r="K14" s="205">
        <v>130950</v>
      </c>
      <c r="L14" s="9">
        <f t="shared" si="6"/>
        <v>485</v>
      </c>
      <c r="M14" s="9">
        <v>0</v>
      </c>
      <c r="N14" s="9">
        <v>25000</v>
      </c>
      <c r="O14" s="9">
        <f t="shared" si="8"/>
        <v>6</v>
      </c>
      <c r="P14" s="9">
        <f t="shared" si="1"/>
        <v>64.800000000000011</v>
      </c>
      <c r="Q14" s="9">
        <f t="shared" si="2"/>
        <v>31428.000000000007</v>
      </c>
      <c r="R14" s="9">
        <f t="shared" si="3"/>
        <v>485</v>
      </c>
      <c r="S14" s="9">
        <f t="shared" si="7"/>
        <v>0</v>
      </c>
      <c r="T14" s="9">
        <f t="shared" si="4"/>
        <v>6000</v>
      </c>
      <c r="V14" s="19" t="s">
        <v>100</v>
      </c>
      <c r="W14" s="21"/>
      <c r="X14" s="20">
        <f>SUMIF($A$7:$A$48,V13,$J$7:$J$48)</f>
        <v>2837.05</v>
      </c>
      <c r="Y14" s="16">
        <f t="shared" si="5"/>
        <v>-2837.05</v>
      </c>
      <c r="AB14" s="42">
        <v>44624</v>
      </c>
      <c r="AC14" s="42">
        <v>44630</v>
      </c>
      <c r="AD14" s="42">
        <v>44630</v>
      </c>
      <c r="AG14" t="s">
        <v>31</v>
      </c>
      <c r="AH14" s="93">
        <v>0.88516833489816837</v>
      </c>
      <c r="AI14" s="93">
        <v>0.11483166510183165</v>
      </c>
    </row>
    <row r="15" spans="1:35" ht="15.75" x14ac:dyDescent="0.25">
      <c r="A15" s="71" t="s">
        <v>1</v>
      </c>
      <c r="B15" s="13" t="s">
        <v>7</v>
      </c>
      <c r="C15" s="12" t="s">
        <v>225</v>
      </c>
      <c r="D15" s="12"/>
      <c r="E15" s="12" t="s">
        <v>37</v>
      </c>
      <c r="F15" s="204">
        <v>6</v>
      </c>
      <c r="G15" s="204">
        <v>25</v>
      </c>
      <c r="H15" s="11">
        <f t="shared" si="0"/>
        <v>300</v>
      </c>
      <c r="I15" s="10">
        <v>2</v>
      </c>
      <c r="J15" s="205">
        <v>0</v>
      </c>
      <c r="K15" s="205">
        <v>0</v>
      </c>
      <c r="L15" s="9">
        <f t="shared" si="6"/>
        <v>0</v>
      </c>
      <c r="M15" s="9">
        <v>0</v>
      </c>
      <c r="N15" s="9">
        <v>0</v>
      </c>
      <c r="O15" s="9">
        <f t="shared" si="8"/>
        <v>6</v>
      </c>
      <c r="P15" s="9">
        <f t="shared" si="1"/>
        <v>0</v>
      </c>
      <c r="Q15" s="9">
        <f t="shared" si="2"/>
        <v>0</v>
      </c>
      <c r="R15" s="9">
        <f t="shared" si="3"/>
        <v>0</v>
      </c>
      <c r="S15" s="9">
        <f t="shared" si="7"/>
        <v>0</v>
      </c>
      <c r="T15" s="9">
        <f t="shared" si="4"/>
        <v>0</v>
      </c>
      <c r="V15" s="19" t="s">
        <v>99</v>
      </c>
      <c r="W15" s="18"/>
      <c r="X15" s="17">
        <f>X13/X14</f>
        <v>486.12132690646973</v>
      </c>
      <c r="Y15" s="16">
        <f t="shared" si="5"/>
        <v>-486.12132690646973</v>
      </c>
      <c r="AB15" s="42">
        <v>44625</v>
      </c>
      <c r="AC15" s="42">
        <v>44631</v>
      </c>
      <c r="AD15" s="42">
        <v>44631</v>
      </c>
      <c r="AG15" t="s">
        <v>221</v>
      </c>
      <c r="AH15" s="93">
        <v>1</v>
      </c>
      <c r="AI15" s="93">
        <v>0</v>
      </c>
    </row>
    <row r="16" spans="1:35" x14ac:dyDescent="0.25">
      <c r="A16" s="71" t="s">
        <v>0</v>
      </c>
      <c r="B16" s="13" t="s">
        <v>10</v>
      </c>
      <c r="C16" s="12" t="s">
        <v>25</v>
      </c>
      <c r="D16" s="12"/>
      <c r="E16" s="12" t="s">
        <v>37</v>
      </c>
      <c r="F16" s="204">
        <v>6</v>
      </c>
      <c r="G16" s="204">
        <v>25</v>
      </c>
      <c r="H16" s="11">
        <f t="shared" si="0"/>
        <v>450</v>
      </c>
      <c r="I16" s="10">
        <v>3</v>
      </c>
      <c r="J16" s="205">
        <v>165</v>
      </c>
      <c r="K16" s="205">
        <v>84026.25</v>
      </c>
      <c r="L16" s="9">
        <f t="shared" si="6"/>
        <v>509.25</v>
      </c>
      <c r="M16" s="9">
        <v>0</v>
      </c>
      <c r="N16" s="9">
        <v>0</v>
      </c>
      <c r="O16" s="9">
        <f t="shared" si="8"/>
        <v>6</v>
      </c>
      <c r="P16" s="9">
        <f t="shared" si="1"/>
        <v>39.599999999999994</v>
      </c>
      <c r="Q16" s="9">
        <f t="shared" si="2"/>
        <v>20166.299999999996</v>
      </c>
      <c r="R16" s="9">
        <f t="shared" si="3"/>
        <v>509.24999999999994</v>
      </c>
      <c r="S16" s="9">
        <f t="shared" si="7"/>
        <v>0</v>
      </c>
      <c r="T16" s="9">
        <f t="shared" si="4"/>
        <v>0</v>
      </c>
      <c r="AB16" s="42">
        <v>44626</v>
      </c>
      <c r="AC16" s="42">
        <v>44635</v>
      </c>
      <c r="AD16" s="42">
        <v>44632</v>
      </c>
      <c r="AG16" t="s">
        <v>227</v>
      </c>
      <c r="AH16" s="93">
        <v>1</v>
      </c>
      <c r="AI16" s="93">
        <v>0</v>
      </c>
    </row>
    <row r="17" spans="1:35" x14ac:dyDescent="0.25">
      <c r="A17" s="71" t="s">
        <v>1</v>
      </c>
      <c r="B17" s="13" t="s">
        <v>15</v>
      </c>
      <c r="C17" s="12" t="s">
        <v>28</v>
      </c>
      <c r="D17" s="12"/>
      <c r="E17" s="12" t="s">
        <v>37</v>
      </c>
      <c r="F17" s="204">
        <v>6</v>
      </c>
      <c r="G17" s="204">
        <v>25</v>
      </c>
      <c r="H17" s="11">
        <f t="shared" si="0"/>
        <v>300</v>
      </c>
      <c r="I17" s="10">
        <v>2</v>
      </c>
      <c r="J17" s="205">
        <v>161</v>
      </c>
      <c r="K17" s="205">
        <v>155232.97999999998</v>
      </c>
      <c r="L17" s="9">
        <f t="shared" si="6"/>
        <v>964.17999999999984</v>
      </c>
      <c r="M17" s="9">
        <v>0</v>
      </c>
      <c r="N17" s="9">
        <v>0</v>
      </c>
      <c r="O17" s="9">
        <f t="shared" si="8"/>
        <v>6</v>
      </c>
      <c r="P17" s="9">
        <f>(J17/G17)*O17</f>
        <v>38.64</v>
      </c>
      <c r="Q17" s="9">
        <f>P17*L17</f>
        <v>37255.915199999996</v>
      </c>
      <c r="R17" s="9">
        <f>IFERROR(Q17/P17,0)</f>
        <v>964.17999999999984</v>
      </c>
      <c r="S17" s="9">
        <f>ROUND(M17/G17*O17,0)</f>
        <v>0</v>
      </c>
      <c r="T17" s="9">
        <f>N17/G17*O17</f>
        <v>0</v>
      </c>
      <c r="AB17" s="42"/>
      <c r="AC17" s="42">
        <v>44636</v>
      </c>
      <c r="AD17" s="42">
        <v>44635</v>
      </c>
      <c r="AG17" t="s">
        <v>145</v>
      </c>
      <c r="AH17" s="93">
        <v>1</v>
      </c>
      <c r="AI17" s="93">
        <v>0</v>
      </c>
    </row>
    <row r="18" spans="1:35" x14ac:dyDescent="0.25">
      <c r="A18" s="71" t="s">
        <v>0</v>
      </c>
      <c r="B18" s="13" t="s">
        <v>39</v>
      </c>
      <c r="C18" s="12" t="s">
        <v>59</v>
      </c>
      <c r="D18" s="12"/>
      <c r="E18" s="12" t="s">
        <v>37</v>
      </c>
      <c r="F18" s="204">
        <v>6</v>
      </c>
      <c r="G18" s="204">
        <v>25</v>
      </c>
      <c r="H18" s="11">
        <f t="shared" si="0"/>
        <v>300</v>
      </c>
      <c r="I18" s="10">
        <v>2</v>
      </c>
      <c r="J18" s="205">
        <v>0</v>
      </c>
      <c r="K18" s="205">
        <v>0</v>
      </c>
      <c r="L18" s="9">
        <f t="shared" si="6"/>
        <v>0</v>
      </c>
      <c r="M18" s="9">
        <v>0</v>
      </c>
      <c r="N18" s="9">
        <v>0</v>
      </c>
      <c r="O18" s="9">
        <f t="shared" si="8"/>
        <v>6</v>
      </c>
      <c r="P18" s="9">
        <f t="shared" si="1"/>
        <v>0</v>
      </c>
      <c r="Q18" s="9">
        <f t="shared" si="2"/>
        <v>0</v>
      </c>
      <c r="R18" s="9">
        <f t="shared" si="3"/>
        <v>0</v>
      </c>
      <c r="S18" s="9">
        <f t="shared" si="7"/>
        <v>0</v>
      </c>
      <c r="T18" s="9">
        <f t="shared" si="4"/>
        <v>0</v>
      </c>
      <c r="AB18" s="42">
        <v>44627</v>
      </c>
      <c r="AC18" s="42">
        <v>44637</v>
      </c>
      <c r="AD18" s="42">
        <v>44636</v>
      </c>
      <c r="AG18" t="s">
        <v>25</v>
      </c>
      <c r="AH18" s="93">
        <v>0.73191435121969772</v>
      </c>
      <c r="AI18" s="93">
        <v>0.26808564878030239</v>
      </c>
    </row>
    <row r="19" spans="1:35" x14ac:dyDescent="0.25">
      <c r="A19" s="71" t="s">
        <v>1</v>
      </c>
      <c r="B19" s="13" t="s">
        <v>85</v>
      </c>
      <c r="C19" s="12" t="s">
        <v>68</v>
      </c>
      <c r="D19" s="12"/>
      <c r="E19" s="12" t="s">
        <v>37</v>
      </c>
      <c r="F19" s="204">
        <v>6</v>
      </c>
      <c r="G19" s="204">
        <v>25</v>
      </c>
      <c r="H19" s="11">
        <f t="shared" si="0"/>
        <v>300</v>
      </c>
      <c r="I19" s="10">
        <v>2</v>
      </c>
      <c r="J19" s="205">
        <v>123</v>
      </c>
      <c r="K19" s="205">
        <v>20282.7</v>
      </c>
      <c r="L19" s="9">
        <f t="shared" si="6"/>
        <v>164.9</v>
      </c>
      <c r="M19" s="9">
        <v>0</v>
      </c>
      <c r="N19" s="9">
        <v>0</v>
      </c>
      <c r="O19" s="9">
        <f t="shared" si="8"/>
        <v>6</v>
      </c>
      <c r="P19" s="9">
        <f t="shared" si="1"/>
        <v>29.52</v>
      </c>
      <c r="Q19" s="9">
        <f t="shared" si="2"/>
        <v>4867.848</v>
      </c>
      <c r="R19" s="9">
        <f t="shared" si="3"/>
        <v>164.9</v>
      </c>
      <c r="S19" s="9">
        <f t="shared" si="7"/>
        <v>0</v>
      </c>
      <c r="T19" s="9">
        <f t="shared" si="4"/>
        <v>0</v>
      </c>
      <c r="AB19" s="42">
        <v>44629</v>
      </c>
      <c r="AC19" s="42">
        <v>44638</v>
      </c>
      <c r="AD19" s="42">
        <v>44637</v>
      </c>
      <c r="AG19" t="s">
        <v>28</v>
      </c>
      <c r="AH19" s="93">
        <v>0.88729505914433615</v>
      </c>
      <c r="AI19" s="93">
        <v>0.11270494085566399</v>
      </c>
    </row>
    <row r="20" spans="1:35" x14ac:dyDescent="0.25">
      <c r="A20" s="71" t="s">
        <v>1</v>
      </c>
      <c r="B20" s="13" t="s">
        <v>7</v>
      </c>
      <c r="C20" s="12" t="s">
        <v>30</v>
      </c>
      <c r="D20" s="14"/>
      <c r="E20" s="12" t="s">
        <v>37</v>
      </c>
      <c r="F20" s="204">
        <v>6</v>
      </c>
      <c r="G20" s="204">
        <v>25</v>
      </c>
      <c r="H20" s="11">
        <f t="shared" si="0"/>
        <v>600</v>
      </c>
      <c r="I20" s="10">
        <v>4</v>
      </c>
      <c r="J20" s="205">
        <v>500</v>
      </c>
      <c r="K20" s="205">
        <v>247350</v>
      </c>
      <c r="L20" s="9">
        <f t="shared" si="6"/>
        <v>494.7</v>
      </c>
      <c r="M20" s="9">
        <v>0</v>
      </c>
      <c r="N20" s="9">
        <v>0</v>
      </c>
      <c r="O20" s="9">
        <f t="shared" si="8"/>
        <v>6</v>
      </c>
      <c r="P20" s="9">
        <f t="shared" si="1"/>
        <v>120</v>
      </c>
      <c r="Q20" s="9">
        <f t="shared" si="2"/>
        <v>59364</v>
      </c>
      <c r="R20" s="9">
        <f t="shared" si="3"/>
        <v>494.7</v>
      </c>
      <c r="S20" s="9">
        <f t="shared" si="7"/>
        <v>0</v>
      </c>
      <c r="T20" s="9">
        <f t="shared" si="4"/>
        <v>0</v>
      </c>
      <c r="AB20" s="42">
        <v>44631</v>
      </c>
      <c r="AC20" s="42">
        <v>44642</v>
      </c>
      <c r="AD20" s="42">
        <v>44638</v>
      </c>
      <c r="AG20" t="s">
        <v>232</v>
      </c>
      <c r="AH20" s="93">
        <v>0.97358898049604115</v>
      </c>
      <c r="AI20" s="93">
        <v>2.6411019503958813E-2</v>
      </c>
    </row>
    <row r="21" spans="1:35" x14ac:dyDescent="0.25">
      <c r="A21" s="71" t="s">
        <v>1</v>
      </c>
      <c r="B21" s="13" t="s">
        <v>5</v>
      </c>
      <c r="C21" s="12" t="s">
        <v>33</v>
      </c>
      <c r="D21" s="14"/>
      <c r="E21" s="12" t="s">
        <v>37</v>
      </c>
      <c r="F21" s="204">
        <v>6</v>
      </c>
      <c r="G21" s="204">
        <v>25</v>
      </c>
      <c r="H21" s="11">
        <f t="shared" si="0"/>
        <v>150</v>
      </c>
      <c r="I21" s="10">
        <v>1</v>
      </c>
      <c r="J21" s="205">
        <v>78</v>
      </c>
      <c r="K21" s="205">
        <v>34954.92</v>
      </c>
      <c r="L21" s="9">
        <f t="shared" si="6"/>
        <v>448.14</v>
      </c>
      <c r="M21" s="9">
        <v>0</v>
      </c>
      <c r="N21" s="9">
        <v>0</v>
      </c>
      <c r="O21" s="9">
        <f t="shared" si="8"/>
        <v>6</v>
      </c>
      <c r="P21" s="9">
        <f t="shared" si="1"/>
        <v>18.72</v>
      </c>
      <c r="Q21" s="9">
        <f t="shared" si="2"/>
        <v>8389.1808000000001</v>
      </c>
      <c r="R21" s="9">
        <f t="shared" si="3"/>
        <v>448.14000000000004</v>
      </c>
      <c r="S21" s="9">
        <f t="shared" si="7"/>
        <v>0</v>
      </c>
      <c r="T21" s="9">
        <f t="shared" si="4"/>
        <v>0</v>
      </c>
      <c r="AB21" s="42">
        <v>44632</v>
      </c>
      <c r="AC21" s="42">
        <v>44643</v>
      </c>
      <c r="AD21" s="42">
        <v>44639</v>
      </c>
      <c r="AG21" t="s">
        <v>57</v>
      </c>
      <c r="AH21" s="93">
        <v>1</v>
      </c>
      <c r="AI21" s="93">
        <v>0</v>
      </c>
    </row>
    <row r="22" spans="1:35" x14ac:dyDescent="0.25">
      <c r="A22" s="71" t="s">
        <v>0</v>
      </c>
      <c r="B22" s="13" t="s">
        <v>93</v>
      </c>
      <c r="C22" s="12" t="s">
        <v>70</v>
      </c>
      <c r="D22" s="14"/>
      <c r="E22" s="12" t="s">
        <v>37</v>
      </c>
      <c r="F22" s="204">
        <v>6</v>
      </c>
      <c r="G22" s="204">
        <v>25</v>
      </c>
      <c r="H22" s="11">
        <f t="shared" si="0"/>
        <v>300</v>
      </c>
      <c r="I22" s="10">
        <v>2</v>
      </c>
      <c r="J22" s="205">
        <v>40.200000000000003</v>
      </c>
      <c r="K22" s="205">
        <v>48240</v>
      </c>
      <c r="L22" s="9">
        <f t="shared" si="6"/>
        <v>1200</v>
      </c>
      <c r="M22" s="9">
        <v>0</v>
      </c>
      <c r="N22" s="9">
        <v>0</v>
      </c>
      <c r="O22" s="9">
        <f t="shared" si="8"/>
        <v>6</v>
      </c>
      <c r="P22" s="9">
        <f t="shared" si="1"/>
        <v>9.6479999999999997</v>
      </c>
      <c r="Q22" s="9">
        <f t="shared" si="2"/>
        <v>11577.6</v>
      </c>
      <c r="R22" s="9">
        <f t="shared" si="3"/>
        <v>1200</v>
      </c>
      <c r="S22" s="9">
        <f t="shared" si="7"/>
        <v>0</v>
      </c>
      <c r="T22" s="9">
        <f t="shared" si="4"/>
        <v>0</v>
      </c>
      <c r="AB22" s="42">
        <v>44633</v>
      </c>
      <c r="AC22" s="42">
        <v>44644</v>
      </c>
      <c r="AD22" s="42">
        <v>44642</v>
      </c>
      <c r="AG22" t="s">
        <v>59</v>
      </c>
      <c r="AH22" s="93">
        <v>1</v>
      </c>
      <c r="AI22" s="93">
        <v>0</v>
      </c>
    </row>
    <row r="23" spans="1:35" x14ac:dyDescent="0.25">
      <c r="A23" s="71" t="s">
        <v>0</v>
      </c>
      <c r="B23" s="13" t="s">
        <v>38</v>
      </c>
      <c r="C23" s="12" t="s">
        <v>18</v>
      </c>
      <c r="D23" s="12"/>
      <c r="E23" s="12" t="s">
        <v>37</v>
      </c>
      <c r="F23" s="204">
        <v>6</v>
      </c>
      <c r="G23" s="204">
        <v>25</v>
      </c>
      <c r="H23" s="11">
        <f t="shared" si="0"/>
        <v>300</v>
      </c>
      <c r="I23" s="10">
        <v>2</v>
      </c>
      <c r="J23" s="205">
        <v>102</v>
      </c>
      <c r="K23" s="205">
        <v>78162.599999999991</v>
      </c>
      <c r="L23" s="9">
        <f t="shared" si="6"/>
        <v>766.3</v>
      </c>
      <c r="M23" s="9">
        <v>0</v>
      </c>
      <c r="N23" s="9">
        <v>0</v>
      </c>
      <c r="O23" s="9">
        <f t="shared" si="8"/>
        <v>6</v>
      </c>
      <c r="P23" s="9">
        <f t="shared" si="1"/>
        <v>24.48</v>
      </c>
      <c r="Q23" s="9">
        <f t="shared" si="2"/>
        <v>18759.023999999998</v>
      </c>
      <c r="R23" s="9">
        <f t="shared" si="3"/>
        <v>766.29999999999984</v>
      </c>
      <c r="S23" s="9">
        <f t="shared" si="7"/>
        <v>0</v>
      </c>
      <c r="T23" s="9">
        <f t="shared" si="4"/>
        <v>0</v>
      </c>
      <c r="AB23" s="42">
        <v>44634</v>
      </c>
      <c r="AC23" s="42">
        <v>44645</v>
      </c>
      <c r="AD23" s="42">
        <v>44643</v>
      </c>
      <c r="AG23" t="s">
        <v>20</v>
      </c>
      <c r="AH23" s="93">
        <v>0.99868552452439752</v>
      </c>
      <c r="AI23" s="93">
        <v>1.3144754756024371E-3</v>
      </c>
    </row>
    <row r="24" spans="1:35" x14ac:dyDescent="0.25">
      <c r="A24" s="71" t="s">
        <v>0</v>
      </c>
      <c r="B24" s="13" t="s">
        <v>8</v>
      </c>
      <c r="C24" s="12" t="s">
        <v>43</v>
      </c>
      <c r="D24" s="14"/>
      <c r="E24" s="12" t="s">
        <v>37</v>
      </c>
      <c r="F24" s="204">
        <v>6</v>
      </c>
      <c r="G24" s="204">
        <v>25</v>
      </c>
      <c r="H24" s="11">
        <f t="shared" si="0"/>
        <v>450</v>
      </c>
      <c r="I24" s="10">
        <v>3</v>
      </c>
      <c r="J24" s="205">
        <v>318</v>
      </c>
      <c r="K24" s="205">
        <v>121224.78</v>
      </c>
      <c r="L24" s="9">
        <f t="shared" si="6"/>
        <v>381.21</v>
      </c>
      <c r="M24" s="9">
        <v>0</v>
      </c>
      <c r="N24" s="9">
        <v>45000</v>
      </c>
      <c r="O24" s="9">
        <f t="shared" si="8"/>
        <v>6</v>
      </c>
      <c r="P24" s="9">
        <f t="shared" si="1"/>
        <v>76.320000000000007</v>
      </c>
      <c r="Q24" s="9">
        <f t="shared" si="2"/>
        <v>29093.947200000002</v>
      </c>
      <c r="R24" s="9">
        <f t="shared" si="3"/>
        <v>381.21</v>
      </c>
      <c r="S24" s="9">
        <f t="shared" si="7"/>
        <v>0</v>
      </c>
      <c r="T24" s="9">
        <f t="shared" si="4"/>
        <v>10800</v>
      </c>
      <c r="AB24" s="42">
        <v>44636</v>
      </c>
      <c r="AD24" s="42">
        <v>44644</v>
      </c>
      <c r="AG24" t="s">
        <v>68</v>
      </c>
      <c r="AH24" s="93">
        <v>0.73734272100759835</v>
      </c>
      <c r="AI24" s="93">
        <v>0.26265727899240165</v>
      </c>
    </row>
    <row r="25" spans="1:35" x14ac:dyDescent="0.25">
      <c r="A25" s="71" t="s">
        <v>0</v>
      </c>
      <c r="B25" s="13" t="s">
        <v>11</v>
      </c>
      <c r="C25" s="12" t="s">
        <v>26</v>
      </c>
      <c r="D25" s="14"/>
      <c r="E25" s="12" t="s">
        <v>37</v>
      </c>
      <c r="F25" s="204">
        <v>6</v>
      </c>
      <c r="G25" s="204">
        <v>25</v>
      </c>
      <c r="H25" s="11">
        <f t="shared" si="0"/>
        <v>450</v>
      </c>
      <c r="I25" s="10">
        <v>3</v>
      </c>
      <c r="J25" s="205">
        <v>263</v>
      </c>
      <c r="K25" s="205">
        <v>79339.210000000006</v>
      </c>
      <c r="L25" s="9">
        <f t="shared" si="6"/>
        <v>301.67</v>
      </c>
      <c r="M25" s="9">
        <v>0</v>
      </c>
      <c r="N25" s="9">
        <v>15000</v>
      </c>
      <c r="O25" s="9">
        <f t="shared" si="8"/>
        <v>6</v>
      </c>
      <c r="P25" s="9">
        <f t="shared" si="1"/>
        <v>63.12</v>
      </c>
      <c r="Q25" s="9">
        <f t="shared" si="2"/>
        <v>19041.410400000001</v>
      </c>
      <c r="R25" s="9">
        <f t="shared" si="3"/>
        <v>301.67</v>
      </c>
      <c r="S25" s="9">
        <f t="shared" si="7"/>
        <v>0</v>
      </c>
      <c r="T25" s="9">
        <f t="shared" si="4"/>
        <v>3600</v>
      </c>
      <c r="AB25" s="42">
        <v>44638</v>
      </c>
      <c r="AD25" s="42">
        <v>44645</v>
      </c>
      <c r="AG25" t="s">
        <v>225</v>
      </c>
      <c r="AH25" s="93">
        <v>1</v>
      </c>
      <c r="AI25" s="93">
        <v>0</v>
      </c>
    </row>
    <row r="26" spans="1:35" x14ac:dyDescent="0.25">
      <c r="A26" s="71" t="s">
        <v>1</v>
      </c>
      <c r="B26" s="13" t="s">
        <v>10</v>
      </c>
      <c r="C26" s="12" t="s">
        <v>65</v>
      </c>
      <c r="D26" s="14"/>
      <c r="E26" s="12" t="s">
        <v>37</v>
      </c>
      <c r="F26" s="204">
        <v>6</v>
      </c>
      <c r="G26" s="204">
        <v>25</v>
      </c>
      <c r="H26" s="11">
        <f t="shared" si="0"/>
        <v>450</v>
      </c>
      <c r="I26" s="10">
        <v>3</v>
      </c>
      <c r="J26" s="205">
        <v>160</v>
      </c>
      <c r="K26" s="205">
        <v>64097.600000000006</v>
      </c>
      <c r="L26" s="9">
        <f t="shared" si="6"/>
        <v>400.61</v>
      </c>
      <c r="M26" s="9">
        <v>0</v>
      </c>
      <c r="N26" s="9">
        <v>40000</v>
      </c>
      <c r="O26" s="9">
        <f t="shared" si="8"/>
        <v>6</v>
      </c>
      <c r="P26" s="9">
        <f t="shared" si="1"/>
        <v>38.400000000000006</v>
      </c>
      <c r="Q26" s="9">
        <f t="shared" si="2"/>
        <v>15383.424000000003</v>
      </c>
      <c r="R26" s="9">
        <f t="shared" si="3"/>
        <v>400.61</v>
      </c>
      <c r="S26" s="9">
        <f t="shared" si="7"/>
        <v>0</v>
      </c>
      <c r="T26" s="9">
        <f t="shared" si="4"/>
        <v>9600</v>
      </c>
      <c r="AB26" s="42">
        <v>44639</v>
      </c>
      <c r="AD26" s="42">
        <v>44646</v>
      </c>
      <c r="AG26" t="s">
        <v>30</v>
      </c>
      <c r="AH26" s="93">
        <v>0.98570489576842957</v>
      </c>
      <c r="AI26" s="93">
        <v>1.4295104231570484E-2</v>
      </c>
    </row>
    <row r="27" spans="1:35" x14ac:dyDescent="0.25">
      <c r="A27" s="71" t="s">
        <v>0</v>
      </c>
      <c r="B27" s="13" t="s">
        <v>15</v>
      </c>
      <c r="C27" s="4" t="s">
        <v>56</v>
      </c>
      <c r="D27" s="14"/>
      <c r="E27" s="12" t="s">
        <v>37</v>
      </c>
      <c r="F27" s="204">
        <v>6</v>
      </c>
      <c r="G27" s="204">
        <v>25</v>
      </c>
      <c r="H27" s="11">
        <f t="shared" si="0"/>
        <v>300</v>
      </c>
      <c r="I27" s="10">
        <v>2</v>
      </c>
      <c r="J27" s="205">
        <v>200</v>
      </c>
      <c r="K27" s="205">
        <v>147634</v>
      </c>
      <c r="L27" s="9">
        <f t="shared" si="6"/>
        <v>738.17</v>
      </c>
      <c r="M27" s="9">
        <v>0</v>
      </c>
      <c r="N27" s="9">
        <v>0</v>
      </c>
      <c r="O27" s="9">
        <f t="shared" si="8"/>
        <v>6</v>
      </c>
      <c r="P27" s="9">
        <f t="shared" si="1"/>
        <v>48</v>
      </c>
      <c r="Q27" s="9">
        <f t="shared" si="2"/>
        <v>35432.159999999996</v>
      </c>
      <c r="R27" s="9">
        <f t="shared" si="3"/>
        <v>738.17</v>
      </c>
      <c r="S27" s="9">
        <f t="shared" si="7"/>
        <v>0</v>
      </c>
      <c r="T27" s="9">
        <f t="shared" si="4"/>
        <v>0</v>
      </c>
      <c r="AB27" s="42">
        <v>44640</v>
      </c>
      <c r="AD27" s="42">
        <v>44649</v>
      </c>
      <c r="AG27" t="s">
        <v>33</v>
      </c>
      <c r="AH27" s="93">
        <v>0.942858444786564</v>
      </c>
      <c r="AI27" s="93">
        <v>5.7141555213436085E-2</v>
      </c>
    </row>
    <row r="28" spans="1:35" x14ac:dyDescent="0.25">
      <c r="A28" s="71" t="s">
        <v>1</v>
      </c>
      <c r="B28" s="13" t="s">
        <v>49</v>
      </c>
      <c r="C28" s="12" t="s">
        <v>63</v>
      </c>
      <c r="D28" s="14"/>
      <c r="E28" s="12" t="s">
        <v>37</v>
      </c>
      <c r="F28" s="204">
        <v>6</v>
      </c>
      <c r="G28" s="204">
        <v>25</v>
      </c>
      <c r="H28" s="11">
        <f t="shared" si="0"/>
        <v>225</v>
      </c>
      <c r="I28" s="10">
        <v>1.5</v>
      </c>
      <c r="J28" s="205">
        <v>89.050000000000011</v>
      </c>
      <c r="K28" s="205">
        <v>59860.300500000012</v>
      </c>
      <c r="L28" s="9">
        <f t="shared" si="6"/>
        <v>672.21</v>
      </c>
      <c r="M28" s="9">
        <v>0</v>
      </c>
      <c r="N28" s="9">
        <v>0</v>
      </c>
      <c r="O28" s="9">
        <f t="shared" si="8"/>
        <v>6</v>
      </c>
      <c r="P28" s="9">
        <f t="shared" si="1"/>
        <v>21.372</v>
      </c>
      <c r="Q28" s="9">
        <f t="shared" si="2"/>
        <v>14366.47212</v>
      </c>
      <c r="R28" s="9">
        <f t="shared" si="3"/>
        <v>672.21</v>
      </c>
      <c r="S28" s="9">
        <f t="shared" si="7"/>
        <v>0</v>
      </c>
      <c r="T28" s="9">
        <f t="shared" si="4"/>
        <v>0</v>
      </c>
      <c r="AB28" s="42">
        <v>44641</v>
      </c>
      <c r="AD28" s="42">
        <v>44650</v>
      </c>
      <c r="AG28" t="s">
        <v>70</v>
      </c>
      <c r="AH28" s="93">
        <v>1</v>
      </c>
      <c r="AI28" s="93">
        <v>0</v>
      </c>
    </row>
    <row r="29" spans="1:35" x14ac:dyDescent="0.25">
      <c r="A29" s="71" t="s">
        <v>1</v>
      </c>
      <c r="B29" s="13" t="s">
        <v>39</v>
      </c>
      <c r="C29" s="14" t="s">
        <v>21</v>
      </c>
      <c r="D29" s="14"/>
      <c r="E29" s="12" t="s">
        <v>37</v>
      </c>
      <c r="F29" s="204">
        <v>6</v>
      </c>
      <c r="G29" s="204">
        <v>25</v>
      </c>
      <c r="H29" s="11">
        <f t="shared" si="0"/>
        <v>300</v>
      </c>
      <c r="I29" s="10">
        <v>2</v>
      </c>
      <c r="J29" s="205">
        <v>157</v>
      </c>
      <c r="K29" s="205">
        <v>59393.1</v>
      </c>
      <c r="L29" s="9">
        <f t="shared" si="6"/>
        <v>378.3</v>
      </c>
      <c r="M29" s="9">
        <v>0</v>
      </c>
      <c r="N29" s="9">
        <v>20000</v>
      </c>
      <c r="O29" s="9">
        <f t="shared" si="8"/>
        <v>6</v>
      </c>
      <c r="P29" s="9">
        <f t="shared" si="1"/>
        <v>37.68</v>
      </c>
      <c r="Q29" s="9">
        <f t="shared" si="2"/>
        <v>14254.344000000001</v>
      </c>
      <c r="R29" s="9">
        <f t="shared" si="3"/>
        <v>378.3</v>
      </c>
      <c r="S29" s="9">
        <f t="shared" si="7"/>
        <v>0</v>
      </c>
      <c r="T29" s="9">
        <f t="shared" si="4"/>
        <v>4800</v>
      </c>
      <c r="AB29" s="42">
        <v>44643</v>
      </c>
      <c r="AD29" s="42">
        <v>44651</v>
      </c>
      <c r="AG29" t="s">
        <v>72</v>
      </c>
      <c r="AH29" s="93">
        <v>1</v>
      </c>
      <c r="AI29" s="93">
        <v>0</v>
      </c>
    </row>
    <row r="30" spans="1:35" x14ac:dyDescent="0.25">
      <c r="A30" s="71" t="s">
        <v>0</v>
      </c>
      <c r="B30" s="13" t="s">
        <v>41</v>
      </c>
      <c r="C30" s="12" t="s">
        <v>54</v>
      </c>
      <c r="D30" s="14"/>
      <c r="E30" s="12" t="s">
        <v>37</v>
      </c>
      <c r="F30" s="204">
        <v>6</v>
      </c>
      <c r="G30" s="204">
        <v>25</v>
      </c>
      <c r="H30" s="11">
        <f t="shared" si="0"/>
        <v>450</v>
      </c>
      <c r="I30" s="10">
        <v>3</v>
      </c>
      <c r="J30" s="205">
        <v>282</v>
      </c>
      <c r="K30" s="205">
        <v>56896.32</v>
      </c>
      <c r="L30" s="9">
        <f t="shared" si="6"/>
        <v>201.76</v>
      </c>
      <c r="M30" s="9">
        <v>0</v>
      </c>
      <c r="N30" s="9">
        <v>22500</v>
      </c>
      <c r="O30" s="9">
        <f t="shared" si="8"/>
        <v>6</v>
      </c>
      <c r="P30" s="9">
        <f t="shared" si="1"/>
        <v>67.679999999999993</v>
      </c>
      <c r="Q30" s="9">
        <f t="shared" si="2"/>
        <v>13655.116799999998</v>
      </c>
      <c r="R30" s="9">
        <f t="shared" si="3"/>
        <v>201.76</v>
      </c>
      <c r="S30" s="9">
        <f t="shared" si="7"/>
        <v>0</v>
      </c>
      <c r="T30" s="9">
        <f t="shared" si="4"/>
        <v>5400</v>
      </c>
      <c r="AB30" s="42">
        <v>44645</v>
      </c>
      <c r="AG30" t="s">
        <v>18</v>
      </c>
      <c r="AH30" s="93">
        <v>0.89699914374125123</v>
      </c>
      <c r="AI30" s="93">
        <v>0.10300085625874869</v>
      </c>
    </row>
    <row r="31" spans="1:35" x14ac:dyDescent="0.25">
      <c r="A31" s="71" t="s">
        <v>0</v>
      </c>
      <c r="B31" s="13" t="s">
        <v>12</v>
      </c>
      <c r="C31" s="12" t="s">
        <v>27</v>
      </c>
      <c r="D31" s="14"/>
      <c r="E31" s="12" t="s">
        <v>37</v>
      </c>
      <c r="F31" s="204">
        <v>6</v>
      </c>
      <c r="G31" s="204">
        <v>25</v>
      </c>
      <c r="H31" s="11">
        <f t="shared" si="0"/>
        <v>450</v>
      </c>
      <c r="I31" s="10">
        <v>3</v>
      </c>
      <c r="J31" s="205">
        <v>295</v>
      </c>
      <c r="K31" s="205">
        <v>140213.5</v>
      </c>
      <c r="L31" s="9">
        <f t="shared" si="6"/>
        <v>475.3</v>
      </c>
      <c r="M31" s="9">
        <v>0</v>
      </c>
      <c r="N31" s="9">
        <v>20000</v>
      </c>
      <c r="O31" s="9">
        <f t="shared" si="8"/>
        <v>6</v>
      </c>
      <c r="P31" s="9">
        <f t="shared" si="1"/>
        <v>70.800000000000011</v>
      </c>
      <c r="Q31" s="9">
        <f t="shared" si="2"/>
        <v>33651.240000000005</v>
      </c>
      <c r="R31" s="9">
        <f t="shared" si="3"/>
        <v>475.3</v>
      </c>
      <c r="S31" s="9">
        <f t="shared" si="7"/>
        <v>0</v>
      </c>
      <c r="T31" s="9">
        <f t="shared" si="4"/>
        <v>4800</v>
      </c>
      <c r="AB31" s="42">
        <v>44646</v>
      </c>
      <c r="AG31" t="s">
        <v>43</v>
      </c>
      <c r="AH31" s="93">
        <v>0.89747860632928733</v>
      </c>
      <c r="AI31" s="93">
        <v>0.10252139367071271</v>
      </c>
    </row>
    <row r="32" spans="1:35" x14ac:dyDescent="0.25">
      <c r="A32" s="71" t="s">
        <v>0</v>
      </c>
      <c r="B32" s="13" t="s">
        <v>8</v>
      </c>
      <c r="C32" s="12" t="s">
        <v>23</v>
      </c>
      <c r="D32" s="14"/>
      <c r="E32" s="12" t="s">
        <v>37</v>
      </c>
      <c r="F32" s="204">
        <v>6</v>
      </c>
      <c r="G32" s="204">
        <v>25</v>
      </c>
      <c r="H32" s="11">
        <f t="shared" si="0"/>
        <v>450</v>
      </c>
      <c r="I32" s="10">
        <v>3</v>
      </c>
      <c r="J32" s="205">
        <v>139.75</v>
      </c>
      <c r="K32" s="205">
        <v>50834.0625</v>
      </c>
      <c r="L32" s="9">
        <f t="shared" si="6"/>
        <v>363.75</v>
      </c>
      <c r="M32" s="9">
        <v>0</v>
      </c>
      <c r="N32" s="9">
        <v>15000</v>
      </c>
      <c r="O32" s="9">
        <f t="shared" si="8"/>
        <v>6</v>
      </c>
      <c r="P32" s="9">
        <f t="shared" si="1"/>
        <v>33.54</v>
      </c>
      <c r="Q32" s="9">
        <f t="shared" si="2"/>
        <v>12200.174999999999</v>
      </c>
      <c r="R32" s="9">
        <f t="shared" si="3"/>
        <v>363.75</v>
      </c>
      <c r="S32" s="9">
        <f t="shared" si="7"/>
        <v>0</v>
      </c>
      <c r="T32" s="9">
        <f t="shared" si="4"/>
        <v>3600</v>
      </c>
      <c r="AB32" s="42">
        <v>44647</v>
      </c>
      <c r="AG32" t="s">
        <v>75</v>
      </c>
      <c r="AH32" s="93">
        <v>1</v>
      </c>
      <c r="AI32" s="93">
        <v>0</v>
      </c>
    </row>
    <row r="33" spans="1:35" x14ac:dyDescent="0.25">
      <c r="A33" s="71" t="s">
        <v>0</v>
      </c>
      <c r="B33" s="13" t="s">
        <v>9</v>
      </c>
      <c r="C33" s="4" t="s">
        <v>24</v>
      </c>
      <c r="D33" s="14"/>
      <c r="E33" s="12" t="s">
        <v>37</v>
      </c>
      <c r="F33" s="204">
        <v>6</v>
      </c>
      <c r="G33" s="204">
        <v>25</v>
      </c>
      <c r="H33" s="11">
        <f t="shared" si="0"/>
        <v>450</v>
      </c>
      <c r="I33" s="10">
        <v>3</v>
      </c>
      <c r="J33" s="205">
        <v>242</v>
      </c>
      <c r="K33" s="205">
        <v>107510.92</v>
      </c>
      <c r="L33" s="9">
        <f t="shared" si="6"/>
        <v>444.26</v>
      </c>
      <c r="M33" s="9">
        <v>0</v>
      </c>
      <c r="N33" s="9">
        <v>60000</v>
      </c>
      <c r="O33" s="9">
        <f t="shared" si="8"/>
        <v>6</v>
      </c>
      <c r="P33" s="9">
        <f t="shared" si="1"/>
        <v>58.08</v>
      </c>
      <c r="Q33" s="9">
        <f t="shared" si="2"/>
        <v>25802.620799999997</v>
      </c>
      <c r="R33" s="9">
        <f t="shared" si="3"/>
        <v>444.25999999999993</v>
      </c>
      <c r="S33" s="9">
        <f t="shared" si="7"/>
        <v>0</v>
      </c>
      <c r="T33" s="9">
        <f t="shared" si="4"/>
        <v>14400</v>
      </c>
      <c r="AB33" s="42">
        <v>44648</v>
      </c>
      <c r="AG33" t="s">
        <v>26</v>
      </c>
      <c r="AH33" s="93">
        <v>0.92651581587566934</v>
      </c>
      <c r="AI33" s="93">
        <v>7.348418412433079E-2</v>
      </c>
    </row>
    <row r="34" spans="1:35" x14ac:dyDescent="0.25">
      <c r="A34" s="71" t="s">
        <v>1</v>
      </c>
      <c r="B34" s="13" t="s">
        <v>49</v>
      </c>
      <c r="C34" s="4" t="s">
        <v>83</v>
      </c>
      <c r="D34" s="14"/>
      <c r="E34" s="12" t="s">
        <v>37</v>
      </c>
      <c r="F34" s="204">
        <v>6</v>
      </c>
      <c r="G34" s="204">
        <v>25</v>
      </c>
      <c r="H34" s="11">
        <f t="shared" si="0"/>
        <v>300</v>
      </c>
      <c r="I34" s="10">
        <v>2</v>
      </c>
      <c r="J34" s="205">
        <v>60</v>
      </c>
      <c r="K34" s="205">
        <v>44115.6</v>
      </c>
      <c r="L34" s="9">
        <f t="shared" si="6"/>
        <v>735.26</v>
      </c>
      <c r="M34" s="9">
        <v>0</v>
      </c>
      <c r="N34" s="9">
        <v>0</v>
      </c>
      <c r="O34" s="9">
        <f t="shared" si="8"/>
        <v>6</v>
      </c>
      <c r="P34" s="9">
        <f t="shared" si="1"/>
        <v>14.399999999999999</v>
      </c>
      <c r="Q34" s="9">
        <f t="shared" si="2"/>
        <v>10587.743999999999</v>
      </c>
      <c r="R34" s="9">
        <f t="shared" si="3"/>
        <v>735.26</v>
      </c>
      <c r="S34" s="9">
        <f t="shared" si="7"/>
        <v>0</v>
      </c>
      <c r="T34" s="9">
        <f t="shared" si="4"/>
        <v>0</v>
      </c>
      <c r="AB34" s="42">
        <v>44650</v>
      </c>
      <c r="AG34" t="s">
        <v>408</v>
      </c>
      <c r="AH34" s="93">
        <v>1</v>
      </c>
      <c r="AI34" s="93">
        <v>0</v>
      </c>
    </row>
    <row r="35" spans="1:35" x14ac:dyDescent="0.25">
      <c r="A35" s="71" t="s">
        <v>1</v>
      </c>
      <c r="B35" s="13" t="s">
        <v>87</v>
      </c>
      <c r="C35" s="12" t="s">
        <v>81</v>
      </c>
      <c r="D35" s="14"/>
      <c r="E35" s="12" t="s">
        <v>37</v>
      </c>
      <c r="F35" s="204">
        <v>6</v>
      </c>
      <c r="G35" s="204">
        <v>12.5</v>
      </c>
      <c r="H35" s="11">
        <f t="shared" si="0"/>
        <v>112.5</v>
      </c>
      <c r="I35" s="10">
        <v>1.5</v>
      </c>
      <c r="J35" s="205">
        <v>56</v>
      </c>
      <c r="K35" s="205">
        <v>40740</v>
      </c>
      <c r="L35" s="9">
        <f t="shared" si="6"/>
        <v>727.5</v>
      </c>
      <c r="M35" s="9">
        <v>0</v>
      </c>
      <c r="N35" s="9">
        <v>0</v>
      </c>
      <c r="O35" s="9">
        <f t="shared" si="8"/>
        <v>3</v>
      </c>
      <c r="P35" s="9">
        <f t="shared" si="1"/>
        <v>13.440000000000001</v>
      </c>
      <c r="Q35" s="9">
        <f t="shared" si="2"/>
        <v>9777.6</v>
      </c>
      <c r="R35" s="9">
        <f t="shared" si="3"/>
        <v>727.5</v>
      </c>
      <c r="S35" s="9">
        <f t="shared" si="7"/>
        <v>0</v>
      </c>
      <c r="T35" s="9">
        <f t="shared" si="4"/>
        <v>0</v>
      </c>
      <c r="AB35" s="42">
        <v>44651</v>
      </c>
      <c r="AG35" t="s">
        <v>65</v>
      </c>
      <c r="AH35" s="93">
        <v>0.85344108265405749</v>
      </c>
      <c r="AI35" s="93">
        <v>0.14655891734594251</v>
      </c>
    </row>
    <row r="36" spans="1:35" x14ac:dyDescent="0.25">
      <c r="A36" s="71" t="s">
        <v>0</v>
      </c>
      <c r="B36" s="13" t="s">
        <v>42</v>
      </c>
      <c r="C36" s="12" t="s">
        <v>55</v>
      </c>
      <c r="D36" s="14"/>
      <c r="E36" s="12" t="s">
        <v>37</v>
      </c>
      <c r="F36" s="204">
        <v>6</v>
      </c>
      <c r="G36" s="204">
        <v>25</v>
      </c>
      <c r="H36" s="11">
        <f t="shared" si="0"/>
        <v>300</v>
      </c>
      <c r="I36" s="10">
        <v>2</v>
      </c>
      <c r="J36" s="205">
        <v>164</v>
      </c>
      <c r="K36" s="205">
        <v>104515.56</v>
      </c>
      <c r="L36" s="9">
        <f t="shared" si="6"/>
        <v>637.29</v>
      </c>
      <c r="M36" s="9">
        <v>0</v>
      </c>
      <c r="N36" s="9">
        <v>75000</v>
      </c>
      <c r="O36" s="9">
        <f t="shared" si="8"/>
        <v>6</v>
      </c>
      <c r="P36" s="9">
        <f t="shared" si="1"/>
        <v>39.36</v>
      </c>
      <c r="Q36" s="9">
        <f t="shared" si="2"/>
        <v>25083.734399999998</v>
      </c>
      <c r="R36" s="9">
        <f t="shared" si="3"/>
        <v>637.29</v>
      </c>
      <c r="S36" s="9">
        <f t="shared" si="7"/>
        <v>0</v>
      </c>
      <c r="T36" s="9">
        <f t="shared" si="4"/>
        <v>18000</v>
      </c>
      <c r="AG36" t="s">
        <v>410</v>
      </c>
      <c r="AH36" s="93">
        <v>1</v>
      </c>
      <c r="AI36" s="93">
        <v>0</v>
      </c>
    </row>
    <row r="37" spans="1:35" x14ac:dyDescent="0.25">
      <c r="A37" s="71" t="s">
        <v>1</v>
      </c>
      <c r="B37" s="13" t="s">
        <v>39</v>
      </c>
      <c r="C37" s="12" t="s">
        <v>58</v>
      </c>
      <c r="D37" s="14"/>
      <c r="E37" s="12" t="s">
        <v>37</v>
      </c>
      <c r="F37" s="204">
        <v>6</v>
      </c>
      <c r="G37" s="204">
        <v>25</v>
      </c>
      <c r="H37" s="11">
        <f t="shared" si="0"/>
        <v>300</v>
      </c>
      <c r="I37" s="10">
        <v>2</v>
      </c>
      <c r="J37" s="205">
        <v>111</v>
      </c>
      <c r="K37" s="205">
        <v>40053.24</v>
      </c>
      <c r="L37" s="9">
        <f t="shared" si="6"/>
        <v>360.84</v>
      </c>
      <c r="M37" s="9">
        <v>0</v>
      </c>
      <c r="N37" s="9">
        <v>20000</v>
      </c>
      <c r="O37" s="9">
        <f t="shared" si="8"/>
        <v>6</v>
      </c>
      <c r="P37" s="9">
        <f t="shared" si="1"/>
        <v>26.64</v>
      </c>
      <c r="Q37" s="9">
        <f t="shared" si="2"/>
        <v>9612.7775999999994</v>
      </c>
      <c r="R37" s="9">
        <f t="shared" si="3"/>
        <v>360.84</v>
      </c>
      <c r="S37" s="9">
        <f t="shared" si="7"/>
        <v>0</v>
      </c>
      <c r="T37" s="9">
        <f t="shared" si="4"/>
        <v>4800</v>
      </c>
      <c r="AG37" t="s">
        <v>56</v>
      </c>
      <c r="AH37" s="93">
        <v>0.91201874053322363</v>
      </c>
      <c r="AI37" s="93">
        <v>8.7981259466776471E-2</v>
      </c>
    </row>
    <row r="38" spans="1:35" x14ac:dyDescent="0.25">
      <c r="A38" s="71" t="s">
        <v>1</v>
      </c>
      <c r="B38" s="13" t="s">
        <v>44</v>
      </c>
      <c r="C38" s="12" t="s">
        <v>29</v>
      </c>
      <c r="D38" s="4"/>
      <c r="E38" s="12" t="s">
        <v>37</v>
      </c>
      <c r="F38" s="204">
        <v>6</v>
      </c>
      <c r="G38" s="204">
        <v>25</v>
      </c>
      <c r="H38" s="11">
        <f t="shared" si="0"/>
        <v>300</v>
      </c>
      <c r="I38" s="10">
        <v>2</v>
      </c>
      <c r="J38" s="205">
        <v>179</v>
      </c>
      <c r="K38" s="205">
        <v>72577.34</v>
      </c>
      <c r="L38" s="9">
        <f t="shared" si="6"/>
        <v>405.46</v>
      </c>
      <c r="M38" s="9">
        <v>3</v>
      </c>
      <c r="N38" s="9">
        <v>15000</v>
      </c>
      <c r="O38" s="9">
        <f t="shared" si="8"/>
        <v>6</v>
      </c>
      <c r="P38" s="9">
        <f t="shared" si="1"/>
        <v>42.96</v>
      </c>
      <c r="Q38" s="9">
        <f t="shared" si="2"/>
        <v>17418.561600000001</v>
      </c>
      <c r="R38" s="9">
        <f t="shared" si="3"/>
        <v>405.46000000000004</v>
      </c>
      <c r="S38" s="9">
        <f t="shared" si="7"/>
        <v>1</v>
      </c>
      <c r="T38" s="9">
        <f t="shared" si="4"/>
        <v>3600</v>
      </c>
      <c r="AG38" t="s">
        <v>63</v>
      </c>
      <c r="AH38" s="93">
        <v>0.76426884178807697</v>
      </c>
      <c r="AI38" s="93">
        <v>0.23573115821192298</v>
      </c>
    </row>
    <row r="39" spans="1:35" x14ac:dyDescent="0.25">
      <c r="A39" s="71" t="s">
        <v>1</v>
      </c>
      <c r="B39" s="13" t="s">
        <v>49</v>
      </c>
      <c r="C39" s="12" t="s">
        <v>64</v>
      </c>
      <c r="D39" s="14"/>
      <c r="E39" s="12" t="s">
        <v>37</v>
      </c>
      <c r="F39" s="204">
        <v>6</v>
      </c>
      <c r="G39" s="204">
        <v>25</v>
      </c>
      <c r="H39" s="11">
        <f t="shared" si="0"/>
        <v>300</v>
      </c>
      <c r="I39" s="10">
        <v>2</v>
      </c>
      <c r="J39" s="205">
        <v>131</v>
      </c>
      <c r="K39" s="205">
        <v>76877.350000000006</v>
      </c>
      <c r="L39" s="9">
        <f t="shared" si="6"/>
        <v>586.85</v>
      </c>
      <c r="M39" s="9">
        <v>0</v>
      </c>
      <c r="N39" s="9">
        <v>0</v>
      </c>
      <c r="O39" s="9">
        <f t="shared" si="8"/>
        <v>6</v>
      </c>
      <c r="P39" s="9">
        <f t="shared" si="1"/>
        <v>31.44</v>
      </c>
      <c r="Q39" s="9">
        <f t="shared" si="2"/>
        <v>18450.564000000002</v>
      </c>
      <c r="R39" s="9">
        <f t="shared" si="3"/>
        <v>586.85</v>
      </c>
      <c r="S39" s="9">
        <f t="shared" si="7"/>
        <v>0</v>
      </c>
      <c r="T39" s="9">
        <f t="shared" si="4"/>
        <v>0</v>
      </c>
      <c r="AG39" t="s">
        <v>21</v>
      </c>
      <c r="AH39" s="93">
        <v>0.91064402690983326</v>
      </c>
      <c r="AI39" s="93">
        <v>8.935597309016681E-2</v>
      </c>
    </row>
    <row r="40" spans="1:35" x14ac:dyDescent="0.25">
      <c r="A40" s="71" t="s">
        <v>1</v>
      </c>
      <c r="B40" s="13" t="s">
        <v>11</v>
      </c>
      <c r="C40" s="12" t="s">
        <v>71</v>
      </c>
      <c r="D40" s="14"/>
      <c r="E40" s="12" t="s">
        <v>37</v>
      </c>
      <c r="F40" s="204">
        <v>6</v>
      </c>
      <c r="G40" s="204">
        <v>25</v>
      </c>
      <c r="H40" s="11">
        <f t="shared" si="0"/>
        <v>450</v>
      </c>
      <c r="I40" s="10">
        <v>3</v>
      </c>
      <c r="J40" s="205">
        <v>212</v>
      </c>
      <c r="K40" s="205">
        <v>83284.2</v>
      </c>
      <c r="L40" s="9">
        <f t="shared" si="6"/>
        <v>392.84999999999997</v>
      </c>
      <c r="M40" s="9">
        <v>0</v>
      </c>
      <c r="N40" s="9">
        <v>20000</v>
      </c>
      <c r="O40" s="9">
        <f t="shared" si="8"/>
        <v>6</v>
      </c>
      <c r="P40" s="9">
        <f t="shared" si="1"/>
        <v>50.88</v>
      </c>
      <c r="Q40" s="9">
        <f t="shared" si="2"/>
        <v>19988.207999999999</v>
      </c>
      <c r="R40" s="9">
        <f t="shared" si="3"/>
        <v>392.84999999999997</v>
      </c>
      <c r="S40" s="9">
        <f t="shared" si="7"/>
        <v>0</v>
      </c>
      <c r="T40" s="9">
        <f t="shared" si="4"/>
        <v>4800</v>
      </c>
      <c r="AG40" t="s">
        <v>411</v>
      </c>
      <c r="AH40" s="93">
        <v>1</v>
      </c>
      <c r="AI40" s="93">
        <v>0</v>
      </c>
    </row>
    <row r="41" spans="1:35" x14ac:dyDescent="0.25">
      <c r="A41" s="71" t="s">
        <v>0</v>
      </c>
      <c r="B41" s="13" t="s">
        <v>44</v>
      </c>
      <c r="C41" s="12" t="s">
        <v>88</v>
      </c>
      <c r="D41" s="14"/>
      <c r="E41" s="12" t="s">
        <v>37</v>
      </c>
      <c r="F41" s="204">
        <v>6</v>
      </c>
      <c r="G41" s="204">
        <v>25</v>
      </c>
      <c r="H41" s="11">
        <f t="shared" si="0"/>
        <v>300</v>
      </c>
      <c r="I41" s="10">
        <v>2</v>
      </c>
      <c r="J41" s="205">
        <v>105</v>
      </c>
      <c r="K41" s="205">
        <v>42573.299999999996</v>
      </c>
      <c r="L41" s="9">
        <f t="shared" si="6"/>
        <v>405.46</v>
      </c>
      <c r="M41" s="9">
        <v>4</v>
      </c>
      <c r="N41" s="9">
        <v>20000</v>
      </c>
      <c r="O41" s="9">
        <f t="shared" si="8"/>
        <v>6</v>
      </c>
      <c r="P41" s="9">
        <f t="shared" si="1"/>
        <v>25.200000000000003</v>
      </c>
      <c r="Q41" s="9">
        <f t="shared" si="2"/>
        <v>10217.592000000001</v>
      </c>
      <c r="R41" s="9">
        <f t="shared" si="3"/>
        <v>405.46</v>
      </c>
      <c r="S41" s="9">
        <f t="shared" si="7"/>
        <v>1</v>
      </c>
      <c r="T41" s="9">
        <f t="shared" si="4"/>
        <v>4800</v>
      </c>
      <c r="AG41" t="s">
        <v>54</v>
      </c>
      <c r="AH41" s="93">
        <v>0.917658011081389</v>
      </c>
      <c r="AI41" s="93">
        <v>8.2341988918610873E-2</v>
      </c>
    </row>
    <row r="42" spans="1:35" x14ac:dyDescent="0.25">
      <c r="A42" s="71" t="s">
        <v>0</v>
      </c>
      <c r="B42" s="13" t="s">
        <v>39</v>
      </c>
      <c r="C42" s="12" t="s">
        <v>94</v>
      </c>
      <c r="D42" s="14"/>
      <c r="E42" s="12" t="s">
        <v>37</v>
      </c>
      <c r="F42" s="204">
        <v>6</v>
      </c>
      <c r="G42" s="204">
        <v>25</v>
      </c>
      <c r="H42" s="11">
        <f t="shared" si="0"/>
        <v>300</v>
      </c>
      <c r="I42" s="10">
        <v>2</v>
      </c>
      <c r="J42" s="205">
        <v>130</v>
      </c>
      <c r="K42" s="205">
        <v>37451.699999999997</v>
      </c>
      <c r="L42" s="9">
        <f t="shared" si="6"/>
        <v>288.08999999999997</v>
      </c>
      <c r="M42" s="9">
        <v>0</v>
      </c>
      <c r="N42" s="9">
        <v>15000</v>
      </c>
      <c r="O42" s="9">
        <f t="shared" si="8"/>
        <v>6</v>
      </c>
      <c r="P42" s="9">
        <f t="shared" si="1"/>
        <v>31.200000000000003</v>
      </c>
      <c r="Q42" s="9">
        <f t="shared" si="2"/>
        <v>8988.4079999999994</v>
      </c>
      <c r="R42" s="9">
        <f t="shared" si="3"/>
        <v>288.08999999999997</v>
      </c>
      <c r="S42" s="9">
        <f t="shared" si="7"/>
        <v>0</v>
      </c>
      <c r="T42" s="9">
        <f t="shared" si="4"/>
        <v>3600</v>
      </c>
      <c r="AG42" t="s">
        <v>212</v>
      </c>
      <c r="AH42" s="93">
        <v>1</v>
      </c>
      <c r="AI42" s="93">
        <v>0</v>
      </c>
    </row>
    <row r="43" spans="1:35" x14ac:dyDescent="0.25">
      <c r="A43" s="71" t="s">
        <v>1</v>
      </c>
      <c r="B43" s="13" t="s">
        <v>38</v>
      </c>
      <c r="C43" s="12" t="s">
        <v>69</v>
      </c>
      <c r="D43" s="14"/>
      <c r="E43" s="12" t="s">
        <v>37</v>
      </c>
      <c r="F43" s="204">
        <v>6</v>
      </c>
      <c r="G43" s="204">
        <v>25</v>
      </c>
      <c r="H43" s="11">
        <f>I43*G43*F43</f>
        <v>225</v>
      </c>
      <c r="I43" s="10">
        <v>1.5</v>
      </c>
      <c r="J43" s="205">
        <v>93</v>
      </c>
      <c r="K43" s="205">
        <v>55298.73</v>
      </c>
      <c r="L43" s="9">
        <f t="shared" si="6"/>
        <v>594.61</v>
      </c>
      <c r="M43" s="9">
        <v>0</v>
      </c>
      <c r="N43" s="9">
        <v>0</v>
      </c>
      <c r="O43" s="9">
        <f t="shared" si="8"/>
        <v>6</v>
      </c>
      <c r="P43" s="9">
        <f>(J43/G43)*O43</f>
        <v>22.32</v>
      </c>
      <c r="Q43" s="9">
        <f>P43*L43</f>
        <v>13271.6952</v>
      </c>
      <c r="R43" s="9">
        <f>IFERROR(Q43/P43,0)</f>
        <v>594.61</v>
      </c>
      <c r="S43" s="9">
        <f>ROUND(M43/G43*O43,0)</f>
        <v>0</v>
      </c>
      <c r="T43" s="9">
        <f>N43/G43*O43</f>
        <v>0</v>
      </c>
      <c r="AG43" t="s">
        <v>27</v>
      </c>
      <c r="AH43" s="93">
        <v>0.98062402066064369</v>
      </c>
      <c r="AI43" s="93">
        <v>1.9375979339356302E-2</v>
      </c>
    </row>
    <row r="44" spans="1:35" x14ac:dyDescent="0.25">
      <c r="A44" s="71" t="s">
        <v>0</v>
      </c>
      <c r="B44" s="13" t="s">
        <v>85</v>
      </c>
      <c r="C44" s="12" t="s">
        <v>52</v>
      </c>
      <c r="D44" s="14"/>
      <c r="E44" s="12" t="s">
        <v>37</v>
      </c>
      <c r="F44" s="204">
        <v>6</v>
      </c>
      <c r="G44" s="204">
        <v>25</v>
      </c>
      <c r="H44" s="11">
        <f t="shared" si="0"/>
        <v>300</v>
      </c>
      <c r="I44" s="10">
        <v>2</v>
      </c>
      <c r="J44" s="205">
        <v>99</v>
      </c>
      <c r="K44" s="205">
        <v>27080.460000000003</v>
      </c>
      <c r="L44" s="9">
        <f t="shared" si="6"/>
        <v>273.54000000000002</v>
      </c>
      <c r="M44" s="9">
        <v>0</v>
      </c>
      <c r="N44" s="9">
        <v>0</v>
      </c>
      <c r="O44" s="9">
        <f t="shared" si="8"/>
        <v>6</v>
      </c>
      <c r="P44" s="9">
        <f t="shared" si="1"/>
        <v>23.759999999999998</v>
      </c>
      <c r="Q44" s="9">
        <f t="shared" si="2"/>
        <v>6499.3104000000003</v>
      </c>
      <c r="R44" s="9">
        <f t="shared" si="3"/>
        <v>273.54000000000002</v>
      </c>
      <c r="S44" s="9">
        <f t="shared" si="7"/>
        <v>0</v>
      </c>
      <c r="T44" s="9">
        <f t="shared" si="4"/>
        <v>0</v>
      </c>
      <c r="AG44" t="s">
        <v>23</v>
      </c>
      <c r="AH44" s="93">
        <v>0.94722766239529488</v>
      </c>
      <c r="AI44" s="93">
        <v>5.2772337604705177E-2</v>
      </c>
    </row>
    <row r="45" spans="1:35" x14ac:dyDescent="0.25">
      <c r="A45" s="71" t="s">
        <v>0</v>
      </c>
      <c r="B45" s="13" t="s">
        <v>39</v>
      </c>
      <c r="C45" s="12" t="s">
        <v>22</v>
      </c>
      <c r="D45" s="14"/>
      <c r="E45" s="12" t="s">
        <v>37</v>
      </c>
      <c r="F45" s="204">
        <v>6</v>
      </c>
      <c r="G45" s="204">
        <v>25</v>
      </c>
      <c r="H45" s="11">
        <f t="shared" si="0"/>
        <v>300</v>
      </c>
      <c r="I45" s="10">
        <v>2</v>
      </c>
      <c r="J45" s="205">
        <v>178</v>
      </c>
      <c r="K45" s="205">
        <v>87365.959999999992</v>
      </c>
      <c r="L45" s="9">
        <f t="shared" si="6"/>
        <v>490.81999999999994</v>
      </c>
      <c r="M45" s="9">
        <v>0</v>
      </c>
      <c r="N45" s="9">
        <v>20000</v>
      </c>
      <c r="O45" s="9">
        <f t="shared" si="8"/>
        <v>6</v>
      </c>
      <c r="P45" s="9">
        <f t="shared" si="1"/>
        <v>42.72</v>
      </c>
      <c r="Q45" s="9">
        <f t="shared" si="2"/>
        <v>20967.830399999995</v>
      </c>
      <c r="R45" s="9">
        <f t="shared" si="3"/>
        <v>490.81999999999988</v>
      </c>
      <c r="S45" s="9">
        <f t="shared" si="7"/>
        <v>0</v>
      </c>
      <c r="T45" s="9">
        <f t="shared" si="4"/>
        <v>4800</v>
      </c>
      <c r="AG45" t="s">
        <v>222</v>
      </c>
      <c r="AH45" s="93">
        <v>0.92375146378016293</v>
      </c>
      <c r="AI45" s="93">
        <v>7.6248536219837029E-2</v>
      </c>
    </row>
    <row r="46" spans="1:35" x14ac:dyDescent="0.25">
      <c r="A46" s="71" t="s">
        <v>0</v>
      </c>
      <c r="B46" s="13" t="s">
        <v>38</v>
      </c>
      <c r="C46" s="12" t="s">
        <v>19</v>
      </c>
      <c r="D46" s="12"/>
      <c r="E46" s="12" t="s">
        <v>37</v>
      </c>
      <c r="F46" s="204">
        <v>6</v>
      </c>
      <c r="G46" s="204">
        <v>25</v>
      </c>
      <c r="H46" s="11">
        <f t="shared" si="0"/>
        <v>225</v>
      </c>
      <c r="I46" s="10">
        <v>1.5</v>
      </c>
      <c r="J46" s="205">
        <v>134</v>
      </c>
      <c r="K46" s="205">
        <v>93845.56</v>
      </c>
      <c r="L46" s="9">
        <f t="shared" si="6"/>
        <v>700.34</v>
      </c>
      <c r="M46" s="9">
        <v>0</v>
      </c>
      <c r="N46" s="9">
        <v>0</v>
      </c>
      <c r="O46" s="9">
        <f t="shared" si="8"/>
        <v>6</v>
      </c>
      <c r="P46" s="9">
        <f t="shared" si="1"/>
        <v>32.160000000000004</v>
      </c>
      <c r="Q46" s="9">
        <f t="shared" si="2"/>
        <v>22522.934400000002</v>
      </c>
      <c r="R46" s="9">
        <f t="shared" si="3"/>
        <v>700.34</v>
      </c>
      <c r="S46" s="9">
        <f t="shared" si="7"/>
        <v>0</v>
      </c>
      <c r="T46" s="9">
        <f t="shared" si="4"/>
        <v>0</v>
      </c>
      <c r="AG46" t="s">
        <v>24</v>
      </c>
      <c r="AH46" s="93">
        <v>0.97520934805008486</v>
      </c>
      <c r="AI46" s="93">
        <v>2.4790651949915102E-2</v>
      </c>
    </row>
    <row r="47" spans="1:35" x14ac:dyDescent="0.25">
      <c r="A47" s="71" t="s">
        <v>1</v>
      </c>
      <c r="B47" s="13" t="s">
        <v>42</v>
      </c>
      <c r="C47" s="12" t="s">
        <v>222</v>
      </c>
      <c r="D47" s="14"/>
      <c r="E47" s="12" t="s">
        <v>37</v>
      </c>
      <c r="F47" s="204">
        <v>3</v>
      </c>
      <c r="G47" s="204">
        <v>25</v>
      </c>
      <c r="H47" s="11">
        <f t="shared" si="0"/>
        <v>225</v>
      </c>
      <c r="I47" s="10">
        <v>3</v>
      </c>
      <c r="J47" s="205">
        <v>90</v>
      </c>
      <c r="K47" s="205">
        <v>39285</v>
      </c>
      <c r="L47" s="9">
        <f t="shared" si="6"/>
        <v>436.5</v>
      </c>
      <c r="M47" s="9">
        <v>0</v>
      </c>
      <c r="N47" s="9">
        <v>0</v>
      </c>
      <c r="O47" s="9">
        <f t="shared" si="8"/>
        <v>6</v>
      </c>
      <c r="P47" s="9">
        <f t="shared" si="1"/>
        <v>21.6</v>
      </c>
      <c r="Q47" s="9">
        <f t="shared" si="2"/>
        <v>9428.4000000000015</v>
      </c>
      <c r="R47" s="9">
        <f t="shared" si="3"/>
        <v>436.50000000000006</v>
      </c>
      <c r="S47" s="9">
        <f t="shared" si="7"/>
        <v>0</v>
      </c>
      <c r="T47" s="9">
        <f t="shared" si="4"/>
        <v>0</v>
      </c>
      <c r="AG47" t="s">
        <v>223</v>
      </c>
      <c r="AH47" s="93">
        <v>1</v>
      </c>
      <c r="AI47" s="93">
        <v>0</v>
      </c>
    </row>
    <row r="48" spans="1:35" x14ac:dyDescent="0.25">
      <c r="A48" s="71" t="s">
        <v>1</v>
      </c>
      <c r="B48" s="13" t="s">
        <v>90</v>
      </c>
      <c r="C48" s="12" t="s">
        <v>221</v>
      </c>
      <c r="D48" s="12"/>
      <c r="E48" s="12" t="s">
        <v>37</v>
      </c>
      <c r="F48" s="204">
        <v>6</v>
      </c>
      <c r="G48" s="204">
        <v>25</v>
      </c>
      <c r="H48" s="11">
        <f t="shared" si="0"/>
        <v>300</v>
      </c>
      <c r="I48" s="10">
        <v>2</v>
      </c>
      <c r="J48" s="205">
        <v>0</v>
      </c>
      <c r="K48" s="205">
        <v>0</v>
      </c>
      <c r="L48" s="9">
        <f t="shared" si="6"/>
        <v>0</v>
      </c>
      <c r="M48" s="9">
        <v>0</v>
      </c>
      <c r="N48" s="9">
        <v>0</v>
      </c>
      <c r="O48" s="9">
        <f t="shared" si="8"/>
        <v>6</v>
      </c>
      <c r="P48" s="9">
        <f t="shared" si="1"/>
        <v>0</v>
      </c>
      <c r="Q48" s="9">
        <f t="shared" si="2"/>
        <v>0</v>
      </c>
      <c r="R48" s="9">
        <f t="shared" si="3"/>
        <v>0</v>
      </c>
      <c r="S48" s="9">
        <f t="shared" si="7"/>
        <v>0</v>
      </c>
      <c r="T48" s="9">
        <f t="shared" si="4"/>
        <v>0</v>
      </c>
      <c r="AG48" t="s">
        <v>83</v>
      </c>
      <c r="AH48" s="93">
        <v>0.73467288319226076</v>
      </c>
      <c r="AI48" s="93">
        <v>0.26532711680773918</v>
      </c>
    </row>
    <row r="49" spans="1:35" x14ac:dyDescent="0.25">
      <c r="A49" s="71" t="s">
        <v>1</v>
      </c>
      <c r="B49" s="13" t="s">
        <v>39</v>
      </c>
      <c r="C49" s="12" t="s">
        <v>227</v>
      </c>
      <c r="D49" s="12"/>
      <c r="E49" s="12" t="s">
        <v>37</v>
      </c>
      <c r="F49" s="204">
        <v>6</v>
      </c>
      <c r="G49" s="204">
        <v>25</v>
      </c>
      <c r="H49" s="11">
        <f t="shared" si="0"/>
        <v>300</v>
      </c>
      <c r="I49" s="10">
        <v>2</v>
      </c>
      <c r="J49" s="205">
        <v>0</v>
      </c>
      <c r="K49" s="205">
        <v>0</v>
      </c>
      <c r="L49" s="9">
        <f t="shared" si="6"/>
        <v>0</v>
      </c>
      <c r="M49" s="9">
        <v>0</v>
      </c>
      <c r="N49" s="9">
        <v>0</v>
      </c>
      <c r="O49" s="9">
        <f t="shared" si="8"/>
        <v>6</v>
      </c>
      <c r="P49" s="9">
        <f t="shared" si="1"/>
        <v>0</v>
      </c>
      <c r="Q49" s="9">
        <f t="shared" si="2"/>
        <v>0</v>
      </c>
      <c r="R49" s="9">
        <f t="shared" si="3"/>
        <v>0</v>
      </c>
      <c r="S49" s="9">
        <f t="shared" si="7"/>
        <v>0</v>
      </c>
      <c r="T49" s="9">
        <f t="shared" si="4"/>
        <v>0</v>
      </c>
      <c r="AG49" t="s">
        <v>3</v>
      </c>
      <c r="AH49" s="93">
        <v>1</v>
      </c>
      <c r="AI49" s="93">
        <v>0</v>
      </c>
    </row>
    <row r="50" spans="1:35" x14ac:dyDescent="0.25">
      <c r="A50" s="71" t="s">
        <v>1</v>
      </c>
      <c r="B50" s="13" t="s">
        <v>85</v>
      </c>
      <c r="C50" s="12" t="s">
        <v>145</v>
      </c>
      <c r="D50" s="12"/>
      <c r="E50" s="12" t="s">
        <v>37</v>
      </c>
      <c r="F50" s="204">
        <v>6</v>
      </c>
      <c r="G50" s="204">
        <v>25</v>
      </c>
      <c r="H50" s="11">
        <f t="shared" si="0"/>
        <v>300</v>
      </c>
      <c r="I50" s="10">
        <v>2</v>
      </c>
      <c r="J50" s="205">
        <v>0</v>
      </c>
      <c r="K50" s="205">
        <v>0</v>
      </c>
      <c r="L50" s="9">
        <f t="shared" si="6"/>
        <v>0</v>
      </c>
      <c r="M50" s="9">
        <v>0</v>
      </c>
      <c r="N50" s="9">
        <v>0</v>
      </c>
      <c r="O50" s="9">
        <f t="shared" si="8"/>
        <v>6</v>
      </c>
      <c r="P50" s="9">
        <f t="shared" si="1"/>
        <v>0</v>
      </c>
      <c r="Q50" s="9">
        <f t="shared" si="2"/>
        <v>0</v>
      </c>
      <c r="R50" s="9">
        <f t="shared" si="3"/>
        <v>0</v>
      </c>
      <c r="S50" s="9">
        <f t="shared" si="7"/>
        <v>0</v>
      </c>
      <c r="T50" s="9">
        <f t="shared" si="4"/>
        <v>0</v>
      </c>
      <c r="AG50" t="s">
        <v>81</v>
      </c>
      <c r="AH50" s="93">
        <v>0.8302141319687697</v>
      </c>
      <c r="AI50" s="93">
        <v>0.16978586803123022</v>
      </c>
    </row>
    <row r="51" spans="1:35" x14ac:dyDescent="0.25">
      <c r="A51" s="71" t="s">
        <v>1</v>
      </c>
      <c r="B51" s="13" t="s">
        <v>13</v>
      </c>
      <c r="C51" s="12" t="s">
        <v>57</v>
      </c>
      <c r="D51" s="12"/>
      <c r="E51" s="12" t="s">
        <v>37</v>
      </c>
      <c r="F51" s="204">
        <v>6</v>
      </c>
      <c r="G51" s="204">
        <v>25</v>
      </c>
      <c r="H51" s="11">
        <f t="shared" si="0"/>
        <v>450</v>
      </c>
      <c r="I51" s="10">
        <v>3</v>
      </c>
      <c r="J51" s="205">
        <v>0</v>
      </c>
      <c r="K51" s="205">
        <v>0</v>
      </c>
      <c r="L51" s="9">
        <f t="shared" si="6"/>
        <v>0</v>
      </c>
      <c r="M51" s="9">
        <v>0</v>
      </c>
      <c r="N51" s="9">
        <v>0</v>
      </c>
      <c r="O51" s="9">
        <f t="shared" si="8"/>
        <v>6</v>
      </c>
      <c r="P51" s="9">
        <f t="shared" si="1"/>
        <v>0</v>
      </c>
      <c r="Q51" s="9">
        <f t="shared" si="2"/>
        <v>0</v>
      </c>
      <c r="R51" s="9">
        <f t="shared" si="3"/>
        <v>0</v>
      </c>
      <c r="S51" s="9">
        <f t="shared" si="7"/>
        <v>0</v>
      </c>
      <c r="T51" s="9">
        <f t="shared" si="4"/>
        <v>0</v>
      </c>
      <c r="AG51" t="s">
        <v>55</v>
      </c>
      <c r="AH51" s="93">
        <v>0.98432358298332778</v>
      </c>
      <c r="AI51" s="93">
        <v>1.5676417016672162E-2</v>
      </c>
    </row>
    <row r="52" spans="1:35" x14ac:dyDescent="0.25">
      <c r="A52" s="71" t="s">
        <v>0</v>
      </c>
      <c r="B52" s="13" t="s">
        <v>14</v>
      </c>
      <c r="C52" s="12" t="s">
        <v>20</v>
      </c>
      <c r="D52" s="12"/>
      <c r="E52" s="12" t="s">
        <v>36</v>
      </c>
      <c r="F52" s="204">
        <v>6</v>
      </c>
      <c r="G52" s="204">
        <v>25</v>
      </c>
      <c r="H52" s="11">
        <f>I52*G52*F52</f>
        <v>450</v>
      </c>
      <c r="I52" s="10">
        <v>3</v>
      </c>
      <c r="J52" s="205">
        <v>0</v>
      </c>
      <c r="K52" s="205">
        <v>0</v>
      </c>
      <c r="L52" s="9">
        <f t="shared" si="6"/>
        <v>0</v>
      </c>
      <c r="M52" s="9">
        <v>0</v>
      </c>
      <c r="N52" s="9">
        <v>0</v>
      </c>
      <c r="O52" s="9">
        <f t="shared" si="8"/>
        <v>6</v>
      </c>
      <c r="P52" s="9">
        <f t="shared" si="1"/>
        <v>0</v>
      </c>
      <c r="Q52" s="9">
        <f>P52*L52</f>
        <v>0</v>
      </c>
      <c r="R52" s="9">
        <f>IFERROR(Q52/P52,0)</f>
        <v>0</v>
      </c>
      <c r="S52" s="9">
        <f>ROUND(M52/G52*O52,0)</f>
        <v>0</v>
      </c>
      <c r="T52" s="9">
        <f>N52/G52*O52</f>
        <v>0</v>
      </c>
      <c r="AG52" t="s">
        <v>58</v>
      </c>
      <c r="AH52" s="93">
        <v>0.88781831261141853</v>
      </c>
      <c r="AI52" s="93">
        <v>0.11218168738858147</v>
      </c>
    </row>
    <row r="53" spans="1:35" x14ac:dyDescent="0.25">
      <c r="A53" s="71" t="s">
        <v>1</v>
      </c>
      <c r="B53" s="7" t="s">
        <v>74</v>
      </c>
      <c r="C53" s="12" t="s">
        <v>75</v>
      </c>
      <c r="D53" s="12"/>
      <c r="E53" s="12" t="s">
        <v>37</v>
      </c>
      <c r="F53" s="204">
        <v>6</v>
      </c>
      <c r="G53" s="204">
        <v>25</v>
      </c>
      <c r="H53" s="11">
        <f>I53*G53*F53</f>
        <v>300</v>
      </c>
      <c r="I53" s="10">
        <v>2</v>
      </c>
      <c r="J53" s="205">
        <v>0</v>
      </c>
      <c r="K53" s="205">
        <v>0</v>
      </c>
      <c r="L53" s="9">
        <f t="shared" si="6"/>
        <v>0</v>
      </c>
      <c r="M53" s="9">
        <v>0</v>
      </c>
      <c r="N53" s="9">
        <v>0</v>
      </c>
      <c r="O53" s="9">
        <f t="shared" si="8"/>
        <v>6</v>
      </c>
      <c r="P53" s="9">
        <f t="shared" ref="P53" si="9">(J53/G53)*O53</f>
        <v>0</v>
      </c>
      <c r="Q53" s="9">
        <f>P53*L53</f>
        <v>0</v>
      </c>
      <c r="R53" s="9">
        <f>IFERROR(Q53/P53,0)</f>
        <v>0</v>
      </c>
      <c r="S53" s="9">
        <f>ROUND(M53/G53*O53,0)</f>
        <v>0</v>
      </c>
      <c r="T53" s="9">
        <f>N53/G53*O53</f>
        <v>0</v>
      </c>
      <c r="AG53" t="s">
        <v>213</v>
      </c>
      <c r="AH53" s="93">
        <v>1</v>
      </c>
      <c r="AI53" s="93">
        <v>0</v>
      </c>
    </row>
    <row r="54" spans="1:35" x14ac:dyDescent="0.25">
      <c r="A54" s="71" t="s">
        <v>1</v>
      </c>
      <c r="B54" s="7" t="s">
        <v>39</v>
      </c>
      <c r="C54" s="12" t="s">
        <v>212</v>
      </c>
      <c r="D54" s="12"/>
      <c r="E54" s="12" t="s">
        <v>37</v>
      </c>
      <c r="F54" s="204">
        <v>6</v>
      </c>
      <c r="G54" s="204">
        <v>25</v>
      </c>
      <c r="H54" s="11">
        <f t="shared" ref="H54:H58" si="10">I54*G54*F54</f>
        <v>300</v>
      </c>
      <c r="I54" s="10">
        <v>2</v>
      </c>
      <c r="J54" s="205">
        <v>0</v>
      </c>
      <c r="K54" s="205">
        <v>0</v>
      </c>
      <c r="L54" s="9">
        <f t="shared" si="6"/>
        <v>0</v>
      </c>
      <c r="M54" s="9">
        <v>0</v>
      </c>
      <c r="N54" s="9">
        <v>0</v>
      </c>
      <c r="O54" s="9">
        <f t="shared" si="8"/>
        <v>6</v>
      </c>
      <c r="P54" s="9">
        <f t="shared" ref="P54:P58" si="11">(J54/G54)*O54</f>
        <v>0</v>
      </c>
      <c r="Q54" s="9">
        <f t="shared" ref="Q54:Q58" si="12">P54*L54</f>
        <v>0</v>
      </c>
      <c r="R54" s="9">
        <f t="shared" ref="R54:R58" si="13">IFERROR(Q54/P54,0)</f>
        <v>0</v>
      </c>
      <c r="S54" s="9">
        <f t="shared" ref="S54:S58" si="14">ROUND(M54/G54*O54,0)</f>
        <v>0</v>
      </c>
      <c r="T54" s="9">
        <f t="shared" ref="T54:T58" si="15">N54/G54*O54</f>
        <v>0</v>
      </c>
      <c r="AG54" t="s">
        <v>224</v>
      </c>
      <c r="AH54" s="93">
        <v>0.87638574703084848</v>
      </c>
      <c r="AI54" s="93">
        <v>0.12361425296915141</v>
      </c>
    </row>
    <row r="55" spans="1:35" x14ac:dyDescent="0.25">
      <c r="A55" s="71" t="s">
        <v>1</v>
      </c>
      <c r="B55" s="7" t="s">
        <v>13</v>
      </c>
      <c r="C55" s="12" t="s">
        <v>223</v>
      </c>
      <c r="D55" s="12"/>
      <c r="E55" s="12" t="s">
        <v>37</v>
      </c>
      <c r="F55" s="204">
        <v>6</v>
      </c>
      <c r="G55" s="204">
        <v>25</v>
      </c>
      <c r="H55" s="11">
        <f t="shared" si="10"/>
        <v>450</v>
      </c>
      <c r="I55" s="10">
        <v>3</v>
      </c>
      <c r="J55" s="205">
        <v>45</v>
      </c>
      <c r="K55" s="205">
        <v>19249.649999999998</v>
      </c>
      <c r="L55" s="9">
        <f t="shared" si="6"/>
        <v>427.76999999999992</v>
      </c>
      <c r="M55" s="9">
        <v>0</v>
      </c>
      <c r="N55" s="9">
        <v>0</v>
      </c>
      <c r="O55" s="9">
        <f t="shared" si="8"/>
        <v>6</v>
      </c>
      <c r="P55" s="9">
        <f t="shared" si="11"/>
        <v>10.8</v>
      </c>
      <c r="Q55" s="9">
        <f t="shared" si="12"/>
        <v>4619.9159999999993</v>
      </c>
      <c r="R55" s="9">
        <f t="shared" si="13"/>
        <v>427.76999999999992</v>
      </c>
      <c r="S55" s="9">
        <f t="shared" si="14"/>
        <v>0</v>
      </c>
      <c r="T55" s="9">
        <f t="shared" si="15"/>
        <v>0</v>
      </c>
      <c r="AG55" t="s">
        <v>64</v>
      </c>
      <c r="AH55" s="93">
        <v>0.70795530208344526</v>
      </c>
      <c r="AI55" s="93">
        <v>0.29204469791655463</v>
      </c>
    </row>
    <row r="56" spans="1:35" x14ac:dyDescent="0.25">
      <c r="A56" s="71" t="s">
        <v>1</v>
      </c>
      <c r="B56" s="7" t="s">
        <v>492</v>
      </c>
      <c r="C56" s="12" t="s">
        <v>491</v>
      </c>
      <c r="D56" s="12"/>
      <c r="E56" s="12" t="s">
        <v>37</v>
      </c>
      <c r="F56" s="204">
        <v>6</v>
      </c>
      <c r="G56" s="204">
        <v>25</v>
      </c>
      <c r="H56" s="11">
        <f t="shared" si="10"/>
        <v>0</v>
      </c>
      <c r="I56" s="10">
        <v>0</v>
      </c>
      <c r="J56" s="205">
        <v>0</v>
      </c>
      <c r="K56" s="205">
        <v>25000</v>
      </c>
      <c r="L56" s="9">
        <f t="shared" si="6"/>
        <v>0</v>
      </c>
      <c r="M56" s="9">
        <v>0</v>
      </c>
      <c r="N56" s="9">
        <v>0</v>
      </c>
      <c r="O56" s="9">
        <f t="shared" si="8"/>
        <v>6</v>
      </c>
      <c r="P56" s="9">
        <f t="shared" si="11"/>
        <v>0</v>
      </c>
      <c r="Q56" s="9">
        <f t="shared" si="12"/>
        <v>0</v>
      </c>
      <c r="R56" s="9">
        <f t="shared" si="13"/>
        <v>0</v>
      </c>
      <c r="S56" s="9">
        <f t="shared" si="14"/>
        <v>0</v>
      </c>
      <c r="T56" s="9">
        <f t="shared" si="15"/>
        <v>0</v>
      </c>
      <c r="AG56" t="s">
        <v>71</v>
      </c>
      <c r="AH56" s="93">
        <v>0.8344177489695036</v>
      </c>
      <c r="AI56" s="93">
        <v>0.16558225103049648</v>
      </c>
    </row>
    <row r="57" spans="1:35" x14ac:dyDescent="0.25">
      <c r="A57" s="71" t="s">
        <v>1</v>
      </c>
      <c r="B57" s="7" t="s">
        <v>39</v>
      </c>
      <c r="C57" s="12" t="s">
        <v>213</v>
      </c>
      <c r="D57" s="12"/>
      <c r="E57" s="12" t="s">
        <v>37</v>
      </c>
      <c r="F57" s="204">
        <v>6</v>
      </c>
      <c r="G57" s="204">
        <v>25</v>
      </c>
      <c r="H57" s="11">
        <f t="shared" si="10"/>
        <v>450</v>
      </c>
      <c r="I57" s="10">
        <v>3</v>
      </c>
      <c r="J57" s="205">
        <v>0</v>
      </c>
      <c r="K57" s="205">
        <v>0</v>
      </c>
      <c r="L57" s="9">
        <f t="shared" si="6"/>
        <v>0</v>
      </c>
      <c r="M57" s="9">
        <v>0</v>
      </c>
      <c r="N57" s="9">
        <v>0</v>
      </c>
      <c r="O57" s="9">
        <f t="shared" si="8"/>
        <v>6</v>
      </c>
      <c r="P57" s="9">
        <f t="shared" si="11"/>
        <v>0</v>
      </c>
      <c r="Q57" s="9">
        <f t="shared" si="12"/>
        <v>0</v>
      </c>
      <c r="R57" s="9">
        <f t="shared" si="13"/>
        <v>0</v>
      </c>
      <c r="S57" s="9">
        <f t="shared" si="14"/>
        <v>0</v>
      </c>
      <c r="T57" s="9">
        <f t="shared" si="15"/>
        <v>0</v>
      </c>
      <c r="AG57" t="s">
        <v>409</v>
      </c>
      <c r="AH57" s="93">
        <v>1</v>
      </c>
      <c r="AI57" s="93">
        <v>0</v>
      </c>
    </row>
    <row r="58" spans="1:35" x14ac:dyDescent="0.25">
      <c r="A58" s="71" t="s">
        <v>1</v>
      </c>
      <c r="B58" s="7" t="s">
        <v>39</v>
      </c>
      <c r="C58" s="12" t="s">
        <v>494</v>
      </c>
      <c r="D58" s="12"/>
      <c r="E58" s="12" t="s">
        <v>37</v>
      </c>
      <c r="F58" s="204">
        <v>6</v>
      </c>
      <c r="G58" s="204">
        <v>25</v>
      </c>
      <c r="H58" s="11">
        <f t="shared" si="10"/>
        <v>300</v>
      </c>
      <c r="I58" s="10">
        <v>2</v>
      </c>
      <c r="J58" s="205">
        <v>26.8</v>
      </c>
      <c r="K58" s="205">
        <v>32160</v>
      </c>
      <c r="L58" s="9">
        <f t="shared" si="6"/>
        <v>1200</v>
      </c>
      <c r="M58" s="9">
        <v>0</v>
      </c>
      <c r="N58" s="9">
        <v>0</v>
      </c>
      <c r="O58" s="9">
        <f t="shared" si="8"/>
        <v>6</v>
      </c>
      <c r="P58" s="9">
        <f t="shared" si="11"/>
        <v>6.4320000000000004</v>
      </c>
      <c r="Q58" s="9">
        <f t="shared" si="12"/>
        <v>7718.4000000000005</v>
      </c>
      <c r="R58" s="9">
        <f t="shared" si="13"/>
        <v>1200</v>
      </c>
      <c r="S58" s="9">
        <f t="shared" si="14"/>
        <v>0</v>
      </c>
      <c r="T58" s="9">
        <f t="shared" si="15"/>
        <v>0</v>
      </c>
      <c r="AG58" t="s">
        <v>88</v>
      </c>
      <c r="AH58" s="93">
        <v>0.81296147067991931</v>
      </c>
      <c r="AI58" s="93">
        <v>0.18703852932008064</v>
      </c>
    </row>
    <row r="59" spans="1:35" x14ac:dyDescent="0.25">
      <c r="AG59" t="s">
        <v>94</v>
      </c>
      <c r="AH59" s="93">
        <v>0.93470172802914964</v>
      </c>
      <c r="AI59" s="93">
        <v>6.5298271970850461E-2</v>
      </c>
    </row>
    <row r="60" spans="1:35" x14ac:dyDescent="0.25">
      <c r="AG60" t="s">
        <v>253</v>
      </c>
      <c r="AH60" s="93">
        <v>1</v>
      </c>
      <c r="AI60" s="93">
        <v>0</v>
      </c>
    </row>
    <row r="61" spans="1:35" x14ac:dyDescent="0.25">
      <c r="AG61" t="s">
        <v>69</v>
      </c>
      <c r="AH61" s="93">
        <v>0.69174518275285535</v>
      </c>
      <c r="AI61" s="93">
        <v>0.30825481724714465</v>
      </c>
    </row>
    <row r="62" spans="1:35" x14ac:dyDescent="0.25">
      <c r="AG62" t="s">
        <v>52</v>
      </c>
      <c r="AH62" s="93">
        <v>0.79605197206931788</v>
      </c>
      <c r="AI62" s="93">
        <v>0.20394802793068215</v>
      </c>
    </row>
    <row r="63" spans="1:35" x14ac:dyDescent="0.25">
      <c r="AG63" t="s">
        <v>242</v>
      </c>
      <c r="AH63" s="93">
        <v>0.97693601111892259</v>
      </c>
      <c r="AI63" s="93">
        <v>2.306398888107742E-2</v>
      </c>
    </row>
    <row r="64" spans="1:35" x14ac:dyDescent="0.25">
      <c r="AG64" t="s">
        <v>22</v>
      </c>
      <c r="AH64" s="93">
        <v>0.9611144169564978</v>
      </c>
      <c r="AI64" s="93">
        <v>3.8885583043502023E-2</v>
      </c>
    </row>
    <row r="65" spans="33:35" x14ac:dyDescent="0.25">
      <c r="AG65" t="s">
        <v>19</v>
      </c>
      <c r="AH65" s="93">
        <v>0.83725029753141345</v>
      </c>
      <c r="AI65" s="93">
        <v>0.16274970246858661</v>
      </c>
    </row>
    <row r="66" spans="33:35" x14ac:dyDescent="0.25">
      <c r="AG66" t="s">
        <v>29</v>
      </c>
      <c r="AH66" s="93">
        <v>0.83081929250977471</v>
      </c>
      <c r="AI66" s="93">
        <v>0.16918070749022551</v>
      </c>
    </row>
  </sheetData>
  <autoFilter ref="A5:T51" xr:uid="{04AAAF9C-25D6-4477-A58F-8E0030E845DE}">
    <filterColumn colId="9" showButton="0"/>
    <filterColumn colId="10" showButton="0"/>
    <filterColumn colId="12" showButton="0"/>
    <filterColumn colId="15" showButton="0"/>
    <filterColumn colId="16" showButton="0"/>
    <filterColumn colId="18" showButton="0"/>
    <sortState xmlns:xlrd2="http://schemas.microsoft.com/office/spreadsheetml/2017/richdata2" ref="A8:T51">
      <sortCondition ref="C5:C6"/>
    </sortState>
  </autoFilter>
  <mergeCells count="14">
    <mergeCell ref="A5:A6"/>
    <mergeCell ref="B5:B6"/>
    <mergeCell ref="C5:C6"/>
    <mergeCell ref="D5:D6"/>
    <mergeCell ref="E5:E6"/>
    <mergeCell ref="P5:R5"/>
    <mergeCell ref="O5:O6"/>
    <mergeCell ref="S5:T5"/>
    <mergeCell ref="M5:N5"/>
    <mergeCell ref="F5:F6"/>
    <mergeCell ref="G5:G6"/>
    <mergeCell ref="H5:H6"/>
    <mergeCell ref="I5:I6"/>
    <mergeCell ref="J5:L5"/>
  </mergeCells>
  <conditionalFormatting sqref="C18">
    <cfRule type="duplicateValues" dxfId="179" priority="37"/>
  </conditionalFormatting>
  <conditionalFormatting sqref="C7:C9">
    <cfRule type="duplicateValues" dxfId="178" priority="38"/>
  </conditionalFormatting>
  <conditionalFormatting sqref="C30">
    <cfRule type="duplicateValues" dxfId="177" priority="35"/>
    <cfRule type="duplicateValues" dxfId="176" priority="36"/>
  </conditionalFormatting>
  <conditionalFormatting sqref="C21">
    <cfRule type="duplicateValues" dxfId="175" priority="33"/>
    <cfRule type="duplicateValues" dxfId="174" priority="34"/>
  </conditionalFormatting>
  <conditionalFormatting sqref="C20">
    <cfRule type="duplicateValues" dxfId="173" priority="31"/>
    <cfRule type="duplicateValues" dxfId="172" priority="32"/>
  </conditionalFormatting>
  <conditionalFormatting sqref="C31">
    <cfRule type="duplicateValues" dxfId="171" priority="29"/>
    <cfRule type="duplicateValues" dxfId="170" priority="30"/>
  </conditionalFormatting>
  <conditionalFormatting sqref="C50:C51 C3:C42 C54:C1048576 C44:C48">
    <cfRule type="duplicateValues" dxfId="169" priority="28"/>
  </conditionalFormatting>
  <conditionalFormatting sqref="C1:C2">
    <cfRule type="duplicateValues" dxfId="168" priority="27"/>
  </conditionalFormatting>
  <conditionalFormatting sqref="C4:C42 C50:C51 C44:C48">
    <cfRule type="duplicateValues" dxfId="167" priority="40"/>
  </conditionalFormatting>
  <conditionalFormatting sqref="C7:C42 C50:C51 C44:C48">
    <cfRule type="duplicateValues" dxfId="166" priority="41"/>
    <cfRule type="duplicateValues" dxfId="165" priority="42"/>
  </conditionalFormatting>
  <conditionalFormatting sqref="C49">
    <cfRule type="duplicateValues" dxfId="164" priority="23"/>
  </conditionalFormatting>
  <conditionalFormatting sqref="C49">
    <cfRule type="duplicateValues" dxfId="163" priority="24"/>
  </conditionalFormatting>
  <conditionalFormatting sqref="C49">
    <cfRule type="duplicateValues" dxfId="162" priority="25"/>
    <cfRule type="duplicateValues" dxfId="161" priority="26"/>
  </conditionalFormatting>
  <conditionalFormatting sqref="AB12:AB35">
    <cfRule type="duplicateValues" dxfId="160" priority="60"/>
  </conditionalFormatting>
  <conditionalFormatting sqref="C7:C42 C54:C108 C44:C51">
    <cfRule type="duplicateValues" dxfId="159" priority="22"/>
  </conditionalFormatting>
  <conditionalFormatting sqref="C43">
    <cfRule type="duplicateValues" dxfId="158" priority="18"/>
  </conditionalFormatting>
  <conditionalFormatting sqref="C43">
    <cfRule type="duplicateValues" dxfId="157" priority="19"/>
  </conditionalFormatting>
  <conditionalFormatting sqref="C43">
    <cfRule type="duplicateValues" dxfId="156" priority="20"/>
    <cfRule type="duplicateValues" dxfId="155" priority="21"/>
  </conditionalFormatting>
  <conditionalFormatting sqref="C43">
    <cfRule type="duplicateValues" dxfId="154" priority="17"/>
  </conditionalFormatting>
  <conditionalFormatting sqref="C52">
    <cfRule type="duplicateValues" dxfId="153" priority="13"/>
  </conditionalFormatting>
  <conditionalFormatting sqref="C52">
    <cfRule type="duplicateValues" dxfId="152" priority="14"/>
  </conditionalFormatting>
  <conditionalFormatting sqref="C52">
    <cfRule type="duplicateValues" dxfId="151" priority="15"/>
    <cfRule type="duplicateValues" dxfId="150" priority="16"/>
  </conditionalFormatting>
  <conditionalFormatting sqref="C52">
    <cfRule type="duplicateValues" dxfId="149" priority="12"/>
  </conditionalFormatting>
  <conditionalFormatting sqref="AC12:AC23">
    <cfRule type="duplicateValues" dxfId="148" priority="299"/>
  </conditionalFormatting>
  <conditionalFormatting sqref="C53:C58">
    <cfRule type="duplicateValues" dxfId="147" priority="6"/>
  </conditionalFormatting>
  <conditionalFormatting sqref="C53:C58">
    <cfRule type="duplicateValues" dxfId="146" priority="7"/>
  </conditionalFormatting>
  <conditionalFormatting sqref="C53:C58">
    <cfRule type="duplicateValues" dxfId="145" priority="8"/>
    <cfRule type="duplicateValues" dxfId="144" priority="9"/>
  </conditionalFormatting>
  <conditionalFormatting sqref="C53:C58">
    <cfRule type="duplicateValues" dxfId="143" priority="5"/>
  </conditionalFormatting>
  <conditionalFormatting sqref="AD12:AD29">
    <cfRule type="duplicateValues" dxfId="142" priority="319"/>
  </conditionalFormatting>
  <conditionalFormatting sqref="AG6">
    <cfRule type="duplicateValues" dxfId="141" priority="3"/>
  </conditionalFormatting>
  <conditionalFormatting sqref="AG6">
    <cfRule type="duplicateValues" dxfId="140" priority="2"/>
  </conditionalFormatting>
  <conditionalFormatting sqref="AG6:AG65">
    <cfRule type="duplicateValues" dxfId="139" priority="1"/>
  </conditionalFormatting>
  <pageMargins left="0.7" right="0.7" top="0.75" bottom="0.75" header="0.3" footer="0.3"/>
  <pageSetup orientation="portrait" horizontalDpi="200" verticalDpi="2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E669989-C174-4E40-BD6C-1BCF96B8A18B}">
          <x14:formula1>
            <xm:f>'OFF days'!$A$2:$A$31</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47966-8852-4FC4-A06D-2AB496B6C3D5}">
  <sheetPr codeName="Sheet10"/>
  <dimension ref="A1:AH121"/>
  <sheetViews>
    <sheetView showGridLines="0" zoomScale="70" zoomScaleNormal="70" workbookViewId="0">
      <selection activeCell="S55" sqref="S55"/>
    </sheetView>
  </sheetViews>
  <sheetFormatPr defaultColWidth="9.140625" defaultRowHeight="15" x14ac:dyDescent="0.25"/>
  <cols>
    <col min="1" max="1" width="63.42578125" style="111" bestFit="1" customWidth="1"/>
    <col min="2" max="2" width="17.85546875" bestFit="1" customWidth="1"/>
    <col min="3" max="3" width="6.7109375" bestFit="1" customWidth="1"/>
    <col min="4" max="4" width="32.140625" bestFit="1" customWidth="1"/>
    <col min="9" max="9" width="59.5703125" customWidth="1"/>
    <col min="13" max="13" width="26.42578125" bestFit="1" customWidth="1"/>
    <col min="14" max="14" width="6.28515625" bestFit="1" customWidth="1"/>
    <col min="15" max="15" width="16.85546875" bestFit="1" customWidth="1"/>
    <col min="16" max="19" width="16.85546875" customWidth="1"/>
    <col min="20" max="20" width="24.85546875" bestFit="1" customWidth="1"/>
    <col min="21" max="21" width="24.85546875" customWidth="1"/>
    <col min="22" max="22" width="16" bestFit="1" customWidth="1"/>
    <col min="23" max="23" width="24.28515625" bestFit="1" customWidth="1"/>
    <col min="26" max="26" width="46.7109375" bestFit="1" customWidth="1"/>
    <col min="27" max="27" width="18.42578125" customWidth="1"/>
    <col min="31" max="31" width="54.42578125" bestFit="1" customWidth="1"/>
    <col min="32" max="32" width="26.42578125" bestFit="1" customWidth="1"/>
    <col min="33" max="33" width="7.42578125" bestFit="1" customWidth="1"/>
    <col min="34" max="34" width="8.5703125" bestFit="1" customWidth="1"/>
  </cols>
  <sheetData>
    <row r="1" spans="1:34" x14ac:dyDescent="0.25">
      <c r="A1" s="321" t="s">
        <v>80</v>
      </c>
      <c r="B1" s="321" t="s">
        <v>79</v>
      </c>
      <c r="C1" s="321" t="s">
        <v>78</v>
      </c>
      <c r="D1" s="321" t="s">
        <v>34</v>
      </c>
      <c r="E1" s="341" t="s">
        <v>108</v>
      </c>
      <c r="F1" s="321" t="s">
        <v>110</v>
      </c>
      <c r="G1" s="321" t="s">
        <v>495</v>
      </c>
      <c r="I1" s="78" t="s">
        <v>282</v>
      </c>
      <c r="J1" s="78" t="s">
        <v>283</v>
      </c>
      <c r="M1" s="104" t="s">
        <v>34</v>
      </c>
      <c r="N1" s="104" t="s">
        <v>100</v>
      </c>
      <c r="O1" s="104" t="s">
        <v>388</v>
      </c>
      <c r="P1" s="104" t="s">
        <v>228</v>
      </c>
      <c r="Q1" s="104" t="s">
        <v>229</v>
      </c>
      <c r="R1" s="106" t="s">
        <v>404</v>
      </c>
      <c r="S1" s="106" t="s">
        <v>405</v>
      </c>
      <c r="T1" s="104" t="s">
        <v>389</v>
      </c>
      <c r="U1" s="79"/>
      <c r="V1" s="104" t="s">
        <v>390</v>
      </c>
      <c r="W1" s="104" t="s">
        <v>391</v>
      </c>
    </row>
    <row r="2" spans="1:34" x14ac:dyDescent="0.25">
      <c r="A2" s="322"/>
      <c r="B2" s="322"/>
      <c r="C2" s="322"/>
      <c r="D2" s="322"/>
      <c r="E2" s="342"/>
      <c r="F2" s="322"/>
      <c r="G2" s="322"/>
      <c r="I2" t="s">
        <v>275</v>
      </c>
      <c r="J2" t="s">
        <v>249</v>
      </c>
      <c r="M2" t="s">
        <v>122</v>
      </c>
      <c r="N2" s="79">
        <v>3</v>
      </c>
      <c r="O2" s="105">
        <v>1069.0999999999999</v>
      </c>
      <c r="P2" s="112">
        <f>IFERROR(AVERAGEIFS(AB:AB,$AA:$AA,$M2),1)</f>
        <v>1</v>
      </c>
      <c r="Q2" s="112">
        <f>1-P2</f>
        <v>0</v>
      </c>
      <c r="R2" s="105">
        <f>N2*MTD!$C$3</f>
        <v>0.72</v>
      </c>
      <c r="S2" s="105">
        <f>O2*MTD!$C$3</f>
        <v>256.58399999999995</v>
      </c>
      <c r="T2" s="79" t="s">
        <v>392</v>
      </c>
      <c r="U2" s="79"/>
      <c r="V2" s="105" t="s">
        <v>219</v>
      </c>
      <c r="W2" s="105" t="s">
        <v>219</v>
      </c>
      <c r="Z2" s="108" t="s">
        <v>35</v>
      </c>
      <c r="AA2" s="108" t="s">
        <v>34</v>
      </c>
      <c r="AB2" s="108" t="s">
        <v>228</v>
      </c>
      <c r="AC2" s="108" t="s">
        <v>229</v>
      </c>
      <c r="AE2" s="108" t="s">
        <v>35</v>
      </c>
      <c r="AF2" s="108" t="s">
        <v>34</v>
      </c>
      <c r="AG2" s="108" t="s">
        <v>228</v>
      </c>
      <c r="AH2" s="108" t="s">
        <v>229</v>
      </c>
    </row>
    <row r="3" spans="1:34" x14ac:dyDescent="0.25">
      <c r="A3" s="4" t="s">
        <v>17</v>
      </c>
      <c r="B3" s="4" t="s">
        <v>37</v>
      </c>
      <c r="C3" s="5" t="s">
        <v>0</v>
      </c>
      <c r="D3" s="5" t="s">
        <v>85</v>
      </c>
      <c r="E3" s="4">
        <v>2</v>
      </c>
      <c r="F3" s="54">
        <v>7.5</v>
      </c>
      <c r="G3" s="54">
        <v>6</v>
      </c>
      <c r="I3" t="s">
        <v>264</v>
      </c>
      <c r="J3" t="s">
        <v>249</v>
      </c>
      <c r="M3" t="s">
        <v>74</v>
      </c>
      <c r="N3" s="79">
        <v>149</v>
      </c>
      <c r="O3" s="105">
        <v>30239.279999999995</v>
      </c>
      <c r="P3" s="112">
        <f t="shared" ref="P3:P27" si="0">IFERROR(AVERAGEIFS(AB:AB,$AA:$AA,$M3),1)</f>
        <v>1</v>
      </c>
      <c r="Q3" s="112">
        <f t="shared" ref="Q3:Q27" si="1">1-P3</f>
        <v>0</v>
      </c>
      <c r="R3" s="105">
        <f>N3*MTD!$C$3</f>
        <v>35.76</v>
      </c>
      <c r="S3" s="105">
        <f>O3*MTD!$C$3</f>
        <v>7257.4271999999983</v>
      </c>
      <c r="T3" s="79" t="s">
        <v>393</v>
      </c>
      <c r="U3" s="79"/>
      <c r="V3" s="105">
        <v>158</v>
      </c>
      <c r="W3" s="79" t="s">
        <v>392</v>
      </c>
      <c r="Z3" t="s">
        <v>66</v>
      </c>
      <c r="AA3" t="str">
        <f>VLOOKUP(Z3,'Doctors Data'!$A:$D,4,0)</f>
        <v>ER</v>
      </c>
      <c r="AB3" s="93">
        <v>0.93882419079838164</v>
      </c>
      <c r="AC3" s="93">
        <v>6.1175809201618317E-2</v>
      </c>
      <c r="AE3" t="s">
        <v>66</v>
      </c>
      <c r="AF3" t="str">
        <f>VLOOKUP(AE3,'Doctors Data'!$A:$D,4,0)</f>
        <v>ER</v>
      </c>
      <c r="AG3" s="93">
        <v>0.93301684595133083</v>
      </c>
      <c r="AH3" s="93">
        <v>6.6983154048669155E-2</v>
      </c>
    </row>
    <row r="4" spans="1:34" x14ac:dyDescent="0.25">
      <c r="A4" s="4" t="s">
        <v>60</v>
      </c>
      <c r="B4" s="4" t="s">
        <v>37</v>
      </c>
      <c r="C4" s="5" t="s">
        <v>0</v>
      </c>
      <c r="D4" s="26" t="s">
        <v>144</v>
      </c>
      <c r="E4" s="4">
        <v>2.5</v>
      </c>
      <c r="F4" s="54">
        <v>3.5</v>
      </c>
      <c r="G4" s="54">
        <v>4</v>
      </c>
      <c r="I4" t="s">
        <v>284</v>
      </c>
      <c r="J4" t="s">
        <v>249</v>
      </c>
      <c r="M4" t="s">
        <v>90</v>
      </c>
      <c r="N4" s="79">
        <v>66</v>
      </c>
      <c r="O4" s="105">
        <v>1141.43</v>
      </c>
      <c r="P4" s="112">
        <f t="shared" si="0"/>
        <v>1</v>
      </c>
      <c r="Q4" s="112">
        <f t="shared" si="1"/>
        <v>0</v>
      </c>
      <c r="R4" s="105">
        <f>N4*MTD!$C$3</f>
        <v>15.84</v>
      </c>
      <c r="S4" s="105">
        <f>O4*MTD!$C$3</f>
        <v>273.94319999999999</v>
      </c>
      <c r="T4" s="79" t="s">
        <v>394</v>
      </c>
      <c r="U4" s="79"/>
      <c r="V4" s="105" t="s">
        <v>219</v>
      </c>
      <c r="W4" s="105" t="s">
        <v>219</v>
      </c>
      <c r="Z4" t="s">
        <v>430</v>
      </c>
      <c r="AA4" t="e">
        <f>VLOOKUP(Z4,'Doctors Data'!$A:$D,4,0)</f>
        <v>#N/A</v>
      </c>
      <c r="AB4" s="93">
        <v>1</v>
      </c>
      <c r="AC4" s="93">
        <v>0</v>
      </c>
      <c r="AE4" t="s">
        <v>476</v>
      </c>
      <c r="AF4" t="str">
        <f>VLOOKUP(AE4,'Doctors Data'!$A:$D,4,0)</f>
        <v>Screening &amp; Scaling</v>
      </c>
      <c r="AG4" s="93">
        <v>1</v>
      </c>
      <c r="AH4" s="93">
        <v>0</v>
      </c>
    </row>
    <row r="5" spans="1:34" x14ac:dyDescent="0.25">
      <c r="A5" s="4" t="s">
        <v>53</v>
      </c>
      <c r="B5" s="4" t="s">
        <v>37</v>
      </c>
      <c r="C5" s="5" t="s">
        <v>0</v>
      </c>
      <c r="D5" s="5" t="s">
        <v>86</v>
      </c>
      <c r="E5" s="4">
        <v>1.5</v>
      </c>
      <c r="F5" s="54">
        <v>7.5</v>
      </c>
      <c r="G5" s="54">
        <v>6</v>
      </c>
      <c r="I5" t="s">
        <v>285</v>
      </c>
      <c r="J5" t="s">
        <v>248</v>
      </c>
      <c r="M5" t="s">
        <v>2</v>
      </c>
      <c r="N5" s="79">
        <v>1642</v>
      </c>
      <c r="O5" s="105">
        <v>835849.81999999937</v>
      </c>
      <c r="P5" s="112">
        <f t="shared" si="0"/>
        <v>1</v>
      </c>
      <c r="Q5" s="112">
        <f t="shared" si="1"/>
        <v>0</v>
      </c>
      <c r="R5" s="105">
        <f>N5*MTD!$C$3</f>
        <v>394.08</v>
      </c>
      <c r="S5" s="105">
        <f>O5*MTD!$C$3</f>
        <v>200603.95679999984</v>
      </c>
      <c r="T5" s="79" t="s">
        <v>393</v>
      </c>
      <c r="U5" s="79"/>
      <c r="V5" s="105">
        <v>1668</v>
      </c>
      <c r="W5" s="79" t="s">
        <v>395</v>
      </c>
      <c r="Z5" t="s">
        <v>17</v>
      </c>
      <c r="AA5" t="str">
        <f>VLOOKUP(Z5,'Doctors Data'!$A:$D,4,0)</f>
        <v>Screening &amp; Scaling</v>
      </c>
      <c r="AB5" s="93">
        <v>0.83154048525094237</v>
      </c>
      <c r="AC5" s="93">
        <v>0.1684595147490576</v>
      </c>
      <c r="AE5" t="s">
        <v>17</v>
      </c>
      <c r="AF5" t="str">
        <f>VLOOKUP(AE5,'Doctors Data'!$A:$D,4,0)</f>
        <v>Screening &amp; Scaling</v>
      </c>
      <c r="AG5" s="93">
        <v>0.85236660534962749</v>
      </c>
      <c r="AH5" s="93">
        <v>0.14763339465037265</v>
      </c>
    </row>
    <row r="6" spans="1:34" x14ac:dyDescent="0.25">
      <c r="A6" s="4" t="s">
        <v>32</v>
      </c>
      <c r="B6" s="4" t="s">
        <v>37</v>
      </c>
      <c r="C6" s="5" t="s">
        <v>1</v>
      </c>
      <c r="D6" s="5" t="s">
        <v>9</v>
      </c>
      <c r="E6" s="4">
        <v>3</v>
      </c>
      <c r="F6" s="54">
        <v>7.5</v>
      </c>
      <c r="G6" s="54">
        <v>6</v>
      </c>
      <c r="I6" t="s">
        <v>286</v>
      </c>
      <c r="J6" t="s">
        <v>248</v>
      </c>
      <c r="M6" t="s">
        <v>7</v>
      </c>
      <c r="N6" s="79">
        <v>779</v>
      </c>
      <c r="O6" s="105">
        <v>347243.71999999968</v>
      </c>
      <c r="P6" s="112">
        <f t="shared" si="0"/>
        <v>0.99523496525614308</v>
      </c>
      <c r="Q6" s="112">
        <f t="shared" si="1"/>
        <v>4.7650347438569218E-3</v>
      </c>
      <c r="R6" s="105">
        <f>N6*MTD!$C$3</f>
        <v>186.95999999999998</v>
      </c>
      <c r="S6" s="105">
        <f>O6*MTD!$C$3</f>
        <v>83338.49279999992</v>
      </c>
      <c r="T6" s="79" t="s">
        <v>396</v>
      </c>
      <c r="U6" s="79"/>
      <c r="V6" s="105">
        <v>822</v>
      </c>
      <c r="W6" s="79" t="s">
        <v>397</v>
      </c>
      <c r="Z6" t="s">
        <v>155</v>
      </c>
      <c r="AA6" t="e">
        <f>VLOOKUP(Z6,'Doctors Data'!$A:$D,4,0)</f>
        <v>#N/A</v>
      </c>
      <c r="AB6" s="93">
        <v>1</v>
      </c>
      <c r="AC6" s="93">
        <v>0</v>
      </c>
      <c r="AE6" t="s">
        <v>62</v>
      </c>
      <c r="AF6" t="str">
        <f>VLOOKUP(AE6,'Doctors Data'!$A:$D,4,0)</f>
        <v>Dental Services</v>
      </c>
      <c r="AG6" s="93">
        <v>1</v>
      </c>
      <c r="AH6" s="93">
        <v>0</v>
      </c>
    </row>
    <row r="7" spans="1:34" x14ac:dyDescent="0.25">
      <c r="A7" s="4" t="s">
        <v>67</v>
      </c>
      <c r="B7" s="4" t="s">
        <v>37</v>
      </c>
      <c r="C7" s="5" t="s">
        <v>1</v>
      </c>
      <c r="D7" s="5" t="s">
        <v>13</v>
      </c>
      <c r="E7" s="4">
        <v>3</v>
      </c>
      <c r="F7" s="54">
        <v>7.5</v>
      </c>
      <c r="G7" s="54">
        <v>6</v>
      </c>
      <c r="I7" t="s">
        <v>287</v>
      </c>
      <c r="J7" t="s">
        <v>248</v>
      </c>
      <c r="M7" t="s">
        <v>41</v>
      </c>
      <c r="N7" s="79">
        <v>321</v>
      </c>
      <c r="O7" s="105">
        <v>70426.149999999994</v>
      </c>
      <c r="P7" s="112">
        <f t="shared" si="0"/>
        <v>0.917658011081389</v>
      </c>
      <c r="Q7" s="112">
        <f t="shared" si="1"/>
        <v>8.2341988918610998E-2</v>
      </c>
      <c r="R7" s="105">
        <f>N7*MTD!$C$3</f>
        <v>77.039999999999992</v>
      </c>
      <c r="S7" s="105">
        <f>O7*MTD!$C$3</f>
        <v>16902.275999999998</v>
      </c>
      <c r="T7" s="79" t="s">
        <v>392</v>
      </c>
      <c r="U7" s="79"/>
      <c r="V7" s="105">
        <v>405</v>
      </c>
      <c r="W7" s="79" t="s">
        <v>398</v>
      </c>
      <c r="Z7" t="s">
        <v>62</v>
      </c>
      <c r="AA7" t="str">
        <f>VLOOKUP(Z7,'Doctors Data'!$A:$D,4,0)</f>
        <v>Dental Services</v>
      </c>
      <c r="AB7" s="93">
        <v>1</v>
      </c>
      <c r="AC7" s="93">
        <v>0</v>
      </c>
      <c r="AE7" t="s">
        <v>157</v>
      </c>
      <c r="AF7" t="str">
        <f>VLOOKUP(AE7,'Doctors Data'!$A:$D,4,0)</f>
        <v>Orthodontics</v>
      </c>
      <c r="AG7" s="93">
        <v>0.98116442495070122</v>
      </c>
      <c r="AH7" s="93">
        <v>1.8835575049298711E-2</v>
      </c>
    </row>
    <row r="8" spans="1:34" x14ac:dyDescent="0.25">
      <c r="A8" s="4" t="s">
        <v>91</v>
      </c>
      <c r="B8" s="4" t="s">
        <v>37</v>
      </c>
      <c r="C8" s="5" t="s">
        <v>1</v>
      </c>
      <c r="D8" s="5" t="s">
        <v>90</v>
      </c>
      <c r="E8" s="4">
        <v>5</v>
      </c>
      <c r="F8" s="54">
        <v>7.5</v>
      </c>
      <c r="G8" s="54">
        <v>6</v>
      </c>
      <c r="I8" t="s">
        <v>288</v>
      </c>
      <c r="J8" t="s">
        <v>248</v>
      </c>
      <c r="M8" t="s">
        <v>38</v>
      </c>
      <c r="N8" s="79">
        <v>162</v>
      </c>
      <c r="O8" s="105">
        <v>31900</v>
      </c>
      <c r="P8" s="112">
        <f t="shared" si="0"/>
        <v>0.80866487467517334</v>
      </c>
      <c r="Q8" s="112">
        <f t="shared" si="1"/>
        <v>0.19133512532482666</v>
      </c>
      <c r="R8" s="105">
        <f>N8*MTD!$C$3</f>
        <v>38.879999999999995</v>
      </c>
      <c r="S8" s="105">
        <f>O8*MTD!$C$3</f>
        <v>7656</v>
      </c>
      <c r="T8" s="79" t="s">
        <v>396</v>
      </c>
      <c r="U8" s="79"/>
      <c r="V8" s="105" t="s">
        <v>219</v>
      </c>
      <c r="W8" s="105" t="s">
        <v>219</v>
      </c>
      <c r="Z8" t="s">
        <v>60</v>
      </c>
      <c r="AA8" t="str">
        <f>VLOOKUP(Z8,'Doctors Data'!$A:$D,4,0)</f>
        <v>Orthodontics</v>
      </c>
      <c r="AB8" s="93">
        <v>1</v>
      </c>
      <c r="AC8" s="93">
        <v>0</v>
      </c>
      <c r="AE8" t="s">
        <v>158</v>
      </c>
      <c r="AF8" t="e">
        <f>VLOOKUP(AE8,'Doctors Data'!$A:$D,4,0)</f>
        <v>#N/A</v>
      </c>
      <c r="AG8" s="93">
        <v>1</v>
      </c>
      <c r="AH8" s="93">
        <v>0</v>
      </c>
    </row>
    <row r="9" spans="1:34" x14ac:dyDescent="0.25">
      <c r="A9" s="4" t="s">
        <v>31</v>
      </c>
      <c r="B9" s="4" t="s">
        <v>36</v>
      </c>
      <c r="C9" s="5" t="s">
        <v>1</v>
      </c>
      <c r="D9" s="5" t="s">
        <v>8</v>
      </c>
      <c r="E9" s="4">
        <v>3</v>
      </c>
      <c r="F9" s="54">
        <v>7.5</v>
      </c>
      <c r="G9" s="54">
        <v>6</v>
      </c>
      <c r="I9" t="s">
        <v>289</v>
      </c>
      <c r="J9" t="str">
        <f>IF(COUNTIF(I9,"*Cons*")&gt;0,"Examination","")</f>
        <v>Examination</v>
      </c>
      <c r="M9" t="s">
        <v>39</v>
      </c>
      <c r="N9" s="79">
        <v>1324</v>
      </c>
      <c r="O9" s="105">
        <v>486069.36</v>
      </c>
      <c r="P9" s="112">
        <f t="shared" si="0"/>
        <v>0.96331026753052806</v>
      </c>
      <c r="Q9" s="112">
        <f t="shared" si="1"/>
        <v>3.6689732469471936E-2</v>
      </c>
      <c r="R9" s="105">
        <f>N9*MTD!$C$3</f>
        <v>317.76</v>
      </c>
      <c r="S9" s="105">
        <f>O9*MTD!$C$3</f>
        <v>116656.6464</v>
      </c>
      <c r="T9" s="79" t="s">
        <v>392</v>
      </c>
      <c r="U9" s="79"/>
      <c r="V9" s="105" t="s">
        <v>219</v>
      </c>
      <c r="W9" s="105" t="s">
        <v>219</v>
      </c>
      <c r="Z9" t="s">
        <v>235</v>
      </c>
      <c r="AA9" t="e">
        <f>VLOOKUP(Z9,'Doctors Data'!$A:$D,4,0)</f>
        <v>#N/A</v>
      </c>
      <c r="AB9" s="93">
        <v>1</v>
      </c>
      <c r="AC9" s="93">
        <v>0</v>
      </c>
      <c r="AE9" t="s">
        <v>53</v>
      </c>
      <c r="AF9" t="str">
        <f>VLOOKUP(AE9,'Doctors Data'!$A:$D,4,0)</f>
        <v xml:space="preserve"> Prothdontics/ Simple End</v>
      </c>
      <c r="AG9" s="93">
        <v>0.70693004832214457</v>
      </c>
      <c r="AH9" s="93">
        <v>0.29306995167785549</v>
      </c>
    </row>
    <row r="10" spans="1:34" x14ac:dyDescent="0.25">
      <c r="A10" s="4" t="s">
        <v>89</v>
      </c>
      <c r="B10" s="4" t="s">
        <v>37</v>
      </c>
      <c r="C10" s="5" t="s">
        <v>0</v>
      </c>
      <c r="D10" s="5" t="s">
        <v>9</v>
      </c>
      <c r="E10" s="4">
        <v>3</v>
      </c>
      <c r="F10" s="54">
        <v>7.5</v>
      </c>
      <c r="G10" s="54">
        <v>6</v>
      </c>
      <c r="I10" t="s">
        <v>290</v>
      </c>
      <c r="J10" t="str">
        <f>IF(COUNTIF(I10,"*Cons*")&gt;0,"Examination","")</f>
        <v>Examination</v>
      </c>
      <c r="M10" t="s">
        <v>42</v>
      </c>
      <c r="N10" s="79">
        <v>196</v>
      </c>
      <c r="O10" s="105">
        <v>187723.35000000003</v>
      </c>
      <c r="P10" s="112">
        <f t="shared" si="0"/>
        <v>0.9581426651416417</v>
      </c>
      <c r="Q10" s="112">
        <f t="shared" si="1"/>
        <v>4.1857334858358297E-2</v>
      </c>
      <c r="R10" s="105">
        <f>N10*MTD!$C$3</f>
        <v>47.04</v>
      </c>
      <c r="S10" s="105">
        <f>O10*MTD!$C$3</f>
        <v>45053.604000000007</v>
      </c>
      <c r="T10" s="79" t="s">
        <v>393</v>
      </c>
      <c r="U10" s="79"/>
      <c r="V10" s="105" t="s">
        <v>219</v>
      </c>
      <c r="W10" s="105" t="s">
        <v>219</v>
      </c>
      <c r="Z10" t="s">
        <v>431</v>
      </c>
      <c r="AA10" t="e">
        <f>VLOOKUP(Z10,'Doctors Data'!$A:$D,4,0)</f>
        <v>#N/A</v>
      </c>
      <c r="AB10" s="93">
        <v>1</v>
      </c>
      <c r="AC10" s="93">
        <v>0</v>
      </c>
      <c r="AE10" t="s">
        <v>32</v>
      </c>
      <c r="AF10" t="str">
        <f>VLOOKUP(AE10,'Doctors Data'!$A:$D,4,0)</f>
        <v>OBE &amp; GYN</v>
      </c>
      <c r="AG10" s="93">
        <v>0.87282623478709309</v>
      </c>
      <c r="AH10" s="93">
        <v>0.12717376521290691</v>
      </c>
    </row>
    <row r="11" spans="1:34" x14ac:dyDescent="0.25">
      <c r="A11" s="4" t="s">
        <v>84</v>
      </c>
      <c r="B11" s="4" t="s">
        <v>37</v>
      </c>
      <c r="C11" s="5" t="s">
        <v>1</v>
      </c>
      <c r="D11" s="5" t="s">
        <v>7</v>
      </c>
      <c r="E11" s="4">
        <v>2</v>
      </c>
      <c r="F11" s="54">
        <v>7.5</v>
      </c>
      <c r="G11" s="54">
        <v>6</v>
      </c>
      <c r="I11" t="s">
        <v>291</v>
      </c>
      <c r="J11" t="str">
        <f>IF(COUNTIF(I11,"*Cons*")&gt;0,"Examination","")</f>
        <v>Examination</v>
      </c>
      <c r="M11" t="s">
        <v>49</v>
      </c>
      <c r="N11" s="79">
        <v>110</v>
      </c>
      <c r="O11" s="105">
        <v>101617.80999999995</v>
      </c>
      <c r="P11" s="112">
        <f t="shared" si="0"/>
        <v>0.73563234235459429</v>
      </c>
      <c r="Q11" s="112">
        <f t="shared" si="1"/>
        <v>0.26436765764540571</v>
      </c>
      <c r="R11" s="105">
        <f>N11*MTD!$C$3</f>
        <v>26.4</v>
      </c>
      <c r="S11" s="105">
        <f>O11*MTD!$C$3</f>
        <v>24388.274399999988</v>
      </c>
      <c r="T11" s="79" t="s">
        <v>399</v>
      </c>
      <c r="U11" s="79"/>
      <c r="V11" s="105">
        <v>137</v>
      </c>
      <c r="W11" s="79" t="s">
        <v>395</v>
      </c>
      <c r="Z11" t="s">
        <v>158</v>
      </c>
      <c r="AA11" t="e">
        <f>VLOOKUP(Z11,'Doctors Data'!$A:$D,4,0)</f>
        <v>#N/A</v>
      </c>
      <c r="AB11" s="93">
        <v>1</v>
      </c>
      <c r="AC11" s="93">
        <v>0</v>
      </c>
      <c r="AE11" t="s">
        <v>67</v>
      </c>
      <c r="AF11" t="str">
        <f>VLOOKUP(AE11,'Doctors Data'!$A:$D,4,0)</f>
        <v>Nutrition</v>
      </c>
      <c r="AG11" s="93">
        <v>0.9709049322240364</v>
      </c>
      <c r="AH11" s="93">
        <v>2.9095067775963507E-2</v>
      </c>
    </row>
    <row r="12" spans="1:34" x14ac:dyDescent="0.25">
      <c r="A12" s="4" t="s">
        <v>25</v>
      </c>
      <c r="B12" s="4" t="s">
        <v>37</v>
      </c>
      <c r="C12" s="5" t="s">
        <v>0</v>
      </c>
      <c r="D12" s="5" t="s">
        <v>10</v>
      </c>
      <c r="E12" s="4">
        <v>3</v>
      </c>
      <c r="F12" s="54">
        <v>7.5</v>
      </c>
      <c r="G12" s="54">
        <v>6</v>
      </c>
      <c r="I12" t="s">
        <v>292</v>
      </c>
      <c r="J12" t="s">
        <v>248</v>
      </c>
      <c r="M12" t="s">
        <v>188</v>
      </c>
      <c r="N12" s="79">
        <v>30</v>
      </c>
      <c r="O12" s="105">
        <v>26323.739999999998</v>
      </c>
      <c r="P12" s="112">
        <f t="shared" si="0"/>
        <v>1</v>
      </c>
      <c r="Q12" s="112">
        <f t="shared" si="1"/>
        <v>0</v>
      </c>
      <c r="R12" s="105">
        <f>N12*MTD!$C$3</f>
        <v>7.1999999999999993</v>
      </c>
      <c r="S12" s="105">
        <f>O12*MTD!$C$3</f>
        <v>6317.6975999999995</v>
      </c>
      <c r="T12" s="79" t="s">
        <v>393</v>
      </c>
      <c r="U12" s="79"/>
      <c r="V12" s="105" t="s">
        <v>219</v>
      </c>
      <c r="W12" s="105" t="s">
        <v>219</v>
      </c>
      <c r="Z12" t="s">
        <v>53</v>
      </c>
      <c r="AA12" t="str">
        <f>VLOOKUP(Z12,'Doctors Data'!$A:$D,4,0)</f>
        <v xml:space="preserve"> Prothdontics/ Simple End</v>
      </c>
      <c r="AB12" s="93">
        <v>0.83965427105881685</v>
      </c>
      <c r="AC12" s="93">
        <v>0.16034572894118307</v>
      </c>
      <c r="AE12" t="s">
        <v>497</v>
      </c>
      <c r="AF12" t="str">
        <f>VLOOKUP(AE12,'Doctors Data'!$A:$D,4,0)</f>
        <v>ER</v>
      </c>
      <c r="AG12" s="93">
        <v>0.74699063753901018</v>
      </c>
      <c r="AH12" s="93">
        <v>0.25300936246098976</v>
      </c>
    </row>
    <row r="13" spans="1:34" x14ac:dyDescent="0.25">
      <c r="A13" s="4" t="s">
        <v>28</v>
      </c>
      <c r="B13" s="4" t="s">
        <v>37</v>
      </c>
      <c r="C13" s="5" t="s">
        <v>1</v>
      </c>
      <c r="D13" s="5" t="s">
        <v>15</v>
      </c>
      <c r="E13" s="4">
        <v>2</v>
      </c>
      <c r="F13" s="54">
        <v>7.5</v>
      </c>
      <c r="G13" s="54">
        <v>6</v>
      </c>
      <c r="I13" t="s">
        <v>293</v>
      </c>
      <c r="J13" t="s">
        <v>248</v>
      </c>
      <c r="M13" t="s">
        <v>8</v>
      </c>
      <c r="N13" s="79">
        <v>761</v>
      </c>
      <c r="O13" s="105">
        <v>344601.67999999947</v>
      </c>
      <c r="P13" s="112">
        <f t="shared" si="0"/>
        <v>0.90995820120758353</v>
      </c>
      <c r="Q13" s="112">
        <f t="shared" si="1"/>
        <v>9.0041798792416472E-2</v>
      </c>
      <c r="R13" s="105">
        <f>N13*MTD!$C$3</f>
        <v>182.64</v>
      </c>
      <c r="S13" s="105">
        <f>O13*MTD!$C$3</f>
        <v>82704.40319999987</v>
      </c>
      <c r="T13" s="79" t="s">
        <v>399</v>
      </c>
      <c r="U13" s="79"/>
      <c r="V13" s="105">
        <v>931</v>
      </c>
      <c r="W13" s="79" t="s">
        <v>396</v>
      </c>
      <c r="Z13" t="s">
        <v>32</v>
      </c>
      <c r="AA13" t="str">
        <f>VLOOKUP(Z13,'Doctors Data'!$A:$D,4,0)</f>
        <v>OBE &amp; GYN</v>
      </c>
      <c r="AB13" s="93">
        <v>0.93628845820685547</v>
      </c>
      <c r="AC13" s="93">
        <v>6.3711541793144408E-2</v>
      </c>
      <c r="AE13" t="s">
        <v>167</v>
      </c>
      <c r="AF13" t="str">
        <f>VLOOKUP(AE13,'Doctors Data'!$A:$D,4,0)</f>
        <v>Urology</v>
      </c>
      <c r="AG13" s="93">
        <v>1</v>
      </c>
      <c r="AH13" s="93">
        <v>0</v>
      </c>
    </row>
    <row r="14" spans="1:34" x14ac:dyDescent="0.25">
      <c r="A14" s="4" t="s">
        <v>57</v>
      </c>
      <c r="B14" s="4" t="s">
        <v>37</v>
      </c>
      <c r="C14" s="5" t="s">
        <v>1</v>
      </c>
      <c r="D14" s="5" t="s">
        <v>13</v>
      </c>
      <c r="E14" s="4">
        <v>3</v>
      </c>
      <c r="F14" s="54">
        <v>0</v>
      </c>
      <c r="G14" s="54">
        <v>6</v>
      </c>
      <c r="I14" t="s">
        <v>294</v>
      </c>
      <c r="J14" t="s">
        <v>249</v>
      </c>
      <c r="M14" t="s">
        <v>51</v>
      </c>
      <c r="N14" s="79">
        <v>6</v>
      </c>
      <c r="O14" s="105">
        <v>968</v>
      </c>
      <c r="P14" s="112">
        <f t="shared" si="0"/>
        <v>1</v>
      </c>
      <c r="Q14" s="112">
        <f t="shared" si="1"/>
        <v>0</v>
      </c>
      <c r="R14" s="105">
        <f>N14*MTD!$C$3</f>
        <v>1.44</v>
      </c>
      <c r="S14" s="105">
        <f>O14*MTD!$C$3</f>
        <v>232.32</v>
      </c>
      <c r="T14" s="79" t="s">
        <v>400</v>
      </c>
      <c r="U14" s="79"/>
      <c r="V14" s="105" t="s">
        <v>219</v>
      </c>
      <c r="W14" s="105" t="s">
        <v>219</v>
      </c>
      <c r="Z14" t="s">
        <v>67</v>
      </c>
      <c r="AA14" t="str">
        <f>VLOOKUP(Z14,'Doctors Data'!$A:$D,4,0)</f>
        <v>Nutrition</v>
      </c>
      <c r="AB14" s="93">
        <v>1</v>
      </c>
      <c r="AC14" s="93">
        <v>0</v>
      </c>
      <c r="AE14" t="s">
        <v>91</v>
      </c>
      <c r="AF14" t="str">
        <f>VLOOKUP(AE14,'Doctors Data'!$A:$D,4,0)</f>
        <v>cosmatology</v>
      </c>
      <c r="AG14" s="93">
        <v>1</v>
      </c>
      <c r="AH14" s="93">
        <v>0</v>
      </c>
    </row>
    <row r="15" spans="1:34" x14ac:dyDescent="0.25">
      <c r="A15" s="4" t="s">
        <v>20</v>
      </c>
      <c r="B15" s="4" t="s">
        <v>36</v>
      </c>
      <c r="C15" s="5" t="s">
        <v>0</v>
      </c>
      <c r="D15" s="5" t="s">
        <v>14</v>
      </c>
      <c r="E15" s="4">
        <v>3</v>
      </c>
      <c r="F15" s="54">
        <v>0</v>
      </c>
      <c r="G15" s="54">
        <v>6</v>
      </c>
      <c r="I15" t="s">
        <v>295</v>
      </c>
      <c r="J15" t="s">
        <v>248</v>
      </c>
      <c r="M15" t="s">
        <v>13</v>
      </c>
      <c r="N15" s="79">
        <v>110</v>
      </c>
      <c r="O15" s="105">
        <v>69361.349999999991</v>
      </c>
      <c r="P15" s="112">
        <f t="shared" si="0"/>
        <v>1</v>
      </c>
      <c r="Q15" s="112">
        <f t="shared" si="1"/>
        <v>0</v>
      </c>
      <c r="R15" s="105">
        <f>N15*MTD!$C$3</f>
        <v>26.4</v>
      </c>
      <c r="S15" s="105">
        <f>O15*MTD!$C$3</f>
        <v>16646.723999999998</v>
      </c>
      <c r="T15" s="79" t="s">
        <v>401</v>
      </c>
      <c r="U15" s="79"/>
      <c r="V15" s="105">
        <v>129</v>
      </c>
      <c r="W15" s="79" t="s">
        <v>399</v>
      </c>
      <c r="Z15" t="s">
        <v>432</v>
      </c>
      <c r="AA15" t="e">
        <f>VLOOKUP(Z15,'Doctors Data'!$A:$D,4,0)</f>
        <v>#N/A</v>
      </c>
      <c r="AB15" s="93">
        <v>1</v>
      </c>
      <c r="AC15" s="93">
        <v>0</v>
      </c>
      <c r="AE15" t="s">
        <v>31</v>
      </c>
      <c r="AF15" t="str">
        <f>VLOOKUP(AE15,'Doctors Data'!$A:$D,4,0)</f>
        <v>Internal Medicine</v>
      </c>
      <c r="AG15" s="93">
        <v>0.81265074953840843</v>
      </c>
      <c r="AH15" s="93">
        <v>0.18734925046159159</v>
      </c>
    </row>
    <row r="16" spans="1:34" x14ac:dyDescent="0.25">
      <c r="A16" s="4" t="s">
        <v>68</v>
      </c>
      <c r="B16" s="4" t="s">
        <v>37</v>
      </c>
      <c r="C16" s="5" t="s">
        <v>1</v>
      </c>
      <c r="D16" s="5" t="s">
        <v>85</v>
      </c>
      <c r="E16" s="4">
        <v>2</v>
      </c>
      <c r="F16" s="54">
        <v>7.5</v>
      </c>
      <c r="G16" s="54">
        <v>6</v>
      </c>
      <c r="I16" t="s">
        <v>296</v>
      </c>
      <c r="J16" t="str">
        <f>IF(COUNTIF(I16,"*Cons*")&gt;0,"Examination","")</f>
        <v>Examination</v>
      </c>
      <c r="M16" t="s">
        <v>9</v>
      </c>
      <c r="N16" s="79">
        <v>618</v>
      </c>
      <c r="O16" s="105">
        <v>287097.72000000003</v>
      </c>
      <c r="P16" s="112">
        <f t="shared" si="0"/>
        <v>0.79879119859738468</v>
      </c>
      <c r="Q16" s="112">
        <f t="shared" si="1"/>
        <v>0.20120880140261532</v>
      </c>
      <c r="R16" s="105">
        <f>N16*MTD!$C$3</f>
        <v>148.32</v>
      </c>
      <c r="S16" s="105">
        <f>O16*MTD!$C$3</f>
        <v>68903.452799999999</v>
      </c>
      <c r="T16" s="79" t="s">
        <v>401</v>
      </c>
      <c r="U16" s="79"/>
      <c r="V16" s="105">
        <v>668</v>
      </c>
      <c r="W16" s="79" t="s">
        <v>396</v>
      </c>
      <c r="Z16" t="s">
        <v>167</v>
      </c>
      <c r="AA16" t="str">
        <f>VLOOKUP(Z16,'Doctors Data'!$A:$D,4,0)</f>
        <v>Urology</v>
      </c>
      <c r="AB16" s="93">
        <v>1</v>
      </c>
      <c r="AC16" s="93">
        <v>0</v>
      </c>
      <c r="AE16" t="s">
        <v>89</v>
      </c>
      <c r="AF16" t="str">
        <f>VLOOKUP(AE16,'Doctors Data'!$A:$D,4,0)</f>
        <v>OBE &amp; GYN</v>
      </c>
      <c r="AG16" s="93">
        <v>0</v>
      </c>
      <c r="AH16" s="93">
        <v>1</v>
      </c>
    </row>
    <row r="17" spans="1:34" x14ac:dyDescent="0.25">
      <c r="A17" s="4" t="s">
        <v>30</v>
      </c>
      <c r="B17" s="4" t="s">
        <v>37</v>
      </c>
      <c r="C17" s="5" t="s">
        <v>1</v>
      </c>
      <c r="D17" s="5" t="s">
        <v>7</v>
      </c>
      <c r="E17" s="4">
        <v>4</v>
      </c>
      <c r="F17" s="54">
        <v>7.5</v>
      </c>
      <c r="G17" s="54">
        <v>6</v>
      </c>
      <c r="I17" t="s">
        <v>297</v>
      </c>
      <c r="J17" t="str">
        <f>IF(COUNTIF(I17,"*Cons*")&gt;0,"Examination","")</f>
        <v>Examination</v>
      </c>
      <c r="M17" t="s">
        <v>4</v>
      </c>
      <c r="N17" s="79">
        <v>384</v>
      </c>
      <c r="O17" s="105">
        <v>51988.980000000025</v>
      </c>
      <c r="P17" s="112">
        <f t="shared" si="0"/>
        <v>0.9832054626342478</v>
      </c>
      <c r="Q17" s="112">
        <f t="shared" si="1"/>
        <v>1.6794537365752205E-2</v>
      </c>
      <c r="R17" s="105">
        <f>N17*MTD!$C$3</f>
        <v>92.16</v>
      </c>
      <c r="S17" s="105">
        <f>O17*MTD!$C$3</f>
        <v>12477.355200000005</v>
      </c>
      <c r="T17" s="79" t="s">
        <v>399</v>
      </c>
      <c r="U17" s="79"/>
      <c r="V17" s="105">
        <v>392</v>
      </c>
      <c r="W17" s="79" t="s">
        <v>396</v>
      </c>
      <c r="Z17" t="s">
        <v>91</v>
      </c>
      <c r="AA17" t="str">
        <f>VLOOKUP(Z17,'Doctors Data'!$A:$D,4,0)</f>
        <v>cosmatology</v>
      </c>
      <c r="AB17" s="93">
        <v>1</v>
      </c>
      <c r="AC17" s="93">
        <v>0</v>
      </c>
      <c r="AE17" t="s">
        <v>221</v>
      </c>
      <c r="AF17" t="str">
        <f>VLOOKUP(AE17,'Doctors Data'!$A:$D,4,0)</f>
        <v>cosmatology</v>
      </c>
      <c r="AG17" s="93">
        <v>1</v>
      </c>
      <c r="AH17" s="93">
        <v>0</v>
      </c>
    </row>
    <row r="18" spans="1:34" x14ac:dyDescent="0.25">
      <c r="A18" s="4" t="s">
        <v>33</v>
      </c>
      <c r="B18" s="4" t="s">
        <v>37</v>
      </c>
      <c r="C18" s="5" t="s">
        <v>1</v>
      </c>
      <c r="D18" s="5" t="s">
        <v>5</v>
      </c>
      <c r="E18" s="4">
        <v>3</v>
      </c>
      <c r="F18" s="54">
        <v>7.5</v>
      </c>
      <c r="G18" s="54">
        <v>6</v>
      </c>
      <c r="I18" t="s">
        <v>298</v>
      </c>
      <c r="J18" t="str">
        <f>IF(COUNTIF(I18,"*Cons*")&gt;0,"Examination","")</f>
        <v>Examination</v>
      </c>
      <c r="M18" t="s">
        <v>15</v>
      </c>
      <c r="N18" s="79">
        <v>176</v>
      </c>
      <c r="O18" s="105">
        <v>197597.94000000061</v>
      </c>
      <c r="P18" s="112">
        <f t="shared" si="0"/>
        <v>0.89965689983877994</v>
      </c>
      <c r="Q18" s="112">
        <f t="shared" si="1"/>
        <v>0.10034310016122006</v>
      </c>
      <c r="R18" s="105">
        <f>N18*MTD!$C$3</f>
        <v>42.239999999999995</v>
      </c>
      <c r="S18" s="105">
        <f>O18*MTD!$C$3</f>
        <v>47423.505600000142</v>
      </c>
      <c r="T18" s="79" t="s">
        <v>401</v>
      </c>
      <c r="U18" s="79"/>
      <c r="V18" s="105">
        <v>194</v>
      </c>
      <c r="W18" s="79" t="s">
        <v>396</v>
      </c>
      <c r="Z18" t="s">
        <v>31</v>
      </c>
      <c r="AA18" t="str">
        <f>VLOOKUP(Z18,'Doctors Data'!$A:$D,4,0)</f>
        <v>Internal Medicine</v>
      </c>
      <c r="AB18" s="93">
        <v>0.88516833489816837</v>
      </c>
      <c r="AC18" s="93">
        <v>0.11483166510183165</v>
      </c>
      <c r="AE18" t="s">
        <v>227</v>
      </c>
      <c r="AF18" t="str">
        <f>VLOOKUP(AE18,'Doctors Data'!$A:$D,4,0)</f>
        <v>ER</v>
      </c>
      <c r="AG18" s="93">
        <v>0.95675761700146555</v>
      </c>
      <c r="AH18" s="93">
        <v>4.3242382998534439E-2</v>
      </c>
    </row>
    <row r="19" spans="1:34" x14ac:dyDescent="0.25">
      <c r="A19" s="4" t="s">
        <v>72</v>
      </c>
      <c r="B19" s="4" t="s">
        <v>37</v>
      </c>
      <c r="C19" s="5" t="s">
        <v>0</v>
      </c>
      <c r="D19" s="5" t="s">
        <v>6</v>
      </c>
      <c r="E19" s="4">
        <v>1</v>
      </c>
      <c r="F19" s="54">
        <v>7.5</v>
      </c>
      <c r="G19" s="54">
        <v>6</v>
      </c>
      <c r="I19" t="s">
        <v>299</v>
      </c>
      <c r="J19" t="s">
        <v>248</v>
      </c>
      <c r="M19" t="s">
        <v>10</v>
      </c>
      <c r="N19" s="79">
        <v>298</v>
      </c>
      <c r="O19" s="105">
        <v>136506.49000000005</v>
      </c>
      <c r="P19" s="112">
        <f t="shared" si="0"/>
        <v>0.89633885846843886</v>
      </c>
      <c r="Q19" s="112">
        <f t="shared" si="1"/>
        <v>0.10366114153156114</v>
      </c>
      <c r="R19" s="105">
        <f>N19*MTD!$C$3</f>
        <v>71.52</v>
      </c>
      <c r="S19" s="105">
        <f>O19*MTD!$C$3</f>
        <v>32761.557600000011</v>
      </c>
      <c r="T19" s="79" t="s">
        <v>402</v>
      </c>
      <c r="U19" s="79"/>
      <c r="V19" s="105">
        <v>358</v>
      </c>
      <c r="W19" s="79" t="s">
        <v>395</v>
      </c>
      <c r="Z19" t="s">
        <v>89</v>
      </c>
      <c r="AA19" t="str">
        <f>VLOOKUP(Z19,'Doctors Data'!$A:$D,4,0)</f>
        <v>OBE &amp; GYN</v>
      </c>
      <c r="AB19" s="93">
        <v>0.48487578953521354</v>
      </c>
      <c r="AC19" s="93">
        <v>0.5151242104647864</v>
      </c>
      <c r="AE19" t="s">
        <v>145</v>
      </c>
      <c r="AF19" t="str">
        <f>VLOOKUP(AE19,'Doctors Data'!$A:$D,4,0)</f>
        <v>Screening &amp; Scaling</v>
      </c>
      <c r="AG19" s="93">
        <v>1</v>
      </c>
      <c r="AH19" s="93">
        <v>0</v>
      </c>
    </row>
    <row r="20" spans="1:34" x14ac:dyDescent="0.25">
      <c r="A20" s="4" t="s">
        <v>61</v>
      </c>
      <c r="B20" s="4" t="s">
        <v>37</v>
      </c>
      <c r="C20" s="5" t="s">
        <v>0</v>
      </c>
      <c r="D20" s="5" t="s">
        <v>51</v>
      </c>
      <c r="E20" s="4">
        <v>0</v>
      </c>
      <c r="F20" s="54">
        <v>7.5</v>
      </c>
      <c r="G20" s="54">
        <v>6</v>
      </c>
      <c r="I20" t="s">
        <v>300</v>
      </c>
      <c r="J20" t="str">
        <f>IF(COUNTIF(I20,"*Cons*")&gt;0,"Examination","")</f>
        <v>Examination</v>
      </c>
      <c r="M20" t="s">
        <v>11</v>
      </c>
      <c r="N20" s="79">
        <v>544</v>
      </c>
      <c r="O20" s="105">
        <v>198030.51000000013</v>
      </c>
      <c r="P20" s="112">
        <f t="shared" si="0"/>
        <v>0.88046678242258647</v>
      </c>
      <c r="Q20" s="112">
        <f t="shared" si="1"/>
        <v>0.11953321757741353</v>
      </c>
      <c r="R20" s="105">
        <f>N20*MTD!$C$3</f>
        <v>130.56</v>
      </c>
      <c r="S20" s="105">
        <f>O20*MTD!$C$3</f>
        <v>47527.322400000026</v>
      </c>
      <c r="T20" s="79" t="s">
        <v>393</v>
      </c>
      <c r="U20" s="79"/>
      <c r="V20" s="105" t="s">
        <v>219</v>
      </c>
      <c r="W20" s="105" t="s">
        <v>219</v>
      </c>
      <c r="Z20" t="s">
        <v>221</v>
      </c>
      <c r="AA20" t="str">
        <f>VLOOKUP(Z20,'Doctors Data'!$A:$D,4,0)</f>
        <v>cosmatology</v>
      </c>
      <c r="AB20" s="93">
        <v>1</v>
      </c>
      <c r="AC20" s="93">
        <v>0</v>
      </c>
      <c r="AE20" t="s">
        <v>226</v>
      </c>
      <c r="AF20" t="str">
        <f>VLOOKUP(AE20,'Doctors Data'!$A:$D,4,0)</f>
        <v>Dermatology</v>
      </c>
      <c r="AG20" s="93">
        <v>1</v>
      </c>
      <c r="AH20" s="93">
        <v>0</v>
      </c>
    </row>
    <row r="21" spans="1:34" x14ac:dyDescent="0.25">
      <c r="A21" s="4" t="s">
        <v>18</v>
      </c>
      <c r="B21" s="4" t="s">
        <v>37</v>
      </c>
      <c r="C21" s="5" t="s">
        <v>0</v>
      </c>
      <c r="D21" s="5" t="s">
        <v>38</v>
      </c>
      <c r="E21" s="4">
        <v>2</v>
      </c>
      <c r="F21" s="54">
        <v>7.5</v>
      </c>
      <c r="G21" s="54">
        <v>6</v>
      </c>
      <c r="I21" t="s">
        <v>301</v>
      </c>
      <c r="J21" t="str">
        <f>IF(COUNTIF(I21,"*Cons*")&gt;0,"Examination","")</f>
        <v>Examination</v>
      </c>
      <c r="M21" t="s">
        <v>5</v>
      </c>
      <c r="N21" s="79">
        <v>98</v>
      </c>
      <c r="O21" s="105">
        <v>45301.200000000004</v>
      </c>
      <c r="P21" s="112">
        <f t="shared" si="0"/>
        <v>0.6476194815955213</v>
      </c>
      <c r="Q21" s="112">
        <f t="shared" si="1"/>
        <v>0.3523805184044787</v>
      </c>
      <c r="R21" s="105">
        <f>N21*MTD!$C$3</f>
        <v>23.52</v>
      </c>
      <c r="S21" s="105">
        <f>O21*MTD!$C$3</f>
        <v>10872.288</v>
      </c>
      <c r="T21" s="79" t="s">
        <v>398</v>
      </c>
      <c r="U21" s="79"/>
      <c r="V21" s="105">
        <v>113</v>
      </c>
      <c r="W21" s="79" t="s">
        <v>399</v>
      </c>
      <c r="Z21" t="s">
        <v>169</v>
      </c>
      <c r="AA21" t="e">
        <f>VLOOKUP(Z21,'Doctors Data'!$A:$D,4,0)</f>
        <v>#N/A</v>
      </c>
      <c r="AB21" s="93">
        <v>1</v>
      </c>
      <c r="AC21" s="93">
        <v>0</v>
      </c>
      <c r="AE21" t="s">
        <v>25</v>
      </c>
      <c r="AF21" t="str">
        <f>VLOOKUP(AE21,'Doctors Data'!$A:$D,4,0)</f>
        <v>Orthopedics</v>
      </c>
      <c r="AG21" s="93">
        <v>0.71380918368232893</v>
      </c>
      <c r="AH21" s="93">
        <v>0.28619081631767113</v>
      </c>
    </row>
    <row r="22" spans="1:34" x14ac:dyDescent="0.25">
      <c r="A22" s="4" t="s">
        <v>43</v>
      </c>
      <c r="B22" s="4" t="s">
        <v>37</v>
      </c>
      <c r="C22" s="5" t="s">
        <v>0</v>
      </c>
      <c r="D22" s="5" t="s">
        <v>8</v>
      </c>
      <c r="E22" s="4">
        <v>3</v>
      </c>
      <c r="F22" s="54">
        <v>7.5</v>
      </c>
      <c r="G22" s="54">
        <v>6</v>
      </c>
      <c r="I22" t="s">
        <v>302</v>
      </c>
      <c r="J22" t="s">
        <v>248</v>
      </c>
      <c r="M22" t="s">
        <v>6</v>
      </c>
      <c r="N22" s="79">
        <v>78</v>
      </c>
      <c r="O22" s="105">
        <v>4960</v>
      </c>
      <c r="P22" s="112">
        <f t="shared" si="0"/>
        <v>1</v>
      </c>
      <c r="Q22" s="112">
        <f t="shared" si="1"/>
        <v>0</v>
      </c>
      <c r="R22" s="105">
        <f>N22*MTD!$C$3</f>
        <v>18.72</v>
      </c>
      <c r="S22" s="105">
        <f>O22*MTD!$C$3</f>
        <v>1190.3999999999999</v>
      </c>
      <c r="T22" s="79" t="s">
        <v>392</v>
      </c>
      <c r="U22" s="79"/>
      <c r="V22" s="105">
        <v>124</v>
      </c>
      <c r="W22" s="79" t="s">
        <v>394</v>
      </c>
      <c r="Z22" t="s">
        <v>227</v>
      </c>
      <c r="AA22" t="str">
        <f>VLOOKUP(Z22,'Doctors Data'!$A:$D,4,0)</f>
        <v>ER</v>
      </c>
      <c r="AB22" s="93">
        <v>1</v>
      </c>
      <c r="AC22" s="93">
        <v>0</v>
      </c>
      <c r="AE22" t="s">
        <v>28</v>
      </c>
      <c r="AF22" t="str">
        <f>VLOOKUP(AE22,'Doctors Data'!$A:$D,4,0)</f>
        <v>Oral Surgery</v>
      </c>
      <c r="AG22" s="93">
        <v>0.79361338387101354</v>
      </c>
      <c r="AH22" s="93">
        <v>0.20638661612898637</v>
      </c>
    </row>
    <row r="23" spans="1:34" x14ac:dyDescent="0.25">
      <c r="A23" s="4" t="s">
        <v>75</v>
      </c>
      <c r="B23" s="4" t="s">
        <v>37</v>
      </c>
      <c r="C23" s="5" t="s">
        <v>1</v>
      </c>
      <c r="D23" s="5" t="s">
        <v>74</v>
      </c>
      <c r="E23" s="4">
        <v>0</v>
      </c>
      <c r="F23" s="54">
        <v>0</v>
      </c>
      <c r="G23" s="54">
        <v>6</v>
      </c>
      <c r="I23" t="s">
        <v>303</v>
      </c>
      <c r="J23" t="str">
        <f>IF(COUNTIF(I23,"*Cons*")&gt;0,"Examination","")</f>
        <v>Examination</v>
      </c>
      <c r="M23" t="s">
        <v>87</v>
      </c>
      <c r="N23" s="79">
        <v>28</v>
      </c>
      <c r="O23" s="105">
        <v>31012.76999999999</v>
      </c>
      <c r="P23" s="112">
        <f t="shared" si="0"/>
        <v>0.8302141319687697</v>
      </c>
      <c r="Q23" s="112">
        <f t="shared" si="1"/>
        <v>0.1697858680312303</v>
      </c>
      <c r="R23" s="105">
        <f>N23*MTD!$C$3</f>
        <v>6.72</v>
      </c>
      <c r="S23" s="105">
        <f>O23*MTD!$C$3</f>
        <v>7443.0647999999974</v>
      </c>
      <c r="T23" s="79" t="s">
        <v>394</v>
      </c>
      <c r="U23" s="79"/>
      <c r="V23" s="105">
        <v>32</v>
      </c>
      <c r="W23" s="79" t="s">
        <v>392</v>
      </c>
      <c r="Z23" t="s">
        <v>145</v>
      </c>
      <c r="AA23" t="str">
        <f>VLOOKUP(Z23,'Doctors Data'!$A:$D,4,0)</f>
        <v>Screening &amp; Scaling</v>
      </c>
      <c r="AB23" s="93">
        <v>1</v>
      </c>
      <c r="AC23" s="93">
        <v>0</v>
      </c>
      <c r="AE23" t="s">
        <v>73</v>
      </c>
      <c r="AF23" t="str">
        <f>VLOOKUP(AE23,'Doctors Data'!$A:$D,4,0)</f>
        <v>Home Care</v>
      </c>
      <c r="AG23" s="93">
        <v>1</v>
      </c>
      <c r="AH23" s="93">
        <v>0</v>
      </c>
    </row>
    <row r="24" spans="1:34" x14ac:dyDescent="0.25">
      <c r="A24" s="4" t="s">
        <v>26</v>
      </c>
      <c r="B24" s="4" t="s">
        <v>37</v>
      </c>
      <c r="C24" s="5" t="s">
        <v>0</v>
      </c>
      <c r="D24" s="5" t="s">
        <v>11</v>
      </c>
      <c r="E24" s="4">
        <v>3</v>
      </c>
      <c r="F24" s="54">
        <v>7.5</v>
      </c>
      <c r="G24" s="54">
        <v>6</v>
      </c>
      <c r="I24" t="s">
        <v>304</v>
      </c>
      <c r="J24" t="str">
        <f>IF(COUNTIF(I24,"*Cons*")&gt;0,"Examination","")</f>
        <v>Examination</v>
      </c>
      <c r="M24" t="s">
        <v>186</v>
      </c>
      <c r="N24" s="79">
        <v>45</v>
      </c>
      <c r="O24" s="105">
        <v>12928.320000000002</v>
      </c>
      <c r="P24" s="112">
        <f t="shared" si="0"/>
        <v>1</v>
      </c>
      <c r="Q24" s="112">
        <f t="shared" si="1"/>
        <v>0</v>
      </c>
      <c r="R24" s="105">
        <f>N24*MTD!$C$3</f>
        <v>10.799999999999999</v>
      </c>
      <c r="S24" s="105">
        <f>O24*MTD!$C$3</f>
        <v>3102.7968000000001</v>
      </c>
      <c r="T24" s="79" t="s">
        <v>396</v>
      </c>
      <c r="U24" s="79"/>
      <c r="V24" s="105" t="s">
        <v>219</v>
      </c>
      <c r="W24" s="105" t="s">
        <v>219</v>
      </c>
      <c r="Z24" t="s">
        <v>226</v>
      </c>
      <c r="AA24" t="str">
        <f>VLOOKUP(Z24,'Doctors Data'!$A:$D,4,0)</f>
        <v>Dermatology</v>
      </c>
      <c r="AB24" s="93">
        <v>1</v>
      </c>
      <c r="AC24" s="93">
        <v>0</v>
      </c>
      <c r="AE24" t="s">
        <v>232</v>
      </c>
      <c r="AF24" t="str">
        <f>VLOOKUP(AE24,'Doctors Data'!$A:$D,4,0)</f>
        <v>Neurology</v>
      </c>
      <c r="AG24" s="93">
        <v>0.9909609736344891</v>
      </c>
      <c r="AH24" s="93">
        <v>9.0390263655108685E-3</v>
      </c>
    </row>
    <row r="25" spans="1:34" x14ac:dyDescent="0.25">
      <c r="A25" s="4" t="s">
        <v>65</v>
      </c>
      <c r="B25" s="4" t="s">
        <v>37</v>
      </c>
      <c r="C25" s="5" t="s">
        <v>1</v>
      </c>
      <c r="D25" s="5" t="s">
        <v>10</v>
      </c>
      <c r="E25" s="4">
        <v>3</v>
      </c>
      <c r="F25" s="54">
        <v>7.5</v>
      </c>
      <c r="G25" s="54">
        <v>6</v>
      </c>
      <c r="I25" t="s">
        <v>265</v>
      </c>
      <c r="J25" t="str">
        <f>IF(COUNTIF(I25,"*Cons*")&gt;0,"Examination","")</f>
        <v>Examination</v>
      </c>
      <c r="M25" t="s">
        <v>185</v>
      </c>
      <c r="N25" s="79">
        <v>2</v>
      </c>
      <c r="O25" s="105">
        <v>602.5</v>
      </c>
      <c r="P25" s="112">
        <f t="shared" si="0"/>
        <v>1</v>
      </c>
      <c r="Q25" s="112">
        <f t="shared" si="1"/>
        <v>0</v>
      </c>
      <c r="R25" s="105">
        <f>N25*MTD!$C$3</f>
        <v>0.48</v>
      </c>
      <c r="S25" s="105">
        <f>O25*MTD!$C$3</f>
        <v>144.6</v>
      </c>
      <c r="T25" s="79" t="s">
        <v>406</v>
      </c>
      <c r="U25" s="79"/>
      <c r="V25" s="105" t="s">
        <v>219</v>
      </c>
      <c r="W25" s="105" t="s">
        <v>219</v>
      </c>
      <c r="Z25" t="s">
        <v>25</v>
      </c>
      <c r="AA25" t="str">
        <f>VLOOKUP(Z25,'Doctors Data'!$A:$D,4,0)</f>
        <v>Orthopedics</v>
      </c>
      <c r="AB25" s="93">
        <v>0.73191435121969772</v>
      </c>
      <c r="AC25" s="93">
        <v>0.26808564878030239</v>
      </c>
      <c r="AE25" t="s">
        <v>57</v>
      </c>
      <c r="AF25" t="str">
        <f>VLOOKUP(AE25,'Doctors Data'!$A:$D,4,0)</f>
        <v>Nutrition</v>
      </c>
      <c r="AG25" s="93">
        <v>1</v>
      </c>
      <c r="AH25" s="93">
        <v>0</v>
      </c>
    </row>
    <row r="26" spans="1:34" x14ac:dyDescent="0.25">
      <c r="A26" s="4" t="s">
        <v>56</v>
      </c>
      <c r="B26" s="4" t="s">
        <v>37</v>
      </c>
      <c r="C26" s="5" t="s">
        <v>0</v>
      </c>
      <c r="D26" s="5" t="s">
        <v>15</v>
      </c>
      <c r="E26" s="4">
        <v>2</v>
      </c>
      <c r="F26" s="54">
        <v>7.5</v>
      </c>
      <c r="G26" s="54">
        <v>6</v>
      </c>
      <c r="I26" t="s">
        <v>305</v>
      </c>
      <c r="J26" t="s">
        <v>248</v>
      </c>
      <c r="M26" t="s">
        <v>403</v>
      </c>
      <c r="N26" s="79">
        <v>5</v>
      </c>
      <c r="O26" s="105">
        <v>170</v>
      </c>
      <c r="P26" s="112">
        <f t="shared" si="0"/>
        <v>1</v>
      </c>
      <c r="Q26" s="112">
        <f t="shared" si="1"/>
        <v>0</v>
      </c>
      <c r="R26" s="105">
        <f>N26*MTD!$C$3</f>
        <v>1.2</v>
      </c>
      <c r="S26" s="105">
        <f>O26*MTD!$C$3</f>
        <v>40.799999999999997</v>
      </c>
      <c r="T26" s="79" t="s">
        <v>393</v>
      </c>
      <c r="U26" s="79"/>
      <c r="V26" s="105" t="s">
        <v>219</v>
      </c>
      <c r="W26" s="105" t="s">
        <v>219</v>
      </c>
      <c r="Z26" t="s">
        <v>28</v>
      </c>
      <c r="AA26" t="str">
        <f>VLOOKUP(Z26,'Doctors Data'!$A:$D,4,0)</f>
        <v>Oral Surgery</v>
      </c>
      <c r="AB26" s="93">
        <v>0.88729505914433615</v>
      </c>
      <c r="AC26" s="93">
        <v>0.11270494085566399</v>
      </c>
      <c r="AE26" t="s">
        <v>59</v>
      </c>
      <c r="AF26" t="str">
        <f>VLOOKUP(AE26,'Doctors Data'!$A:$D,4,0)</f>
        <v>ER</v>
      </c>
      <c r="AG26" s="93">
        <v>1</v>
      </c>
      <c r="AH26" s="93">
        <v>0</v>
      </c>
    </row>
    <row r="27" spans="1:34" x14ac:dyDescent="0.25">
      <c r="A27" s="4" t="s">
        <v>63</v>
      </c>
      <c r="B27" s="4" t="s">
        <v>37</v>
      </c>
      <c r="C27" s="5" t="s">
        <v>1</v>
      </c>
      <c r="D27" s="5" t="s">
        <v>49</v>
      </c>
      <c r="E27" s="4">
        <v>1.5</v>
      </c>
      <c r="F27" s="54">
        <v>7.5</v>
      </c>
      <c r="G27" s="54">
        <v>6</v>
      </c>
      <c r="I27" t="s">
        <v>306</v>
      </c>
      <c r="J27" t="s">
        <v>248</v>
      </c>
      <c r="M27" t="s">
        <v>12</v>
      </c>
      <c r="N27" s="79">
        <v>493</v>
      </c>
      <c r="O27" s="105">
        <v>238909.09</v>
      </c>
      <c r="P27" s="112">
        <f t="shared" si="0"/>
        <v>0.99354134022021456</v>
      </c>
      <c r="Q27" s="112">
        <f t="shared" si="1"/>
        <v>6.4586597797854362E-3</v>
      </c>
      <c r="R27" s="105">
        <f>N27*MTD!$C$3</f>
        <v>118.32</v>
      </c>
      <c r="S27" s="105">
        <f>O27*MTD!$C$3</f>
        <v>57338.181599999996</v>
      </c>
      <c r="T27" s="79" t="s">
        <v>396</v>
      </c>
      <c r="U27" s="79"/>
      <c r="V27" s="105" t="s">
        <v>219</v>
      </c>
      <c r="W27" s="105" t="s">
        <v>219</v>
      </c>
      <c r="Z27" t="s">
        <v>73</v>
      </c>
      <c r="AA27" t="str">
        <f>VLOOKUP(Z27,'Doctors Data'!$A:$D,4,0)</f>
        <v>Home Care</v>
      </c>
      <c r="AB27" s="93">
        <v>1</v>
      </c>
      <c r="AC27" s="93">
        <v>0</v>
      </c>
      <c r="AE27" t="s">
        <v>20</v>
      </c>
      <c r="AF27" t="str">
        <f>VLOOKUP(AE27,'Doctors Data'!$A:$D,4,0)</f>
        <v>External Doctor</v>
      </c>
      <c r="AG27" s="93">
        <v>0.99852239159655976</v>
      </c>
      <c r="AH27" s="93">
        <v>1.477608403440162E-3</v>
      </c>
    </row>
    <row r="28" spans="1:34" x14ac:dyDescent="0.25">
      <c r="A28" s="4" t="s">
        <v>47</v>
      </c>
      <c r="B28" s="4" t="s">
        <v>37</v>
      </c>
      <c r="C28" s="5" t="s">
        <v>1</v>
      </c>
      <c r="D28" s="5" t="s">
        <v>4</v>
      </c>
      <c r="E28" s="4">
        <v>3</v>
      </c>
      <c r="F28" s="54">
        <v>7.5</v>
      </c>
      <c r="G28" s="54">
        <v>6</v>
      </c>
      <c r="I28" t="s">
        <v>307</v>
      </c>
      <c r="J28" t="s">
        <v>248</v>
      </c>
      <c r="M28" t="s">
        <v>85</v>
      </c>
      <c r="P28" s="112">
        <f t="shared" ref="P28:P33" si="2">IFERROR(AVERAGEIFS(AB:AB,$AA:$AA,$M28),1)</f>
        <v>0.84123379458196468</v>
      </c>
      <c r="Q28" s="112">
        <f t="shared" ref="Q28:Q33" si="3">1-P28</f>
        <v>0.15876620541803532</v>
      </c>
      <c r="Z28" t="s">
        <v>433</v>
      </c>
      <c r="AA28" t="e">
        <f>VLOOKUP(Z28,'Doctors Data'!$A:$D,4,0)</f>
        <v>#N/A</v>
      </c>
      <c r="AB28" s="93">
        <v>0</v>
      </c>
      <c r="AC28" s="93">
        <v>1</v>
      </c>
      <c r="AE28" t="s">
        <v>68</v>
      </c>
      <c r="AF28" t="str">
        <f>VLOOKUP(AE28,'Doctors Data'!$A:$D,4,0)</f>
        <v>Screening &amp; Scaling</v>
      </c>
      <c r="AG28" s="93">
        <v>0.62643368333428284</v>
      </c>
      <c r="AH28" s="93">
        <v>0.3735663166657171</v>
      </c>
    </row>
    <row r="29" spans="1:34" x14ac:dyDescent="0.25">
      <c r="A29" s="4" t="s">
        <v>54</v>
      </c>
      <c r="B29" s="4" t="s">
        <v>37</v>
      </c>
      <c r="C29" s="5" t="s">
        <v>0</v>
      </c>
      <c r="D29" s="5" t="s">
        <v>41</v>
      </c>
      <c r="E29" s="4">
        <v>3</v>
      </c>
      <c r="F29" s="54">
        <v>7.5</v>
      </c>
      <c r="G29" s="54">
        <v>6</v>
      </c>
      <c r="I29" t="s">
        <v>308</v>
      </c>
      <c r="J29" t="str">
        <f>IF(COUNTIF(I29,"*Cons*")&gt;0,"Examination","")</f>
        <v>Examination</v>
      </c>
      <c r="M29" t="s">
        <v>86</v>
      </c>
      <c r="P29" s="112">
        <f t="shared" si="2"/>
        <v>0.83965427105881685</v>
      </c>
      <c r="Q29" s="112">
        <f t="shared" si="3"/>
        <v>0.16034572894118315</v>
      </c>
      <c r="Z29" t="s">
        <v>232</v>
      </c>
      <c r="AA29" t="str">
        <f>VLOOKUP(Z29,'Doctors Data'!$A:$D,4,0)</f>
        <v>Neurology</v>
      </c>
      <c r="AB29" s="93">
        <v>0.97358898049604115</v>
      </c>
      <c r="AC29" s="93">
        <v>2.6411019503958813E-2</v>
      </c>
      <c r="AE29" t="s">
        <v>225</v>
      </c>
      <c r="AF29" t="str">
        <f>VLOOKUP(AE29,'Doctors Data'!$A:$D,4,0)</f>
        <v>Dermatology</v>
      </c>
      <c r="AG29" s="93">
        <v>1</v>
      </c>
      <c r="AH29" s="93">
        <v>0</v>
      </c>
    </row>
    <row r="30" spans="1:34" x14ac:dyDescent="0.25">
      <c r="A30" s="4" t="s">
        <v>27</v>
      </c>
      <c r="B30" s="4" t="s">
        <v>37</v>
      </c>
      <c r="C30" s="5" t="s">
        <v>0</v>
      </c>
      <c r="D30" s="5" t="s">
        <v>12</v>
      </c>
      <c r="E30" s="4">
        <v>3</v>
      </c>
      <c r="F30" s="54">
        <v>7.5</v>
      </c>
      <c r="G30" s="54">
        <v>6</v>
      </c>
      <c r="I30" t="s">
        <v>309</v>
      </c>
      <c r="J30" t="s">
        <v>248</v>
      </c>
      <c r="M30" t="s">
        <v>168</v>
      </c>
      <c r="P30" s="112">
        <f t="shared" si="2"/>
        <v>0.97358898049604115</v>
      </c>
      <c r="Q30" s="112">
        <f t="shared" si="3"/>
        <v>2.6411019503958855E-2</v>
      </c>
      <c r="Z30" t="s">
        <v>170</v>
      </c>
      <c r="AA30" t="e">
        <f>VLOOKUP(Z30,'Doctors Data'!$A:$D,4,0)</f>
        <v>#N/A</v>
      </c>
      <c r="AB30" s="93">
        <v>0.88140305829510313</v>
      </c>
      <c r="AC30" s="93">
        <v>0.11859694170489692</v>
      </c>
      <c r="AE30" t="s">
        <v>30</v>
      </c>
      <c r="AF30" t="str">
        <f>VLOOKUP(AE30,'Doctors Data'!$A:$D,4,0)</f>
        <v>Dermatology</v>
      </c>
      <c r="AG30" s="93">
        <v>0.96904376650619939</v>
      </c>
      <c r="AH30" s="93">
        <v>3.095623349380059E-2</v>
      </c>
    </row>
    <row r="31" spans="1:34" x14ac:dyDescent="0.25">
      <c r="A31" s="4" t="s">
        <v>23</v>
      </c>
      <c r="B31" s="4" t="s">
        <v>37</v>
      </c>
      <c r="C31" s="5" t="s">
        <v>0</v>
      </c>
      <c r="D31" s="5" t="s">
        <v>8</v>
      </c>
      <c r="E31" s="4">
        <v>3</v>
      </c>
      <c r="F31" s="54">
        <v>7.5</v>
      </c>
      <c r="G31" s="54">
        <v>6</v>
      </c>
      <c r="I31" t="s">
        <v>310</v>
      </c>
      <c r="J31" t="s">
        <v>248</v>
      </c>
      <c r="M31" t="s">
        <v>14</v>
      </c>
      <c r="P31" s="112">
        <f t="shared" si="2"/>
        <v>0.99868552452439752</v>
      </c>
      <c r="Q31" s="112">
        <f t="shared" si="3"/>
        <v>1.3144754756024835E-3</v>
      </c>
      <c r="Z31" t="s">
        <v>57</v>
      </c>
      <c r="AA31" t="str">
        <f>VLOOKUP(Z31,'Doctors Data'!$A:$D,4,0)</f>
        <v>Nutrition</v>
      </c>
      <c r="AB31" s="93">
        <v>1</v>
      </c>
      <c r="AC31" s="93">
        <v>0</v>
      </c>
      <c r="AE31" t="s">
        <v>33</v>
      </c>
      <c r="AF31" t="str">
        <f>VLOOKUP(AE31,'Doctors Data'!$A:$D,4,0)</f>
        <v>Phonatics</v>
      </c>
      <c r="AG31" s="93">
        <v>0.69134490256741721</v>
      </c>
      <c r="AH31" s="93">
        <v>0.3086550974325829</v>
      </c>
    </row>
    <row r="32" spans="1:34" x14ac:dyDescent="0.25">
      <c r="A32" s="4" t="s">
        <v>24</v>
      </c>
      <c r="B32" s="4" t="s">
        <v>37</v>
      </c>
      <c r="C32" s="5" t="s">
        <v>0</v>
      </c>
      <c r="D32" s="5" t="s">
        <v>9</v>
      </c>
      <c r="E32" s="4">
        <v>3</v>
      </c>
      <c r="F32" s="54">
        <v>7.5</v>
      </c>
      <c r="G32" s="54">
        <v>6</v>
      </c>
      <c r="I32" t="s">
        <v>311</v>
      </c>
      <c r="J32" t="s">
        <v>248</v>
      </c>
      <c r="M32" t="s">
        <v>50</v>
      </c>
      <c r="P32" s="112">
        <f t="shared" si="2"/>
        <v>1</v>
      </c>
      <c r="Q32" s="112">
        <f t="shared" si="3"/>
        <v>0</v>
      </c>
      <c r="Z32" t="s">
        <v>173</v>
      </c>
      <c r="AA32" t="e">
        <f>VLOOKUP(Z32,'Doctors Data'!$A:$D,4,0)</f>
        <v>#N/A</v>
      </c>
      <c r="AB32" s="93">
        <v>0.97385265794112919</v>
      </c>
      <c r="AC32" s="93">
        <v>2.6147342058870891E-2</v>
      </c>
      <c r="AE32" t="s">
        <v>70</v>
      </c>
      <c r="AF32" t="str">
        <f>VLOOKUP(AE32,'Doctors Data'!$A:$D,4,0)</f>
        <v>Home Care</v>
      </c>
      <c r="AG32" s="93">
        <v>1</v>
      </c>
      <c r="AH32" s="93">
        <v>0</v>
      </c>
    </row>
    <row r="33" spans="1:34" x14ac:dyDescent="0.25">
      <c r="A33" s="4" t="s">
        <v>83</v>
      </c>
      <c r="B33" s="4" t="s">
        <v>37</v>
      </c>
      <c r="C33" s="5" t="s">
        <v>1</v>
      </c>
      <c r="D33" s="5" t="s">
        <v>49</v>
      </c>
      <c r="E33" s="4">
        <v>2</v>
      </c>
      <c r="F33" s="54">
        <v>7.5</v>
      </c>
      <c r="G33" s="54">
        <v>6</v>
      </c>
      <c r="I33" t="s">
        <v>312</v>
      </c>
      <c r="J33" t="s">
        <v>248</v>
      </c>
      <c r="M33" t="s">
        <v>44</v>
      </c>
      <c r="P33" s="112">
        <f t="shared" si="2"/>
        <v>0.85468646182271746</v>
      </c>
      <c r="Q33" s="112">
        <f t="shared" si="3"/>
        <v>0.14531353817728254</v>
      </c>
      <c r="Z33" t="s">
        <v>59</v>
      </c>
      <c r="AA33" t="str">
        <f>VLOOKUP(Z33,'Doctors Data'!$A:$D,4,0)</f>
        <v>ER</v>
      </c>
      <c r="AB33" s="93">
        <v>1</v>
      </c>
      <c r="AC33" s="93">
        <v>0</v>
      </c>
      <c r="AE33" t="s">
        <v>72</v>
      </c>
      <c r="AF33" t="str">
        <f>VLOOKUP(AE33,'Doctors Data'!$A:$D,4,0)</f>
        <v>Physiotherapy</v>
      </c>
      <c r="AG33" s="93">
        <v>1</v>
      </c>
      <c r="AH33" s="93">
        <v>0</v>
      </c>
    </row>
    <row r="34" spans="1:34" x14ac:dyDescent="0.25">
      <c r="A34" s="4" t="s">
        <v>81</v>
      </c>
      <c r="B34" s="4" t="s">
        <v>37</v>
      </c>
      <c r="C34" s="5" t="s">
        <v>1</v>
      </c>
      <c r="D34" s="5" t="s">
        <v>87</v>
      </c>
      <c r="E34" s="4">
        <v>1.5</v>
      </c>
      <c r="F34" s="54">
        <v>7.5</v>
      </c>
      <c r="G34" s="54">
        <v>6</v>
      </c>
      <c r="I34" t="s">
        <v>313</v>
      </c>
      <c r="J34" t="str">
        <f>IF(COUNTIF(I34,"*Cons*")&gt;0,"Examination","")</f>
        <v>Examination</v>
      </c>
      <c r="Z34" t="s">
        <v>20</v>
      </c>
      <c r="AA34" t="str">
        <f>VLOOKUP(Z34,'Doctors Data'!$A:$D,4,0)</f>
        <v>External Doctor</v>
      </c>
      <c r="AB34" s="93">
        <v>0.99868552452439752</v>
      </c>
      <c r="AC34" s="93">
        <v>1.3144754756024371E-3</v>
      </c>
      <c r="AE34" t="s">
        <v>61</v>
      </c>
      <c r="AF34" t="str">
        <f>VLOOKUP(AE34,'Doctors Data'!$A:$D,4,0)</f>
        <v>Laboratory</v>
      </c>
      <c r="AG34" s="93">
        <v>1</v>
      </c>
      <c r="AH34" s="93">
        <v>0</v>
      </c>
    </row>
    <row r="35" spans="1:34" x14ac:dyDescent="0.25">
      <c r="A35" s="4" t="s">
        <v>55</v>
      </c>
      <c r="B35" s="4" t="s">
        <v>37</v>
      </c>
      <c r="C35" s="5" t="s">
        <v>0</v>
      </c>
      <c r="D35" s="5" t="s">
        <v>42</v>
      </c>
      <c r="E35" s="4">
        <v>2</v>
      </c>
      <c r="F35" s="54">
        <v>7.5</v>
      </c>
      <c r="G35" s="54">
        <v>6</v>
      </c>
      <c r="I35" t="s">
        <v>314</v>
      </c>
      <c r="J35" t="str">
        <f>IF(COUNTIF(I35,"*Cons*")&gt;0,"Examination","")</f>
        <v>Examination</v>
      </c>
      <c r="Z35" t="s">
        <v>68</v>
      </c>
      <c r="AA35" t="str">
        <f>VLOOKUP(Z35,'Doctors Data'!$A:$D,4,0)</f>
        <v>Screening &amp; Scaling</v>
      </c>
      <c r="AB35" s="93">
        <v>0.73734272100759835</v>
      </c>
      <c r="AC35" s="93">
        <v>0.26265727899240165</v>
      </c>
      <c r="AE35" t="s">
        <v>183</v>
      </c>
      <c r="AF35" t="e">
        <f>VLOOKUP(AE35,'Doctors Data'!$A:$D,4,0)</f>
        <v>#N/A</v>
      </c>
      <c r="AG35" s="93">
        <v>0.90969829710606609</v>
      </c>
      <c r="AH35" s="93">
        <v>9.030170289393398E-2</v>
      </c>
    </row>
    <row r="36" spans="1:34" x14ac:dyDescent="0.25">
      <c r="A36" s="4" t="s">
        <v>50</v>
      </c>
      <c r="B36" s="4" t="s">
        <v>3</v>
      </c>
      <c r="C36" s="5" t="s">
        <v>1</v>
      </c>
      <c r="D36" s="5" t="s">
        <v>50</v>
      </c>
      <c r="E36" s="4">
        <v>0</v>
      </c>
      <c r="F36" s="54">
        <v>0</v>
      </c>
      <c r="G36" s="54">
        <v>6</v>
      </c>
      <c r="I36" t="s">
        <v>315</v>
      </c>
      <c r="J36" t="str">
        <f>IF(COUNTIF(I36,"*Cons*")&gt;0,"Examination","")</f>
        <v>Examination</v>
      </c>
      <c r="Z36" t="s">
        <v>176</v>
      </c>
      <c r="AA36" t="e">
        <f>VLOOKUP(Z36,'Doctors Data'!$A:$D,4,0)</f>
        <v>#N/A</v>
      </c>
      <c r="AB36" s="93">
        <v>0.99199139005017722</v>
      </c>
      <c r="AC36" s="93">
        <v>8.00860994982267E-3</v>
      </c>
      <c r="AE36" t="s">
        <v>18</v>
      </c>
      <c r="AF36" t="str">
        <f>VLOOKUP(AE36,'Doctors Data'!$A:$D,4,0)</f>
        <v>Endodontics</v>
      </c>
      <c r="AG36" s="93">
        <v>0.82695866392521178</v>
      </c>
      <c r="AH36" s="93">
        <v>0.17304133607478817</v>
      </c>
    </row>
    <row r="37" spans="1:34" x14ac:dyDescent="0.25">
      <c r="A37" s="4" t="s">
        <v>491</v>
      </c>
      <c r="B37" s="4" t="s">
        <v>3</v>
      </c>
      <c r="C37" s="5" t="s">
        <v>1</v>
      </c>
      <c r="D37" s="5" t="s">
        <v>77</v>
      </c>
      <c r="E37" s="4">
        <v>0</v>
      </c>
      <c r="F37" s="54">
        <v>0</v>
      </c>
      <c r="G37" s="54">
        <v>6</v>
      </c>
      <c r="I37" t="s">
        <v>316</v>
      </c>
      <c r="J37" t="s">
        <v>249</v>
      </c>
      <c r="Z37" t="s">
        <v>225</v>
      </c>
      <c r="AA37" t="str">
        <f>VLOOKUP(Z37,'Doctors Data'!$A:$D,4,0)</f>
        <v>Dermatology</v>
      </c>
      <c r="AB37" s="93">
        <v>1</v>
      </c>
      <c r="AC37" s="93">
        <v>0</v>
      </c>
      <c r="AE37" t="s">
        <v>43</v>
      </c>
      <c r="AF37" t="str">
        <f>VLOOKUP(AE37,'Doctors Data'!$A:$D,4,0)</f>
        <v>Internal Medicine</v>
      </c>
      <c r="AG37" s="93">
        <v>0.8306305049564946</v>
      </c>
      <c r="AH37" s="93">
        <v>0.16936949504350535</v>
      </c>
    </row>
    <row r="38" spans="1:34" x14ac:dyDescent="0.25">
      <c r="A38" s="4" t="s">
        <v>29</v>
      </c>
      <c r="B38" s="4" t="s">
        <v>37</v>
      </c>
      <c r="C38" s="5" t="s">
        <v>1</v>
      </c>
      <c r="D38" s="5" t="s">
        <v>44</v>
      </c>
      <c r="E38" s="4">
        <v>2</v>
      </c>
      <c r="F38" s="54">
        <v>7.5</v>
      </c>
      <c r="G38" s="54">
        <v>6</v>
      </c>
      <c r="I38" t="s">
        <v>269</v>
      </c>
      <c r="J38" t="s">
        <v>249</v>
      </c>
      <c r="Z38" t="s">
        <v>30</v>
      </c>
      <c r="AA38" t="str">
        <f>VLOOKUP(Z38,'Doctors Data'!$A:$D,4,0)</f>
        <v>Dermatology</v>
      </c>
      <c r="AB38" s="93">
        <v>0.98570489576842957</v>
      </c>
      <c r="AC38" s="93">
        <v>1.4295104231570484E-2</v>
      </c>
      <c r="AE38" t="s">
        <v>75</v>
      </c>
      <c r="AF38" t="str">
        <f>VLOOKUP(AE38,'Doctors Data'!$A:$D,4,0)</f>
        <v>Clinical Pathology</v>
      </c>
      <c r="AG38" s="93">
        <v>1</v>
      </c>
      <c r="AH38" s="93">
        <v>0</v>
      </c>
    </row>
    <row r="39" spans="1:34" x14ac:dyDescent="0.25">
      <c r="A39" s="4" t="s">
        <v>64</v>
      </c>
      <c r="B39" s="4" t="s">
        <v>37</v>
      </c>
      <c r="C39" s="5" t="s">
        <v>1</v>
      </c>
      <c r="D39" s="5" t="s">
        <v>49</v>
      </c>
      <c r="E39" s="4">
        <v>2</v>
      </c>
      <c r="F39" s="54">
        <v>7.5</v>
      </c>
      <c r="G39" s="54">
        <v>6</v>
      </c>
      <c r="I39" t="s">
        <v>317</v>
      </c>
      <c r="J39" t="s">
        <v>249</v>
      </c>
      <c r="Z39" t="s">
        <v>177</v>
      </c>
      <c r="AA39" t="e">
        <f>VLOOKUP(Z39,'Doctors Data'!$A:$D,4,0)</f>
        <v>#N/A</v>
      </c>
      <c r="AB39" s="93">
        <v>0.92532481818426071</v>
      </c>
      <c r="AC39" s="93">
        <v>7.4675181815739233E-2</v>
      </c>
      <c r="AE39" t="s">
        <v>26</v>
      </c>
      <c r="AF39" t="str">
        <f>VLOOKUP(AE39,'Doctors Data'!$A:$D,4,0)</f>
        <v>Pediatrics</v>
      </c>
      <c r="AG39" s="93">
        <v>0.88367270056569525</v>
      </c>
      <c r="AH39" s="93">
        <v>0.11632729943430482</v>
      </c>
    </row>
    <row r="40" spans="1:34" x14ac:dyDescent="0.25">
      <c r="A40" s="4" t="s">
        <v>71</v>
      </c>
      <c r="B40" s="4" t="s">
        <v>37</v>
      </c>
      <c r="C40" s="5" t="s">
        <v>1</v>
      </c>
      <c r="D40" s="5" t="s">
        <v>11</v>
      </c>
      <c r="E40" s="4">
        <v>3</v>
      </c>
      <c r="F40" s="54">
        <v>7.5</v>
      </c>
      <c r="G40" s="54">
        <v>6</v>
      </c>
      <c r="I40" t="s">
        <v>318</v>
      </c>
      <c r="J40" t="s">
        <v>248</v>
      </c>
      <c r="Z40" t="s">
        <v>179</v>
      </c>
      <c r="AA40" t="e">
        <f>VLOOKUP(Z40,'Doctors Data'!$A:$D,4,0)</f>
        <v>#N/A</v>
      </c>
      <c r="AB40" s="93">
        <v>0.99607945635128059</v>
      </c>
      <c r="AC40" s="93">
        <v>3.9205436487192895E-3</v>
      </c>
      <c r="AE40" t="s">
        <v>408</v>
      </c>
      <c r="AF40" t="str">
        <f>VLOOKUP(AE40,'Doctors Data'!$A:$D,4,0)</f>
        <v>Orthopedics</v>
      </c>
      <c r="AG40" s="93">
        <v>1</v>
      </c>
      <c r="AH40" s="93">
        <v>0</v>
      </c>
    </row>
    <row r="41" spans="1:34" x14ac:dyDescent="0.25">
      <c r="A41" s="4" t="s">
        <v>88</v>
      </c>
      <c r="B41" s="4" t="s">
        <v>37</v>
      </c>
      <c r="C41" s="5" t="s">
        <v>0</v>
      </c>
      <c r="D41" s="5" t="s">
        <v>44</v>
      </c>
      <c r="E41" s="4">
        <v>2</v>
      </c>
      <c r="F41" s="54">
        <v>7.5</v>
      </c>
      <c r="G41" s="54">
        <v>6</v>
      </c>
      <c r="I41" t="s">
        <v>319</v>
      </c>
      <c r="J41" t="s">
        <v>249</v>
      </c>
      <c r="Z41" t="s">
        <v>33</v>
      </c>
      <c r="AA41" t="str">
        <f>VLOOKUP(Z41,'Doctors Data'!$A:$D,4,0)</f>
        <v>Phonatics</v>
      </c>
      <c r="AB41" s="93">
        <v>0.942858444786564</v>
      </c>
      <c r="AC41" s="93">
        <v>5.7141555213436085E-2</v>
      </c>
      <c r="AE41" t="s">
        <v>532</v>
      </c>
      <c r="AF41" t="str">
        <f>VLOOKUP(AE41,'Doctors Data'!$A:$D,4,0)</f>
        <v>Orthopedics</v>
      </c>
      <c r="AG41" s="93">
        <v>0.7603127671273695</v>
      </c>
      <c r="AH41" s="93">
        <v>0.23968723287263058</v>
      </c>
    </row>
    <row r="42" spans="1:34" x14ac:dyDescent="0.25">
      <c r="A42" s="4" t="s">
        <v>40</v>
      </c>
      <c r="B42" s="4" t="s">
        <v>37</v>
      </c>
      <c r="C42" s="5" t="s">
        <v>0</v>
      </c>
      <c r="D42" s="5" t="s">
        <v>12</v>
      </c>
      <c r="E42" s="4">
        <v>3</v>
      </c>
      <c r="F42" s="54">
        <v>7.5</v>
      </c>
      <c r="G42" s="54">
        <v>6</v>
      </c>
      <c r="I42" t="s">
        <v>320</v>
      </c>
      <c r="J42" t="str">
        <f>IF(COUNTIF(I42,"*Cons*")&gt;0,"Examination","")</f>
        <v>Examination</v>
      </c>
      <c r="Z42" t="s">
        <v>70</v>
      </c>
      <c r="AA42" t="str">
        <f>VLOOKUP(Z42,'Doctors Data'!$A:$D,4,0)</f>
        <v>Home Care</v>
      </c>
      <c r="AB42" s="93">
        <v>1</v>
      </c>
      <c r="AC42" s="93">
        <v>0</v>
      </c>
      <c r="AE42" t="s">
        <v>410</v>
      </c>
      <c r="AF42" t="str">
        <f>VLOOKUP(AE42,'Doctors Data'!$A:$D,4,0)</f>
        <v>Orthopedics</v>
      </c>
      <c r="AG42" s="93">
        <v>0.73249194767632952</v>
      </c>
      <c r="AH42" s="93">
        <v>0.26750805232367053</v>
      </c>
    </row>
    <row r="43" spans="1:34" x14ac:dyDescent="0.25">
      <c r="A43" s="4" t="s">
        <v>76</v>
      </c>
      <c r="B43" s="4" t="s">
        <v>37</v>
      </c>
      <c r="C43" s="5" t="s">
        <v>1</v>
      </c>
      <c r="D43" s="5" t="s">
        <v>13</v>
      </c>
      <c r="E43" s="4">
        <v>3</v>
      </c>
      <c r="F43" s="54">
        <v>7.5</v>
      </c>
      <c r="G43" s="54">
        <v>6</v>
      </c>
      <c r="I43" t="s">
        <v>321</v>
      </c>
      <c r="J43" t="str">
        <f>IF(COUNTIF(I43,"*Cons*")&gt;0,"Examination","")</f>
        <v>Examination</v>
      </c>
      <c r="Z43" t="s">
        <v>72</v>
      </c>
      <c r="AA43" t="str">
        <f>VLOOKUP(Z43,'Doctors Data'!$A:$D,4,0)</f>
        <v>Physiotherapy</v>
      </c>
      <c r="AB43" s="93">
        <v>1</v>
      </c>
      <c r="AC43" s="93">
        <v>0</v>
      </c>
      <c r="AE43" t="s">
        <v>56</v>
      </c>
      <c r="AF43" t="str">
        <f>VLOOKUP(AE43,'Doctors Data'!$A:$D,4,0)</f>
        <v>Oral Surgery</v>
      </c>
      <c r="AG43" s="93">
        <v>0.93463348139415314</v>
      </c>
      <c r="AH43" s="93">
        <v>6.5366518605846885E-2</v>
      </c>
    </row>
    <row r="44" spans="1:34" x14ac:dyDescent="0.25">
      <c r="A44" s="4" t="s">
        <v>69</v>
      </c>
      <c r="B44" s="4" t="s">
        <v>37</v>
      </c>
      <c r="C44" s="5" t="s">
        <v>1</v>
      </c>
      <c r="D44" s="5" t="s">
        <v>38</v>
      </c>
      <c r="E44" s="4">
        <v>1.5</v>
      </c>
      <c r="F44" s="54">
        <v>7.5</v>
      </c>
      <c r="G44" s="54">
        <v>6</v>
      </c>
      <c r="I44" t="s">
        <v>271</v>
      </c>
      <c r="J44" t="str">
        <f>IF(COUNTIF(I44,"*Cons*")&gt;0,"Examination","")</f>
        <v>Examination</v>
      </c>
      <c r="Z44" t="s">
        <v>61</v>
      </c>
      <c r="AA44" t="str">
        <f>VLOOKUP(Z44,'Doctors Data'!$A:$D,4,0)</f>
        <v>Laboratory</v>
      </c>
      <c r="AB44" s="93">
        <v>1</v>
      </c>
      <c r="AC44" s="93">
        <v>0</v>
      </c>
      <c r="AE44" t="s">
        <v>63</v>
      </c>
      <c r="AF44" t="str">
        <f>VLOOKUP(AE44,'Doctors Data'!$A:$D,4,0)</f>
        <v>Advanced GP</v>
      </c>
      <c r="AG44" s="93">
        <v>0.64309121511839651</v>
      </c>
      <c r="AH44" s="93">
        <v>0.35690878488160349</v>
      </c>
    </row>
    <row r="45" spans="1:34" x14ac:dyDescent="0.25">
      <c r="A45" s="4" t="s">
        <v>52</v>
      </c>
      <c r="B45" s="4" t="s">
        <v>37</v>
      </c>
      <c r="C45" s="5" t="s">
        <v>0</v>
      </c>
      <c r="D45" s="5" t="s">
        <v>85</v>
      </c>
      <c r="E45" s="4">
        <v>2</v>
      </c>
      <c r="F45" s="54">
        <v>7.5</v>
      </c>
      <c r="G45" s="54">
        <v>6</v>
      </c>
      <c r="I45" t="s">
        <v>248</v>
      </c>
      <c r="J45" t="s">
        <v>248</v>
      </c>
      <c r="Z45" t="s">
        <v>183</v>
      </c>
      <c r="AA45" t="e">
        <f>VLOOKUP(Z45,'Doctors Data'!$A:$D,4,0)</f>
        <v>#N/A</v>
      </c>
      <c r="AB45" s="93">
        <v>0.93146415414152572</v>
      </c>
      <c r="AC45" s="93">
        <v>6.8535845858474484E-2</v>
      </c>
      <c r="AE45" t="s">
        <v>21</v>
      </c>
      <c r="AF45" t="str">
        <f>VLOOKUP(AE45,'Doctors Data'!$A:$D,4,0)</f>
        <v>ER</v>
      </c>
      <c r="AG45" s="93">
        <v>0.87649040065294914</v>
      </c>
      <c r="AH45" s="93">
        <v>0.12350959934705082</v>
      </c>
    </row>
    <row r="46" spans="1:34" x14ac:dyDescent="0.25">
      <c r="A46" s="4" t="s">
        <v>19</v>
      </c>
      <c r="B46" s="4" t="s">
        <v>37</v>
      </c>
      <c r="C46" s="5" t="s">
        <v>0</v>
      </c>
      <c r="D46" s="5" t="s">
        <v>38</v>
      </c>
      <c r="E46" s="4">
        <v>1.5</v>
      </c>
      <c r="F46" s="54">
        <v>7.5</v>
      </c>
      <c r="G46" s="54">
        <v>6</v>
      </c>
      <c r="I46" t="s">
        <v>322</v>
      </c>
      <c r="J46" t="s">
        <v>248</v>
      </c>
      <c r="Z46" t="s">
        <v>18</v>
      </c>
      <c r="AA46" t="str">
        <f>VLOOKUP(Z46,'Doctors Data'!$A:$D,4,0)</f>
        <v>Endodontics</v>
      </c>
      <c r="AB46" s="93">
        <v>0.89699914374125123</v>
      </c>
      <c r="AC46" s="93">
        <v>0.10300085625874869</v>
      </c>
      <c r="AE46" t="s">
        <v>411</v>
      </c>
      <c r="AF46" t="str">
        <f>VLOOKUP(AE46,'Doctors Data'!$A:$D,4,0)</f>
        <v>Ophthalmology</v>
      </c>
      <c r="AG46" s="93">
        <v>0.88506303010103937</v>
      </c>
      <c r="AH46" s="93">
        <v>0.11493696989896057</v>
      </c>
    </row>
    <row r="47" spans="1:34" x14ac:dyDescent="0.25">
      <c r="A47" s="4" t="s">
        <v>82</v>
      </c>
      <c r="B47" s="4" t="s">
        <v>37</v>
      </c>
      <c r="C47" s="5" t="s">
        <v>1</v>
      </c>
      <c r="D47" s="5" t="s">
        <v>5</v>
      </c>
      <c r="E47" s="4">
        <v>3</v>
      </c>
      <c r="F47" s="54">
        <v>7.5</v>
      </c>
      <c r="G47" s="54">
        <v>6</v>
      </c>
      <c r="I47" t="s">
        <v>323</v>
      </c>
      <c r="J47" t="str">
        <f>IF(COUNTIF(I47,"*Cons*")&gt;0,"Examination","")</f>
        <v>Examination</v>
      </c>
      <c r="Z47" t="s">
        <v>184</v>
      </c>
      <c r="AA47" t="e">
        <f>VLOOKUP(Z47,'Doctors Data'!$A:$D,4,0)</f>
        <v>#N/A</v>
      </c>
      <c r="AB47" s="93">
        <v>1</v>
      </c>
      <c r="AC47" s="93">
        <v>0</v>
      </c>
      <c r="AE47" t="s">
        <v>47</v>
      </c>
      <c r="AF47" t="str">
        <f>VLOOKUP(AE47,'Doctors Data'!$A:$D,4,0)</f>
        <v>Ophthalmology</v>
      </c>
      <c r="AG47" s="93">
        <v>0.95167831564414529</v>
      </c>
      <c r="AH47" s="93">
        <v>4.8321684355854697E-2</v>
      </c>
    </row>
    <row r="48" spans="1:34" x14ac:dyDescent="0.25">
      <c r="A48" s="6" t="s">
        <v>66</v>
      </c>
      <c r="B48" s="6" t="s">
        <v>37</v>
      </c>
      <c r="C48" s="7" t="s">
        <v>0</v>
      </c>
      <c r="D48" s="7" t="s">
        <v>39</v>
      </c>
      <c r="E48" s="4">
        <v>2</v>
      </c>
      <c r="F48" s="54">
        <v>7.5</v>
      </c>
      <c r="G48" s="54">
        <v>6</v>
      </c>
      <c r="I48" t="s">
        <v>324</v>
      </c>
      <c r="J48" t="str">
        <f>IF(COUNTIF(I48,"*Cons*")&gt;0,"Examination","")</f>
        <v>Examination</v>
      </c>
      <c r="Z48" t="s">
        <v>43</v>
      </c>
      <c r="AA48" t="str">
        <f>VLOOKUP(Z48,'Doctors Data'!$A:$D,4,0)</f>
        <v>Internal Medicine</v>
      </c>
      <c r="AB48" s="93">
        <v>0.89747860632928733</v>
      </c>
      <c r="AC48" s="93">
        <v>0.10252139367071271</v>
      </c>
      <c r="AE48" t="s">
        <v>54</v>
      </c>
      <c r="AF48" t="str">
        <f>VLOOKUP(AE48,'Doctors Data'!$A:$D,4,0)</f>
        <v>E.N.T.</v>
      </c>
      <c r="AG48" s="93">
        <v>0.9102780474586426</v>
      </c>
      <c r="AH48" s="93">
        <v>8.9721952541357369E-2</v>
      </c>
    </row>
    <row r="49" spans="1:34" x14ac:dyDescent="0.25">
      <c r="A49" s="6" t="s">
        <v>62</v>
      </c>
      <c r="B49" s="6" t="s">
        <v>36</v>
      </c>
      <c r="C49" s="7" t="s">
        <v>0</v>
      </c>
      <c r="D49" s="7" t="s">
        <v>2</v>
      </c>
      <c r="E49" s="4">
        <v>2.5</v>
      </c>
      <c r="F49" s="54">
        <v>0</v>
      </c>
      <c r="G49" s="54">
        <v>6</v>
      </c>
      <c r="I49" t="s">
        <v>325</v>
      </c>
      <c r="J49" t="s">
        <v>249</v>
      </c>
      <c r="Z49" t="s">
        <v>75</v>
      </c>
      <c r="AA49" t="str">
        <f>VLOOKUP(Z49,'Doctors Data'!$A:$D,4,0)</f>
        <v>Clinical Pathology</v>
      </c>
      <c r="AB49" s="93">
        <v>1</v>
      </c>
      <c r="AC49" s="93">
        <v>0</v>
      </c>
      <c r="AE49" t="s">
        <v>435</v>
      </c>
      <c r="AF49" t="s">
        <v>122</v>
      </c>
      <c r="AG49" s="93">
        <v>1</v>
      </c>
      <c r="AH49" s="93">
        <v>0</v>
      </c>
    </row>
    <row r="50" spans="1:34" x14ac:dyDescent="0.25">
      <c r="A50" s="6" t="s">
        <v>92</v>
      </c>
      <c r="B50" s="6" t="s">
        <v>37</v>
      </c>
      <c r="C50" s="7" t="s">
        <v>1</v>
      </c>
      <c r="D50" s="7" t="s">
        <v>2</v>
      </c>
      <c r="E50" s="4">
        <v>2.5</v>
      </c>
      <c r="F50" s="54">
        <v>0</v>
      </c>
      <c r="G50" s="54">
        <v>6</v>
      </c>
      <c r="I50" t="s">
        <v>326</v>
      </c>
      <c r="J50" t="s">
        <v>249</v>
      </c>
      <c r="Z50" t="s">
        <v>26</v>
      </c>
      <c r="AA50" t="str">
        <f>VLOOKUP(Z50,'Doctors Data'!$A:$D,4,0)</f>
        <v>Pediatrics</v>
      </c>
      <c r="AB50" s="93">
        <v>0.92651581587566934</v>
      </c>
      <c r="AC50" s="93">
        <v>7.348418412433079E-2</v>
      </c>
      <c r="AE50" t="s">
        <v>212</v>
      </c>
      <c r="AF50" t="str">
        <f>VLOOKUP(AE50,'Doctors Data'!$A:$D,4,0)</f>
        <v>ER</v>
      </c>
      <c r="AG50" s="93">
        <v>1</v>
      </c>
      <c r="AH50" s="93">
        <v>0</v>
      </c>
    </row>
    <row r="51" spans="1:34" x14ac:dyDescent="0.25">
      <c r="A51" s="6" t="s">
        <v>73</v>
      </c>
      <c r="B51" s="6" t="s">
        <v>37</v>
      </c>
      <c r="C51" s="7" t="s">
        <v>0</v>
      </c>
      <c r="D51" s="7" t="s">
        <v>93</v>
      </c>
      <c r="E51" s="4">
        <v>1</v>
      </c>
      <c r="F51" s="54">
        <v>0</v>
      </c>
      <c r="G51" s="54">
        <v>6</v>
      </c>
      <c r="I51" t="s">
        <v>327</v>
      </c>
      <c r="J51" t="s">
        <v>249</v>
      </c>
      <c r="Z51" t="s">
        <v>408</v>
      </c>
      <c r="AA51" t="str">
        <f>VLOOKUP(Z51,'Doctors Data'!$A:$D,4,0)</f>
        <v>Orthopedics</v>
      </c>
      <c r="AB51" s="93">
        <v>1</v>
      </c>
      <c r="AC51" s="93">
        <v>0</v>
      </c>
      <c r="AE51" t="s">
        <v>27</v>
      </c>
      <c r="AF51" t="str">
        <f>VLOOKUP(AE51,'Doctors Data'!$A:$D,4,0)</f>
        <v>Urology</v>
      </c>
      <c r="AG51" s="93">
        <v>0.97632115772824657</v>
      </c>
      <c r="AH51" s="93">
        <v>2.3678842271753497E-2</v>
      </c>
    </row>
    <row r="52" spans="1:34" x14ac:dyDescent="0.25">
      <c r="A52" s="6" t="s">
        <v>59</v>
      </c>
      <c r="B52" s="6" t="s">
        <v>37</v>
      </c>
      <c r="C52" s="7" t="s">
        <v>0</v>
      </c>
      <c r="D52" s="7" t="s">
        <v>39</v>
      </c>
      <c r="E52" s="4">
        <v>2</v>
      </c>
      <c r="F52" s="54">
        <v>7.5</v>
      </c>
      <c r="G52" s="54">
        <v>6</v>
      </c>
      <c r="I52" t="s">
        <v>276</v>
      </c>
      <c r="J52" t="s">
        <v>249</v>
      </c>
      <c r="Z52" t="s">
        <v>65</v>
      </c>
      <c r="AA52" t="str">
        <f>VLOOKUP(Z52,'Doctors Data'!$A:$D,4,0)</f>
        <v>Orthopedics</v>
      </c>
      <c r="AB52" s="93">
        <v>0.85344108265405749</v>
      </c>
      <c r="AC52" s="93">
        <v>0.14655891734594251</v>
      </c>
      <c r="AE52" t="s">
        <v>23</v>
      </c>
      <c r="AF52" t="str">
        <f>VLOOKUP(AE52,'Doctors Data'!$A:$D,4,0)</f>
        <v>Internal Medicine</v>
      </c>
      <c r="AG52" s="93">
        <v>0.93715909437061351</v>
      </c>
      <c r="AH52" s="93">
        <v>6.2840905629386531E-2</v>
      </c>
    </row>
    <row r="53" spans="1:34" x14ac:dyDescent="0.25">
      <c r="A53" s="6" t="s">
        <v>70</v>
      </c>
      <c r="B53" s="6" t="s">
        <v>37</v>
      </c>
      <c r="C53" s="7" t="s">
        <v>0</v>
      </c>
      <c r="D53" s="7" t="s">
        <v>93</v>
      </c>
      <c r="E53" s="4">
        <v>2</v>
      </c>
      <c r="F53" s="54">
        <v>7.5</v>
      </c>
      <c r="G53" s="54">
        <v>6</v>
      </c>
      <c r="I53" t="s">
        <v>249</v>
      </c>
      <c r="J53" t="s">
        <v>249</v>
      </c>
      <c r="Z53" t="s">
        <v>410</v>
      </c>
      <c r="AA53" t="str">
        <f>VLOOKUP(Z53,'Doctors Data'!$A:$D,4,0)</f>
        <v>Orthopedics</v>
      </c>
      <c r="AB53" s="93">
        <v>1</v>
      </c>
      <c r="AC53" s="93">
        <v>0</v>
      </c>
      <c r="AE53" t="s">
        <v>436</v>
      </c>
      <c r="AF53" t="str">
        <f>VLOOKUP(AE53,'Doctors Data'!$A:$D,4,0)</f>
        <v>General Surgery</v>
      </c>
      <c r="AG53" s="93">
        <v>0.9663529486614344</v>
      </c>
      <c r="AH53" s="93">
        <v>3.3647051338565499E-2</v>
      </c>
    </row>
    <row r="54" spans="1:34" x14ac:dyDescent="0.25">
      <c r="A54" s="6" t="s">
        <v>21</v>
      </c>
      <c r="B54" s="6" t="s">
        <v>37</v>
      </c>
      <c r="C54" s="7" t="s">
        <v>1</v>
      </c>
      <c r="D54" s="7" t="s">
        <v>39</v>
      </c>
      <c r="E54" s="4">
        <v>2</v>
      </c>
      <c r="F54" s="54">
        <v>7.5</v>
      </c>
      <c r="G54" s="54">
        <v>6</v>
      </c>
      <c r="I54" t="s">
        <v>328</v>
      </c>
      <c r="J54" t="s">
        <v>249</v>
      </c>
      <c r="Z54" t="s">
        <v>187</v>
      </c>
      <c r="AA54" t="e">
        <f>VLOOKUP(Z54,'Doctors Data'!$A:$D,4,0)</f>
        <v>#N/A</v>
      </c>
      <c r="AB54" s="93">
        <v>0.99167752827638866</v>
      </c>
      <c r="AC54" s="93">
        <v>8.3224717236112938E-3</v>
      </c>
      <c r="AE54" t="s">
        <v>222</v>
      </c>
      <c r="AF54" t="str">
        <f>VLOOKUP(AE54,'Doctors Data'!$A:$D,4,0)</f>
        <v>General Surgery</v>
      </c>
      <c r="AG54" s="93">
        <v>0.97268699415883209</v>
      </c>
      <c r="AH54" s="93">
        <v>2.7313005841167998E-2</v>
      </c>
    </row>
    <row r="55" spans="1:34" x14ac:dyDescent="0.25">
      <c r="A55" s="6" t="s">
        <v>58</v>
      </c>
      <c r="B55" s="6" t="s">
        <v>37</v>
      </c>
      <c r="C55" s="7" t="s">
        <v>1</v>
      </c>
      <c r="D55" s="7" t="s">
        <v>39</v>
      </c>
      <c r="E55" s="4">
        <v>2</v>
      </c>
      <c r="F55" s="54">
        <v>7.5</v>
      </c>
      <c r="G55" s="54">
        <v>6</v>
      </c>
      <c r="I55" t="s">
        <v>261</v>
      </c>
      <c r="J55" t="s">
        <v>248</v>
      </c>
      <c r="M55" s="93"/>
      <c r="Z55" t="s">
        <v>56</v>
      </c>
      <c r="AA55" t="str">
        <f>VLOOKUP(Z55,'Doctors Data'!$A:$D,4,0)</f>
        <v>Oral Surgery</v>
      </c>
      <c r="AB55" s="93">
        <v>0.91201874053322363</v>
      </c>
      <c r="AC55" s="93">
        <v>8.7981259466776471E-2</v>
      </c>
      <c r="AE55" t="s">
        <v>24</v>
      </c>
      <c r="AF55" t="str">
        <f>VLOOKUP(AE55,'Doctors Data'!$A:$D,4,0)</f>
        <v>OBE &amp; GYN</v>
      </c>
      <c r="AG55" s="93">
        <v>0.96300969212281262</v>
      </c>
      <c r="AH55" s="93">
        <v>3.6990307877187462E-2</v>
      </c>
    </row>
    <row r="56" spans="1:34" x14ac:dyDescent="0.25">
      <c r="A56" s="6" t="s">
        <v>94</v>
      </c>
      <c r="B56" s="6" t="s">
        <v>37</v>
      </c>
      <c r="C56" s="7" t="s">
        <v>0</v>
      </c>
      <c r="D56" s="7" t="s">
        <v>39</v>
      </c>
      <c r="E56" s="4">
        <v>2</v>
      </c>
      <c r="F56" s="54">
        <v>7.5</v>
      </c>
      <c r="G56" s="54">
        <v>6</v>
      </c>
      <c r="I56" t="s">
        <v>329</v>
      </c>
      <c r="J56" t="s">
        <v>248</v>
      </c>
      <c r="M56" s="93"/>
      <c r="Z56" t="s">
        <v>63</v>
      </c>
      <c r="AA56" t="str">
        <f>VLOOKUP(Z56,'Doctors Data'!$A:$D,4,0)</f>
        <v>Advanced GP</v>
      </c>
      <c r="AB56" s="93">
        <v>0.76426884178807697</v>
      </c>
      <c r="AC56" s="93">
        <v>0.23573115821192298</v>
      </c>
      <c r="AE56" t="s">
        <v>223</v>
      </c>
      <c r="AF56" t="str">
        <f>VLOOKUP(AE56,'Doctors Data'!$A:$D,4,0)</f>
        <v>Nutrition</v>
      </c>
      <c r="AG56" s="93">
        <v>1</v>
      </c>
      <c r="AH56" s="93">
        <v>0</v>
      </c>
    </row>
    <row r="57" spans="1:34" x14ac:dyDescent="0.25">
      <c r="A57" s="6" t="s">
        <v>22</v>
      </c>
      <c r="B57" s="6" t="s">
        <v>37</v>
      </c>
      <c r="C57" s="7" t="s">
        <v>0</v>
      </c>
      <c r="D57" s="7" t="s">
        <v>39</v>
      </c>
      <c r="E57" s="4">
        <v>2</v>
      </c>
      <c r="F57" s="54">
        <v>7.5</v>
      </c>
      <c r="G57" s="54">
        <v>6</v>
      </c>
      <c r="I57" t="s">
        <v>330</v>
      </c>
      <c r="J57" t="s">
        <v>248</v>
      </c>
      <c r="Z57" t="s">
        <v>21</v>
      </c>
      <c r="AA57" t="str">
        <f>VLOOKUP(Z57,'Doctors Data'!$A:$D,4,0)</f>
        <v>ER</v>
      </c>
      <c r="AB57" s="93">
        <v>0.91064402690983326</v>
      </c>
      <c r="AC57" s="93">
        <v>8.935597309016681E-2</v>
      </c>
      <c r="AE57" t="s">
        <v>83</v>
      </c>
      <c r="AF57" t="str">
        <f>VLOOKUP(AE57,'Doctors Data'!$A:$D,4,0)</f>
        <v>Advanced GP</v>
      </c>
      <c r="AG57" s="93">
        <v>0.71749863097921873</v>
      </c>
      <c r="AH57" s="93">
        <v>0.28250136902078121</v>
      </c>
    </row>
    <row r="58" spans="1:34" x14ac:dyDescent="0.25">
      <c r="A58" s="6" t="s">
        <v>95</v>
      </c>
      <c r="B58" s="6" t="s">
        <v>37</v>
      </c>
      <c r="C58" s="7" t="s">
        <v>0</v>
      </c>
      <c r="D58" s="7" t="s">
        <v>39</v>
      </c>
      <c r="E58" s="4">
        <v>2</v>
      </c>
      <c r="F58" s="54">
        <v>7.5</v>
      </c>
      <c r="G58" s="54">
        <v>6</v>
      </c>
      <c r="I58" t="s">
        <v>331</v>
      </c>
      <c r="J58" t="str">
        <f>IF(COUNTIF(I58,"*Cons*")&gt;0,"Examination","")</f>
        <v>Examination</v>
      </c>
      <c r="Z58" t="s">
        <v>411</v>
      </c>
      <c r="AA58" t="str">
        <f>VLOOKUP(Z58,'Doctors Data'!$A:$D,4,0)</f>
        <v>Ophthalmology</v>
      </c>
      <c r="AB58" s="93">
        <v>1</v>
      </c>
      <c r="AC58" s="93">
        <v>0</v>
      </c>
      <c r="AE58" t="s">
        <v>3</v>
      </c>
      <c r="AF58" t="str">
        <f>VLOOKUP(AE58,'Doctors Data'!$A:$D,4,0)</f>
        <v>Other</v>
      </c>
      <c r="AG58" s="93">
        <v>1</v>
      </c>
      <c r="AH58" s="93">
        <v>0</v>
      </c>
    </row>
    <row r="59" spans="1:34" x14ac:dyDescent="0.25">
      <c r="A59" s="6" t="s">
        <v>120</v>
      </c>
      <c r="B59" s="6" t="s">
        <v>37</v>
      </c>
      <c r="C59" s="7" t="s">
        <v>1</v>
      </c>
      <c r="D59" s="7" t="s">
        <v>122</v>
      </c>
      <c r="E59" s="4">
        <v>2</v>
      </c>
      <c r="F59" s="54">
        <v>7.5</v>
      </c>
      <c r="G59" s="54">
        <v>6</v>
      </c>
      <c r="I59" t="s">
        <v>277</v>
      </c>
      <c r="J59" t="str">
        <f>IF(COUNTIF(I59,"*Cons*")&gt;0,"Examination","")</f>
        <v>Examination</v>
      </c>
      <c r="Z59" t="s">
        <v>189</v>
      </c>
      <c r="AA59" t="e">
        <f>VLOOKUP(Z59,'Doctors Data'!$A:$D,4,0)</f>
        <v>#N/A</v>
      </c>
      <c r="AB59" s="93">
        <v>0.96621140298046027</v>
      </c>
      <c r="AC59" s="93">
        <v>3.3788597019539832E-2</v>
      </c>
      <c r="AE59" t="s">
        <v>81</v>
      </c>
      <c r="AF59" t="str">
        <f>VLOOKUP(AE59,'Doctors Data'!$A:$D,4,0)</f>
        <v>Prosthodontic</v>
      </c>
      <c r="AG59" s="93">
        <v>0.81189155263322821</v>
      </c>
      <c r="AH59" s="93">
        <v>0.18810844736677179</v>
      </c>
    </row>
    <row r="60" spans="1:34" x14ac:dyDescent="0.25">
      <c r="A60" s="6" t="s">
        <v>121</v>
      </c>
      <c r="B60" s="6" t="s">
        <v>37</v>
      </c>
      <c r="C60" s="7" t="s">
        <v>1</v>
      </c>
      <c r="D60" s="7" t="s">
        <v>7</v>
      </c>
      <c r="E60" s="4">
        <v>2</v>
      </c>
      <c r="F60" s="54">
        <v>7.5</v>
      </c>
      <c r="G60" s="54">
        <v>6</v>
      </c>
      <c r="I60" t="s">
        <v>332</v>
      </c>
      <c r="J60" t="s">
        <v>248</v>
      </c>
      <c r="Z60" t="s">
        <v>190</v>
      </c>
      <c r="AA60" t="e">
        <f>VLOOKUP(Z60,'Doctors Data'!$A:$D,4,0)</f>
        <v>#N/A</v>
      </c>
      <c r="AB60" s="93">
        <v>0.95481839658018353</v>
      </c>
      <c r="AC60" s="93">
        <v>4.5181603419816529E-2</v>
      </c>
      <c r="AE60" t="s">
        <v>55</v>
      </c>
      <c r="AF60" t="str">
        <f>VLOOKUP(AE60,'Doctors Data'!$A:$D,4,0)</f>
        <v>General Surgery</v>
      </c>
      <c r="AG60" s="93">
        <v>0.98055785159872255</v>
      </c>
      <c r="AH60" s="93">
        <v>1.9442148401277577E-2</v>
      </c>
    </row>
    <row r="61" spans="1:34" x14ac:dyDescent="0.25">
      <c r="A61" s="6" t="s">
        <v>145</v>
      </c>
      <c r="B61" s="6" t="s">
        <v>37</v>
      </c>
      <c r="C61" s="7" t="s">
        <v>1</v>
      </c>
      <c r="D61" s="7" t="s">
        <v>85</v>
      </c>
      <c r="E61" s="4">
        <v>0</v>
      </c>
      <c r="F61" s="54">
        <v>0</v>
      </c>
      <c r="G61" s="54">
        <v>6</v>
      </c>
      <c r="I61" t="s">
        <v>333</v>
      </c>
      <c r="J61" t="s">
        <v>248</v>
      </c>
      <c r="Z61" t="s">
        <v>47</v>
      </c>
      <c r="AA61" t="str">
        <f>VLOOKUP(Z61,'Doctors Data'!$A:$D,4,0)</f>
        <v>Ophthalmology</v>
      </c>
      <c r="AB61" s="93">
        <v>0.95588583941806871</v>
      </c>
      <c r="AC61" s="93">
        <v>4.4114160581931273E-2</v>
      </c>
      <c r="AE61" t="s">
        <v>58</v>
      </c>
      <c r="AF61" t="str">
        <f>VLOOKUP(AE61,'Doctors Data'!$A:$D,4,0)</f>
        <v>ER</v>
      </c>
      <c r="AG61" s="93">
        <v>0.82986943851858963</v>
      </c>
      <c r="AH61" s="93">
        <v>0.17013056148141034</v>
      </c>
    </row>
    <row r="62" spans="1:34" x14ac:dyDescent="0.25">
      <c r="A62" s="6" t="s">
        <v>212</v>
      </c>
      <c r="B62" s="6" t="s">
        <v>37</v>
      </c>
      <c r="C62" s="7" t="s">
        <v>1</v>
      </c>
      <c r="D62" s="7" t="s">
        <v>39</v>
      </c>
      <c r="E62" s="4">
        <v>0</v>
      </c>
      <c r="F62" s="54">
        <v>0</v>
      </c>
      <c r="G62" s="54">
        <v>6</v>
      </c>
      <c r="I62" t="s">
        <v>334</v>
      </c>
      <c r="J62" t="s">
        <v>248</v>
      </c>
      <c r="Z62" t="s">
        <v>434</v>
      </c>
      <c r="AA62" t="e">
        <f>VLOOKUP(Z62,'Doctors Data'!$A:$D,4,0)</f>
        <v>#N/A</v>
      </c>
      <c r="AB62" s="93">
        <v>1</v>
      </c>
      <c r="AC62" s="93">
        <v>0</v>
      </c>
      <c r="AE62" t="s">
        <v>213</v>
      </c>
      <c r="AF62" t="str">
        <f>VLOOKUP(AE62,'Doctors Data'!$A:$D,4,0)</f>
        <v>ER</v>
      </c>
      <c r="AG62" s="93">
        <v>1</v>
      </c>
      <c r="AH62" s="93">
        <v>0</v>
      </c>
    </row>
    <row r="63" spans="1:34" x14ac:dyDescent="0.25">
      <c r="A63" s="6" t="s">
        <v>3</v>
      </c>
      <c r="B63" s="6" t="s">
        <v>3</v>
      </c>
      <c r="C63" s="7" t="s">
        <v>1</v>
      </c>
      <c r="D63" s="7" t="s">
        <v>50</v>
      </c>
      <c r="E63" s="4">
        <v>2</v>
      </c>
      <c r="F63" s="54">
        <v>0</v>
      </c>
      <c r="G63" s="54">
        <v>6</v>
      </c>
      <c r="I63" t="s">
        <v>273</v>
      </c>
      <c r="J63" t="s">
        <v>248</v>
      </c>
      <c r="Z63" t="s">
        <v>191</v>
      </c>
      <c r="AA63" t="e">
        <f>VLOOKUP(Z63,'Doctors Data'!$A:$D,4,0)</f>
        <v>#N/A</v>
      </c>
      <c r="AB63" s="93">
        <v>0.9220271442579635</v>
      </c>
      <c r="AC63" s="93">
        <v>7.7972855742036509E-2</v>
      </c>
      <c r="AE63" t="s">
        <v>29</v>
      </c>
      <c r="AF63" t="str">
        <f>VLOOKUP(AE63,'Doctors Data'!$A:$D,4,0)</f>
        <v>Pedodontics</v>
      </c>
      <c r="AG63" s="93">
        <v>0.84848326331295598</v>
      </c>
      <c r="AH63" s="93">
        <v>0.15151673668704399</v>
      </c>
    </row>
    <row r="64" spans="1:34" x14ac:dyDescent="0.25">
      <c r="A64" s="6" t="s">
        <v>213</v>
      </c>
      <c r="B64" s="6" t="s">
        <v>37</v>
      </c>
      <c r="C64" s="7" t="s">
        <v>1</v>
      </c>
      <c r="D64" s="7" t="s">
        <v>39</v>
      </c>
      <c r="E64" s="4">
        <v>3</v>
      </c>
      <c r="F64" s="54">
        <v>0</v>
      </c>
      <c r="G64" s="54">
        <v>6</v>
      </c>
      <c r="I64" t="s">
        <v>335</v>
      </c>
      <c r="J64" t="str">
        <f t="shared" ref="J64:J73" si="4">IF(COUNTIF(I64,"*Cons*")&gt;0,"Examination","")</f>
        <v>Examination</v>
      </c>
      <c r="Z64" t="s">
        <v>54</v>
      </c>
      <c r="AA64" t="str">
        <f>VLOOKUP(Z64,'Doctors Data'!$A:$D,4,0)</f>
        <v>E.N.T.</v>
      </c>
      <c r="AB64" s="93">
        <v>0.917658011081389</v>
      </c>
      <c r="AC64" s="93">
        <v>8.2341988918610873E-2</v>
      </c>
      <c r="AE64" t="s">
        <v>224</v>
      </c>
      <c r="AF64" t="str">
        <f>VLOOKUP(AE64,'Doctors Data'!$A:$D,4,0)</f>
        <v>Pedodontics</v>
      </c>
      <c r="AG64" s="93">
        <v>0.87638574703084859</v>
      </c>
      <c r="AH64" s="93">
        <v>0.12361425296915141</v>
      </c>
    </row>
    <row r="65" spans="1:34" x14ac:dyDescent="0.25">
      <c r="A65" s="6" t="s">
        <v>221</v>
      </c>
      <c r="B65" s="6" t="s">
        <v>37</v>
      </c>
      <c r="C65" s="5" t="s">
        <v>1</v>
      </c>
      <c r="D65" s="7" t="s">
        <v>90</v>
      </c>
      <c r="E65" s="4">
        <v>2</v>
      </c>
      <c r="F65" s="54">
        <v>7.5</v>
      </c>
      <c r="G65" s="54">
        <v>6</v>
      </c>
      <c r="I65" t="s">
        <v>336</v>
      </c>
      <c r="J65" t="str">
        <f t="shared" si="4"/>
        <v>Examination</v>
      </c>
      <c r="Z65" t="s">
        <v>435</v>
      </c>
      <c r="AA65" t="e">
        <f>VLOOKUP(Z65,'Doctors Data'!$A:$D,4,0)</f>
        <v>#N/A</v>
      </c>
      <c r="AB65" s="93">
        <v>1</v>
      </c>
      <c r="AC65" s="93">
        <v>0</v>
      </c>
      <c r="AE65" t="s">
        <v>194</v>
      </c>
      <c r="AF65" t="e">
        <f>VLOOKUP(AE65,'Doctors Data'!$A:$D,4,0)</f>
        <v>#N/A</v>
      </c>
      <c r="AG65" s="93">
        <v>0.71793884264962282</v>
      </c>
      <c r="AH65" s="93">
        <v>0.28206115735037729</v>
      </c>
    </row>
    <row r="66" spans="1:34" x14ac:dyDescent="0.25">
      <c r="A66" s="6" t="s">
        <v>222</v>
      </c>
      <c r="B66" s="6" t="s">
        <v>37</v>
      </c>
      <c r="C66" s="5" t="s">
        <v>1</v>
      </c>
      <c r="D66" s="7" t="s">
        <v>42</v>
      </c>
      <c r="E66" s="4">
        <v>2</v>
      </c>
      <c r="F66" s="54">
        <v>4</v>
      </c>
      <c r="G66" s="54">
        <v>3</v>
      </c>
      <c r="I66" t="s">
        <v>337</v>
      </c>
      <c r="J66" t="str">
        <f t="shared" si="4"/>
        <v>Examination</v>
      </c>
      <c r="Z66" t="s">
        <v>212</v>
      </c>
      <c r="AA66" t="str">
        <f>VLOOKUP(Z66,'Doctors Data'!$A:$D,4,0)</f>
        <v>ER</v>
      </c>
      <c r="AB66" s="93">
        <v>1</v>
      </c>
      <c r="AC66" s="93">
        <v>0</v>
      </c>
      <c r="AE66" t="s">
        <v>64</v>
      </c>
      <c r="AF66" t="str">
        <f>VLOOKUP(AE66,'Doctors Data'!$A:$D,4,0)</f>
        <v>Advanced GP</v>
      </c>
      <c r="AG66" s="93">
        <v>0.63671864875390305</v>
      </c>
      <c r="AH66" s="93">
        <v>0.3632813512460969</v>
      </c>
    </row>
    <row r="67" spans="1:34" x14ac:dyDescent="0.25">
      <c r="A67" s="6" t="s">
        <v>223</v>
      </c>
      <c r="B67" s="6" t="s">
        <v>37</v>
      </c>
      <c r="C67" s="5" t="s">
        <v>1</v>
      </c>
      <c r="D67" s="5" t="s">
        <v>13</v>
      </c>
      <c r="E67" s="4">
        <v>3</v>
      </c>
      <c r="F67" s="54">
        <v>0</v>
      </c>
      <c r="G67" s="54">
        <v>6</v>
      </c>
      <c r="I67" t="s">
        <v>338</v>
      </c>
      <c r="J67" t="str">
        <f t="shared" si="4"/>
        <v>Examination</v>
      </c>
      <c r="Z67" t="s">
        <v>27</v>
      </c>
      <c r="AA67" t="str">
        <f>VLOOKUP(Z67,'Doctors Data'!$A:$D,4,0)</f>
        <v>Urology</v>
      </c>
      <c r="AB67" s="93">
        <v>0.98062402066064369</v>
      </c>
      <c r="AC67" s="93">
        <v>1.9375979339356302E-2</v>
      </c>
      <c r="AE67" t="s">
        <v>71</v>
      </c>
      <c r="AF67" t="str">
        <f>VLOOKUP(AE67,'Doctors Data'!$A:$D,4,0)</f>
        <v>Pediatrics</v>
      </c>
      <c r="AG67" s="93">
        <v>0.79232446715063198</v>
      </c>
      <c r="AH67" s="93">
        <v>0.20767553284936802</v>
      </c>
    </row>
    <row r="68" spans="1:34" x14ac:dyDescent="0.25">
      <c r="A68" s="6" t="s">
        <v>224</v>
      </c>
      <c r="B68" s="6" t="s">
        <v>37</v>
      </c>
      <c r="C68" s="5" t="s">
        <v>1</v>
      </c>
      <c r="D68" s="7" t="s">
        <v>44</v>
      </c>
      <c r="E68" s="4">
        <v>2</v>
      </c>
      <c r="F68" s="54">
        <v>7.5</v>
      </c>
      <c r="G68" s="54">
        <v>6</v>
      </c>
      <c r="I68" t="s">
        <v>262</v>
      </c>
      <c r="J68" t="str">
        <f t="shared" si="4"/>
        <v>Examination</v>
      </c>
      <c r="Z68" t="s">
        <v>23</v>
      </c>
      <c r="AA68" t="str">
        <f>VLOOKUP(Z68,'Doctors Data'!$A:$D,4,0)</f>
        <v>Internal Medicine</v>
      </c>
      <c r="AB68" s="93">
        <v>0.94722766239529488</v>
      </c>
      <c r="AC68" s="93">
        <v>5.2772337604705177E-2</v>
      </c>
      <c r="AE68" t="s">
        <v>409</v>
      </c>
      <c r="AF68" t="str">
        <f>VLOOKUP(AE68,'Doctors Data'!$A:$D,4,0)</f>
        <v>Ophthalmology</v>
      </c>
      <c r="AG68" s="93">
        <v>0.97450979400474402</v>
      </c>
      <c r="AH68" s="93">
        <v>2.5490205995255987E-2</v>
      </c>
    </row>
    <row r="69" spans="1:34" x14ac:dyDescent="0.25">
      <c r="A69" s="6" t="s">
        <v>225</v>
      </c>
      <c r="B69" s="6" t="s">
        <v>37</v>
      </c>
      <c r="C69" s="5" t="s">
        <v>1</v>
      </c>
      <c r="D69" s="7" t="s">
        <v>7</v>
      </c>
      <c r="E69" s="4">
        <v>2</v>
      </c>
      <c r="F69" s="54">
        <v>7.5</v>
      </c>
      <c r="G69" s="54">
        <v>6</v>
      </c>
      <c r="I69" t="s">
        <v>339</v>
      </c>
      <c r="J69" t="str">
        <f t="shared" si="4"/>
        <v>Examination</v>
      </c>
      <c r="Z69" t="s">
        <v>436</v>
      </c>
      <c r="AA69" t="str">
        <f>VLOOKUP(Z69,'Doctors Data'!$A:$D,4,0)</f>
        <v>General Surgery</v>
      </c>
      <c r="AB69" s="93">
        <v>0.9663529486614344</v>
      </c>
      <c r="AC69" s="93">
        <v>3.3647051338565499E-2</v>
      </c>
      <c r="AE69" t="s">
        <v>88</v>
      </c>
      <c r="AF69" t="str">
        <f>VLOOKUP(AE69,'Doctors Data'!$A:$D,4,0)</f>
        <v>Pedodontics</v>
      </c>
      <c r="AG69" s="93">
        <v>0.79757568875388551</v>
      </c>
      <c r="AH69" s="93">
        <v>0.20242431124611443</v>
      </c>
    </row>
    <row r="70" spans="1:34" x14ac:dyDescent="0.25">
      <c r="A70" s="6" t="s">
        <v>226</v>
      </c>
      <c r="B70" s="6" t="s">
        <v>37</v>
      </c>
      <c r="C70" s="5" t="s">
        <v>1</v>
      </c>
      <c r="D70" s="7" t="s">
        <v>7</v>
      </c>
      <c r="E70" s="4">
        <v>2</v>
      </c>
      <c r="F70" s="54">
        <v>7.5</v>
      </c>
      <c r="G70" s="54">
        <v>6</v>
      </c>
      <c r="I70" t="s">
        <v>340</v>
      </c>
      <c r="J70" t="str">
        <f t="shared" si="4"/>
        <v>Examination</v>
      </c>
      <c r="Z70" t="s">
        <v>222</v>
      </c>
      <c r="AA70" t="str">
        <f>VLOOKUP(Z70,'Doctors Data'!$A:$D,4,0)</f>
        <v>General Surgery</v>
      </c>
      <c r="AB70" s="93">
        <v>0.92375146378016293</v>
      </c>
      <c r="AC70" s="93">
        <v>7.6248536219837029E-2</v>
      </c>
      <c r="AE70" t="s">
        <v>534</v>
      </c>
      <c r="AF70" t="str">
        <f>VLOOKUP(AE70,'Doctors Data'!$A:$D,4,0)</f>
        <v>Urology</v>
      </c>
      <c r="AG70" s="93">
        <v>1</v>
      </c>
      <c r="AH70" s="93">
        <v>0</v>
      </c>
    </row>
    <row r="71" spans="1:34" x14ac:dyDescent="0.25">
      <c r="A71" s="6" t="s">
        <v>227</v>
      </c>
      <c r="B71" s="6" t="s">
        <v>37</v>
      </c>
      <c r="C71" s="5" t="s">
        <v>1</v>
      </c>
      <c r="D71" s="7" t="s">
        <v>39</v>
      </c>
      <c r="E71" s="4">
        <v>2</v>
      </c>
      <c r="F71" s="54">
        <v>7.5</v>
      </c>
      <c r="G71" s="54">
        <v>6</v>
      </c>
      <c r="I71" t="s">
        <v>341</v>
      </c>
      <c r="J71" t="str">
        <f t="shared" si="4"/>
        <v>Examination</v>
      </c>
      <c r="Z71" t="s">
        <v>192</v>
      </c>
      <c r="AA71" t="e">
        <f>VLOOKUP(Z71,'Doctors Data'!$A:$D,4,0)</f>
        <v>#N/A</v>
      </c>
      <c r="AB71" s="93">
        <v>1</v>
      </c>
      <c r="AC71" s="93">
        <v>0</v>
      </c>
      <c r="AE71" t="s">
        <v>94</v>
      </c>
      <c r="AF71" t="str">
        <f>VLOOKUP(AE71,'Doctors Data'!$A:$D,4,0)</f>
        <v>ER</v>
      </c>
      <c r="AG71" s="93">
        <v>0.94092311966079711</v>
      </c>
      <c r="AH71" s="93">
        <v>5.9076880339202963E-2</v>
      </c>
    </row>
    <row r="72" spans="1:34" x14ac:dyDescent="0.25">
      <c r="A72" s="6" t="s">
        <v>232</v>
      </c>
      <c r="B72" s="6" t="s">
        <v>37</v>
      </c>
      <c r="C72" s="7" t="s">
        <v>0</v>
      </c>
      <c r="D72" s="7" t="s">
        <v>168</v>
      </c>
      <c r="E72" s="4">
        <v>4</v>
      </c>
      <c r="F72" s="54">
        <v>7.5</v>
      </c>
      <c r="G72" s="54">
        <v>6</v>
      </c>
      <c r="I72" t="s">
        <v>268</v>
      </c>
      <c r="J72" t="str">
        <f t="shared" si="4"/>
        <v>Examination</v>
      </c>
      <c r="Z72" t="s">
        <v>24</v>
      </c>
      <c r="AA72" t="str">
        <f>VLOOKUP(Z72,'Doctors Data'!$A:$D,4,0)</f>
        <v>OBE &amp; GYN</v>
      </c>
      <c r="AB72" s="93">
        <v>0.97520934805008486</v>
      </c>
      <c r="AC72" s="93">
        <v>2.4790651949915102E-2</v>
      </c>
      <c r="AE72" t="s">
        <v>76</v>
      </c>
      <c r="AF72" t="str">
        <f>VLOOKUP(AE72,'Doctors Data'!$A:$D,4,0)</f>
        <v>Nutrition</v>
      </c>
      <c r="AG72" s="93">
        <v>1</v>
      </c>
      <c r="AH72" s="93">
        <v>0</v>
      </c>
    </row>
    <row r="73" spans="1:34" x14ac:dyDescent="0.25">
      <c r="A73" s="6" t="s">
        <v>242</v>
      </c>
      <c r="B73" s="6" t="s">
        <v>37</v>
      </c>
      <c r="C73" s="5" t="s">
        <v>1</v>
      </c>
      <c r="D73" s="7" t="s">
        <v>4</v>
      </c>
      <c r="E73" s="4">
        <v>3</v>
      </c>
      <c r="F73" s="54">
        <v>7.5</v>
      </c>
      <c r="G73" s="54">
        <v>6</v>
      </c>
      <c r="I73" t="s">
        <v>342</v>
      </c>
      <c r="J73" t="str">
        <f t="shared" si="4"/>
        <v>Examination</v>
      </c>
      <c r="Z73" t="s">
        <v>223</v>
      </c>
      <c r="AA73" t="str">
        <f>VLOOKUP(Z73,'Doctors Data'!$A:$D,4,0)</f>
        <v>Nutrition</v>
      </c>
      <c r="AB73" s="93">
        <v>1</v>
      </c>
      <c r="AC73" s="93">
        <v>0</v>
      </c>
      <c r="AE73" t="s">
        <v>470</v>
      </c>
      <c r="AF73" t="str">
        <f>VLOOKUP(AE73,'Doctors Data'!$A:$D,4,0)</f>
        <v>ER</v>
      </c>
      <c r="AG73" s="93">
        <v>1</v>
      </c>
      <c r="AH73" s="93">
        <v>0</v>
      </c>
    </row>
    <row r="74" spans="1:34" x14ac:dyDescent="0.25">
      <c r="A74" s="6" t="s">
        <v>253</v>
      </c>
      <c r="B74" s="6" t="s">
        <v>37</v>
      </c>
      <c r="C74" s="5" t="s">
        <v>1</v>
      </c>
      <c r="D74" s="7" t="s">
        <v>39</v>
      </c>
      <c r="E74" s="4">
        <v>2</v>
      </c>
      <c r="F74" s="54">
        <v>7.5</v>
      </c>
      <c r="G74" s="54">
        <v>6</v>
      </c>
      <c r="I74" t="s">
        <v>343</v>
      </c>
      <c r="J74" t="s">
        <v>249</v>
      </c>
      <c r="Z74" t="s">
        <v>83</v>
      </c>
      <c r="AA74" t="str">
        <f>VLOOKUP(Z74,'Doctors Data'!$A:$D,4,0)</f>
        <v>Advanced GP</v>
      </c>
      <c r="AB74" s="93">
        <v>0.73467288319226076</v>
      </c>
      <c r="AC74" s="93">
        <v>0.26532711680773918</v>
      </c>
      <c r="AE74" t="s">
        <v>69</v>
      </c>
      <c r="AF74" t="str">
        <f>VLOOKUP(AE74,'Doctors Data'!$A:$D,4,0)</f>
        <v>Endodontics</v>
      </c>
      <c r="AG74" s="93">
        <v>0.65904760740106172</v>
      </c>
      <c r="AH74" s="93">
        <v>0.34095239259893828</v>
      </c>
    </row>
    <row r="75" spans="1:34" x14ac:dyDescent="0.25">
      <c r="A75" s="6" t="s">
        <v>409</v>
      </c>
      <c r="B75" s="6" t="s">
        <v>37</v>
      </c>
      <c r="C75" s="5" t="s">
        <v>1</v>
      </c>
      <c r="D75" s="7" t="s">
        <v>4</v>
      </c>
      <c r="E75" s="4">
        <v>3</v>
      </c>
      <c r="F75" s="54">
        <v>7.5</v>
      </c>
      <c r="G75" s="54">
        <v>6</v>
      </c>
      <c r="I75" t="s">
        <v>344</v>
      </c>
      <c r="J75" t="str">
        <f>IF(COUNTIF(I75,"*Cons*")&gt;0,"Examination","")</f>
        <v>Examination</v>
      </c>
      <c r="Z75" t="s">
        <v>437</v>
      </c>
      <c r="AA75" t="e">
        <f>VLOOKUP(Z75,'Doctors Data'!$A:$D,4,0)</f>
        <v>#N/A</v>
      </c>
      <c r="AB75" s="93">
        <v>1</v>
      </c>
      <c r="AC75" s="93">
        <v>0</v>
      </c>
      <c r="AE75" t="s">
        <v>439</v>
      </c>
      <c r="AF75" t="e">
        <f>VLOOKUP(AE75,'Doctors Data'!$A:$D,4,0)</f>
        <v>#N/A</v>
      </c>
      <c r="AG75" s="93">
        <v>1</v>
      </c>
      <c r="AH75" s="93">
        <v>0</v>
      </c>
    </row>
    <row r="76" spans="1:34" x14ac:dyDescent="0.25">
      <c r="A76" s="6" t="s">
        <v>408</v>
      </c>
      <c r="B76" s="6" t="s">
        <v>37</v>
      </c>
      <c r="C76" s="7" t="s">
        <v>0</v>
      </c>
      <c r="D76" s="5" t="s">
        <v>10</v>
      </c>
      <c r="E76" s="4">
        <v>3</v>
      </c>
      <c r="F76" s="54">
        <v>7.5</v>
      </c>
      <c r="G76" s="54">
        <v>6</v>
      </c>
      <c r="I76" t="s">
        <v>345</v>
      </c>
      <c r="J76" t="str">
        <f>IF(COUNTIF(I76,"*Cons*")&gt;0,"Examination","")</f>
        <v>Examination</v>
      </c>
      <c r="Z76" t="s">
        <v>193</v>
      </c>
      <c r="AA76" t="e">
        <f>VLOOKUP(Z76,'Doctors Data'!$A:$D,4,0)</f>
        <v>#N/A</v>
      </c>
      <c r="AB76" s="93">
        <v>0.39717983641445748</v>
      </c>
      <c r="AC76" s="93">
        <v>0.60282016358554258</v>
      </c>
      <c r="AE76" t="s">
        <v>52</v>
      </c>
      <c r="AF76" t="str">
        <f>VLOOKUP(AE76,'Doctors Data'!$A:$D,4,0)</f>
        <v>Screening &amp; Scaling</v>
      </c>
      <c r="AG76" s="93">
        <v>0.7039207905043291</v>
      </c>
      <c r="AH76" s="93">
        <v>0.2960792094956709</v>
      </c>
    </row>
    <row r="77" spans="1:34" x14ac:dyDescent="0.25">
      <c r="A77" s="6" t="s">
        <v>410</v>
      </c>
      <c r="B77" s="6" t="s">
        <v>36</v>
      </c>
      <c r="C77" s="7" t="s">
        <v>1</v>
      </c>
      <c r="D77" s="5" t="s">
        <v>10</v>
      </c>
      <c r="E77" s="4">
        <v>3</v>
      </c>
      <c r="F77" s="54">
        <v>7.5</v>
      </c>
      <c r="G77" s="54">
        <v>6</v>
      </c>
      <c r="I77" s="102" t="s">
        <v>346</v>
      </c>
      <c r="J77" t="str">
        <f>IF(COUNTIF(I77,"*Cons*")&gt;0,"Examination","")</f>
        <v>Examination</v>
      </c>
      <c r="Z77" t="s">
        <v>3</v>
      </c>
      <c r="AA77" t="str">
        <f>VLOOKUP(Z77,'Doctors Data'!$A:$D,4,0)</f>
        <v>Other</v>
      </c>
      <c r="AB77" s="93">
        <v>1</v>
      </c>
      <c r="AC77" s="93">
        <v>0</v>
      </c>
      <c r="AE77" t="s">
        <v>475</v>
      </c>
      <c r="AF77" t="str">
        <f>VLOOKUP(AE77,'Doctors Data'!$A:$D,4,0)</f>
        <v>Screening &amp; Scaling</v>
      </c>
      <c r="AG77" s="93">
        <v>1</v>
      </c>
      <c r="AH77" s="93">
        <v>0</v>
      </c>
    </row>
    <row r="78" spans="1:34" x14ac:dyDescent="0.25">
      <c r="A78" s="6" t="s">
        <v>411</v>
      </c>
      <c r="B78" s="6" t="s">
        <v>36</v>
      </c>
      <c r="C78" s="7" t="s">
        <v>1</v>
      </c>
      <c r="D78" s="13" t="s">
        <v>4</v>
      </c>
      <c r="E78" s="4">
        <v>3</v>
      </c>
      <c r="F78" s="54">
        <v>7.5</v>
      </c>
      <c r="G78" s="54">
        <v>6</v>
      </c>
      <c r="I78" t="s">
        <v>347</v>
      </c>
      <c r="J78" t="str">
        <f>IF(COUNTIF(I78,"*Cons*")&gt;0,"Examination","")</f>
        <v>Examination</v>
      </c>
      <c r="Z78" t="s">
        <v>81</v>
      </c>
      <c r="AA78" t="str">
        <f>VLOOKUP(Z78,'Doctors Data'!$A:$D,4,0)</f>
        <v>Prosthodontic</v>
      </c>
      <c r="AB78" s="93">
        <v>0.8302141319687697</v>
      </c>
      <c r="AC78" s="93">
        <v>0.16978586803123022</v>
      </c>
      <c r="AE78" t="s">
        <v>242</v>
      </c>
      <c r="AF78" t="str">
        <f>VLOOKUP(AE78,'Doctors Data'!$A:$D,4,0)</f>
        <v>Ophthalmology</v>
      </c>
      <c r="AG78" s="93">
        <v>0.93659032684023624</v>
      </c>
      <c r="AH78" s="93">
        <v>6.3409673159763799E-2</v>
      </c>
    </row>
    <row r="79" spans="1:34" x14ac:dyDescent="0.25">
      <c r="A79" s="6" t="s">
        <v>441</v>
      </c>
      <c r="B79" s="6" t="s">
        <v>37</v>
      </c>
      <c r="C79" s="7" t="s">
        <v>0</v>
      </c>
      <c r="D79" s="7" t="s">
        <v>39</v>
      </c>
      <c r="E79" s="4">
        <v>2</v>
      </c>
      <c r="F79" s="54">
        <v>7.5</v>
      </c>
      <c r="G79" s="54">
        <v>6</v>
      </c>
      <c r="I79" t="s">
        <v>348</v>
      </c>
      <c r="J79" t="s">
        <v>248</v>
      </c>
      <c r="Z79" t="s">
        <v>55</v>
      </c>
      <c r="AA79" t="str">
        <f>VLOOKUP(Z79,'Doctors Data'!$A:$D,4,0)</f>
        <v>General Surgery</v>
      </c>
      <c r="AB79" s="93">
        <v>0.98432358298332778</v>
      </c>
      <c r="AC79" s="93">
        <v>1.5676417016672162E-2</v>
      </c>
      <c r="AE79" t="s">
        <v>22</v>
      </c>
      <c r="AF79" t="str">
        <f>VLOOKUP(AE79,'Doctors Data'!$A:$D,4,0)</f>
        <v>ER</v>
      </c>
      <c r="AG79" s="93">
        <v>0.95977110776521912</v>
      </c>
      <c r="AH79" s="93">
        <v>4.0228892234781023E-2</v>
      </c>
    </row>
    <row r="80" spans="1:34" x14ac:dyDescent="0.25">
      <c r="A80" s="111" t="s">
        <v>470</v>
      </c>
      <c r="B80" s="6" t="s">
        <v>37</v>
      </c>
      <c r="C80" s="7" t="s">
        <v>1</v>
      </c>
      <c r="D80" s="7" t="s">
        <v>39</v>
      </c>
      <c r="E80" s="4">
        <v>2</v>
      </c>
      <c r="F80" s="54">
        <v>7.5</v>
      </c>
      <c r="G80" s="54">
        <v>6</v>
      </c>
      <c r="I80" t="s">
        <v>349</v>
      </c>
      <c r="J80" t="str">
        <f>IF(COUNTIF(I80,"*Cons*")&gt;0,"Examination","")</f>
        <v>Examination</v>
      </c>
      <c r="Z80" t="s">
        <v>58</v>
      </c>
      <c r="AA80" t="str">
        <f>VLOOKUP(Z80,'Doctors Data'!$A:$D,4,0)</f>
        <v>ER</v>
      </c>
      <c r="AB80" s="93">
        <v>0.88781831261141853</v>
      </c>
      <c r="AC80" s="93">
        <v>0.11218168738858147</v>
      </c>
      <c r="AE80" t="s">
        <v>19</v>
      </c>
      <c r="AF80" t="str">
        <f>VLOOKUP(AE80,'Doctors Data'!$A:$D,4,0)</f>
        <v>Endodontics</v>
      </c>
      <c r="AG80" s="93">
        <v>0.79710139950785752</v>
      </c>
      <c r="AH80" s="93">
        <v>0.20289860049214242</v>
      </c>
    </row>
    <row r="81" spans="1:34" x14ac:dyDescent="0.25">
      <c r="A81" s="111" t="s">
        <v>476</v>
      </c>
      <c r="B81" s="6" t="s">
        <v>37</v>
      </c>
      <c r="C81" s="5" t="s">
        <v>0</v>
      </c>
      <c r="D81" s="5" t="s">
        <v>85</v>
      </c>
      <c r="E81" s="4">
        <v>2</v>
      </c>
      <c r="F81" s="54">
        <v>7.5</v>
      </c>
      <c r="G81" s="54">
        <v>6</v>
      </c>
      <c r="I81" t="s">
        <v>267</v>
      </c>
      <c r="J81" t="str">
        <f>IF(COUNTIF(I81,"*Cons*")&gt;0,"Examination","")</f>
        <v>Examination</v>
      </c>
      <c r="Z81" t="s">
        <v>213</v>
      </c>
      <c r="AA81" t="str">
        <f>VLOOKUP(Z81,'Doctors Data'!$A:$D,4,0)</f>
        <v>ER</v>
      </c>
      <c r="AB81" s="93">
        <v>1</v>
      </c>
      <c r="AC81" s="93">
        <v>0</v>
      </c>
      <c r="AE81" t="s">
        <v>82</v>
      </c>
      <c r="AF81" t="str">
        <f>VLOOKUP(AE81,'Doctors Data'!$A:$D,4,0)</f>
        <v>Phonatics</v>
      </c>
      <c r="AG81" s="93">
        <v>1</v>
      </c>
      <c r="AH81" s="93">
        <v>0</v>
      </c>
    </row>
    <row r="82" spans="1:34" x14ac:dyDescent="0.25">
      <c r="A82" s="111" t="s">
        <v>475</v>
      </c>
      <c r="B82" s="6" t="s">
        <v>37</v>
      </c>
      <c r="C82" s="5" t="s">
        <v>0</v>
      </c>
      <c r="D82" s="5" t="s">
        <v>85</v>
      </c>
      <c r="E82" s="4">
        <v>2</v>
      </c>
      <c r="F82" s="54">
        <v>7.5</v>
      </c>
      <c r="G82" s="54">
        <v>6</v>
      </c>
      <c r="I82" t="s">
        <v>350</v>
      </c>
      <c r="J82" t="str">
        <f>IF(COUNTIF(I82,"*Cons*")&gt;0,"Examination","")</f>
        <v>Examination</v>
      </c>
      <c r="Z82" t="s">
        <v>29</v>
      </c>
      <c r="AA82" t="str">
        <f>VLOOKUP(Z82,'Doctors Data'!$A:$D,4,0)</f>
        <v>Pedodontics</v>
      </c>
      <c r="AB82" s="93">
        <v>0.87471216775738458</v>
      </c>
      <c r="AC82" s="93">
        <v>0.12528783224261536</v>
      </c>
      <c r="AE82" t="s">
        <v>82</v>
      </c>
      <c r="AF82" t="str">
        <f>VLOOKUP(AE82,'Doctors Data'!$A:$D,4,0)</f>
        <v>Phonatics</v>
      </c>
      <c r="AG82" s="93">
        <v>0</v>
      </c>
      <c r="AH82" s="93">
        <v>1</v>
      </c>
    </row>
    <row r="83" spans="1:34" x14ac:dyDescent="0.25">
      <c r="A83" s="111" t="s">
        <v>436</v>
      </c>
      <c r="B83" s="6" t="s">
        <v>37</v>
      </c>
      <c r="C83" s="5" t="s">
        <v>0</v>
      </c>
      <c r="D83" s="7" t="s">
        <v>42</v>
      </c>
      <c r="E83" s="4">
        <v>2</v>
      </c>
      <c r="F83" s="54">
        <v>7.5</v>
      </c>
      <c r="G83" s="54">
        <v>6</v>
      </c>
      <c r="I83" t="s">
        <v>351</v>
      </c>
      <c r="J83" t="s">
        <v>248</v>
      </c>
      <c r="Z83" t="s">
        <v>224</v>
      </c>
      <c r="AA83" t="str">
        <f>VLOOKUP(Z83,'Doctors Data'!$A:$D,4,0)</f>
        <v>Pedodontics</v>
      </c>
      <c r="AB83" s="93">
        <v>0.87638574703084848</v>
      </c>
      <c r="AC83" s="93">
        <v>0.12361425296915141</v>
      </c>
    </row>
    <row r="84" spans="1:34" x14ac:dyDescent="0.25">
      <c r="A84" s="111" t="s">
        <v>167</v>
      </c>
      <c r="B84" s="6" t="s">
        <v>36</v>
      </c>
      <c r="C84" s="202" t="s">
        <v>1</v>
      </c>
      <c r="D84" s="7" t="s">
        <v>12</v>
      </c>
      <c r="E84" s="4">
        <v>3</v>
      </c>
      <c r="F84" s="54">
        <v>7.5</v>
      </c>
      <c r="G84" s="54">
        <v>6</v>
      </c>
      <c r="I84" t="s">
        <v>352</v>
      </c>
      <c r="J84" t="str">
        <f>IF(COUNTIF(I84,"*Cons*")&gt;0,"Examination","")</f>
        <v>Examination</v>
      </c>
      <c r="Z84" t="s">
        <v>194</v>
      </c>
      <c r="AA84" t="e">
        <f>VLOOKUP(Z84,'Doctors Data'!$A:$D,4,0)</f>
        <v>#N/A</v>
      </c>
      <c r="AB84" s="93">
        <v>0.83727726150227433</v>
      </c>
      <c r="AC84" s="93">
        <v>0.16272273849772573</v>
      </c>
    </row>
    <row r="85" spans="1:34" x14ac:dyDescent="0.25">
      <c r="A85" s="111" t="s">
        <v>497</v>
      </c>
      <c r="B85" s="6" t="s">
        <v>37</v>
      </c>
      <c r="C85" s="202" t="s">
        <v>1</v>
      </c>
      <c r="D85" s="7" t="s">
        <v>39</v>
      </c>
      <c r="E85" s="4">
        <v>2</v>
      </c>
      <c r="F85" s="54">
        <v>7.5</v>
      </c>
      <c r="G85" s="54">
        <v>6</v>
      </c>
      <c r="I85" t="s">
        <v>353</v>
      </c>
      <c r="J85" t="str">
        <f>IF(COUNTIF(I85,"*Cons*")&gt;0,"Examination","")</f>
        <v>Examination</v>
      </c>
      <c r="Z85" t="s">
        <v>195</v>
      </c>
      <c r="AA85" t="e">
        <f>VLOOKUP(Z85,'Doctors Data'!$A:$D,4,0)</f>
        <v>#N/A</v>
      </c>
      <c r="AB85" s="93">
        <v>0.84641910374088269</v>
      </c>
      <c r="AC85" s="93">
        <v>0.15358089625911731</v>
      </c>
    </row>
    <row r="86" spans="1:34" x14ac:dyDescent="0.25">
      <c r="A86" s="111" t="s">
        <v>494</v>
      </c>
      <c r="B86" s="6" t="s">
        <v>37</v>
      </c>
      <c r="C86" s="202" t="s">
        <v>1</v>
      </c>
      <c r="D86" s="7" t="s">
        <v>39</v>
      </c>
      <c r="E86" s="4">
        <v>2</v>
      </c>
      <c r="F86" s="54">
        <v>7.5</v>
      </c>
      <c r="G86" s="54">
        <v>6</v>
      </c>
      <c r="I86" t="s">
        <v>274</v>
      </c>
      <c r="J86" t="str">
        <f>IF(COUNTIF(I86,"*Cons*")&gt;0,"Examination","")</f>
        <v>Examination</v>
      </c>
      <c r="Z86" t="s">
        <v>438</v>
      </c>
      <c r="AA86" t="e">
        <f>VLOOKUP(Z86,'Doctors Data'!$A:$D,4,0)</f>
        <v>#N/A</v>
      </c>
      <c r="AB86" s="93">
        <v>0.94558300075504265</v>
      </c>
      <c r="AC86" s="93">
        <v>5.4416999244957395E-2</v>
      </c>
    </row>
    <row r="87" spans="1:34" x14ac:dyDescent="0.25">
      <c r="A87" s="111" t="s">
        <v>493</v>
      </c>
      <c r="B87" s="6" t="s">
        <v>37</v>
      </c>
      <c r="C87" s="5" t="s">
        <v>0</v>
      </c>
      <c r="D87" s="7" t="s">
        <v>39</v>
      </c>
      <c r="E87" s="4">
        <v>2</v>
      </c>
      <c r="F87" s="54">
        <v>7.5</v>
      </c>
      <c r="G87" s="54">
        <v>6</v>
      </c>
      <c r="I87" t="s">
        <v>354</v>
      </c>
      <c r="J87" t="s">
        <v>249</v>
      </c>
      <c r="Z87" t="s">
        <v>64</v>
      </c>
      <c r="AA87" t="str">
        <f>VLOOKUP(Z87,'Doctors Data'!$A:$D,4,0)</f>
        <v>Advanced GP</v>
      </c>
      <c r="AB87" s="93">
        <v>0.70795530208344526</v>
      </c>
      <c r="AC87" s="93">
        <v>0.29204469791655463</v>
      </c>
    </row>
    <row r="88" spans="1:34" x14ac:dyDescent="0.25">
      <c r="A88" s="111" t="s">
        <v>525</v>
      </c>
      <c r="B88" s="6" t="s">
        <v>37</v>
      </c>
      <c r="C88" s="5" t="s">
        <v>0</v>
      </c>
      <c r="D88" s="5" t="s">
        <v>41</v>
      </c>
      <c r="E88" s="4">
        <v>3</v>
      </c>
      <c r="F88" s="54">
        <v>7.5</v>
      </c>
      <c r="G88" s="54">
        <v>6</v>
      </c>
      <c r="I88" t="s">
        <v>355</v>
      </c>
      <c r="J88" t="str">
        <f t="shared" ref="J88:J94" si="5">IF(COUNTIF(I88,"*Cons*")&gt;0,"Examination","")</f>
        <v>Examination</v>
      </c>
      <c r="Z88" t="s">
        <v>196</v>
      </c>
      <c r="AA88" t="e">
        <f>VLOOKUP(Z88,'Doctors Data'!$A:$D,4,0)</f>
        <v>#N/A</v>
      </c>
      <c r="AB88" s="93">
        <v>0.9521958265829491</v>
      </c>
      <c r="AC88" s="93">
        <v>4.7804173417050802E-2</v>
      </c>
    </row>
    <row r="89" spans="1:34" x14ac:dyDescent="0.25">
      <c r="A89" s="111" t="s">
        <v>535</v>
      </c>
      <c r="B89" s="6" t="s">
        <v>37</v>
      </c>
      <c r="C89" s="202" t="s">
        <v>1</v>
      </c>
      <c r="D89" s="7" t="s">
        <v>39</v>
      </c>
      <c r="E89" s="4">
        <v>2</v>
      </c>
      <c r="F89" s="54">
        <v>7.5</v>
      </c>
      <c r="G89" s="54">
        <v>6</v>
      </c>
      <c r="I89" t="s">
        <v>356</v>
      </c>
      <c r="J89" t="str">
        <f t="shared" si="5"/>
        <v>Examination</v>
      </c>
      <c r="Z89" t="s">
        <v>197</v>
      </c>
      <c r="AA89" t="e">
        <f>VLOOKUP(Z89,'Doctors Data'!$A:$D,4,0)</f>
        <v>#N/A</v>
      </c>
      <c r="AB89" s="93">
        <v>0.87260601064848808</v>
      </c>
      <c r="AC89" s="93">
        <v>0.12739398935151189</v>
      </c>
    </row>
    <row r="90" spans="1:34" x14ac:dyDescent="0.25">
      <c r="I90" t="s">
        <v>357</v>
      </c>
      <c r="J90" t="str">
        <f t="shared" si="5"/>
        <v>Examination</v>
      </c>
      <c r="Z90" t="s">
        <v>71</v>
      </c>
      <c r="AA90" t="str">
        <f>VLOOKUP(Z90,'Doctors Data'!$A:$D,4,0)</f>
        <v>Pediatrics</v>
      </c>
      <c r="AB90" s="93">
        <v>0.8344177489695036</v>
      </c>
      <c r="AC90" s="93">
        <v>0.16558225103049648</v>
      </c>
    </row>
    <row r="91" spans="1:34" x14ac:dyDescent="0.25">
      <c r="I91" t="s">
        <v>358</v>
      </c>
      <c r="J91" t="str">
        <f t="shared" si="5"/>
        <v>Examination</v>
      </c>
      <c r="Z91" t="s">
        <v>198</v>
      </c>
      <c r="AA91" t="e">
        <f>VLOOKUP(Z91,'Doctors Data'!$A:$D,4,0)</f>
        <v>#N/A</v>
      </c>
      <c r="AB91" s="93">
        <v>0.87072301488360837</v>
      </c>
      <c r="AC91" s="93">
        <v>0.1292769851163916</v>
      </c>
    </row>
    <row r="92" spans="1:34" x14ac:dyDescent="0.25">
      <c r="I92" t="s">
        <v>359</v>
      </c>
      <c r="J92" t="str">
        <f t="shared" si="5"/>
        <v>Examination</v>
      </c>
      <c r="Z92" t="s">
        <v>409</v>
      </c>
      <c r="AA92" t="str">
        <f>VLOOKUP(Z92,'Doctors Data'!$A:$D,4,0)</f>
        <v>Ophthalmology</v>
      </c>
      <c r="AB92" s="93">
        <v>1</v>
      </c>
      <c r="AC92" s="93">
        <v>0</v>
      </c>
    </row>
    <row r="93" spans="1:34" x14ac:dyDescent="0.25">
      <c r="I93" t="s">
        <v>360</v>
      </c>
      <c r="J93" t="str">
        <f t="shared" si="5"/>
        <v>Examination</v>
      </c>
      <c r="Z93" t="s">
        <v>88</v>
      </c>
      <c r="AA93" t="str">
        <f>VLOOKUP(Z93,'Doctors Data'!$A:$D,4,0)</f>
        <v>Pedodontics</v>
      </c>
      <c r="AB93" s="93">
        <v>0.81296147067991931</v>
      </c>
      <c r="AC93" s="93">
        <v>0.18703852932008064</v>
      </c>
    </row>
    <row r="94" spans="1:34" x14ac:dyDescent="0.25">
      <c r="I94" t="s">
        <v>266</v>
      </c>
      <c r="J94" t="str">
        <f t="shared" si="5"/>
        <v>Examination</v>
      </c>
      <c r="Z94" t="s">
        <v>199</v>
      </c>
      <c r="AA94" t="e">
        <f>VLOOKUP(Z94,'Doctors Data'!$A:$D,4,0)</f>
        <v>#N/A</v>
      </c>
      <c r="AB94" s="93">
        <v>0.9797348179974944</v>
      </c>
      <c r="AC94" s="93">
        <v>2.0265182002505554E-2</v>
      </c>
    </row>
    <row r="95" spans="1:34" x14ac:dyDescent="0.25">
      <c r="I95" t="s">
        <v>361</v>
      </c>
      <c r="J95" t="s">
        <v>248</v>
      </c>
      <c r="Z95" t="s">
        <v>40</v>
      </c>
      <c r="AA95" t="str">
        <f>VLOOKUP(Z95,'Doctors Data'!$A:$D,4,0)</f>
        <v>Urology</v>
      </c>
      <c r="AB95" s="93">
        <v>1</v>
      </c>
      <c r="AC95" s="93">
        <v>0</v>
      </c>
    </row>
    <row r="96" spans="1:34" x14ac:dyDescent="0.25">
      <c r="I96" t="s">
        <v>362</v>
      </c>
      <c r="J96" t="s">
        <v>248</v>
      </c>
      <c r="Z96" t="s">
        <v>94</v>
      </c>
      <c r="AA96" t="str">
        <f>VLOOKUP(Z96,'Doctors Data'!$A:$D,4,0)</f>
        <v>ER</v>
      </c>
      <c r="AB96" s="93">
        <v>0.93470172802914964</v>
      </c>
      <c r="AC96" s="93">
        <v>6.5298271970850461E-2</v>
      </c>
    </row>
    <row r="97" spans="9:29" x14ac:dyDescent="0.25">
      <c r="I97" t="s">
        <v>363</v>
      </c>
      <c r="J97" t="s">
        <v>248</v>
      </c>
      <c r="Z97" t="s">
        <v>236</v>
      </c>
      <c r="AA97" t="e">
        <f>VLOOKUP(Z97,'Doctors Data'!$A:$D,4,0)</f>
        <v>#N/A</v>
      </c>
      <c r="AB97" s="93">
        <v>1</v>
      </c>
      <c r="AC97" s="93">
        <v>0</v>
      </c>
    </row>
    <row r="98" spans="9:29" x14ac:dyDescent="0.25">
      <c r="I98" t="s">
        <v>364</v>
      </c>
      <c r="J98" t="s">
        <v>248</v>
      </c>
      <c r="Z98" t="s">
        <v>76</v>
      </c>
      <c r="AA98" t="str">
        <f>VLOOKUP(Z98,'Doctors Data'!$A:$D,4,0)</f>
        <v>Nutrition</v>
      </c>
      <c r="AB98" s="93">
        <v>1</v>
      </c>
      <c r="AC98" s="93">
        <v>0</v>
      </c>
    </row>
    <row r="99" spans="9:29" x14ac:dyDescent="0.25">
      <c r="I99" t="s">
        <v>365</v>
      </c>
      <c r="J99" t="str">
        <f t="shared" ref="J99:J104" si="6">IF(COUNTIF(I99,"*Cons*")&gt;0,"Examination","")</f>
        <v>Examination</v>
      </c>
      <c r="Z99" t="s">
        <v>253</v>
      </c>
      <c r="AA99" t="str">
        <f>VLOOKUP(Z99,'Doctors Data'!$A:$D,4,0)</f>
        <v>ER</v>
      </c>
      <c r="AB99" s="93">
        <v>1</v>
      </c>
      <c r="AC99" s="93">
        <v>0</v>
      </c>
    </row>
    <row r="100" spans="9:29" x14ac:dyDescent="0.25">
      <c r="I100" t="s">
        <v>366</v>
      </c>
      <c r="J100" t="str">
        <f t="shared" si="6"/>
        <v>Examination</v>
      </c>
      <c r="Z100" t="s">
        <v>69</v>
      </c>
      <c r="AA100" t="str">
        <f>VLOOKUP(Z100,'Doctors Data'!$A:$D,4,0)</f>
        <v>Endodontics</v>
      </c>
      <c r="AB100" s="93">
        <v>0.69174518275285535</v>
      </c>
      <c r="AC100" s="93">
        <v>0.30825481724714465</v>
      </c>
    </row>
    <row r="101" spans="9:29" x14ac:dyDescent="0.25">
      <c r="I101" t="s">
        <v>270</v>
      </c>
      <c r="J101" t="str">
        <f t="shared" si="6"/>
        <v>Examination</v>
      </c>
      <c r="Z101" t="s">
        <v>439</v>
      </c>
      <c r="AA101" t="e">
        <f>VLOOKUP(Z101,'Doctors Data'!$A:$D,4,0)</f>
        <v>#N/A</v>
      </c>
      <c r="AB101" s="93">
        <v>1</v>
      </c>
      <c r="AC101" s="93">
        <v>0</v>
      </c>
    </row>
    <row r="102" spans="9:29" x14ac:dyDescent="0.25">
      <c r="I102" t="s">
        <v>367</v>
      </c>
      <c r="J102" t="str">
        <f t="shared" si="6"/>
        <v>Examination</v>
      </c>
      <c r="Z102" t="s">
        <v>52</v>
      </c>
      <c r="AA102" t="str">
        <f>VLOOKUP(Z102,'Doctors Data'!$A:$D,4,0)</f>
        <v>Screening &amp; Scaling</v>
      </c>
      <c r="AB102" s="93">
        <v>0.79605197206931788</v>
      </c>
      <c r="AC102" s="93">
        <v>0.20394802793068215</v>
      </c>
    </row>
    <row r="103" spans="9:29" x14ac:dyDescent="0.25">
      <c r="I103" t="s">
        <v>368</v>
      </c>
      <c r="J103" t="str">
        <f t="shared" si="6"/>
        <v>Examination</v>
      </c>
      <c r="Z103" t="s">
        <v>200</v>
      </c>
      <c r="AA103" t="e">
        <f>VLOOKUP(Z103,'Doctors Data'!$A:$D,4,0)</f>
        <v>#N/A</v>
      </c>
      <c r="AB103" s="93">
        <v>1</v>
      </c>
      <c r="AC103" s="93">
        <v>0</v>
      </c>
    </row>
    <row r="104" spans="9:29" x14ac:dyDescent="0.25">
      <c r="I104" t="s">
        <v>369</v>
      </c>
      <c r="J104" t="str">
        <f t="shared" si="6"/>
        <v>Examination</v>
      </c>
      <c r="Z104" t="s">
        <v>440</v>
      </c>
      <c r="AA104" t="e">
        <f>VLOOKUP(Z104,'Doctors Data'!$A:$D,4,0)</f>
        <v>#N/A</v>
      </c>
      <c r="AB104" s="93">
        <v>1</v>
      </c>
      <c r="AC104" s="93">
        <v>0</v>
      </c>
    </row>
    <row r="105" spans="9:29" x14ac:dyDescent="0.25">
      <c r="I105" t="s">
        <v>370</v>
      </c>
      <c r="J105" t="s">
        <v>248</v>
      </c>
      <c r="Z105" t="s">
        <v>242</v>
      </c>
      <c r="AA105" t="str">
        <f>VLOOKUP(Z105,'Doctors Data'!$A:$D,4,0)</f>
        <v>Ophthalmology</v>
      </c>
      <c r="AB105" s="93">
        <v>0.97693601111892259</v>
      </c>
      <c r="AC105" s="93">
        <v>2.306398888107742E-2</v>
      </c>
    </row>
    <row r="106" spans="9:29" x14ac:dyDescent="0.25">
      <c r="I106" t="s">
        <v>371</v>
      </c>
      <c r="J106" t="str">
        <f>IF(COUNTIF(I106,"*Cons*")&gt;0,"Examination","")</f>
        <v>Examination</v>
      </c>
      <c r="Z106" t="s">
        <v>22</v>
      </c>
      <c r="AA106" t="str">
        <f>VLOOKUP(Z106,'Doctors Data'!$A:$D,4,0)</f>
        <v>ER</v>
      </c>
      <c r="AB106" s="93">
        <v>0.9611144169564978</v>
      </c>
      <c r="AC106" s="93">
        <v>3.8885583043502023E-2</v>
      </c>
    </row>
    <row r="107" spans="9:29" x14ac:dyDescent="0.25">
      <c r="I107" t="s">
        <v>372</v>
      </c>
      <c r="J107" t="s">
        <v>248</v>
      </c>
      <c r="Z107" t="s">
        <v>19</v>
      </c>
      <c r="AA107" t="str">
        <f>VLOOKUP(Z107,'Doctors Data'!$A:$D,4,0)</f>
        <v>Endodontics</v>
      </c>
      <c r="AB107" s="93">
        <v>0.83725029753141345</v>
      </c>
      <c r="AC107" s="93">
        <v>0.16274970246858661</v>
      </c>
    </row>
    <row r="108" spans="9:29" x14ac:dyDescent="0.25">
      <c r="I108" t="s">
        <v>373</v>
      </c>
      <c r="J108" t="str">
        <f t="shared" ref="J108:J113" si="7">IF(COUNTIF(I108,"*Cons*")&gt;0,"Examination","")</f>
        <v>Examination</v>
      </c>
      <c r="Z108" t="s">
        <v>201</v>
      </c>
      <c r="AA108" t="e">
        <f>VLOOKUP(Z108,'Doctors Data'!$A:$D,4,0)</f>
        <v>#N/A</v>
      </c>
      <c r="AB108" s="93">
        <v>0.98873101175480682</v>
      </c>
      <c r="AC108" s="93">
        <v>1.1268988245193149E-2</v>
      </c>
    </row>
    <row r="109" spans="9:29" x14ac:dyDescent="0.25">
      <c r="I109" t="s">
        <v>374</v>
      </c>
      <c r="J109" t="str">
        <f t="shared" si="7"/>
        <v>Examination</v>
      </c>
      <c r="Z109" t="s">
        <v>82</v>
      </c>
      <c r="AA109" t="str">
        <f>VLOOKUP(Z109,'Doctors Data'!$A:$D,4,0)</f>
        <v>Phonatics</v>
      </c>
      <c r="AB109" s="93">
        <v>1</v>
      </c>
      <c r="AC109" s="93">
        <v>0</v>
      </c>
    </row>
    <row r="110" spans="9:29" x14ac:dyDescent="0.25">
      <c r="I110" t="s">
        <v>375</v>
      </c>
      <c r="J110" t="str">
        <f t="shared" si="7"/>
        <v>Examination</v>
      </c>
      <c r="Z110" t="s">
        <v>82</v>
      </c>
      <c r="AA110" t="str">
        <f>VLOOKUP(Z110,'Doctors Data'!$A:$D,4,0)</f>
        <v>Phonatics</v>
      </c>
      <c r="AB110" s="93">
        <v>0</v>
      </c>
      <c r="AC110" s="93">
        <v>1</v>
      </c>
    </row>
    <row r="111" spans="9:29" x14ac:dyDescent="0.25">
      <c r="I111" t="s">
        <v>376</v>
      </c>
      <c r="J111" t="str">
        <f t="shared" si="7"/>
        <v>Examination</v>
      </c>
      <c r="Z111" t="s">
        <v>202</v>
      </c>
      <c r="AA111" t="e">
        <f>VLOOKUP(Z111,'Doctors Data'!$A:$D,4,0)</f>
        <v>#N/A</v>
      </c>
      <c r="AB111" s="93">
        <v>1</v>
      </c>
      <c r="AC111" s="93">
        <v>0</v>
      </c>
    </row>
    <row r="112" spans="9:29" x14ac:dyDescent="0.25">
      <c r="I112" t="s">
        <v>377</v>
      </c>
      <c r="J112" t="str">
        <f t="shared" si="7"/>
        <v>Examination</v>
      </c>
      <c r="AA112" t="s">
        <v>122</v>
      </c>
      <c r="AB112" s="93">
        <v>1</v>
      </c>
      <c r="AC112" s="93">
        <v>0</v>
      </c>
    </row>
    <row r="113" spans="9:10" x14ac:dyDescent="0.25">
      <c r="I113" t="s">
        <v>378</v>
      </c>
      <c r="J113" t="str">
        <f t="shared" si="7"/>
        <v>Examination</v>
      </c>
    </row>
    <row r="114" spans="9:10" x14ac:dyDescent="0.25">
      <c r="I114" t="s">
        <v>379</v>
      </c>
      <c r="J114" t="s">
        <v>248</v>
      </c>
    </row>
    <row r="115" spans="9:10" x14ac:dyDescent="0.25">
      <c r="I115" t="s">
        <v>380</v>
      </c>
      <c r="J115" t="str">
        <f>IF(COUNTIF(I115,"*Cons*")&gt;0,"Examination","")</f>
        <v>Examination</v>
      </c>
    </row>
    <row r="116" spans="9:10" x14ac:dyDescent="0.25">
      <c r="I116" t="s">
        <v>381</v>
      </c>
      <c r="J116" t="str">
        <f>IF(COUNTIF(I116,"*Cons*")&gt;0,"Examination","")</f>
        <v>Examination</v>
      </c>
    </row>
    <row r="117" spans="9:10" x14ac:dyDescent="0.25">
      <c r="I117" t="s">
        <v>279</v>
      </c>
      <c r="J117" t="s">
        <v>248</v>
      </c>
    </row>
    <row r="118" spans="9:10" x14ac:dyDescent="0.25">
      <c r="I118" t="s">
        <v>382</v>
      </c>
      <c r="J118" t="str">
        <f>IF(COUNTIF(I118,"*Cons*")&gt;0,"Examination","")</f>
        <v>Examination</v>
      </c>
    </row>
    <row r="119" spans="9:10" x14ac:dyDescent="0.25">
      <c r="I119" t="s">
        <v>272</v>
      </c>
      <c r="J119" t="str">
        <f>IF(COUNTIF(I119,"*Cons*")&gt;0,"Examination","")</f>
        <v>Examination</v>
      </c>
    </row>
    <row r="120" spans="9:10" x14ac:dyDescent="0.25">
      <c r="I120" t="s">
        <v>383</v>
      </c>
      <c r="J120" t="str">
        <f>IF(COUNTIF(I120,"*Cons*")&gt;0,"Examination","")</f>
        <v>Examination</v>
      </c>
    </row>
    <row r="121" spans="9:10" x14ac:dyDescent="0.25">
      <c r="I121" t="s">
        <v>260</v>
      </c>
      <c r="J121" t="s">
        <v>248</v>
      </c>
    </row>
  </sheetData>
  <autoFilter ref="A1:F89" xr:uid="{33647966-8852-4FC4-A06D-2AB496B6C3D5}"/>
  <mergeCells count="7">
    <mergeCell ref="G1:G2"/>
    <mergeCell ref="F1:F2"/>
    <mergeCell ref="A1:A2"/>
    <mergeCell ref="C1:C2"/>
    <mergeCell ref="D1:D2"/>
    <mergeCell ref="B1:B2"/>
    <mergeCell ref="E1:E2"/>
  </mergeCells>
  <conditionalFormatting sqref="A1:A1048576">
    <cfRule type="duplicateValues" dxfId="138" priority="101"/>
  </conditionalFormatting>
  <conditionalFormatting sqref="A3:A79">
    <cfRule type="duplicateValues" dxfId="137" priority="115"/>
  </conditionalFormatting>
  <conditionalFormatting sqref="A65">
    <cfRule type="duplicateValues" dxfId="136" priority="100"/>
  </conditionalFormatting>
  <conditionalFormatting sqref="A66:A79">
    <cfRule type="duplicateValues" dxfId="135" priority="95"/>
  </conditionalFormatting>
  <conditionalFormatting sqref="A66:A79">
    <cfRule type="duplicateValues" dxfId="134" priority="96"/>
  </conditionalFormatting>
  <conditionalFormatting sqref="A66:A79">
    <cfRule type="duplicateValues" dxfId="133" priority="97"/>
  </conditionalFormatting>
  <conditionalFormatting sqref="A66:A79">
    <cfRule type="duplicateValues" dxfId="132" priority="98"/>
  </conditionalFormatting>
  <conditionalFormatting sqref="A66:A79">
    <cfRule type="duplicateValues" dxfId="131" priority="99"/>
  </conditionalFormatting>
  <conditionalFormatting sqref="A66:A79">
    <cfRule type="duplicateValues" dxfId="130" priority="94"/>
  </conditionalFormatting>
  <conditionalFormatting sqref="A69:A79">
    <cfRule type="duplicateValues" dxfId="129" priority="89"/>
  </conditionalFormatting>
  <conditionalFormatting sqref="A69:A79">
    <cfRule type="duplicateValues" dxfId="128" priority="90"/>
  </conditionalFormatting>
  <conditionalFormatting sqref="A69:A79">
    <cfRule type="duplicateValues" dxfId="127" priority="91"/>
  </conditionalFormatting>
  <conditionalFormatting sqref="A69:A79">
    <cfRule type="duplicateValues" dxfId="126" priority="92"/>
  </conditionalFormatting>
  <conditionalFormatting sqref="A69:A79">
    <cfRule type="duplicateValues" dxfId="125" priority="93"/>
  </conditionalFormatting>
  <conditionalFormatting sqref="A69:A79">
    <cfRule type="duplicateValues" dxfId="124" priority="88"/>
  </conditionalFormatting>
  <conditionalFormatting sqref="A71">
    <cfRule type="duplicateValues" dxfId="123" priority="87"/>
  </conditionalFormatting>
  <conditionalFormatting sqref="A71">
    <cfRule type="duplicateValues" dxfId="122" priority="82"/>
  </conditionalFormatting>
  <conditionalFormatting sqref="A71">
    <cfRule type="duplicateValues" dxfId="121" priority="83"/>
  </conditionalFormatting>
  <conditionalFormatting sqref="A71">
    <cfRule type="duplicateValues" dxfId="120" priority="84"/>
  </conditionalFormatting>
  <conditionalFormatting sqref="A71">
    <cfRule type="duplicateValues" dxfId="119" priority="85"/>
  </conditionalFormatting>
  <conditionalFormatting sqref="A71">
    <cfRule type="duplicateValues" dxfId="118" priority="86"/>
  </conditionalFormatting>
  <conditionalFormatting sqref="A71">
    <cfRule type="duplicateValues" dxfId="117" priority="81"/>
  </conditionalFormatting>
  <conditionalFormatting sqref="A71">
    <cfRule type="duplicateValues" dxfId="116" priority="76"/>
  </conditionalFormatting>
  <conditionalFormatting sqref="A71">
    <cfRule type="duplicateValues" dxfId="115" priority="77"/>
  </conditionalFormatting>
  <conditionalFormatting sqref="A71">
    <cfRule type="duplicateValues" dxfId="114" priority="78"/>
  </conditionalFormatting>
  <conditionalFormatting sqref="A71">
    <cfRule type="duplicateValues" dxfId="113" priority="79"/>
  </conditionalFormatting>
  <conditionalFormatting sqref="A71">
    <cfRule type="duplicateValues" dxfId="112" priority="80"/>
  </conditionalFormatting>
  <conditionalFormatting sqref="A71">
    <cfRule type="duplicateValues" dxfId="111" priority="75"/>
  </conditionalFormatting>
  <conditionalFormatting sqref="A72">
    <cfRule type="duplicateValues" dxfId="110" priority="74"/>
  </conditionalFormatting>
  <conditionalFormatting sqref="A72">
    <cfRule type="duplicateValues" dxfId="109" priority="69"/>
  </conditionalFormatting>
  <conditionalFormatting sqref="A72">
    <cfRule type="duplicateValues" dxfId="108" priority="70"/>
  </conditionalFormatting>
  <conditionalFormatting sqref="A72">
    <cfRule type="duplicateValues" dxfId="107" priority="71"/>
  </conditionalFormatting>
  <conditionalFormatting sqref="A72">
    <cfRule type="duplicateValues" dxfId="106" priority="72"/>
  </conditionalFormatting>
  <conditionalFormatting sqref="A72">
    <cfRule type="duplicateValues" dxfId="105" priority="73"/>
  </conditionalFormatting>
  <conditionalFormatting sqref="A72">
    <cfRule type="duplicateValues" dxfId="104" priority="68"/>
  </conditionalFormatting>
  <conditionalFormatting sqref="A72">
    <cfRule type="duplicateValues" dxfId="103" priority="63"/>
  </conditionalFormatting>
  <conditionalFormatting sqref="A72">
    <cfRule type="duplicateValues" dxfId="102" priority="64"/>
  </conditionalFormatting>
  <conditionalFormatting sqref="A72">
    <cfRule type="duplicateValues" dxfId="101" priority="65"/>
  </conditionalFormatting>
  <conditionalFormatting sqref="A72">
    <cfRule type="duplicateValues" dxfId="100" priority="66"/>
  </conditionalFormatting>
  <conditionalFormatting sqref="A72">
    <cfRule type="duplicateValues" dxfId="99" priority="67"/>
  </conditionalFormatting>
  <conditionalFormatting sqref="A72">
    <cfRule type="duplicateValues" dxfId="98" priority="62"/>
  </conditionalFormatting>
  <conditionalFormatting sqref="A73">
    <cfRule type="duplicateValues" dxfId="97" priority="61"/>
  </conditionalFormatting>
  <conditionalFormatting sqref="A73">
    <cfRule type="duplicateValues" dxfId="96" priority="56"/>
  </conditionalFormatting>
  <conditionalFormatting sqref="A73">
    <cfRule type="duplicateValues" dxfId="95" priority="57"/>
  </conditionalFormatting>
  <conditionalFormatting sqref="A73">
    <cfRule type="duplicateValues" dxfId="94" priority="58"/>
  </conditionalFormatting>
  <conditionalFormatting sqref="A73">
    <cfRule type="duplicateValues" dxfId="93" priority="59"/>
  </conditionalFormatting>
  <conditionalFormatting sqref="A73">
    <cfRule type="duplicateValues" dxfId="92" priority="60"/>
  </conditionalFormatting>
  <conditionalFormatting sqref="A73">
    <cfRule type="duplicateValues" dxfId="91" priority="55"/>
  </conditionalFormatting>
  <conditionalFormatting sqref="A73">
    <cfRule type="duplicateValues" dxfId="90" priority="50"/>
  </conditionalFormatting>
  <conditionalFormatting sqref="A73">
    <cfRule type="duplicateValues" dxfId="89" priority="51"/>
  </conditionalFormatting>
  <conditionalFormatting sqref="A73">
    <cfRule type="duplicateValues" dxfId="88" priority="52"/>
  </conditionalFormatting>
  <conditionalFormatting sqref="A73">
    <cfRule type="duplicateValues" dxfId="87" priority="53"/>
  </conditionalFormatting>
  <conditionalFormatting sqref="A73">
    <cfRule type="duplicateValues" dxfId="86" priority="54"/>
  </conditionalFormatting>
  <conditionalFormatting sqref="A73">
    <cfRule type="duplicateValues" dxfId="85" priority="49"/>
  </conditionalFormatting>
  <conditionalFormatting sqref="A74">
    <cfRule type="duplicateValues" dxfId="84" priority="48"/>
  </conditionalFormatting>
  <conditionalFormatting sqref="A74">
    <cfRule type="duplicateValues" dxfId="83" priority="43"/>
  </conditionalFormatting>
  <conditionalFormatting sqref="A74">
    <cfRule type="duplicateValues" dxfId="82" priority="44"/>
  </conditionalFormatting>
  <conditionalFormatting sqref="A74">
    <cfRule type="duplicateValues" dxfId="81" priority="45"/>
  </conditionalFormatting>
  <conditionalFormatting sqref="A74">
    <cfRule type="duplicateValues" dxfId="80" priority="46"/>
  </conditionalFormatting>
  <conditionalFormatting sqref="A74">
    <cfRule type="duplicateValues" dxfId="79" priority="47"/>
  </conditionalFormatting>
  <conditionalFormatting sqref="A74">
    <cfRule type="duplicateValues" dxfId="78" priority="42"/>
  </conditionalFormatting>
  <conditionalFormatting sqref="A74">
    <cfRule type="duplicateValues" dxfId="77" priority="37"/>
  </conditionalFormatting>
  <conditionalFormatting sqref="A74">
    <cfRule type="duplicateValues" dxfId="76" priority="38"/>
  </conditionalFormatting>
  <conditionalFormatting sqref="A74">
    <cfRule type="duplicateValues" dxfId="75" priority="39"/>
  </conditionalFormatting>
  <conditionalFormatting sqref="A74">
    <cfRule type="duplicateValues" dxfId="74" priority="40"/>
  </conditionalFormatting>
  <conditionalFormatting sqref="A74">
    <cfRule type="duplicateValues" dxfId="73" priority="41"/>
  </conditionalFormatting>
  <conditionalFormatting sqref="A74">
    <cfRule type="duplicateValues" dxfId="72" priority="36"/>
  </conditionalFormatting>
  <conditionalFormatting sqref="I1:I121">
    <cfRule type="duplicateValues" dxfId="71" priority="35"/>
  </conditionalFormatting>
  <conditionalFormatting sqref="M1:M73">
    <cfRule type="duplicateValues" dxfId="70" priority="381"/>
  </conditionalFormatting>
  <conditionalFormatting sqref="A75">
    <cfRule type="duplicateValues" dxfId="69" priority="33"/>
  </conditionalFormatting>
  <conditionalFormatting sqref="A75">
    <cfRule type="duplicateValues" dxfId="68" priority="28"/>
  </conditionalFormatting>
  <conditionalFormatting sqref="A75">
    <cfRule type="duplicateValues" dxfId="67" priority="29"/>
  </conditionalFormatting>
  <conditionalFormatting sqref="A75">
    <cfRule type="duplicateValues" dxfId="66" priority="30"/>
  </conditionalFormatting>
  <conditionalFormatting sqref="A75">
    <cfRule type="duplicateValues" dxfId="65" priority="31"/>
  </conditionalFormatting>
  <conditionalFormatting sqref="A75">
    <cfRule type="duplicateValues" dxfId="64" priority="32"/>
  </conditionalFormatting>
  <conditionalFormatting sqref="A75">
    <cfRule type="duplicateValues" dxfId="63" priority="27"/>
  </conditionalFormatting>
  <conditionalFormatting sqref="A75">
    <cfRule type="duplicateValues" dxfId="62" priority="22"/>
  </conditionalFormatting>
  <conditionalFormatting sqref="A75">
    <cfRule type="duplicateValues" dxfId="61" priority="23"/>
  </conditionalFormatting>
  <conditionalFormatting sqref="A75">
    <cfRule type="duplicateValues" dxfId="60" priority="24"/>
  </conditionalFormatting>
  <conditionalFormatting sqref="A75">
    <cfRule type="duplicateValues" dxfId="59" priority="25"/>
  </conditionalFormatting>
  <conditionalFormatting sqref="A75">
    <cfRule type="duplicateValues" dxfId="58" priority="26"/>
  </conditionalFormatting>
  <conditionalFormatting sqref="A75">
    <cfRule type="duplicateValues" dxfId="57" priority="21"/>
  </conditionalFormatting>
  <conditionalFormatting sqref="A76:A78">
    <cfRule type="duplicateValues" dxfId="56" priority="20"/>
  </conditionalFormatting>
  <conditionalFormatting sqref="A76:A78">
    <cfRule type="duplicateValues" dxfId="55" priority="15"/>
  </conditionalFormatting>
  <conditionalFormatting sqref="A76:A78">
    <cfRule type="duplicateValues" dxfId="54" priority="16"/>
  </conditionalFormatting>
  <conditionalFormatting sqref="A76:A78">
    <cfRule type="duplicateValues" dxfId="53" priority="17"/>
  </conditionalFormatting>
  <conditionalFormatting sqref="A76:A78">
    <cfRule type="duplicateValues" dxfId="52" priority="18"/>
  </conditionalFormatting>
  <conditionalFormatting sqref="A76:A78">
    <cfRule type="duplicateValues" dxfId="51" priority="19"/>
  </conditionalFormatting>
  <conditionalFormatting sqref="A76:A78">
    <cfRule type="duplicateValues" dxfId="50" priority="14"/>
  </conditionalFormatting>
  <conditionalFormatting sqref="A76:A78">
    <cfRule type="duplicateValues" dxfId="49" priority="9"/>
  </conditionalFormatting>
  <conditionalFormatting sqref="A76:A78">
    <cfRule type="duplicateValues" dxfId="48" priority="10"/>
  </conditionalFormatting>
  <conditionalFormatting sqref="A76:A78">
    <cfRule type="duplicateValues" dxfId="47" priority="11"/>
  </conditionalFormatting>
  <conditionalFormatting sqref="A76:A78">
    <cfRule type="duplicateValues" dxfId="46" priority="12"/>
  </conditionalFormatting>
  <conditionalFormatting sqref="A76:A78">
    <cfRule type="duplicateValues" dxfId="45" priority="13"/>
  </conditionalFormatting>
  <conditionalFormatting sqref="A76:A78">
    <cfRule type="duplicateValues" dxfId="44" priority="8"/>
  </conditionalFormatting>
  <conditionalFormatting sqref="Z2">
    <cfRule type="duplicateValues" dxfId="43" priority="7"/>
  </conditionalFormatting>
  <conditionalFormatting sqref="Z2">
    <cfRule type="duplicateValues" dxfId="42" priority="6"/>
  </conditionalFormatting>
  <conditionalFormatting sqref="Z1:Z1048576">
    <cfRule type="duplicateValues" dxfId="41" priority="5"/>
  </conditionalFormatting>
  <conditionalFormatting sqref="AG59:AG1048576 AG1 AG3:AG57">
    <cfRule type="duplicateValues" dxfId="40" priority="4"/>
  </conditionalFormatting>
  <conditionalFormatting sqref="AE2">
    <cfRule type="duplicateValues" dxfId="39" priority="3"/>
  </conditionalFormatting>
  <conditionalFormatting sqref="AE2">
    <cfRule type="duplicateValues" dxfId="38" priority="2"/>
  </conditionalFormatting>
  <conditionalFormatting sqref="AE2">
    <cfRule type="duplicateValues" dxfId="37"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DF091-449D-493B-809E-50179B0F6E72}">
  <sheetPr codeName="Sheet14"/>
  <dimension ref="A1:AZ228"/>
  <sheetViews>
    <sheetView topLeftCell="A42" zoomScale="80" zoomScaleNormal="80" workbookViewId="0">
      <selection activeCell="S55" sqref="S55"/>
    </sheetView>
  </sheetViews>
  <sheetFormatPr defaultRowHeight="15" x14ac:dyDescent="0.25"/>
  <cols>
    <col min="1" max="1" width="26.7109375" bestFit="1" customWidth="1"/>
    <col min="2" max="2" width="26.7109375" style="79" bestFit="1" customWidth="1"/>
    <col min="3" max="3" width="48.85546875" style="79" bestFit="1" customWidth="1"/>
    <col min="4" max="4" width="14.42578125" style="79" bestFit="1" customWidth="1"/>
    <col min="5" max="5" width="11" style="79" bestFit="1" customWidth="1"/>
    <col min="6" max="6" width="12.140625" style="79" bestFit="1" customWidth="1"/>
    <col min="7" max="7" width="13.7109375" style="79" bestFit="1" customWidth="1"/>
    <col min="8" max="8" width="14.28515625" style="79" bestFit="1" customWidth="1"/>
    <col min="9" max="9" width="13.7109375" style="79" bestFit="1" customWidth="1"/>
    <col min="10" max="10" width="12.28515625" style="79" bestFit="1" customWidth="1"/>
    <col min="11" max="11" width="12.140625" style="79" bestFit="1" customWidth="1"/>
    <col min="12" max="12" width="10.28515625" style="79" bestFit="1" customWidth="1"/>
    <col min="13" max="13" width="10.85546875" style="79" bestFit="1" customWidth="1"/>
    <col min="14" max="14" width="10.28515625" style="79" bestFit="1" customWidth="1"/>
    <col min="15" max="15" width="11" style="79" bestFit="1" customWidth="1"/>
    <col min="16" max="17" width="15.28515625" style="79" bestFit="1" customWidth="1"/>
    <col min="18" max="18" width="14.42578125" style="79" bestFit="1" customWidth="1"/>
    <col min="19" max="19" width="11.42578125" style="79" bestFit="1" customWidth="1"/>
    <col min="20" max="20" width="17.42578125" style="79" customWidth="1"/>
    <col min="21" max="21" width="18.5703125" style="79" bestFit="1" customWidth="1"/>
    <col min="22" max="22" width="10.28515625" style="79" bestFit="1" customWidth="1"/>
    <col min="23" max="23" width="12.28515625" style="79" bestFit="1" customWidth="1"/>
    <col min="24" max="24" width="10.28515625" style="79" bestFit="1" customWidth="1"/>
    <col min="25" max="25" width="11" style="79" bestFit="1" customWidth="1"/>
    <col min="26" max="26" width="12.140625" style="79" bestFit="1" customWidth="1"/>
    <col min="27" max="27" width="10.28515625" style="79" bestFit="1" customWidth="1"/>
    <col min="28" max="28" width="10.85546875" style="79" bestFit="1" customWidth="1"/>
    <col min="29" max="29" width="10.28515625" style="79" bestFit="1" customWidth="1"/>
    <col min="30" max="30" width="11" style="79" bestFit="1" customWidth="1"/>
    <col min="31" max="31" width="12.140625" style="79" bestFit="1" customWidth="1"/>
    <col min="32" max="32" width="10.28515625" style="79" bestFit="1" customWidth="1"/>
    <col min="33" max="33" width="10.85546875" style="79" bestFit="1" customWidth="1"/>
    <col min="34" max="34" width="10.28515625" style="79" bestFit="1" customWidth="1"/>
    <col min="35" max="35" width="14.140625" style="99" bestFit="1" customWidth="1"/>
    <col min="36" max="36" width="14.5703125" style="99" bestFit="1" customWidth="1"/>
    <col min="37" max="37" width="14.140625" style="99" bestFit="1" customWidth="1"/>
    <col min="38" max="38" width="11.42578125" bestFit="1" customWidth="1"/>
    <col min="39" max="40" width="12" bestFit="1" customWidth="1"/>
    <col min="48" max="48" width="5.28515625" bestFit="1" customWidth="1"/>
    <col min="49" max="49" width="12.140625" bestFit="1" customWidth="1"/>
    <col min="50" max="50" width="9.5703125" style="79" customWidth="1"/>
    <col min="51" max="51" width="9.5703125" style="79" bestFit="1" customWidth="1"/>
    <col min="52" max="52" width="9.5703125" bestFit="1" customWidth="1"/>
  </cols>
  <sheetData>
    <row r="1" spans="1:52" s="78" customFormat="1" x14ac:dyDescent="0.25">
      <c r="B1" s="343" t="str">
        <f>MTD!F6</f>
        <v>Current Performance</v>
      </c>
      <c r="C1" s="343"/>
      <c r="D1" s="343"/>
      <c r="E1" s="343"/>
      <c r="F1" s="343"/>
      <c r="G1" s="343" t="str">
        <f>MTD!P6</f>
        <v>Plan MTD</v>
      </c>
      <c r="H1" s="343"/>
      <c r="I1" s="343"/>
      <c r="J1" s="343"/>
      <c r="K1" s="343"/>
      <c r="L1" s="343" t="str">
        <f>MTD!U6</f>
        <v>Base-Line till yesterday</v>
      </c>
      <c r="M1" s="343"/>
      <c r="N1" s="343"/>
      <c r="O1" s="343"/>
      <c r="P1" s="343"/>
      <c r="Q1" s="343" t="str">
        <f>MTD!M6</f>
        <v xml:space="preserve"> Deficit Reason </v>
      </c>
      <c r="R1" s="343"/>
      <c r="S1" s="343"/>
      <c r="T1" s="343" t="str">
        <f>MTD!Z6</f>
        <v>Payment Type Deficit</v>
      </c>
      <c r="U1" s="343"/>
      <c r="V1" s="343" t="str">
        <f>MTD!AB6</f>
        <v>Expected Closure</v>
      </c>
      <c r="W1" s="343"/>
      <c r="X1" s="343"/>
      <c r="Y1" s="343"/>
      <c r="Z1" s="343"/>
      <c r="AA1" s="343" t="str">
        <f>MTD!AG6</f>
        <v>Base-Line</v>
      </c>
      <c r="AB1" s="343"/>
      <c r="AC1" s="343"/>
      <c r="AD1" s="343"/>
      <c r="AE1" s="343"/>
      <c r="AF1" s="343" t="str">
        <f>MTD!AL6</f>
        <v>April Plan</v>
      </c>
      <c r="AG1" s="343"/>
      <c r="AH1" s="343"/>
      <c r="AI1" s="343" t="s">
        <v>459</v>
      </c>
      <c r="AJ1" s="343"/>
      <c r="AK1" s="343"/>
      <c r="AL1" s="343" t="str">
        <f>MTD!AP6</f>
        <v>Planned Performance</v>
      </c>
      <c r="AM1" s="343"/>
      <c r="AN1" s="343"/>
      <c r="AX1" s="113"/>
      <c r="AY1" s="113"/>
    </row>
    <row r="2" spans="1:52" s="78" customFormat="1" x14ac:dyDescent="0.25">
      <c r="A2" s="78" t="str">
        <f>MTD!E7</f>
        <v>Specialty</v>
      </c>
      <c r="B2" s="113" t="str">
        <f>MTD!F7</f>
        <v>Vol. Ach</v>
      </c>
      <c r="C2" s="113" t="str">
        <f>MTD!I7</f>
        <v>Rev. Ach</v>
      </c>
      <c r="D2" s="113" t="str">
        <f>MTD!J7</f>
        <v>CPV Ach</v>
      </c>
      <c r="E2" s="113" t="str">
        <f>MTD!K7</f>
        <v>Cash</v>
      </c>
      <c r="F2" s="113" t="str">
        <f>MTD!L7</f>
        <v>Credit</v>
      </c>
      <c r="G2" s="113" t="str">
        <f>MTD!P7</f>
        <v>Vol. Tar</v>
      </c>
      <c r="H2" s="113" t="str">
        <f>MTD!Q7</f>
        <v>Rev. Tar</v>
      </c>
      <c r="I2" s="113" t="str">
        <f>MTD!R7</f>
        <v>CPV Tar</v>
      </c>
      <c r="J2" s="113" t="str">
        <f>MTD!S7</f>
        <v>Cash</v>
      </c>
      <c r="K2" s="113" t="str">
        <f>MTD!T7</f>
        <v>Credit</v>
      </c>
      <c r="L2" s="113" t="str">
        <f>MTD!U7</f>
        <v>Vol.</v>
      </c>
      <c r="M2" s="113" t="str">
        <f>MTD!V7</f>
        <v>Rev.</v>
      </c>
      <c r="N2" s="113" t="str">
        <f>MTD!W7</f>
        <v>CPV</v>
      </c>
      <c r="O2" s="113" t="str">
        <f>MTD!X7</f>
        <v>Cash</v>
      </c>
      <c r="P2" s="113" t="str">
        <f>MTD!Y7</f>
        <v>Credit</v>
      </c>
      <c r="Q2" s="113" t="str">
        <f>MTD!M7</f>
        <v>Supply</v>
      </c>
      <c r="R2" s="113" t="str">
        <f>MTD!N7</f>
        <v>Demand</v>
      </c>
      <c r="S2" s="113" t="str">
        <f>MTD!O7</f>
        <v>Total</v>
      </c>
      <c r="T2" s="113" t="str">
        <f>MTD!Z7</f>
        <v>Cash Deficit</v>
      </c>
      <c r="U2" s="113" t="str">
        <f>MTD!AA7</f>
        <v>Credit Deficit</v>
      </c>
      <c r="V2" s="113" t="str">
        <f>MTD!AB7</f>
        <v>Vol.</v>
      </c>
      <c r="W2" s="113" t="str">
        <f>MTD!AC7</f>
        <v>Rev.</v>
      </c>
      <c r="X2" s="113" t="str">
        <f>MTD!AD7</f>
        <v>CPV</v>
      </c>
      <c r="Y2" s="113" t="str">
        <f>MTD!AE7</f>
        <v>Cash</v>
      </c>
      <c r="Z2" s="113" t="str">
        <f>MTD!AF7</f>
        <v>Credit</v>
      </c>
      <c r="AA2" s="113" t="str">
        <f>MTD!AG7</f>
        <v>Vol.</v>
      </c>
      <c r="AB2" s="113" t="str">
        <f>MTD!AH7</f>
        <v>Rev.</v>
      </c>
      <c r="AC2" s="113" t="str">
        <f>MTD!AI7</f>
        <v>CPV</v>
      </c>
      <c r="AD2" s="113" t="str">
        <f>MTD!AJ7</f>
        <v>Cash</v>
      </c>
      <c r="AE2" s="113" t="str">
        <f>MTD!AK7</f>
        <v>Credit</v>
      </c>
      <c r="AF2" s="113" t="str">
        <f>MTD!AL7</f>
        <v>Vol.</v>
      </c>
      <c r="AG2" s="113" t="str">
        <f>MTD!AM7</f>
        <v>Rev.</v>
      </c>
      <c r="AH2" s="113" t="str">
        <f>MTD!AN7</f>
        <v>CPV</v>
      </c>
      <c r="AI2" s="111" t="s">
        <v>465</v>
      </c>
      <c r="AJ2" s="111" t="s">
        <v>466</v>
      </c>
      <c r="AK2" s="111" t="s">
        <v>467</v>
      </c>
      <c r="AL2" s="113" t="s">
        <v>386</v>
      </c>
      <c r="AM2" s="113" t="s">
        <v>477</v>
      </c>
      <c r="AN2" s="113" t="s">
        <v>413</v>
      </c>
      <c r="AX2" s="216" t="s">
        <v>228</v>
      </c>
      <c r="AY2" s="216" t="s">
        <v>229</v>
      </c>
      <c r="AZ2" s="216" t="s">
        <v>220</v>
      </c>
    </row>
    <row r="3" spans="1:52" x14ac:dyDescent="0.25">
      <c r="A3" t="str">
        <f>MTD!E8</f>
        <v>General Surgery</v>
      </c>
      <c r="B3" s="105">
        <f>MTD!F8</f>
        <v>39</v>
      </c>
      <c r="C3" s="105">
        <f>MTD!I8</f>
        <v>7589.4699999999993</v>
      </c>
      <c r="D3" s="105">
        <f>MTD!J8</f>
        <v>194.60179487179485</v>
      </c>
      <c r="E3" s="105">
        <f>MTD!K8</f>
        <v>7398.07</v>
      </c>
      <c r="F3" s="105">
        <f>MTD!L8</f>
        <v>191.4</v>
      </c>
      <c r="G3" s="105">
        <f>MTD!P8</f>
        <v>61</v>
      </c>
      <c r="H3" s="105">
        <f>MTD!Q8</f>
        <v>34512.134399999995</v>
      </c>
      <c r="I3" s="105">
        <f>MTD!R8</f>
        <v>565.77269508196719</v>
      </c>
      <c r="J3" s="105">
        <f>MTD!S8</f>
        <v>33766.934769064101</v>
      </c>
      <c r="K3" s="105">
        <f>MTD!T8</f>
        <v>745.19963093589649</v>
      </c>
      <c r="L3" s="105">
        <f>MTD!U8</f>
        <v>33.119999999999997</v>
      </c>
      <c r="M3" s="105">
        <f>MTD!V8</f>
        <v>9340.98</v>
      </c>
      <c r="N3" s="105">
        <f>MTD!W8</f>
        <v>282.03442028985506</v>
      </c>
      <c r="O3" s="105">
        <f>MTD!X8</f>
        <v>9161.8439999999991</v>
      </c>
      <c r="P3" s="105">
        <f>MTD!Y8</f>
        <v>179.13600000000002</v>
      </c>
      <c r="Q3" s="105">
        <f>MTD!M8</f>
        <v>-15992.001116083915</v>
      </c>
      <c r="R3" s="105">
        <f>MTD!N8</f>
        <v>-10930.663283916085</v>
      </c>
      <c r="S3" s="105">
        <f>MTD!O8</f>
        <v>-26922.664399999994</v>
      </c>
      <c r="T3" s="105">
        <f>MTD!Z8</f>
        <v>-26368.864769064101</v>
      </c>
      <c r="U3" s="105">
        <f>MTD!AA8</f>
        <v>-553.79963093589652</v>
      </c>
      <c r="V3" s="105">
        <f>MTD!AB8</f>
        <v>162.5</v>
      </c>
      <c r="W3" s="105">
        <f>MTD!AC8</f>
        <v>31622.791666666664</v>
      </c>
      <c r="X3" s="105">
        <f>MTD!AD8</f>
        <v>194.60179487179485</v>
      </c>
      <c r="Y3" s="105">
        <f>MTD!AE8</f>
        <v>30825.291666666668</v>
      </c>
      <c r="Z3" s="105">
        <f>MTD!AF8</f>
        <v>797.5</v>
      </c>
      <c r="AA3" s="105">
        <f>MTD!AG8</f>
        <v>138</v>
      </c>
      <c r="AB3" s="105">
        <f>MTD!AH8</f>
        <v>38920.75</v>
      </c>
      <c r="AC3" s="105">
        <f>MTD!AI8</f>
        <v>282.03442028985506</v>
      </c>
      <c r="AD3" s="105">
        <f>MTD!AJ8</f>
        <v>38174.35</v>
      </c>
      <c r="AE3" s="105">
        <f>MTD!AK8</f>
        <v>746.40000000000009</v>
      </c>
      <c r="AF3" s="105">
        <f>MTD!AL8</f>
        <v>254</v>
      </c>
      <c r="AG3" s="105">
        <f>MTD!AM8</f>
        <v>143800.56</v>
      </c>
      <c r="AH3" s="105">
        <f>MTD!AN8</f>
        <v>566.143937007874</v>
      </c>
      <c r="AI3" s="114">
        <f>B3-G3</f>
        <v>-22</v>
      </c>
      <c r="AJ3" s="114">
        <f t="shared" ref="AJ3:AK3" si="0">C3-H3</f>
        <v>-26922.664399999994</v>
      </c>
      <c r="AK3" s="114">
        <f t="shared" si="0"/>
        <v>-371.17090021017236</v>
      </c>
      <c r="AL3" s="112">
        <f>IF(MTD!AP8="-","",MTD!AP8)</f>
        <v>0.63934426229508201</v>
      </c>
      <c r="AM3" s="112">
        <f>IF(MTD!AQ8="-","",MTD!AQ8)</f>
        <v>0.21990729150614344</v>
      </c>
      <c r="AN3" s="112">
        <f>IF(MTD!AR8="-","",MTD!AR8)</f>
        <v>0.34395755850960891</v>
      </c>
      <c r="AV3" s="218" t="s">
        <v>0</v>
      </c>
      <c r="AW3" s="217" t="str">
        <f>"Ach. "&amp;AV3</f>
        <v>Ach. FWZ</v>
      </c>
      <c r="AX3" s="211">
        <f>SUMIFS(MTD!K$44:K$139,MTD!$C$44:$C$139,$AV3)</f>
        <v>266303.84999999998</v>
      </c>
      <c r="AY3" s="211">
        <f>SUMIFS(MTD!L$44:L$139,MTD!$C$44:$C$139,$AV3)</f>
        <v>30783.49</v>
      </c>
      <c r="AZ3" s="212">
        <f>AX3+AY3</f>
        <v>297087.33999999997</v>
      </c>
    </row>
    <row r="4" spans="1:52" x14ac:dyDescent="0.25">
      <c r="A4" t="str">
        <f>MTD!E9</f>
        <v>Other</v>
      </c>
      <c r="B4" s="105">
        <f>MTD!F9</f>
        <v>0</v>
      </c>
      <c r="C4" s="105">
        <f>MTD!I9</f>
        <v>6377.0599999999995</v>
      </c>
      <c r="D4" s="105">
        <f>MTD!J9</f>
        <v>0</v>
      </c>
      <c r="E4" s="105">
        <f>MTD!K9</f>
        <v>6377.0599999999995</v>
      </c>
      <c r="F4" s="105">
        <f>MTD!L9</f>
        <v>0</v>
      </c>
      <c r="G4" s="105">
        <f>MTD!P9</f>
        <v>0</v>
      </c>
      <c r="H4" s="105">
        <f>MTD!Q9</f>
        <v>0</v>
      </c>
      <c r="I4" s="105">
        <f>MTD!R9</f>
        <v>0</v>
      </c>
      <c r="J4" s="105">
        <f>MTD!S9</f>
        <v>0</v>
      </c>
      <c r="K4" s="105">
        <f>MTD!T9</f>
        <v>0</v>
      </c>
      <c r="L4" s="105">
        <f>MTD!U9</f>
        <v>0</v>
      </c>
      <c r="M4" s="105">
        <f>MTD!V9</f>
        <v>11023.912799999993</v>
      </c>
      <c r="N4" s="105">
        <f>MTD!W9</f>
        <v>0</v>
      </c>
      <c r="O4" s="105">
        <f>MTD!X9</f>
        <v>11023.912799999993</v>
      </c>
      <c r="P4" s="105">
        <f>MTD!Y9</f>
        <v>0</v>
      </c>
      <c r="Q4" s="105">
        <f>MTD!M9</f>
        <v>0</v>
      </c>
      <c r="R4" s="105">
        <f>MTD!N9</f>
        <v>0</v>
      </c>
      <c r="S4" s="105">
        <f>MTD!O9</f>
        <v>6377.0599999999995</v>
      </c>
      <c r="T4" s="105">
        <f>MTD!Z9</f>
        <v>6377.0599999999995</v>
      </c>
      <c r="U4" s="105">
        <f>MTD!AA9</f>
        <v>0</v>
      </c>
      <c r="V4" s="105">
        <f>MTD!AB9</f>
        <v>0</v>
      </c>
      <c r="W4" s="105">
        <f>MTD!AC9</f>
        <v>26571.083333333332</v>
      </c>
      <c r="X4" s="105">
        <f>MTD!AD9</f>
        <v>0</v>
      </c>
      <c r="Y4" s="105">
        <f>MTD!AE9</f>
        <v>26571.083333333332</v>
      </c>
      <c r="Z4" s="105">
        <f>MTD!AF9</f>
        <v>0</v>
      </c>
      <c r="AA4" s="105">
        <f>MTD!AG9</f>
        <v>0</v>
      </c>
      <c r="AB4" s="105">
        <f>MTD!AH9</f>
        <v>45932.969999999972</v>
      </c>
      <c r="AC4" s="105">
        <f>MTD!AI9</f>
        <v>0</v>
      </c>
      <c r="AD4" s="105">
        <f>MTD!AJ9</f>
        <v>45932.969999999972</v>
      </c>
      <c r="AE4" s="105">
        <f>MTD!AK9</f>
        <v>0</v>
      </c>
      <c r="AF4" s="105">
        <f>MTD!AL9</f>
        <v>0</v>
      </c>
      <c r="AG4" s="105">
        <f>MTD!AM9</f>
        <v>0</v>
      </c>
      <c r="AH4" s="105">
        <f>MTD!AN9</f>
        <v>0</v>
      </c>
      <c r="AI4" s="114">
        <f t="shared" ref="AI4:AI35" si="1">B4-G4</f>
        <v>0</v>
      </c>
      <c r="AJ4" s="114">
        <f t="shared" ref="AJ4:AJ35" si="2">C4-H4</f>
        <v>6377.0599999999995</v>
      </c>
      <c r="AK4" s="114">
        <f t="shared" ref="AK4:AK35" si="3">D4-I4</f>
        <v>0</v>
      </c>
      <c r="AL4" s="112" t="str">
        <f>IF(MTD!AP9="-","",MTD!AP9)</f>
        <v/>
      </c>
      <c r="AM4" s="112" t="str">
        <f>IF(MTD!AQ9="-","",MTD!AQ9)</f>
        <v/>
      </c>
      <c r="AN4" s="112" t="str">
        <f>IF(MTD!AR9="-","",MTD!AR9)</f>
        <v/>
      </c>
      <c r="AV4" s="218" t="s">
        <v>1</v>
      </c>
      <c r="AW4" s="217" t="str">
        <f>"Ach. "&amp;AV4</f>
        <v>Ach. SNB</v>
      </c>
      <c r="AX4" s="211">
        <f>SUMIFS(MTD!K$44:K$139,MTD!$C$44:$C$139,$AV4)</f>
        <v>243468.21</v>
      </c>
      <c r="AY4" s="211">
        <f>SUMIFS(MTD!L$44:L$139,MTD!$C$44:$C$139,$AV4)</f>
        <v>48582.249999999993</v>
      </c>
      <c r="AZ4" s="212">
        <f t="shared" ref="AZ4:AZ12" si="4">AX4+AY4</f>
        <v>292050.45999999996</v>
      </c>
    </row>
    <row r="5" spans="1:52" x14ac:dyDescent="0.25">
      <c r="A5" t="str">
        <f>MTD!E10</f>
        <v>External Doctor</v>
      </c>
      <c r="B5" s="105">
        <f>MTD!F10</f>
        <v>68</v>
      </c>
      <c r="C5" s="105">
        <f>MTD!I10</f>
        <v>4836.2700000000004</v>
      </c>
      <c r="D5" s="105">
        <f>MTD!J10</f>
        <v>71.121617647058827</v>
      </c>
      <c r="E5" s="105">
        <f>MTD!K10</f>
        <v>4836.2700000000004</v>
      </c>
      <c r="F5" s="105">
        <f>MTD!L10</f>
        <v>0</v>
      </c>
      <c r="G5" s="105">
        <f>MTD!P10</f>
        <v>0</v>
      </c>
      <c r="H5" s="105">
        <f>MTD!Q10</f>
        <v>0</v>
      </c>
      <c r="I5" s="105">
        <f>MTD!R10</f>
        <v>0</v>
      </c>
      <c r="J5" s="105">
        <f>MTD!S10</f>
        <v>0</v>
      </c>
      <c r="K5" s="105">
        <f>MTD!T10</f>
        <v>0</v>
      </c>
      <c r="L5" s="105">
        <f>MTD!U10</f>
        <v>45.839999999999996</v>
      </c>
      <c r="M5" s="105">
        <f>MTD!V10</f>
        <v>9210.6743999999999</v>
      </c>
      <c r="N5" s="105">
        <f>MTD!W10</f>
        <v>200.93094240837698</v>
      </c>
      <c r="O5" s="105">
        <f>MTD!X10</f>
        <v>9194.0424000000003</v>
      </c>
      <c r="P5" s="105">
        <f>MTD!Y10</f>
        <v>16.631999999999998</v>
      </c>
      <c r="Q5" s="105">
        <f>MTD!M10</f>
        <v>4836.2700000000004</v>
      </c>
      <c r="R5" s="105">
        <f>MTD!N10</f>
        <v>0</v>
      </c>
      <c r="S5" s="105">
        <f>MTD!O10</f>
        <v>4836.2700000000004</v>
      </c>
      <c r="T5" s="105">
        <f>MTD!Z10</f>
        <v>4836.2700000000004</v>
      </c>
      <c r="U5" s="105">
        <f>MTD!AA10</f>
        <v>0</v>
      </c>
      <c r="V5" s="105">
        <f>MTD!AB10</f>
        <v>283.33333333333337</v>
      </c>
      <c r="W5" s="105">
        <f>MTD!AC10</f>
        <v>20151.125000000004</v>
      </c>
      <c r="X5" s="105">
        <f>MTD!AD10</f>
        <v>71.121617647058827</v>
      </c>
      <c r="Y5" s="105">
        <f>MTD!AE10</f>
        <v>20151.125000000004</v>
      </c>
      <c r="Z5" s="105">
        <f>MTD!AF10</f>
        <v>0</v>
      </c>
      <c r="AA5" s="105">
        <f>MTD!AG10</f>
        <v>191</v>
      </c>
      <c r="AB5" s="105">
        <f>MTD!AH10</f>
        <v>38377.81</v>
      </c>
      <c r="AC5" s="105">
        <f>MTD!AI10</f>
        <v>200.93094240837695</v>
      </c>
      <c r="AD5" s="105">
        <f>MTD!AJ10</f>
        <v>38308.51</v>
      </c>
      <c r="AE5" s="105">
        <f>MTD!AK10</f>
        <v>69.3</v>
      </c>
      <c r="AF5" s="105">
        <f>MTD!AL10</f>
        <v>0</v>
      </c>
      <c r="AG5" s="105">
        <f>MTD!AM10</f>
        <v>0</v>
      </c>
      <c r="AH5" s="105">
        <f>MTD!AN10</f>
        <v>0</v>
      </c>
      <c r="AI5" s="114">
        <f t="shared" si="1"/>
        <v>68</v>
      </c>
      <c r="AJ5" s="114">
        <f t="shared" si="2"/>
        <v>4836.2700000000004</v>
      </c>
      <c r="AK5" s="114">
        <f t="shared" si="3"/>
        <v>71.121617647058827</v>
      </c>
      <c r="AL5" s="112" t="str">
        <f>IF(MTD!AP10="-","",MTD!AP10)</f>
        <v/>
      </c>
      <c r="AM5" s="112" t="str">
        <f>IF(MTD!AQ10="-","",MTD!AQ10)</f>
        <v/>
      </c>
      <c r="AN5" s="112" t="str">
        <f>IF(MTD!AR10="-","",MTD!AR10)</f>
        <v/>
      </c>
      <c r="AV5" s="78"/>
      <c r="AW5" s="217" t="s">
        <v>442</v>
      </c>
      <c r="AX5" s="213">
        <f>SUM(AX3:AX4)</f>
        <v>509772.05999999994</v>
      </c>
      <c r="AY5" s="213">
        <f>SUM(AY3:AY4)</f>
        <v>79365.739999999991</v>
      </c>
      <c r="AZ5" s="214">
        <f t="shared" si="4"/>
        <v>589137.79999999993</v>
      </c>
    </row>
    <row r="6" spans="1:52" x14ac:dyDescent="0.25">
      <c r="A6" t="str">
        <f>MTD!E11</f>
        <v>Clinical Pathology</v>
      </c>
      <c r="B6" s="105">
        <f>MTD!F11</f>
        <v>18</v>
      </c>
      <c r="C6" s="105">
        <f>MTD!I11</f>
        <v>2811.5</v>
      </c>
      <c r="D6" s="105">
        <f>MTD!J11</f>
        <v>156.19444444444446</v>
      </c>
      <c r="E6" s="105">
        <f>MTD!K11</f>
        <v>2811.5</v>
      </c>
      <c r="F6" s="105">
        <f>MTD!L11</f>
        <v>0</v>
      </c>
      <c r="G6" s="105">
        <f>MTD!P11</f>
        <v>0</v>
      </c>
      <c r="H6" s="105">
        <f>MTD!Q11</f>
        <v>0</v>
      </c>
      <c r="I6" s="105">
        <f>MTD!R11</f>
        <v>0</v>
      </c>
      <c r="J6" s="105">
        <f>MTD!S11</f>
        <v>0</v>
      </c>
      <c r="K6" s="105">
        <f>MTD!T11</f>
        <v>0</v>
      </c>
      <c r="L6" s="105">
        <f>MTD!U11</f>
        <v>0</v>
      </c>
      <c r="M6" s="105">
        <f>MTD!V11</f>
        <v>0</v>
      </c>
      <c r="N6" s="105">
        <f>MTD!W11</f>
        <v>0</v>
      </c>
      <c r="O6" s="105">
        <f>MTD!X11</f>
        <v>0</v>
      </c>
      <c r="P6" s="105">
        <f>MTD!Y11</f>
        <v>0</v>
      </c>
      <c r="Q6" s="105">
        <f>MTD!M11</f>
        <v>2811.5</v>
      </c>
      <c r="R6" s="105">
        <f>MTD!N11</f>
        <v>0</v>
      </c>
      <c r="S6" s="105">
        <f>MTD!O11</f>
        <v>2811.5</v>
      </c>
      <c r="T6" s="105">
        <f>MTD!Z11</f>
        <v>2811.5</v>
      </c>
      <c r="U6" s="105">
        <f>MTD!AA11</f>
        <v>0</v>
      </c>
      <c r="V6" s="105">
        <f>MTD!AB11</f>
        <v>75</v>
      </c>
      <c r="W6" s="105">
        <f>MTD!AC11</f>
        <v>11714.583333333334</v>
      </c>
      <c r="X6" s="105">
        <f>MTD!AD11</f>
        <v>156.19444444444446</v>
      </c>
      <c r="Y6" s="105">
        <f>MTD!AE11</f>
        <v>11714.583333333334</v>
      </c>
      <c r="Z6" s="105">
        <f>MTD!AF11</f>
        <v>0</v>
      </c>
      <c r="AA6" s="105">
        <f>MTD!AG11</f>
        <v>0</v>
      </c>
      <c r="AB6" s="105">
        <f>MTD!AH11</f>
        <v>0</v>
      </c>
      <c r="AC6" s="105">
        <f>MTD!AI11</f>
        <v>0</v>
      </c>
      <c r="AD6" s="105">
        <f>MTD!AJ11</f>
        <v>0</v>
      </c>
      <c r="AE6" s="105">
        <f>MTD!AK11</f>
        <v>0</v>
      </c>
      <c r="AF6" s="105">
        <f>MTD!AL11</f>
        <v>0</v>
      </c>
      <c r="AG6" s="105">
        <f>MTD!AM11</f>
        <v>0</v>
      </c>
      <c r="AH6" s="105">
        <f>MTD!AN11</f>
        <v>0</v>
      </c>
      <c r="AI6" s="114">
        <f t="shared" si="1"/>
        <v>18</v>
      </c>
      <c r="AJ6" s="114">
        <f t="shared" si="2"/>
        <v>2811.5</v>
      </c>
      <c r="AK6" s="114">
        <f t="shared" si="3"/>
        <v>156.19444444444446</v>
      </c>
      <c r="AL6" s="112" t="str">
        <f>IF(MTD!AP11="-","",MTD!AP11)</f>
        <v/>
      </c>
      <c r="AM6" s="112" t="str">
        <f>IF(MTD!AQ11="-","",MTD!AQ11)</f>
        <v/>
      </c>
      <c r="AN6" s="112" t="str">
        <f>IF(MTD!AR11="-","",MTD!AR11)</f>
        <v/>
      </c>
      <c r="AV6" s="218" t="s">
        <v>0</v>
      </c>
      <c r="AW6" s="217" t="str">
        <f>"Tar. "&amp;AV6</f>
        <v>Tar. FWZ</v>
      </c>
      <c r="AX6" s="211">
        <f>SUMIFS(MTD!S$44:S$139,MTD!$C$44:$C$139,$AV6)</f>
        <v>328205.60121764877</v>
      </c>
      <c r="AY6" s="211">
        <f>SUMIFS(MTD!T$44:T$139,MTD!$C$44:$C$139,$AV6)</f>
        <v>42546.792022351234</v>
      </c>
      <c r="AZ6" s="212">
        <f t="shared" si="4"/>
        <v>370752.39324</v>
      </c>
    </row>
    <row r="7" spans="1:52" x14ac:dyDescent="0.25">
      <c r="A7" t="str">
        <f>MTD!E12</f>
        <v>Oral Surgery</v>
      </c>
      <c r="B7" s="105">
        <f>MTD!F12</f>
        <v>71</v>
      </c>
      <c r="C7" s="105">
        <f>MTD!I12</f>
        <v>35324.180000000008</v>
      </c>
      <c r="D7" s="105">
        <f>MTD!J12</f>
        <v>497.52366197183107</v>
      </c>
      <c r="E7" s="105">
        <f>MTD!K12</f>
        <v>32684.510000000006</v>
      </c>
      <c r="F7" s="105">
        <f>MTD!L12</f>
        <v>2639.6699999999996</v>
      </c>
      <c r="G7" s="105">
        <f>MTD!P12</f>
        <v>87</v>
      </c>
      <c r="H7" s="105">
        <f>MTD!Q12</f>
        <v>72688.075199999992</v>
      </c>
      <c r="I7" s="105">
        <f>MTD!R12</f>
        <v>835.49511724137926</v>
      </c>
      <c r="J7" s="105">
        <f>MTD!S12</f>
        <v>62682.875985198181</v>
      </c>
      <c r="K7" s="105">
        <f>MTD!T12</f>
        <v>10005.199214801811</v>
      </c>
      <c r="L7" s="105">
        <f>MTD!U12</f>
        <v>88.56</v>
      </c>
      <c r="M7" s="105">
        <f>MTD!V12</f>
        <v>61461.446399999964</v>
      </c>
      <c r="N7" s="105">
        <f>MTD!W12</f>
        <v>694.00910569105645</v>
      </c>
      <c r="O7" s="105">
        <f>MTD!X12</f>
        <v>56080.343999999961</v>
      </c>
      <c r="P7" s="105">
        <f>MTD!Y12</f>
        <v>5381.1024000000007</v>
      </c>
      <c r="Q7" s="105">
        <f>MTD!M12</f>
        <v>-24033.406061538451</v>
      </c>
      <c r="R7" s="105">
        <f>MTD!N12</f>
        <v>-13330.489138461537</v>
      </c>
      <c r="S7" s="105">
        <f>MTD!O12</f>
        <v>-37363.895199999984</v>
      </c>
      <c r="T7" s="105">
        <f>MTD!Z12</f>
        <v>-29998.365985198176</v>
      </c>
      <c r="U7" s="105">
        <f>MTD!AA12</f>
        <v>-7365.5292148018107</v>
      </c>
      <c r="V7" s="105">
        <f>MTD!AB12</f>
        <v>295.83333333333337</v>
      </c>
      <c r="W7" s="105">
        <f>MTD!AC12</f>
        <v>147184.08333333337</v>
      </c>
      <c r="X7" s="105">
        <f>MTD!AD12</f>
        <v>497.52366197183107</v>
      </c>
      <c r="Y7" s="105">
        <f>MTD!AE12</f>
        <v>136185.45833333337</v>
      </c>
      <c r="Z7" s="105">
        <f>MTD!AF12</f>
        <v>10998.624999999998</v>
      </c>
      <c r="AA7" s="105">
        <f>MTD!AG12</f>
        <v>369</v>
      </c>
      <c r="AB7" s="105">
        <f>MTD!AH12</f>
        <v>256089.35999999987</v>
      </c>
      <c r="AC7" s="105">
        <f>MTD!AI12</f>
        <v>694.00910569105656</v>
      </c>
      <c r="AD7" s="105">
        <f>MTD!AJ12</f>
        <v>233668.09999999986</v>
      </c>
      <c r="AE7" s="105">
        <f>MTD!AK12</f>
        <v>22421.260000000002</v>
      </c>
      <c r="AF7" s="105">
        <f>MTD!AL12</f>
        <v>284</v>
      </c>
      <c r="AG7" s="105">
        <f>MTD!AM12</f>
        <v>115150.63999999998</v>
      </c>
      <c r="AH7" s="105">
        <f>MTD!AN12</f>
        <v>405.45999999999992</v>
      </c>
      <c r="AI7" s="114">
        <f t="shared" si="1"/>
        <v>-16</v>
      </c>
      <c r="AJ7" s="114">
        <f t="shared" si="2"/>
        <v>-37363.895199999984</v>
      </c>
      <c r="AK7" s="114">
        <f t="shared" si="3"/>
        <v>-337.97145526954819</v>
      </c>
      <c r="AL7" s="112">
        <f>IF(MTD!AP12="-","",MTD!AP12)</f>
        <v>0.81609195402298851</v>
      </c>
      <c r="AM7" s="112">
        <f>IF(MTD!AQ12="-","",MTD!AQ12)</f>
        <v>0.48596939598147471</v>
      </c>
      <c r="AN7" s="112">
        <f>IF(MTD!AR12="-","",MTD!AR12)</f>
        <v>0.59548362606180694</v>
      </c>
      <c r="AV7" s="218" t="s">
        <v>1</v>
      </c>
      <c r="AW7" s="217" t="str">
        <f>"Tar. "&amp;AV7</f>
        <v>Tar. SNB</v>
      </c>
      <c r="AX7" s="211">
        <f>SUMIFS(MTD!S$44:S$139,MTD!$C$44:$C$139,$AV7)</f>
        <v>284414.11829750467</v>
      </c>
      <c r="AY7" s="211">
        <f>SUMIFS(MTD!T$44:T$139,MTD!$C$44:$C$139,$AV7)</f>
        <v>58920.320222495342</v>
      </c>
      <c r="AZ7" s="212">
        <f t="shared" si="4"/>
        <v>343334.43852000003</v>
      </c>
    </row>
    <row r="8" spans="1:52" x14ac:dyDescent="0.25">
      <c r="A8" t="str">
        <f>MTD!E13</f>
        <v>Nutrition</v>
      </c>
      <c r="B8" s="105">
        <f>MTD!F13</f>
        <v>14</v>
      </c>
      <c r="C8" s="105">
        <f>MTD!I13</f>
        <v>9951.64</v>
      </c>
      <c r="D8" s="105">
        <f>MTD!J13</f>
        <v>710.83142857142855</v>
      </c>
      <c r="E8" s="105">
        <f>MTD!K13</f>
        <v>9555.7099999999991</v>
      </c>
      <c r="F8" s="105">
        <f>MTD!L13</f>
        <v>395.93</v>
      </c>
      <c r="G8" s="105">
        <f>MTD!P13</f>
        <v>29</v>
      </c>
      <c r="H8" s="105">
        <f>MTD!Q13</f>
        <v>14240.376</v>
      </c>
      <c r="I8" s="105">
        <f>MTD!R13</f>
        <v>491.04744827586205</v>
      </c>
      <c r="J8" s="105">
        <f>MTD!S13</f>
        <v>13960.468064264054</v>
      </c>
      <c r="K8" s="105">
        <f>MTD!T13</f>
        <v>279.90793573594601</v>
      </c>
      <c r="L8" s="105">
        <f>MTD!U13</f>
        <v>26.64</v>
      </c>
      <c r="M8" s="105">
        <f>MTD!V13</f>
        <v>9054.6791999999987</v>
      </c>
      <c r="N8" s="105">
        <f>MTD!W13</f>
        <v>339.89036036036032</v>
      </c>
      <c r="O8" s="105">
        <f>MTD!X13</f>
        <v>9032.5991999999987</v>
      </c>
      <c r="P8" s="105">
        <f>MTD!Y13</f>
        <v>22.08</v>
      </c>
      <c r="Q8" s="105">
        <f>MTD!M13</f>
        <v>3155.9258181818186</v>
      </c>
      <c r="R8" s="105">
        <f>MTD!N13</f>
        <v>-7444.6618181818185</v>
      </c>
      <c r="S8" s="105">
        <f>MTD!O13</f>
        <v>-4288.7360000000008</v>
      </c>
      <c r="T8" s="105">
        <f>MTD!Z13</f>
        <v>-4404.7580642640551</v>
      </c>
      <c r="U8" s="105">
        <f>MTD!AA13</f>
        <v>116.02206426405399</v>
      </c>
      <c r="V8" s="105">
        <f>MTD!AB13</f>
        <v>58.333333333333336</v>
      </c>
      <c r="W8" s="105">
        <f>MTD!AC13</f>
        <v>41465.166666666664</v>
      </c>
      <c r="X8" s="105">
        <f>MTD!AD13</f>
        <v>710.83142857142855</v>
      </c>
      <c r="Y8" s="105">
        <f>MTD!AE13</f>
        <v>39815.458333333328</v>
      </c>
      <c r="Z8" s="105">
        <f>MTD!AF13</f>
        <v>1649.7083333333335</v>
      </c>
      <c r="AA8" s="105">
        <f>MTD!AG13</f>
        <v>111</v>
      </c>
      <c r="AB8" s="105">
        <f>MTD!AH13</f>
        <v>37727.829999999994</v>
      </c>
      <c r="AC8" s="105">
        <f>MTD!AI13</f>
        <v>339.89036036036032</v>
      </c>
      <c r="AD8" s="105">
        <f>MTD!AJ13</f>
        <v>37635.829999999994</v>
      </c>
      <c r="AE8" s="105">
        <f>MTD!AK13</f>
        <v>92</v>
      </c>
      <c r="AF8" s="105">
        <f>MTD!AL13</f>
        <v>0</v>
      </c>
      <c r="AG8" s="105">
        <f>MTD!AM13</f>
        <v>0</v>
      </c>
      <c r="AH8" s="105">
        <f>MTD!AN13</f>
        <v>0</v>
      </c>
      <c r="AI8" s="114">
        <f t="shared" si="1"/>
        <v>-15</v>
      </c>
      <c r="AJ8" s="114">
        <f t="shared" si="2"/>
        <v>-4288.7360000000008</v>
      </c>
      <c r="AK8" s="114">
        <f t="shared" si="3"/>
        <v>219.78398029556649</v>
      </c>
      <c r="AL8" s="112">
        <f>IF(MTD!AP13="-","",MTD!AP13)</f>
        <v>0.48275862068965519</v>
      </c>
      <c r="AM8" s="112">
        <f>IF(MTD!AQ13="-","",MTD!AQ13)</f>
        <v>0.69883267127216298</v>
      </c>
      <c r="AN8" s="112">
        <f>IF(MTD!AR13="-","",MTD!AR13)</f>
        <v>1.4475819619209092</v>
      </c>
      <c r="AV8" s="78"/>
      <c r="AW8" s="217" t="s">
        <v>443</v>
      </c>
      <c r="AX8" s="215">
        <f>SUM(AX6:AX7)</f>
        <v>612619.71951515344</v>
      </c>
      <c r="AY8" s="215">
        <f>SUM(AY6:AY7)</f>
        <v>101467.11224484658</v>
      </c>
      <c r="AZ8" s="214">
        <f t="shared" si="4"/>
        <v>714086.83175999997</v>
      </c>
    </row>
    <row r="9" spans="1:52" x14ac:dyDescent="0.25">
      <c r="A9" t="str">
        <f>MTD!E14</f>
        <v>Ophthalmology</v>
      </c>
      <c r="B9" s="105">
        <f>MTD!F14</f>
        <v>43</v>
      </c>
      <c r="C9" s="105">
        <f>MTD!I14</f>
        <v>6833.4</v>
      </c>
      <c r="D9" s="105">
        <f>MTD!J14</f>
        <v>158.91627906976743</v>
      </c>
      <c r="E9" s="105">
        <f>MTD!K14</f>
        <v>6305.5499999999993</v>
      </c>
      <c r="F9" s="105">
        <f>MTD!L14</f>
        <v>527.84999999999991</v>
      </c>
      <c r="G9" s="105">
        <f>MTD!P14</f>
        <v>0</v>
      </c>
      <c r="H9" s="105">
        <f>MTD!Q14</f>
        <v>0</v>
      </c>
      <c r="I9" s="105">
        <f>MTD!R14</f>
        <v>0</v>
      </c>
      <c r="J9" s="105">
        <f>MTD!S14</f>
        <v>0</v>
      </c>
      <c r="K9" s="105">
        <f>MTD!T14</f>
        <v>0</v>
      </c>
      <c r="L9" s="105">
        <f>MTD!U14</f>
        <v>94.08</v>
      </c>
      <c r="M9" s="105">
        <f>MTD!V14</f>
        <v>11742.813600000001</v>
      </c>
      <c r="N9" s="105">
        <f>MTD!W14</f>
        <v>124.81732142857145</v>
      </c>
      <c r="O9" s="105">
        <f>MTD!X14</f>
        <v>11393.565599999998</v>
      </c>
      <c r="P9" s="105">
        <f>MTD!Y14</f>
        <v>349.24799999999999</v>
      </c>
      <c r="Q9" s="105">
        <f>MTD!M14</f>
        <v>6833.4</v>
      </c>
      <c r="R9" s="105">
        <f>MTD!N14</f>
        <v>0</v>
      </c>
      <c r="S9" s="105">
        <f>MTD!O14</f>
        <v>6833.4</v>
      </c>
      <c r="T9" s="105">
        <f>MTD!Z14</f>
        <v>6305.5499999999993</v>
      </c>
      <c r="U9" s="105">
        <f>MTD!AA14</f>
        <v>527.84999999999991</v>
      </c>
      <c r="V9" s="105">
        <f>MTD!AB14</f>
        <v>179.16666666666669</v>
      </c>
      <c r="W9" s="105">
        <f>MTD!AC14</f>
        <v>28472.5</v>
      </c>
      <c r="X9" s="105">
        <f>MTD!AD14</f>
        <v>158.91627906976743</v>
      </c>
      <c r="Y9" s="105">
        <f>MTD!AE14</f>
        <v>26273.124999999996</v>
      </c>
      <c r="Z9" s="105">
        <f>MTD!AF14</f>
        <v>2199.3749999999995</v>
      </c>
      <c r="AA9" s="105">
        <f>MTD!AG14</f>
        <v>392</v>
      </c>
      <c r="AB9" s="105">
        <f>MTD!AH14</f>
        <v>48928.390000000007</v>
      </c>
      <c r="AC9" s="105">
        <f>MTD!AI14</f>
        <v>124.81732142857145</v>
      </c>
      <c r="AD9" s="105">
        <f>MTD!AJ14</f>
        <v>47473.189999999995</v>
      </c>
      <c r="AE9" s="105">
        <f>MTD!AK14</f>
        <v>1455.2</v>
      </c>
      <c r="AF9" s="105">
        <f>MTD!AL14</f>
        <v>295</v>
      </c>
      <c r="AG9" s="105">
        <f>MTD!AM14</f>
        <v>140213.5</v>
      </c>
      <c r="AH9" s="105">
        <f>MTD!AN14</f>
        <v>475.3</v>
      </c>
      <c r="AI9" s="114">
        <f t="shared" si="1"/>
        <v>43</v>
      </c>
      <c r="AJ9" s="114">
        <f t="shared" si="2"/>
        <v>6833.4</v>
      </c>
      <c r="AK9" s="114">
        <f t="shared" si="3"/>
        <v>158.91627906976743</v>
      </c>
      <c r="AL9" s="112" t="str">
        <f>IF(MTD!AP14="-","",MTD!AP14)</f>
        <v/>
      </c>
      <c r="AM9" s="112" t="str">
        <f>IF(MTD!AQ14="-","",MTD!AQ14)</f>
        <v/>
      </c>
      <c r="AN9" s="112" t="str">
        <f>IF(MTD!AR14="-","",MTD!AR14)</f>
        <v/>
      </c>
      <c r="AV9" s="78"/>
      <c r="AW9" s="217" t="s">
        <v>460</v>
      </c>
      <c r="AX9" s="212">
        <f t="shared" ref="AX9:AY11" si="5">AX3-AX6</f>
        <v>-61901.751217648794</v>
      </c>
      <c r="AY9" s="212">
        <f t="shared" si="5"/>
        <v>-11763.302022351232</v>
      </c>
      <c r="AZ9" s="212">
        <f t="shared" si="4"/>
        <v>-73665.053240000023</v>
      </c>
    </row>
    <row r="10" spans="1:52" x14ac:dyDescent="0.25">
      <c r="A10" t="str">
        <f>MTD!E15</f>
        <v>Neurology</v>
      </c>
      <c r="B10" s="105">
        <f>MTD!F15</f>
        <v>13</v>
      </c>
      <c r="C10" s="105">
        <f>MTD!I15</f>
        <v>5291.35</v>
      </c>
      <c r="D10" s="105">
        <f>MTD!J15</f>
        <v>407.02692307692308</v>
      </c>
      <c r="E10" s="105">
        <f>MTD!K15</f>
        <v>5291.35</v>
      </c>
      <c r="F10" s="105">
        <f>MTD!L15</f>
        <v>0</v>
      </c>
      <c r="G10" s="105">
        <f>MTD!P15</f>
        <v>0</v>
      </c>
      <c r="H10" s="105">
        <f>MTD!Q15</f>
        <v>0</v>
      </c>
      <c r="I10" s="105">
        <f>MTD!R15</f>
        <v>0</v>
      </c>
      <c r="J10" s="105">
        <f>MTD!S15</f>
        <v>0</v>
      </c>
      <c r="K10" s="105">
        <f>MTD!T15</f>
        <v>0</v>
      </c>
      <c r="L10" s="105">
        <f>MTD!U15</f>
        <v>0</v>
      </c>
      <c r="M10" s="105">
        <f>MTD!V15</f>
        <v>0</v>
      </c>
      <c r="N10" s="105">
        <f>MTD!W15</f>
        <v>0</v>
      </c>
      <c r="O10" s="105">
        <f>MTD!X15</f>
        <v>0</v>
      </c>
      <c r="P10" s="105">
        <f>MTD!Y15</f>
        <v>0</v>
      </c>
      <c r="Q10" s="105">
        <f>MTD!M15</f>
        <v>5291.35</v>
      </c>
      <c r="R10" s="105">
        <f>MTD!N15</f>
        <v>0</v>
      </c>
      <c r="S10" s="105">
        <f>MTD!O15</f>
        <v>5291.35</v>
      </c>
      <c r="T10" s="105">
        <f>MTD!Z15</f>
        <v>5291.35</v>
      </c>
      <c r="U10" s="105">
        <f>MTD!AA15</f>
        <v>0</v>
      </c>
      <c r="V10" s="105">
        <f>MTD!AB15</f>
        <v>54.166666666666671</v>
      </c>
      <c r="W10" s="105">
        <f>MTD!AC15</f>
        <v>22047.291666666668</v>
      </c>
      <c r="X10" s="105">
        <f>MTD!AD15</f>
        <v>407.02692307692308</v>
      </c>
      <c r="Y10" s="105">
        <f>MTD!AE15</f>
        <v>22047.291666666668</v>
      </c>
      <c r="Z10" s="105">
        <f>MTD!AF15</f>
        <v>0</v>
      </c>
      <c r="AA10" s="105">
        <f>MTD!AG15</f>
        <v>0</v>
      </c>
      <c r="AB10" s="105">
        <f>MTD!AH15</f>
        <v>0</v>
      </c>
      <c r="AC10" s="105">
        <f>MTD!AI15</f>
        <v>0</v>
      </c>
      <c r="AD10" s="105">
        <f>MTD!AJ15</f>
        <v>0</v>
      </c>
      <c r="AE10" s="105">
        <f>MTD!AK15</f>
        <v>0</v>
      </c>
      <c r="AF10" s="105">
        <f>MTD!AL15</f>
        <v>75</v>
      </c>
      <c r="AG10" s="105">
        <f>MTD!AM15</f>
        <v>40085.25</v>
      </c>
      <c r="AH10" s="105">
        <f>MTD!AN15</f>
        <v>534.47</v>
      </c>
      <c r="AI10" s="114">
        <f t="shared" si="1"/>
        <v>13</v>
      </c>
      <c r="AJ10" s="114">
        <f t="shared" si="2"/>
        <v>5291.35</v>
      </c>
      <c r="AK10" s="114">
        <f t="shared" si="3"/>
        <v>407.02692307692308</v>
      </c>
      <c r="AL10" s="112" t="str">
        <f>IF(MTD!AP15="-","",MTD!AP15)</f>
        <v/>
      </c>
      <c r="AM10" s="112" t="str">
        <f>IF(MTD!AQ15="-","",MTD!AQ15)</f>
        <v/>
      </c>
      <c r="AN10" s="112" t="str">
        <f>IF(MTD!AR15="-","",MTD!AR15)</f>
        <v/>
      </c>
      <c r="AV10" s="78"/>
      <c r="AW10" s="217" t="s">
        <v>461</v>
      </c>
      <c r="AX10" s="212">
        <f t="shared" si="5"/>
        <v>-40945.908297504677</v>
      </c>
      <c r="AY10" s="212">
        <f t="shared" si="5"/>
        <v>-10338.070222495349</v>
      </c>
      <c r="AZ10" s="212">
        <f t="shared" si="4"/>
        <v>-51283.978520000026</v>
      </c>
    </row>
    <row r="11" spans="1:52" x14ac:dyDescent="0.25">
      <c r="A11" t="str">
        <f>MTD!E16</f>
        <v>Urology</v>
      </c>
      <c r="B11" s="105">
        <f>MTD!F16</f>
        <v>49</v>
      </c>
      <c r="C11" s="105">
        <f>MTD!I16</f>
        <v>24604.55</v>
      </c>
      <c r="D11" s="105">
        <f>MTD!J16</f>
        <v>502.13367346938776</v>
      </c>
      <c r="E11" s="105">
        <f>MTD!K16</f>
        <v>23661.53</v>
      </c>
      <c r="F11" s="105">
        <f>MTD!L16</f>
        <v>943.02</v>
      </c>
      <c r="G11" s="105">
        <f>MTD!P16</f>
        <v>71</v>
      </c>
      <c r="H11" s="105">
        <f>MTD!Q16</f>
        <v>33651.240000000005</v>
      </c>
      <c r="I11" s="105">
        <f>MTD!R16</f>
        <v>473.96112676056345</v>
      </c>
      <c r="J11" s="105">
        <f>MTD!S16</f>
        <v>32854.417595791085</v>
      </c>
      <c r="K11" s="105">
        <f>MTD!T16</f>
        <v>796.82240420892049</v>
      </c>
      <c r="L11" s="105">
        <f>MTD!U16</f>
        <v>118.32</v>
      </c>
      <c r="M11" s="105">
        <f>MTD!V16</f>
        <v>57338.181599999996</v>
      </c>
      <c r="N11" s="105">
        <f>MTD!W16</f>
        <v>484.60261663286002</v>
      </c>
      <c r="O11" s="105">
        <f>MTD!X16</f>
        <v>56513.918400000002</v>
      </c>
      <c r="P11" s="105">
        <f>MTD!Y16</f>
        <v>824.26319999999998</v>
      </c>
      <c r="Q11" s="105">
        <f>MTD!M16</f>
        <v>1380.4547887323913</v>
      </c>
      <c r="R11" s="105">
        <f>MTD!N16</f>
        <v>-10427.144788732396</v>
      </c>
      <c r="S11" s="105">
        <f>MTD!O16</f>
        <v>-9046.690000000006</v>
      </c>
      <c r="T11" s="105">
        <f>MTD!Z16</f>
        <v>-9192.8875957910859</v>
      </c>
      <c r="U11" s="105">
        <f>MTD!AA16</f>
        <v>146.19759579107949</v>
      </c>
      <c r="V11" s="105">
        <f>MTD!AB16</f>
        <v>204.16666666666669</v>
      </c>
      <c r="W11" s="105">
        <f>MTD!AC16</f>
        <v>102518.95833333333</v>
      </c>
      <c r="X11" s="105">
        <f>MTD!AD16</f>
        <v>502.1336734693877</v>
      </c>
      <c r="Y11" s="105">
        <f>MTD!AE16</f>
        <v>98589.708333333328</v>
      </c>
      <c r="Z11" s="105">
        <f>MTD!AF16</f>
        <v>3929.25</v>
      </c>
      <c r="AA11" s="105">
        <f>MTD!AG16</f>
        <v>493</v>
      </c>
      <c r="AB11" s="105">
        <f>MTD!AH16</f>
        <v>238909.09</v>
      </c>
      <c r="AC11" s="105">
        <f>MTD!AI16</f>
        <v>484.60261663286002</v>
      </c>
      <c r="AD11" s="105">
        <f>MTD!AJ16</f>
        <v>235474.66000000003</v>
      </c>
      <c r="AE11" s="105">
        <f>MTD!AK16</f>
        <v>3434.4300000000003</v>
      </c>
      <c r="AF11" s="105">
        <f>MTD!AL16</f>
        <v>0</v>
      </c>
      <c r="AG11" s="105">
        <f>MTD!AM16</f>
        <v>0</v>
      </c>
      <c r="AH11" s="105">
        <f>MTD!AN16</f>
        <v>0</v>
      </c>
      <c r="AI11" s="114">
        <f t="shared" si="1"/>
        <v>-22</v>
      </c>
      <c r="AJ11" s="114">
        <f t="shared" si="2"/>
        <v>-9046.690000000006</v>
      </c>
      <c r="AK11" s="114">
        <f t="shared" si="3"/>
        <v>28.172546708824314</v>
      </c>
      <c r="AL11" s="112">
        <f>IF(MTD!AP16="-","",MTD!AP16)</f>
        <v>0.6901408450704225</v>
      </c>
      <c r="AM11" s="112">
        <f>IF(MTD!AQ16="-","",MTD!AQ16)</f>
        <v>0.73116324985349712</v>
      </c>
      <c r="AN11" s="112">
        <f>IF(MTD!AR16="-","",MTD!AR16)</f>
        <v>1.0594406273387407</v>
      </c>
      <c r="AV11" s="78"/>
      <c r="AW11" s="217" t="s">
        <v>462</v>
      </c>
      <c r="AX11" s="212">
        <f t="shared" si="5"/>
        <v>-102847.6595151535</v>
      </c>
      <c r="AY11" s="212">
        <f t="shared" si="5"/>
        <v>-22101.372244846585</v>
      </c>
      <c r="AZ11" s="212">
        <f t="shared" si="4"/>
        <v>-124949.03176000009</v>
      </c>
    </row>
    <row r="12" spans="1:52" x14ac:dyDescent="0.25">
      <c r="A12" t="str">
        <f>MTD!E17</f>
        <v>E.N.T.</v>
      </c>
      <c r="B12" s="105">
        <f>MTD!F17</f>
        <v>99</v>
      </c>
      <c r="C12" s="105">
        <f>MTD!I17</f>
        <v>20060.2</v>
      </c>
      <c r="D12" s="105">
        <f>MTD!J17</f>
        <v>202.62828282828283</v>
      </c>
      <c r="E12" s="105">
        <f>MTD!K17</f>
        <v>18828.45</v>
      </c>
      <c r="F12" s="105">
        <f>MTD!L17</f>
        <v>1231.75</v>
      </c>
      <c r="G12" s="105">
        <f>MTD!P17</f>
        <v>68</v>
      </c>
      <c r="H12" s="105">
        <f>MTD!Q17</f>
        <v>13655.116799999998</v>
      </c>
      <c r="I12" s="105">
        <f>MTD!R17</f>
        <v>200.81054117647057</v>
      </c>
      <c r="J12" s="105">
        <f>MTD!S17</f>
        <v>12429.953058523706</v>
      </c>
      <c r="K12" s="105">
        <f>MTD!T17</f>
        <v>1225.1637414762918</v>
      </c>
      <c r="L12" s="105">
        <f>MTD!U17</f>
        <v>61.68</v>
      </c>
      <c r="M12" s="105">
        <f>MTD!V17</f>
        <v>11088.033600000002</v>
      </c>
      <c r="N12" s="105">
        <f>MTD!W17</f>
        <v>179.76708171206229</v>
      </c>
      <c r="O12" s="105">
        <f>MTD!X17</f>
        <v>10749.796800000002</v>
      </c>
      <c r="P12" s="105">
        <f>MTD!Y17</f>
        <v>338.23680000000002</v>
      </c>
      <c r="Q12" s="105">
        <f>MTD!M17</f>
        <v>179.95642352941471</v>
      </c>
      <c r="R12" s="105">
        <f>MTD!N17</f>
        <v>6225.1267764705872</v>
      </c>
      <c r="S12" s="105">
        <f>MTD!O17</f>
        <v>6405.0832000000028</v>
      </c>
      <c r="T12" s="105">
        <f>MTD!Z17</f>
        <v>6398.4969414762945</v>
      </c>
      <c r="U12" s="105">
        <f>MTD!AA17</f>
        <v>6.5862585237082385</v>
      </c>
      <c r="V12" s="105">
        <f>MTD!AB17</f>
        <v>412.5</v>
      </c>
      <c r="W12" s="105">
        <f>MTD!AC17</f>
        <v>83584.166666666672</v>
      </c>
      <c r="X12" s="105">
        <f>MTD!AD17</f>
        <v>202.62828282828283</v>
      </c>
      <c r="Y12" s="105">
        <f>MTD!AE17</f>
        <v>78451.875</v>
      </c>
      <c r="Z12" s="105">
        <f>MTD!AF17</f>
        <v>5132.291666666667</v>
      </c>
      <c r="AA12" s="105">
        <f>MTD!AG17</f>
        <v>257</v>
      </c>
      <c r="AB12" s="105">
        <f>MTD!AH17</f>
        <v>46200.140000000014</v>
      </c>
      <c r="AC12" s="105">
        <f>MTD!AI17</f>
        <v>179.76708171206232</v>
      </c>
      <c r="AD12" s="105">
        <f>MTD!AJ17</f>
        <v>44790.820000000007</v>
      </c>
      <c r="AE12" s="105">
        <f>MTD!AK17</f>
        <v>1409.3200000000002</v>
      </c>
      <c r="AF12" s="105">
        <f>MTD!AL17</f>
        <v>0</v>
      </c>
      <c r="AG12" s="105">
        <f>MTD!AM17</f>
        <v>0</v>
      </c>
      <c r="AH12" s="105">
        <f>MTD!AN17</f>
        <v>0</v>
      </c>
      <c r="AI12" s="114">
        <f t="shared" si="1"/>
        <v>31</v>
      </c>
      <c r="AJ12" s="114">
        <f t="shared" si="2"/>
        <v>6405.0832000000028</v>
      </c>
      <c r="AK12" s="114">
        <f t="shared" si="3"/>
        <v>1.8177416518122698</v>
      </c>
      <c r="AL12" s="112">
        <f>IF(MTD!AP17="-","",MTD!AP17)</f>
        <v>1.4558823529411764</v>
      </c>
      <c r="AM12" s="112">
        <f>IF(MTD!AQ17="-","",MTD!AQ17)</f>
        <v>1.4690610335899876</v>
      </c>
      <c r="AN12" s="112">
        <f>IF(MTD!AR17="-","",MTD!AR17)</f>
        <v>1.0090520230719107</v>
      </c>
      <c r="AV12" s="78"/>
      <c r="AW12" s="217" t="s">
        <v>444</v>
      </c>
      <c r="AX12" s="215">
        <f>MTD!X4</f>
        <v>687662.18400000001</v>
      </c>
      <c r="AY12" s="215">
        <f>MTD!Y4</f>
        <v>48310.308000000005</v>
      </c>
      <c r="AZ12" s="214">
        <f t="shared" si="4"/>
        <v>735972.49199999997</v>
      </c>
    </row>
    <row r="13" spans="1:52" x14ac:dyDescent="0.25">
      <c r="A13" t="str">
        <f>MTD!E18</f>
        <v>cosmatology</v>
      </c>
      <c r="B13" s="105">
        <f>MTD!F18</f>
        <v>0</v>
      </c>
      <c r="C13" s="105">
        <f>MTD!I18</f>
        <v>0</v>
      </c>
      <c r="D13" s="105">
        <f>MTD!J18</f>
        <v>0</v>
      </c>
      <c r="E13" s="105">
        <f>MTD!K18</f>
        <v>0</v>
      </c>
      <c r="F13" s="105">
        <f>MTD!L18</f>
        <v>0</v>
      </c>
      <c r="G13" s="105">
        <f>MTD!P18</f>
        <v>0</v>
      </c>
      <c r="H13" s="105">
        <f>MTD!Q18</f>
        <v>0</v>
      </c>
      <c r="I13" s="105">
        <f>MTD!R18</f>
        <v>0</v>
      </c>
      <c r="J13" s="105">
        <f>MTD!S18</f>
        <v>0</v>
      </c>
      <c r="K13" s="105">
        <f>MTD!T18</f>
        <v>0</v>
      </c>
      <c r="L13" s="105">
        <f>MTD!U18</f>
        <v>0</v>
      </c>
      <c r="M13" s="105">
        <f>MTD!V18</f>
        <v>0</v>
      </c>
      <c r="N13" s="105">
        <f>MTD!W18</f>
        <v>0</v>
      </c>
      <c r="O13" s="105">
        <f>MTD!X18</f>
        <v>0</v>
      </c>
      <c r="P13" s="105">
        <f>MTD!Y18</f>
        <v>0</v>
      </c>
      <c r="Q13" s="105">
        <f>MTD!M18</f>
        <v>0</v>
      </c>
      <c r="R13" s="105">
        <f>MTD!N18</f>
        <v>0</v>
      </c>
      <c r="S13" s="105">
        <f>MTD!O18</f>
        <v>0</v>
      </c>
      <c r="T13" s="105">
        <f>MTD!Z18</f>
        <v>0</v>
      </c>
      <c r="U13" s="105">
        <f>MTD!AA18</f>
        <v>0</v>
      </c>
      <c r="V13" s="105">
        <f>MTD!AB18</f>
        <v>0</v>
      </c>
      <c r="W13" s="105">
        <f>MTD!AC18</f>
        <v>0</v>
      </c>
      <c r="X13" s="105">
        <f>MTD!AD18</f>
        <v>0</v>
      </c>
      <c r="Y13" s="105">
        <f>MTD!AE18</f>
        <v>0</v>
      </c>
      <c r="Z13" s="105">
        <f>MTD!AF18</f>
        <v>0</v>
      </c>
      <c r="AA13" s="105">
        <f>MTD!AG18</f>
        <v>0</v>
      </c>
      <c r="AB13" s="105">
        <f>MTD!AH18</f>
        <v>0</v>
      </c>
      <c r="AC13" s="105">
        <f>MTD!AI18</f>
        <v>0</v>
      </c>
      <c r="AD13" s="105">
        <f>MTD!AJ18</f>
        <v>0</v>
      </c>
      <c r="AE13" s="105">
        <f>MTD!AK18</f>
        <v>0</v>
      </c>
      <c r="AF13" s="105">
        <f>MTD!AL18</f>
        <v>282</v>
      </c>
      <c r="AG13" s="105">
        <f>MTD!AM18</f>
        <v>56896.32</v>
      </c>
      <c r="AH13" s="105">
        <f>MTD!AN18</f>
        <v>201.76</v>
      </c>
      <c r="AI13" s="114">
        <f t="shared" si="1"/>
        <v>0</v>
      </c>
      <c r="AJ13" s="114">
        <f t="shared" si="2"/>
        <v>0</v>
      </c>
      <c r="AK13" s="114">
        <f t="shared" si="3"/>
        <v>0</v>
      </c>
      <c r="AL13" s="112" t="str">
        <f>IF(MTD!AP18="-","",MTD!AP18)</f>
        <v/>
      </c>
      <c r="AM13" s="112" t="str">
        <f>IF(MTD!AQ18="-","",MTD!AQ18)</f>
        <v/>
      </c>
      <c r="AN13" s="112" t="str">
        <f>IF(MTD!AR18="-","",MTD!AR18)</f>
        <v/>
      </c>
      <c r="AX13" s="112"/>
      <c r="AY13" s="112"/>
    </row>
    <row r="14" spans="1:52" x14ac:dyDescent="0.25">
      <c r="A14" t="str">
        <f>MTD!E19</f>
        <v>Dental Services</v>
      </c>
      <c r="B14" s="105">
        <f>MTD!F19</f>
        <v>0</v>
      </c>
      <c r="C14" s="105">
        <f>MTD!I19</f>
        <v>0</v>
      </c>
      <c r="D14" s="105">
        <f>MTD!J19</f>
        <v>0</v>
      </c>
      <c r="E14" s="105">
        <f>MTD!K19</f>
        <v>0</v>
      </c>
      <c r="F14" s="105">
        <f>MTD!L19</f>
        <v>0</v>
      </c>
      <c r="G14" s="105">
        <f>MTD!P19</f>
        <v>0</v>
      </c>
      <c r="H14" s="105">
        <f>MTD!Q19</f>
        <v>0</v>
      </c>
      <c r="I14" s="105">
        <f>MTD!R19</f>
        <v>0</v>
      </c>
      <c r="J14" s="105">
        <f>MTD!S19</f>
        <v>0</v>
      </c>
      <c r="K14" s="105">
        <f>MTD!T19</f>
        <v>0</v>
      </c>
      <c r="L14" s="105">
        <f>MTD!U19</f>
        <v>150</v>
      </c>
      <c r="M14" s="105">
        <f>MTD!V19</f>
        <v>53481.444000000003</v>
      </c>
      <c r="N14" s="105">
        <f>MTD!W19</f>
        <v>356.54295999999999</v>
      </c>
      <c r="O14" s="105">
        <f>MTD!X19</f>
        <v>46941.242400000003</v>
      </c>
      <c r="P14" s="105">
        <f>MTD!Y19</f>
        <v>6540.2015999999994</v>
      </c>
      <c r="Q14" s="105">
        <f>MTD!M19</f>
        <v>0</v>
      </c>
      <c r="R14" s="105">
        <f>MTD!N19</f>
        <v>0</v>
      </c>
      <c r="S14" s="105">
        <f>MTD!O19</f>
        <v>0</v>
      </c>
      <c r="T14" s="105">
        <f>MTD!Z19</f>
        <v>0</v>
      </c>
      <c r="U14" s="105">
        <f>MTD!AA19</f>
        <v>0</v>
      </c>
      <c r="V14" s="105">
        <f>MTD!AB19</f>
        <v>0</v>
      </c>
      <c r="W14" s="105">
        <f>MTD!AC19</f>
        <v>0</v>
      </c>
      <c r="X14" s="105">
        <f>MTD!AD19</f>
        <v>0</v>
      </c>
      <c r="Y14" s="105">
        <f>MTD!AE19</f>
        <v>0</v>
      </c>
      <c r="Z14" s="105">
        <f>MTD!AF19</f>
        <v>0</v>
      </c>
      <c r="AA14" s="105">
        <f>MTD!AG19</f>
        <v>625</v>
      </c>
      <c r="AB14" s="105">
        <f>MTD!AH19</f>
        <v>222839.35000000003</v>
      </c>
      <c r="AC14" s="105">
        <f>MTD!AI19</f>
        <v>356.54296000000005</v>
      </c>
      <c r="AD14" s="105">
        <f>MTD!AJ19</f>
        <v>195588.51</v>
      </c>
      <c r="AE14" s="105">
        <f>MTD!AK19</f>
        <v>27250.84</v>
      </c>
      <c r="AF14" s="105">
        <f>MTD!AL19</f>
        <v>500</v>
      </c>
      <c r="AG14" s="105">
        <f>MTD!AM19</f>
        <v>247350</v>
      </c>
      <c r="AH14" s="105">
        <f>MTD!AN19</f>
        <v>494.7</v>
      </c>
      <c r="AI14" s="114">
        <f t="shared" si="1"/>
        <v>0</v>
      </c>
      <c r="AJ14" s="114">
        <f t="shared" si="2"/>
        <v>0</v>
      </c>
      <c r="AK14" s="114">
        <f t="shared" si="3"/>
        <v>0</v>
      </c>
      <c r="AL14" s="112" t="str">
        <f>IF(MTD!AP19="-","",MTD!AP19)</f>
        <v/>
      </c>
      <c r="AM14" s="112" t="str">
        <f>IF(MTD!AQ19="-","",MTD!AQ19)</f>
        <v/>
      </c>
      <c r="AN14" s="112" t="str">
        <f>IF(MTD!AR19="-","",MTD!AR19)</f>
        <v/>
      </c>
    </row>
    <row r="15" spans="1:52" x14ac:dyDescent="0.25">
      <c r="A15" t="str">
        <f>MTD!E20</f>
        <v>Pulmonary medicine </v>
      </c>
      <c r="B15" s="105">
        <f>MTD!F20</f>
        <v>0</v>
      </c>
      <c r="C15" s="105">
        <f>MTD!I20</f>
        <v>0</v>
      </c>
      <c r="D15" s="105">
        <f>MTD!J20</f>
        <v>0</v>
      </c>
      <c r="E15" s="105">
        <f>MTD!K20</f>
        <v>0</v>
      </c>
      <c r="F15" s="105">
        <f>MTD!L20</f>
        <v>0</v>
      </c>
      <c r="G15" s="105">
        <f>MTD!P20</f>
        <v>0</v>
      </c>
      <c r="H15" s="105">
        <f>MTD!Q20</f>
        <v>0</v>
      </c>
      <c r="I15" s="105">
        <f>MTD!R20</f>
        <v>0</v>
      </c>
      <c r="J15" s="105">
        <f>MTD!S20</f>
        <v>0</v>
      </c>
      <c r="K15" s="105">
        <f>MTD!T20</f>
        <v>0</v>
      </c>
      <c r="L15" s="105">
        <f>MTD!U20</f>
        <v>10.799999999999999</v>
      </c>
      <c r="M15" s="105">
        <f>MTD!V20</f>
        <v>3102.7968000000001</v>
      </c>
      <c r="N15" s="105">
        <f>MTD!W20</f>
        <v>287.29600000000005</v>
      </c>
      <c r="O15" s="105">
        <f>MTD!X20</f>
        <v>3058.56</v>
      </c>
      <c r="P15" s="105">
        <f>MTD!Y20</f>
        <v>44.236799999999995</v>
      </c>
      <c r="Q15" s="105">
        <f>MTD!M20</f>
        <v>0</v>
      </c>
      <c r="R15" s="105">
        <f>MTD!N20</f>
        <v>0</v>
      </c>
      <c r="S15" s="105">
        <f>MTD!O20</f>
        <v>0</v>
      </c>
      <c r="T15" s="105">
        <f>MTD!Z20</f>
        <v>0</v>
      </c>
      <c r="U15" s="105">
        <f>MTD!AA20</f>
        <v>0</v>
      </c>
      <c r="V15" s="105">
        <f>MTD!AB20</f>
        <v>0</v>
      </c>
      <c r="W15" s="105">
        <f>MTD!AC20</f>
        <v>0</v>
      </c>
      <c r="X15" s="105">
        <f>MTD!AD20</f>
        <v>0</v>
      </c>
      <c r="Y15" s="105">
        <f>MTD!AE20</f>
        <v>0</v>
      </c>
      <c r="Z15" s="105">
        <f>MTD!AF20</f>
        <v>0</v>
      </c>
      <c r="AA15" s="105">
        <f>MTD!AG20</f>
        <v>45</v>
      </c>
      <c r="AB15" s="105">
        <f>MTD!AH20</f>
        <v>12928.320000000002</v>
      </c>
      <c r="AC15" s="105">
        <f>MTD!AI20</f>
        <v>287.29600000000005</v>
      </c>
      <c r="AD15" s="105">
        <f>MTD!AJ20</f>
        <v>12744</v>
      </c>
      <c r="AE15" s="105">
        <f>MTD!AK20</f>
        <v>184.32</v>
      </c>
      <c r="AF15" s="105">
        <f>MTD!AL20</f>
        <v>0</v>
      </c>
      <c r="AG15" s="105">
        <f>MTD!AM20</f>
        <v>0</v>
      </c>
      <c r="AH15" s="105">
        <f>MTD!AN20</f>
        <v>0</v>
      </c>
      <c r="AI15" s="114">
        <f t="shared" si="1"/>
        <v>0</v>
      </c>
      <c r="AJ15" s="114">
        <f t="shared" si="2"/>
        <v>0</v>
      </c>
      <c r="AK15" s="114">
        <f t="shared" si="3"/>
        <v>0</v>
      </c>
      <c r="AL15" s="112" t="str">
        <f>IF(MTD!AP20="-","",MTD!AP20)</f>
        <v/>
      </c>
      <c r="AM15" s="112" t="str">
        <f>IF(MTD!AQ20="-","",MTD!AQ20)</f>
        <v/>
      </c>
      <c r="AN15" s="112" t="str">
        <f>IF(MTD!AR20="-","",MTD!AR20)</f>
        <v/>
      </c>
    </row>
    <row r="16" spans="1:52" x14ac:dyDescent="0.25">
      <c r="A16" t="str">
        <f>MTD!E21</f>
        <v>Laboratory</v>
      </c>
      <c r="B16" s="105">
        <f>MTD!F21</f>
        <v>1</v>
      </c>
      <c r="C16" s="105">
        <f>MTD!I21</f>
        <v>649</v>
      </c>
      <c r="D16" s="105">
        <f>MTD!J21</f>
        <v>649</v>
      </c>
      <c r="E16" s="105">
        <f>MTD!K21</f>
        <v>649</v>
      </c>
      <c r="F16" s="105">
        <f>MTD!L21</f>
        <v>0</v>
      </c>
      <c r="G16" s="105">
        <f>MTD!P21</f>
        <v>0</v>
      </c>
      <c r="H16" s="105">
        <f>MTD!Q21</f>
        <v>0</v>
      </c>
      <c r="I16" s="105">
        <f>MTD!R21</f>
        <v>0</v>
      </c>
      <c r="J16" s="105">
        <f>MTD!S21</f>
        <v>0</v>
      </c>
      <c r="K16" s="105">
        <f>MTD!T21</f>
        <v>0</v>
      </c>
      <c r="L16" s="105">
        <f>MTD!U21</f>
        <v>0</v>
      </c>
      <c r="M16" s="105">
        <f>MTD!V21</f>
        <v>0</v>
      </c>
      <c r="N16" s="105">
        <f>MTD!W21</f>
        <v>0</v>
      </c>
      <c r="O16" s="105">
        <f>MTD!X21</f>
        <v>0</v>
      </c>
      <c r="P16" s="105">
        <f>MTD!Y21</f>
        <v>0</v>
      </c>
      <c r="Q16" s="105">
        <f>MTD!M21</f>
        <v>649</v>
      </c>
      <c r="R16" s="105">
        <f>MTD!N21</f>
        <v>0</v>
      </c>
      <c r="S16" s="105">
        <f>MTD!O21</f>
        <v>649</v>
      </c>
      <c r="T16" s="105">
        <f>MTD!Z21</f>
        <v>649</v>
      </c>
      <c r="U16" s="105">
        <f>MTD!AA21</f>
        <v>0</v>
      </c>
      <c r="V16" s="105">
        <f>MTD!AB21</f>
        <v>4.166666666666667</v>
      </c>
      <c r="W16" s="105">
        <f>MTD!AC21</f>
        <v>2704.166666666667</v>
      </c>
      <c r="X16" s="105">
        <f>MTD!AD21</f>
        <v>649</v>
      </c>
      <c r="Y16" s="105">
        <f>MTD!AE21</f>
        <v>2704.166666666667</v>
      </c>
      <c r="Z16" s="105">
        <f>MTD!AF21</f>
        <v>0</v>
      </c>
      <c r="AA16" s="105">
        <f>MTD!AG21</f>
        <v>0</v>
      </c>
      <c r="AB16" s="105">
        <f>MTD!AH21</f>
        <v>0</v>
      </c>
      <c r="AC16" s="105">
        <f>MTD!AI21</f>
        <v>0</v>
      </c>
      <c r="AD16" s="105">
        <f>MTD!AJ21</f>
        <v>0</v>
      </c>
      <c r="AE16" s="105">
        <f>MTD!AK21</f>
        <v>0</v>
      </c>
      <c r="AF16" s="105">
        <f>MTD!AL21</f>
        <v>0</v>
      </c>
      <c r="AG16" s="105">
        <f>MTD!AM21</f>
        <v>0</v>
      </c>
      <c r="AH16" s="105">
        <f>MTD!AN21</f>
        <v>0</v>
      </c>
      <c r="AI16" s="114">
        <f t="shared" si="1"/>
        <v>1</v>
      </c>
      <c r="AJ16" s="114">
        <f t="shared" si="2"/>
        <v>649</v>
      </c>
      <c r="AK16" s="114">
        <f t="shared" si="3"/>
        <v>649</v>
      </c>
      <c r="AL16" s="112" t="str">
        <f>IF(MTD!AP21="-","",MTD!AP21)</f>
        <v/>
      </c>
      <c r="AM16" s="112" t="str">
        <f>IF(MTD!AQ21="-","",MTD!AQ21)</f>
        <v/>
      </c>
      <c r="AN16" s="112" t="str">
        <f>IF(MTD!AR21="-","",MTD!AR21)</f>
        <v/>
      </c>
      <c r="AW16" s="105">
        <v>3260959.03</v>
      </c>
      <c r="AX16" s="2">
        <v>2789365.5600000015</v>
      </c>
      <c r="AY16" s="2">
        <v>471593.47000000026</v>
      </c>
    </row>
    <row r="17" spans="1:51" x14ac:dyDescent="0.25">
      <c r="A17" t="str">
        <f>MTD!E22</f>
        <v>Pharmacy</v>
      </c>
      <c r="B17" s="105">
        <f>MTD!F22</f>
        <v>0</v>
      </c>
      <c r="C17" s="105">
        <f>MTD!I22</f>
        <v>0</v>
      </c>
      <c r="D17" s="105">
        <f>MTD!J22</f>
        <v>0</v>
      </c>
      <c r="E17" s="105">
        <f>MTD!K22</f>
        <v>0</v>
      </c>
      <c r="F17" s="105">
        <f>MTD!L22</f>
        <v>0</v>
      </c>
      <c r="G17" s="105">
        <f>MTD!P22</f>
        <v>0</v>
      </c>
      <c r="H17" s="105">
        <f>MTD!Q22</f>
        <v>0</v>
      </c>
      <c r="I17" s="105">
        <f>MTD!R22</f>
        <v>0</v>
      </c>
      <c r="J17" s="105">
        <f>MTD!S22</f>
        <v>0</v>
      </c>
      <c r="K17" s="105">
        <f>MTD!T22</f>
        <v>0</v>
      </c>
      <c r="L17" s="105">
        <f>MTD!U22</f>
        <v>0</v>
      </c>
      <c r="M17" s="105">
        <f>MTD!V22</f>
        <v>0</v>
      </c>
      <c r="N17" s="105">
        <f>MTD!W22</f>
        <v>0</v>
      </c>
      <c r="O17" s="105">
        <f>MTD!X22</f>
        <v>0</v>
      </c>
      <c r="P17" s="105">
        <f>MTD!Y22</f>
        <v>0</v>
      </c>
      <c r="Q17" s="105">
        <f>MTD!M22</f>
        <v>0</v>
      </c>
      <c r="R17" s="105">
        <f>MTD!N22</f>
        <v>0</v>
      </c>
      <c r="S17" s="105">
        <f>MTD!O22</f>
        <v>0</v>
      </c>
      <c r="T17" s="105">
        <f>MTD!Z22</f>
        <v>0</v>
      </c>
      <c r="U17" s="105">
        <f>MTD!AA22</f>
        <v>0</v>
      </c>
      <c r="V17" s="105">
        <f>MTD!AB22</f>
        <v>0</v>
      </c>
      <c r="W17" s="105">
        <f>MTD!AC22</f>
        <v>0</v>
      </c>
      <c r="X17" s="105">
        <f>MTD!AD22</f>
        <v>0</v>
      </c>
      <c r="Y17" s="105">
        <f>MTD!AE22</f>
        <v>0</v>
      </c>
      <c r="Z17" s="105">
        <f>MTD!AF22</f>
        <v>0</v>
      </c>
      <c r="AA17" s="105">
        <f>MTD!AG22</f>
        <v>0</v>
      </c>
      <c r="AB17" s="105">
        <f>MTD!AH22</f>
        <v>0</v>
      </c>
      <c r="AC17" s="105">
        <f>MTD!AI22</f>
        <v>0</v>
      </c>
      <c r="AD17" s="105">
        <f>MTD!AJ22</f>
        <v>0</v>
      </c>
      <c r="AE17" s="105">
        <f>MTD!AK22</f>
        <v>0</v>
      </c>
      <c r="AF17" s="105">
        <f>MTD!AL22</f>
        <v>0</v>
      </c>
      <c r="AG17" s="105">
        <f>MTD!AM22</f>
        <v>0</v>
      </c>
      <c r="AH17" s="105">
        <f>MTD!AN22</f>
        <v>0</v>
      </c>
      <c r="AI17" s="114">
        <f t="shared" si="1"/>
        <v>0</v>
      </c>
      <c r="AJ17" s="114">
        <f t="shared" si="2"/>
        <v>0</v>
      </c>
      <c r="AK17" s="114">
        <f t="shared" si="3"/>
        <v>0</v>
      </c>
      <c r="AL17" s="112" t="str">
        <f>IF(MTD!AP22="-","",MTD!AP22)</f>
        <v/>
      </c>
      <c r="AM17" s="112" t="str">
        <f>IF(MTD!AQ22="-","",MTD!AQ22)</f>
        <v/>
      </c>
      <c r="AN17" s="112" t="str">
        <f>IF(MTD!AR22="-","",MTD!AR22)</f>
        <v/>
      </c>
      <c r="AX17" s="112">
        <f>AX16/AW16</f>
        <v>0.8553819702543155</v>
      </c>
      <c r="AY17" s="112">
        <f>AY16/AW16</f>
        <v>0.14461802974568505</v>
      </c>
    </row>
    <row r="18" spans="1:51" x14ac:dyDescent="0.25">
      <c r="A18" t="str">
        <f>MTD!E23</f>
        <v>HOME CARE</v>
      </c>
      <c r="B18" s="105">
        <f>MTD!F23</f>
        <v>5</v>
      </c>
      <c r="C18" s="105">
        <f>MTD!I23</f>
        <v>9949.99</v>
      </c>
      <c r="D18" s="105">
        <f>MTD!J23</f>
        <v>1989.998</v>
      </c>
      <c r="E18" s="105">
        <f>MTD!K23</f>
        <v>9949.99</v>
      </c>
      <c r="F18" s="105">
        <f>MTD!L23</f>
        <v>0</v>
      </c>
      <c r="G18" s="105">
        <f>MTD!P23</f>
        <v>10</v>
      </c>
      <c r="H18" s="105">
        <f>MTD!Q23</f>
        <v>11577.6</v>
      </c>
      <c r="I18" s="105">
        <f>MTD!R23</f>
        <v>1157.76</v>
      </c>
      <c r="J18" s="105">
        <f>MTD!S23</f>
        <v>11577.6</v>
      </c>
      <c r="K18" s="105">
        <f>MTD!T23</f>
        <v>0</v>
      </c>
      <c r="L18" s="105">
        <f>MTD!U23</f>
        <v>0</v>
      </c>
      <c r="M18" s="105">
        <f>MTD!V23</f>
        <v>0</v>
      </c>
      <c r="N18" s="105">
        <f>MTD!W23</f>
        <v>0</v>
      </c>
      <c r="O18" s="105">
        <f>MTD!X23</f>
        <v>0</v>
      </c>
      <c r="P18" s="105">
        <f>MTD!Y23</f>
        <v>0</v>
      </c>
      <c r="Q18" s="105">
        <f>MTD!M23</f>
        <v>4161.1900000000005</v>
      </c>
      <c r="R18" s="105">
        <f>MTD!N23</f>
        <v>-5788.8</v>
      </c>
      <c r="S18" s="105">
        <f>MTD!O23</f>
        <v>-1627.6100000000006</v>
      </c>
      <c r="T18" s="105">
        <f>MTD!Z23</f>
        <v>-1627.6100000000006</v>
      </c>
      <c r="U18" s="105">
        <f>MTD!AA23</f>
        <v>0</v>
      </c>
      <c r="V18" s="105">
        <f>MTD!AB23</f>
        <v>20.833333333333336</v>
      </c>
      <c r="W18" s="105">
        <f>MTD!AC23</f>
        <v>41458.291666666664</v>
      </c>
      <c r="X18" s="105">
        <f>MTD!AD23</f>
        <v>1989.9979999999996</v>
      </c>
      <c r="Y18" s="105">
        <f>MTD!AE23</f>
        <v>41458.291666666664</v>
      </c>
      <c r="Z18" s="105">
        <f>MTD!AF23</f>
        <v>0</v>
      </c>
      <c r="AA18" s="105">
        <f>MTD!AG23</f>
        <v>0</v>
      </c>
      <c r="AB18" s="105">
        <f>MTD!AH23</f>
        <v>0</v>
      </c>
      <c r="AC18" s="105">
        <f>MTD!AI23</f>
        <v>0</v>
      </c>
      <c r="AD18" s="105">
        <f>MTD!AJ23</f>
        <v>0</v>
      </c>
      <c r="AE18" s="105">
        <f>MTD!AK23</f>
        <v>0</v>
      </c>
      <c r="AF18" s="105">
        <f>MTD!AL23</f>
        <v>40.200000000000003</v>
      </c>
      <c r="AG18" s="105">
        <f>MTD!AM23</f>
        <v>48240</v>
      </c>
      <c r="AH18" s="105">
        <f>MTD!AN23</f>
        <v>1200</v>
      </c>
      <c r="AI18" s="114">
        <f t="shared" si="1"/>
        <v>-5</v>
      </c>
      <c r="AJ18" s="114">
        <f t="shared" si="2"/>
        <v>-1627.6100000000006</v>
      </c>
      <c r="AK18" s="114">
        <f t="shared" si="3"/>
        <v>832.23800000000006</v>
      </c>
      <c r="AL18" s="112">
        <f>IF(MTD!AP23="-","",MTD!AP23)</f>
        <v>0.5</v>
      </c>
      <c r="AM18" s="112">
        <f>IF(MTD!AQ23="-","",MTD!AQ23)</f>
        <v>0.85941732310668872</v>
      </c>
      <c r="AN18" s="112">
        <f>IF(MTD!AR23="-","",MTD!AR23)</f>
        <v>1.7188346462133777</v>
      </c>
      <c r="AW18" s="105">
        <v>3878717.313745385</v>
      </c>
      <c r="AX18" s="2">
        <v>3377230.7891654996</v>
      </c>
      <c r="AY18" s="2">
        <v>501486.52457988553</v>
      </c>
    </row>
    <row r="19" spans="1:51" x14ac:dyDescent="0.25">
      <c r="A19" t="str">
        <f>MTD!E24</f>
        <v>ER</v>
      </c>
      <c r="B19" s="105">
        <f>MTD!F24</f>
        <v>293</v>
      </c>
      <c r="C19" s="105">
        <f>MTD!I24</f>
        <v>85019.89</v>
      </c>
      <c r="D19" s="105">
        <f>MTD!J24</f>
        <v>290.17027303754264</v>
      </c>
      <c r="E19" s="105">
        <f>MTD!K24</f>
        <v>81562.600000000006</v>
      </c>
      <c r="F19" s="105">
        <f>MTD!L24</f>
        <v>3457.29</v>
      </c>
      <c r="G19" s="105">
        <f>MTD!P24</f>
        <v>188</v>
      </c>
      <c r="H19" s="105">
        <f>MTD!Q24</f>
        <v>79786.994399999981</v>
      </c>
      <c r="I19" s="105">
        <f>MTD!R24</f>
        <v>424.39890638297862</v>
      </c>
      <c r="J19" s="105">
        <f>MTD!S24</f>
        <v>73794.37579323705</v>
      </c>
      <c r="K19" s="105">
        <f>MTD!T24</f>
        <v>5992.6186067629369</v>
      </c>
      <c r="L19" s="105">
        <f>MTD!U24</f>
        <v>186.95999999999998</v>
      </c>
      <c r="M19" s="105">
        <f>MTD!V24</f>
        <v>79133.304000000018</v>
      </c>
      <c r="N19" s="105">
        <f>MTD!W24</f>
        <v>423.26328626444172</v>
      </c>
      <c r="O19" s="105">
        <f>MTD!X24</f>
        <v>76435.070400000041</v>
      </c>
      <c r="P19" s="105">
        <f>MTD!Y24</f>
        <v>2698.2335999999996</v>
      </c>
      <c r="Q19" s="105">
        <f>MTD!M24</f>
        <v>13124.516935365424</v>
      </c>
      <c r="R19" s="105">
        <f>MTD!N24</f>
        <v>-7891.6213353654184</v>
      </c>
      <c r="S19" s="105">
        <f>MTD!O24</f>
        <v>5232.895600000018</v>
      </c>
      <c r="T19" s="105">
        <f>MTD!Z24</f>
        <v>7768.2242067629559</v>
      </c>
      <c r="U19" s="105">
        <f>MTD!AA24</f>
        <v>-2535.3286067629369</v>
      </c>
      <c r="V19" s="105">
        <f>MTD!AB24</f>
        <v>1220.8333333333335</v>
      </c>
      <c r="W19" s="105">
        <f>MTD!AC24</f>
        <v>354249.54166666669</v>
      </c>
      <c r="X19" s="105">
        <f>MTD!AD24</f>
        <v>290.17027303754264</v>
      </c>
      <c r="Y19" s="105">
        <f>MTD!AE24</f>
        <v>339844.16666666669</v>
      </c>
      <c r="Z19" s="105">
        <f>MTD!AF24</f>
        <v>14405.375</v>
      </c>
      <c r="AA19" s="105">
        <f>MTD!AG24</f>
        <v>779</v>
      </c>
      <c r="AB19" s="105">
        <f>MTD!AH24</f>
        <v>329722.10000000009</v>
      </c>
      <c r="AC19" s="105">
        <f>MTD!AI24</f>
        <v>423.26328626444172</v>
      </c>
      <c r="AD19" s="105">
        <f>MTD!AJ24</f>
        <v>318479.4600000002</v>
      </c>
      <c r="AE19" s="105">
        <f>MTD!AK24</f>
        <v>11242.64</v>
      </c>
      <c r="AF19" s="105">
        <f>MTD!AL24</f>
        <v>361</v>
      </c>
      <c r="AG19" s="105">
        <f>MTD!AM24</f>
        <v>302866.98</v>
      </c>
      <c r="AH19" s="105">
        <f>MTD!AN24</f>
        <v>838.96670360110795</v>
      </c>
      <c r="AI19" s="114">
        <f t="shared" si="1"/>
        <v>105</v>
      </c>
      <c r="AJ19" s="114">
        <f t="shared" si="2"/>
        <v>5232.895600000018</v>
      </c>
      <c r="AK19" s="114">
        <f t="shared" si="3"/>
        <v>-134.22863334543598</v>
      </c>
      <c r="AL19" s="112">
        <f>IF(MTD!AP24="-","",MTD!AP24)</f>
        <v>1.5585106382978724</v>
      </c>
      <c r="AM19" s="112">
        <f>IF(MTD!AQ24="-","",MTD!AQ24)</f>
        <v>1.0655858218416612</v>
      </c>
      <c r="AN19" s="112">
        <f>IF(MTD!AR24="-","",MTD!AR24)</f>
        <v>0.68372059558441056</v>
      </c>
      <c r="AW19" s="2"/>
      <c r="AX19" s="112">
        <f>AX18/AW18</f>
        <v>0.87070815323335904</v>
      </c>
      <c r="AY19" s="112">
        <f>AY18/AW18</f>
        <v>0.12929184676664096</v>
      </c>
    </row>
    <row r="20" spans="1:51" x14ac:dyDescent="0.25">
      <c r="A20" t="str">
        <f>MTD!E25</f>
        <v>Orthopedics</v>
      </c>
      <c r="B20" s="105">
        <f>MTD!F25</f>
        <v>76</v>
      </c>
      <c r="C20" s="105">
        <f>MTD!I25</f>
        <v>36134.19</v>
      </c>
      <c r="D20" s="105">
        <f>MTD!J25</f>
        <v>475.44986842105266</v>
      </c>
      <c r="E20" s="105">
        <f>MTD!K25</f>
        <v>24386.059999999998</v>
      </c>
      <c r="F20" s="105">
        <f>MTD!L25</f>
        <v>11748.130000000001</v>
      </c>
      <c r="G20" s="105">
        <f>MTD!P25</f>
        <v>78</v>
      </c>
      <c r="H20" s="105">
        <f>MTD!Q25</f>
        <v>35549.724000000002</v>
      </c>
      <c r="I20" s="105">
        <f>MTD!R25</f>
        <v>455.76569230769235</v>
      </c>
      <c r="J20" s="105">
        <f>MTD!S25</f>
        <v>26091.103810226537</v>
      </c>
      <c r="K20" s="105">
        <f>MTD!T25</f>
        <v>9458.6201897734627</v>
      </c>
      <c r="L20" s="105">
        <f>MTD!U25</f>
        <v>68.88</v>
      </c>
      <c r="M20" s="105">
        <f>MTD!V25</f>
        <v>28811.09759999999</v>
      </c>
      <c r="N20" s="105">
        <f>MTD!W25</f>
        <v>418.27958188153298</v>
      </c>
      <c r="O20" s="105">
        <f>MTD!X25</f>
        <v>22068.163200000003</v>
      </c>
      <c r="P20" s="105">
        <f>MTD!Y25</f>
        <v>6742.9344000000074</v>
      </c>
      <c r="Q20" s="105">
        <f>MTD!M25</f>
        <v>897.46713157895033</v>
      </c>
      <c r="R20" s="105">
        <f>MTD!N25</f>
        <v>-313.00113157894839</v>
      </c>
      <c r="S20" s="105">
        <f>MTD!O25</f>
        <v>584.46600000000035</v>
      </c>
      <c r="T20" s="105">
        <f>MTD!Z25</f>
        <v>-1705.0438102265398</v>
      </c>
      <c r="U20" s="105">
        <f>MTD!AA25</f>
        <v>2289.5098102265383</v>
      </c>
      <c r="V20" s="105">
        <f>MTD!AB25</f>
        <v>316.66666666666669</v>
      </c>
      <c r="W20" s="105">
        <f>MTD!AC25</f>
        <v>150559.12500000003</v>
      </c>
      <c r="X20" s="105">
        <f>MTD!AD25</f>
        <v>475.44986842105271</v>
      </c>
      <c r="Y20" s="105">
        <f>MTD!AE25</f>
        <v>101608.58333333333</v>
      </c>
      <c r="Z20" s="105">
        <f>MTD!AF25</f>
        <v>48950.541666666672</v>
      </c>
      <c r="AA20" s="105">
        <f>MTD!AG25</f>
        <v>287</v>
      </c>
      <c r="AB20" s="105">
        <f>MTD!AH25</f>
        <v>120046.23999999996</v>
      </c>
      <c r="AC20" s="105">
        <f>MTD!AI25</f>
        <v>418.27958188153298</v>
      </c>
      <c r="AD20" s="105">
        <f>MTD!AJ25</f>
        <v>91950.680000000008</v>
      </c>
      <c r="AE20" s="105">
        <f>MTD!AK25</f>
        <v>28095.56000000003</v>
      </c>
      <c r="AF20" s="105">
        <f>MTD!AL25</f>
        <v>70</v>
      </c>
      <c r="AG20" s="105">
        <f>MTD!AM25</f>
        <v>17721.899999999998</v>
      </c>
      <c r="AH20" s="105">
        <f>MTD!AN25</f>
        <v>253.16999999999996</v>
      </c>
      <c r="AI20" s="114">
        <f t="shared" si="1"/>
        <v>-2</v>
      </c>
      <c r="AJ20" s="114">
        <f t="shared" si="2"/>
        <v>584.46600000000035</v>
      </c>
      <c r="AK20" s="114">
        <f t="shared" si="3"/>
        <v>19.684176113360309</v>
      </c>
      <c r="AL20" s="112">
        <f>IF(MTD!AP25="-","",MTD!AP25)</f>
        <v>0.97435897435897434</v>
      </c>
      <c r="AM20" s="112">
        <f>IF(MTD!AQ25="-","",MTD!AQ25)</f>
        <v>1.0164408027471605</v>
      </c>
      <c r="AN20" s="112">
        <f>IF(MTD!AR25="-","",MTD!AR25)</f>
        <v>1.0431892449247173</v>
      </c>
    </row>
    <row r="21" spans="1:51" x14ac:dyDescent="0.25">
      <c r="A21" t="str">
        <f>MTD!E26</f>
        <v>Pediatrics</v>
      </c>
      <c r="B21" s="105">
        <f>MTD!F26</f>
        <v>155</v>
      </c>
      <c r="C21" s="105">
        <f>MTD!I26</f>
        <v>48662.969999999972</v>
      </c>
      <c r="D21" s="105">
        <f>MTD!J26</f>
        <v>313.95464516129016</v>
      </c>
      <c r="E21" s="105">
        <f>MTD!K26</f>
        <v>39002.299999999981</v>
      </c>
      <c r="F21" s="105">
        <f>MTD!L26</f>
        <v>9660.67</v>
      </c>
      <c r="G21" s="105">
        <f>MTD!P26</f>
        <v>114</v>
      </c>
      <c r="H21" s="105">
        <f>MTD!Q26</f>
        <v>39029.618399999999</v>
      </c>
      <c r="I21" s="105">
        <f>MTD!R26</f>
        <v>342.36507368421053</v>
      </c>
      <c r="J21" s="105">
        <f>MTD!S26</f>
        <v>32663.520803643711</v>
      </c>
      <c r="K21" s="105">
        <f>MTD!T26</f>
        <v>6366.0975963562869</v>
      </c>
      <c r="L21" s="105">
        <f>MTD!U26</f>
        <v>103.92</v>
      </c>
      <c r="M21" s="105">
        <f>MTD!V26</f>
        <v>26863.034400000008</v>
      </c>
      <c r="N21" s="105">
        <f>MTD!W26</f>
        <v>258.49725173210169</v>
      </c>
      <c r="O21" s="105">
        <f>MTD!X26</f>
        <v>25345.250400000012</v>
      </c>
      <c r="P21" s="105">
        <f>MTD!Y26</f>
        <v>1517.7840000000001</v>
      </c>
      <c r="Q21" s="105">
        <f>MTD!M26</f>
        <v>-4462.617103641478</v>
      </c>
      <c r="R21" s="105">
        <f>MTD!N26</f>
        <v>14095.968703641456</v>
      </c>
      <c r="S21" s="105">
        <f>MTD!O26</f>
        <v>9633.3515999999727</v>
      </c>
      <c r="T21" s="105">
        <f>MTD!Z26</f>
        <v>6338.7791963562704</v>
      </c>
      <c r="U21" s="105">
        <f>MTD!AA26</f>
        <v>3294.5724036437132</v>
      </c>
      <c r="V21" s="105">
        <f>MTD!AB26</f>
        <v>645.83333333333337</v>
      </c>
      <c r="W21" s="105">
        <f>MTD!AC26</f>
        <v>202762.37499999988</v>
      </c>
      <c r="X21" s="105">
        <f>MTD!AD26</f>
        <v>313.9546451612901</v>
      </c>
      <c r="Y21" s="105">
        <f>MTD!AE26</f>
        <v>162509.58333333326</v>
      </c>
      <c r="Z21" s="105">
        <f>MTD!AF26</f>
        <v>40252.791666666672</v>
      </c>
      <c r="AA21" s="105">
        <f>MTD!AG26</f>
        <v>433</v>
      </c>
      <c r="AB21" s="105">
        <f>MTD!AH26</f>
        <v>111929.31000000004</v>
      </c>
      <c r="AC21" s="105">
        <f>MTD!AI26</f>
        <v>258.49725173210169</v>
      </c>
      <c r="AD21" s="105">
        <f>MTD!AJ26</f>
        <v>105605.21000000005</v>
      </c>
      <c r="AE21" s="105">
        <f>MTD!AK26</f>
        <v>6324.1</v>
      </c>
      <c r="AF21" s="105">
        <f>MTD!AL26</f>
        <v>325</v>
      </c>
      <c r="AG21" s="105">
        <f>MTD!AM26</f>
        <v>148123.85</v>
      </c>
      <c r="AH21" s="105">
        <f>MTD!AN26</f>
        <v>455.76569230769235</v>
      </c>
      <c r="AI21" s="114">
        <f t="shared" si="1"/>
        <v>41</v>
      </c>
      <c r="AJ21" s="114">
        <f t="shared" si="2"/>
        <v>9633.3515999999727</v>
      </c>
      <c r="AK21" s="114">
        <f t="shared" si="3"/>
        <v>-28.41042852292037</v>
      </c>
      <c r="AL21" s="112">
        <f>IF(MTD!AP26="-","",MTD!AP26)</f>
        <v>1.3596491228070176</v>
      </c>
      <c r="AM21" s="112">
        <f>IF(MTD!AQ26="-","",MTD!AQ26)</f>
        <v>1.246821567694343</v>
      </c>
      <c r="AN21" s="112">
        <f>IF(MTD!AR26="-","",MTD!AR26)</f>
        <v>0.91701715301390385</v>
      </c>
    </row>
    <row r="22" spans="1:51" x14ac:dyDescent="0.25">
      <c r="A22" t="str">
        <f>MTD!E27</f>
        <v>Orthodontics</v>
      </c>
      <c r="B22" s="105">
        <f>MTD!F27</f>
        <v>13</v>
      </c>
      <c r="C22" s="105">
        <f>MTD!I27</f>
        <v>2969</v>
      </c>
      <c r="D22" s="105">
        <f>MTD!J27</f>
        <v>228.38461538461539</v>
      </c>
      <c r="E22" s="105">
        <f>MTD!K27</f>
        <v>2969</v>
      </c>
      <c r="F22" s="105">
        <f>MTD!L27</f>
        <v>0</v>
      </c>
      <c r="G22" s="105">
        <f>MTD!P27</f>
        <v>18</v>
      </c>
      <c r="H22" s="105">
        <f>MTD!Q27</f>
        <v>4430.4749999999995</v>
      </c>
      <c r="I22" s="105">
        <f>MTD!R27</f>
        <v>246.13749999999996</v>
      </c>
      <c r="J22" s="105">
        <f>MTD!S27</f>
        <v>4347.0244556334574</v>
      </c>
      <c r="K22" s="105">
        <f>MTD!T27</f>
        <v>83.45054436654209</v>
      </c>
      <c r="L22" s="105">
        <f>MTD!U27</f>
        <v>0</v>
      </c>
      <c r="M22" s="105">
        <f>MTD!V27</f>
        <v>0</v>
      </c>
      <c r="N22" s="105">
        <f>MTD!W27</f>
        <v>0</v>
      </c>
      <c r="O22" s="105">
        <f>MTD!X27</f>
        <v>0</v>
      </c>
      <c r="P22" s="105">
        <f>MTD!Y27</f>
        <v>0</v>
      </c>
      <c r="Q22" s="105">
        <f>MTD!M27</f>
        <v>-230.78749999999945</v>
      </c>
      <c r="R22" s="105">
        <f>MTD!N27</f>
        <v>-1230.6874999999998</v>
      </c>
      <c r="S22" s="105">
        <f>MTD!O27</f>
        <v>-1461.4749999999995</v>
      </c>
      <c r="T22" s="105">
        <f>MTD!Z27</f>
        <v>-1378.0244556334574</v>
      </c>
      <c r="U22" s="105">
        <f>MTD!AA27</f>
        <v>-83.45054436654209</v>
      </c>
      <c r="V22" s="105">
        <f>MTD!AB27</f>
        <v>54.166666666666671</v>
      </c>
      <c r="W22" s="105">
        <f>MTD!AC27</f>
        <v>12370.833333333334</v>
      </c>
      <c r="X22" s="105">
        <f>MTD!AD27</f>
        <v>228.38461538461539</v>
      </c>
      <c r="Y22" s="105">
        <f>MTD!AE27</f>
        <v>12370.833333333334</v>
      </c>
      <c r="Z22" s="105">
        <f>MTD!AF27</f>
        <v>0</v>
      </c>
      <c r="AA22" s="105">
        <f>MTD!AG27</f>
        <v>0</v>
      </c>
      <c r="AB22" s="105">
        <f>MTD!AH27</f>
        <v>0</v>
      </c>
      <c r="AC22" s="105">
        <f>MTD!AI27</f>
        <v>0</v>
      </c>
      <c r="AD22" s="105">
        <f>MTD!AJ27</f>
        <v>0</v>
      </c>
      <c r="AE22" s="105">
        <f>MTD!AK27</f>
        <v>0</v>
      </c>
      <c r="AF22" s="105">
        <f>MTD!AL27</f>
        <v>0</v>
      </c>
      <c r="AG22" s="105">
        <f>MTD!AM27</f>
        <v>0</v>
      </c>
      <c r="AH22" s="105">
        <f>MTD!AN27</f>
        <v>0</v>
      </c>
      <c r="AI22" s="114">
        <f t="shared" si="1"/>
        <v>-5</v>
      </c>
      <c r="AJ22" s="114">
        <f t="shared" si="2"/>
        <v>-1461.4749999999995</v>
      </c>
      <c r="AK22" s="114">
        <f t="shared" si="3"/>
        <v>-17.752884615384573</v>
      </c>
      <c r="AL22" s="112">
        <f>IF(MTD!AP27="-","",MTD!AP27)</f>
        <v>0.72222222222222221</v>
      </c>
      <c r="AM22" s="112">
        <f>IF(MTD!AQ27="-","",MTD!AQ27)</f>
        <v>0.67013130646262542</v>
      </c>
      <c r="AN22" s="112">
        <f>IF(MTD!AR27="-","",MTD!AR27)</f>
        <v>0.9278741166405583</v>
      </c>
    </row>
    <row r="23" spans="1:51" x14ac:dyDescent="0.25">
      <c r="A23" t="str">
        <f>MTD!E28</f>
        <v>Physiotherapy</v>
      </c>
      <c r="B23" s="105">
        <f>MTD!F28</f>
        <v>25</v>
      </c>
      <c r="C23" s="105">
        <f>MTD!I28</f>
        <v>1250</v>
      </c>
      <c r="D23" s="105">
        <f>MTD!J28</f>
        <v>50</v>
      </c>
      <c r="E23" s="105">
        <f>MTD!K28</f>
        <v>1250</v>
      </c>
      <c r="F23" s="105">
        <f>MTD!L28</f>
        <v>0</v>
      </c>
      <c r="G23" s="105">
        <f>MTD!P28</f>
        <v>0</v>
      </c>
      <c r="H23" s="105">
        <f>MTD!Q28</f>
        <v>0</v>
      </c>
      <c r="I23" s="105">
        <f>MTD!R28</f>
        <v>0</v>
      </c>
      <c r="J23" s="105">
        <f>MTD!S28</f>
        <v>0</v>
      </c>
      <c r="K23" s="105">
        <f>MTD!T28</f>
        <v>0</v>
      </c>
      <c r="L23" s="105">
        <f>MTD!U28</f>
        <v>0.72</v>
      </c>
      <c r="M23" s="105">
        <f>MTD!V28</f>
        <v>782.4</v>
      </c>
      <c r="N23" s="105">
        <f>MTD!W28</f>
        <v>1086.6666666666667</v>
      </c>
      <c r="O23" s="105">
        <f>MTD!X28</f>
        <v>782.4</v>
      </c>
      <c r="P23" s="105">
        <f>MTD!Y28</f>
        <v>0</v>
      </c>
      <c r="Q23" s="105">
        <f>MTD!M28</f>
        <v>1250</v>
      </c>
      <c r="R23" s="105">
        <f>MTD!N28</f>
        <v>0</v>
      </c>
      <c r="S23" s="105">
        <f>MTD!O28</f>
        <v>1250</v>
      </c>
      <c r="T23" s="105">
        <f>MTD!Z28</f>
        <v>1250</v>
      </c>
      <c r="U23" s="105">
        <f>MTD!AA28</f>
        <v>0</v>
      </c>
      <c r="V23" s="105">
        <f>MTD!AB28</f>
        <v>104.16666666666667</v>
      </c>
      <c r="W23" s="105">
        <f>MTD!AC28</f>
        <v>5208.3333333333339</v>
      </c>
      <c r="X23" s="105">
        <f>MTD!AD28</f>
        <v>50</v>
      </c>
      <c r="Y23" s="105">
        <f>MTD!AE28</f>
        <v>5208.3333333333339</v>
      </c>
      <c r="Z23" s="105">
        <f>MTD!AF28</f>
        <v>0</v>
      </c>
      <c r="AA23" s="105">
        <f>MTD!AG28</f>
        <v>3</v>
      </c>
      <c r="AB23" s="105">
        <f>MTD!AH28</f>
        <v>3260</v>
      </c>
      <c r="AC23" s="105">
        <f>MTD!AI28</f>
        <v>1086.6666666666667</v>
      </c>
      <c r="AD23" s="105">
        <f>MTD!AJ28</f>
        <v>3260</v>
      </c>
      <c r="AE23" s="105">
        <f>MTD!AK28</f>
        <v>0</v>
      </c>
      <c r="AF23" s="105">
        <f>MTD!AL28</f>
        <v>475</v>
      </c>
      <c r="AG23" s="105">
        <f>MTD!AM28</f>
        <v>162623.41</v>
      </c>
      <c r="AH23" s="105">
        <f>MTD!AN28</f>
        <v>342.36507368421053</v>
      </c>
      <c r="AI23" s="114">
        <f t="shared" si="1"/>
        <v>25</v>
      </c>
      <c r="AJ23" s="114">
        <f t="shared" si="2"/>
        <v>1250</v>
      </c>
      <c r="AK23" s="114">
        <f t="shared" si="3"/>
        <v>50</v>
      </c>
      <c r="AL23" s="112" t="str">
        <f>IF(MTD!AP28="-","",MTD!AP28)</f>
        <v/>
      </c>
      <c r="AM23" s="112" t="str">
        <f>IF(MTD!AQ28="-","",MTD!AQ28)</f>
        <v/>
      </c>
      <c r="AN23" s="112" t="str">
        <f>IF(MTD!AR28="-","",MTD!AR28)</f>
        <v/>
      </c>
    </row>
    <row r="24" spans="1:51" x14ac:dyDescent="0.25">
      <c r="A24" t="str">
        <f>MTD!E29</f>
        <v>Phonatics</v>
      </c>
      <c r="B24" s="105">
        <f>MTD!F29</f>
        <v>5</v>
      </c>
      <c r="C24" s="105">
        <f>MTD!I29</f>
        <v>3614.39</v>
      </c>
      <c r="D24" s="105">
        <f>MTD!J29</f>
        <v>722.87799999999993</v>
      </c>
      <c r="E24" s="105">
        <f>MTD!K29</f>
        <v>458.79</v>
      </c>
      <c r="F24" s="105">
        <f>MTD!L29</f>
        <v>3155.6000000000004</v>
      </c>
      <c r="G24" s="105">
        <f>MTD!P29</f>
        <v>19</v>
      </c>
      <c r="H24" s="105">
        <f>MTD!Q29</f>
        <v>8389.1808000000001</v>
      </c>
      <c r="I24" s="105">
        <f>MTD!R29</f>
        <v>441.53583157894735</v>
      </c>
      <c r="J24" s="105">
        <f>MTD!S29</f>
        <v>5799.8173827964474</v>
      </c>
      <c r="K24" s="105">
        <f>MTD!T29</f>
        <v>2589.3634172035527</v>
      </c>
      <c r="L24" s="105">
        <f>MTD!U29</f>
        <v>18</v>
      </c>
      <c r="M24" s="105">
        <f>MTD!V29</f>
        <v>6428.5079999999998</v>
      </c>
      <c r="N24" s="105">
        <f>MTD!W29</f>
        <v>357.1393333333333</v>
      </c>
      <c r="O24" s="105">
        <f>MTD!X29</f>
        <v>6361.308</v>
      </c>
      <c r="P24" s="105">
        <f>MTD!Y29</f>
        <v>67.2</v>
      </c>
      <c r="Q24" s="105">
        <f>MTD!M29</f>
        <v>1406.7108421052628</v>
      </c>
      <c r="R24" s="105">
        <f>MTD!N29</f>
        <v>-6181.5016421052633</v>
      </c>
      <c r="S24" s="105">
        <f>MTD!O29</f>
        <v>-4774.7908000000007</v>
      </c>
      <c r="T24" s="105">
        <f>MTD!Z29</f>
        <v>-5341.0273827964475</v>
      </c>
      <c r="U24" s="105">
        <f>MTD!AA29</f>
        <v>566.23658279644769</v>
      </c>
      <c r="V24" s="105">
        <f>MTD!AB29</f>
        <v>20.833333333333336</v>
      </c>
      <c r="W24" s="105">
        <f>MTD!AC29</f>
        <v>15059.958333333334</v>
      </c>
      <c r="X24" s="105">
        <f>MTD!AD29</f>
        <v>722.87799999999993</v>
      </c>
      <c r="Y24" s="105">
        <f>MTD!AE29</f>
        <v>1911.6250000000002</v>
      </c>
      <c r="Z24" s="105">
        <f>MTD!AF29</f>
        <v>13148.333333333336</v>
      </c>
      <c r="AA24" s="105">
        <f>MTD!AG29</f>
        <v>75</v>
      </c>
      <c r="AB24" s="105">
        <f>MTD!AH29</f>
        <v>26785.45</v>
      </c>
      <c r="AC24" s="105">
        <f>MTD!AI29</f>
        <v>357.13933333333335</v>
      </c>
      <c r="AD24" s="105">
        <f>MTD!AJ29</f>
        <v>26505.45</v>
      </c>
      <c r="AE24" s="105">
        <f>MTD!AK29</f>
        <v>280</v>
      </c>
      <c r="AF24" s="105">
        <f>MTD!AL29</f>
        <v>0</v>
      </c>
      <c r="AG24" s="105">
        <f>MTD!AM29</f>
        <v>0</v>
      </c>
      <c r="AH24" s="105">
        <f>MTD!AN29</f>
        <v>0</v>
      </c>
      <c r="AI24" s="114">
        <f t="shared" si="1"/>
        <v>-14</v>
      </c>
      <c r="AJ24" s="114">
        <f t="shared" si="2"/>
        <v>-4774.7908000000007</v>
      </c>
      <c r="AK24" s="114">
        <f t="shared" si="3"/>
        <v>281.34216842105258</v>
      </c>
      <c r="AL24" s="112">
        <f>IF(MTD!AP29="-","",MTD!AP29)</f>
        <v>0.26315789473684209</v>
      </c>
      <c r="AM24" s="112">
        <f>IF(MTD!AQ29="-","",MTD!AQ29)</f>
        <v>0.43083944501470273</v>
      </c>
      <c r="AN24" s="112">
        <f>IF(MTD!AR29="-","",MTD!AR29)</f>
        <v>1.6371898910558704</v>
      </c>
    </row>
    <row r="25" spans="1:51" x14ac:dyDescent="0.25">
      <c r="A25" t="str">
        <f>MTD!E30</f>
        <v>screening &amp; scaling</v>
      </c>
      <c r="B25" s="105">
        <f>MTD!F30</f>
        <v>91</v>
      </c>
      <c r="C25" s="105">
        <f>MTD!I30</f>
        <v>19890.61</v>
      </c>
      <c r="D25" s="105">
        <f>MTD!J30</f>
        <v>218.57813186813186</v>
      </c>
      <c r="E25" s="105">
        <f>MTD!K30</f>
        <v>16417.95</v>
      </c>
      <c r="F25" s="105">
        <f>MTD!L30</f>
        <v>3472.66</v>
      </c>
      <c r="G25" s="105">
        <f>MTD!P30</f>
        <v>91</v>
      </c>
      <c r="H25" s="105">
        <f>MTD!Q30</f>
        <v>21608.495999999999</v>
      </c>
      <c r="I25" s="105">
        <f>MTD!R30</f>
        <v>237.45599999999999</v>
      </c>
      <c r="J25" s="105">
        <f>MTD!S30</f>
        <v>16353.757831403933</v>
      </c>
      <c r="K25" s="105">
        <f>MTD!T30</f>
        <v>5254.738168596069</v>
      </c>
      <c r="L25" s="105">
        <f>MTD!U30</f>
        <v>75.36</v>
      </c>
      <c r="M25" s="105">
        <f>MTD!V30</f>
        <v>20798.615999999998</v>
      </c>
      <c r="N25" s="105">
        <f>MTD!W30</f>
        <v>275.99012738853503</v>
      </c>
      <c r="O25" s="105">
        <f>MTD!X30</f>
        <v>18271.4712</v>
      </c>
      <c r="P25" s="105">
        <f>MTD!Y30</f>
        <v>2527.1448</v>
      </c>
      <c r="Q25" s="105">
        <f>MTD!M30</f>
        <v>207.68774054054097</v>
      </c>
      <c r="R25" s="105">
        <f>MTD!N30</f>
        <v>-1925.5737405405407</v>
      </c>
      <c r="S25" s="105">
        <f>MTD!O30</f>
        <v>-1717.8859999999986</v>
      </c>
      <c r="T25" s="105">
        <f>MTD!Z30</f>
        <v>64.192168596067859</v>
      </c>
      <c r="U25" s="105">
        <f>MTD!AA30</f>
        <v>-1782.0781685960692</v>
      </c>
      <c r="V25" s="105">
        <f>MTD!AB30</f>
        <v>379.16666666666669</v>
      </c>
      <c r="W25" s="105">
        <f>MTD!AC30</f>
        <v>82877.541666666672</v>
      </c>
      <c r="X25" s="105">
        <f>MTD!AD30</f>
        <v>218.57813186813186</v>
      </c>
      <c r="Y25" s="105">
        <f>MTD!AE30</f>
        <v>68408.125</v>
      </c>
      <c r="Z25" s="105">
        <f>MTD!AF30</f>
        <v>14469.416666666666</v>
      </c>
      <c r="AA25" s="105">
        <f>MTD!AG30</f>
        <v>314</v>
      </c>
      <c r="AB25" s="105">
        <f>MTD!AH30</f>
        <v>86660.9</v>
      </c>
      <c r="AC25" s="105">
        <f>MTD!AI30</f>
        <v>275.99012738853503</v>
      </c>
      <c r="AD25" s="105">
        <f>MTD!AJ30</f>
        <v>76131.13</v>
      </c>
      <c r="AE25" s="105">
        <f>MTD!AK30</f>
        <v>10529.77</v>
      </c>
      <c r="AF25" s="105">
        <f>MTD!AL30</f>
        <v>78</v>
      </c>
      <c r="AG25" s="105">
        <f>MTD!AM30</f>
        <v>34954.92</v>
      </c>
      <c r="AH25" s="105">
        <f>MTD!AN30</f>
        <v>448.14</v>
      </c>
      <c r="AI25" s="114">
        <f t="shared" si="1"/>
        <v>0</v>
      </c>
      <c r="AJ25" s="114">
        <f t="shared" si="2"/>
        <v>-1717.8859999999986</v>
      </c>
      <c r="AK25" s="114">
        <f t="shared" si="3"/>
        <v>-18.877868131868127</v>
      </c>
      <c r="AL25" s="112">
        <f>IF(MTD!AP30="-","",MTD!AP30)</f>
        <v>1</v>
      </c>
      <c r="AM25" s="112">
        <f>IF(MTD!AQ30="-","",MTD!AQ30)</f>
        <v>0.92049951093310711</v>
      </c>
      <c r="AN25" s="112">
        <f>IF(MTD!AR30="-","",MTD!AR30)</f>
        <v>0.92049951093310711</v>
      </c>
    </row>
    <row r="26" spans="1:51" x14ac:dyDescent="0.25">
      <c r="A26" t="str">
        <f>MTD!E31</f>
        <v>Pedodontics</v>
      </c>
      <c r="B26" s="105">
        <f>MTD!F31</f>
        <v>58</v>
      </c>
      <c r="C26" s="105">
        <f>MTD!I31</f>
        <v>22226.770000000004</v>
      </c>
      <c r="D26" s="105">
        <f>MTD!J31</f>
        <v>383.22017241379319</v>
      </c>
      <c r="E26" s="105">
        <f>MTD!K31</f>
        <v>18781.780000000002</v>
      </c>
      <c r="F26" s="105">
        <f>MTD!L31</f>
        <v>3444.99</v>
      </c>
      <c r="G26" s="105">
        <f>MTD!P31</f>
        <v>68</v>
      </c>
      <c r="H26" s="105">
        <f>MTD!Q31</f>
        <v>27636.153600000001</v>
      </c>
      <c r="I26" s="105">
        <f>MTD!R31</f>
        <v>406.41402352941179</v>
      </c>
      <c r="J26" s="105">
        <f>MTD!S31</f>
        <v>22928.660965391937</v>
      </c>
      <c r="K26" s="105">
        <f>MTD!T31</f>
        <v>4707.4926346080656</v>
      </c>
      <c r="L26" s="105">
        <f>MTD!U31</f>
        <v>30</v>
      </c>
      <c r="M26" s="105">
        <f>MTD!V31</f>
        <v>10844.995199999996</v>
      </c>
      <c r="N26" s="105">
        <f>MTD!W31</f>
        <v>361.49983999999984</v>
      </c>
      <c r="O26" s="105">
        <f>MTD!X31</f>
        <v>9595.1951999999947</v>
      </c>
      <c r="P26" s="105">
        <f>MTD!Y31</f>
        <v>1249.8</v>
      </c>
      <c r="Q26" s="105">
        <f>MTD!M31</f>
        <v>-1365.7970251162753</v>
      </c>
      <c r="R26" s="105">
        <f>MTD!N31</f>
        <v>-4043.5865748837214</v>
      </c>
      <c r="S26" s="105">
        <f>MTD!O31</f>
        <v>-5409.3835999999974</v>
      </c>
      <c r="T26" s="105">
        <f>MTD!Z31</f>
        <v>-4146.8809653919343</v>
      </c>
      <c r="U26" s="105">
        <f>MTD!AA31</f>
        <v>-1262.5026346080658</v>
      </c>
      <c r="V26" s="105">
        <f>MTD!AB31</f>
        <v>241.66666666666669</v>
      </c>
      <c r="W26" s="105">
        <f>MTD!AC31</f>
        <v>92611.541666666686</v>
      </c>
      <c r="X26" s="105">
        <f>MTD!AD31</f>
        <v>383.22017241379314</v>
      </c>
      <c r="Y26" s="105">
        <f>MTD!AE31</f>
        <v>78257.416666666686</v>
      </c>
      <c r="Z26" s="105">
        <f>MTD!AF31</f>
        <v>14354.125</v>
      </c>
      <c r="AA26" s="105">
        <f>MTD!AG31</f>
        <v>125</v>
      </c>
      <c r="AB26" s="105">
        <f>MTD!AH31</f>
        <v>45187.479999999981</v>
      </c>
      <c r="AC26" s="105">
        <f>MTD!AI31</f>
        <v>361.49983999999984</v>
      </c>
      <c r="AD26" s="105">
        <f>MTD!AJ31</f>
        <v>39979.979999999981</v>
      </c>
      <c r="AE26" s="105">
        <f>MTD!AK31</f>
        <v>5207.5</v>
      </c>
      <c r="AF26" s="105">
        <f>MTD!AL31</f>
        <v>757</v>
      </c>
      <c r="AG26" s="105">
        <f>MTD!AM31</f>
        <v>300285.80999999994</v>
      </c>
      <c r="AH26" s="105">
        <f>MTD!AN31</f>
        <v>396.67874504623506</v>
      </c>
      <c r="AI26" s="114">
        <f t="shared" si="1"/>
        <v>-10</v>
      </c>
      <c r="AJ26" s="114">
        <f t="shared" si="2"/>
        <v>-5409.3835999999974</v>
      </c>
      <c r="AK26" s="114">
        <f t="shared" si="3"/>
        <v>-23.1938511156186</v>
      </c>
      <c r="AL26" s="112">
        <f>IF(MTD!AP31="-","",MTD!AP31)</f>
        <v>0.8529411764705882</v>
      </c>
      <c r="AM26" s="112">
        <f>IF(MTD!AQ31="-","",MTD!AQ31)</f>
        <v>0.80426423740820441</v>
      </c>
      <c r="AN26" s="112">
        <f>IF(MTD!AR31="-","",MTD!AR31)</f>
        <v>0.94293048523720524</v>
      </c>
    </row>
    <row r="27" spans="1:51" x14ac:dyDescent="0.25">
      <c r="A27" t="str">
        <f>MTD!E32</f>
        <v>Andrology</v>
      </c>
      <c r="B27" s="105">
        <f>MTD!F32</f>
        <v>0</v>
      </c>
      <c r="C27" s="105">
        <f>MTD!I32</f>
        <v>0</v>
      </c>
      <c r="D27" s="105">
        <f>MTD!J32</f>
        <v>0</v>
      </c>
      <c r="E27" s="105">
        <f>MTD!K32</f>
        <v>0</v>
      </c>
      <c r="F27" s="105">
        <f>MTD!L32</f>
        <v>0</v>
      </c>
      <c r="G27" s="105">
        <f>MTD!P32</f>
        <v>0</v>
      </c>
      <c r="H27" s="105">
        <f>MTD!Q32</f>
        <v>0</v>
      </c>
      <c r="I27" s="105">
        <f>MTD!R32</f>
        <v>0</v>
      </c>
      <c r="J27" s="105">
        <f>MTD!S32</f>
        <v>0</v>
      </c>
      <c r="K27" s="105">
        <f>MTD!T32</f>
        <v>0</v>
      </c>
      <c r="L27" s="105">
        <f>MTD!U32</f>
        <v>0</v>
      </c>
      <c r="M27" s="105">
        <f>MTD!V32</f>
        <v>0</v>
      </c>
      <c r="N27" s="105">
        <f>MTD!W32</f>
        <v>0</v>
      </c>
      <c r="O27" s="105">
        <f>MTD!X32</f>
        <v>0</v>
      </c>
      <c r="P27" s="105">
        <f>MTD!Y32</f>
        <v>0</v>
      </c>
      <c r="Q27" s="105">
        <f>MTD!M32</f>
        <v>0</v>
      </c>
      <c r="R27" s="105">
        <f>MTD!N32</f>
        <v>0</v>
      </c>
      <c r="S27" s="105">
        <f>MTD!O32</f>
        <v>0</v>
      </c>
      <c r="T27" s="105">
        <f>MTD!Z32</f>
        <v>0</v>
      </c>
      <c r="U27" s="105">
        <f>MTD!AA32</f>
        <v>0</v>
      </c>
      <c r="V27" s="105">
        <f>MTD!AB32</f>
        <v>0</v>
      </c>
      <c r="W27" s="105">
        <f>MTD!AC32</f>
        <v>0</v>
      </c>
      <c r="X27" s="105">
        <f>MTD!AD32</f>
        <v>0</v>
      </c>
      <c r="Y27" s="105">
        <f>MTD!AE32</f>
        <v>0</v>
      </c>
      <c r="Z27" s="105">
        <f>MTD!AF32</f>
        <v>0</v>
      </c>
      <c r="AA27" s="105">
        <f>MTD!AG32</f>
        <v>0</v>
      </c>
      <c r="AB27" s="105">
        <f>MTD!AH32</f>
        <v>0</v>
      </c>
      <c r="AC27" s="105">
        <f>MTD!AI32</f>
        <v>0</v>
      </c>
      <c r="AD27" s="105">
        <f>MTD!AJ32</f>
        <v>0</v>
      </c>
      <c r="AE27" s="105">
        <f>MTD!AK32</f>
        <v>0</v>
      </c>
      <c r="AF27" s="105">
        <f>MTD!AL32</f>
        <v>0</v>
      </c>
      <c r="AG27" s="105">
        <f>MTD!AM32</f>
        <v>0</v>
      </c>
      <c r="AH27" s="105">
        <f>MTD!AN32</f>
        <v>0</v>
      </c>
      <c r="AI27" s="114">
        <f t="shared" si="1"/>
        <v>0</v>
      </c>
      <c r="AJ27" s="114">
        <f t="shared" si="2"/>
        <v>0</v>
      </c>
      <c r="AK27" s="114">
        <f t="shared" si="3"/>
        <v>0</v>
      </c>
      <c r="AL27" s="112" t="str">
        <f>IF(MTD!AP32="-","",MTD!AP32)</f>
        <v/>
      </c>
      <c r="AM27" s="112" t="str">
        <f>IF(MTD!AQ32="-","",MTD!AQ32)</f>
        <v/>
      </c>
      <c r="AN27" s="112" t="str">
        <f>IF(MTD!AR32="-","",MTD!AR32)</f>
        <v/>
      </c>
    </row>
    <row r="28" spans="1:51" x14ac:dyDescent="0.25">
      <c r="A28" t="str">
        <f>MTD!E33</f>
        <v>Prosthodontic</v>
      </c>
      <c r="B28" s="105">
        <f>MTD!F33</f>
        <v>7</v>
      </c>
      <c r="C28" s="105">
        <f>MTD!I33</f>
        <v>2660.8400000000011</v>
      </c>
      <c r="D28" s="105">
        <f>MTD!J33</f>
        <v>380.12000000000018</v>
      </c>
      <c r="E28" s="105">
        <f>MTD!K33</f>
        <v>2578.0400000000009</v>
      </c>
      <c r="F28" s="105">
        <f>MTD!L33</f>
        <v>82.8</v>
      </c>
      <c r="G28" s="105">
        <f>MTD!P33</f>
        <v>13</v>
      </c>
      <c r="H28" s="105">
        <f>MTD!Q33</f>
        <v>9777.6</v>
      </c>
      <c r="I28" s="105">
        <f>MTD!R33</f>
        <v>752.12307692307695</v>
      </c>
      <c r="J28" s="105">
        <f>MTD!S33</f>
        <v>7938.3508450266527</v>
      </c>
      <c r="K28" s="105">
        <f>MTD!T33</f>
        <v>1839.2491549733477</v>
      </c>
      <c r="L28" s="105">
        <f>MTD!U33</f>
        <v>0</v>
      </c>
      <c r="M28" s="105">
        <f>MTD!V33</f>
        <v>0</v>
      </c>
      <c r="N28" s="105">
        <f>MTD!W33</f>
        <v>0</v>
      </c>
      <c r="O28" s="105">
        <f>MTD!X33</f>
        <v>0</v>
      </c>
      <c r="P28" s="105">
        <f>MTD!Y33</f>
        <v>0</v>
      </c>
      <c r="Q28" s="105">
        <f>MTD!M33</f>
        <v>-2604.0215384615376</v>
      </c>
      <c r="R28" s="105">
        <f>MTD!N33</f>
        <v>-4512.7384615384617</v>
      </c>
      <c r="S28" s="105">
        <f>MTD!O33</f>
        <v>-7116.7599999999993</v>
      </c>
      <c r="T28" s="105">
        <f>MTD!Z33</f>
        <v>-5360.3108450266518</v>
      </c>
      <c r="U28" s="105">
        <f>MTD!AA33</f>
        <v>-1756.4491549733477</v>
      </c>
      <c r="V28" s="105">
        <f>MTD!AB33</f>
        <v>29.166666666666668</v>
      </c>
      <c r="W28" s="105">
        <f>MTD!AC33</f>
        <v>11086.833333333338</v>
      </c>
      <c r="X28" s="105">
        <f>MTD!AD33</f>
        <v>380.12000000000012</v>
      </c>
      <c r="Y28" s="105">
        <f>MTD!AE33</f>
        <v>10741.833333333338</v>
      </c>
      <c r="Z28" s="105">
        <f>MTD!AF33</f>
        <v>345</v>
      </c>
      <c r="AA28" s="105">
        <f>MTD!AG33</f>
        <v>0</v>
      </c>
      <c r="AB28" s="105">
        <f>MTD!AH33</f>
        <v>0</v>
      </c>
      <c r="AC28" s="105">
        <f>MTD!AI33</f>
        <v>0</v>
      </c>
      <c r="AD28" s="105">
        <f>MTD!AJ33</f>
        <v>0</v>
      </c>
      <c r="AE28" s="105">
        <f>MTD!AK33</f>
        <v>0</v>
      </c>
      <c r="AF28" s="105">
        <f>MTD!AL33</f>
        <v>56</v>
      </c>
      <c r="AG28" s="105">
        <f>MTD!AM33</f>
        <v>40740</v>
      </c>
      <c r="AH28" s="105">
        <f>MTD!AN33</f>
        <v>727.5</v>
      </c>
      <c r="AI28" s="114">
        <f t="shared" si="1"/>
        <v>-6</v>
      </c>
      <c r="AJ28" s="114">
        <f t="shared" si="2"/>
        <v>-7116.7599999999993</v>
      </c>
      <c r="AK28" s="114">
        <f t="shared" si="3"/>
        <v>-372.00307692307678</v>
      </c>
      <c r="AL28" s="112">
        <f>IF(MTD!AP33="-","",MTD!AP33)</f>
        <v>0.53846153846153844</v>
      </c>
      <c r="AM28" s="112">
        <f>IF(MTD!AQ33="-","",MTD!AQ33)</f>
        <v>0.27213631156930135</v>
      </c>
      <c r="AN28" s="112">
        <f>IF(MTD!AR33="-","",MTD!AR33)</f>
        <v>0.50539600720013111</v>
      </c>
    </row>
    <row r="29" spans="1:51" x14ac:dyDescent="0.25">
      <c r="A29" t="str">
        <f>MTD!E34</f>
        <v>Endodontics</v>
      </c>
      <c r="B29" s="105">
        <f>MTD!F34</f>
        <v>81</v>
      </c>
      <c r="C29" s="105">
        <f>MTD!I34</f>
        <v>47138.720000000001</v>
      </c>
      <c r="D29" s="105">
        <f>MTD!J34</f>
        <v>581.9595061728395</v>
      </c>
      <c r="E29" s="105">
        <f>MTD!K34</f>
        <v>39910.47</v>
      </c>
      <c r="F29" s="105">
        <f>MTD!L34</f>
        <v>7228.25</v>
      </c>
      <c r="G29" s="105">
        <f>MTD!P34</f>
        <v>78</v>
      </c>
      <c r="H29" s="105">
        <f>MTD!Q34</f>
        <v>54553.653600000005</v>
      </c>
      <c r="I29" s="105">
        <f>MTD!R34</f>
        <v>699.40581538461549</v>
      </c>
      <c r="J29" s="105">
        <f>MTD!S34</f>
        <v>42212.678922560808</v>
      </c>
      <c r="K29" s="105">
        <f>MTD!T34</f>
        <v>12340.974677439195</v>
      </c>
      <c r="L29" s="105">
        <f>MTD!U34</f>
        <v>90.72</v>
      </c>
      <c r="M29" s="105">
        <f>MTD!V34</f>
        <v>65575.45199999999</v>
      </c>
      <c r="N29" s="105">
        <f>MTD!W34</f>
        <v>722.83346560846553</v>
      </c>
      <c r="O29" s="105">
        <f>MTD!X34</f>
        <v>58880.291999999994</v>
      </c>
      <c r="P29" s="105">
        <f>MTD!Y34</f>
        <v>6695.16</v>
      </c>
      <c r="Q29" s="105">
        <f>MTD!M34</f>
        <v>-10272.11445454545</v>
      </c>
      <c r="R29" s="105">
        <f>MTD!N34</f>
        <v>2857.1808545454533</v>
      </c>
      <c r="S29" s="105">
        <f>MTD!O34</f>
        <v>-7414.9336000000039</v>
      </c>
      <c r="T29" s="105">
        <f>MTD!Z34</f>
        <v>-2302.208922560807</v>
      </c>
      <c r="U29" s="105">
        <f>MTD!AA34</f>
        <v>-5112.7246774391951</v>
      </c>
      <c r="V29" s="105">
        <f>MTD!AB34</f>
        <v>337.5</v>
      </c>
      <c r="W29" s="105">
        <f>MTD!AC34</f>
        <v>196411.33333333334</v>
      </c>
      <c r="X29" s="105">
        <f>MTD!AD34</f>
        <v>581.9595061728395</v>
      </c>
      <c r="Y29" s="105">
        <f>MTD!AE34</f>
        <v>166293.625</v>
      </c>
      <c r="Z29" s="105">
        <f>MTD!AF34</f>
        <v>30117.708333333336</v>
      </c>
      <c r="AA29" s="105">
        <f>MTD!AG34</f>
        <v>378</v>
      </c>
      <c r="AB29" s="105">
        <f>MTD!AH34</f>
        <v>273231.05</v>
      </c>
      <c r="AC29" s="105">
        <f>MTD!AI34</f>
        <v>722.83346560846553</v>
      </c>
      <c r="AD29" s="105">
        <f>MTD!AJ34</f>
        <v>245334.55</v>
      </c>
      <c r="AE29" s="105">
        <f>MTD!AK34</f>
        <v>27896.5</v>
      </c>
      <c r="AF29" s="105">
        <f>MTD!AL34</f>
        <v>534</v>
      </c>
      <c r="AG29" s="105">
        <f>MTD!AM34</f>
        <v>222223.12</v>
      </c>
      <c r="AH29" s="105">
        <f>MTD!AN34</f>
        <v>416.14816479400747</v>
      </c>
      <c r="AI29" s="114">
        <f t="shared" si="1"/>
        <v>3</v>
      </c>
      <c r="AJ29" s="114">
        <f t="shared" si="2"/>
        <v>-7414.9336000000039</v>
      </c>
      <c r="AK29" s="114">
        <f t="shared" si="3"/>
        <v>-117.446309211776</v>
      </c>
      <c r="AL29" s="112">
        <f>IF(MTD!AP34="-","",MTD!AP34)</f>
        <v>1.0384615384615385</v>
      </c>
      <c r="AM29" s="112">
        <f>IF(MTD!AQ34="-","",MTD!AQ34)</f>
        <v>0.86407998162014943</v>
      </c>
      <c r="AN29" s="112">
        <f>IF(MTD!AR34="-","",MTD!AR34)</f>
        <v>0.83207701933792155</v>
      </c>
    </row>
    <row r="30" spans="1:51" x14ac:dyDescent="0.25">
      <c r="A30" t="str">
        <f>MTD!E35</f>
        <v>Internal Medicine</v>
      </c>
      <c r="B30" s="105">
        <f>MTD!F35</f>
        <v>126</v>
      </c>
      <c r="C30" s="105">
        <f>MTD!I35</f>
        <v>53504.270000000004</v>
      </c>
      <c r="D30" s="105">
        <f>MTD!J35</f>
        <v>424.63706349206353</v>
      </c>
      <c r="E30" s="105">
        <f>MTD!K35</f>
        <v>42542.810000000012</v>
      </c>
      <c r="F30" s="105">
        <f>MTD!L35</f>
        <v>10961.459999999997</v>
      </c>
      <c r="G30" s="105">
        <f>MTD!P35</f>
        <v>175</v>
      </c>
      <c r="H30" s="105">
        <f>MTD!Q35</f>
        <v>72722.122200000013</v>
      </c>
      <c r="I30" s="105">
        <f>MTD!R35</f>
        <v>415.55498400000005</v>
      </c>
      <c r="J30" s="105">
        <f>MTD!S35</f>
        <v>61139.812764569695</v>
      </c>
      <c r="K30" s="105">
        <f>MTD!T35</f>
        <v>11582.30943543031</v>
      </c>
      <c r="L30" s="105">
        <f>MTD!U35</f>
        <v>223.44</v>
      </c>
      <c r="M30" s="105">
        <f>MTD!V35</f>
        <v>81349.984800000035</v>
      </c>
      <c r="N30" s="105">
        <f>MTD!W35</f>
        <v>364.07977443609036</v>
      </c>
      <c r="O30" s="105">
        <f>MTD!X35</f>
        <v>77198.09040000003</v>
      </c>
      <c r="P30" s="105">
        <f>MTD!Y35</f>
        <v>4151.8943999999992</v>
      </c>
      <c r="Q30" s="105">
        <f>MTD!M35</f>
        <v>-1217.7322976661096</v>
      </c>
      <c r="R30" s="105">
        <f>MTD!N35</f>
        <v>-18000.119902333889</v>
      </c>
      <c r="S30" s="105">
        <f>MTD!O35</f>
        <v>-19217.852200000008</v>
      </c>
      <c r="T30" s="105">
        <f>MTD!Z35</f>
        <v>-18597.002764569683</v>
      </c>
      <c r="U30" s="105">
        <f>MTD!AA35</f>
        <v>-620.84943543031295</v>
      </c>
      <c r="V30" s="105">
        <f>MTD!AB35</f>
        <v>525</v>
      </c>
      <c r="W30" s="105">
        <f>MTD!AC35</f>
        <v>222934.45833333337</v>
      </c>
      <c r="X30" s="105">
        <f>MTD!AD35</f>
        <v>424.63706349206359</v>
      </c>
      <c r="Y30" s="105">
        <f>MTD!AE35</f>
        <v>177261.7083333334</v>
      </c>
      <c r="Z30" s="105">
        <f>MTD!AF35</f>
        <v>45672.749999999993</v>
      </c>
      <c r="AA30" s="105">
        <f>MTD!AG35</f>
        <v>931</v>
      </c>
      <c r="AB30" s="105">
        <f>MTD!AH35</f>
        <v>338958.27000000014</v>
      </c>
      <c r="AC30" s="105">
        <f>MTD!AI35</f>
        <v>364.07977443609036</v>
      </c>
      <c r="AD30" s="105">
        <f>MTD!AJ35</f>
        <v>321658.71000000014</v>
      </c>
      <c r="AE30" s="105">
        <f>MTD!AK35</f>
        <v>17299.559999999998</v>
      </c>
      <c r="AF30" s="105">
        <f>MTD!AL35</f>
        <v>329</v>
      </c>
      <c r="AG30" s="105">
        <f>MTD!AM35</f>
        <v>227306.88999999998</v>
      </c>
      <c r="AH30" s="105">
        <f>MTD!AN35</f>
        <v>690.90240121580541</v>
      </c>
      <c r="AI30" s="114">
        <f t="shared" si="1"/>
        <v>-49</v>
      </c>
      <c r="AJ30" s="114">
        <f t="shared" si="2"/>
        <v>-19217.852200000008</v>
      </c>
      <c r="AK30" s="114">
        <f t="shared" si="3"/>
        <v>9.0820794920634853</v>
      </c>
      <c r="AL30" s="112">
        <f>IF(MTD!AP35="-","",MTD!AP35)</f>
        <v>0.72</v>
      </c>
      <c r="AM30" s="112">
        <f>IF(MTD!AQ35="-","",MTD!AQ35)</f>
        <v>0.73573581712663483</v>
      </c>
      <c r="AN30" s="112">
        <f>IF(MTD!AR35="-","",MTD!AR35)</f>
        <v>1.0218553015647707</v>
      </c>
    </row>
    <row r="31" spans="1:51" x14ac:dyDescent="0.25">
      <c r="A31" t="str">
        <f>MTD!E36</f>
        <v xml:space="preserve"> Prothdontics/ Simple End</v>
      </c>
      <c r="B31" s="105">
        <f>MTD!F36</f>
        <v>17</v>
      </c>
      <c r="C31" s="105">
        <f>MTD!I36</f>
        <v>8793</v>
      </c>
      <c r="D31" s="105">
        <f>MTD!J36</f>
        <v>517.23529411764707</v>
      </c>
      <c r="E31" s="105">
        <f>MTD!K36</f>
        <v>2470.5</v>
      </c>
      <c r="F31" s="105">
        <f>MTD!L36</f>
        <v>6322.5</v>
      </c>
      <c r="G31" s="105">
        <f>MTD!P36</f>
        <v>31</v>
      </c>
      <c r="H31" s="105">
        <f>MTD!Q36</f>
        <v>24175.942440000003</v>
      </c>
      <c r="I31" s="105">
        <f>MTD!R36</f>
        <v>779.86911096774202</v>
      </c>
      <c r="J31" s="105">
        <f>MTD!S36</f>
        <v>17090.700157342588</v>
      </c>
      <c r="K31" s="105">
        <f>MTD!T36</f>
        <v>7085.2422826574148</v>
      </c>
      <c r="L31" s="105">
        <f>MTD!U36</f>
        <v>0</v>
      </c>
      <c r="M31" s="105">
        <f>MTD!V36</f>
        <v>0</v>
      </c>
      <c r="N31" s="105">
        <f>MTD!W36</f>
        <v>0</v>
      </c>
      <c r="O31" s="105">
        <f>MTD!X36</f>
        <v>0</v>
      </c>
      <c r="P31" s="105">
        <f>MTD!Y36</f>
        <v>0</v>
      </c>
      <c r="Q31" s="105">
        <f>MTD!M36</f>
        <v>-4464.7748864516143</v>
      </c>
      <c r="R31" s="105">
        <f>MTD!N36</f>
        <v>-10918.167553548388</v>
      </c>
      <c r="S31" s="105">
        <f>MTD!O36</f>
        <v>-15382.942440000003</v>
      </c>
      <c r="T31" s="105">
        <f>MTD!Z36</f>
        <v>-14620.200157342588</v>
      </c>
      <c r="U31" s="105">
        <f>MTD!AA36</f>
        <v>-762.74228265741476</v>
      </c>
      <c r="V31" s="105">
        <f>MTD!AB36</f>
        <v>70.833333333333343</v>
      </c>
      <c r="W31" s="105">
        <f>MTD!AC36</f>
        <v>36637.5</v>
      </c>
      <c r="X31" s="105">
        <f>MTD!AD36</f>
        <v>517.23529411764696</v>
      </c>
      <c r="Y31" s="105">
        <f>MTD!AE36</f>
        <v>10293.75</v>
      </c>
      <c r="Z31" s="105">
        <f>MTD!AF36</f>
        <v>26343.75</v>
      </c>
      <c r="AA31" s="105">
        <f>MTD!AG36</f>
        <v>0</v>
      </c>
      <c r="AB31" s="105">
        <f>MTD!AH36</f>
        <v>0</v>
      </c>
      <c r="AC31" s="105">
        <f>MTD!AI36</f>
        <v>0</v>
      </c>
      <c r="AD31" s="105">
        <f>MTD!AJ36</f>
        <v>0</v>
      </c>
      <c r="AE31" s="105">
        <f>MTD!AK36</f>
        <v>0</v>
      </c>
      <c r="AF31" s="105">
        <f>MTD!AL36</f>
        <v>128.05000000000001</v>
      </c>
      <c r="AG31" s="105">
        <f>MTD!AM36</f>
        <v>100733.0935</v>
      </c>
      <c r="AH31" s="105">
        <f>MTD!AN36</f>
        <v>786.67</v>
      </c>
      <c r="AI31" s="114">
        <f t="shared" si="1"/>
        <v>-14</v>
      </c>
      <c r="AJ31" s="114">
        <f t="shared" si="2"/>
        <v>-15382.942440000003</v>
      </c>
      <c r="AK31" s="114">
        <f t="shared" si="3"/>
        <v>-262.63381685009495</v>
      </c>
      <c r="AL31" s="112">
        <f>IF(MTD!AP36="-","",MTD!AP36)</f>
        <v>0.54838709677419351</v>
      </c>
      <c r="AM31" s="112">
        <f>IF(MTD!AQ36="-","",MTD!AQ36)</f>
        <v>0.36370867534213069</v>
      </c>
      <c r="AN31" s="112">
        <f>IF(MTD!AR36="-","",MTD!AR36)</f>
        <v>0.663233466800356</v>
      </c>
    </row>
    <row r="32" spans="1:51" x14ac:dyDescent="0.25">
      <c r="A32" t="str">
        <f>MTD!E37</f>
        <v>OBE &amp; GYN</v>
      </c>
      <c r="B32" s="105">
        <f>MTD!F37</f>
        <v>137</v>
      </c>
      <c r="C32" s="105">
        <f>MTD!I37</f>
        <v>45823.470000000016</v>
      </c>
      <c r="D32" s="105">
        <f>MTD!J37</f>
        <v>334.47788321167894</v>
      </c>
      <c r="E32" s="105">
        <f>MTD!K37</f>
        <v>42047.340000000011</v>
      </c>
      <c r="F32" s="105">
        <f>MTD!L37</f>
        <v>3776.13</v>
      </c>
      <c r="G32" s="105">
        <f>MTD!P37</f>
        <v>128</v>
      </c>
      <c r="H32" s="105">
        <f>MTD!Q37</f>
        <v>53333.54879999999</v>
      </c>
      <c r="I32" s="105">
        <f>MTD!R37</f>
        <v>416.66834999999992</v>
      </c>
      <c r="J32" s="105">
        <f>MTD!S37</f>
        <v>48877.89013900423</v>
      </c>
      <c r="K32" s="105">
        <f>MTD!T37</f>
        <v>4455.6586609957631</v>
      </c>
      <c r="L32" s="105">
        <f>MTD!U37</f>
        <v>160.32</v>
      </c>
      <c r="M32" s="105">
        <f>MTD!V37</f>
        <v>58927.444799999903</v>
      </c>
      <c r="N32" s="105">
        <f>MTD!W37</f>
        <v>367.56140718562813</v>
      </c>
      <c r="O32" s="105">
        <f>MTD!X37</f>
        <v>56824.187999999915</v>
      </c>
      <c r="P32" s="105">
        <f>MTD!Y37</f>
        <v>2103.2567999999997</v>
      </c>
      <c r="Q32" s="105">
        <f>MTD!M37</f>
        <v>-11152.917144827567</v>
      </c>
      <c r="R32" s="105">
        <f>MTD!N37</f>
        <v>3642.8383448275854</v>
      </c>
      <c r="S32" s="105">
        <f>MTD!O37</f>
        <v>-7510.0787999999739</v>
      </c>
      <c r="T32" s="105">
        <f>MTD!Z37</f>
        <v>-6830.5501390042191</v>
      </c>
      <c r="U32" s="105">
        <f>MTD!AA37</f>
        <v>-679.52866099576295</v>
      </c>
      <c r="V32" s="105">
        <f>MTD!AB37</f>
        <v>570.83333333333337</v>
      </c>
      <c r="W32" s="105">
        <f>MTD!AC37</f>
        <v>190931.12500000006</v>
      </c>
      <c r="X32" s="105">
        <f>MTD!AD37</f>
        <v>334.47788321167889</v>
      </c>
      <c r="Y32" s="105">
        <f>MTD!AE37</f>
        <v>175197.25000000006</v>
      </c>
      <c r="Z32" s="105">
        <f>MTD!AF37</f>
        <v>15733.875000000002</v>
      </c>
      <c r="AA32" s="105">
        <f>MTD!AG37</f>
        <v>668</v>
      </c>
      <c r="AB32" s="105">
        <f>MTD!AH37</f>
        <v>245531.01999999961</v>
      </c>
      <c r="AC32" s="105">
        <f>MTD!AI37</f>
        <v>367.56140718562818</v>
      </c>
      <c r="AD32" s="105">
        <f>MTD!AJ37</f>
        <v>236767.44999999966</v>
      </c>
      <c r="AE32" s="105">
        <f>MTD!AK37</f>
        <v>8763.57</v>
      </c>
      <c r="AF32" s="105">
        <f>MTD!AL37</f>
        <v>727.75</v>
      </c>
      <c r="AG32" s="105">
        <f>MTD!AM37</f>
        <v>303008.84250000003</v>
      </c>
      <c r="AH32" s="105">
        <f>MTD!AN37</f>
        <v>416.36391961525254</v>
      </c>
      <c r="AI32" s="114">
        <f t="shared" si="1"/>
        <v>9</v>
      </c>
      <c r="AJ32" s="114">
        <f t="shared" si="2"/>
        <v>-7510.0787999999739</v>
      </c>
      <c r="AK32" s="114">
        <f t="shared" si="3"/>
        <v>-82.190466788320975</v>
      </c>
      <c r="AL32" s="112">
        <f>IF(MTD!AP37="-","",MTD!AP37)</f>
        <v>1.0703125</v>
      </c>
      <c r="AM32" s="112">
        <f>IF(MTD!AQ37="-","",MTD!AQ37)</f>
        <v>0.85918659138617126</v>
      </c>
      <c r="AN32" s="112">
        <f>IF(MTD!AR37="-","",MTD!AR37)</f>
        <v>0.80274367662357604</v>
      </c>
    </row>
    <row r="33" spans="1:51" x14ac:dyDescent="0.25">
      <c r="A33" t="str">
        <f>MTD!E38</f>
        <v>Dermatology</v>
      </c>
      <c r="B33" s="105">
        <f>MTD!F38</f>
        <v>123</v>
      </c>
      <c r="C33" s="105">
        <f>MTD!I38</f>
        <v>51956.829999999987</v>
      </c>
      <c r="D33" s="105">
        <f>MTD!J38</f>
        <v>422.41325203252023</v>
      </c>
      <c r="E33" s="105">
        <f>MTD!K38</f>
        <v>50949.999999999993</v>
      </c>
      <c r="F33" s="105">
        <f>MTD!L38</f>
        <v>1006.83</v>
      </c>
      <c r="G33" s="105">
        <f>MTD!P38</f>
        <v>120</v>
      </c>
      <c r="H33" s="105">
        <f>MTD!Q38</f>
        <v>59364</v>
      </c>
      <c r="I33" s="105">
        <f>MTD!R38</f>
        <v>494.7</v>
      </c>
      <c r="J33" s="105">
        <f>MTD!S38</f>
        <v>57526.314154874024</v>
      </c>
      <c r="K33" s="105">
        <f>MTD!T38</f>
        <v>1837.6858451259759</v>
      </c>
      <c r="L33" s="105">
        <f>MTD!U38</f>
        <v>186.95999999999998</v>
      </c>
      <c r="M33" s="105">
        <f>MTD!V38</f>
        <v>83338.49279999992</v>
      </c>
      <c r="N33" s="105">
        <f>MTD!W38</f>
        <v>445.75573812580194</v>
      </c>
      <c r="O33" s="105">
        <f>MTD!X38</f>
        <v>82967.522399999914</v>
      </c>
      <c r="P33" s="105">
        <f>MTD!Y38</f>
        <v>370.97039999999998</v>
      </c>
      <c r="Q33" s="105">
        <f>MTD!M38</f>
        <v>-8891.2700000000095</v>
      </c>
      <c r="R33" s="105">
        <f>MTD!N38</f>
        <v>1484.1</v>
      </c>
      <c r="S33" s="105">
        <f>MTD!O38</f>
        <v>-7407.1700000000128</v>
      </c>
      <c r="T33" s="105">
        <f>MTD!Z38</f>
        <v>-6576.3141548740314</v>
      </c>
      <c r="U33" s="105">
        <f>MTD!AA38</f>
        <v>-830.85584512597586</v>
      </c>
      <c r="V33" s="105">
        <f>MTD!AB38</f>
        <v>512.5</v>
      </c>
      <c r="W33" s="105">
        <f>MTD!AC38</f>
        <v>216486.79166666663</v>
      </c>
      <c r="X33" s="105">
        <f>MTD!AD38</f>
        <v>422.41325203252023</v>
      </c>
      <c r="Y33" s="105">
        <f>MTD!AE38</f>
        <v>212291.66666666666</v>
      </c>
      <c r="Z33" s="105">
        <f>MTD!AF38</f>
        <v>4195.125</v>
      </c>
      <c r="AA33" s="105">
        <f>MTD!AG38</f>
        <v>779</v>
      </c>
      <c r="AB33" s="105">
        <f>MTD!AH38</f>
        <v>347243.71999999968</v>
      </c>
      <c r="AC33" s="105">
        <f>MTD!AI38</f>
        <v>445.75573812580188</v>
      </c>
      <c r="AD33" s="105">
        <f>MTD!AJ38</f>
        <v>345698.00999999966</v>
      </c>
      <c r="AE33" s="105">
        <f>MTD!AK38</f>
        <v>1545.71</v>
      </c>
      <c r="AF33" s="105">
        <f>MTD!AL38</f>
        <v>280.05</v>
      </c>
      <c r="AG33" s="105">
        <f>MTD!AM38</f>
        <v>180853.25050000002</v>
      </c>
      <c r="AH33" s="105">
        <f>MTD!AN38</f>
        <v>645.78914658096778</v>
      </c>
      <c r="AI33" s="114">
        <f t="shared" si="1"/>
        <v>3</v>
      </c>
      <c r="AJ33" s="114">
        <f t="shared" si="2"/>
        <v>-7407.1700000000128</v>
      </c>
      <c r="AK33" s="114">
        <f t="shared" si="3"/>
        <v>-72.286747967479755</v>
      </c>
      <c r="AL33" s="112">
        <f>IF(MTD!AP38="-","",MTD!AP38)</f>
        <v>1.0249999999999999</v>
      </c>
      <c r="AM33" s="112">
        <f>IF(MTD!AQ38="-","",MTD!AQ38)</f>
        <v>0.87522454686341866</v>
      </c>
      <c r="AN33" s="112">
        <f>IF(MTD!AR38="-","",MTD!AR38)</f>
        <v>0.85387760669601831</v>
      </c>
    </row>
    <row r="34" spans="1:51" x14ac:dyDescent="0.25">
      <c r="A34" t="str">
        <f>MTD!E39</f>
        <v>Advanced GP</v>
      </c>
      <c r="B34" s="105">
        <f>MTD!F39</f>
        <v>29</v>
      </c>
      <c r="C34" s="105">
        <f>MTD!I39</f>
        <v>25214.240000000002</v>
      </c>
      <c r="D34" s="105">
        <f>MTD!J39</f>
        <v>869.45655172413797</v>
      </c>
      <c r="E34" s="105">
        <f>MTD!K39</f>
        <v>16095.43</v>
      </c>
      <c r="F34" s="105">
        <f>MTD!L39</f>
        <v>9118.8100000000013</v>
      </c>
      <c r="G34" s="105">
        <f>MTD!P39</f>
        <v>66</v>
      </c>
      <c r="H34" s="105">
        <f>MTD!Q39</f>
        <v>43404.780119999996</v>
      </c>
      <c r="I34" s="105">
        <f>MTD!R39</f>
        <v>657.64818363636357</v>
      </c>
      <c r="J34" s="105">
        <f>MTD!S39</f>
        <v>28583.46201660121</v>
      </c>
      <c r="K34" s="105">
        <f>MTD!T39</f>
        <v>14821.318103398789</v>
      </c>
      <c r="L34" s="105">
        <f>MTD!U39</f>
        <v>76.319999999999993</v>
      </c>
      <c r="M34" s="105">
        <f>MTD!V39</f>
        <v>36274.200000000012</v>
      </c>
      <c r="N34" s="105">
        <f>MTD!W39</f>
        <v>475.29088050314488</v>
      </c>
      <c r="O34" s="105">
        <f>MTD!X39</f>
        <v>29783.407200000005</v>
      </c>
      <c r="P34" s="105">
        <f>MTD!Y39</f>
        <v>6490.7928000000002</v>
      </c>
      <c r="Q34" s="105">
        <f>MTD!M39</f>
        <v>6797.8378980645157</v>
      </c>
      <c r="R34" s="105">
        <f>MTD!N39</f>
        <v>-24988.378018064515</v>
      </c>
      <c r="S34" s="105">
        <f>MTD!O39</f>
        <v>-18190.540119999994</v>
      </c>
      <c r="T34" s="105">
        <f>MTD!Z39</f>
        <v>-12488.03201660121</v>
      </c>
      <c r="U34" s="105">
        <f>MTD!AA39</f>
        <v>-5702.5081033987881</v>
      </c>
      <c r="V34" s="105">
        <f>MTD!AB39</f>
        <v>120.83333333333334</v>
      </c>
      <c r="W34" s="105">
        <f>MTD!AC39</f>
        <v>105059.33333333334</v>
      </c>
      <c r="X34" s="105">
        <f>MTD!AD39</f>
        <v>869.45655172413797</v>
      </c>
      <c r="Y34" s="105">
        <f>MTD!AE39</f>
        <v>67064.291666666672</v>
      </c>
      <c r="Z34" s="105">
        <f>MTD!AF39</f>
        <v>37995.041666666672</v>
      </c>
      <c r="AA34" s="105">
        <f>MTD!AG39</f>
        <v>318</v>
      </c>
      <c r="AB34" s="105">
        <f>MTD!AH39</f>
        <v>151142.50000000006</v>
      </c>
      <c r="AC34" s="105">
        <f>MTD!AI39</f>
        <v>475.29088050314482</v>
      </c>
      <c r="AD34" s="105">
        <f>MTD!AJ39</f>
        <v>124097.53000000003</v>
      </c>
      <c r="AE34" s="105">
        <f>MTD!AK39</f>
        <v>27044.97</v>
      </c>
      <c r="AF34" s="105">
        <f>MTD!AL39</f>
        <v>378</v>
      </c>
      <c r="AG34" s="105">
        <f>MTD!AM39</f>
        <v>90035.400000000009</v>
      </c>
      <c r="AH34" s="105">
        <f>MTD!AN39</f>
        <v>238.18888888888893</v>
      </c>
      <c r="AI34" s="114">
        <f t="shared" si="1"/>
        <v>-37</v>
      </c>
      <c r="AJ34" s="114">
        <f t="shared" si="2"/>
        <v>-18190.540119999994</v>
      </c>
      <c r="AK34" s="114">
        <f t="shared" si="3"/>
        <v>211.8083680877744</v>
      </c>
      <c r="AL34" s="112">
        <f>IF(MTD!AP39="-","",MTD!AP39)</f>
        <v>0.43939393939393939</v>
      </c>
      <c r="AM34" s="112">
        <f>IF(MTD!AQ39="-","",MTD!AQ39)</f>
        <v>0.58090928995126545</v>
      </c>
      <c r="AN34" s="112">
        <f>IF(MTD!AR39="-","",MTD!AR39)</f>
        <v>1.3220694185097766</v>
      </c>
    </row>
    <row r="35" spans="1:51" x14ac:dyDescent="0.25">
      <c r="A35">
        <f>MTD!E40</f>
        <v>0</v>
      </c>
      <c r="B35" s="105">
        <f>MTD!F40</f>
        <v>0</v>
      </c>
      <c r="C35" s="105">
        <f>MTD!I40</f>
        <v>0</v>
      </c>
      <c r="D35" s="105">
        <f>MTD!J40</f>
        <v>0</v>
      </c>
      <c r="E35" s="105">
        <f>MTD!K40</f>
        <v>0</v>
      </c>
      <c r="F35" s="105">
        <f>MTD!L40</f>
        <v>0</v>
      </c>
      <c r="G35" s="105">
        <f>MTD!P40</f>
        <v>0</v>
      </c>
      <c r="H35" s="105">
        <f>MTD!Q40</f>
        <v>0</v>
      </c>
      <c r="I35" s="105">
        <f>MTD!R40</f>
        <v>0</v>
      </c>
      <c r="J35" s="105">
        <f>MTD!S40</f>
        <v>0</v>
      </c>
      <c r="K35" s="105">
        <f>MTD!T40</f>
        <v>0</v>
      </c>
      <c r="L35" s="105">
        <f>MTD!U40</f>
        <v>0</v>
      </c>
      <c r="M35" s="105">
        <f>MTD!V40</f>
        <v>0</v>
      </c>
      <c r="N35" s="105">
        <f>MTD!W40</f>
        <v>0</v>
      </c>
      <c r="O35" s="105">
        <f>MTD!X40</f>
        <v>0</v>
      </c>
      <c r="P35" s="105">
        <f>MTD!Y40</f>
        <v>0</v>
      </c>
      <c r="Q35" s="105">
        <f>MTD!M40</f>
        <v>0</v>
      </c>
      <c r="R35" s="105">
        <f>MTD!N40</f>
        <v>0</v>
      </c>
      <c r="S35" s="105">
        <f>MTD!O40</f>
        <v>0</v>
      </c>
      <c r="T35" s="105">
        <f>MTD!Z40</f>
        <v>0</v>
      </c>
      <c r="U35" s="105">
        <f>MTD!AA40</f>
        <v>0</v>
      </c>
      <c r="V35" s="105">
        <f>MTD!AB40</f>
        <v>0</v>
      </c>
      <c r="W35" s="105">
        <f>MTD!AC40</f>
        <v>0</v>
      </c>
      <c r="X35" s="105">
        <f>MTD!AD40</f>
        <v>0</v>
      </c>
      <c r="Y35" s="105">
        <f>MTD!AE40</f>
        <v>0</v>
      </c>
      <c r="Z35" s="105">
        <f>MTD!AF40</f>
        <v>0</v>
      </c>
      <c r="AA35" s="105">
        <f>MTD!AG40</f>
        <v>0</v>
      </c>
      <c r="AB35" s="105">
        <f>MTD!AH40</f>
        <v>0</v>
      </c>
      <c r="AC35" s="105">
        <f>MTD!AI40</f>
        <v>0</v>
      </c>
      <c r="AD35" s="105">
        <f>MTD!AJ40</f>
        <v>0</v>
      </c>
      <c r="AE35" s="105">
        <f>MTD!AK40</f>
        <v>0</v>
      </c>
      <c r="AF35" s="105">
        <f>MTD!AL40</f>
        <v>0</v>
      </c>
      <c r="AG35" s="105">
        <f>MTD!AM40</f>
        <v>0</v>
      </c>
      <c r="AH35" s="105">
        <f>MTD!AN40</f>
        <v>0</v>
      </c>
      <c r="AI35" s="114">
        <f t="shared" si="1"/>
        <v>0</v>
      </c>
      <c r="AJ35" s="114">
        <f t="shared" si="2"/>
        <v>0</v>
      </c>
      <c r="AK35" s="114">
        <f t="shared" si="3"/>
        <v>0</v>
      </c>
      <c r="AL35" s="112">
        <f>IF(MTD!AP40="-","",MTD!AP40)</f>
        <v>0</v>
      </c>
      <c r="AM35" s="112">
        <f>IF(MTD!AQ40="-","",MTD!AQ40)</f>
        <v>0</v>
      </c>
      <c r="AN35" s="112">
        <f>IF(MTD!AR40="-","",MTD!AR40)</f>
        <v>0</v>
      </c>
    </row>
    <row r="36" spans="1:51" x14ac:dyDescent="0.25">
      <c r="B36" s="10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14"/>
      <c r="AJ36" s="114"/>
      <c r="AK36" s="114"/>
      <c r="AL36" s="112"/>
      <c r="AM36" s="112"/>
      <c r="AN36" s="112"/>
    </row>
    <row r="37" spans="1:51" x14ac:dyDescent="0.25">
      <c r="B37" s="10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14"/>
      <c r="AJ37" s="114"/>
      <c r="AK37" s="114"/>
      <c r="AL37" s="112"/>
      <c r="AM37" s="112"/>
      <c r="AN37" s="112"/>
    </row>
    <row r="38" spans="1:51" x14ac:dyDescent="0.25">
      <c r="B38" s="10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14"/>
      <c r="AJ38" s="114"/>
      <c r="AK38" s="114"/>
      <c r="AL38" s="112"/>
      <c r="AM38" s="112"/>
      <c r="AN38" s="112"/>
    </row>
    <row r="39" spans="1:51" x14ac:dyDescent="0.25">
      <c r="B39" s="10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14"/>
      <c r="AJ39" s="114"/>
      <c r="AK39" s="114"/>
      <c r="AL39" s="112"/>
      <c r="AM39" s="112"/>
      <c r="AN39" s="112"/>
    </row>
    <row r="40" spans="1:51" x14ac:dyDescent="0.25">
      <c r="B40" s="10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14"/>
      <c r="AJ40" s="114"/>
      <c r="AK40" s="114"/>
      <c r="AL40" s="112"/>
      <c r="AM40" s="112"/>
      <c r="AN40" s="112"/>
    </row>
    <row r="41" spans="1:51" x14ac:dyDescent="0.25">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14"/>
      <c r="AJ41" s="114"/>
      <c r="AK41" s="114"/>
      <c r="AL41" s="112"/>
      <c r="AM41" s="112"/>
      <c r="AN41" s="112"/>
    </row>
    <row r="42" spans="1:51" x14ac:dyDescent="0.25">
      <c r="B42" s="105"/>
      <c r="C42" s="105"/>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14"/>
      <c r="AJ42" s="114"/>
      <c r="AK42" s="114"/>
      <c r="AL42" s="112"/>
      <c r="AM42" s="112"/>
      <c r="AN42" s="112"/>
    </row>
    <row r="43" spans="1:51" x14ac:dyDescent="0.25">
      <c r="B43" s="105"/>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14"/>
      <c r="AJ43" s="114"/>
      <c r="AK43" s="114"/>
      <c r="AL43" s="112"/>
      <c r="AM43" s="112"/>
      <c r="AN43" s="112"/>
    </row>
    <row r="44" spans="1:51" x14ac:dyDescent="0.25">
      <c r="B44" s="105"/>
      <c r="C44" s="105"/>
      <c r="D44" s="105"/>
      <c r="E44" s="105"/>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14"/>
      <c r="AE44" s="114"/>
      <c r="AF44" s="114"/>
      <c r="AG44" s="112"/>
      <c r="AH44" s="112"/>
      <c r="AI44" s="112"/>
      <c r="AJ44"/>
      <c r="AK44"/>
      <c r="AS44" s="79"/>
      <c r="AT44" s="79"/>
      <c r="AX44"/>
      <c r="AY44"/>
    </row>
    <row r="45" spans="1:51" x14ac:dyDescent="0.25">
      <c r="B45" s="105"/>
      <c r="C45" s="105"/>
      <c r="D45" s="105"/>
      <c r="E45" s="105"/>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14"/>
      <c r="AE45" s="114"/>
      <c r="AF45" s="114"/>
      <c r="AG45" s="112"/>
      <c r="AH45" s="112"/>
      <c r="AI45" s="112"/>
      <c r="AJ45"/>
      <c r="AK45"/>
      <c r="AS45" s="79"/>
      <c r="AT45" s="79"/>
      <c r="AX45"/>
      <c r="AY45"/>
    </row>
    <row r="46" spans="1:51" x14ac:dyDescent="0.25">
      <c r="B46" s="105"/>
      <c r="C46" s="105"/>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14"/>
      <c r="AE46" s="114"/>
      <c r="AF46" s="114"/>
      <c r="AG46" s="112"/>
      <c r="AH46" s="112"/>
      <c r="AI46" s="112"/>
      <c r="AJ46"/>
      <c r="AK46"/>
      <c r="AS46" s="79"/>
      <c r="AT46" s="79"/>
      <c r="AX46"/>
      <c r="AY46"/>
    </row>
    <row r="47" spans="1:51" x14ac:dyDescent="0.25">
      <c r="B47" s="105"/>
      <c r="C47" s="105"/>
      <c r="D47" s="105"/>
      <c r="E47" s="105"/>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14"/>
      <c r="AE47" s="114"/>
      <c r="AF47" s="114"/>
      <c r="AG47" s="112"/>
      <c r="AH47" s="112"/>
      <c r="AI47" s="112"/>
      <c r="AJ47"/>
      <c r="AK47"/>
      <c r="AS47" s="79"/>
      <c r="AT47" s="79"/>
      <c r="AX47"/>
      <c r="AY47"/>
    </row>
    <row r="48" spans="1:51" x14ac:dyDescent="0.25">
      <c r="AD48" s="99"/>
      <c r="AE48" s="99"/>
      <c r="AF48" s="99"/>
      <c r="AG48"/>
      <c r="AH48"/>
      <c r="AI48"/>
      <c r="AJ48"/>
      <c r="AK48"/>
      <c r="AS48" s="79"/>
      <c r="AT48" s="79"/>
      <c r="AX48"/>
      <c r="AY48"/>
    </row>
    <row r="49" spans="1:51" x14ac:dyDescent="0.25">
      <c r="AA49" s="99"/>
      <c r="AB49" s="99"/>
      <c r="AC49" s="99"/>
      <c r="AD49"/>
      <c r="AE49"/>
      <c r="AF49"/>
      <c r="AG49"/>
      <c r="AH49"/>
      <c r="AI49"/>
      <c r="AJ49"/>
      <c r="AK49"/>
      <c r="AS49" s="79"/>
      <c r="AT49" s="79"/>
      <c r="AX49"/>
      <c r="AY49"/>
    </row>
    <row r="50" spans="1:51" s="113" customFormat="1" x14ac:dyDescent="0.25">
      <c r="D50" s="343" t="str">
        <f>MTD!F42</f>
        <v>Current Performance</v>
      </c>
      <c r="E50" s="343"/>
      <c r="F50" s="343"/>
      <c r="G50" s="343"/>
      <c r="H50" s="343"/>
      <c r="I50" s="343" t="str">
        <f>MTD!K42</f>
        <v>Current Revenue</v>
      </c>
      <c r="J50" s="343"/>
      <c r="K50" s="113" t="str">
        <f>MTD!M42</f>
        <v xml:space="preserve"> Deficit Reason </v>
      </c>
      <c r="L50" s="113">
        <f>MTD!N42</f>
        <v>0</v>
      </c>
      <c r="M50" s="343" t="str">
        <f>MTD!P42</f>
        <v>Plan MTD</v>
      </c>
      <c r="N50" s="343"/>
      <c r="O50" s="343"/>
      <c r="P50" s="343" t="str">
        <f>MTD!S42</f>
        <v>Planned Rev Ratio</v>
      </c>
      <c r="Q50" s="343"/>
      <c r="R50" s="343" t="str">
        <f>MTD!U42</f>
        <v>Base-Line till yesterday</v>
      </c>
      <c r="S50" s="343"/>
      <c r="T50" s="343" t="s">
        <v>459</v>
      </c>
      <c r="U50" s="343"/>
      <c r="V50" s="343"/>
      <c r="W50" s="343" t="s">
        <v>128</v>
      </c>
      <c r="X50" s="343"/>
      <c r="Y50" s="343"/>
    </row>
    <row r="51" spans="1:51" s="113" customFormat="1" x14ac:dyDescent="0.25">
      <c r="A51" s="113" t="str">
        <f>MTD!C42</f>
        <v>BU</v>
      </c>
      <c r="B51" s="113" t="str">
        <f>MTD!D42</f>
        <v>Specialty</v>
      </c>
      <c r="C51" s="113" t="str">
        <f>MTD!E42</f>
        <v>Doc Name.</v>
      </c>
      <c r="D51" s="113" t="str">
        <f>MTD!F43</f>
        <v>Vol.</v>
      </c>
      <c r="E51" s="113" t="str">
        <f>MTD!G43</f>
        <v>Examination</v>
      </c>
      <c r="F51" s="113" t="str">
        <f>MTD!H43</f>
        <v>Follow-up</v>
      </c>
      <c r="G51" s="113" t="str">
        <f>MTD!I43</f>
        <v>Rev.</v>
      </c>
      <c r="H51" s="113" t="str">
        <f>MTD!J43</f>
        <v>CPV</v>
      </c>
      <c r="I51" s="113" t="str">
        <f>MTD!K43</f>
        <v>Cash</v>
      </c>
      <c r="J51" s="113" t="str">
        <f>MTD!L43</f>
        <v>Credit</v>
      </c>
      <c r="K51" s="113" t="str">
        <f>MTD!M43</f>
        <v>Supply</v>
      </c>
      <c r="L51" s="113" t="str">
        <f>MTD!N43</f>
        <v>Demand</v>
      </c>
      <c r="M51" s="113" t="str">
        <f>MTD!P43</f>
        <v>Vol.</v>
      </c>
      <c r="N51" s="113" t="str">
        <f>MTD!Q43</f>
        <v>Rev.</v>
      </c>
      <c r="O51" s="113" t="str">
        <f>MTD!R43</f>
        <v>CPV</v>
      </c>
      <c r="P51" s="113" t="str">
        <f>MTD!S43</f>
        <v>Cash</v>
      </c>
      <c r="Q51" s="113" t="str">
        <f>MTD!T43</f>
        <v>Credit</v>
      </c>
      <c r="R51" s="113" t="str">
        <f>MTD!U43</f>
        <v>Vol.</v>
      </c>
      <c r="S51" s="113" t="str">
        <f>MTD!V43</f>
        <v>Rev.</v>
      </c>
      <c r="T51" s="113" t="s">
        <v>465</v>
      </c>
      <c r="U51" s="113" t="s">
        <v>466</v>
      </c>
      <c r="V51" s="113" t="s">
        <v>467</v>
      </c>
      <c r="W51" s="113" t="s">
        <v>386</v>
      </c>
      <c r="X51" s="113" t="s">
        <v>477</v>
      </c>
      <c r="Y51" s="113" t="s">
        <v>413</v>
      </c>
    </row>
    <row r="52" spans="1:51" s="2" customFormat="1" x14ac:dyDescent="0.25">
      <c r="A52" s="2" t="str">
        <f>MTD!C44</f>
        <v>FWZ</v>
      </c>
      <c r="B52" s="2" t="str">
        <f>MTD!D44</f>
        <v>ER</v>
      </c>
      <c r="C52" s="2" t="str">
        <f>MTD!E44</f>
        <v>ABDELHAMID MOHAMED ABDELHAMID YOUSIF</v>
      </c>
      <c r="D52" s="101">
        <f>MTD!F44</f>
        <v>17</v>
      </c>
      <c r="E52" s="101">
        <f>MTD!G44</f>
        <v>17</v>
      </c>
      <c r="F52" s="101">
        <f>MTD!H44</f>
        <v>5</v>
      </c>
      <c r="G52" s="101">
        <f>MTD!I44</f>
        <v>6749.75</v>
      </c>
      <c r="H52" s="101">
        <f>MTD!J44</f>
        <v>397.04411764705884</v>
      </c>
      <c r="I52" s="101">
        <f>MTD!K44</f>
        <v>6749.75</v>
      </c>
      <c r="J52" s="101">
        <f>MTD!L44</f>
        <v>0</v>
      </c>
      <c r="K52" s="101">
        <f>MTD!M44</f>
        <v>-463.48220465116196</v>
      </c>
      <c r="L52" s="101">
        <f>MTD!N44</f>
        <v>-11032.002195348836</v>
      </c>
      <c r="M52" s="101">
        <f>MTD!P44</f>
        <v>43</v>
      </c>
      <c r="N52" s="101">
        <f>MTD!Q44</f>
        <v>18245.234399999998</v>
      </c>
      <c r="O52" s="101">
        <f>MTD!R44</f>
        <v>424.30777674418601</v>
      </c>
      <c r="P52" s="101">
        <f>MTD!S44</f>
        <v>17023.11105353072</v>
      </c>
      <c r="Q52" s="101">
        <f>MTD!T44</f>
        <v>1222.1233464692777</v>
      </c>
      <c r="R52" s="101">
        <f>MTD!U44</f>
        <v>0</v>
      </c>
      <c r="S52" s="101">
        <f>MTD!V44</f>
        <v>0</v>
      </c>
      <c r="T52" s="114">
        <f>D52-M52</f>
        <v>-26</v>
      </c>
      <c r="U52" s="114">
        <f t="shared" ref="U52:V52" si="6">E52-N52</f>
        <v>-18228.234399999998</v>
      </c>
      <c r="V52" s="114">
        <f t="shared" si="6"/>
        <v>-419.30777674418601</v>
      </c>
      <c r="W52" s="125">
        <f>IFERROR(D52/M52,"")</f>
        <v>0.39534883720930231</v>
      </c>
      <c r="X52" s="125">
        <f>IFERROR(G52/N52,"")</f>
        <v>0.36994591859011694</v>
      </c>
      <c r="Y52" s="125">
        <f>IFERROR(H52/O52,"")</f>
        <v>0.93574555878676635</v>
      </c>
      <c r="AS52" s="105"/>
      <c r="AT52" s="105"/>
    </row>
    <row r="53" spans="1:51" s="2" customFormat="1" x14ac:dyDescent="0.25">
      <c r="A53" s="2" t="str">
        <f>MTD!C45</f>
        <v>FWZ</v>
      </c>
      <c r="B53" s="2" t="str">
        <f>MTD!D45</f>
        <v>Screening &amp; Scaling</v>
      </c>
      <c r="C53" s="2" t="str">
        <f>MTD!E45</f>
        <v>ADEL MOHAMED TAWFIK ABDELRAHMAN</v>
      </c>
      <c r="D53" s="101">
        <f>MTD!F45</f>
        <v>32</v>
      </c>
      <c r="E53" s="101">
        <f>MTD!G45</f>
        <v>32</v>
      </c>
      <c r="F53" s="101">
        <f>MTD!H45</f>
        <v>6</v>
      </c>
      <c r="G53" s="101">
        <f>MTD!I45</f>
        <v>8289</v>
      </c>
      <c r="H53" s="101">
        <f>MTD!J45</f>
        <v>259.03125</v>
      </c>
      <c r="I53" s="101">
        <f>MTD!K45</f>
        <v>8217</v>
      </c>
      <c r="J53" s="101">
        <f>MTD!L45</f>
        <v>72</v>
      </c>
      <c r="K53" s="101">
        <f>MTD!M45</f>
        <v>-568.37305945945991</v>
      </c>
      <c r="L53" s="101">
        <f>MTD!N45</f>
        <v>-1383.9645405405406</v>
      </c>
      <c r="M53" s="101">
        <f>MTD!P45</f>
        <v>37</v>
      </c>
      <c r="N53" s="101">
        <f>MTD!Q45</f>
        <v>10241.337600000001</v>
      </c>
      <c r="O53" s="101">
        <f>MTD!R45</f>
        <v>276.79290810810812</v>
      </c>
      <c r="P53" s="101">
        <f>MTD!S45</f>
        <v>8729.3741643515023</v>
      </c>
      <c r="Q53" s="101">
        <f>MTD!T45</f>
        <v>1511.9634356484985</v>
      </c>
      <c r="R53" s="101">
        <f>MTD!U45</f>
        <v>49.44</v>
      </c>
      <c r="S53" s="101">
        <f>MTD!V45</f>
        <v>13280.063999999998</v>
      </c>
      <c r="T53" s="114">
        <f t="shared" ref="T53:T116" si="7">D53-M53</f>
        <v>-5</v>
      </c>
      <c r="U53" s="114">
        <f t="shared" ref="U53:U116" si="8">E53-N53</f>
        <v>-10209.337600000001</v>
      </c>
      <c r="V53" s="114">
        <f t="shared" ref="V53:V116" si="9">F53-O53</f>
        <v>-270.79290810810812</v>
      </c>
      <c r="W53" s="125">
        <f t="shared" ref="W53:W116" si="10">IFERROR(D53/M53,"")</f>
        <v>0.86486486486486491</v>
      </c>
      <c r="X53" s="125">
        <f t="shared" ref="X53:X116" si="11">IFERROR(G53/N53,"")</f>
        <v>0.80936693269441673</v>
      </c>
      <c r="Y53" s="125">
        <f t="shared" ref="Y53:Y116" si="12">IFERROR(H53/O53,"")</f>
        <v>0.93583051592791933</v>
      </c>
      <c r="AS53" s="105"/>
      <c r="AT53" s="105"/>
    </row>
    <row r="54" spans="1:51" s="2" customFormat="1" x14ac:dyDescent="0.25">
      <c r="A54" s="2" t="str">
        <f>MTD!C46</f>
        <v>FWZ</v>
      </c>
      <c r="B54" s="2" t="str">
        <f>MTD!D46</f>
        <v>Orthodontics</v>
      </c>
      <c r="C54" s="2" t="str">
        <f>MTD!E46</f>
        <v>Ahmed Mohamed Abdelrazek Mohamed</v>
      </c>
      <c r="D54" s="101">
        <f>MTD!F46</f>
        <v>13</v>
      </c>
      <c r="E54" s="101">
        <f>MTD!G46</f>
        <v>12</v>
      </c>
      <c r="F54" s="101">
        <f>MTD!H46</f>
        <v>0</v>
      </c>
      <c r="G54" s="101">
        <f>MTD!I46</f>
        <v>2969</v>
      </c>
      <c r="H54" s="101">
        <f>MTD!J46</f>
        <v>228.38461538461539</v>
      </c>
      <c r="I54" s="101">
        <f>MTD!K46</f>
        <v>2969</v>
      </c>
      <c r="J54" s="101">
        <f>MTD!L46</f>
        <v>0</v>
      </c>
      <c r="K54" s="101">
        <f>MTD!M46</f>
        <v>-230.78749999999945</v>
      </c>
      <c r="L54" s="101">
        <f>MTD!N46</f>
        <v>-1230.6874999999998</v>
      </c>
      <c r="M54" s="101">
        <f>MTD!P46</f>
        <v>18</v>
      </c>
      <c r="N54" s="101">
        <f>MTD!Q46</f>
        <v>4430.4749999999995</v>
      </c>
      <c r="O54" s="101">
        <f>MTD!R46</f>
        <v>246.13749999999996</v>
      </c>
      <c r="P54" s="101">
        <f>MTD!S46</f>
        <v>4347.0244556334574</v>
      </c>
      <c r="Q54" s="101">
        <f>MTD!T46</f>
        <v>83.45054436654209</v>
      </c>
      <c r="R54" s="101">
        <f>MTD!U46</f>
        <v>0</v>
      </c>
      <c r="S54" s="101">
        <f>MTD!V46</f>
        <v>0</v>
      </c>
      <c r="T54" s="114">
        <f t="shared" si="7"/>
        <v>-5</v>
      </c>
      <c r="U54" s="114">
        <f t="shared" si="8"/>
        <v>-4418.4749999999995</v>
      </c>
      <c r="V54" s="114">
        <f t="shared" si="9"/>
        <v>-246.13749999999996</v>
      </c>
      <c r="W54" s="125">
        <f t="shared" si="10"/>
        <v>0.72222222222222221</v>
      </c>
      <c r="X54" s="125">
        <f t="shared" si="11"/>
        <v>0.67013130646262542</v>
      </c>
      <c r="Y54" s="125">
        <f t="shared" si="12"/>
        <v>0.9278741166405583</v>
      </c>
      <c r="AS54" s="105"/>
      <c r="AT54" s="105"/>
    </row>
    <row r="55" spans="1:51" s="2" customFormat="1" x14ac:dyDescent="0.25">
      <c r="A55" s="2" t="str">
        <f>MTD!C47</f>
        <v>FWZ</v>
      </c>
      <c r="B55" s="2" t="str">
        <f>MTD!D47</f>
        <v xml:space="preserve"> Prothdontics/ Simple End</v>
      </c>
      <c r="C55" s="2" t="str">
        <f>MTD!E47</f>
        <v>AMANI ALI ELHEFNI ABDELGHANI</v>
      </c>
      <c r="D55" s="101">
        <f>MTD!F47</f>
        <v>17</v>
      </c>
      <c r="E55" s="101">
        <f>MTD!G47</f>
        <v>16</v>
      </c>
      <c r="F55" s="101">
        <f>MTD!H47</f>
        <v>0</v>
      </c>
      <c r="G55" s="101">
        <f>MTD!I47</f>
        <v>8793</v>
      </c>
      <c r="H55" s="101">
        <f>MTD!J47</f>
        <v>517.23529411764707</v>
      </c>
      <c r="I55" s="101">
        <f>MTD!K47</f>
        <v>2470.5</v>
      </c>
      <c r="J55" s="101">
        <f>MTD!L47</f>
        <v>6322.5</v>
      </c>
      <c r="K55" s="101">
        <f>MTD!M47</f>
        <v>-4464.7748864516143</v>
      </c>
      <c r="L55" s="101">
        <f>MTD!N47</f>
        <v>-10918.167553548388</v>
      </c>
      <c r="M55" s="101">
        <f>MTD!P47</f>
        <v>31</v>
      </c>
      <c r="N55" s="101">
        <f>MTD!Q47</f>
        <v>24175.942440000003</v>
      </c>
      <c r="O55" s="101">
        <f>MTD!R47</f>
        <v>779.86911096774202</v>
      </c>
      <c r="P55" s="101">
        <f>MTD!S47</f>
        <v>17090.700157342588</v>
      </c>
      <c r="Q55" s="101">
        <f>MTD!T47</f>
        <v>7085.2422826574148</v>
      </c>
      <c r="R55" s="101">
        <f>MTD!U47</f>
        <v>0</v>
      </c>
      <c r="S55" s="101">
        <f>MTD!V47</f>
        <v>0</v>
      </c>
      <c r="T55" s="114">
        <f t="shared" si="7"/>
        <v>-14</v>
      </c>
      <c r="U55" s="114">
        <f t="shared" si="8"/>
        <v>-24159.942440000003</v>
      </c>
      <c r="V55" s="114">
        <f t="shared" si="9"/>
        <v>-779.86911096774202</v>
      </c>
      <c r="W55" s="125">
        <f t="shared" si="10"/>
        <v>0.54838709677419351</v>
      </c>
      <c r="X55" s="125">
        <f t="shared" si="11"/>
        <v>0.36370867534213069</v>
      </c>
      <c r="Y55" s="125">
        <f t="shared" si="12"/>
        <v>0.663233466800356</v>
      </c>
      <c r="AS55" s="105"/>
      <c r="AT55" s="105"/>
    </row>
    <row r="56" spans="1:51" s="2" customFormat="1" x14ac:dyDescent="0.25">
      <c r="A56" s="2" t="str">
        <f>MTD!C48</f>
        <v>SNB</v>
      </c>
      <c r="B56" s="2" t="str">
        <f>MTD!D48</f>
        <v>OBE &amp; GYN</v>
      </c>
      <c r="C56" s="2" t="str">
        <f>MTD!E48</f>
        <v>Amany Hassan Elmansour Elhamamy</v>
      </c>
      <c r="D56" s="101">
        <f>MTD!F48</f>
        <v>77</v>
      </c>
      <c r="E56" s="101">
        <f>MTD!G48</f>
        <v>65</v>
      </c>
      <c r="F56" s="101">
        <f>MTD!H48</f>
        <v>35</v>
      </c>
      <c r="G56" s="101">
        <f>MTD!I48</f>
        <v>25310.020000000011</v>
      </c>
      <c r="H56" s="101">
        <f>MTD!J48</f>
        <v>328.70155844155857</v>
      </c>
      <c r="I56" s="101">
        <f>MTD!K48</f>
        <v>22249.12000000001</v>
      </c>
      <c r="J56" s="101">
        <f>MTD!L48</f>
        <v>3060.9</v>
      </c>
      <c r="K56" s="101">
        <f>MTD!M48</f>
        <v>-4974.0007999999834</v>
      </c>
      <c r="L56" s="101">
        <f>MTD!N48</f>
        <v>2753.0927999999994</v>
      </c>
      <c r="M56" s="101">
        <f>MTD!P48</f>
        <v>70</v>
      </c>
      <c r="N56" s="101">
        <f>MTD!Q48</f>
        <v>27530.927999999996</v>
      </c>
      <c r="O56" s="101">
        <f>MTD!R48</f>
        <v>393.29897142857135</v>
      </c>
      <c r="P56" s="101">
        <f>MTD!S48</f>
        <v>24029.716226434553</v>
      </c>
      <c r="Q56" s="101">
        <f>MTD!T48</f>
        <v>3501.2117735654429</v>
      </c>
      <c r="R56" s="101">
        <f>MTD!U48</f>
        <v>84.47999999999999</v>
      </c>
      <c r="S56" s="101">
        <f>MTD!V48</f>
        <v>29528.7095999999</v>
      </c>
      <c r="T56" s="114">
        <f t="shared" si="7"/>
        <v>7</v>
      </c>
      <c r="U56" s="114">
        <f t="shared" si="8"/>
        <v>-27465.927999999996</v>
      </c>
      <c r="V56" s="114">
        <f t="shared" si="9"/>
        <v>-358.29897142857135</v>
      </c>
      <c r="W56" s="125">
        <f t="shared" si="10"/>
        <v>1.1000000000000001</v>
      </c>
      <c r="X56" s="125">
        <f t="shared" si="11"/>
        <v>0.91933043448444651</v>
      </c>
      <c r="Y56" s="125">
        <f t="shared" si="12"/>
        <v>0.83575494044040599</v>
      </c>
      <c r="AS56" s="105"/>
      <c r="AT56" s="105"/>
    </row>
    <row r="57" spans="1:51" s="2" customFormat="1" x14ac:dyDescent="0.25">
      <c r="A57" s="2" t="str">
        <f>MTD!C49</f>
        <v>SNB</v>
      </c>
      <c r="B57" s="2" t="str">
        <f>MTD!D49</f>
        <v>Nutrition</v>
      </c>
      <c r="C57" s="2" t="str">
        <f>MTD!E49</f>
        <v>Amira Fathy Rafaat Abdelhamed</v>
      </c>
      <c r="D57" s="101">
        <f>MTD!F49</f>
        <v>8</v>
      </c>
      <c r="E57" s="101">
        <f>MTD!G49</f>
        <v>6</v>
      </c>
      <c r="F57" s="101">
        <f>MTD!H49</f>
        <v>0</v>
      </c>
      <c r="G57" s="101">
        <f>MTD!I49</f>
        <v>3720.64</v>
      </c>
      <c r="H57" s="101">
        <f>MTD!J49</f>
        <v>465.08</v>
      </c>
      <c r="I57" s="101">
        <f>MTD!K49</f>
        <v>3324.71</v>
      </c>
      <c r="J57" s="101">
        <f>MTD!L49</f>
        <v>395.93</v>
      </c>
      <c r="K57" s="101">
        <f>MTD!M49</f>
        <v>-555.12000000000035</v>
      </c>
      <c r="L57" s="101">
        <f>MTD!N49</f>
        <v>-5344.7000000000007</v>
      </c>
      <c r="M57" s="101">
        <f>MTD!P49</f>
        <v>18</v>
      </c>
      <c r="N57" s="101">
        <f>MTD!Q49</f>
        <v>9620.4600000000009</v>
      </c>
      <c r="O57" s="101">
        <f>MTD!R49</f>
        <v>534.47</v>
      </c>
      <c r="P57" s="101">
        <f>MTD!S49</f>
        <v>9340.5520642640549</v>
      </c>
      <c r="Q57" s="101">
        <f>MTD!T49</f>
        <v>279.90793573594601</v>
      </c>
      <c r="R57" s="101">
        <f>MTD!U49</f>
        <v>12.24</v>
      </c>
      <c r="S57" s="101">
        <f>MTD!V49</f>
        <v>7926.4679999999989</v>
      </c>
      <c r="T57" s="114">
        <f t="shared" si="7"/>
        <v>-10</v>
      </c>
      <c r="U57" s="114">
        <f t="shared" si="8"/>
        <v>-9614.4600000000009</v>
      </c>
      <c r="V57" s="114">
        <f t="shared" si="9"/>
        <v>-534.47</v>
      </c>
      <c r="W57" s="125">
        <f t="shared" si="10"/>
        <v>0.44444444444444442</v>
      </c>
      <c r="X57" s="125">
        <f t="shared" si="11"/>
        <v>0.38674242188003477</v>
      </c>
      <c r="Y57" s="125">
        <f t="shared" si="12"/>
        <v>0.87017044923007836</v>
      </c>
      <c r="AS57" s="105"/>
      <c r="AT57" s="105"/>
    </row>
    <row r="58" spans="1:51" s="2" customFormat="1" x14ac:dyDescent="0.25">
      <c r="A58" s="2" t="str">
        <f>MTD!C50</f>
        <v>SNB</v>
      </c>
      <c r="B58" s="2" t="str">
        <f>MTD!D50</f>
        <v>cosmatology</v>
      </c>
      <c r="C58" s="2" t="str">
        <f>MTD!E50</f>
        <v>ASMAA AHMED ABDELKADER ELATAWI</v>
      </c>
      <c r="D58" s="101">
        <f>MTD!F50</f>
        <v>0</v>
      </c>
      <c r="E58" s="101">
        <f>MTD!G50</f>
        <v>0</v>
      </c>
      <c r="F58" s="101">
        <f>MTD!H50</f>
        <v>0</v>
      </c>
      <c r="G58" s="101">
        <f>MTD!I50</f>
        <v>0</v>
      </c>
      <c r="H58" s="101">
        <f>MTD!J50</f>
        <v>0</v>
      </c>
      <c r="I58" s="101">
        <f>MTD!K50</f>
        <v>0</v>
      </c>
      <c r="J58" s="101">
        <f>MTD!L50</f>
        <v>0</v>
      </c>
      <c r="K58" s="101">
        <f>MTD!M50</f>
        <v>0</v>
      </c>
      <c r="L58" s="101">
        <f>MTD!N50</f>
        <v>0</v>
      </c>
      <c r="M58" s="101">
        <f>MTD!P50</f>
        <v>0</v>
      </c>
      <c r="N58" s="101">
        <f>MTD!Q50</f>
        <v>0</v>
      </c>
      <c r="O58" s="101">
        <f>MTD!R50</f>
        <v>0</v>
      </c>
      <c r="P58" s="101">
        <f>MTD!S50</f>
        <v>0</v>
      </c>
      <c r="Q58" s="101">
        <f>MTD!T50</f>
        <v>0</v>
      </c>
      <c r="R58" s="101">
        <f>MTD!U50</f>
        <v>0</v>
      </c>
      <c r="S58" s="101">
        <f>MTD!V50</f>
        <v>0</v>
      </c>
      <c r="T58" s="114">
        <f t="shared" si="7"/>
        <v>0</v>
      </c>
      <c r="U58" s="114">
        <f t="shared" si="8"/>
        <v>0</v>
      </c>
      <c r="V58" s="114">
        <f t="shared" si="9"/>
        <v>0</v>
      </c>
      <c r="W58" s="125" t="str">
        <f t="shared" si="10"/>
        <v/>
      </c>
      <c r="X58" s="125" t="str">
        <f t="shared" si="11"/>
        <v/>
      </c>
      <c r="Y58" s="125" t="str">
        <f t="shared" si="12"/>
        <v/>
      </c>
      <c r="AS58" s="105"/>
      <c r="AT58" s="105"/>
    </row>
    <row r="59" spans="1:51" s="2" customFormat="1" x14ac:dyDescent="0.25">
      <c r="A59" s="2" t="str">
        <f>MTD!C51</f>
        <v>SNB</v>
      </c>
      <c r="B59" s="2" t="str">
        <f>MTD!D51</f>
        <v>Internal Medicine</v>
      </c>
      <c r="C59" s="2" t="str">
        <f>MTD!E51</f>
        <v>Asmaa Gumah Yousf Abdelmenem</v>
      </c>
      <c r="D59" s="101">
        <f>MTD!F51</f>
        <v>68</v>
      </c>
      <c r="E59" s="101">
        <f>MTD!G51</f>
        <v>50</v>
      </c>
      <c r="F59" s="101">
        <f>MTD!H51</f>
        <v>21</v>
      </c>
      <c r="G59" s="101">
        <f>MTD!I51</f>
        <v>33000.070000000007</v>
      </c>
      <c r="H59" s="101">
        <f>MTD!J51</f>
        <v>485.29514705882366</v>
      </c>
      <c r="I59" s="101">
        <f>MTD!K51</f>
        <v>25494.71000000001</v>
      </c>
      <c r="J59" s="101">
        <f>MTD!L51</f>
        <v>7505.3599999999979</v>
      </c>
      <c r="K59" s="101">
        <f>MTD!M51</f>
        <v>121.54692307692403</v>
      </c>
      <c r="L59" s="101">
        <f>MTD!N51</f>
        <v>1450.5230769230773</v>
      </c>
      <c r="M59" s="101">
        <f>MTD!P51</f>
        <v>65</v>
      </c>
      <c r="N59" s="101">
        <f>MTD!Q51</f>
        <v>31428.000000000007</v>
      </c>
      <c r="O59" s="101">
        <f>MTD!R51</f>
        <v>483.50769230769242</v>
      </c>
      <c r="P59" s="101">
        <f>MTD!S51</f>
        <v>25539.987756493105</v>
      </c>
      <c r="Q59" s="101">
        <f>MTD!T51</f>
        <v>5888.0122435069025</v>
      </c>
      <c r="R59" s="101">
        <f>MTD!U51</f>
        <v>100.32</v>
      </c>
      <c r="S59" s="101">
        <f>MTD!V51</f>
        <v>39499.855200000035</v>
      </c>
      <c r="T59" s="114">
        <f t="shared" si="7"/>
        <v>3</v>
      </c>
      <c r="U59" s="114">
        <f t="shared" si="8"/>
        <v>-31378.000000000007</v>
      </c>
      <c r="V59" s="114">
        <f t="shared" si="9"/>
        <v>-462.50769230769242</v>
      </c>
      <c r="W59" s="125">
        <f t="shared" si="10"/>
        <v>1.0461538461538462</v>
      </c>
      <c r="X59" s="125">
        <f t="shared" si="11"/>
        <v>1.0500213185694285</v>
      </c>
      <c r="Y59" s="125">
        <f t="shared" si="12"/>
        <v>1.0036968486325419</v>
      </c>
      <c r="AS59" s="105"/>
      <c r="AT59" s="105"/>
    </row>
    <row r="60" spans="1:51" s="2" customFormat="1" x14ac:dyDescent="0.25">
      <c r="A60" s="2" t="str">
        <f>MTD!C52</f>
        <v>SNB</v>
      </c>
      <c r="B60" s="2" t="str">
        <f>MTD!D52</f>
        <v>Dermatology</v>
      </c>
      <c r="C60" s="2" t="str">
        <f>MTD!E52</f>
        <v>Gentle lase Laser Doctor</v>
      </c>
      <c r="D60" s="101">
        <f>MTD!F52</f>
        <v>0</v>
      </c>
      <c r="E60" s="101">
        <f>MTD!G52</f>
        <v>0</v>
      </c>
      <c r="F60" s="101">
        <f>MTD!H52</f>
        <v>81</v>
      </c>
      <c r="G60" s="101">
        <f>MTD!I52</f>
        <v>0</v>
      </c>
      <c r="H60" s="101">
        <f>MTD!J52</f>
        <v>0</v>
      </c>
      <c r="I60" s="101">
        <f>MTD!K52</f>
        <v>0</v>
      </c>
      <c r="J60" s="101">
        <f>MTD!L52</f>
        <v>0</v>
      </c>
      <c r="K60" s="101">
        <f>MTD!M52</f>
        <v>0</v>
      </c>
      <c r="L60" s="101">
        <f>MTD!N52</f>
        <v>0</v>
      </c>
      <c r="M60" s="101">
        <f>MTD!P52</f>
        <v>0</v>
      </c>
      <c r="N60" s="101">
        <f>MTD!Q52</f>
        <v>0</v>
      </c>
      <c r="O60" s="101">
        <f>MTD!R52</f>
        <v>0</v>
      </c>
      <c r="P60" s="101">
        <f>MTD!S52</f>
        <v>0</v>
      </c>
      <c r="Q60" s="101">
        <f>MTD!T52</f>
        <v>0</v>
      </c>
      <c r="R60" s="101">
        <f>MTD!U52</f>
        <v>9.84</v>
      </c>
      <c r="S60" s="101">
        <f>MTD!V52</f>
        <v>1902.9119999999996</v>
      </c>
      <c r="T60" s="114">
        <f t="shared" si="7"/>
        <v>0</v>
      </c>
      <c r="U60" s="114">
        <f t="shared" si="8"/>
        <v>0</v>
      </c>
      <c r="V60" s="114">
        <f t="shared" si="9"/>
        <v>81</v>
      </c>
      <c r="W60" s="125" t="str">
        <f t="shared" si="10"/>
        <v/>
      </c>
      <c r="X60" s="125" t="str">
        <f t="shared" si="11"/>
        <v/>
      </c>
      <c r="Y60" s="125" t="str">
        <f t="shared" si="12"/>
        <v/>
      </c>
      <c r="AS60" s="105"/>
      <c r="AT60" s="105"/>
    </row>
    <row r="61" spans="1:51" s="2" customFormat="1" x14ac:dyDescent="0.25">
      <c r="A61" s="2" t="str">
        <f>MTD!C53</f>
        <v>FWZ</v>
      </c>
      <c r="B61" s="2" t="str">
        <f>MTD!D53</f>
        <v>Orthopedics</v>
      </c>
      <c r="C61" s="2" t="str">
        <f>MTD!E53</f>
        <v>EIHAB ABDELSAMAD MOHAMED ALBADAWY</v>
      </c>
      <c r="D61" s="101">
        <f>MTD!F53</f>
        <v>45</v>
      </c>
      <c r="E61" s="101">
        <f>MTD!G53</f>
        <v>42</v>
      </c>
      <c r="F61" s="101">
        <f>MTD!H53</f>
        <v>0</v>
      </c>
      <c r="G61" s="101">
        <f>MTD!I53</f>
        <v>21561.75</v>
      </c>
      <c r="H61" s="101">
        <f>MTD!J53</f>
        <v>479.15</v>
      </c>
      <c r="I61" s="101">
        <f>MTD!K53</f>
        <v>15222.509999999998</v>
      </c>
      <c r="J61" s="101">
        <f>MTD!L53</f>
        <v>6339.24</v>
      </c>
      <c r="K61" s="101">
        <f>MTD!M53</f>
        <v>-1125.3374999999971</v>
      </c>
      <c r="L61" s="101">
        <f>MTD!N53</f>
        <v>2520.7874999999995</v>
      </c>
      <c r="M61" s="101">
        <f>MTD!P53</f>
        <v>40</v>
      </c>
      <c r="N61" s="101">
        <f>MTD!Q53</f>
        <v>20166.299999999996</v>
      </c>
      <c r="O61" s="101">
        <f>MTD!R53</f>
        <v>504.15749999999991</v>
      </c>
      <c r="P61" s="101">
        <f>MTD!S53</f>
        <v>14394.890140892947</v>
      </c>
      <c r="Q61" s="101">
        <f>MTD!T53</f>
        <v>5771.4098591070488</v>
      </c>
      <c r="R61" s="101">
        <f>MTD!U53</f>
        <v>49.92</v>
      </c>
      <c r="S61" s="101">
        <f>MTD!V53</f>
        <v>21920.222399999988</v>
      </c>
      <c r="T61" s="114">
        <f t="shared" si="7"/>
        <v>5</v>
      </c>
      <c r="U61" s="114">
        <f t="shared" si="8"/>
        <v>-20124.299999999996</v>
      </c>
      <c r="V61" s="114">
        <f t="shared" si="9"/>
        <v>-504.15749999999991</v>
      </c>
      <c r="W61" s="125">
        <f t="shared" si="10"/>
        <v>1.125</v>
      </c>
      <c r="X61" s="125">
        <f t="shared" si="11"/>
        <v>1.069197125898157</v>
      </c>
      <c r="Y61" s="125">
        <f t="shared" si="12"/>
        <v>0.95039744524280623</v>
      </c>
      <c r="AS61" s="105"/>
      <c r="AT61" s="105"/>
    </row>
    <row r="62" spans="1:51" s="2" customFormat="1" x14ac:dyDescent="0.25">
      <c r="A62" s="2" t="str">
        <f>MTD!C54</f>
        <v>SNB</v>
      </c>
      <c r="B62" s="2" t="str">
        <f>MTD!D54</f>
        <v>Oral Surgery</v>
      </c>
      <c r="C62" s="2" t="str">
        <f>MTD!E54</f>
        <v>Elham Gamal Eldeen Shaheen</v>
      </c>
      <c r="D62" s="101">
        <f>MTD!F54</f>
        <v>32</v>
      </c>
      <c r="E62" s="101">
        <f>MTD!G54</f>
        <v>20</v>
      </c>
      <c r="F62" s="101">
        <f>MTD!H54</f>
        <v>27</v>
      </c>
      <c r="G62" s="101">
        <f>MTD!I54</f>
        <v>10663.930000000004</v>
      </c>
      <c r="H62" s="101">
        <f>MTD!J54</f>
        <v>333.24781250000012</v>
      </c>
      <c r="I62" s="101">
        <f>MTD!K54</f>
        <v>8337.2600000000057</v>
      </c>
      <c r="J62" s="101">
        <f>MTD!L54</f>
        <v>2326.6699999999996</v>
      </c>
      <c r="K62" s="101">
        <f>MTD!M54</f>
        <v>-19905.026061538454</v>
      </c>
      <c r="L62" s="101">
        <f>MTD!N54</f>
        <v>-6686.9591384615378</v>
      </c>
      <c r="M62" s="101">
        <f>MTD!P54</f>
        <v>39</v>
      </c>
      <c r="N62" s="101">
        <f>MTD!Q54</f>
        <v>37255.915199999996</v>
      </c>
      <c r="O62" s="101">
        <f>MTD!R54</f>
        <v>955.27987692307681</v>
      </c>
      <c r="P62" s="101">
        <f>MTD!S54</f>
        <v>29566.792931083524</v>
      </c>
      <c r="Q62" s="101">
        <f>MTD!T54</f>
        <v>7689.1222689164715</v>
      </c>
      <c r="R62" s="101">
        <f>MTD!U54</f>
        <v>46.559999999999995</v>
      </c>
      <c r="S62" s="101">
        <f>MTD!V54</f>
        <v>37623.124799999969</v>
      </c>
      <c r="T62" s="114">
        <f t="shared" si="7"/>
        <v>-7</v>
      </c>
      <c r="U62" s="114">
        <f t="shared" si="8"/>
        <v>-37235.915199999996</v>
      </c>
      <c r="V62" s="114">
        <f t="shared" si="9"/>
        <v>-928.27987692307681</v>
      </c>
      <c r="W62" s="125">
        <f t="shared" si="10"/>
        <v>0.82051282051282048</v>
      </c>
      <c r="X62" s="125">
        <f t="shared" si="11"/>
        <v>0.28623454672239551</v>
      </c>
      <c r="Y62" s="125">
        <f t="shared" si="12"/>
        <v>0.34884835381791951</v>
      </c>
      <c r="AS62" s="105"/>
      <c r="AT62" s="105"/>
    </row>
    <row r="63" spans="1:51" s="2" customFormat="1" x14ac:dyDescent="0.25">
      <c r="A63" s="2" t="str">
        <f>MTD!C55</f>
        <v>FWZ</v>
      </c>
      <c r="B63" s="2" t="str">
        <f>MTD!D55</f>
        <v>ER</v>
      </c>
      <c r="C63" s="2" t="str">
        <f>MTD!E55</f>
        <v>EX   EMERGENCY</v>
      </c>
      <c r="D63" s="101">
        <f>MTD!F55</f>
        <v>42</v>
      </c>
      <c r="E63" s="101">
        <f>MTD!G55</f>
        <v>0</v>
      </c>
      <c r="F63" s="101">
        <f>MTD!H55</f>
        <v>2</v>
      </c>
      <c r="G63" s="101">
        <f>MTD!I55</f>
        <v>2888.5</v>
      </c>
      <c r="H63" s="101">
        <f>MTD!J55</f>
        <v>68.773809523809518</v>
      </c>
      <c r="I63" s="101">
        <f>MTD!K55</f>
        <v>2888.5</v>
      </c>
      <c r="J63" s="101">
        <f>MTD!L55</f>
        <v>0</v>
      </c>
      <c r="K63" s="101">
        <f>MTD!M55</f>
        <v>2888.5</v>
      </c>
      <c r="L63" s="101">
        <f>MTD!N55</f>
        <v>0</v>
      </c>
      <c r="M63" s="101">
        <f>MTD!P55</f>
        <v>0</v>
      </c>
      <c r="N63" s="101">
        <f>MTD!Q55</f>
        <v>0</v>
      </c>
      <c r="O63" s="101">
        <f>MTD!R55</f>
        <v>0</v>
      </c>
      <c r="P63" s="101">
        <f>MTD!S55</f>
        <v>0</v>
      </c>
      <c r="Q63" s="101">
        <f>MTD!T55</f>
        <v>0</v>
      </c>
      <c r="R63" s="101">
        <f>MTD!U55</f>
        <v>1.92</v>
      </c>
      <c r="S63" s="101">
        <f>MTD!V55</f>
        <v>2711.4</v>
      </c>
      <c r="T63" s="114">
        <f t="shared" si="7"/>
        <v>42</v>
      </c>
      <c r="U63" s="114">
        <f t="shared" si="8"/>
        <v>0</v>
      </c>
      <c r="V63" s="114">
        <f t="shared" si="9"/>
        <v>2</v>
      </c>
      <c r="W63" s="125" t="str">
        <f t="shared" si="10"/>
        <v/>
      </c>
      <c r="X63" s="125" t="str">
        <f t="shared" si="11"/>
        <v/>
      </c>
      <c r="Y63" s="125" t="str">
        <f t="shared" si="12"/>
        <v/>
      </c>
      <c r="AS63" s="105"/>
      <c r="AT63" s="105"/>
    </row>
    <row r="64" spans="1:51" s="2" customFormat="1" x14ac:dyDescent="0.25">
      <c r="A64" s="2" t="str">
        <f>MTD!C56</f>
        <v>SNB</v>
      </c>
      <c r="B64" s="2" t="str">
        <f>MTD!D56</f>
        <v>Screening &amp; Scaling</v>
      </c>
      <c r="C64" s="2" t="str">
        <f>MTD!E56</f>
        <v>FATMAH ABDULRAHMAN ABDULLAH ASHY</v>
      </c>
      <c r="D64" s="101">
        <f>MTD!F56</f>
        <v>30</v>
      </c>
      <c r="E64" s="101">
        <f>MTD!G56</f>
        <v>15</v>
      </c>
      <c r="F64" s="101">
        <f>MTD!H56</f>
        <v>2</v>
      </c>
      <c r="G64" s="101">
        <f>MTD!I56</f>
        <v>6272.6100000000006</v>
      </c>
      <c r="H64" s="101">
        <f>MTD!J56</f>
        <v>209.08700000000002</v>
      </c>
      <c r="I64" s="101">
        <f>MTD!K56</f>
        <v>3758.9500000000007</v>
      </c>
      <c r="J64" s="101">
        <f>MTD!L56</f>
        <v>2513.66</v>
      </c>
      <c r="K64" s="101">
        <f>MTD!M56</f>
        <v>1404.7620000000009</v>
      </c>
      <c r="L64" s="101">
        <f>MTD!N56</f>
        <v>0</v>
      </c>
      <c r="M64" s="101">
        <f>MTD!P56</f>
        <v>30</v>
      </c>
      <c r="N64" s="101">
        <f>MTD!Q56</f>
        <v>4867.848</v>
      </c>
      <c r="O64" s="101">
        <f>MTD!R56</f>
        <v>162.26159999999999</v>
      </c>
      <c r="P64" s="101">
        <f>MTD!S56</f>
        <v>3049.3839525514222</v>
      </c>
      <c r="Q64" s="101">
        <f>MTD!T56</f>
        <v>1818.4640474485777</v>
      </c>
      <c r="R64" s="101">
        <f>MTD!U56</f>
        <v>0</v>
      </c>
      <c r="S64" s="101">
        <f>MTD!V56</f>
        <v>0</v>
      </c>
      <c r="T64" s="114">
        <f t="shared" si="7"/>
        <v>0</v>
      </c>
      <c r="U64" s="114">
        <f t="shared" si="8"/>
        <v>-4852.848</v>
      </c>
      <c r="V64" s="114">
        <f t="shared" si="9"/>
        <v>-160.26159999999999</v>
      </c>
      <c r="W64" s="125">
        <f t="shared" si="10"/>
        <v>1</v>
      </c>
      <c r="X64" s="125">
        <f t="shared" si="11"/>
        <v>1.288579676275841</v>
      </c>
      <c r="Y64" s="125">
        <f t="shared" si="12"/>
        <v>1.2885796762758412</v>
      </c>
      <c r="AS64" s="105"/>
      <c r="AT64" s="105"/>
    </row>
    <row r="65" spans="1:46" s="2" customFormat="1" x14ac:dyDescent="0.25">
      <c r="A65" s="2" t="str">
        <f>MTD!C57</f>
        <v>SNB</v>
      </c>
      <c r="B65" s="2" t="str">
        <f>MTD!D57</f>
        <v>Dermatology</v>
      </c>
      <c r="C65" s="2" t="str">
        <f>MTD!E57</f>
        <v>Ghada AbdelRahman Elsaid Al Mashad</v>
      </c>
      <c r="D65" s="101">
        <f>MTD!F57</f>
        <v>123</v>
      </c>
      <c r="E65" s="101">
        <f>MTD!G57</f>
        <v>66</v>
      </c>
      <c r="F65" s="101">
        <f>MTD!H57</f>
        <v>38</v>
      </c>
      <c r="G65" s="101">
        <f>MTD!I57</f>
        <v>51956.829999999987</v>
      </c>
      <c r="H65" s="101">
        <f>MTD!J57</f>
        <v>422.41325203252023</v>
      </c>
      <c r="I65" s="101">
        <f>MTD!K57</f>
        <v>50949.999999999993</v>
      </c>
      <c r="J65" s="101">
        <f>MTD!L57</f>
        <v>1006.83</v>
      </c>
      <c r="K65" s="101">
        <f>MTD!M57</f>
        <v>-8891.2700000000095</v>
      </c>
      <c r="L65" s="101">
        <f>MTD!N57</f>
        <v>1484.1</v>
      </c>
      <c r="M65" s="101">
        <f>MTD!P57</f>
        <v>120</v>
      </c>
      <c r="N65" s="101">
        <f>MTD!Q57</f>
        <v>59364</v>
      </c>
      <c r="O65" s="101">
        <f>MTD!R57</f>
        <v>494.7</v>
      </c>
      <c r="P65" s="101">
        <f>MTD!S57</f>
        <v>57526.314154874024</v>
      </c>
      <c r="Q65" s="101">
        <f>MTD!T57</f>
        <v>1837.6858451259759</v>
      </c>
      <c r="R65" s="101">
        <f>MTD!U57</f>
        <v>174</v>
      </c>
      <c r="S65" s="101">
        <f>MTD!V57</f>
        <v>80877.256799999916</v>
      </c>
      <c r="T65" s="114">
        <f t="shared" si="7"/>
        <v>3</v>
      </c>
      <c r="U65" s="114">
        <f t="shared" si="8"/>
        <v>-59298</v>
      </c>
      <c r="V65" s="114">
        <f t="shared" si="9"/>
        <v>-456.7</v>
      </c>
      <c r="W65" s="125">
        <f t="shared" si="10"/>
        <v>1.0249999999999999</v>
      </c>
      <c r="X65" s="125">
        <f t="shared" si="11"/>
        <v>0.87522454686341866</v>
      </c>
      <c r="Y65" s="125">
        <f t="shared" si="12"/>
        <v>0.85387760669601831</v>
      </c>
      <c r="AS65" s="105"/>
      <c r="AT65" s="105"/>
    </row>
    <row r="66" spans="1:46" s="2" customFormat="1" x14ac:dyDescent="0.25">
      <c r="A66" s="2" t="str">
        <f>MTD!C58</f>
        <v>SNB</v>
      </c>
      <c r="B66" s="2" t="str">
        <f>MTD!D58</f>
        <v>Phonatics</v>
      </c>
      <c r="C66" s="2" t="str">
        <f>MTD!E58</f>
        <v>Hend Waleed Mohammed Bahakeem</v>
      </c>
      <c r="D66" s="101">
        <f>MTD!F58</f>
        <v>5</v>
      </c>
      <c r="E66" s="101">
        <f>MTD!G58</f>
        <v>4</v>
      </c>
      <c r="F66" s="101">
        <f>MTD!H58</f>
        <v>11</v>
      </c>
      <c r="G66" s="101">
        <f>MTD!I58</f>
        <v>3614.39</v>
      </c>
      <c r="H66" s="101">
        <f>MTD!J58</f>
        <v>722.87799999999993</v>
      </c>
      <c r="I66" s="101">
        <f>MTD!K58</f>
        <v>458.79</v>
      </c>
      <c r="J66" s="101">
        <f>MTD!L58</f>
        <v>3155.6000000000004</v>
      </c>
      <c r="K66" s="101">
        <f>MTD!M58</f>
        <v>1406.7108421052628</v>
      </c>
      <c r="L66" s="101">
        <f>MTD!N58</f>
        <v>-6181.5016421052633</v>
      </c>
      <c r="M66" s="101">
        <f>MTD!P58</f>
        <v>19</v>
      </c>
      <c r="N66" s="101">
        <f>MTD!Q58</f>
        <v>8389.1808000000001</v>
      </c>
      <c r="O66" s="101">
        <f>MTD!R58</f>
        <v>441.53583157894735</v>
      </c>
      <c r="P66" s="101">
        <f>MTD!S58</f>
        <v>5799.8173827964474</v>
      </c>
      <c r="Q66" s="101">
        <f>MTD!T58</f>
        <v>2589.3634172035527</v>
      </c>
      <c r="R66" s="101">
        <f>MTD!U58</f>
        <v>18</v>
      </c>
      <c r="S66" s="101">
        <f>MTD!V58</f>
        <v>6428.5079999999998</v>
      </c>
      <c r="T66" s="114">
        <f t="shared" si="7"/>
        <v>-14</v>
      </c>
      <c r="U66" s="114">
        <f t="shared" si="8"/>
        <v>-8385.1808000000001</v>
      </c>
      <c r="V66" s="114">
        <f t="shared" si="9"/>
        <v>-430.53583157894735</v>
      </c>
      <c r="W66" s="125">
        <f t="shared" si="10"/>
        <v>0.26315789473684209</v>
      </c>
      <c r="X66" s="125">
        <f t="shared" si="11"/>
        <v>0.43083944501470273</v>
      </c>
      <c r="Y66" s="125">
        <f t="shared" si="12"/>
        <v>1.6371898910558704</v>
      </c>
      <c r="AS66" s="105"/>
      <c r="AT66" s="105"/>
    </row>
    <row r="67" spans="1:46" s="2" customFormat="1" x14ac:dyDescent="0.25">
      <c r="A67" s="2" t="str">
        <f>MTD!C59</f>
        <v>FWZ</v>
      </c>
      <c r="B67" s="2" t="str">
        <f>MTD!D59</f>
        <v>Home Care</v>
      </c>
      <c r="C67" s="2" t="str">
        <f>MTD!E59</f>
        <v>HOME   CARE</v>
      </c>
      <c r="D67" s="101">
        <f>MTD!F59</f>
        <v>5</v>
      </c>
      <c r="E67" s="101">
        <f>MTD!G59</f>
        <v>5</v>
      </c>
      <c r="F67" s="101">
        <f>MTD!H59</f>
        <v>0</v>
      </c>
      <c r="G67" s="101">
        <f>MTD!I59</f>
        <v>9949.99</v>
      </c>
      <c r="H67" s="101">
        <f>MTD!J59</f>
        <v>1989.998</v>
      </c>
      <c r="I67" s="101">
        <f>MTD!K59</f>
        <v>9949.99</v>
      </c>
      <c r="J67" s="101">
        <f>MTD!L59</f>
        <v>0</v>
      </c>
      <c r="K67" s="101">
        <f>MTD!M59</f>
        <v>4161.1900000000005</v>
      </c>
      <c r="L67" s="101">
        <f>MTD!N59</f>
        <v>-5788.8</v>
      </c>
      <c r="M67" s="101">
        <f>MTD!P59</f>
        <v>10</v>
      </c>
      <c r="N67" s="101">
        <f>MTD!Q59</f>
        <v>11577.6</v>
      </c>
      <c r="O67" s="101">
        <f>MTD!R59</f>
        <v>1157.76</v>
      </c>
      <c r="P67" s="101">
        <f>MTD!S59</f>
        <v>11577.6</v>
      </c>
      <c r="Q67" s="101">
        <f>MTD!T59</f>
        <v>0</v>
      </c>
      <c r="R67" s="101">
        <f>MTD!U59</f>
        <v>0</v>
      </c>
      <c r="S67" s="101">
        <f>MTD!V59</f>
        <v>0</v>
      </c>
      <c r="T67" s="114">
        <f t="shared" si="7"/>
        <v>-5</v>
      </c>
      <c r="U67" s="114">
        <f t="shared" si="8"/>
        <v>-11572.6</v>
      </c>
      <c r="V67" s="114">
        <f t="shared" si="9"/>
        <v>-1157.76</v>
      </c>
      <c r="W67" s="125">
        <f t="shared" si="10"/>
        <v>0.5</v>
      </c>
      <c r="X67" s="125">
        <f t="shared" si="11"/>
        <v>0.85941732310668872</v>
      </c>
      <c r="Y67" s="125">
        <f t="shared" si="12"/>
        <v>1.7188346462133777</v>
      </c>
      <c r="AS67" s="105"/>
      <c r="AT67" s="105"/>
    </row>
    <row r="68" spans="1:46" s="2" customFormat="1" x14ac:dyDescent="0.25">
      <c r="A68" s="2" t="str">
        <f>MTD!C60</f>
        <v>FWZ</v>
      </c>
      <c r="B68" s="2" t="str">
        <f>MTD!D60</f>
        <v>Endodontics</v>
      </c>
      <c r="C68" s="2" t="str">
        <f>MTD!E60</f>
        <v>IBRAHEM AHMED SAYED FARAJ</v>
      </c>
      <c r="D68" s="101">
        <f>MTD!F60</f>
        <v>31</v>
      </c>
      <c r="E68" s="101">
        <f>MTD!G60</f>
        <v>30</v>
      </c>
      <c r="F68" s="101">
        <f>MTD!H60</f>
        <v>1</v>
      </c>
      <c r="G68" s="101">
        <f>MTD!I60</f>
        <v>16595</v>
      </c>
      <c r="H68" s="101">
        <f>MTD!J60</f>
        <v>535.32258064516134</v>
      </c>
      <c r="I68" s="101">
        <f>MTD!K60</f>
        <v>14420.7</v>
      </c>
      <c r="J68" s="101">
        <f>MTD!L60</f>
        <v>2174.3000000000002</v>
      </c>
      <c r="K68" s="101">
        <f>MTD!M60</f>
        <v>-7635.4059999999945</v>
      </c>
      <c r="L68" s="101">
        <f>MTD!N60</f>
        <v>5471.3819999999987</v>
      </c>
      <c r="M68" s="101">
        <f>MTD!P60</f>
        <v>24</v>
      </c>
      <c r="N68" s="101">
        <f>MTD!Q60</f>
        <v>18759.023999999998</v>
      </c>
      <c r="O68" s="101">
        <f>MTD!R60</f>
        <v>781.62599999999986</v>
      </c>
      <c r="P68" s="101">
        <f>MTD!S60</f>
        <v>15512.937423580979</v>
      </c>
      <c r="Q68" s="101">
        <f>MTD!T60</f>
        <v>3246.0865764190185</v>
      </c>
      <c r="R68" s="101">
        <f>MTD!U60</f>
        <v>45.36</v>
      </c>
      <c r="S68" s="101">
        <f>MTD!V60</f>
        <v>31133.846399999995</v>
      </c>
      <c r="T68" s="114">
        <f t="shared" si="7"/>
        <v>7</v>
      </c>
      <c r="U68" s="114">
        <f t="shared" si="8"/>
        <v>-18729.023999999998</v>
      </c>
      <c r="V68" s="114">
        <f t="shared" si="9"/>
        <v>-780.62599999999986</v>
      </c>
      <c r="W68" s="125">
        <f t="shared" si="10"/>
        <v>1.2916666666666667</v>
      </c>
      <c r="X68" s="125">
        <f t="shared" si="11"/>
        <v>0.88464090669109452</v>
      </c>
      <c r="Y68" s="125">
        <f t="shared" si="12"/>
        <v>0.68488328259955711</v>
      </c>
      <c r="AS68" s="105"/>
      <c r="AT68" s="105"/>
    </row>
    <row r="69" spans="1:46" s="2" customFormat="1" x14ac:dyDescent="0.25">
      <c r="A69" s="2" t="str">
        <f>MTD!C61</f>
        <v>FWZ</v>
      </c>
      <c r="B69" s="2" t="str">
        <f>MTD!D61</f>
        <v>Internal Medicine</v>
      </c>
      <c r="C69" s="2" t="str">
        <f>MTD!E61</f>
        <v>KHALID ABDUALAZYZ ABULLATTIF ABDUALTEF</v>
      </c>
      <c r="D69" s="101">
        <f>MTD!F61</f>
        <v>43</v>
      </c>
      <c r="E69" s="101">
        <f>MTD!G61</f>
        <v>41</v>
      </c>
      <c r="F69" s="101">
        <f>MTD!H61</f>
        <v>2</v>
      </c>
      <c r="G69" s="101">
        <f>MTD!I61</f>
        <v>15638.7</v>
      </c>
      <c r="H69" s="101">
        <f>MTD!J61</f>
        <v>363.69069767441863</v>
      </c>
      <c r="I69" s="101">
        <f>MTD!K61</f>
        <v>12254.599999999999</v>
      </c>
      <c r="J69" s="101">
        <f>MTD!L61</f>
        <v>3384.1</v>
      </c>
      <c r="K69" s="101">
        <f>MTD!M61</f>
        <v>-822.34907368421045</v>
      </c>
      <c r="L69" s="101">
        <f>MTD!N61</f>
        <v>-12632.898126315789</v>
      </c>
      <c r="M69" s="101">
        <f>MTD!P61</f>
        <v>76</v>
      </c>
      <c r="N69" s="101">
        <f>MTD!Q61</f>
        <v>29093.947200000002</v>
      </c>
      <c r="O69" s="101">
        <f>MTD!R61</f>
        <v>382.81509473684213</v>
      </c>
      <c r="P69" s="101">
        <f>MTD!S61</f>
        <v>24166.320053913594</v>
      </c>
      <c r="Q69" s="101">
        <f>MTD!T61</f>
        <v>4927.6271460864082</v>
      </c>
      <c r="R69" s="101">
        <f>MTD!U61</f>
        <v>81.84</v>
      </c>
      <c r="S69" s="101">
        <f>MTD!V61</f>
        <v>29308.463999999985</v>
      </c>
      <c r="T69" s="114">
        <f t="shared" si="7"/>
        <v>-33</v>
      </c>
      <c r="U69" s="114">
        <f t="shared" si="8"/>
        <v>-29052.947200000002</v>
      </c>
      <c r="V69" s="114">
        <f t="shared" si="9"/>
        <v>-380.81509473684213</v>
      </c>
      <c r="W69" s="125">
        <f t="shared" si="10"/>
        <v>0.56578947368421051</v>
      </c>
      <c r="X69" s="125">
        <f t="shared" si="11"/>
        <v>0.53752417616266246</v>
      </c>
      <c r="Y69" s="125">
        <f t="shared" si="12"/>
        <v>0.95004272996191508</v>
      </c>
      <c r="AS69" s="105"/>
      <c r="AT69" s="105"/>
    </row>
    <row r="70" spans="1:46" s="2" customFormat="1" x14ac:dyDescent="0.25">
      <c r="A70" s="2" t="str">
        <f>MTD!C62</f>
        <v>FWZ</v>
      </c>
      <c r="B70" s="2" t="str">
        <f>MTD!D62</f>
        <v>Pediatrics</v>
      </c>
      <c r="C70" s="2" t="str">
        <f>MTD!E62</f>
        <v>LAMYAA MAHMOUD NASR ELKANANI</v>
      </c>
      <c r="D70" s="101">
        <f>MTD!F62</f>
        <v>85</v>
      </c>
      <c r="E70" s="101">
        <f>MTD!G62</f>
        <v>81</v>
      </c>
      <c r="F70" s="101">
        <f>MTD!H62</f>
        <v>7</v>
      </c>
      <c r="G70" s="101">
        <f>MTD!I62</f>
        <v>22928.799999999999</v>
      </c>
      <c r="H70" s="101">
        <f>MTD!J62</f>
        <v>269.75058823529412</v>
      </c>
      <c r="I70" s="101">
        <f>MTD!K62</f>
        <v>18629.940000000002</v>
      </c>
      <c r="J70" s="101">
        <f>MTD!L62</f>
        <v>4298.8599999999997</v>
      </c>
      <c r="K70" s="101">
        <f>MTD!M62</f>
        <v>-2761.991809523809</v>
      </c>
      <c r="L70" s="101">
        <f>MTD!N62</f>
        <v>6649.3814095238095</v>
      </c>
      <c r="M70" s="101">
        <f>MTD!P62</f>
        <v>63</v>
      </c>
      <c r="N70" s="101">
        <f>MTD!Q62</f>
        <v>19041.410400000001</v>
      </c>
      <c r="O70" s="101">
        <f>MTD!R62</f>
        <v>302.24460952380952</v>
      </c>
      <c r="P70" s="101">
        <f>MTD!S62</f>
        <v>16826.374550747714</v>
      </c>
      <c r="Q70" s="101">
        <f>MTD!T62</f>
        <v>2215.0358492522864</v>
      </c>
      <c r="R70" s="101">
        <f>MTD!U62</f>
        <v>41.76</v>
      </c>
      <c r="S70" s="101">
        <f>MTD!V62</f>
        <v>12370.799999999997</v>
      </c>
      <c r="T70" s="114">
        <f t="shared" si="7"/>
        <v>22</v>
      </c>
      <c r="U70" s="114">
        <f t="shared" si="8"/>
        <v>-18960.410400000001</v>
      </c>
      <c r="V70" s="114">
        <f t="shared" si="9"/>
        <v>-295.24460952380952</v>
      </c>
      <c r="W70" s="125">
        <f t="shared" si="10"/>
        <v>1.3492063492063493</v>
      </c>
      <c r="X70" s="125">
        <f t="shared" si="11"/>
        <v>1.204154498975559</v>
      </c>
      <c r="Y70" s="125">
        <f t="shared" si="12"/>
        <v>0.8924909815936497</v>
      </c>
      <c r="AS70" s="105"/>
      <c r="AT70" s="105"/>
    </row>
    <row r="71" spans="1:46" s="2" customFormat="1" x14ac:dyDescent="0.25">
      <c r="A71" s="2" t="str">
        <f>MTD!C63</f>
        <v>SNB</v>
      </c>
      <c r="B71" s="2" t="str">
        <f>MTD!D63</f>
        <v>Orthopedics</v>
      </c>
      <c r="C71" s="2" t="str">
        <f>MTD!E63</f>
        <v>MAHMOUD ALI ALI ABOHASAN</v>
      </c>
      <c r="D71" s="101">
        <f>MTD!F63</f>
        <v>31</v>
      </c>
      <c r="E71" s="101">
        <f>MTD!G63</f>
        <v>28</v>
      </c>
      <c r="F71" s="101">
        <f>MTD!H63</f>
        <v>7</v>
      </c>
      <c r="G71" s="101">
        <f>MTD!I63</f>
        <v>14572.440000000002</v>
      </c>
      <c r="H71" s="101">
        <f>MTD!J63</f>
        <v>470.07870967741945</v>
      </c>
      <c r="I71" s="101">
        <f>MTD!K63</f>
        <v>9163.5499999999993</v>
      </c>
      <c r="J71" s="101">
        <f>MTD!L63</f>
        <v>5408.8900000000012</v>
      </c>
      <c r="K71" s="101">
        <f>MTD!M63</f>
        <v>2022.8046315789475</v>
      </c>
      <c r="L71" s="101">
        <f>MTD!N63</f>
        <v>-2833.7886315789478</v>
      </c>
      <c r="M71" s="101">
        <f>MTD!P63</f>
        <v>38</v>
      </c>
      <c r="N71" s="101">
        <f>MTD!Q63</f>
        <v>15383.424000000003</v>
      </c>
      <c r="O71" s="101">
        <f>MTD!R63</f>
        <v>404.82694736842114</v>
      </c>
      <c r="P71" s="101">
        <f>MTD!S63</f>
        <v>11696.213669333589</v>
      </c>
      <c r="Q71" s="101">
        <f>MTD!T63</f>
        <v>3687.2103306664139</v>
      </c>
      <c r="R71" s="101">
        <f>MTD!U63</f>
        <v>0</v>
      </c>
      <c r="S71" s="101">
        <f>MTD!V63</f>
        <v>0</v>
      </c>
      <c r="T71" s="114">
        <f t="shared" si="7"/>
        <v>-7</v>
      </c>
      <c r="U71" s="114">
        <f t="shared" si="8"/>
        <v>-15355.424000000003</v>
      </c>
      <c r="V71" s="114">
        <f t="shared" si="9"/>
        <v>-397.82694736842114</v>
      </c>
      <c r="W71" s="125">
        <f t="shared" si="10"/>
        <v>0.81578947368421051</v>
      </c>
      <c r="X71" s="125">
        <f t="shared" si="11"/>
        <v>0.94728195751478994</v>
      </c>
      <c r="Y71" s="125">
        <f t="shared" si="12"/>
        <v>1.1611843350181297</v>
      </c>
      <c r="AS71" s="105"/>
      <c r="AT71" s="105"/>
    </row>
    <row r="72" spans="1:46" s="2" customFormat="1" x14ac:dyDescent="0.25">
      <c r="A72" s="2" t="str">
        <f>MTD!C64</f>
        <v>FWZ</v>
      </c>
      <c r="B72" s="2" t="str">
        <f>MTD!D64</f>
        <v>Oral Surgery</v>
      </c>
      <c r="C72" s="2" t="str">
        <f>MTD!E64</f>
        <v>MENNATALLAH ZAKARIA ZAKARIA ABDELGHAFOUR</v>
      </c>
      <c r="D72" s="101">
        <f>MTD!F64</f>
        <v>39</v>
      </c>
      <c r="E72" s="101">
        <f>MTD!G64</f>
        <v>39</v>
      </c>
      <c r="F72" s="101">
        <f>MTD!H64</f>
        <v>0</v>
      </c>
      <c r="G72" s="101">
        <f>MTD!I64</f>
        <v>24660.25</v>
      </c>
      <c r="H72" s="101">
        <f>MTD!J64</f>
        <v>632.31410256410254</v>
      </c>
      <c r="I72" s="101">
        <f>MTD!K64</f>
        <v>24347.25</v>
      </c>
      <c r="J72" s="101">
        <f>MTD!L64</f>
        <v>313</v>
      </c>
      <c r="K72" s="101">
        <f>MTD!M64</f>
        <v>-4128.3799999999992</v>
      </c>
      <c r="L72" s="101">
        <f>MTD!N64</f>
        <v>-6643.53</v>
      </c>
      <c r="M72" s="101">
        <f>MTD!P64</f>
        <v>48</v>
      </c>
      <c r="N72" s="101">
        <f>MTD!Q64</f>
        <v>35432.159999999996</v>
      </c>
      <c r="O72" s="101">
        <f>MTD!R64</f>
        <v>738.17</v>
      </c>
      <c r="P72" s="101">
        <f>MTD!S64</f>
        <v>33116.083054114657</v>
      </c>
      <c r="Q72" s="101">
        <f>MTD!T64</f>
        <v>2316.0769458853392</v>
      </c>
      <c r="R72" s="101">
        <f>MTD!U64</f>
        <v>42</v>
      </c>
      <c r="S72" s="101">
        <f>MTD!V64</f>
        <v>23838.321599999999</v>
      </c>
      <c r="T72" s="114">
        <f t="shared" si="7"/>
        <v>-9</v>
      </c>
      <c r="U72" s="114">
        <f t="shared" si="8"/>
        <v>-35393.159999999996</v>
      </c>
      <c r="V72" s="114">
        <f t="shared" si="9"/>
        <v>-738.17</v>
      </c>
      <c r="W72" s="125">
        <f t="shared" si="10"/>
        <v>0.8125</v>
      </c>
      <c r="X72" s="125">
        <f t="shared" si="11"/>
        <v>0.69598494700859337</v>
      </c>
      <c r="Y72" s="125">
        <f t="shared" si="12"/>
        <v>0.85659685785673023</v>
      </c>
      <c r="AS72" s="105"/>
      <c r="AT72" s="105"/>
    </row>
    <row r="73" spans="1:46" s="2" customFormat="1" x14ac:dyDescent="0.25">
      <c r="A73" s="2" t="str">
        <f>MTD!C65</f>
        <v>SNB</v>
      </c>
      <c r="B73" s="2" t="str">
        <f>MTD!D65</f>
        <v>Advanced GP</v>
      </c>
      <c r="C73" s="2" t="str">
        <f>MTD!E65</f>
        <v>MOAMEN AHMED MOHAMED MEKAWY</v>
      </c>
      <c r="D73" s="101">
        <f>MTD!F65</f>
        <v>13</v>
      </c>
      <c r="E73" s="101">
        <f>MTD!G65</f>
        <v>7</v>
      </c>
      <c r="F73" s="101">
        <f>MTD!H65</f>
        <v>23</v>
      </c>
      <c r="G73" s="101">
        <f>MTD!I65</f>
        <v>13828.59</v>
      </c>
      <c r="H73" s="101">
        <f>MTD!J65</f>
        <v>1063.7376923076922</v>
      </c>
      <c r="I73" s="101">
        <f>MTD!K65</f>
        <v>6590.4900000000007</v>
      </c>
      <c r="J73" s="101">
        <f>MTD!L65</f>
        <v>7238.1</v>
      </c>
      <c r="K73" s="101">
        <f>MTD!M65</f>
        <v>4935.0596399999995</v>
      </c>
      <c r="L73" s="101">
        <f>MTD!N65</f>
        <v>-5472.9417599999997</v>
      </c>
      <c r="M73" s="101">
        <f>MTD!P65</f>
        <v>21</v>
      </c>
      <c r="N73" s="101">
        <f>MTD!Q65</f>
        <v>14366.47212</v>
      </c>
      <c r="O73" s="101">
        <f>MTD!R65</f>
        <v>684.11771999999996</v>
      </c>
      <c r="P73" s="101">
        <f>MTD!S65</f>
        <v>9238.9520126153657</v>
      </c>
      <c r="Q73" s="101">
        <f>MTD!T65</f>
        <v>5127.5201073846347</v>
      </c>
      <c r="R73" s="101">
        <f>MTD!U65</f>
        <v>31.68</v>
      </c>
      <c r="S73" s="101">
        <f>MTD!V65</f>
        <v>14779.351199999999</v>
      </c>
      <c r="T73" s="114">
        <f t="shared" si="7"/>
        <v>-8</v>
      </c>
      <c r="U73" s="114">
        <f t="shared" si="8"/>
        <v>-14359.47212</v>
      </c>
      <c r="V73" s="114">
        <f t="shared" si="9"/>
        <v>-661.11771999999996</v>
      </c>
      <c r="W73" s="125">
        <f t="shared" si="10"/>
        <v>0.61904761904761907</v>
      </c>
      <c r="X73" s="125">
        <f t="shared" si="11"/>
        <v>0.96255990228448651</v>
      </c>
      <c r="Y73" s="125">
        <f t="shared" si="12"/>
        <v>1.5549044575364781</v>
      </c>
      <c r="AS73" s="105"/>
      <c r="AT73" s="105"/>
    </row>
    <row r="74" spans="1:46" s="2" customFormat="1" x14ac:dyDescent="0.25">
      <c r="A74" s="2" t="str">
        <f>MTD!C66</f>
        <v>SNB</v>
      </c>
      <c r="B74" s="2" t="str">
        <f>MTD!D66</f>
        <v>ER</v>
      </c>
      <c r="C74" s="2" t="str">
        <f>MTD!E66</f>
        <v>MOHAMED ABDELWADOD ABDIN FADUL</v>
      </c>
      <c r="D74" s="101">
        <f>MTD!F66</f>
        <v>35</v>
      </c>
      <c r="E74" s="101">
        <f>MTD!G66</f>
        <v>31</v>
      </c>
      <c r="F74" s="101">
        <f>MTD!H66</f>
        <v>7</v>
      </c>
      <c r="G74" s="101">
        <f>MTD!I66</f>
        <v>12582.470000000001</v>
      </c>
      <c r="H74" s="101">
        <f>MTD!J66</f>
        <v>359.49914285714289</v>
      </c>
      <c r="I74" s="101">
        <f>MTD!K66</f>
        <v>12000.470000000001</v>
      </c>
      <c r="J74" s="101">
        <f>MTD!L66</f>
        <v>582</v>
      </c>
      <c r="K74" s="101">
        <f>MTD!M66</f>
        <v>-546.53105263157931</v>
      </c>
      <c r="L74" s="101">
        <f>MTD!N66</f>
        <v>-1125.3429473684212</v>
      </c>
      <c r="M74" s="101">
        <f>MTD!P66</f>
        <v>38</v>
      </c>
      <c r="N74" s="101">
        <f>MTD!Q66</f>
        <v>14254.344000000001</v>
      </c>
      <c r="O74" s="101">
        <f>MTD!R66</f>
        <v>375.11431578947372</v>
      </c>
      <c r="P74" s="101">
        <f>MTD!S66</f>
        <v>12493.795683604963</v>
      </c>
      <c r="Q74" s="101">
        <f>MTD!T66</f>
        <v>1760.5483163950375</v>
      </c>
      <c r="R74" s="101">
        <f>MTD!U66</f>
        <v>9.6</v>
      </c>
      <c r="S74" s="101">
        <f>MTD!V66</f>
        <v>3767.2176000000009</v>
      </c>
      <c r="T74" s="114">
        <f t="shared" si="7"/>
        <v>-3</v>
      </c>
      <c r="U74" s="114">
        <f t="shared" si="8"/>
        <v>-14223.344000000001</v>
      </c>
      <c r="V74" s="114">
        <f t="shared" si="9"/>
        <v>-368.11431578947372</v>
      </c>
      <c r="W74" s="125">
        <f t="shared" si="10"/>
        <v>0.92105263157894735</v>
      </c>
      <c r="X74" s="125">
        <f t="shared" si="11"/>
        <v>0.88271126331734384</v>
      </c>
      <c r="Y74" s="125">
        <f t="shared" si="12"/>
        <v>0.95837222874454475</v>
      </c>
      <c r="AS74" s="105"/>
      <c r="AT74" s="105"/>
    </row>
    <row r="75" spans="1:46" s="2" customFormat="1" x14ac:dyDescent="0.25">
      <c r="A75" s="2" t="str">
        <f>MTD!C67</f>
        <v>FWZ</v>
      </c>
      <c r="B75" s="2" t="str">
        <f>MTD!D67</f>
        <v>E.N.T.</v>
      </c>
      <c r="C75" s="2" t="str">
        <f>MTD!E67</f>
        <v>Mohamed Mohamed Ibrahim Elkhayat</v>
      </c>
      <c r="D75" s="101">
        <f>MTD!F67</f>
        <v>99</v>
      </c>
      <c r="E75" s="101">
        <f>MTD!G67</f>
        <v>99</v>
      </c>
      <c r="F75" s="101">
        <f>MTD!H67</f>
        <v>0</v>
      </c>
      <c r="G75" s="101">
        <f>MTD!I67</f>
        <v>20060.2</v>
      </c>
      <c r="H75" s="101">
        <f>MTD!J67</f>
        <v>202.62828282828283</v>
      </c>
      <c r="I75" s="101">
        <f>MTD!K67</f>
        <v>18828.45</v>
      </c>
      <c r="J75" s="101">
        <f>MTD!L67</f>
        <v>1231.75</v>
      </c>
      <c r="K75" s="101">
        <f>MTD!M67</f>
        <v>179.95642352941471</v>
      </c>
      <c r="L75" s="101">
        <f>MTD!N67</f>
        <v>6225.1267764705872</v>
      </c>
      <c r="M75" s="101">
        <f>MTD!P67</f>
        <v>68</v>
      </c>
      <c r="N75" s="101">
        <f>MTD!Q67</f>
        <v>13655.116799999998</v>
      </c>
      <c r="O75" s="101">
        <f>MTD!R67</f>
        <v>200.81054117647057</v>
      </c>
      <c r="P75" s="101">
        <f>MTD!S67</f>
        <v>12429.953058523706</v>
      </c>
      <c r="Q75" s="101">
        <f>MTD!T67</f>
        <v>1225.1637414762918</v>
      </c>
      <c r="R75" s="101">
        <f>MTD!U67</f>
        <v>61.68</v>
      </c>
      <c r="S75" s="101">
        <f>MTD!V67</f>
        <v>11088.033600000002</v>
      </c>
      <c r="T75" s="114">
        <f t="shared" si="7"/>
        <v>31</v>
      </c>
      <c r="U75" s="114">
        <f t="shared" si="8"/>
        <v>-13556.116799999998</v>
      </c>
      <c r="V75" s="114">
        <f t="shared" si="9"/>
        <v>-200.81054117647057</v>
      </c>
      <c r="W75" s="125">
        <f t="shared" si="10"/>
        <v>1.4558823529411764</v>
      </c>
      <c r="X75" s="125">
        <f t="shared" si="11"/>
        <v>1.4690610335899876</v>
      </c>
      <c r="Y75" s="125">
        <f t="shared" si="12"/>
        <v>1.0090520230719107</v>
      </c>
      <c r="AS75" s="105"/>
      <c r="AT75" s="105"/>
    </row>
    <row r="76" spans="1:46" s="2" customFormat="1" x14ac:dyDescent="0.25">
      <c r="A76" s="2" t="str">
        <f>MTD!C68</f>
        <v>FWZ</v>
      </c>
      <c r="B76" s="2" t="str">
        <f>MTD!D68</f>
        <v>Urology</v>
      </c>
      <c r="C76" s="2" t="str">
        <f>MTD!E68</f>
        <v>MOHAMMED HASSAN EMAM NASSAR</v>
      </c>
      <c r="D76" s="101">
        <f>MTD!F68</f>
        <v>49</v>
      </c>
      <c r="E76" s="101">
        <f>MTD!G68</f>
        <v>43</v>
      </c>
      <c r="F76" s="101">
        <f>MTD!H68</f>
        <v>0</v>
      </c>
      <c r="G76" s="101">
        <f>MTD!I68</f>
        <v>24604.55</v>
      </c>
      <c r="H76" s="101">
        <f>MTD!J68</f>
        <v>502.13367346938776</v>
      </c>
      <c r="I76" s="101">
        <f>MTD!K68</f>
        <v>23661.53</v>
      </c>
      <c r="J76" s="101">
        <f>MTD!L68</f>
        <v>943.02</v>
      </c>
      <c r="K76" s="101">
        <f>MTD!M68</f>
        <v>1380.4547887323913</v>
      </c>
      <c r="L76" s="101">
        <f>MTD!N68</f>
        <v>-10427.144788732396</v>
      </c>
      <c r="M76" s="101">
        <f>MTD!P68</f>
        <v>71</v>
      </c>
      <c r="N76" s="101">
        <f>MTD!Q68</f>
        <v>33651.240000000005</v>
      </c>
      <c r="O76" s="101">
        <f>MTD!R68</f>
        <v>473.96112676056345</v>
      </c>
      <c r="P76" s="101">
        <f>MTD!S68</f>
        <v>32854.417595791085</v>
      </c>
      <c r="Q76" s="101">
        <f>MTD!T68</f>
        <v>796.82240420892049</v>
      </c>
      <c r="R76" s="101">
        <f>MTD!U68</f>
        <v>69.36</v>
      </c>
      <c r="S76" s="101">
        <f>MTD!V68</f>
        <v>36129.926399999997</v>
      </c>
      <c r="T76" s="114">
        <f t="shared" si="7"/>
        <v>-22</v>
      </c>
      <c r="U76" s="114">
        <f t="shared" si="8"/>
        <v>-33608.240000000005</v>
      </c>
      <c r="V76" s="114">
        <f t="shared" si="9"/>
        <v>-473.96112676056345</v>
      </c>
      <c r="W76" s="125">
        <f t="shared" si="10"/>
        <v>0.6901408450704225</v>
      </c>
      <c r="X76" s="125">
        <f t="shared" si="11"/>
        <v>0.73116324985349712</v>
      </c>
      <c r="Y76" s="125">
        <f t="shared" si="12"/>
        <v>1.0594406273387407</v>
      </c>
      <c r="AS76" s="105"/>
      <c r="AT76" s="105"/>
    </row>
    <row r="77" spans="1:46" s="2" customFormat="1" x14ac:dyDescent="0.25">
      <c r="A77" s="2" t="str">
        <f>MTD!C69</f>
        <v>FWZ</v>
      </c>
      <c r="B77" s="2" t="str">
        <f>MTD!D69</f>
        <v>Internal Medicine</v>
      </c>
      <c r="C77" s="2" t="str">
        <f>MTD!E69</f>
        <v>MONA MAHMOUD ABDULRAHMAN AL AWADI</v>
      </c>
      <c r="D77" s="101">
        <f>MTD!F69</f>
        <v>15</v>
      </c>
      <c r="E77" s="101">
        <f>MTD!G69</f>
        <v>14</v>
      </c>
      <c r="F77" s="101">
        <f>MTD!H69</f>
        <v>0</v>
      </c>
      <c r="G77" s="101">
        <f>MTD!I69</f>
        <v>4865.5</v>
      </c>
      <c r="H77" s="101">
        <f>MTD!J69</f>
        <v>324.36666666666667</v>
      </c>
      <c r="I77" s="101">
        <f>MTD!K69</f>
        <v>4793.5</v>
      </c>
      <c r="J77" s="101">
        <f>MTD!L69</f>
        <v>72</v>
      </c>
      <c r="K77" s="101">
        <f>MTD!M69</f>
        <v>-516.9301470588232</v>
      </c>
      <c r="L77" s="101">
        <f>MTD!N69</f>
        <v>-6817.7448529411758</v>
      </c>
      <c r="M77" s="101">
        <f>MTD!P69</f>
        <v>34</v>
      </c>
      <c r="N77" s="101">
        <f>MTD!Q69</f>
        <v>12200.174999999999</v>
      </c>
      <c r="O77" s="101">
        <f>MTD!R69</f>
        <v>358.82867647058822</v>
      </c>
      <c r="P77" s="101">
        <f>MTD!S69</f>
        <v>11433.504954163</v>
      </c>
      <c r="Q77" s="101">
        <f>MTD!T69</f>
        <v>766.67004583699963</v>
      </c>
      <c r="R77" s="101">
        <f>MTD!U69</f>
        <v>41.28</v>
      </c>
      <c r="S77" s="101">
        <f>MTD!V69</f>
        <v>12541.665600000015</v>
      </c>
      <c r="T77" s="114">
        <f t="shared" si="7"/>
        <v>-19</v>
      </c>
      <c r="U77" s="114">
        <f t="shared" si="8"/>
        <v>-12186.174999999999</v>
      </c>
      <c r="V77" s="114">
        <f t="shared" si="9"/>
        <v>-358.82867647058822</v>
      </c>
      <c r="W77" s="125">
        <f t="shared" si="10"/>
        <v>0.44117647058823528</v>
      </c>
      <c r="X77" s="125">
        <f t="shared" si="11"/>
        <v>0.39880575483548392</v>
      </c>
      <c r="Y77" s="125">
        <f t="shared" si="12"/>
        <v>0.90395971096043026</v>
      </c>
      <c r="AS77" s="105"/>
      <c r="AT77" s="105"/>
    </row>
    <row r="78" spans="1:46" s="2" customFormat="1" x14ac:dyDescent="0.25">
      <c r="A78" s="2" t="str">
        <f>MTD!C70</f>
        <v>FWZ</v>
      </c>
      <c r="B78" s="2" t="str">
        <f>MTD!D70</f>
        <v>OBE &amp; GYN</v>
      </c>
      <c r="C78" s="2" t="str">
        <f>MTD!E70</f>
        <v>NABILA TAHA ALI SAFAN</v>
      </c>
      <c r="D78" s="101">
        <f>MTD!F70</f>
        <v>60</v>
      </c>
      <c r="E78" s="101">
        <f>MTD!G70</f>
        <v>54</v>
      </c>
      <c r="F78" s="101">
        <f>MTD!H70</f>
        <v>7</v>
      </c>
      <c r="G78" s="101">
        <f>MTD!I70</f>
        <v>20513.45</v>
      </c>
      <c r="H78" s="101">
        <f>MTD!J70</f>
        <v>341.89083333333332</v>
      </c>
      <c r="I78" s="101">
        <f>MTD!K70</f>
        <v>19798.22</v>
      </c>
      <c r="J78" s="101">
        <f>MTD!L70</f>
        <v>715.23</v>
      </c>
      <c r="K78" s="101">
        <f>MTD!M70</f>
        <v>-6178.9163448275831</v>
      </c>
      <c r="L78" s="101">
        <f>MTD!N70</f>
        <v>889.74554482758606</v>
      </c>
      <c r="M78" s="101">
        <f>MTD!P70</f>
        <v>58</v>
      </c>
      <c r="N78" s="101">
        <f>MTD!Q70</f>
        <v>25802.620799999997</v>
      </c>
      <c r="O78" s="101">
        <f>MTD!R70</f>
        <v>444.87277241379303</v>
      </c>
      <c r="P78" s="101">
        <f>MTD!S70</f>
        <v>24848.173912569677</v>
      </c>
      <c r="Q78" s="101">
        <f>MTD!T70</f>
        <v>954.4468874303202</v>
      </c>
      <c r="R78" s="101">
        <f>MTD!U70</f>
        <v>75.36</v>
      </c>
      <c r="S78" s="101">
        <f>MTD!V70</f>
        <v>29317.9872</v>
      </c>
      <c r="T78" s="114">
        <f t="shared" si="7"/>
        <v>2</v>
      </c>
      <c r="U78" s="114">
        <f t="shared" si="8"/>
        <v>-25748.620799999997</v>
      </c>
      <c r="V78" s="114">
        <f t="shared" si="9"/>
        <v>-437.87277241379303</v>
      </c>
      <c r="W78" s="125">
        <f t="shared" si="10"/>
        <v>1.0344827586206897</v>
      </c>
      <c r="X78" s="125">
        <f t="shared" si="11"/>
        <v>0.79501420258828914</v>
      </c>
      <c r="Y78" s="125">
        <f t="shared" si="12"/>
        <v>0.76851372916867944</v>
      </c>
      <c r="AS78" s="105"/>
      <c r="AT78" s="105"/>
    </row>
    <row r="79" spans="1:46" s="2" customFormat="1" x14ac:dyDescent="0.25">
      <c r="A79" s="2" t="str">
        <f>MTD!C71</f>
        <v>SNB</v>
      </c>
      <c r="B79" s="2" t="str">
        <f>MTD!D71</f>
        <v>Advanced GP</v>
      </c>
      <c r="C79" s="2" t="str">
        <f>MTD!E71</f>
        <v>NAGLAA ABDELMONEIM REHIM BEKHEET</v>
      </c>
      <c r="D79" s="101">
        <f>MTD!F71</f>
        <v>0</v>
      </c>
      <c r="E79" s="101">
        <f>MTD!G71</f>
        <v>0</v>
      </c>
      <c r="F79" s="101">
        <f>MTD!H71</f>
        <v>0</v>
      </c>
      <c r="G79" s="101">
        <f>MTD!I71</f>
        <v>0</v>
      </c>
      <c r="H79" s="101">
        <f>MTD!J71</f>
        <v>0</v>
      </c>
      <c r="I79" s="101">
        <f>MTD!K71</f>
        <v>0</v>
      </c>
      <c r="J79" s="101">
        <f>MTD!L71</f>
        <v>0</v>
      </c>
      <c r="K79" s="101">
        <f>MTD!M71</f>
        <v>0</v>
      </c>
      <c r="L79" s="101">
        <f>MTD!N71</f>
        <v>-10587.743999999999</v>
      </c>
      <c r="M79" s="101">
        <f>MTD!P71</f>
        <v>14</v>
      </c>
      <c r="N79" s="101">
        <f>MTD!Q71</f>
        <v>10587.743999999999</v>
      </c>
      <c r="O79" s="101">
        <f>MTD!R71</f>
        <v>756.26742857142847</v>
      </c>
      <c r="P79" s="101">
        <f>MTD!S71</f>
        <v>7596.6918251584366</v>
      </c>
      <c r="Q79" s="101">
        <f>MTD!T71</f>
        <v>2991.0521748415622</v>
      </c>
      <c r="R79" s="101">
        <f>MTD!U71</f>
        <v>0</v>
      </c>
      <c r="S79" s="101">
        <f>MTD!V71</f>
        <v>0</v>
      </c>
      <c r="T79" s="114">
        <f t="shared" si="7"/>
        <v>-14</v>
      </c>
      <c r="U79" s="114">
        <f t="shared" si="8"/>
        <v>-10587.743999999999</v>
      </c>
      <c r="V79" s="114">
        <f t="shared" si="9"/>
        <v>-756.26742857142847</v>
      </c>
      <c r="W79" s="125">
        <f t="shared" si="10"/>
        <v>0</v>
      </c>
      <c r="X79" s="125">
        <f t="shared" si="11"/>
        <v>0</v>
      </c>
      <c r="Y79" s="125">
        <f t="shared" si="12"/>
        <v>0</v>
      </c>
      <c r="AS79" s="105"/>
      <c r="AT79" s="105"/>
    </row>
    <row r="80" spans="1:46" s="2" customFormat="1" x14ac:dyDescent="0.25">
      <c r="A80" s="2" t="str">
        <f>MTD!C72</f>
        <v>SNB</v>
      </c>
      <c r="B80" s="2" t="str">
        <f>MTD!D72</f>
        <v>Prosthodontic</v>
      </c>
      <c r="C80" s="2" t="str">
        <f>MTD!E72</f>
        <v>NUHA ABUBAKER ABDULLAH ALKAFF</v>
      </c>
      <c r="D80" s="101">
        <f>MTD!F72</f>
        <v>7</v>
      </c>
      <c r="E80" s="101">
        <f>MTD!G72</f>
        <v>6</v>
      </c>
      <c r="F80" s="101">
        <f>MTD!H72</f>
        <v>5</v>
      </c>
      <c r="G80" s="101">
        <f>MTD!I72</f>
        <v>2660.8400000000011</v>
      </c>
      <c r="H80" s="101">
        <f>MTD!J72</f>
        <v>380.12000000000018</v>
      </c>
      <c r="I80" s="101">
        <f>MTD!K72</f>
        <v>2578.0400000000009</v>
      </c>
      <c r="J80" s="101">
        <f>MTD!L72</f>
        <v>82.8</v>
      </c>
      <c r="K80" s="101">
        <f>MTD!M72</f>
        <v>-2604.0215384615376</v>
      </c>
      <c r="L80" s="101">
        <f>MTD!N72</f>
        <v>-4512.7384615384617</v>
      </c>
      <c r="M80" s="101">
        <f>MTD!P72</f>
        <v>13</v>
      </c>
      <c r="N80" s="101">
        <f>MTD!Q72</f>
        <v>9777.6</v>
      </c>
      <c r="O80" s="101">
        <f>MTD!R72</f>
        <v>752.12307692307695</v>
      </c>
      <c r="P80" s="101">
        <f>MTD!S72</f>
        <v>7938.3508450266527</v>
      </c>
      <c r="Q80" s="101">
        <f>MTD!T72</f>
        <v>1839.2491549733477</v>
      </c>
      <c r="R80" s="101">
        <f>MTD!U72</f>
        <v>0</v>
      </c>
      <c r="S80" s="101">
        <f>MTD!V72</f>
        <v>0</v>
      </c>
      <c r="T80" s="114">
        <f t="shared" si="7"/>
        <v>-6</v>
      </c>
      <c r="U80" s="114">
        <f t="shared" si="8"/>
        <v>-9771.6</v>
      </c>
      <c r="V80" s="114">
        <f t="shared" si="9"/>
        <v>-747.12307692307695</v>
      </c>
      <c r="W80" s="125">
        <f t="shared" si="10"/>
        <v>0.53846153846153844</v>
      </c>
      <c r="X80" s="125">
        <f t="shared" si="11"/>
        <v>0.27213631156930135</v>
      </c>
      <c r="Y80" s="125">
        <f t="shared" si="12"/>
        <v>0.50539600720013111</v>
      </c>
      <c r="AS80" s="105"/>
      <c r="AT80" s="105"/>
    </row>
    <row r="81" spans="1:46" s="2" customFormat="1" x14ac:dyDescent="0.25">
      <c r="A81" s="2" t="str">
        <f>MTD!C73</f>
        <v>FWZ</v>
      </c>
      <c r="B81" s="2" t="str">
        <f>MTD!D73</f>
        <v>General Surgery</v>
      </c>
      <c r="C81" s="2" t="str">
        <f>MTD!E73</f>
        <v>OSAMA AHMED BADAWY MOAWAD</v>
      </c>
      <c r="D81" s="101">
        <f>MTD!F73</f>
        <v>32</v>
      </c>
      <c r="E81" s="101">
        <f>MTD!G73</f>
        <v>29</v>
      </c>
      <c r="F81" s="101">
        <f>MTD!H73</f>
        <v>1</v>
      </c>
      <c r="G81" s="101">
        <f>MTD!I73</f>
        <v>5568.5</v>
      </c>
      <c r="H81" s="101">
        <f>MTD!J73</f>
        <v>174.015625</v>
      </c>
      <c r="I81" s="101">
        <f>MTD!K73</f>
        <v>5377.1</v>
      </c>
      <c r="J81" s="101">
        <f>MTD!L73</f>
        <v>191.4</v>
      </c>
      <c r="K81" s="101">
        <f>MTD!M73</f>
        <v>-15013.025661538461</v>
      </c>
      <c r="L81" s="101">
        <f>MTD!N73</f>
        <v>-4502.2087384615379</v>
      </c>
      <c r="M81" s="101">
        <f>MTD!P73</f>
        <v>39</v>
      </c>
      <c r="N81" s="101">
        <f>MTD!Q73</f>
        <v>25083.734399999998</v>
      </c>
      <c r="O81" s="101">
        <f>MTD!R73</f>
        <v>643.17267692307689</v>
      </c>
      <c r="P81" s="101">
        <f>MTD!S73</f>
        <v>24596.052713336969</v>
      </c>
      <c r="Q81" s="101">
        <f>MTD!T73</f>
        <v>487.68168666302881</v>
      </c>
      <c r="R81" s="101">
        <f>MTD!U73</f>
        <v>33.119999999999997</v>
      </c>
      <c r="S81" s="101">
        <f>MTD!V73</f>
        <v>9340.98</v>
      </c>
      <c r="T81" s="114">
        <f t="shared" si="7"/>
        <v>-7</v>
      </c>
      <c r="U81" s="114">
        <f t="shared" si="8"/>
        <v>-25054.734399999998</v>
      </c>
      <c r="V81" s="114">
        <f t="shared" si="9"/>
        <v>-642.17267692307689</v>
      </c>
      <c r="W81" s="125">
        <f t="shared" si="10"/>
        <v>0.82051282051282048</v>
      </c>
      <c r="X81" s="125">
        <f t="shared" si="11"/>
        <v>0.22199645041688851</v>
      </c>
      <c r="Y81" s="125">
        <f t="shared" si="12"/>
        <v>0.27055817394558285</v>
      </c>
      <c r="AS81" s="105"/>
      <c r="AT81" s="105"/>
    </row>
    <row r="82" spans="1:46" s="2" customFormat="1" x14ac:dyDescent="0.25">
      <c r="A82" s="2" t="str">
        <f>MTD!C74</f>
        <v>SNB</v>
      </c>
      <c r="B82" s="2" t="str">
        <f>MTD!D74</f>
        <v>ER</v>
      </c>
      <c r="C82" s="2" t="str">
        <f>MTD!E74</f>
        <v>Rabab Masoud AbdelWahed</v>
      </c>
      <c r="D82" s="101">
        <f>MTD!F74</f>
        <v>48</v>
      </c>
      <c r="E82" s="101">
        <f>MTD!G74</f>
        <v>48</v>
      </c>
      <c r="F82" s="101">
        <f>MTD!H74</f>
        <v>2</v>
      </c>
      <c r="G82" s="101">
        <f>MTD!I74</f>
        <v>16080.390000000001</v>
      </c>
      <c r="H82" s="101">
        <f>MTD!J74</f>
        <v>335.00812500000001</v>
      </c>
      <c r="I82" s="101">
        <f>MTD!K74</f>
        <v>15120.180000000002</v>
      </c>
      <c r="J82" s="101">
        <f>MTD!L74</f>
        <v>960.20999999999992</v>
      </c>
      <c r="K82" s="101">
        <f>MTD!M74</f>
        <v>-1008.9923999999992</v>
      </c>
      <c r="L82" s="101">
        <f>MTD!N74</f>
        <v>7476.6048000000001</v>
      </c>
      <c r="M82" s="101">
        <f>MTD!P74</f>
        <v>27</v>
      </c>
      <c r="N82" s="101">
        <f>MTD!Q74</f>
        <v>9612.7775999999994</v>
      </c>
      <c r="O82" s="101">
        <f>MTD!R74</f>
        <v>356.02879999999999</v>
      </c>
      <c r="P82" s="101">
        <f>MTD!S74</f>
        <v>7977.3503495160749</v>
      </c>
      <c r="Q82" s="101">
        <f>MTD!T74</f>
        <v>1635.4272504839246</v>
      </c>
      <c r="R82" s="101">
        <f>MTD!U74</f>
        <v>28.56</v>
      </c>
      <c r="S82" s="101">
        <f>MTD!V74</f>
        <v>9341.5008000000071</v>
      </c>
      <c r="T82" s="114">
        <f t="shared" si="7"/>
        <v>21</v>
      </c>
      <c r="U82" s="114">
        <f t="shared" si="8"/>
        <v>-9564.7775999999994</v>
      </c>
      <c r="V82" s="114">
        <f t="shared" si="9"/>
        <v>-354.02879999999999</v>
      </c>
      <c r="W82" s="125">
        <f t="shared" si="10"/>
        <v>1.7777777777777777</v>
      </c>
      <c r="X82" s="125">
        <f t="shared" si="11"/>
        <v>1.6728141094203617</v>
      </c>
      <c r="Y82" s="125">
        <f t="shared" si="12"/>
        <v>0.94095793654895343</v>
      </c>
      <c r="Z82" s="101"/>
      <c r="AA82" s="101"/>
      <c r="AS82" s="105"/>
      <c r="AT82" s="105"/>
    </row>
    <row r="83" spans="1:46" s="2" customFormat="1" x14ac:dyDescent="0.25">
      <c r="A83" s="2" t="str">
        <f>MTD!C75</f>
        <v>SNB</v>
      </c>
      <c r="B83" s="2" t="str">
        <f>MTD!D75</f>
        <v>Pedodontics</v>
      </c>
      <c r="C83" s="2" t="str">
        <f>MTD!E75</f>
        <v>Raed Shabaan El Sayed Ali</v>
      </c>
      <c r="D83" s="101">
        <f>MTD!F75</f>
        <v>31</v>
      </c>
      <c r="E83" s="101">
        <f>MTD!G75</f>
        <v>25</v>
      </c>
      <c r="F83" s="101">
        <f>MTD!H75</f>
        <v>7</v>
      </c>
      <c r="G83" s="101">
        <f>MTD!I75</f>
        <v>12259.270000000004</v>
      </c>
      <c r="H83" s="101">
        <f>MTD!J75</f>
        <v>395.46032258064531</v>
      </c>
      <c r="I83" s="101">
        <f>MTD!K75</f>
        <v>10542.280000000002</v>
      </c>
      <c r="J83" s="101">
        <f>MTD!L75</f>
        <v>1716.99</v>
      </c>
      <c r="K83" s="101">
        <f>MTD!M75</f>
        <v>-298.29766511627537</v>
      </c>
      <c r="L83" s="101">
        <f>MTD!N75</f>
        <v>-4860.9939348837215</v>
      </c>
      <c r="M83" s="101">
        <f>MTD!P75</f>
        <v>43</v>
      </c>
      <c r="N83" s="101">
        <f>MTD!Q75</f>
        <v>17418.561600000001</v>
      </c>
      <c r="O83" s="101">
        <f>MTD!R75</f>
        <v>405.08282790697677</v>
      </c>
      <c r="P83" s="101">
        <f>MTD!S75</f>
        <v>14779.357988585745</v>
      </c>
      <c r="Q83" s="101">
        <f>MTD!T75</f>
        <v>2639.2036114142556</v>
      </c>
      <c r="R83" s="101">
        <f>MTD!U75</f>
        <v>30</v>
      </c>
      <c r="S83" s="101">
        <f>MTD!V75</f>
        <v>10844.995199999996</v>
      </c>
      <c r="T83" s="114">
        <f t="shared" si="7"/>
        <v>-12</v>
      </c>
      <c r="U83" s="114">
        <f t="shared" si="8"/>
        <v>-17393.561600000001</v>
      </c>
      <c r="V83" s="114">
        <f t="shared" si="9"/>
        <v>-398.08282790697677</v>
      </c>
      <c r="W83" s="125">
        <f t="shared" si="10"/>
        <v>0.72093023255813948</v>
      </c>
      <c r="X83" s="125">
        <f t="shared" si="11"/>
        <v>0.70380495712114388</v>
      </c>
      <c r="Y83" s="125">
        <f t="shared" si="12"/>
        <v>0.97624558568416731</v>
      </c>
      <c r="Z83" s="101"/>
      <c r="AA83" s="101"/>
      <c r="AS83" s="105"/>
      <c r="AT83" s="105"/>
    </row>
    <row r="84" spans="1:46" s="2" customFormat="1" x14ac:dyDescent="0.25">
      <c r="A84" s="2" t="str">
        <f>MTD!C76</f>
        <v>SNB</v>
      </c>
      <c r="B84" s="2" t="str">
        <f>MTD!D76</f>
        <v>Advanced GP</v>
      </c>
      <c r="C84" s="2" t="str">
        <f>MTD!E76</f>
        <v>Safa El said</v>
      </c>
      <c r="D84" s="101">
        <f>MTD!F76</f>
        <v>16</v>
      </c>
      <c r="E84" s="101">
        <f>MTD!G76</f>
        <v>7</v>
      </c>
      <c r="F84" s="101">
        <f>MTD!H76</f>
        <v>28</v>
      </c>
      <c r="G84" s="101">
        <f>MTD!I76</f>
        <v>11385.650000000001</v>
      </c>
      <c r="H84" s="101">
        <f>MTD!J76</f>
        <v>711.60312500000009</v>
      </c>
      <c r="I84" s="101">
        <f>MTD!K76</f>
        <v>9504.94</v>
      </c>
      <c r="J84" s="101">
        <f>MTD!L76</f>
        <v>1880.71</v>
      </c>
      <c r="K84" s="101">
        <f>MTD!M76</f>
        <v>1862.7782580645162</v>
      </c>
      <c r="L84" s="101">
        <f>MTD!N76</f>
        <v>-8927.6922580645169</v>
      </c>
      <c r="M84" s="101">
        <f>MTD!P76</f>
        <v>31</v>
      </c>
      <c r="N84" s="101">
        <f>MTD!Q76</f>
        <v>18450.564000000002</v>
      </c>
      <c r="O84" s="101">
        <f>MTD!R76</f>
        <v>595.17948387096783</v>
      </c>
      <c r="P84" s="101">
        <f>MTD!S76</f>
        <v>11747.818178827411</v>
      </c>
      <c r="Q84" s="101">
        <f>MTD!T76</f>
        <v>6702.7458211725916</v>
      </c>
      <c r="R84" s="101">
        <f>MTD!U76</f>
        <v>44.64</v>
      </c>
      <c r="S84" s="101">
        <f>MTD!V76</f>
        <v>21494.848800000014</v>
      </c>
      <c r="T84" s="114">
        <f t="shared" si="7"/>
        <v>-15</v>
      </c>
      <c r="U84" s="114">
        <f t="shared" si="8"/>
        <v>-18443.564000000002</v>
      </c>
      <c r="V84" s="114">
        <f t="shared" si="9"/>
        <v>-567.17948387096783</v>
      </c>
      <c r="W84" s="125">
        <f t="shared" si="10"/>
        <v>0.5161290322580645</v>
      </c>
      <c r="X84" s="125">
        <f t="shared" si="11"/>
        <v>0.61708953720872706</v>
      </c>
      <c r="Y84" s="125">
        <f t="shared" si="12"/>
        <v>1.1956109783419087</v>
      </c>
      <c r="Z84" s="101"/>
      <c r="AA84" s="101"/>
      <c r="AS84" s="105"/>
      <c r="AT84" s="105"/>
    </row>
    <row r="85" spans="1:46" s="2" customFormat="1" x14ac:dyDescent="0.25">
      <c r="A85" s="2" t="str">
        <f>MTD!C77</f>
        <v>SNB</v>
      </c>
      <c r="B85" s="2" t="str">
        <f>MTD!D77</f>
        <v>Pediatrics</v>
      </c>
      <c r="C85" s="2" t="str">
        <f>MTD!E77</f>
        <v>Samah Mohamed Megahed</v>
      </c>
      <c r="D85" s="101">
        <f>MTD!F77</f>
        <v>70</v>
      </c>
      <c r="E85" s="101">
        <f>MTD!G77</f>
        <v>53</v>
      </c>
      <c r="F85" s="101">
        <f>MTD!H77</f>
        <v>23</v>
      </c>
      <c r="G85" s="101">
        <f>MTD!I77</f>
        <v>25734.169999999976</v>
      </c>
      <c r="H85" s="101">
        <f>MTD!J77</f>
        <v>367.63099999999969</v>
      </c>
      <c r="I85" s="101">
        <f>MTD!K77</f>
        <v>20372.359999999979</v>
      </c>
      <c r="J85" s="101">
        <f>MTD!L77</f>
        <v>5361.81</v>
      </c>
      <c r="K85" s="101">
        <f>MTD!M77</f>
        <v>-1700.625294117669</v>
      </c>
      <c r="L85" s="101">
        <f>MTD!N77</f>
        <v>7446.5872941176467</v>
      </c>
      <c r="M85" s="101">
        <f>MTD!P77</f>
        <v>51</v>
      </c>
      <c r="N85" s="101">
        <f>MTD!Q77</f>
        <v>19988.207999999999</v>
      </c>
      <c r="O85" s="101">
        <f>MTD!R77</f>
        <v>391.92564705882353</v>
      </c>
      <c r="P85" s="101">
        <f>MTD!S77</f>
        <v>15837.146252895998</v>
      </c>
      <c r="Q85" s="101">
        <f>MTD!T77</f>
        <v>4151.0617471040005</v>
      </c>
      <c r="R85" s="101">
        <f>MTD!U77</f>
        <v>0</v>
      </c>
      <c r="S85" s="101">
        <f>MTD!V77</f>
        <v>0</v>
      </c>
      <c r="T85" s="114">
        <f t="shared" si="7"/>
        <v>19</v>
      </c>
      <c r="U85" s="114">
        <f t="shared" si="8"/>
        <v>-19935.207999999999</v>
      </c>
      <c r="V85" s="114">
        <f t="shared" si="9"/>
        <v>-368.92564705882353</v>
      </c>
      <c r="W85" s="125">
        <f t="shared" si="10"/>
        <v>1.3725490196078431</v>
      </c>
      <c r="X85" s="125">
        <f t="shared" si="11"/>
        <v>1.2874675908915887</v>
      </c>
      <c r="Y85" s="125">
        <f t="shared" si="12"/>
        <v>0.93801210193530027</v>
      </c>
      <c r="Z85" s="101"/>
      <c r="AA85" s="101"/>
      <c r="AS85" s="105"/>
      <c r="AT85" s="105"/>
    </row>
    <row r="86" spans="1:46" s="2" customFormat="1" x14ac:dyDescent="0.25">
      <c r="A86" s="2" t="str">
        <f>MTD!C78</f>
        <v>FWZ</v>
      </c>
      <c r="B86" s="2" t="str">
        <f>MTD!D78</f>
        <v>Pedodontics</v>
      </c>
      <c r="C86" s="2" t="str">
        <f>MTD!E78</f>
        <v>SHAIMAA ATTIA ABOUOUF NEGM</v>
      </c>
      <c r="D86" s="101">
        <f>MTD!F78</f>
        <v>27</v>
      </c>
      <c r="E86" s="101">
        <f>MTD!G78</f>
        <v>23</v>
      </c>
      <c r="F86" s="101">
        <f>MTD!H78</f>
        <v>0</v>
      </c>
      <c r="G86" s="101">
        <f>MTD!I78</f>
        <v>9967.5</v>
      </c>
      <c r="H86" s="101">
        <f>MTD!J78</f>
        <v>369.16666666666669</v>
      </c>
      <c r="I86" s="101">
        <f>MTD!K78</f>
        <v>8239.5</v>
      </c>
      <c r="J86" s="101">
        <f>MTD!L78</f>
        <v>1728</v>
      </c>
      <c r="K86" s="101">
        <f>MTD!M78</f>
        <v>-1067.49936</v>
      </c>
      <c r="L86" s="101">
        <f>MTD!N78</f>
        <v>817.40736000000004</v>
      </c>
      <c r="M86" s="101">
        <f>MTD!P78</f>
        <v>25</v>
      </c>
      <c r="N86" s="101">
        <f>MTD!Q78</f>
        <v>10217.592000000001</v>
      </c>
      <c r="O86" s="101">
        <f>MTD!R78</f>
        <v>408.70368000000002</v>
      </c>
      <c r="P86" s="101">
        <f>MTD!S78</f>
        <v>8149.3029768061906</v>
      </c>
      <c r="Q86" s="101">
        <f>MTD!T78</f>
        <v>2068.28902319381</v>
      </c>
      <c r="R86" s="101">
        <f>MTD!U78</f>
        <v>0</v>
      </c>
      <c r="S86" s="101">
        <f>MTD!V78</f>
        <v>0</v>
      </c>
      <c r="T86" s="114">
        <f t="shared" si="7"/>
        <v>2</v>
      </c>
      <c r="U86" s="114">
        <f t="shared" si="8"/>
        <v>-10194.592000000001</v>
      </c>
      <c r="V86" s="114">
        <f t="shared" si="9"/>
        <v>-408.70368000000002</v>
      </c>
      <c r="W86" s="125">
        <f t="shared" si="10"/>
        <v>1.08</v>
      </c>
      <c r="X86" s="125">
        <f t="shared" si="11"/>
        <v>0.97552339142138378</v>
      </c>
      <c r="Y86" s="125">
        <f t="shared" si="12"/>
        <v>0.90326239946424425</v>
      </c>
      <c r="Z86" s="101"/>
      <c r="AA86" s="101"/>
      <c r="AS86" s="105"/>
      <c r="AT86" s="105"/>
    </row>
    <row r="87" spans="1:46" s="2" customFormat="1" x14ac:dyDescent="0.25">
      <c r="A87" s="2" t="str">
        <f>MTD!C79</f>
        <v>FWZ</v>
      </c>
      <c r="B87" s="2" t="str">
        <f>MTD!D79</f>
        <v>ER</v>
      </c>
      <c r="C87" s="2" t="str">
        <f>MTD!E79</f>
        <v>SHERIFAY ABDUAEMED  TAHER</v>
      </c>
      <c r="D87" s="101">
        <f>MTD!F79</f>
        <v>60</v>
      </c>
      <c r="E87" s="101">
        <f>MTD!G79</f>
        <v>60</v>
      </c>
      <c r="F87" s="101">
        <f>MTD!H79</f>
        <v>4</v>
      </c>
      <c r="G87" s="101">
        <f>MTD!I79</f>
        <v>18995</v>
      </c>
      <c r="H87" s="101">
        <f>MTD!J79</f>
        <v>316.58333333333331</v>
      </c>
      <c r="I87" s="101">
        <f>MTD!K79</f>
        <v>18410.45</v>
      </c>
      <c r="J87" s="101">
        <f>MTD!L79</f>
        <v>584.55000000000007</v>
      </c>
      <c r="K87" s="101">
        <f>MTD!M79</f>
        <v>1598.0812903225808</v>
      </c>
      <c r="L87" s="101">
        <f>MTD!N79</f>
        <v>8408.5107096774191</v>
      </c>
      <c r="M87" s="101">
        <f>MTD!P79</f>
        <v>31</v>
      </c>
      <c r="N87" s="101">
        <f>MTD!Q79</f>
        <v>8988.4079999999994</v>
      </c>
      <c r="O87" s="101">
        <f>MTD!R79</f>
        <v>289.9486451612903</v>
      </c>
      <c r="P87" s="101">
        <f>MTD!S79</f>
        <v>8457.400896144065</v>
      </c>
      <c r="Q87" s="101">
        <f>MTD!T79</f>
        <v>531.00710385593447</v>
      </c>
      <c r="R87" s="101">
        <f>MTD!U79</f>
        <v>0</v>
      </c>
      <c r="S87" s="101">
        <f>MTD!V79</f>
        <v>0</v>
      </c>
      <c r="T87" s="114">
        <f t="shared" si="7"/>
        <v>29</v>
      </c>
      <c r="U87" s="114">
        <f t="shared" si="8"/>
        <v>-8928.4079999999994</v>
      </c>
      <c r="V87" s="114">
        <f t="shared" si="9"/>
        <v>-285.9486451612903</v>
      </c>
      <c r="W87" s="125">
        <f t="shared" si="10"/>
        <v>1.935483870967742</v>
      </c>
      <c r="X87" s="125">
        <f t="shared" si="11"/>
        <v>2.1132774569200685</v>
      </c>
      <c r="Y87" s="125">
        <f t="shared" si="12"/>
        <v>1.091860019408702</v>
      </c>
      <c r="Z87" s="101"/>
      <c r="AA87" s="101"/>
      <c r="AS87" s="105"/>
      <c r="AT87" s="105"/>
    </row>
    <row r="88" spans="1:46" s="2" customFormat="1" x14ac:dyDescent="0.25">
      <c r="A88" s="2" t="str">
        <f>MTD!C80</f>
        <v>SNB</v>
      </c>
      <c r="B88" s="2" t="str">
        <f>MTD!D80</f>
        <v>Endodontics</v>
      </c>
      <c r="C88" s="2" t="str">
        <f>MTD!E80</f>
        <v>Soha Moneir Abedllatief Aboelleil</v>
      </c>
      <c r="D88" s="101">
        <f>MTD!F80</f>
        <v>20</v>
      </c>
      <c r="E88" s="101">
        <f>MTD!G80</f>
        <v>11</v>
      </c>
      <c r="F88" s="101">
        <f>MTD!H80</f>
        <v>23</v>
      </c>
      <c r="G88" s="101">
        <f>MTD!I80</f>
        <v>11843.220000000001</v>
      </c>
      <c r="H88" s="101">
        <f>MTD!J80</f>
        <v>592.16100000000006</v>
      </c>
      <c r="I88" s="101">
        <f>MTD!K80</f>
        <v>8011.2700000000023</v>
      </c>
      <c r="J88" s="101">
        <f>MTD!L80</f>
        <v>3831.9500000000003</v>
      </c>
      <c r="K88" s="101">
        <f>MTD!M80</f>
        <v>-221.95745454545431</v>
      </c>
      <c r="L88" s="101">
        <f>MTD!N80</f>
        <v>-1206.5177454545455</v>
      </c>
      <c r="M88" s="101">
        <f>MTD!P80</f>
        <v>22</v>
      </c>
      <c r="N88" s="101">
        <f>MTD!Q80</f>
        <v>13271.6952</v>
      </c>
      <c r="O88" s="101">
        <f>MTD!R80</f>
        <v>603.25887272727277</v>
      </c>
      <c r="P88" s="101">
        <f>MTD!S80</f>
        <v>8746.678967716156</v>
      </c>
      <c r="Q88" s="101">
        <f>MTD!T80</f>
        <v>4525.0162322838441</v>
      </c>
      <c r="R88" s="101">
        <f>MTD!U80</f>
        <v>0</v>
      </c>
      <c r="S88" s="101">
        <f>MTD!V80</f>
        <v>0</v>
      </c>
      <c r="T88" s="114">
        <f t="shared" si="7"/>
        <v>-2</v>
      </c>
      <c r="U88" s="114">
        <f t="shared" si="8"/>
        <v>-13260.6952</v>
      </c>
      <c r="V88" s="114">
        <f t="shared" si="9"/>
        <v>-580.25887272727277</v>
      </c>
      <c r="W88" s="125">
        <f t="shared" si="10"/>
        <v>0.90909090909090906</v>
      </c>
      <c r="X88" s="125">
        <f t="shared" si="11"/>
        <v>0.89236678672367353</v>
      </c>
      <c r="Y88" s="125">
        <f t="shared" si="12"/>
        <v>0.98160346539604071</v>
      </c>
      <c r="Z88" s="101"/>
      <c r="AA88" s="101"/>
      <c r="AS88" s="105"/>
      <c r="AT88" s="105"/>
    </row>
    <row r="89" spans="1:46" s="2" customFormat="1" x14ac:dyDescent="0.25">
      <c r="A89" s="2" t="str">
        <f>MTD!C81</f>
        <v>FWZ</v>
      </c>
      <c r="B89" s="2" t="str">
        <f>MTD!D81</f>
        <v>Screening &amp; Scaling</v>
      </c>
      <c r="C89" s="2" t="str">
        <f>MTD!E81</f>
        <v>TRAD KHALED A. ALSHADUKI</v>
      </c>
      <c r="D89" s="101">
        <f>MTD!F81</f>
        <v>22</v>
      </c>
      <c r="E89" s="101">
        <f>MTD!G81</f>
        <v>22</v>
      </c>
      <c r="F89" s="101">
        <f>MTD!H81</f>
        <v>0</v>
      </c>
      <c r="G89" s="101">
        <f>MTD!I81</f>
        <v>4882</v>
      </c>
      <c r="H89" s="101">
        <f>MTD!J81</f>
        <v>221.90909090909091</v>
      </c>
      <c r="I89" s="101">
        <f>MTD!K81</f>
        <v>3995</v>
      </c>
      <c r="J89" s="101">
        <f>MTD!L81</f>
        <v>887</v>
      </c>
      <c r="K89" s="101">
        <f>MTD!M81</f>
        <v>-1075.7012</v>
      </c>
      <c r="L89" s="101">
        <f>MTD!N81</f>
        <v>-541.60919999999999</v>
      </c>
      <c r="M89" s="101">
        <f>MTD!P81</f>
        <v>24</v>
      </c>
      <c r="N89" s="101">
        <f>MTD!Q81</f>
        <v>6499.3104000000003</v>
      </c>
      <c r="O89" s="101">
        <f>MTD!R81</f>
        <v>270.80459999999999</v>
      </c>
      <c r="P89" s="101">
        <f>MTD!S81</f>
        <v>4574.9997145010075</v>
      </c>
      <c r="Q89" s="101">
        <f>MTD!T81</f>
        <v>1924.3106854989928</v>
      </c>
      <c r="R89" s="101">
        <f>MTD!U81</f>
        <v>25.919999999999998</v>
      </c>
      <c r="S89" s="101">
        <f>MTD!V81</f>
        <v>7518.5519999999997</v>
      </c>
      <c r="T89" s="114">
        <f t="shared" si="7"/>
        <v>-2</v>
      </c>
      <c r="U89" s="114">
        <f t="shared" si="8"/>
        <v>-6477.3104000000003</v>
      </c>
      <c r="V89" s="114">
        <f t="shared" si="9"/>
        <v>-270.80459999999999</v>
      </c>
      <c r="W89" s="125">
        <f t="shared" si="10"/>
        <v>0.91666666666666663</v>
      </c>
      <c r="X89" s="125">
        <f t="shared" si="11"/>
        <v>0.75115661501564834</v>
      </c>
      <c r="Y89" s="125">
        <f t="shared" si="12"/>
        <v>0.81944358001707107</v>
      </c>
      <c r="Z89" s="101"/>
      <c r="AA89" s="101"/>
      <c r="AS89" s="105"/>
      <c r="AT89" s="105"/>
    </row>
    <row r="90" spans="1:46" s="2" customFormat="1" x14ac:dyDescent="0.25">
      <c r="A90" s="2" t="str">
        <f>MTD!C82</f>
        <v>FWZ</v>
      </c>
      <c r="B90" s="2" t="str">
        <f>MTD!D82</f>
        <v>ER</v>
      </c>
      <c r="C90" s="2" t="str">
        <f>MTD!E82</f>
        <v>WALAA RAMADAN ABD ELSALHIN SAAD</v>
      </c>
      <c r="D90" s="101">
        <f>MTD!F82</f>
        <v>35</v>
      </c>
      <c r="E90" s="101">
        <f>MTD!G82</f>
        <v>31</v>
      </c>
      <c r="F90" s="101">
        <f>MTD!H82</f>
        <v>6</v>
      </c>
      <c r="G90" s="101">
        <f>MTD!I82</f>
        <v>15382.78</v>
      </c>
      <c r="H90" s="101">
        <f>MTD!J82</f>
        <v>439.50800000000004</v>
      </c>
      <c r="I90" s="101">
        <f>MTD!K82</f>
        <v>15078.24</v>
      </c>
      <c r="J90" s="101">
        <f>MTD!L82</f>
        <v>304.53999999999996</v>
      </c>
      <c r="K90" s="101">
        <f>MTD!M82</f>
        <v>-1684.0586976744144</v>
      </c>
      <c r="L90" s="101">
        <f>MTD!N82</f>
        <v>-3900.9917023255807</v>
      </c>
      <c r="M90" s="101">
        <f>MTD!P82</f>
        <v>43</v>
      </c>
      <c r="N90" s="101">
        <f>MTD!Q82</f>
        <v>20967.830399999995</v>
      </c>
      <c r="O90" s="101">
        <f>MTD!R82</f>
        <v>487.62396279069759</v>
      </c>
      <c r="P90" s="101">
        <f>MTD!S82</f>
        <v>20124.317810441233</v>
      </c>
      <c r="Q90" s="101">
        <f>MTD!T82</f>
        <v>843.51258955876256</v>
      </c>
      <c r="R90" s="101">
        <f>MTD!U82</f>
        <v>46.08</v>
      </c>
      <c r="S90" s="101">
        <f>MTD!V82</f>
        <v>20885.877600000014</v>
      </c>
      <c r="T90" s="114">
        <f t="shared" si="7"/>
        <v>-8</v>
      </c>
      <c r="U90" s="114">
        <f t="shared" si="8"/>
        <v>-20936.830399999995</v>
      </c>
      <c r="V90" s="114">
        <f t="shared" si="9"/>
        <v>-481.62396279069759</v>
      </c>
      <c r="W90" s="125">
        <f t="shared" si="10"/>
        <v>0.81395348837209303</v>
      </c>
      <c r="X90" s="125">
        <f t="shared" si="11"/>
        <v>0.73363718165137415</v>
      </c>
      <c r="Y90" s="125">
        <f t="shared" si="12"/>
        <v>0.9013256803145453</v>
      </c>
      <c r="Z90" s="101"/>
      <c r="AA90" s="101"/>
      <c r="AS90" s="105"/>
      <c r="AT90" s="105"/>
    </row>
    <row r="91" spans="1:46" s="2" customFormat="1" x14ac:dyDescent="0.25">
      <c r="A91" s="2" t="str">
        <f>MTD!C83</f>
        <v>FWZ</v>
      </c>
      <c r="B91" s="2" t="str">
        <f>MTD!D83</f>
        <v>Endodontics</v>
      </c>
      <c r="C91" s="2" t="str">
        <f>MTD!E83</f>
        <v>YASMIN IBRAHIM ABDELWAHED AHMED</v>
      </c>
      <c r="D91" s="101">
        <f>MTD!F83</f>
        <v>30</v>
      </c>
      <c r="E91" s="101">
        <f>MTD!G83</f>
        <v>25</v>
      </c>
      <c r="F91" s="101">
        <f>MTD!H83</f>
        <v>0</v>
      </c>
      <c r="G91" s="101">
        <f>MTD!I83</f>
        <v>18700.5</v>
      </c>
      <c r="H91" s="101">
        <f>MTD!J83</f>
        <v>623.35</v>
      </c>
      <c r="I91" s="101">
        <f>MTD!K83</f>
        <v>17478.5</v>
      </c>
      <c r="J91" s="101">
        <f>MTD!L83</f>
        <v>1222</v>
      </c>
      <c r="K91" s="101">
        <f>MTD!M83</f>
        <v>-2414.7510000000011</v>
      </c>
      <c r="L91" s="101">
        <f>MTD!N83</f>
        <v>-1407.6834000000001</v>
      </c>
      <c r="M91" s="101">
        <f>MTD!P83</f>
        <v>32</v>
      </c>
      <c r="N91" s="101">
        <f>MTD!Q83</f>
        <v>22522.934400000002</v>
      </c>
      <c r="O91" s="101">
        <f>MTD!R83</f>
        <v>703.84170000000006</v>
      </c>
      <c r="P91" s="101">
        <f>MTD!S83</f>
        <v>17953.062531263669</v>
      </c>
      <c r="Q91" s="101">
        <f>MTD!T83</f>
        <v>4569.8718687363325</v>
      </c>
      <c r="R91" s="101">
        <f>MTD!U83</f>
        <v>45.36</v>
      </c>
      <c r="S91" s="101">
        <f>MTD!V83</f>
        <v>34441.605600000003</v>
      </c>
      <c r="T91" s="114">
        <f t="shared" si="7"/>
        <v>-2</v>
      </c>
      <c r="U91" s="114">
        <f t="shared" si="8"/>
        <v>-22497.934400000002</v>
      </c>
      <c r="V91" s="114">
        <f t="shared" si="9"/>
        <v>-703.84170000000006</v>
      </c>
      <c r="W91" s="125">
        <f t="shared" si="10"/>
        <v>0.9375</v>
      </c>
      <c r="X91" s="125">
        <f t="shared" si="11"/>
        <v>0.83028701624243062</v>
      </c>
      <c r="Y91" s="125">
        <f t="shared" si="12"/>
        <v>0.88563948399192594</v>
      </c>
      <c r="Z91" s="101"/>
      <c r="AA91" s="101"/>
      <c r="AS91" s="105"/>
      <c r="AT91" s="105"/>
    </row>
    <row r="92" spans="1:46" s="2" customFormat="1" x14ac:dyDescent="0.25">
      <c r="A92" s="2" t="str">
        <f>MTD!C84</f>
        <v>SNB</v>
      </c>
      <c r="B92" s="2" t="str">
        <f>MTD!D84</f>
        <v>General Surgery</v>
      </c>
      <c r="C92" s="2" t="str">
        <f>MTD!E84</f>
        <v>Mosab Ibrahim Hassan Saleh</v>
      </c>
      <c r="D92" s="101">
        <f>MTD!F84</f>
        <v>7</v>
      </c>
      <c r="E92" s="101">
        <f>MTD!G84</f>
        <v>7</v>
      </c>
      <c r="F92" s="101">
        <f>MTD!H84</f>
        <v>6</v>
      </c>
      <c r="G92" s="101">
        <f>MTD!I84</f>
        <v>2020.9699999999998</v>
      </c>
      <c r="H92" s="101">
        <f>MTD!J84</f>
        <v>288.70999999999998</v>
      </c>
      <c r="I92" s="101">
        <f>MTD!K84</f>
        <v>2020.9699999999998</v>
      </c>
      <c r="J92" s="101">
        <f>MTD!L84</f>
        <v>0</v>
      </c>
      <c r="K92" s="101">
        <f>MTD!M84</f>
        <v>-978.97545454545502</v>
      </c>
      <c r="L92" s="101">
        <f>MTD!N84</f>
        <v>-6428.454545454546</v>
      </c>
      <c r="M92" s="101">
        <f>MTD!P84</f>
        <v>22</v>
      </c>
      <c r="N92" s="101">
        <f>MTD!Q84</f>
        <v>9428.4000000000015</v>
      </c>
      <c r="O92" s="101">
        <f>MTD!R84</f>
        <v>428.56363636363642</v>
      </c>
      <c r="P92" s="101">
        <f>MTD!S84</f>
        <v>9170.8820557271338</v>
      </c>
      <c r="Q92" s="101">
        <f>MTD!T84</f>
        <v>257.51794427286768</v>
      </c>
      <c r="R92" s="101">
        <f>MTD!U84</f>
        <v>0</v>
      </c>
      <c r="S92" s="101">
        <f>MTD!V84</f>
        <v>0</v>
      </c>
      <c r="T92" s="114">
        <f t="shared" si="7"/>
        <v>-15</v>
      </c>
      <c r="U92" s="114">
        <f t="shared" si="8"/>
        <v>-9421.4000000000015</v>
      </c>
      <c r="V92" s="114">
        <f t="shared" si="9"/>
        <v>-422.56363636363642</v>
      </c>
      <c r="W92" s="125">
        <f t="shared" si="10"/>
        <v>0.31818181818181818</v>
      </c>
      <c r="X92" s="125">
        <f t="shared" si="11"/>
        <v>0.21434920028849003</v>
      </c>
      <c r="Y92" s="125">
        <f t="shared" si="12"/>
        <v>0.67366891519239736</v>
      </c>
      <c r="Z92" s="101"/>
      <c r="AA92" s="101"/>
      <c r="AS92" s="105"/>
      <c r="AT92" s="105"/>
    </row>
    <row r="93" spans="1:46" s="2" customFormat="1" x14ac:dyDescent="0.25">
      <c r="A93" s="2" t="str">
        <f>MTD!C85</f>
        <v>SNB</v>
      </c>
      <c r="B93" s="2" t="str">
        <f>MTD!D85</f>
        <v>cosmatology</v>
      </c>
      <c r="C93" s="2" t="str">
        <f>MTD!E85</f>
        <v>clarity Lase Laser Doctor</v>
      </c>
      <c r="D93" s="101">
        <f>MTD!F85</f>
        <v>0</v>
      </c>
      <c r="E93" s="101">
        <f>MTD!G85</f>
        <v>0</v>
      </c>
      <c r="F93" s="101">
        <f>MTD!H85</f>
        <v>18</v>
      </c>
      <c r="G93" s="101">
        <f>MTD!I85</f>
        <v>0</v>
      </c>
      <c r="H93" s="101">
        <f>MTD!J85</f>
        <v>0</v>
      </c>
      <c r="I93" s="101">
        <f>MTD!K85</f>
        <v>0</v>
      </c>
      <c r="J93" s="101">
        <f>MTD!L85</f>
        <v>0</v>
      </c>
      <c r="K93" s="101">
        <f>MTD!M85</f>
        <v>0</v>
      </c>
      <c r="L93" s="101">
        <f>MTD!N85</f>
        <v>0</v>
      </c>
      <c r="M93" s="101">
        <f>MTD!P85</f>
        <v>0</v>
      </c>
      <c r="N93" s="101">
        <f>MTD!Q85</f>
        <v>0</v>
      </c>
      <c r="O93" s="101">
        <f>MTD!R85</f>
        <v>0</v>
      </c>
      <c r="P93" s="101">
        <f>MTD!S85</f>
        <v>0</v>
      </c>
      <c r="Q93" s="101">
        <f>MTD!T85</f>
        <v>0</v>
      </c>
      <c r="R93" s="101">
        <f>MTD!U85</f>
        <v>0</v>
      </c>
      <c r="S93" s="101">
        <f>MTD!V85</f>
        <v>0</v>
      </c>
      <c r="T93" s="114">
        <f t="shared" si="7"/>
        <v>0</v>
      </c>
      <c r="U93" s="114">
        <f t="shared" si="8"/>
        <v>0</v>
      </c>
      <c r="V93" s="114">
        <f t="shared" si="9"/>
        <v>18</v>
      </c>
      <c r="W93" s="125" t="str">
        <f t="shared" si="10"/>
        <v/>
      </c>
      <c r="X93" s="125" t="str">
        <f t="shared" si="11"/>
        <v/>
      </c>
      <c r="Y93" s="125" t="str">
        <f t="shared" si="12"/>
        <v/>
      </c>
      <c r="Z93" s="101"/>
      <c r="AA93" s="101"/>
      <c r="AS93" s="105"/>
      <c r="AT93" s="105"/>
    </row>
    <row r="94" spans="1:46" s="2" customFormat="1" x14ac:dyDescent="0.25">
      <c r="A94" s="2" t="str">
        <f>MTD!C86</f>
        <v>SNB</v>
      </c>
      <c r="B94" s="2" t="str">
        <f>MTD!D86</f>
        <v>ER</v>
      </c>
      <c r="C94" s="2" t="str">
        <f>MTD!E86</f>
        <v>Doctor Amira Home Care</v>
      </c>
      <c r="D94" s="101">
        <f>MTD!F86</f>
        <v>0</v>
      </c>
      <c r="E94" s="101">
        <f>MTD!G86</f>
        <v>0</v>
      </c>
      <c r="F94" s="101">
        <f>MTD!H86</f>
        <v>0</v>
      </c>
      <c r="G94" s="101">
        <f>MTD!I86</f>
        <v>0</v>
      </c>
      <c r="H94" s="101">
        <f>MTD!J86</f>
        <v>0</v>
      </c>
      <c r="I94" s="101">
        <f>MTD!K86</f>
        <v>0</v>
      </c>
      <c r="J94" s="101">
        <f>MTD!L86</f>
        <v>0</v>
      </c>
      <c r="K94" s="101">
        <f>MTD!M86</f>
        <v>0</v>
      </c>
      <c r="L94" s="101">
        <f>MTD!N86</f>
        <v>0</v>
      </c>
      <c r="M94" s="101">
        <f>MTD!P86</f>
        <v>0</v>
      </c>
      <c r="N94" s="101">
        <f>MTD!Q86</f>
        <v>0</v>
      </c>
      <c r="O94" s="101">
        <f>MTD!R86</f>
        <v>0</v>
      </c>
      <c r="P94" s="101">
        <f>MTD!S86</f>
        <v>0</v>
      </c>
      <c r="Q94" s="101">
        <f>MTD!T86</f>
        <v>0</v>
      </c>
      <c r="R94" s="101">
        <f>MTD!U86</f>
        <v>0</v>
      </c>
      <c r="S94" s="101">
        <f>MTD!V86</f>
        <v>0</v>
      </c>
      <c r="T94" s="114">
        <f t="shared" si="7"/>
        <v>0</v>
      </c>
      <c r="U94" s="114">
        <f t="shared" si="8"/>
        <v>0</v>
      </c>
      <c r="V94" s="114">
        <f t="shared" si="9"/>
        <v>0</v>
      </c>
      <c r="W94" s="125" t="str">
        <f t="shared" si="10"/>
        <v/>
      </c>
      <c r="X94" s="125" t="str">
        <f t="shared" si="11"/>
        <v/>
      </c>
      <c r="Y94" s="125" t="str">
        <f t="shared" si="12"/>
        <v/>
      </c>
      <c r="Z94" s="101"/>
      <c r="AA94" s="101"/>
      <c r="AS94" s="105"/>
      <c r="AT94" s="105"/>
    </row>
    <row r="95" spans="1:46" s="2" customFormat="1" x14ac:dyDescent="0.25">
      <c r="A95" s="2" t="str">
        <f>MTD!C87</f>
        <v>SNB</v>
      </c>
      <c r="B95" s="2" t="str">
        <f>MTD!D87</f>
        <v>Screening &amp; Scaling</v>
      </c>
      <c r="C95" s="2" t="str">
        <f>MTD!E87</f>
        <v>DR SNB Dental Screening</v>
      </c>
      <c r="D95" s="101">
        <f>MTD!F87</f>
        <v>1</v>
      </c>
      <c r="E95" s="101">
        <f>MTD!G87</f>
        <v>1</v>
      </c>
      <c r="F95" s="101">
        <f>MTD!H87</f>
        <v>14</v>
      </c>
      <c r="G95" s="101">
        <f>MTD!I87</f>
        <v>0</v>
      </c>
      <c r="H95" s="101">
        <f>MTD!J87</f>
        <v>0</v>
      </c>
      <c r="I95" s="101">
        <f>MTD!K87</f>
        <v>0</v>
      </c>
      <c r="J95" s="101">
        <f>MTD!L87</f>
        <v>0</v>
      </c>
      <c r="K95" s="101">
        <f>MTD!M87</f>
        <v>0</v>
      </c>
      <c r="L95" s="101">
        <f>MTD!N87</f>
        <v>0</v>
      </c>
      <c r="M95" s="101">
        <f>MTD!P87</f>
        <v>0</v>
      </c>
      <c r="N95" s="101">
        <f>MTD!Q87</f>
        <v>0</v>
      </c>
      <c r="O95" s="101">
        <f>MTD!R87</f>
        <v>0</v>
      </c>
      <c r="P95" s="101">
        <f>MTD!S87</f>
        <v>0</v>
      </c>
      <c r="Q95" s="101">
        <f>MTD!T87</f>
        <v>0</v>
      </c>
      <c r="R95" s="101">
        <f>MTD!U87</f>
        <v>0</v>
      </c>
      <c r="S95" s="101">
        <f>MTD!V87</f>
        <v>0</v>
      </c>
      <c r="T95" s="114">
        <f t="shared" si="7"/>
        <v>1</v>
      </c>
      <c r="U95" s="114">
        <f t="shared" si="8"/>
        <v>1</v>
      </c>
      <c r="V95" s="114">
        <f t="shared" si="9"/>
        <v>14</v>
      </c>
      <c r="W95" s="125" t="str">
        <f t="shared" si="10"/>
        <v/>
      </c>
      <c r="X95" s="125" t="str">
        <f t="shared" si="11"/>
        <v/>
      </c>
      <c r="Y95" s="125" t="str">
        <f t="shared" si="12"/>
        <v/>
      </c>
      <c r="Z95" s="101"/>
      <c r="AA95" s="101"/>
      <c r="AS95" s="105"/>
      <c r="AT95" s="105"/>
    </row>
    <row r="96" spans="1:46" s="2" customFormat="1" x14ac:dyDescent="0.25">
      <c r="A96" s="2" t="str">
        <f>MTD!C88</f>
        <v>SNB</v>
      </c>
      <c r="B96" s="2" t="str">
        <f>MTD!D88</f>
        <v>Nutrition</v>
      </c>
      <c r="C96" s="2" t="str">
        <f>MTD!E88</f>
        <v>Encurve Clinic Doctor</v>
      </c>
      <c r="D96" s="101">
        <f>MTD!F88</f>
        <v>0</v>
      </c>
      <c r="E96" s="101">
        <f>MTD!G88</f>
        <v>0</v>
      </c>
      <c r="F96" s="101">
        <f>MTD!H88</f>
        <v>23</v>
      </c>
      <c r="G96" s="101">
        <f>MTD!I88</f>
        <v>0</v>
      </c>
      <c r="H96" s="101">
        <f>MTD!J88</f>
        <v>0</v>
      </c>
      <c r="I96" s="101">
        <f>MTD!K88</f>
        <v>0</v>
      </c>
      <c r="J96" s="101">
        <f>MTD!L88</f>
        <v>0</v>
      </c>
      <c r="K96" s="101">
        <f>MTD!M88</f>
        <v>0</v>
      </c>
      <c r="L96" s="101">
        <f>MTD!N88</f>
        <v>0</v>
      </c>
      <c r="M96" s="101">
        <f>MTD!P88</f>
        <v>0</v>
      </c>
      <c r="N96" s="101">
        <f>MTD!Q88</f>
        <v>0</v>
      </c>
      <c r="O96" s="101">
        <f>MTD!R88</f>
        <v>0</v>
      </c>
      <c r="P96" s="101">
        <f>MTD!S88</f>
        <v>0</v>
      </c>
      <c r="Q96" s="101">
        <f>MTD!T88</f>
        <v>0</v>
      </c>
      <c r="R96" s="101">
        <f>MTD!U88</f>
        <v>14.399999999999999</v>
      </c>
      <c r="S96" s="101">
        <f>MTD!V88</f>
        <v>1128.2112</v>
      </c>
      <c r="T96" s="114">
        <f t="shared" si="7"/>
        <v>0</v>
      </c>
      <c r="U96" s="114">
        <f t="shared" si="8"/>
        <v>0</v>
      </c>
      <c r="V96" s="114">
        <f t="shared" si="9"/>
        <v>23</v>
      </c>
      <c r="W96" s="125" t="str">
        <f t="shared" si="10"/>
        <v/>
      </c>
      <c r="X96" s="125" t="str">
        <f t="shared" si="11"/>
        <v/>
      </c>
      <c r="Y96" s="125" t="str">
        <f t="shared" si="12"/>
        <v/>
      </c>
      <c r="Z96" s="101"/>
      <c r="AA96" s="101"/>
      <c r="AS96" s="105"/>
      <c r="AT96" s="105"/>
    </row>
    <row r="97" spans="1:46" s="2" customFormat="1" x14ac:dyDescent="0.25">
      <c r="A97" s="2" t="str">
        <f>MTD!C89</f>
        <v>FWZ</v>
      </c>
      <c r="B97" s="2" t="str">
        <f>MTD!D89</f>
        <v>External Doctor</v>
      </c>
      <c r="C97" s="2" t="str">
        <f>MTD!E89</f>
        <v>EX.   DOCTOR ( OUT PATIENT )</v>
      </c>
      <c r="D97" s="101">
        <f>MTD!F89</f>
        <v>68</v>
      </c>
      <c r="E97" s="101">
        <f>MTD!G89</f>
        <v>67</v>
      </c>
      <c r="F97" s="101">
        <f>MTD!H89</f>
        <v>0</v>
      </c>
      <c r="G97" s="101">
        <f>MTD!I89</f>
        <v>4836.2700000000004</v>
      </c>
      <c r="H97" s="101">
        <f>MTD!J89</f>
        <v>71.121617647058827</v>
      </c>
      <c r="I97" s="101">
        <f>MTD!K89</f>
        <v>4836.2700000000004</v>
      </c>
      <c r="J97" s="101">
        <f>MTD!L89</f>
        <v>0</v>
      </c>
      <c r="K97" s="101">
        <f>MTD!M89</f>
        <v>4836.2700000000004</v>
      </c>
      <c r="L97" s="101">
        <f>MTD!N89</f>
        <v>0</v>
      </c>
      <c r="M97" s="101">
        <f>MTD!P89</f>
        <v>0</v>
      </c>
      <c r="N97" s="101">
        <f>MTD!Q89</f>
        <v>0</v>
      </c>
      <c r="O97" s="101">
        <f>MTD!R89</f>
        <v>0</v>
      </c>
      <c r="P97" s="101">
        <f>MTD!S89</f>
        <v>0</v>
      </c>
      <c r="Q97" s="101">
        <f>MTD!T89</f>
        <v>0</v>
      </c>
      <c r="R97" s="101">
        <f>MTD!U89</f>
        <v>45.839999999999996</v>
      </c>
      <c r="S97" s="101">
        <f>MTD!V89</f>
        <v>9210.6743999999999</v>
      </c>
      <c r="T97" s="114">
        <f t="shared" si="7"/>
        <v>68</v>
      </c>
      <c r="U97" s="114">
        <f t="shared" si="8"/>
        <v>67</v>
      </c>
      <c r="V97" s="114">
        <f t="shared" si="9"/>
        <v>0</v>
      </c>
      <c r="W97" s="125" t="str">
        <f t="shared" si="10"/>
        <v/>
      </c>
      <c r="X97" s="125" t="str">
        <f t="shared" si="11"/>
        <v/>
      </c>
      <c r="Y97" s="125" t="str">
        <f t="shared" si="12"/>
        <v/>
      </c>
      <c r="Z97" s="101"/>
      <c r="AA97" s="101"/>
      <c r="AS97" s="105"/>
      <c r="AT97" s="105"/>
    </row>
    <row r="98" spans="1:46" s="2" customFormat="1" x14ac:dyDescent="0.25">
      <c r="A98" s="2" t="str">
        <f>MTD!C90</f>
        <v>SNB</v>
      </c>
      <c r="B98" s="2" t="str">
        <f>MTD!D90</f>
        <v>Clinical Pathology</v>
      </c>
      <c r="C98" s="2" t="str">
        <f>MTD!E90</f>
        <v>Lab Clinic Doctor</v>
      </c>
      <c r="D98" s="101">
        <f>MTD!F90</f>
        <v>18</v>
      </c>
      <c r="E98" s="101">
        <f>MTD!G90</f>
        <v>0</v>
      </c>
      <c r="F98" s="101">
        <f>MTD!H90</f>
        <v>0</v>
      </c>
      <c r="G98" s="101">
        <f>MTD!I90</f>
        <v>2811.5</v>
      </c>
      <c r="H98" s="101">
        <f>MTD!J90</f>
        <v>156.19444444444446</v>
      </c>
      <c r="I98" s="101">
        <f>MTD!K90</f>
        <v>2811.5</v>
      </c>
      <c r="J98" s="101">
        <f>MTD!L90</f>
        <v>0</v>
      </c>
      <c r="K98" s="101">
        <f>MTD!M90</f>
        <v>2811.5</v>
      </c>
      <c r="L98" s="101">
        <f>MTD!N90</f>
        <v>0</v>
      </c>
      <c r="M98" s="101">
        <f>MTD!P90</f>
        <v>0</v>
      </c>
      <c r="N98" s="101">
        <f>MTD!Q90</f>
        <v>0</v>
      </c>
      <c r="O98" s="101">
        <f>MTD!R90</f>
        <v>0</v>
      </c>
      <c r="P98" s="101">
        <f>MTD!S90</f>
        <v>0</v>
      </c>
      <c r="Q98" s="101">
        <f>MTD!T90</f>
        <v>0</v>
      </c>
      <c r="R98" s="101">
        <f>MTD!U90</f>
        <v>0</v>
      </c>
      <c r="S98" s="101">
        <f>MTD!V90</f>
        <v>0</v>
      </c>
      <c r="T98" s="114">
        <f t="shared" si="7"/>
        <v>18</v>
      </c>
      <c r="U98" s="114">
        <f t="shared" si="8"/>
        <v>0</v>
      </c>
      <c r="V98" s="114">
        <f t="shared" si="9"/>
        <v>0</v>
      </c>
      <c r="W98" s="125" t="str">
        <f t="shared" si="10"/>
        <v/>
      </c>
      <c r="X98" s="125" t="str">
        <f t="shared" si="11"/>
        <v/>
      </c>
      <c r="Y98" s="125" t="str">
        <f t="shared" si="12"/>
        <v/>
      </c>
      <c r="Z98" s="101"/>
      <c r="AA98" s="101"/>
      <c r="AS98" s="105"/>
      <c r="AT98" s="105"/>
    </row>
    <row r="99" spans="1:46" s="2" customFormat="1" x14ac:dyDescent="0.25">
      <c r="A99" s="2" t="str">
        <f>MTD!C91</f>
        <v>SNB</v>
      </c>
      <c r="B99" s="2" t="str">
        <f>MTD!D91</f>
        <v>ER</v>
      </c>
      <c r="C99" s="2" t="str">
        <f>MTD!E91</f>
        <v>Mohamed Screening Clinic Clinic</v>
      </c>
      <c r="D99" s="101">
        <f>MTD!F91</f>
        <v>1</v>
      </c>
      <c r="E99" s="101">
        <f>MTD!G91</f>
        <v>0</v>
      </c>
      <c r="F99" s="101">
        <f>MTD!H91</f>
        <v>0</v>
      </c>
      <c r="G99" s="101">
        <f>MTD!I91</f>
        <v>31.5</v>
      </c>
      <c r="H99" s="101">
        <f>MTD!J91</f>
        <v>31.5</v>
      </c>
      <c r="I99" s="101">
        <f>MTD!K91</f>
        <v>31.5</v>
      </c>
      <c r="J99" s="101">
        <f>MTD!L91</f>
        <v>0</v>
      </c>
      <c r="K99" s="101">
        <f>MTD!M91</f>
        <v>31.5</v>
      </c>
      <c r="L99" s="101">
        <f>MTD!N91</f>
        <v>0</v>
      </c>
      <c r="M99" s="101">
        <f>MTD!P91</f>
        <v>0</v>
      </c>
      <c r="N99" s="101">
        <f>MTD!Q91</f>
        <v>0</v>
      </c>
      <c r="O99" s="101">
        <f>MTD!R91</f>
        <v>0</v>
      </c>
      <c r="P99" s="101">
        <f>MTD!S91</f>
        <v>0</v>
      </c>
      <c r="Q99" s="101">
        <f>MTD!T91</f>
        <v>0</v>
      </c>
      <c r="R99" s="101">
        <f>MTD!U91</f>
        <v>0</v>
      </c>
      <c r="S99" s="101">
        <f>MTD!V91</f>
        <v>0</v>
      </c>
      <c r="T99" s="114">
        <f t="shared" si="7"/>
        <v>1</v>
      </c>
      <c r="U99" s="114">
        <f t="shared" si="8"/>
        <v>0</v>
      </c>
      <c r="V99" s="114">
        <f t="shared" si="9"/>
        <v>0</v>
      </c>
      <c r="W99" s="125" t="str">
        <f t="shared" si="10"/>
        <v/>
      </c>
      <c r="X99" s="125" t="str">
        <f t="shared" si="11"/>
        <v/>
      </c>
      <c r="Y99" s="125" t="str">
        <f t="shared" si="12"/>
        <v/>
      </c>
      <c r="Z99" s="101"/>
      <c r="AA99" s="101"/>
      <c r="AS99" s="105"/>
      <c r="AT99" s="105"/>
    </row>
    <row r="100" spans="1:46" s="2" customFormat="1" x14ac:dyDescent="0.25">
      <c r="A100" s="2" t="str">
        <f>MTD!C92</f>
        <v>SNB</v>
      </c>
      <c r="B100" s="2" t="str">
        <f>MTD!D92</f>
        <v>Nutrition</v>
      </c>
      <c r="C100" s="2" t="str">
        <f>MTD!E92</f>
        <v>NADA MOHAMED RATEB JAWISH</v>
      </c>
      <c r="D100" s="101">
        <f>MTD!F92</f>
        <v>6</v>
      </c>
      <c r="E100" s="101">
        <f>MTD!G92</f>
        <v>2</v>
      </c>
      <c r="F100" s="101">
        <f>MTD!H92</f>
        <v>1</v>
      </c>
      <c r="G100" s="101">
        <f>MTD!I92</f>
        <v>6231</v>
      </c>
      <c r="H100" s="101">
        <f>MTD!J92</f>
        <v>1038.5</v>
      </c>
      <c r="I100" s="101">
        <f>MTD!K92</f>
        <v>6231</v>
      </c>
      <c r="J100" s="101">
        <f>MTD!L92</f>
        <v>0</v>
      </c>
      <c r="K100" s="101">
        <f>MTD!M92</f>
        <v>3711.045818181819</v>
      </c>
      <c r="L100" s="101">
        <f>MTD!N92</f>
        <v>-2099.9618181818178</v>
      </c>
      <c r="M100" s="101">
        <f>MTD!P92</f>
        <v>11</v>
      </c>
      <c r="N100" s="101">
        <f>MTD!Q92</f>
        <v>4619.9159999999993</v>
      </c>
      <c r="O100" s="101">
        <f>MTD!R92</f>
        <v>419.99236363636356</v>
      </c>
      <c r="P100" s="101">
        <f>MTD!S92</f>
        <v>4619.9159999999993</v>
      </c>
      <c r="Q100" s="101">
        <f>MTD!T92</f>
        <v>0</v>
      </c>
      <c r="R100" s="101">
        <f>MTD!U92</f>
        <v>0</v>
      </c>
      <c r="S100" s="101">
        <f>MTD!V92</f>
        <v>0</v>
      </c>
      <c r="T100" s="114">
        <f t="shared" si="7"/>
        <v>-5</v>
      </c>
      <c r="U100" s="114">
        <f t="shared" si="8"/>
        <v>-4617.9159999999993</v>
      </c>
      <c r="V100" s="114">
        <f t="shared" si="9"/>
        <v>-418.99236363636356</v>
      </c>
      <c r="W100" s="125">
        <f t="shared" si="10"/>
        <v>0.54545454545454541</v>
      </c>
      <c r="X100" s="125">
        <f t="shared" si="11"/>
        <v>1.3487258209889532</v>
      </c>
      <c r="Y100" s="125">
        <f t="shared" si="12"/>
        <v>2.4726640051464144</v>
      </c>
      <c r="Z100" s="101"/>
      <c r="AA100" s="101"/>
      <c r="AS100" s="105"/>
      <c r="AT100" s="105"/>
    </row>
    <row r="101" spans="1:46" s="2" customFormat="1" x14ac:dyDescent="0.25">
      <c r="A101" s="2" t="str">
        <f>MTD!C93</f>
        <v>SNB</v>
      </c>
      <c r="B101" s="2" t="str">
        <f>MTD!D93</f>
        <v>Pharmacy</v>
      </c>
      <c r="C101" s="2" t="str">
        <f>MTD!E93</f>
        <v>Pharamcy</v>
      </c>
      <c r="D101" s="101">
        <f>MTD!F93</f>
        <v>0</v>
      </c>
      <c r="E101" s="101">
        <f>MTD!G93</f>
        <v>0</v>
      </c>
      <c r="F101" s="101">
        <f>MTD!H93</f>
        <v>0</v>
      </c>
      <c r="G101" s="101">
        <f>MTD!I93</f>
        <v>0</v>
      </c>
      <c r="H101" s="101">
        <f>MTD!J93</f>
        <v>0</v>
      </c>
      <c r="I101" s="101">
        <f>MTD!K93</f>
        <v>0</v>
      </c>
      <c r="J101" s="101">
        <f>MTD!L93</f>
        <v>0</v>
      </c>
      <c r="K101" s="101">
        <f>MTD!M93</f>
        <v>0</v>
      </c>
      <c r="L101" s="101">
        <f>MTD!N93</f>
        <v>0</v>
      </c>
      <c r="M101" s="101">
        <f>MTD!P93</f>
        <v>0</v>
      </c>
      <c r="N101" s="101">
        <f>MTD!Q93</f>
        <v>0</v>
      </c>
      <c r="O101" s="101">
        <f>MTD!R93</f>
        <v>0</v>
      </c>
      <c r="P101" s="101">
        <f>MTD!S93</f>
        <v>0</v>
      </c>
      <c r="Q101" s="101">
        <f>MTD!T93</f>
        <v>0</v>
      </c>
      <c r="R101" s="101">
        <f>MTD!U93</f>
        <v>0</v>
      </c>
      <c r="S101" s="101">
        <f>MTD!V93</f>
        <v>0</v>
      </c>
      <c r="T101" s="114">
        <f t="shared" si="7"/>
        <v>0</v>
      </c>
      <c r="U101" s="114">
        <f t="shared" si="8"/>
        <v>0</v>
      </c>
      <c r="V101" s="114">
        <f t="shared" si="9"/>
        <v>0</v>
      </c>
      <c r="W101" s="125" t="str">
        <f t="shared" si="10"/>
        <v/>
      </c>
      <c r="X101" s="125" t="str">
        <f t="shared" si="11"/>
        <v/>
      </c>
      <c r="Y101" s="125" t="str">
        <f t="shared" si="12"/>
        <v/>
      </c>
      <c r="Z101" s="101"/>
      <c r="AA101" s="101"/>
      <c r="AS101" s="105"/>
      <c r="AT101" s="105"/>
    </row>
    <row r="102" spans="1:46" s="2" customFormat="1" x14ac:dyDescent="0.25">
      <c r="A102" s="2" t="str">
        <f>MTD!C94</f>
        <v>SNB</v>
      </c>
      <c r="B102" s="2" t="str">
        <f>MTD!D94</f>
        <v>ER</v>
      </c>
      <c r="C102" s="2" t="str">
        <f>MTD!E94</f>
        <v>Rabab Screening Clinic</v>
      </c>
      <c r="D102" s="101">
        <f>MTD!F94</f>
        <v>0</v>
      </c>
      <c r="E102" s="101">
        <f>MTD!G94</f>
        <v>0</v>
      </c>
      <c r="F102" s="101">
        <f>MTD!H94</f>
        <v>0</v>
      </c>
      <c r="G102" s="101">
        <f>MTD!I94</f>
        <v>0</v>
      </c>
      <c r="H102" s="101">
        <f>MTD!J94</f>
        <v>0</v>
      </c>
      <c r="I102" s="101">
        <f>MTD!K94</f>
        <v>0</v>
      </c>
      <c r="J102" s="101">
        <f>MTD!L94</f>
        <v>0</v>
      </c>
      <c r="K102" s="101">
        <f>MTD!M94</f>
        <v>0</v>
      </c>
      <c r="L102" s="101">
        <f>MTD!N94</f>
        <v>0</v>
      </c>
      <c r="M102" s="101">
        <f>MTD!P94</f>
        <v>0</v>
      </c>
      <c r="N102" s="101">
        <f>MTD!Q94</f>
        <v>0</v>
      </c>
      <c r="O102" s="101">
        <f>MTD!R94</f>
        <v>0</v>
      </c>
      <c r="P102" s="101">
        <f>MTD!S94</f>
        <v>0</v>
      </c>
      <c r="Q102" s="101">
        <f>MTD!T94</f>
        <v>0</v>
      </c>
      <c r="R102" s="101">
        <f>MTD!U94</f>
        <v>0</v>
      </c>
      <c r="S102" s="101">
        <f>MTD!V94</f>
        <v>0</v>
      </c>
      <c r="T102" s="114">
        <f t="shared" si="7"/>
        <v>0</v>
      </c>
      <c r="U102" s="114">
        <f t="shared" si="8"/>
        <v>0</v>
      </c>
      <c r="V102" s="114">
        <f t="shared" si="9"/>
        <v>0</v>
      </c>
      <c r="W102" s="125" t="str">
        <f t="shared" si="10"/>
        <v/>
      </c>
      <c r="X102" s="125" t="str">
        <f t="shared" si="11"/>
        <v/>
      </c>
      <c r="Y102" s="125" t="str">
        <f t="shared" si="12"/>
        <v/>
      </c>
      <c r="Z102" s="101"/>
      <c r="AA102" s="101"/>
      <c r="AS102" s="105"/>
      <c r="AT102" s="105"/>
    </row>
    <row r="103" spans="1:46" s="2" customFormat="1" x14ac:dyDescent="0.25">
      <c r="A103" s="2" t="str">
        <f>MTD!C95</f>
        <v>SNB</v>
      </c>
      <c r="B103" s="2" t="str">
        <f>MTD!D95</f>
        <v>ER</v>
      </c>
      <c r="C103" s="2" t="str">
        <f>MTD!E95</f>
        <v>SNB HOME   CARE</v>
      </c>
      <c r="D103" s="101">
        <f>MTD!F95</f>
        <v>0</v>
      </c>
      <c r="E103" s="101">
        <f>MTD!G95</f>
        <v>0</v>
      </c>
      <c r="F103" s="101">
        <f>MTD!H95</f>
        <v>0</v>
      </c>
      <c r="G103" s="101">
        <f>MTD!I95</f>
        <v>0</v>
      </c>
      <c r="H103" s="101">
        <f>MTD!J95</f>
        <v>0</v>
      </c>
      <c r="I103" s="101">
        <f>MTD!K95</f>
        <v>0</v>
      </c>
      <c r="J103" s="101">
        <f>MTD!L95</f>
        <v>0</v>
      </c>
      <c r="K103" s="101">
        <f>MTD!M95</f>
        <v>0</v>
      </c>
      <c r="L103" s="101">
        <f>MTD!N95</f>
        <v>-7718.4000000000005</v>
      </c>
      <c r="M103" s="101">
        <f>MTD!P95</f>
        <v>6</v>
      </c>
      <c r="N103" s="101">
        <f>MTD!Q95</f>
        <v>7718.4000000000005</v>
      </c>
      <c r="O103" s="101">
        <f>MTD!R95</f>
        <v>1286.4000000000001</v>
      </c>
      <c r="P103" s="101">
        <f>MTD!S95</f>
        <v>7718.4000000000005</v>
      </c>
      <c r="Q103" s="101">
        <f>MTD!T95</f>
        <v>0</v>
      </c>
      <c r="R103" s="101">
        <f>MTD!U95</f>
        <v>0</v>
      </c>
      <c r="S103" s="101">
        <f>MTD!V95</f>
        <v>0</v>
      </c>
      <c r="T103" s="114">
        <f t="shared" si="7"/>
        <v>-6</v>
      </c>
      <c r="U103" s="114">
        <f t="shared" si="8"/>
        <v>-7718.4000000000005</v>
      </c>
      <c r="V103" s="114">
        <f t="shared" si="9"/>
        <v>-1286.4000000000001</v>
      </c>
      <c r="W103" s="125">
        <f t="shared" si="10"/>
        <v>0</v>
      </c>
      <c r="X103" s="125">
        <f t="shared" si="11"/>
        <v>0</v>
      </c>
      <c r="Y103" s="125">
        <f t="shared" si="12"/>
        <v>0</v>
      </c>
      <c r="Z103" s="101"/>
      <c r="AA103" s="101"/>
      <c r="AS103" s="105"/>
      <c r="AT103" s="105"/>
    </row>
    <row r="104" spans="1:46" s="2" customFormat="1" x14ac:dyDescent="0.25">
      <c r="A104" s="2" t="str">
        <f>MTD!C96</f>
        <v>SNB</v>
      </c>
      <c r="B104" s="2" t="str">
        <f>MTD!D96</f>
        <v>ER</v>
      </c>
      <c r="C104" s="2" t="str">
        <f>MTD!E96</f>
        <v>Amira Screening Clinic</v>
      </c>
      <c r="D104" s="101">
        <f>MTD!F96</f>
        <v>4</v>
      </c>
      <c r="E104" s="101">
        <f>MTD!G96</f>
        <v>3</v>
      </c>
      <c r="F104" s="101">
        <f>MTD!H96</f>
        <v>1</v>
      </c>
      <c r="G104" s="101">
        <f>MTD!I96</f>
        <v>403.74</v>
      </c>
      <c r="H104" s="101">
        <f>MTD!J96</f>
        <v>100.935</v>
      </c>
      <c r="I104" s="101">
        <f>MTD!K96</f>
        <v>310.58999999999997</v>
      </c>
      <c r="J104" s="101">
        <f>MTD!L96</f>
        <v>93.15</v>
      </c>
      <c r="K104" s="101">
        <f>MTD!M96</f>
        <v>403.74</v>
      </c>
      <c r="L104" s="101">
        <f>MTD!N96</f>
        <v>0</v>
      </c>
      <c r="M104" s="101">
        <f>MTD!P96</f>
        <v>0</v>
      </c>
      <c r="N104" s="101">
        <f>MTD!Q96</f>
        <v>0</v>
      </c>
      <c r="O104" s="101">
        <f>MTD!R96</f>
        <v>0</v>
      </c>
      <c r="P104" s="101">
        <f>MTD!S96</f>
        <v>0</v>
      </c>
      <c r="Q104" s="101">
        <f>MTD!T96</f>
        <v>0</v>
      </c>
      <c r="R104" s="101">
        <f>MTD!U96</f>
        <v>0</v>
      </c>
      <c r="S104" s="101">
        <f>MTD!V96</f>
        <v>0</v>
      </c>
      <c r="T104" s="114">
        <f t="shared" si="7"/>
        <v>4</v>
      </c>
      <c r="U104" s="114">
        <f t="shared" si="8"/>
        <v>3</v>
      </c>
      <c r="V104" s="114">
        <f t="shared" si="9"/>
        <v>1</v>
      </c>
      <c r="W104" s="125" t="str">
        <f t="shared" si="10"/>
        <v/>
      </c>
      <c r="X104" s="125" t="str">
        <f t="shared" si="11"/>
        <v/>
      </c>
      <c r="Y104" s="125" t="str">
        <f t="shared" si="12"/>
        <v/>
      </c>
      <c r="Z104" s="101"/>
      <c r="AA104" s="101"/>
      <c r="AS104" s="105"/>
      <c r="AT104" s="105"/>
    </row>
    <row r="105" spans="1:46" s="2" customFormat="1" x14ac:dyDescent="0.25">
      <c r="A105" s="2" t="str">
        <f>MTD!C97</f>
        <v>SNB</v>
      </c>
      <c r="B105" s="2" t="str">
        <f>MTD!D97</f>
        <v>ER</v>
      </c>
      <c r="C105" s="2" t="str">
        <f>MTD!E97</f>
        <v>Doctor Amira HomeCare ER</v>
      </c>
      <c r="D105" s="101">
        <f>MTD!F97</f>
        <v>41</v>
      </c>
      <c r="E105" s="101">
        <f>MTD!G97</f>
        <v>28</v>
      </c>
      <c r="F105" s="101">
        <f>MTD!H97</f>
        <v>3</v>
      </c>
      <c r="G105" s="101">
        <f>MTD!I97</f>
        <v>11855.759999999997</v>
      </c>
      <c r="H105" s="101">
        <f>MTD!J97</f>
        <v>289.16487804878039</v>
      </c>
      <c r="I105" s="101">
        <f>MTD!K97</f>
        <v>10922.919999999996</v>
      </c>
      <c r="J105" s="101">
        <f>MTD!L97</f>
        <v>932.83999999999992</v>
      </c>
      <c r="K105" s="101">
        <f>MTD!M97</f>
        <v>11855.759999999997</v>
      </c>
      <c r="L105" s="101">
        <f>MTD!N97</f>
        <v>0</v>
      </c>
      <c r="M105" s="101">
        <f>MTD!P97</f>
        <v>0</v>
      </c>
      <c r="N105" s="101">
        <f>MTD!Q97</f>
        <v>0</v>
      </c>
      <c r="O105" s="101">
        <f>MTD!R97</f>
        <v>0</v>
      </c>
      <c r="P105" s="101">
        <f>MTD!S97</f>
        <v>0</v>
      </c>
      <c r="Q105" s="101">
        <f>MTD!T97</f>
        <v>0</v>
      </c>
      <c r="R105" s="101">
        <f>MTD!U97</f>
        <v>0</v>
      </c>
      <c r="S105" s="101">
        <f>MTD!V97</f>
        <v>0</v>
      </c>
      <c r="T105" s="114">
        <f t="shared" si="7"/>
        <v>41</v>
      </c>
      <c r="U105" s="114">
        <f t="shared" si="8"/>
        <v>28</v>
      </c>
      <c r="V105" s="114">
        <f t="shared" si="9"/>
        <v>3</v>
      </c>
      <c r="W105" s="125" t="str">
        <f t="shared" si="10"/>
        <v/>
      </c>
      <c r="X105" s="125" t="str">
        <f t="shared" si="11"/>
        <v/>
      </c>
      <c r="Y105" s="125" t="str">
        <f t="shared" si="12"/>
        <v/>
      </c>
      <c r="Z105" s="101"/>
      <c r="AA105" s="101"/>
      <c r="AS105" s="105"/>
      <c r="AT105" s="105"/>
    </row>
    <row r="106" spans="1:46" s="2" customFormat="1" x14ac:dyDescent="0.25">
      <c r="A106" s="2" t="str">
        <f>MTD!C98</f>
        <v>FWZ</v>
      </c>
      <c r="B106" s="2" t="str">
        <f>MTD!D98</f>
        <v>ER</v>
      </c>
      <c r="C106" s="2" t="str">
        <f>MTD!E98</f>
        <v>DR SCREENING CLINIC</v>
      </c>
      <c r="D106" s="101">
        <f>MTD!F98</f>
        <v>10</v>
      </c>
      <c r="E106" s="101">
        <f>MTD!G98</f>
        <v>10</v>
      </c>
      <c r="F106" s="101">
        <f>MTD!H98</f>
        <v>0</v>
      </c>
      <c r="G106" s="101">
        <f>MTD!I98</f>
        <v>50</v>
      </c>
      <c r="H106" s="101">
        <f>MTD!J98</f>
        <v>5</v>
      </c>
      <c r="I106" s="101">
        <f>MTD!K98</f>
        <v>50</v>
      </c>
      <c r="J106" s="101">
        <f>MTD!L98</f>
        <v>0</v>
      </c>
      <c r="K106" s="101">
        <f>MTD!M98</f>
        <v>50</v>
      </c>
      <c r="L106" s="101">
        <f>MTD!N98</f>
        <v>0</v>
      </c>
      <c r="M106" s="101">
        <f>MTD!P98</f>
        <v>0</v>
      </c>
      <c r="N106" s="101">
        <f>MTD!Q98</f>
        <v>0</v>
      </c>
      <c r="O106" s="101">
        <f>MTD!R98</f>
        <v>0</v>
      </c>
      <c r="P106" s="101">
        <f>MTD!S98</f>
        <v>0</v>
      </c>
      <c r="Q106" s="101">
        <f>MTD!T98</f>
        <v>0</v>
      </c>
      <c r="R106" s="101">
        <f>MTD!U98</f>
        <v>0</v>
      </c>
      <c r="S106" s="101">
        <f>MTD!V98</f>
        <v>0</v>
      </c>
      <c r="T106" s="114">
        <f t="shared" si="7"/>
        <v>10</v>
      </c>
      <c r="U106" s="114">
        <f t="shared" si="8"/>
        <v>10</v>
      </c>
      <c r="V106" s="114">
        <f t="shared" si="9"/>
        <v>0</v>
      </c>
      <c r="W106" s="125" t="str">
        <f t="shared" si="10"/>
        <v/>
      </c>
      <c r="X106" s="125" t="str">
        <f t="shared" si="11"/>
        <v/>
      </c>
      <c r="Y106" s="125" t="str">
        <f t="shared" si="12"/>
        <v/>
      </c>
      <c r="Z106" s="101"/>
      <c r="AA106" s="101"/>
      <c r="AS106" s="105"/>
      <c r="AT106" s="105"/>
    </row>
    <row r="107" spans="1:46" s="2" customFormat="1" x14ac:dyDescent="0.25">
      <c r="A107" s="2" t="str">
        <f>MTD!C99</f>
        <v>SNB</v>
      </c>
      <c r="B107" s="2" t="str">
        <f>MTD!D99</f>
        <v>Dermatology</v>
      </c>
      <c r="C107" s="2" t="str">
        <f>MTD!E99</f>
        <v>Duetto Lase Laser Doctor</v>
      </c>
      <c r="D107" s="101">
        <f>MTD!F99</f>
        <v>0</v>
      </c>
      <c r="E107" s="101">
        <f>MTD!G99</f>
        <v>0</v>
      </c>
      <c r="F107" s="101">
        <f>MTD!H99</f>
        <v>19</v>
      </c>
      <c r="G107" s="101">
        <f>MTD!I99</f>
        <v>0</v>
      </c>
      <c r="H107" s="101">
        <f>MTD!J99</f>
        <v>0</v>
      </c>
      <c r="I107" s="101">
        <f>MTD!K99</f>
        <v>0</v>
      </c>
      <c r="J107" s="101">
        <f>MTD!L99</f>
        <v>0</v>
      </c>
      <c r="K107" s="101">
        <f>MTD!M99</f>
        <v>0</v>
      </c>
      <c r="L107" s="101">
        <f>MTD!N99</f>
        <v>0</v>
      </c>
      <c r="M107" s="101">
        <f>MTD!P99</f>
        <v>0</v>
      </c>
      <c r="N107" s="101">
        <f>MTD!Q99</f>
        <v>0</v>
      </c>
      <c r="O107" s="101">
        <f>MTD!R99</f>
        <v>0</v>
      </c>
      <c r="P107" s="101">
        <f>MTD!S99</f>
        <v>0</v>
      </c>
      <c r="Q107" s="101">
        <f>MTD!T99</f>
        <v>0</v>
      </c>
      <c r="R107" s="101">
        <f>MTD!U99</f>
        <v>2.88</v>
      </c>
      <c r="S107" s="101">
        <f>MTD!V99</f>
        <v>506.25600000000003</v>
      </c>
      <c r="T107" s="114">
        <f t="shared" si="7"/>
        <v>0</v>
      </c>
      <c r="U107" s="114">
        <f t="shared" si="8"/>
        <v>0</v>
      </c>
      <c r="V107" s="114">
        <f t="shared" si="9"/>
        <v>19</v>
      </c>
      <c r="W107" s="125" t="str">
        <f t="shared" si="10"/>
        <v/>
      </c>
      <c r="X107" s="125" t="str">
        <f t="shared" si="11"/>
        <v/>
      </c>
      <c r="Y107" s="125" t="str">
        <f t="shared" si="12"/>
        <v/>
      </c>
      <c r="Z107" s="101"/>
      <c r="AA107" s="101"/>
      <c r="AS107" s="105"/>
      <c r="AT107" s="105"/>
    </row>
    <row r="108" spans="1:46" s="2" customFormat="1" x14ac:dyDescent="0.25">
      <c r="A108" s="2" t="str">
        <f>MTD!C100</f>
        <v>FWZ</v>
      </c>
      <c r="B108" s="2" t="str">
        <f>MTD!D100</f>
        <v>Neurology</v>
      </c>
      <c r="C108" s="2" t="str">
        <f>MTD!E100</f>
        <v>EMAN  FAROUK OSMAN  ELSAFTY</v>
      </c>
      <c r="D108" s="101">
        <f>MTD!F100</f>
        <v>13</v>
      </c>
      <c r="E108" s="101">
        <f>MTD!G100</f>
        <v>14</v>
      </c>
      <c r="F108" s="101">
        <f>MTD!H100</f>
        <v>0</v>
      </c>
      <c r="G108" s="101">
        <f>MTD!I100</f>
        <v>5291.35</v>
      </c>
      <c r="H108" s="101">
        <f>MTD!J100</f>
        <v>407.02692307692308</v>
      </c>
      <c r="I108" s="101">
        <f>MTD!K100</f>
        <v>5291.35</v>
      </c>
      <c r="J108" s="101">
        <f>MTD!L100</f>
        <v>0</v>
      </c>
      <c r="K108" s="101">
        <f>MTD!M100</f>
        <v>5291.35</v>
      </c>
      <c r="L108" s="101">
        <f>MTD!N100</f>
        <v>0</v>
      </c>
      <c r="M108" s="101">
        <f>MTD!P100</f>
        <v>0</v>
      </c>
      <c r="N108" s="101">
        <f>MTD!Q100</f>
        <v>0</v>
      </c>
      <c r="O108" s="101">
        <f>MTD!R100</f>
        <v>0</v>
      </c>
      <c r="P108" s="101">
        <f>MTD!S100</f>
        <v>0</v>
      </c>
      <c r="Q108" s="101">
        <f>MTD!T100</f>
        <v>0</v>
      </c>
      <c r="R108" s="101">
        <f>MTD!U100</f>
        <v>0</v>
      </c>
      <c r="S108" s="101">
        <f>MTD!V100</f>
        <v>0</v>
      </c>
      <c r="T108" s="114">
        <f t="shared" si="7"/>
        <v>13</v>
      </c>
      <c r="U108" s="114">
        <f t="shared" si="8"/>
        <v>14</v>
      </c>
      <c r="V108" s="114">
        <f t="shared" si="9"/>
        <v>0</v>
      </c>
      <c r="W108" s="125" t="str">
        <f t="shared" si="10"/>
        <v/>
      </c>
      <c r="X108" s="125" t="str">
        <f t="shared" si="11"/>
        <v/>
      </c>
      <c r="Y108" s="125" t="str">
        <f t="shared" si="12"/>
        <v/>
      </c>
      <c r="Z108" s="101"/>
      <c r="AA108" s="101"/>
      <c r="AS108" s="105"/>
      <c r="AT108" s="105"/>
    </row>
    <row r="109" spans="1:46" s="2" customFormat="1" x14ac:dyDescent="0.25">
      <c r="A109" s="2" t="str">
        <f>MTD!C101</f>
        <v>FWZ</v>
      </c>
      <c r="B109" s="2" t="str">
        <f>MTD!D101</f>
        <v>Physiotherapy</v>
      </c>
      <c r="C109" s="2" t="str">
        <f>MTD!E101</f>
        <v>HUDA ABDULLAH  ABUSANGA</v>
      </c>
      <c r="D109" s="101">
        <f>MTD!F101</f>
        <v>25</v>
      </c>
      <c r="E109" s="101">
        <f>MTD!G101</f>
        <v>25</v>
      </c>
      <c r="F109" s="101">
        <f>MTD!H101</f>
        <v>0</v>
      </c>
      <c r="G109" s="101">
        <f>MTD!I101</f>
        <v>1250</v>
      </c>
      <c r="H109" s="101">
        <f>MTD!J101</f>
        <v>50</v>
      </c>
      <c r="I109" s="101">
        <f>MTD!K101</f>
        <v>1250</v>
      </c>
      <c r="J109" s="101">
        <f>MTD!L101</f>
        <v>0</v>
      </c>
      <c r="K109" s="101">
        <f>MTD!M101</f>
        <v>1250</v>
      </c>
      <c r="L109" s="101">
        <f>MTD!N101</f>
        <v>0</v>
      </c>
      <c r="M109" s="101">
        <f>MTD!P101</f>
        <v>0</v>
      </c>
      <c r="N109" s="101">
        <f>MTD!Q101</f>
        <v>0</v>
      </c>
      <c r="O109" s="101">
        <f>MTD!R101</f>
        <v>0</v>
      </c>
      <c r="P109" s="101">
        <f>MTD!S101</f>
        <v>0</v>
      </c>
      <c r="Q109" s="101">
        <f>MTD!T101</f>
        <v>0</v>
      </c>
      <c r="R109" s="101">
        <f>MTD!U101</f>
        <v>0</v>
      </c>
      <c r="S109" s="101">
        <f>MTD!V101</f>
        <v>0</v>
      </c>
      <c r="T109" s="114">
        <f t="shared" si="7"/>
        <v>25</v>
      </c>
      <c r="U109" s="114">
        <f t="shared" si="8"/>
        <v>25</v>
      </c>
      <c r="V109" s="114">
        <f t="shared" si="9"/>
        <v>0</v>
      </c>
      <c r="W109" s="125" t="str">
        <f t="shared" si="10"/>
        <v/>
      </c>
      <c r="X109" s="125" t="str">
        <f t="shared" si="11"/>
        <v/>
      </c>
      <c r="Y109" s="125" t="str">
        <f t="shared" si="12"/>
        <v/>
      </c>
      <c r="Z109" s="101"/>
      <c r="AA109" s="101"/>
      <c r="AS109" s="105"/>
      <c r="AT109" s="105"/>
    </row>
    <row r="110" spans="1:46" s="2" customFormat="1" x14ac:dyDescent="0.25">
      <c r="A110" s="2" t="str">
        <f>MTD!C102</f>
        <v>FWZ</v>
      </c>
      <c r="B110" s="2" t="str">
        <f>MTD!D102</f>
        <v>Laboratory</v>
      </c>
      <c r="C110" s="2" t="str">
        <f>MTD!E102</f>
        <v>HUSSEIN MOHAMED ALI MOHAMED</v>
      </c>
      <c r="D110" s="101">
        <f>MTD!F102</f>
        <v>1</v>
      </c>
      <c r="E110" s="101">
        <f>MTD!G102</f>
        <v>0</v>
      </c>
      <c r="F110" s="101">
        <f>MTD!H102</f>
        <v>0</v>
      </c>
      <c r="G110" s="101">
        <f>MTD!I102</f>
        <v>649</v>
      </c>
      <c r="H110" s="101">
        <f>MTD!J102</f>
        <v>649</v>
      </c>
      <c r="I110" s="101">
        <f>MTD!K102</f>
        <v>649</v>
      </c>
      <c r="J110" s="101">
        <f>MTD!L102</f>
        <v>0</v>
      </c>
      <c r="K110" s="101">
        <f>MTD!M102</f>
        <v>649</v>
      </c>
      <c r="L110" s="101">
        <f>MTD!N102</f>
        <v>0</v>
      </c>
      <c r="M110" s="101">
        <f>MTD!P102</f>
        <v>0</v>
      </c>
      <c r="N110" s="101">
        <f>MTD!Q102</f>
        <v>0</v>
      </c>
      <c r="O110" s="101">
        <f>MTD!R102</f>
        <v>0</v>
      </c>
      <c r="P110" s="101">
        <f>MTD!S102</f>
        <v>0</v>
      </c>
      <c r="Q110" s="101">
        <f>MTD!T102</f>
        <v>0</v>
      </c>
      <c r="R110" s="101">
        <f>MTD!U102</f>
        <v>0</v>
      </c>
      <c r="S110" s="101">
        <f>MTD!V102</f>
        <v>0</v>
      </c>
      <c r="T110" s="114">
        <f t="shared" si="7"/>
        <v>1</v>
      </c>
      <c r="U110" s="114">
        <f t="shared" si="8"/>
        <v>0</v>
      </c>
      <c r="V110" s="114">
        <f t="shared" si="9"/>
        <v>0</v>
      </c>
      <c r="W110" s="125" t="str">
        <f t="shared" si="10"/>
        <v/>
      </c>
      <c r="X110" s="125" t="str">
        <f t="shared" si="11"/>
        <v/>
      </c>
      <c r="Y110" s="125" t="str">
        <f t="shared" si="12"/>
        <v/>
      </c>
      <c r="Z110" s="101"/>
      <c r="AA110" s="101"/>
      <c r="AS110" s="105"/>
      <c r="AT110" s="105"/>
    </row>
    <row r="111" spans="1:46" s="2" customFormat="1" x14ac:dyDescent="0.25">
      <c r="A111" s="2" t="str">
        <f>MTD!C103</f>
        <v>SNB</v>
      </c>
      <c r="B111" s="2" t="str">
        <f>MTD!D103</f>
        <v>Ophthalmology</v>
      </c>
      <c r="C111" s="2" t="str">
        <f>MTD!E103</f>
        <v>MOHAMED AHMED ISMAIL NASR</v>
      </c>
      <c r="D111" s="101">
        <f>MTD!F103</f>
        <v>8</v>
      </c>
      <c r="E111" s="101">
        <f>MTD!G103</f>
        <v>4</v>
      </c>
      <c r="F111" s="101">
        <f>MTD!H103</f>
        <v>0</v>
      </c>
      <c r="G111" s="101">
        <f>MTD!I103</f>
        <v>1035.75</v>
      </c>
      <c r="H111" s="101">
        <f>MTD!J103</f>
        <v>129.46875</v>
      </c>
      <c r="I111" s="101">
        <f>MTD!K103</f>
        <v>942.6</v>
      </c>
      <c r="J111" s="101">
        <f>MTD!L103</f>
        <v>93.15</v>
      </c>
      <c r="K111" s="101">
        <f>MTD!M103</f>
        <v>1035.75</v>
      </c>
      <c r="L111" s="101">
        <f>MTD!N103</f>
        <v>0</v>
      </c>
      <c r="M111" s="101">
        <f>MTD!P103</f>
        <v>0</v>
      </c>
      <c r="N111" s="101">
        <f>MTD!Q103</f>
        <v>0</v>
      </c>
      <c r="O111" s="101">
        <f>MTD!R103</f>
        <v>0</v>
      </c>
      <c r="P111" s="101">
        <f>MTD!S103</f>
        <v>0</v>
      </c>
      <c r="Q111" s="101">
        <f>MTD!T103</f>
        <v>0</v>
      </c>
      <c r="R111" s="101">
        <f>MTD!U103</f>
        <v>0</v>
      </c>
      <c r="S111" s="101">
        <f>MTD!V103</f>
        <v>0</v>
      </c>
      <c r="T111" s="114">
        <f t="shared" si="7"/>
        <v>8</v>
      </c>
      <c r="U111" s="114">
        <f t="shared" si="8"/>
        <v>4</v>
      </c>
      <c r="V111" s="114">
        <f t="shared" si="9"/>
        <v>0</v>
      </c>
      <c r="W111" s="125" t="str">
        <f t="shared" si="10"/>
        <v/>
      </c>
      <c r="X111" s="125" t="str">
        <f t="shared" si="11"/>
        <v/>
      </c>
      <c r="Y111" s="125" t="str">
        <f t="shared" si="12"/>
        <v/>
      </c>
      <c r="Z111" s="101"/>
      <c r="AA111" s="101"/>
      <c r="AS111" s="105"/>
      <c r="AT111" s="105"/>
    </row>
    <row r="112" spans="1:46" s="2" customFormat="1" x14ac:dyDescent="0.25">
      <c r="A112" s="2" t="str">
        <f>MTD!C104</f>
        <v>SNB</v>
      </c>
      <c r="B112" s="2" t="str">
        <f>MTD!D104</f>
        <v>Other</v>
      </c>
      <c r="C112" s="2" t="str">
        <f>MTD!E104</f>
        <v>Not Specified</v>
      </c>
      <c r="D112" s="101">
        <f>MTD!F104</f>
        <v>0</v>
      </c>
      <c r="E112" s="101">
        <f>MTD!G104</f>
        <v>1</v>
      </c>
      <c r="F112" s="101">
        <f>MTD!H104</f>
        <v>0</v>
      </c>
      <c r="G112" s="101">
        <f>MTD!I104</f>
        <v>6377.0599999999995</v>
      </c>
      <c r="H112" s="101">
        <f>MTD!J104</f>
        <v>0</v>
      </c>
      <c r="I112" s="101">
        <f>MTD!K104</f>
        <v>6377.0599999999995</v>
      </c>
      <c r="J112" s="101">
        <f>MTD!L104</f>
        <v>0</v>
      </c>
      <c r="K112" s="101">
        <f>MTD!M104</f>
        <v>0</v>
      </c>
      <c r="L112" s="101">
        <f>MTD!N104</f>
        <v>0</v>
      </c>
      <c r="M112" s="101">
        <f>MTD!P104</f>
        <v>0</v>
      </c>
      <c r="N112" s="101">
        <f>MTD!Q104</f>
        <v>0</v>
      </c>
      <c r="O112" s="101">
        <f>MTD!R104</f>
        <v>0</v>
      </c>
      <c r="P112" s="101">
        <f>MTD!S104</f>
        <v>0</v>
      </c>
      <c r="Q112" s="101">
        <f>MTD!T104</f>
        <v>0</v>
      </c>
      <c r="R112" s="101">
        <f>MTD!U104</f>
        <v>0</v>
      </c>
      <c r="S112" s="101">
        <f>MTD!V104</f>
        <v>11023.912799999993</v>
      </c>
      <c r="T112" s="114">
        <f t="shared" si="7"/>
        <v>0</v>
      </c>
      <c r="U112" s="114">
        <f t="shared" si="8"/>
        <v>1</v>
      </c>
      <c r="V112" s="114">
        <f t="shared" si="9"/>
        <v>0</v>
      </c>
      <c r="W112" s="125" t="str">
        <f t="shared" si="10"/>
        <v/>
      </c>
      <c r="X112" s="125" t="str">
        <f t="shared" si="11"/>
        <v/>
      </c>
      <c r="Y112" s="125" t="str">
        <f t="shared" si="12"/>
        <v/>
      </c>
      <c r="Z112" s="101"/>
      <c r="AA112" s="101"/>
      <c r="AS112" s="105"/>
      <c r="AT112" s="105"/>
    </row>
    <row r="113" spans="1:51" s="2" customFormat="1" x14ac:dyDescent="0.25">
      <c r="A113" s="2" t="str">
        <f>MTD!C105</f>
        <v>SNB</v>
      </c>
      <c r="B113" s="2" t="str">
        <f>MTD!D105</f>
        <v>Ophthalmology</v>
      </c>
      <c r="C113" s="2" t="str">
        <f>MTD!E105</f>
        <v>Sarah Moustafa Hussein ElHomosany</v>
      </c>
      <c r="D113" s="101">
        <f>MTD!F105</f>
        <v>16</v>
      </c>
      <c r="E113" s="101">
        <f>MTD!G105</f>
        <v>11</v>
      </c>
      <c r="F113" s="101">
        <f>MTD!H105</f>
        <v>0</v>
      </c>
      <c r="G113" s="101">
        <f>MTD!I105</f>
        <v>1861.5500000000002</v>
      </c>
      <c r="H113" s="101">
        <f>MTD!J105</f>
        <v>116.34687500000001</v>
      </c>
      <c r="I113" s="101">
        <f>MTD!K105</f>
        <v>1768.4</v>
      </c>
      <c r="J113" s="101">
        <f>MTD!L105</f>
        <v>93.15</v>
      </c>
      <c r="K113" s="101">
        <f>MTD!M105</f>
        <v>1861.5500000000002</v>
      </c>
      <c r="L113" s="101">
        <f>MTD!N105</f>
        <v>0</v>
      </c>
      <c r="M113" s="101">
        <f>MTD!P105</f>
        <v>0</v>
      </c>
      <c r="N113" s="101">
        <f>MTD!Q105</f>
        <v>0</v>
      </c>
      <c r="O113" s="101">
        <f>MTD!R105</f>
        <v>0</v>
      </c>
      <c r="P113" s="101">
        <f>MTD!S105</f>
        <v>0</v>
      </c>
      <c r="Q113" s="101">
        <f>MTD!T105</f>
        <v>0</v>
      </c>
      <c r="R113" s="101">
        <f>MTD!U105</f>
        <v>0</v>
      </c>
      <c r="S113" s="101">
        <f>MTD!V105</f>
        <v>0</v>
      </c>
      <c r="T113" s="114">
        <f t="shared" si="7"/>
        <v>16</v>
      </c>
      <c r="U113" s="114">
        <f t="shared" si="8"/>
        <v>11</v>
      </c>
      <c r="V113" s="114">
        <f t="shared" si="9"/>
        <v>0</v>
      </c>
      <c r="W113" s="125" t="str">
        <f t="shared" si="10"/>
        <v/>
      </c>
      <c r="X113" s="125" t="str">
        <f t="shared" si="11"/>
        <v/>
      </c>
      <c r="Y113" s="125" t="str">
        <f t="shared" si="12"/>
        <v/>
      </c>
      <c r="Z113" s="101"/>
      <c r="AA113" s="101"/>
      <c r="AS113" s="105"/>
      <c r="AT113" s="105"/>
    </row>
    <row r="114" spans="1:51" s="2" customFormat="1" x14ac:dyDescent="0.25">
      <c r="A114" s="2" t="str">
        <f>MTD!C106</f>
        <v>FWZ</v>
      </c>
      <c r="B114" s="2" t="str">
        <f>MTD!D106</f>
        <v>Screening &amp; Scaling</v>
      </c>
      <c r="C114" s="2" t="str">
        <f>MTD!E106</f>
        <v>TRAD KHALED SCREENING</v>
      </c>
      <c r="D114" s="101">
        <f>MTD!F106</f>
        <v>6</v>
      </c>
      <c r="E114" s="101">
        <f>MTD!G106</f>
        <v>6</v>
      </c>
      <c r="F114" s="101">
        <f>MTD!H106</f>
        <v>0</v>
      </c>
      <c r="G114" s="101">
        <f>MTD!I106</f>
        <v>447</v>
      </c>
      <c r="H114" s="101">
        <f>MTD!J106</f>
        <v>74.5</v>
      </c>
      <c r="I114" s="101">
        <f>MTD!K106</f>
        <v>447</v>
      </c>
      <c r="J114" s="101">
        <f>MTD!L106</f>
        <v>0</v>
      </c>
      <c r="K114" s="101">
        <f>MTD!M106</f>
        <v>447</v>
      </c>
      <c r="L114" s="101">
        <f>MTD!N106</f>
        <v>0</v>
      </c>
      <c r="M114" s="101">
        <f>MTD!P106</f>
        <v>0</v>
      </c>
      <c r="N114" s="101">
        <f>MTD!Q106</f>
        <v>0</v>
      </c>
      <c r="O114" s="101">
        <f>MTD!R106</f>
        <v>0</v>
      </c>
      <c r="P114" s="101">
        <f>MTD!S106</f>
        <v>0</v>
      </c>
      <c r="Q114" s="101">
        <f>MTD!T106</f>
        <v>0</v>
      </c>
      <c r="R114" s="101">
        <f>MTD!U106</f>
        <v>0</v>
      </c>
      <c r="S114" s="101">
        <f>MTD!V106</f>
        <v>0</v>
      </c>
      <c r="T114" s="114">
        <f t="shared" si="7"/>
        <v>6</v>
      </c>
      <c r="U114" s="114">
        <f t="shared" si="8"/>
        <v>6</v>
      </c>
      <c r="V114" s="114">
        <f t="shared" si="9"/>
        <v>0</v>
      </c>
      <c r="W114" s="125" t="str">
        <f t="shared" si="10"/>
        <v/>
      </c>
      <c r="X114" s="125" t="str">
        <f t="shared" si="11"/>
        <v/>
      </c>
      <c r="Y114" s="125" t="str">
        <f t="shared" si="12"/>
        <v/>
      </c>
      <c r="Z114" s="101"/>
      <c r="AA114" s="101"/>
      <c r="AS114" s="105"/>
      <c r="AT114" s="105"/>
    </row>
    <row r="115" spans="1:51" s="2" customFormat="1" x14ac:dyDescent="0.25">
      <c r="A115" s="2" t="str">
        <f>MTD!C107</f>
        <v>SNB</v>
      </c>
      <c r="B115" s="2" t="str">
        <f>MTD!D107</f>
        <v>Ophthalmology</v>
      </c>
      <c r="C115" s="2" t="str">
        <f>MTD!E107</f>
        <v>Walaa Ahmed Elsadany</v>
      </c>
      <c r="D115" s="101">
        <f>MTD!F107</f>
        <v>19</v>
      </c>
      <c r="E115" s="101">
        <f>MTD!G107</f>
        <v>14</v>
      </c>
      <c r="F115" s="101">
        <f>MTD!H107</f>
        <v>2</v>
      </c>
      <c r="G115" s="101">
        <f>MTD!I107</f>
        <v>3936.1</v>
      </c>
      <c r="H115" s="101">
        <f>MTD!J107</f>
        <v>207.16315789473683</v>
      </c>
      <c r="I115" s="101">
        <f>MTD!K107</f>
        <v>3594.5499999999997</v>
      </c>
      <c r="J115" s="101">
        <f>MTD!L107</f>
        <v>341.54999999999995</v>
      </c>
      <c r="K115" s="101">
        <f>MTD!M107</f>
        <v>3936.1</v>
      </c>
      <c r="L115" s="101">
        <f>MTD!N107</f>
        <v>0</v>
      </c>
      <c r="M115" s="101">
        <f>MTD!P107</f>
        <v>0</v>
      </c>
      <c r="N115" s="101">
        <f>MTD!Q107</f>
        <v>0</v>
      </c>
      <c r="O115" s="101">
        <f>MTD!R107</f>
        <v>0</v>
      </c>
      <c r="P115" s="101">
        <f>MTD!S107</f>
        <v>0</v>
      </c>
      <c r="Q115" s="101">
        <f>MTD!T107</f>
        <v>0</v>
      </c>
      <c r="R115" s="101">
        <f>MTD!U107</f>
        <v>0</v>
      </c>
      <c r="S115" s="101">
        <f>MTD!V107</f>
        <v>0</v>
      </c>
      <c r="T115" s="114">
        <f t="shared" si="7"/>
        <v>19</v>
      </c>
      <c r="U115" s="114">
        <f t="shared" si="8"/>
        <v>14</v>
      </c>
      <c r="V115" s="114">
        <f t="shared" si="9"/>
        <v>2</v>
      </c>
      <c r="W115" s="125" t="str">
        <f t="shared" si="10"/>
        <v/>
      </c>
      <c r="X115" s="125" t="str">
        <f t="shared" si="11"/>
        <v/>
      </c>
      <c r="Y115" s="125" t="str">
        <f t="shared" si="12"/>
        <v/>
      </c>
      <c r="Z115" s="101"/>
      <c r="AA115" s="101"/>
      <c r="AS115" s="105"/>
      <c r="AT115" s="105"/>
    </row>
    <row r="116" spans="1:51" s="2" customFormat="1" x14ac:dyDescent="0.25">
      <c r="A116" s="2">
        <f>MTD!C108</f>
        <v>0</v>
      </c>
      <c r="B116" s="2">
        <f>MTD!D108</f>
        <v>0</v>
      </c>
      <c r="C116" s="2">
        <f>MTD!E108</f>
        <v>0</v>
      </c>
      <c r="D116" s="101">
        <f>MTD!F108</f>
        <v>0</v>
      </c>
      <c r="E116" s="101">
        <f>MTD!G108</f>
        <v>0</v>
      </c>
      <c r="F116" s="101">
        <f>MTD!H108</f>
        <v>0</v>
      </c>
      <c r="G116" s="101">
        <f>MTD!I108</f>
        <v>0</v>
      </c>
      <c r="H116" s="101">
        <f>MTD!J108</f>
        <v>0</v>
      </c>
      <c r="I116" s="101">
        <f>MTD!K108</f>
        <v>0</v>
      </c>
      <c r="J116" s="101">
        <f>MTD!L108</f>
        <v>0</v>
      </c>
      <c r="K116" s="101">
        <f>MTD!M108</f>
        <v>0</v>
      </c>
      <c r="L116" s="101">
        <f>MTD!N108</f>
        <v>0</v>
      </c>
      <c r="M116" s="101">
        <f>MTD!P108</f>
        <v>0</v>
      </c>
      <c r="N116" s="101">
        <f>MTD!Q108</f>
        <v>0</v>
      </c>
      <c r="O116" s="101">
        <f>MTD!R108</f>
        <v>0</v>
      </c>
      <c r="P116" s="101">
        <f>MTD!S108</f>
        <v>0</v>
      </c>
      <c r="Q116" s="101">
        <f>MTD!T108</f>
        <v>0</v>
      </c>
      <c r="R116" s="101">
        <f>MTD!U108</f>
        <v>0</v>
      </c>
      <c r="S116" s="101">
        <f>MTD!V108</f>
        <v>0</v>
      </c>
      <c r="T116" s="114">
        <f t="shared" si="7"/>
        <v>0</v>
      </c>
      <c r="U116" s="114">
        <f t="shared" si="8"/>
        <v>0</v>
      </c>
      <c r="V116" s="114">
        <f t="shared" si="9"/>
        <v>0</v>
      </c>
      <c r="W116" s="125" t="str">
        <f t="shared" si="10"/>
        <v/>
      </c>
      <c r="X116" s="125" t="str">
        <f t="shared" si="11"/>
        <v/>
      </c>
      <c r="Y116" s="125" t="str">
        <f t="shared" si="12"/>
        <v/>
      </c>
      <c r="Z116" s="101"/>
      <c r="AA116" s="101"/>
      <c r="AS116" s="105"/>
      <c r="AT116" s="105"/>
    </row>
    <row r="117" spans="1:51" s="2" customFormat="1" x14ac:dyDescent="0.25">
      <c r="A117" s="2">
        <f>MTD!C109</f>
        <v>0</v>
      </c>
      <c r="B117" s="2">
        <f>MTD!D109</f>
        <v>0</v>
      </c>
      <c r="C117" s="2">
        <f>MTD!E109</f>
        <v>0</v>
      </c>
      <c r="D117" s="101">
        <f>MTD!F109</f>
        <v>0</v>
      </c>
      <c r="E117" s="101">
        <f>MTD!G109</f>
        <v>0</v>
      </c>
      <c r="F117" s="101">
        <f>MTD!H109</f>
        <v>0</v>
      </c>
      <c r="G117" s="101">
        <f>MTD!I109</f>
        <v>0</v>
      </c>
      <c r="H117" s="101">
        <f>MTD!J109</f>
        <v>0</v>
      </c>
      <c r="I117" s="101">
        <f>MTD!K109</f>
        <v>0</v>
      </c>
      <c r="J117" s="101">
        <f>MTD!L109</f>
        <v>0</v>
      </c>
      <c r="K117" s="101">
        <f>MTD!M109</f>
        <v>0</v>
      </c>
      <c r="L117" s="101">
        <f>MTD!N109</f>
        <v>0</v>
      </c>
      <c r="M117" s="101">
        <f>MTD!P109</f>
        <v>0</v>
      </c>
      <c r="N117" s="101">
        <f>MTD!Q109</f>
        <v>0</v>
      </c>
      <c r="O117" s="101">
        <f>MTD!R109</f>
        <v>0</v>
      </c>
      <c r="P117" s="101">
        <f>MTD!S109</f>
        <v>0</v>
      </c>
      <c r="Q117" s="101">
        <f>MTD!T109</f>
        <v>0</v>
      </c>
      <c r="R117" s="101">
        <f>MTD!U109</f>
        <v>0</v>
      </c>
      <c r="S117" s="101">
        <f>MTD!V109</f>
        <v>0</v>
      </c>
      <c r="T117" s="114">
        <f t="shared" ref="T117:T123" si="13">D117-M117</f>
        <v>0</v>
      </c>
      <c r="U117" s="114">
        <f t="shared" ref="U117:U123" si="14">E117-N117</f>
        <v>0</v>
      </c>
      <c r="V117" s="114">
        <f t="shared" ref="V117:V123" si="15">F117-O117</f>
        <v>0</v>
      </c>
      <c r="W117" s="125" t="str">
        <f t="shared" ref="W117:W123" si="16">IFERROR(D117/M117,"")</f>
        <v/>
      </c>
      <c r="X117" s="125" t="str">
        <f t="shared" ref="X117:X123" si="17">IFERROR(G117/N117,"")</f>
        <v/>
      </c>
      <c r="Y117" s="125" t="str">
        <f t="shared" ref="Y117:Y123" si="18">IFERROR(H117/O117,"")</f>
        <v/>
      </c>
      <c r="Z117" s="101"/>
      <c r="AA117" s="101"/>
      <c r="AS117" s="105"/>
      <c r="AT117" s="105"/>
    </row>
    <row r="118" spans="1:51" s="2" customFormat="1" x14ac:dyDescent="0.25">
      <c r="A118" s="2">
        <f>MTD!C110</f>
        <v>0</v>
      </c>
      <c r="B118" s="2">
        <f>MTD!D110</f>
        <v>0</v>
      </c>
      <c r="C118" s="2">
        <f>MTD!E110</f>
        <v>0</v>
      </c>
      <c r="D118" s="101">
        <f>MTD!F110</f>
        <v>0</v>
      </c>
      <c r="E118" s="101">
        <f>MTD!G110</f>
        <v>0</v>
      </c>
      <c r="F118" s="101">
        <f>MTD!H110</f>
        <v>0</v>
      </c>
      <c r="G118" s="101">
        <f>MTD!I110</f>
        <v>0</v>
      </c>
      <c r="H118" s="101">
        <f>MTD!J110</f>
        <v>0</v>
      </c>
      <c r="I118" s="101">
        <f>MTD!K110</f>
        <v>0</v>
      </c>
      <c r="J118" s="101">
        <f>MTD!L110</f>
        <v>0</v>
      </c>
      <c r="K118" s="101">
        <f>MTD!M110</f>
        <v>0</v>
      </c>
      <c r="L118" s="101">
        <f>MTD!N110</f>
        <v>0</v>
      </c>
      <c r="M118" s="101">
        <f>MTD!P110</f>
        <v>0</v>
      </c>
      <c r="N118" s="101">
        <f>MTD!Q110</f>
        <v>0</v>
      </c>
      <c r="O118" s="101">
        <f>MTD!R110</f>
        <v>0</v>
      </c>
      <c r="P118" s="101">
        <f>MTD!S110</f>
        <v>0</v>
      </c>
      <c r="Q118" s="101">
        <f>MTD!T110</f>
        <v>0</v>
      </c>
      <c r="R118" s="101">
        <f>MTD!U110</f>
        <v>0</v>
      </c>
      <c r="S118" s="101">
        <f>MTD!V110</f>
        <v>0</v>
      </c>
      <c r="T118" s="114">
        <f t="shared" si="13"/>
        <v>0</v>
      </c>
      <c r="U118" s="114">
        <f t="shared" si="14"/>
        <v>0</v>
      </c>
      <c r="V118" s="114">
        <f t="shared" si="15"/>
        <v>0</v>
      </c>
      <c r="W118" s="125" t="str">
        <f t="shared" si="16"/>
        <v/>
      </c>
      <c r="X118" s="125" t="str">
        <f t="shared" si="17"/>
        <v/>
      </c>
      <c r="Y118" s="125" t="str">
        <f t="shared" si="18"/>
        <v/>
      </c>
      <c r="Z118" s="101"/>
      <c r="AA118" s="101"/>
      <c r="AS118" s="105"/>
      <c r="AT118" s="105"/>
    </row>
    <row r="119" spans="1:51" s="2" customFormat="1" x14ac:dyDescent="0.25">
      <c r="A119" s="2">
        <f>MTD!C111</f>
        <v>0</v>
      </c>
      <c r="B119" s="2">
        <f>MTD!D111</f>
        <v>0</v>
      </c>
      <c r="C119" s="2">
        <f>MTD!E111</f>
        <v>0</v>
      </c>
      <c r="D119" s="101">
        <f>MTD!F111</f>
        <v>0</v>
      </c>
      <c r="E119" s="101">
        <f>MTD!G111</f>
        <v>0</v>
      </c>
      <c r="F119" s="101">
        <f>MTD!H111</f>
        <v>0</v>
      </c>
      <c r="G119" s="101">
        <f>MTD!I111</f>
        <v>0</v>
      </c>
      <c r="H119" s="101">
        <f>MTD!J111</f>
        <v>0</v>
      </c>
      <c r="I119" s="101">
        <f>MTD!K111</f>
        <v>0</v>
      </c>
      <c r="J119" s="101">
        <f>MTD!L111</f>
        <v>0</v>
      </c>
      <c r="K119" s="101">
        <f>MTD!M111</f>
        <v>0</v>
      </c>
      <c r="L119" s="101">
        <f>MTD!N111</f>
        <v>0</v>
      </c>
      <c r="M119" s="101">
        <f>MTD!P111</f>
        <v>0</v>
      </c>
      <c r="N119" s="101">
        <f>MTD!Q111</f>
        <v>0</v>
      </c>
      <c r="O119" s="101">
        <f>MTD!R111</f>
        <v>0</v>
      </c>
      <c r="P119" s="101">
        <f>MTD!S111</f>
        <v>0</v>
      </c>
      <c r="Q119" s="101">
        <f>MTD!T111</f>
        <v>0</v>
      </c>
      <c r="R119" s="101">
        <f>MTD!U111</f>
        <v>0</v>
      </c>
      <c r="S119" s="101">
        <f>MTD!V111</f>
        <v>0</v>
      </c>
      <c r="T119" s="114">
        <f t="shared" si="13"/>
        <v>0</v>
      </c>
      <c r="U119" s="114">
        <f t="shared" si="14"/>
        <v>0</v>
      </c>
      <c r="V119" s="114">
        <f t="shared" si="15"/>
        <v>0</v>
      </c>
      <c r="W119" s="125" t="str">
        <f t="shared" si="16"/>
        <v/>
      </c>
      <c r="X119" s="125" t="str">
        <f t="shared" si="17"/>
        <v/>
      </c>
      <c r="Y119" s="125" t="str">
        <f t="shared" si="18"/>
        <v/>
      </c>
      <c r="Z119" s="101"/>
      <c r="AA119" s="101"/>
      <c r="AS119" s="105"/>
      <c r="AT119" s="105"/>
    </row>
    <row r="120" spans="1:51" s="2" customFormat="1" x14ac:dyDescent="0.25">
      <c r="A120" s="2">
        <f>MTD!C112</f>
        <v>0</v>
      </c>
      <c r="B120" s="2">
        <f>MTD!D112</f>
        <v>0</v>
      </c>
      <c r="C120" s="2">
        <f>MTD!E112</f>
        <v>0</v>
      </c>
      <c r="D120" s="101">
        <f>MTD!F112</f>
        <v>0</v>
      </c>
      <c r="E120" s="101">
        <f>MTD!G112</f>
        <v>0</v>
      </c>
      <c r="F120" s="101">
        <f>MTD!H112</f>
        <v>0</v>
      </c>
      <c r="G120" s="101">
        <f>MTD!I112</f>
        <v>0</v>
      </c>
      <c r="H120" s="101">
        <f>MTD!J112</f>
        <v>0</v>
      </c>
      <c r="I120" s="101">
        <f>MTD!K112</f>
        <v>0</v>
      </c>
      <c r="J120" s="101">
        <f>MTD!L112</f>
        <v>0</v>
      </c>
      <c r="K120" s="101">
        <f>MTD!M112</f>
        <v>0</v>
      </c>
      <c r="L120" s="101">
        <f>MTD!N112</f>
        <v>0</v>
      </c>
      <c r="M120" s="101">
        <f>MTD!P112</f>
        <v>0</v>
      </c>
      <c r="N120" s="101">
        <f>MTD!Q112</f>
        <v>0</v>
      </c>
      <c r="O120" s="101">
        <f>MTD!R112</f>
        <v>0</v>
      </c>
      <c r="P120" s="101">
        <f>MTD!S112</f>
        <v>0</v>
      </c>
      <c r="Q120" s="101">
        <f>MTD!T112</f>
        <v>0</v>
      </c>
      <c r="R120" s="101">
        <f>MTD!U112</f>
        <v>0</v>
      </c>
      <c r="S120" s="101">
        <f>MTD!V112</f>
        <v>0</v>
      </c>
      <c r="T120" s="114">
        <f t="shared" si="13"/>
        <v>0</v>
      </c>
      <c r="U120" s="114">
        <f t="shared" si="14"/>
        <v>0</v>
      </c>
      <c r="V120" s="114">
        <f t="shared" si="15"/>
        <v>0</v>
      </c>
      <c r="W120" s="125" t="str">
        <f t="shared" si="16"/>
        <v/>
      </c>
      <c r="X120" s="125" t="str">
        <f t="shared" si="17"/>
        <v/>
      </c>
      <c r="Y120" s="125" t="str">
        <f t="shared" si="18"/>
        <v/>
      </c>
      <c r="Z120" s="101"/>
      <c r="AA120" s="101"/>
      <c r="AS120" s="105"/>
      <c r="AT120" s="105"/>
    </row>
    <row r="121" spans="1:51" s="2" customFormat="1" x14ac:dyDescent="0.25">
      <c r="A121" s="2">
        <f>MTD!C113</f>
        <v>0</v>
      </c>
      <c r="B121" s="2">
        <f>MTD!D113</f>
        <v>0</v>
      </c>
      <c r="C121" s="2">
        <f>MTD!E113</f>
        <v>0</v>
      </c>
      <c r="D121" s="101">
        <f>MTD!F113</f>
        <v>0</v>
      </c>
      <c r="E121" s="101">
        <f>MTD!G113</f>
        <v>0</v>
      </c>
      <c r="F121" s="101">
        <f>MTD!H113</f>
        <v>0</v>
      </c>
      <c r="G121" s="101">
        <f>MTD!I113</f>
        <v>0</v>
      </c>
      <c r="H121" s="101">
        <f>MTD!J113</f>
        <v>0</v>
      </c>
      <c r="I121" s="101">
        <f>MTD!K113</f>
        <v>0</v>
      </c>
      <c r="J121" s="101">
        <f>MTD!L113</f>
        <v>0</v>
      </c>
      <c r="K121" s="101">
        <f>MTD!M113</f>
        <v>0</v>
      </c>
      <c r="L121" s="101">
        <f>MTD!N113</f>
        <v>0</v>
      </c>
      <c r="M121" s="101">
        <f>MTD!P113</f>
        <v>0</v>
      </c>
      <c r="N121" s="101">
        <f>MTD!Q113</f>
        <v>0</v>
      </c>
      <c r="O121" s="101">
        <f>MTD!R113</f>
        <v>0</v>
      </c>
      <c r="P121" s="101">
        <f>MTD!S113</f>
        <v>0</v>
      </c>
      <c r="Q121" s="101">
        <f>MTD!T113</f>
        <v>0</v>
      </c>
      <c r="R121" s="101">
        <f>MTD!U113</f>
        <v>0</v>
      </c>
      <c r="S121" s="101">
        <f>MTD!V113</f>
        <v>0</v>
      </c>
      <c r="T121" s="114">
        <f t="shared" si="13"/>
        <v>0</v>
      </c>
      <c r="U121" s="114">
        <f t="shared" si="14"/>
        <v>0</v>
      </c>
      <c r="V121" s="114">
        <f t="shared" si="15"/>
        <v>0</v>
      </c>
      <c r="W121" s="125" t="str">
        <f t="shared" si="16"/>
        <v/>
      </c>
      <c r="X121" s="125" t="str">
        <f t="shared" si="17"/>
        <v/>
      </c>
      <c r="Y121" s="125" t="str">
        <f t="shared" si="18"/>
        <v/>
      </c>
      <c r="Z121" s="101"/>
      <c r="AA121" s="101"/>
      <c r="AS121" s="105"/>
      <c r="AT121" s="105"/>
    </row>
    <row r="122" spans="1:51" s="2" customFormat="1" x14ac:dyDescent="0.25">
      <c r="A122" s="2">
        <f>MTD!C114</f>
        <v>0</v>
      </c>
      <c r="B122" s="2">
        <f>MTD!D114</f>
        <v>0</v>
      </c>
      <c r="C122" s="2">
        <f>MTD!E114</f>
        <v>0</v>
      </c>
      <c r="D122" s="101">
        <f>MTD!F114</f>
        <v>0</v>
      </c>
      <c r="E122" s="101">
        <f>MTD!G114</f>
        <v>0</v>
      </c>
      <c r="F122" s="101">
        <f>MTD!H114</f>
        <v>0</v>
      </c>
      <c r="G122" s="101">
        <f>MTD!I114</f>
        <v>0</v>
      </c>
      <c r="H122" s="101">
        <f>MTD!J114</f>
        <v>0</v>
      </c>
      <c r="I122" s="101">
        <f>MTD!K114</f>
        <v>0</v>
      </c>
      <c r="J122" s="101">
        <f>MTD!L114</f>
        <v>0</v>
      </c>
      <c r="K122" s="101">
        <f>MTD!M114</f>
        <v>0</v>
      </c>
      <c r="L122" s="101">
        <f>MTD!N114</f>
        <v>0</v>
      </c>
      <c r="M122" s="101">
        <f>MTD!P114</f>
        <v>0</v>
      </c>
      <c r="N122" s="101">
        <f>MTD!Q114</f>
        <v>0</v>
      </c>
      <c r="O122" s="101">
        <f>MTD!R114</f>
        <v>0</v>
      </c>
      <c r="P122" s="101">
        <f>MTD!S114</f>
        <v>0</v>
      </c>
      <c r="Q122" s="101">
        <f>MTD!T114</f>
        <v>0</v>
      </c>
      <c r="R122" s="101">
        <f>MTD!U114</f>
        <v>0</v>
      </c>
      <c r="S122" s="101">
        <f>MTD!V114</f>
        <v>0</v>
      </c>
      <c r="T122" s="114">
        <f t="shared" si="13"/>
        <v>0</v>
      </c>
      <c r="U122" s="114">
        <f t="shared" si="14"/>
        <v>0</v>
      </c>
      <c r="V122" s="114">
        <f t="shared" si="15"/>
        <v>0</v>
      </c>
      <c r="W122" s="125" t="str">
        <f t="shared" si="16"/>
        <v/>
      </c>
      <c r="X122" s="125" t="str">
        <f t="shared" si="17"/>
        <v/>
      </c>
      <c r="Y122" s="125" t="str">
        <f t="shared" si="18"/>
        <v/>
      </c>
      <c r="Z122" s="101"/>
      <c r="AA122" s="101"/>
      <c r="AS122" s="105"/>
      <c r="AT122" s="105"/>
    </row>
    <row r="123" spans="1:51" s="2" customFormat="1" x14ac:dyDescent="0.25">
      <c r="A123" s="2">
        <f>MTD!C115</f>
        <v>0</v>
      </c>
      <c r="B123" s="2">
        <f>MTD!D115</f>
        <v>0</v>
      </c>
      <c r="C123" s="2">
        <f>MTD!E115</f>
        <v>0</v>
      </c>
      <c r="D123" s="101">
        <f>MTD!F115</f>
        <v>0</v>
      </c>
      <c r="E123" s="101">
        <f>MTD!G115</f>
        <v>0</v>
      </c>
      <c r="F123" s="101">
        <f>MTD!H115</f>
        <v>0</v>
      </c>
      <c r="G123" s="101">
        <f>MTD!I115</f>
        <v>0</v>
      </c>
      <c r="H123" s="101">
        <f>MTD!J115</f>
        <v>0</v>
      </c>
      <c r="I123" s="101">
        <f>MTD!K115</f>
        <v>0</v>
      </c>
      <c r="J123" s="101">
        <f>MTD!L115</f>
        <v>0</v>
      </c>
      <c r="K123" s="101">
        <f>MTD!M115</f>
        <v>0</v>
      </c>
      <c r="L123" s="101">
        <f>MTD!N115</f>
        <v>0</v>
      </c>
      <c r="M123" s="101">
        <f>MTD!P115</f>
        <v>0</v>
      </c>
      <c r="N123" s="101">
        <f>MTD!Q115</f>
        <v>0</v>
      </c>
      <c r="O123" s="101">
        <f>MTD!R115</f>
        <v>0</v>
      </c>
      <c r="P123" s="101">
        <f>MTD!S115</f>
        <v>0</v>
      </c>
      <c r="Q123" s="101">
        <f>MTD!T115</f>
        <v>0</v>
      </c>
      <c r="R123" s="101">
        <f>MTD!U115</f>
        <v>0</v>
      </c>
      <c r="S123" s="101">
        <f>MTD!V115</f>
        <v>0</v>
      </c>
      <c r="T123" s="114">
        <f t="shared" si="13"/>
        <v>0</v>
      </c>
      <c r="U123" s="114">
        <f t="shared" si="14"/>
        <v>0</v>
      </c>
      <c r="V123" s="114">
        <f t="shared" si="15"/>
        <v>0</v>
      </c>
      <c r="W123" s="125" t="str">
        <f t="shared" si="16"/>
        <v/>
      </c>
      <c r="X123" s="125" t="str">
        <f t="shared" si="17"/>
        <v/>
      </c>
      <c r="Y123" s="125" t="str">
        <f t="shared" si="18"/>
        <v/>
      </c>
      <c r="Z123" s="101"/>
      <c r="AA123" s="101"/>
      <c r="AS123" s="105"/>
      <c r="AT123" s="105"/>
    </row>
    <row r="124" spans="1:51" x14ac:dyDescent="0.25">
      <c r="Y124" s="99"/>
      <c r="Z124" s="99"/>
      <c r="AA124" s="99"/>
      <c r="AB124"/>
      <c r="AC124"/>
      <c r="AD124"/>
      <c r="AE124"/>
      <c r="AF124"/>
      <c r="AG124"/>
      <c r="AH124"/>
      <c r="AI124"/>
      <c r="AJ124"/>
      <c r="AK124"/>
      <c r="AS124" s="79"/>
      <c r="AT124" s="79"/>
      <c r="AX124"/>
      <c r="AY124"/>
    </row>
    <row r="125" spans="1:51" x14ac:dyDescent="0.25">
      <c r="Y125" s="99"/>
      <c r="Z125" s="99"/>
      <c r="AA125" s="99"/>
      <c r="AB125"/>
      <c r="AC125"/>
      <c r="AD125"/>
      <c r="AE125"/>
      <c r="AF125"/>
      <c r="AG125"/>
      <c r="AH125"/>
      <c r="AI125"/>
      <c r="AJ125"/>
      <c r="AK125"/>
      <c r="AS125" s="79"/>
      <c r="AT125" s="79"/>
      <c r="AX125"/>
      <c r="AY125"/>
    </row>
    <row r="126" spans="1:51" x14ac:dyDescent="0.25">
      <c r="Y126" s="99"/>
      <c r="Z126" s="99"/>
      <c r="AA126" s="99"/>
      <c r="AB126"/>
      <c r="AC126"/>
      <c r="AD126"/>
      <c r="AE126"/>
      <c r="AF126"/>
      <c r="AG126"/>
      <c r="AH126"/>
      <c r="AI126"/>
      <c r="AJ126"/>
      <c r="AK126"/>
      <c r="AS126" s="79"/>
      <c r="AT126" s="79"/>
      <c r="AX126"/>
      <c r="AY126"/>
    </row>
    <row r="127" spans="1:51" x14ac:dyDescent="0.25">
      <c r="Y127" s="99"/>
      <c r="Z127" s="99"/>
      <c r="AA127" s="99"/>
      <c r="AB127"/>
      <c r="AC127"/>
      <c r="AD127"/>
      <c r="AE127"/>
      <c r="AF127"/>
      <c r="AG127"/>
      <c r="AH127"/>
      <c r="AI127"/>
      <c r="AJ127"/>
      <c r="AK127"/>
      <c r="AS127" s="79"/>
      <c r="AT127" s="79"/>
      <c r="AX127"/>
      <c r="AY127"/>
    </row>
    <row r="128" spans="1:51" x14ac:dyDescent="0.25">
      <c r="Y128" s="99"/>
      <c r="Z128" s="99"/>
      <c r="AA128" s="99"/>
      <c r="AB128"/>
      <c r="AC128"/>
      <c r="AD128"/>
      <c r="AE128"/>
      <c r="AF128"/>
      <c r="AG128"/>
      <c r="AH128"/>
      <c r="AI128"/>
      <c r="AJ128"/>
      <c r="AK128"/>
      <c r="AS128" s="79"/>
      <c r="AT128" s="79"/>
      <c r="AX128"/>
      <c r="AY128"/>
    </row>
    <row r="129" spans="25:51" x14ac:dyDescent="0.25">
      <c r="Y129" s="99"/>
      <c r="Z129" s="99"/>
      <c r="AA129" s="99"/>
      <c r="AB129"/>
      <c r="AC129"/>
      <c r="AD129"/>
      <c r="AE129"/>
      <c r="AF129"/>
      <c r="AG129"/>
      <c r="AH129"/>
      <c r="AI129"/>
      <c r="AJ129"/>
      <c r="AK129"/>
      <c r="AS129" s="79"/>
      <c r="AT129" s="79"/>
      <c r="AX129"/>
      <c r="AY129"/>
    </row>
    <row r="130" spans="25:51" x14ac:dyDescent="0.25">
      <c r="Y130" s="99"/>
      <c r="Z130" s="99"/>
      <c r="AA130" s="99"/>
      <c r="AB130"/>
      <c r="AC130"/>
      <c r="AD130"/>
      <c r="AE130"/>
      <c r="AF130"/>
      <c r="AG130"/>
      <c r="AH130"/>
      <c r="AI130"/>
      <c r="AJ130"/>
      <c r="AK130"/>
      <c r="AS130" s="79"/>
      <c r="AT130" s="79"/>
      <c r="AX130"/>
      <c r="AY130"/>
    </row>
    <row r="131" spans="25:51" x14ac:dyDescent="0.25">
      <c r="Y131" s="99"/>
      <c r="Z131" s="99"/>
      <c r="AA131" s="99"/>
      <c r="AB131"/>
      <c r="AC131"/>
      <c r="AD131"/>
      <c r="AE131"/>
      <c r="AF131"/>
      <c r="AG131"/>
      <c r="AH131"/>
      <c r="AI131"/>
      <c r="AJ131"/>
      <c r="AK131"/>
      <c r="AS131" s="79"/>
      <c r="AT131" s="79"/>
      <c r="AX131"/>
      <c r="AY131"/>
    </row>
    <row r="132" spans="25:51" x14ac:dyDescent="0.25">
      <c r="Y132" s="99"/>
      <c r="Z132" s="99"/>
      <c r="AA132" s="99"/>
      <c r="AB132"/>
      <c r="AC132"/>
      <c r="AD132"/>
      <c r="AE132"/>
      <c r="AF132"/>
      <c r="AG132"/>
      <c r="AH132"/>
      <c r="AI132"/>
      <c r="AJ132"/>
      <c r="AK132"/>
      <c r="AS132" s="79"/>
      <c r="AT132" s="79"/>
      <c r="AX132"/>
      <c r="AY132"/>
    </row>
    <row r="133" spans="25:51" x14ac:dyDescent="0.25">
      <c r="Y133" s="99"/>
      <c r="Z133" s="99"/>
      <c r="AA133" s="99"/>
      <c r="AB133"/>
      <c r="AC133"/>
      <c r="AD133"/>
      <c r="AE133"/>
      <c r="AF133"/>
      <c r="AG133"/>
      <c r="AH133"/>
      <c r="AI133"/>
      <c r="AJ133"/>
      <c r="AK133"/>
      <c r="AS133" s="79"/>
      <c r="AT133" s="79"/>
      <c r="AX133"/>
      <c r="AY133"/>
    </row>
    <row r="134" spans="25:51" x14ac:dyDescent="0.25">
      <c r="Y134" s="99"/>
      <c r="Z134" s="99"/>
      <c r="AA134" s="99"/>
      <c r="AB134"/>
      <c r="AC134"/>
      <c r="AD134"/>
      <c r="AE134"/>
      <c r="AF134"/>
      <c r="AG134"/>
      <c r="AH134"/>
      <c r="AI134"/>
      <c r="AJ134"/>
      <c r="AK134"/>
      <c r="AS134" s="79"/>
      <c r="AT134" s="79"/>
      <c r="AX134"/>
      <c r="AY134"/>
    </row>
    <row r="135" spans="25:51" x14ac:dyDescent="0.25">
      <c r="Y135" s="99"/>
      <c r="Z135" s="99"/>
      <c r="AA135" s="99"/>
      <c r="AB135"/>
      <c r="AC135"/>
      <c r="AD135"/>
      <c r="AE135"/>
      <c r="AF135"/>
      <c r="AG135"/>
      <c r="AH135"/>
      <c r="AI135"/>
      <c r="AJ135"/>
      <c r="AK135"/>
      <c r="AS135" s="79"/>
      <c r="AT135" s="79"/>
      <c r="AX135"/>
      <c r="AY135"/>
    </row>
    <row r="136" spans="25:51" x14ac:dyDescent="0.25">
      <c r="Y136" s="99"/>
      <c r="Z136" s="99"/>
      <c r="AA136" s="99"/>
      <c r="AB136"/>
      <c r="AC136"/>
      <c r="AD136"/>
      <c r="AE136"/>
      <c r="AF136"/>
      <c r="AG136"/>
      <c r="AH136"/>
      <c r="AI136"/>
      <c r="AJ136"/>
      <c r="AK136"/>
      <c r="AS136" s="79"/>
      <c r="AT136" s="79"/>
      <c r="AX136"/>
      <c r="AY136"/>
    </row>
    <row r="137" spans="25:51" x14ac:dyDescent="0.25">
      <c r="Y137" s="99"/>
      <c r="Z137" s="99"/>
      <c r="AA137" s="99"/>
      <c r="AB137"/>
      <c r="AC137"/>
      <c r="AD137"/>
      <c r="AE137"/>
      <c r="AF137"/>
      <c r="AG137"/>
      <c r="AH137"/>
      <c r="AI137"/>
      <c r="AJ137"/>
      <c r="AK137"/>
      <c r="AS137" s="79"/>
      <c r="AT137" s="79"/>
      <c r="AX137"/>
      <c r="AY137"/>
    </row>
    <row r="138" spans="25:51" x14ac:dyDescent="0.25">
      <c r="Y138" s="99"/>
      <c r="Z138" s="99"/>
      <c r="AA138" s="99"/>
      <c r="AB138"/>
      <c r="AC138"/>
      <c r="AD138"/>
      <c r="AE138"/>
      <c r="AF138"/>
      <c r="AG138"/>
      <c r="AH138"/>
      <c r="AI138"/>
      <c r="AJ138"/>
      <c r="AK138"/>
      <c r="AS138" s="79"/>
      <c r="AT138" s="79"/>
      <c r="AX138"/>
      <c r="AY138"/>
    </row>
    <row r="139" spans="25:51" x14ac:dyDescent="0.25">
      <c r="Y139" s="99"/>
      <c r="Z139" s="99"/>
      <c r="AA139" s="99"/>
      <c r="AB139"/>
      <c r="AC139"/>
      <c r="AD139"/>
      <c r="AE139"/>
      <c r="AF139"/>
      <c r="AG139"/>
      <c r="AH139"/>
      <c r="AI139"/>
      <c r="AJ139"/>
      <c r="AK139"/>
      <c r="AS139" s="79"/>
      <c r="AT139" s="79"/>
      <c r="AX139"/>
      <c r="AY139"/>
    </row>
    <row r="140" spans="25:51" x14ac:dyDescent="0.25">
      <c r="Y140" s="99"/>
      <c r="Z140" s="99"/>
      <c r="AA140" s="99"/>
      <c r="AB140"/>
      <c r="AC140"/>
      <c r="AD140"/>
      <c r="AE140"/>
      <c r="AF140"/>
      <c r="AG140"/>
      <c r="AH140"/>
      <c r="AI140"/>
      <c r="AJ140"/>
      <c r="AK140"/>
      <c r="AS140" s="79"/>
      <c r="AT140" s="79"/>
      <c r="AX140"/>
      <c r="AY140"/>
    </row>
    <row r="141" spans="25:51" x14ac:dyDescent="0.25">
      <c r="Y141" s="99"/>
      <c r="Z141" s="99"/>
      <c r="AA141" s="99"/>
      <c r="AB141"/>
      <c r="AC141"/>
      <c r="AD141"/>
      <c r="AE141"/>
      <c r="AF141"/>
      <c r="AG141"/>
      <c r="AH141"/>
      <c r="AI141"/>
      <c r="AJ141"/>
      <c r="AK141"/>
      <c r="AS141" s="79"/>
      <c r="AT141" s="79"/>
      <c r="AX141"/>
      <c r="AY141"/>
    </row>
    <row r="142" spans="25:51" x14ac:dyDescent="0.25">
      <c r="AB142" s="99"/>
      <c r="AC142" s="99"/>
      <c r="AD142" s="99"/>
      <c r="AE142"/>
      <c r="AF142"/>
      <c r="AG142"/>
      <c r="AH142"/>
      <c r="AI142"/>
      <c r="AJ142"/>
      <c r="AK142"/>
      <c r="AS142" s="79"/>
      <c r="AT142" s="79"/>
      <c r="AX142"/>
      <c r="AY142"/>
    </row>
    <row r="143" spans="25:51" x14ac:dyDescent="0.25">
      <c r="AB143" s="99"/>
      <c r="AC143" s="99"/>
      <c r="AD143" s="99"/>
      <c r="AE143"/>
      <c r="AF143"/>
      <c r="AG143"/>
      <c r="AH143"/>
      <c r="AI143"/>
      <c r="AJ143"/>
      <c r="AK143"/>
      <c r="AS143" s="79"/>
      <c r="AT143" s="79"/>
      <c r="AX143"/>
      <c r="AY143"/>
    </row>
    <row r="144" spans="25:51" x14ac:dyDescent="0.25">
      <c r="AB144" s="99"/>
      <c r="AC144" s="99"/>
      <c r="AD144" s="99"/>
      <c r="AE144"/>
      <c r="AF144"/>
      <c r="AG144"/>
      <c r="AH144"/>
      <c r="AI144"/>
      <c r="AJ144"/>
      <c r="AK144"/>
      <c r="AS144" s="79"/>
      <c r="AT144" s="79"/>
      <c r="AX144"/>
      <c r="AY144"/>
    </row>
    <row r="145" spans="30:51" x14ac:dyDescent="0.25">
      <c r="AD145" s="99"/>
      <c r="AE145" s="99"/>
      <c r="AF145" s="99"/>
      <c r="AG145"/>
      <c r="AH145"/>
      <c r="AI145"/>
      <c r="AJ145"/>
      <c r="AK145"/>
      <c r="AS145" s="79"/>
      <c r="AT145" s="79"/>
      <c r="AX145"/>
      <c r="AY145"/>
    </row>
    <row r="146" spans="30:51" x14ac:dyDescent="0.25">
      <c r="AD146" s="99"/>
      <c r="AE146" s="99"/>
      <c r="AF146" s="99"/>
      <c r="AG146"/>
      <c r="AH146"/>
      <c r="AI146"/>
      <c r="AJ146"/>
      <c r="AK146"/>
      <c r="AS146" s="79"/>
      <c r="AT146" s="79"/>
      <c r="AX146"/>
      <c r="AY146"/>
    </row>
    <row r="147" spans="30:51" x14ac:dyDescent="0.25">
      <c r="AD147" s="99"/>
      <c r="AE147" s="99"/>
      <c r="AF147" s="99"/>
      <c r="AG147"/>
      <c r="AH147"/>
      <c r="AI147"/>
      <c r="AJ147"/>
      <c r="AK147"/>
      <c r="AS147" s="79"/>
      <c r="AT147" s="79"/>
      <c r="AX147"/>
      <c r="AY147"/>
    </row>
    <row r="148" spans="30:51" x14ac:dyDescent="0.25">
      <c r="AD148" s="99"/>
      <c r="AE148" s="99"/>
      <c r="AF148" s="99"/>
      <c r="AG148"/>
      <c r="AH148"/>
      <c r="AI148"/>
      <c r="AJ148"/>
      <c r="AK148"/>
      <c r="AS148" s="79"/>
      <c r="AT148" s="79"/>
      <c r="AX148"/>
      <c r="AY148"/>
    </row>
    <row r="149" spans="30:51" x14ac:dyDescent="0.25">
      <c r="AD149" s="99"/>
      <c r="AE149" s="99"/>
      <c r="AF149" s="99"/>
      <c r="AG149"/>
      <c r="AH149"/>
      <c r="AI149"/>
      <c r="AJ149"/>
      <c r="AK149"/>
      <c r="AS149" s="79"/>
      <c r="AT149" s="79"/>
      <c r="AX149"/>
      <c r="AY149"/>
    </row>
    <row r="150" spans="30:51" x14ac:dyDescent="0.25">
      <c r="AD150" s="99"/>
      <c r="AE150" s="99"/>
      <c r="AF150" s="99"/>
      <c r="AG150"/>
      <c r="AH150"/>
      <c r="AI150"/>
      <c r="AJ150"/>
      <c r="AK150"/>
      <c r="AS150" s="79"/>
      <c r="AT150" s="79"/>
      <c r="AX150"/>
      <c r="AY150"/>
    </row>
    <row r="151" spans="30:51" x14ac:dyDescent="0.25">
      <c r="AD151" s="99"/>
      <c r="AE151" s="99"/>
      <c r="AF151" s="99"/>
      <c r="AG151"/>
      <c r="AH151"/>
      <c r="AI151"/>
      <c r="AJ151"/>
      <c r="AK151"/>
      <c r="AS151" s="79"/>
      <c r="AT151" s="79"/>
      <c r="AX151"/>
      <c r="AY151"/>
    </row>
    <row r="152" spans="30:51" x14ac:dyDescent="0.25">
      <c r="AD152" s="99"/>
      <c r="AE152" s="99"/>
      <c r="AF152" s="99"/>
      <c r="AG152"/>
      <c r="AH152"/>
      <c r="AI152"/>
      <c r="AJ152"/>
      <c r="AK152"/>
      <c r="AS152" s="79"/>
      <c r="AT152" s="79"/>
      <c r="AX152"/>
      <c r="AY152"/>
    </row>
    <row r="153" spans="30:51" x14ac:dyDescent="0.25">
      <c r="AD153" s="99"/>
      <c r="AE153" s="99"/>
      <c r="AF153" s="99"/>
      <c r="AG153"/>
      <c r="AH153"/>
      <c r="AI153"/>
      <c r="AJ153"/>
      <c r="AK153"/>
      <c r="AS153" s="79"/>
      <c r="AT153" s="79"/>
      <c r="AX153"/>
      <c r="AY153"/>
    </row>
    <row r="154" spans="30:51" x14ac:dyDescent="0.25">
      <c r="AD154" s="99"/>
      <c r="AE154" s="99"/>
      <c r="AF154" s="99"/>
      <c r="AG154"/>
      <c r="AH154"/>
      <c r="AI154"/>
      <c r="AJ154"/>
      <c r="AK154"/>
      <c r="AS154" s="79"/>
      <c r="AT154" s="79"/>
      <c r="AX154"/>
      <c r="AY154"/>
    </row>
    <row r="155" spans="30:51" x14ac:dyDescent="0.25">
      <c r="AD155" s="99"/>
      <c r="AE155" s="99"/>
      <c r="AF155" s="99"/>
      <c r="AG155"/>
      <c r="AH155"/>
      <c r="AI155"/>
      <c r="AJ155"/>
      <c r="AK155"/>
      <c r="AS155" s="79"/>
      <c r="AT155" s="79"/>
      <c r="AX155"/>
      <c r="AY155"/>
    </row>
    <row r="156" spans="30:51" x14ac:dyDescent="0.25">
      <c r="AD156" s="99"/>
      <c r="AE156" s="99"/>
      <c r="AF156" s="99"/>
      <c r="AG156"/>
      <c r="AH156"/>
      <c r="AI156"/>
      <c r="AJ156"/>
      <c r="AK156"/>
      <c r="AS156" s="79"/>
      <c r="AT156" s="79"/>
      <c r="AX156"/>
      <c r="AY156"/>
    </row>
    <row r="157" spans="30:51" x14ac:dyDescent="0.25">
      <c r="AD157" s="99"/>
      <c r="AE157" s="99"/>
      <c r="AF157" s="99"/>
      <c r="AG157"/>
      <c r="AH157"/>
      <c r="AI157"/>
      <c r="AJ157"/>
      <c r="AK157"/>
      <c r="AS157" s="79"/>
      <c r="AT157" s="79"/>
      <c r="AX157"/>
      <c r="AY157"/>
    </row>
    <row r="158" spans="30:51" x14ac:dyDescent="0.25">
      <c r="AD158" s="99"/>
      <c r="AE158" s="99"/>
      <c r="AF158" s="99"/>
      <c r="AG158"/>
      <c r="AH158"/>
      <c r="AI158"/>
      <c r="AJ158"/>
      <c r="AK158"/>
      <c r="AS158" s="79"/>
      <c r="AT158" s="79"/>
      <c r="AX158"/>
      <c r="AY158"/>
    </row>
    <row r="159" spans="30:51" x14ac:dyDescent="0.25">
      <c r="AD159" s="99"/>
      <c r="AE159" s="99"/>
      <c r="AF159" s="99"/>
      <c r="AG159"/>
      <c r="AH159"/>
      <c r="AI159"/>
      <c r="AJ159"/>
      <c r="AK159"/>
      <c r="AS159" s="79"/>
      <c r="AT159" s="79"/>
      <c r="AX159"/>
      <c r="AY159"/>
    </row>
    <row r="160" spans="30:51" x14ac:dyDescent="0.25">
      <c r="AD160" s="99"/>
      <c r="AE160" s="99"/>
      <c r="AF160" s="99"/>
      <c r="AG160"/>
      <c r="AH160"/>
      <c r="AI160"/>
      <c r="AJ160"/>
      <c r="AK160"/>
      <c r="AS160" s="79"/>
      <c r="AT160" s="79"/>
      <c r="AX160"/>
      <c r="AY160"/>
    </row>
    <row r="161" spans="30:51" x14ac:dyDescent="0.25">
      <c r="AD161" s="99"/>
      <c r="AE161" s="99"/>
      <c r="AF161" s="99"/>
      <c r="AG161"/>
      <c r="AH161"/>
      <c r="AI161"/>
      <c r="AJ161"/>
      <c r="AK161"/>
      <c r="AS161" s="79"/>
      <c r="AT161" s="79"/>
      <c r="AX161"/>
      <c r="AY161"/>
    </row>
    <row r="162" spans="30:51" x14ac:dyDescent="0.25">
      <c r="AD162" s="99"/>
      <c r="AE162" s="99"/>
      <c r="AF162" s="99"/>
      <c r="AG162"/>
      <c r="AH162"/>
      <c r="AI162"/>
      <c r="AJ162"/>
      <c r="AK162"/>
      <c r="AS162" s="79"/>
      <c r="AT162" s="79"/>
      <c r="AX162"/>
      <c r="AY162"/>
    </row>
    <row r="163" spans="30:51" x14ac:dyDescent="0.25">
      <c r="AD163" s="99"/>
      <c r="AE163" s="99"/>
      <c r="AF163" s="99"/>
      <c r="AG163"/>
      <c r="AH163"/>
      <c r="AI163"/>
      <c r="AJ163"/>
      <c r="AK163"/>
      <c r="AS163" s="79"/>
      <c r="AT163" s="79"/>
      <c r="AX163"/>
      <c r="AY163"/>
    </row>
    <row r="164" spans="30:51" x14ac:dyDescent="0.25">
      <c r="AD164" s="99"/>
      <c r="AE164" s="99"/>
      <c r="AF164" s="99"/>
      <c r="AG164"/>
      <c r="AH164"/>
      <c r="AI164"/>
      <c r="AJ164"/>
      <c r="AK164"/>
      <c r="AS164" s="79"/>
      <c r="AT164" s="79"/>
      <c r="AX164"/>
      <c r="AY164"/>
    </row>
    <row r="165" spans="30:51" x14ac:dyDescent="0.25">
      <c r="AD165" s="99"/>
      <c r="AE165" s="99"/>
      <c r="AF165" s="99"/>
      <c r="AG165"/>
      <c r="AH165"/>
      <c r="AI165"/>
      <c r="AJ165"/>
      <c r="AK165"/>
      <c r="AS165" s="79"/>
      <c r="AT165" s="79"/>
      <c r="AX165"/>
      <c r="AY165"/>
    </row>
    <row r="166" spans="30:51" x14ac:dyDescent="0.25">
      <c r="AD166" s="99"/>
      <c r="AE166" s="99"/>
      <c r="AF166" s="99"/>
      <c r="AG166"/>
      <c r="AH166"/>
      <c r="AI166"/>
      <c r="AJ166"/>
      <c r="AK166"/>
      <c r="AS166" s="79"/>
      <c r="AT166" s="79"/>
      <c r="AX166"/>
      <c r="AY166"/>
    </row>
    <row r="167" spans="30:51" x14ac:dyDescent="0.25">
      <c r="AD167" s="99"/>
      <c r="AE167" s="99"/>
      <c r="AF167" s="99"/>
      <c r="AG167"/>
      <c r="AH167"/>
      <c r="AI167"/>
      <c r="AJ167"/>
      <c r="AK167"/>
      <c r="AS167" s="79"/>
      <c r="AT167" s="79"/>
      <c r="AX167"/>
      <c r="AY167"/>
    </row>
    <row r="168" spans="30:51" x14ac:dyDescent="0.25">
      <c r="AD168" s="99"/>
      <c r="AE168" s="99"/>
      <c r="AF168" s="99"/>
      <c r="AG168"/>
      <c r="AH168"/>
      <c r="AI168"/>
      <c r="AJ168"/>
      <c r="AK168"/>
      <c r="AS168" s="79"/>
      <c r="AT168" s="79"/>
      <c r="AX168"/>
      <c r="AY168"/>
    </row>
    <row r="169" spans="30:51" x14ac:dyDescent="0.25">
      <c r="AD169" s="99"/>
      <c r="AE169" s="99"/>
      <c r="AF169" s="99"/>
      <c r="AG169"/>
      <c r="AH169"/>
      <c r="AI169"/>
      <c r="AJ169"/>
      <c r="AK169"/>
      <c r="AS169" s="79"/>
      <c r="AT169" s="79"/>
      <c r="AX169"/>
      <c r="AY169"/>
    </row>
    <row r="170" spans="30:51" x14ac:dyDescent="0.25">
      <c r="AD170" s="99"/>
      <c r="AE170" s="99"/>
      <c r="AF170" s="99"/>
      <c r="AG170"/>
      <c r="AH170"/>
      <c r="AI170"/>
      <c r="AJ170"/>
      <c r="AK170"/>
      <c r="AS170" s="79"/>
      <c r="AT170" s="79"/>
      <c r="AX170"/>
      <c r="AY170"/>
    </row>
    <row r="171" spans="30:51" x14ac:dyDescent="0.25">
      <c r="AD171" s="99"/>
      <c r="AE171" s="99"/>
      <c r="AF171" s="99"/>
      <c r="AG171"/>
      <c r="AH171"/>
      <c r="AI171"/>
      <c r="AJ171"/>
      <c r="AK171"/>
      <c r="AS171" s="79"/>
      <c r="AT171" s="79"/>
      <c r="AX171"/>
      <c r="AY171"/>
    </row>
    <row r="172" spans="30:51" x14ac:dyDescent="0.25">
      <c r="AD172" s="99"/>
      <c r="AE172" s="99"/>
      <c r="AF172" s="99"/>
      <c r="AG172"/>
      <c r="AH172"/>
      <c r="AI172"/>
      <c r="AJ172"/>
      <c r="AK172"/>
      <c r="AS172" s="79"/>
      <c r="AT172" s="79"/>
      <c r="AX172"/>
      <c r="AY172"/>
    </row>
    <row r="173" spans="30:51" x14ac:dyDescent="0.25">
      <c r="AD173" s="99"/>
      <c r="AE173" s="99"/>
      <c r="AF173" s="99"/>
      <c r="AG173"/>
      <c r="AH173"/>
      <c r="AI173"/>
      <c r="AJ173"/>
      <c r="AK173"/>
      <c r="AS173" s="79"/>
      <c r="AT173" s="79"/>
      <c r="AX173"/>
      <c r="AY173"/>
    </row>
    <row r="174" spans="30:51" x14ac:dyDescent="0.25">
      <c r="AD174" s="99"/>
      <c r="AE174" s="99"/>
      <c r="AF174" s="99"/>
      <c r="AG174"/>
      <c r="AH174"/>
      <c r="AI174"/>
      <c r="AJ174"/>
      <c r="AK174"/>
      <c r="AS174" s="79"/>
      <c r="AT174" s="79"/>
      <c r="AX174"/>
      <c r="AY174"/>
    </row>
    <row r="175" spans="30:51" x14ac:dyDescent="0.25">
      <c r="AD175" s="99"/>
      <c r="AE175" s="99"/>
      <c r="AF175" s="99"/>
      <c r="AG175"/>
      <c r="AH175"/>
      <c r="AI175"/>
      <c r="AJ175"/>
      <c r="AK175"/>
      <c r="AS175" s="79"/>
      <c r="AT175" s="79"/>
      <c r="AX175"/>
      <c r="AY175"/>
    </row>
    <row r="176" spans="30:51" x14ac:dyDescent="0.25">
      <c r="AD176" s="99"/>
      <c r="AE176" s="99"/>
      <c r="AF176" s="99"/>
      <c r="AG176"/>
      <c r="AH176"/>
      <c r="AI176"/>
      <c r="AJ176"/>
      <c r="AK176"/>
      <c r="AS176" s="79"/>
      <c r="AT176" s="79"/>
      <c r="AX176"/>
      <c r="AY176"/>
    </row>
    <row r="177" spans="30:51" x14ac:dyDescent="0.25">
      <c r="AD177" s="99"/>
      <c r="AE177" s="99"/>
      <c r="AF177" s="99"/>
      <c r="AG177"/>
      <c r="AH177"/>
      <c r="AI177"/>
      <c r="AJ177"/>
      <c r="AK177"/>
      <c r="AS177" s="79"/>
      <c r="AT177" s="79"/>
      <c r="AX177"/>
      <c r="AY177"/>
    </row>
    <row r="178" spans="30:51" x14ac:dyDescent="0.25">
      <c r="AD178" s="99"/>
      <c r="AE178" s="99"/>
      <c r="AF178" s="99"/>
      <c r="AG178"/>
      <c r="AH178"/>
      <c r="AI178"/>
      <c r="AJ178"/>
      <c r="AK178"/>
      <c r="AS178" s="79"/>
      <c r="AT178" s="79"/>
      <c r="AX178"/>
      <c r="AY178"/>
    </row>
    <row r="179" spans="30:51" x14ac:dyDescent="0.25">
      <c r="AD179" s="99"/>
      <c r="AE179" s="99"/>
      <c r="AF179" s="99"/>
      <c r="AG179"/>
      <c r="AH179"/>
      <c r="AI179"/>
      <c r="AJ179"/>
      <c r="AK179"/>
      <c r="AS179" s="79"/>
      <c r="AT179" s="79"/>
      <c r="AX179"/>
      <c r="AY179"/>
    </row>
    <row r="180" spans="30:51" x14ac:dyDescent="0.25">
      <c r="AD180" s="99"/>
      <c r="AE180" s="99"/>
      <c r="AF180" s="99"/>
      <c r="AG180"/>
      <c r="AH180"/>
      <c r="AI180"/>
      <c r="AJ180"/>
      <c r="AK180"/>
      <c r="AS180" s="79"/>
      <c r="AT180" s="79"/>
      <c r="AX180"/>
      <c r="AY180"/>
    </row>
    <row r="181" spans="30:51" x14ac:dyDescent="0.25">
      <c r="AD181" s="99"/>
      <c r="AE181" s="99"/>
      <c r="AF181" s="99"/>
      <c r="AG181"/>
      <c r="AH181"/>
      <c r="AI181"/>
      <c r="AJ181"/>
      <c r="AK181"/>
      <c r="AS181" s="79"/>
      <c r="AT181" s="79"/>
      <c r="AX181"/>
      <c r="AY181"/>
    </row>
    <row r="182" spans="30:51" x14ac:dyDescent="0.25">
      <c r="AD182" s="99"/>
      <c r="AE182" s="99"/>
      <c r="AF182" s="99"/>
      <c r="AG182"/>
      <c r="AH182"/>
      <c r="AI182"/>
      <c r="AJ182"/>
      <c r="AK182"/>
      <c r="AS182" s="79"/>
      <c r="AT182" s="79"/>
      <c r="AX182"/>
      <c r="AY182"/>
    </row>
    <row r="183" spans="30:51" x14ac:dyDescent="0.25">
      <c r="AD183" s="99"/>
      <c r="AE183" s="99"/>
      <c r="AF183" s="99"/>
      <c r="AG183"/>
      <c r="AH183"/>
      <c r="AI183"/>
      <c r="AJ183"/>
      <c r="AK183"/>
      <c r="AS183" s="79"/>
      <c r="AT183" s="79"/>
      <c r="AX183"/>
      <c r="AY183"/>
    </row>
    <row r="184" spans="30:51" x14ac:dyDescent="0.25">
      <c r="AD184" s="99"/>
      <c r="AE184" s="99"/>
      <c r="AF184" s="99"/>
      <c r="AG184"/>
      <c r="AH184"/>
      <c r="AI184"/>
      <c r="AJ184"/>
      <c r="AK184"/>
      <c r="AS184" s="79"/>
      <c r="AT184" s="79"/>
      <c r="AX184"/>
      <c r="AY184"/>
    </row>
    <row r="185" spans="30:51" x14ac:dyDescent="0.25">
      <c r="AD185" s="99"/>
      <c r="AE185" s="99"/>
      <c r="AF185" s="99"/>
      <c r="AG185"/>
      <c r="AH185"/>
      <c r="AI185"/>
      <c r="AJ185"/>
      <c r="AK185"/>
      <c r="AS185" s="79"/>
      <c r="AT185" s="79"/>
      <c r="AX185"/>
      <c r="AY185"/>
    </row>
    <row r="186" spans="30:51" x14ac:dyDescent="0.25">
      <c r="AD186" s="99"/>
      <c r="AE186" s="99"/>
      <c r="AF186" s="99"/>
      <c r="AG186"/>
      <c r="AH186"/>
      <c r="AI186"/>
      <c r="AJ186"/>
      <c r="AK186"/>
      <c r="AS186" s="79"/>
      <c r="AT186" s="79"/>
      <c r="AX186"/>
      <c r="AY186"/>
    </row>
    <row r="187" spans="30:51" x14ac:dyDescent="0.25">
      <c r="AD187" s="99"/>
      <c r="AE187" s="99"/>
      <c r="AF187" s="99"/>
      <c r="AG187"/>
      <c r="AH187"/>
      <c r="AI187"/>
      <c r="AJ187"/>
      <c r="AK187"/>
      <c r="AS187" s="79"/>
      <c r="AT187" s="79"/>
      <c r="AX187"/>
      <c r="AY187"/>
    </row>
    <row r="188" spans="30:51" x14ac:dyDescent="0.25">
      <c r="AD188" s="99"/>
      <c r="AE188" s="99"/>
      <c r="AF188" s="99"/>
      <c r="AG188"/>
      <c r="AH188"/>
      <c r="AI188"/>
      <c r="AJ188"/>
      <c r="AK188"/>
      <c r="AS188" s="79"/>
      <c r="AT188" s="79"/>
      <c r="AX188"/>
      <c r="AY188"/>
    </row>
    <row r="189" spans="30:51" x14ac:dyDescent="0.25">
      <c r="AD189" s="99"/>
      <c r="AE189" s="99"/>
      <c r="AF189" s="99"/>
      <c r="AG189"/>
      <c r="AH189"/>
      <c r="AI189"/>
      <c r="AJ189"/>
      <c r="AK189"/>
      <c r="AS189" s="79"/>
      <c r="AT189" s="79"/>
      <c r="AX189"/>
      <c r="AY189"/>
    </row>
    <row r="190" spans="30:51" x14ac:dyDescent="0.25">
      <c r="AD190" s="99"/>
      <c r="AE190" s="99"/>
      <c r="AF190" s="99"/>
      <c r="AG190"/>
      <c r="AH190"/>
      <c r="AI190"/>
      <c r="AJ190"/>
      <c r="AK190"/>
      <c r="AS190" s="79"/>
      <c r="AT190" s="79"/>
      <c r="AX190"/>
      <c r="AY190"/>
    </row>
    <row r="191" spans="30:51" x14ac:dyDescent="0.25">
      <c r="AD191" s="99"/>
      <c r="AE191" s="99"/>
      <c r="AF191" s="99"/>
      <c r="AG191"/>
      <c r="AH191"/>
      <c r="AI191"/>
      <c r="AJ191"/>
      <c r="AK191"/>
      <c r="AS191" s="79"/>
      <c r="AT191" s="79"/>
      <c r="AX191"/>
      <c r="AY191"/>
    </row>
    <row r="192" spans="30:51" x14ac:dyDescent="0.25">
      <c r="AD192" s="99"/>
      <c r="AE192" s="99"/>
      <c r="AF192" s="99"/>
      <c r="AG192"/>
      <c r="AH192"/>
      <c r="AI192"/>
      <c r="AJ192"/>
      <c r="AK192"/>
      <c r="AS192" s="79"/>
      <c r="AT192" s="79"/>
      <c r="AX192"/>
      <c r="AY192"/>
    </row>
    <row r="193" spans="30:51" x14ac:dyDescent="0.25">
      <c r="AD193" s="99"/>
      <c r="AE193" s="99"/>
      <c r="AF193" s="99"/>
      <c r="AG193"/>
      <c r="AH193"/>
      <c r="AI193"/>
      <c r="AJ193"/>
      <c r="AK193"/>
      <c r="AS193" s="79"/>
      <c r="AT193" s="79"/>
      <c r="AX193"/>
      <c r="AY193"/>
    </row>
    <row r="194" spans="30:51" x14ac:dyDescent="0.25">
      <c r="AD194" s="99"/>
      <c r="AE194" s="99"/>
      <c r="AF194" s="99"/>
      <c r="AG194"/>
      <c r="AH194"/>
      <c r="AI194"/>
      <c r="AJ194"/>
      <c r="AK194"/>
      <c r="AS194" s="79"/>
      <c r="AT194" s="79"/>
      <c r="AX194"/>
      <c r="AY194"/>
    </row>
    <row r="195" spans="30:51" x14ac:dyDescent="0.25">
      <c r="AD195" s="99"/>
      <c r="AE195" s="99"/>
      <c r="AF195" s="99"/>
      <c r="AG195"/>
      <c r="AH195"/>
      <c r="AI195"/>
      <c r="AJ195"/>
      <c r="AK195"/>
      <c r="AS195" s="79"/>
      <c r="AT195" s="79"/>
      <c r="AX195"/>
      <c r="AY195"/>
    </row>
    <row r="196" spans="30:51" x14ac:dyDescent="0.25">
      <c r="AD196" s="99"/>
      <c r="AE196" s="99"/>
      <c r="AF196" s="99"/>
      <c r="AG196"/>
      <c r="AH196"/>
      <c r="AI196"/>
      <c r="AJ196"/>
      <c r="AK196"/>
      <c r="AS196" s="79"/>
      <c r="AT196" s="79"/>
      <c r="AX196"/>
      <c r="AY196"/>
    </row>
    <row r="197" spans="30:51" x14ac:dyDescent="0.25">
      <c r="AD197" s="99"/>
      <c r="AE197" s="99"/>
      <c r="AF197" s="99"/>
      <c r="AG197"/>
      <c r="AH197"/>
      <c r="AI197"/>
      <c r="AJ197"/>
      <c r="AK197"/>
      <c r="AS197" s="79"/>
      <c r="AT197" s="79"/>
      <c r="AX197"/>
      <c r="AY197"/>
    </row>
    <row r="198" spans="30:51" x14ac:dyDescent="0.25">
      <c r="AD198" s="99"/>
      <c r="AE198" s="99"/>
      <c r="AF198" s="99"/>
      <c r="AG198"/>
      <c r="AH198"/>
      <c r="AI198"/>
      <c r="AJ198"/>
      <c r="AK198"/>
      <c r="AS198" s="79"/>
      <c r="AT198" s="79"/>
      <c r="AX198"/>
      <c r="AY198"/>
    </row>
    <row r="199" spans="30:51" x14ac:dyDescent="0.25">
      <c r="AD199" s="99"/>
      <c r="AE199" s="99"/>
      <c r="AF199" s="99"/>
      <c r="AG199"/>
      <c r="AH199"/>
      <c r="AI199"/>
      <c r="AJ199"/>
      <c r="AK199"/>
      <c r="AS199" s="79"/>
      <c r="AT199" s="79"/>
      <c r="AX199"/>
      <c r="AY199"/>
    </row>
    <row r="200" spans="30:51" x14ac:dyDescent="0.25">
      <c r="AD200" s="99"/>
      <c r="AE200" s="99"/>
      <c r="AF200" s="99"/>
      <c r="AG200"/>
      <c r="AH200"/>
      <c r="AI200"/>
      <c r="AJ200"/>
      <c r="AK200"/>
      <c r="AS200" s="79"/>
      <c r="AT200" s="79"/>
      <c r="AX200"/>
      <c r="AY200"/>
    </row>
    <row r="201" spans="30:51" x14ac:dyDescent="0.25">
      <c r="AD201" s="99"/>
      <c r="AE201" s="99"/>
      <c r="AF201" s="99"/>
      <c r="AG201"/>
      <c r="AH201"/>
      <c r="AI201"/>
      <c r="AJ201"/>
      <c r="AK201"/>
      <c r="AS201" s="79"/>
      <c r="AT201" s="79"/>
      <c r="AX201"/>
      <c r="AY201"/>
    </row>
    <row r="202" spans="30:51" x14ac:dyDescent="0.25">
      <c r="AD202" s="99"/>
      <c r="AE202" s="99"/>
      <c r="AF202" s="99"/>
      <c r="AG202"/>
      <c r="AH202"/>
      <c r="AI202"/>
      <c r="AJ202"/>
      <c r="AK202"/>
      <c r="AS202" s="79"/>
      <c r="AT202" s="79"/>
      <c r="AX202"/>
      <c r="AY202"/>
    </row>
    <row r="203" spans="30:51" x14ac:dyDescent="0.25">
      <c r="AD203" s="99"/>
      <c r="AE203" s="99"/>
      <c r="AF203" s="99"/>
      <c r="AG203"/>
      <c r="AH203"/>
      <c r="AI203"/>
      <c r="AJ203"/>
      <c r="AK203"/>
      <c r="AS203" s="79"/>
      <c r="AT203" s="79"/>
      <c r="AX203"/>
      <c r="AY203"/>
    </row>
    <row r="204" spans="30:51" x14ac:dyDescent="0.25">
      <c r="AD204" s="99"/>
      <c r="AE204" s="99"/>
      <c r="AF204" s="99"/>
      <c r="AG204"/>
      <c r="AH204"/>
      <c r="AI204"/>
      <c r="AJ204"/>
      <c r="AK204"/>
      <c r="AS204" s="79"/>
      <c r="AT204" s="79"/>
      <c r="AX204"/>
      <c r="AY204"/>
    </row>
    <row r="205" spans="30:51" x14ac:dyDescent="0.25">
      <c r="AD205" s="99"/>
      <c r="AE205" s="99"/>
      <c r="AF205" s="99"/>
      <c r="AG205"/>
      <c r="AH205"/>
      <c r="AI205"/>
      <c r="AJ205"/>
      <c r="AK205"/>
      <c r="AS205" s="79"/>
      <c r="AT205" s="79"/>
      <c r="AX205"/>
      <c r="AY205"/>
    </row>
    <row r="206" spans="30:51" x14ac:dyDescent="0.25">
      <c r="AD206" s="99"/>
      <c r="AE206" s="99"/>
      <c r="AF206" s="99"/>
      <c r="AG206"/>
      <c r="AH206"/>
      <c r="AI206"/>
      <c r="AJ206"/>
      <c r="AK206"/>
      <c r="AS206" s="79"/>
      <c r="AT206" s="79"/>
      <c r="AX206"/>
      <c r="AY206"/>
    </row>
    <row r="207" spans="30:51" x14ac:dyDescent="0.25">
      <c r="AD207" s="99"/>
      <c r="AE207" s="99"/>
      <c r="AF207" s="99"/>
      <c r="AG207"/>
      <c r="AH207"/>
      <c r="AI207"/>
      <c r="AJ207"/>
      <c r="AK207"/>
      <c r="AS207" s="79"/>
      <c r="AT207" s="79"/>
      <c r="AX207"/>
      <c r="AY207"/>
    </row>
    <row r="208" spans="30:51" x14ac:dyDescent="0.25">
      <c r="AD208" s="99"/>
      <c r="AE208" s="99"/>
      <c r="AF208" s="99"/>
      <c r="AG208"/>
      <c r="AH208"/>
      <c r="AI208"/>
      <c r="AJ208"/>
      <c r="AK208"/>
      <c r="AS208" s="79"/>
      <c r="AT208" s="79"/>
      <c r="AX208"/>
      <c r="AY208"/>
    </row>
    <row r="209" spans="30:51" x14ac:dyDescent="0.25">
      <c r="AD209" s="99"/>
      <c r="AE209" s="99"/>
      <c r="AF209" s="99"/>
      <c r="AG209"/>
      <c r="AH209"/>
      <c r="AI209"/>
      <c r="AJ209"/>
      <c r="AK209"/>
      <c r="AS209" s="79"/>
      <c r="AT209" s="79"/>
      <c r="AX209"/>
      <c r="AY209"/>
    </row>
    <row r="210" spans="30:51" x14ac:dyDescent="0.25">
      <c r="AD210" s="99"/>
      <c r="AE210" s="99"/>
      <c r="AF210" s="99"/>
      <c r="AG210"/>
      <c r="AH210"/>
      <c r="AI210"/>
      <c r="AJ210"/>
      <c r="AK210"/>
      <c r="AS210" s="79"/>
      <c r="AT210" s="79"/>
      <c r="AX210"/>
      <c r="AY210"/>
    </row>
    <row r="211" spans="30:51" x14ac:dyDescent="0.25">
      <c r="AD211" s="99"/>
      <c r="AE211" s="99"/>
      <c r="AF211" s="99"/>
      <c r="AG211"/>
      <c r="AH211"/>
      <c r="AI211"/>
      <c r="AJ211"/>
      <c r="AK211"/>
      <c r="AS211" s="79"/>
      <c r="AT211" s="79"/>
      <c r="AX211"/>
      <c r="AY211"/>
    </row>
    <row r="212" spans="30:51" x14ac:dyDescent="0.25">
      <c r="AD212" s="99"/>
      <c r="AE212" s="99"/>
      <c r="AF212" s="99"/>
      <c r="AG212"/>
      <c r="AH212"/>
      <c r="AI212"/>
      <c r="AJ212"/>
      <c r="AK212"/>
      <c r="AS212" s="79"/>
      <c r="AT212" s="79"/>
      <c r="AX212"/>
      <c r="AY212"/>
    </row>
    <row r="213" spans="30:51" x14ac:dyDescent="0.25">
      <c r="AD213" s="99"/>
      <c r="AE213" s="99"/>
      <c r="AF213" s="99"/>
      <c r="AG213"/>
      <c r="AH213"/>
      <c r="AI213"/>
      <c r="AJ213"/>
      <c r="AK213"/>
      <c r="AS213" s="79"/>
      <c r="AT213" s="79"/>
      <c r="AX213"/>
      <c r="AY213"/>
    </row>
    <row r="214" spans="30:51" x14ac:dyDescent="0.25">
      <c r="AD214" s="99"/>
      <c r="AE214" s="99"/>
      <c r="AF214" s="99"/>
      <c r="AG214"/>
      <c r="AH214"/>
      <c r="AI214"/>
      <c r="AJ214"/>
      <c r="AK214"/>
      <c r="AS214" s="79"/>
      <c r="AT214" s="79"/>
      <c r="AX214"/>
      <c r="AY214"/>
    </row>
    <row r="215" spans="30:51" x14ac:dyDescent="0.25">
      <c r="AD215" s="99"/>
      <c r="AE215" s="99"/>
      <c r="AF215" s="99"/>
      <c r="AG215"/>
      <c r="AH215"/>
      <c r="AI215"/>
      <c r="AJ215"/>
      <c r="AK215"/>
      <c r="AS215" s="79"/>
      <c r="AT215" s="79"/>
      <c r="AX215"/>
      <c r="AY215"/>
    </row>
    <row r="216" spans="30:51" x14ac:dyDescent="0.25">
      <c r="AD216" s="99"/>
      <c r="AE216" s="99"/>
      <c r="AF216" s="99"/>
      <c r="AG216"/>
      <c r="AH216"/>
      <c r="AI216"/>
      <c r="AJ216"/>
      <c r="AK216"/>
      <c r="AS216" s="79"/>
      <c r="AT216" s="79"/>
      <c r="AX216"/>
      <c r="AY216"/>
    </row>
    <row r="217" spans="30:51" x14ac:dyDescent="0.25">
      <c r="AD217" s="99"/>
      <c r="AE217" s="99"/>
      <c r="AF217" s="99"/>
      <c r="AG217"/>
      <c r="AH217"/>
      <c r="AI217"/>
      <c r="AJ217"/>
      <c r="AK217"/>
      <c r="AS217" s="79"/>
      <c r="AT217" s="79"/>
      <c r="AX217"/>
      <c r="AY217"/>
    </row>
    <row r="218" spans="30:51" x14ac:dyDescent="0.25">
      <c r="AD218" s="99"/>
      <c r="AE218" s="99"/>
      <c r="AF218" s="99"/>
      <c r="AG218"/>
      <c r="AH218"/>
      <c r="AI218"/>
      <c r="AJ218"/>
      <c r="AK218"/>
      <c r="AS218" s="79"/>
      <c r="AT218" s="79"/>
      <c r="AX218"/>
      <c r="AY218"/>
    </row>
    <row r="219" spans="30:51" x14ac:dyDescent="0.25">
      <c r="AD219" s="99"/>
      <c r="AE219" s="99"/>
      <c r="AF219" s="99"/>
      <c r="AG219"/>
      <c r="AH219"/>
      <c r="AI219"/>
      <c r="AJ219"/>
      <c r="AK219"/>
      <c r="AS219" s="79"/>
      <c r="AT219" s="79"/>
      <c r="AX219"/>
      <c r="AY219"/>
    </row>
    <row r="220" spans="30:51" x14ac:dyDescent="0.25">
      <c r="AD220" s="99"/>
      <c r="AE220" s="99"/>
      <c r="AF220" s="99"/>
      <c r="AG220"/>
      <c r="AH220"/>
      <c r="AI220"/>
      <c r="AJ220"/>
      <c r="AK220"/>
      <c r="AS220" s="79"/>
      <c r="AT220" s="79"/>
      <c r="AX220"/>
      <c r="AY220"/>
    </row>
    <row r="221" spans="30:51" x14ac:dyDescent="0.25">
      <c r="AD221" s="99"/>
      <c r="AE221" s="99"/>
      <c r="AF221" s="99"/>
      <c r="AG221"/>
      <c r="AH221"/>
      <c r="AI221"/>
      <c r="AJ221"/>
      <c r="AK221"/>
      <c r="AS221" s="79"/>
      <c r="AT221" s="79"/>
      <c r="AX221"/>
      <c r="AY221"/>
    </row>
    <row r="222" spans="30:51" x14ac:dyDescent="0.25">
      <c r="AD222" s="99"/>
      <c r="AE222" s="99"/>
      <c r="AF222" s="99"/>
      <c r="AG222"/>
      <c r="AH222"/>
      <c r="AI222"/>
      <c r="AJ222"/>
      <c r="AK222"/>
      <c r="AS222" s="79"/>
      <c r="AT222" s="79"/>
      <c r="AX222"/>
      <c r="AY222"/>
    </row>
    <row r="223" spans="30:51" x14ac:dyDescent="0.25">
      <c r="AD223" s="99"/>
      <c r="AE223" s="99"/>
      <c r="AF223" s="99"/>
      <c r="AG223"/>
      <c r="AH223"/>
      <c r="AI223"/>
      <c r="AJ223"/>
      <c r="AK223"/>
      <c r="AS223" s="79"/>
      <c r="AT223" s="79"/>
      <c r="AX223"/>
      <c r="AY223"/>
    </row>
    <row r="224" spans="30:51" x14ac:dyDescent="0.25">
      <c r="AD224" s="99"/>
      <c r="AE224" s="99"/>
      <c r="AF224" s="99"/>
      <c r="AG224"/>
      <c r="AH224"/>
      <c r="AI224"/>
      <c r="AJ224"/>
      <c r="AK224"/>
      <c r="AS224" s="79"/>
      <c r="AT224" s="79"/>
      <c r="AX224"/>
      <c r="AY224"/>
    </row>
    <row r="225" spans="30:51" x14ac:dyDescent="0.25">
      <c r="AD225" s="99"/>
      <c r="AE225" s="99"/>
      <c r="AF225" s="99"/>
      <c r="AG225"/>
      <c r="AH225"/>
      <c r="AI225"/>
      <c r="AJ225"/>
      <c r="AK225"/>
      <c r="AS225" s="79"/>
      <c r="AT225" s="79"/>
      <c r="AX225"/>
      <c r="AY225"/>
    </row>
    <row r="226" spans="30:51" x14ac:dyDescent="0.25">
      <c r="AD226" s="99"/>
      <c r="AE226" s="99"/>
      <c r="AF226" s="99"/>
      <c r="AG226"/>
      <c r="AH226"/>
      <c r="AI226"/>
      <c r="AJ226"/>
      <c r="AK226"/>
      <c r="AS226" s="79"/>
      <c r="AT226" s="79"/>
      <c r="AX226"/>
      <c r="AY226"/>
    </row>
    <row r="227" spans="30:51" x14ac:dyDescent="0.25">
      <c r="AD227" s="99"/>
      <c r="AE227" s="99"/>
      <c r="AF227" s="99"/>
      <c r="AG227"/>
      <c r="AH227"/>
      <c r="AI227"/>
      <c r="AJ227"/>
      <c r="AK227"/>
      <c r="AS227" s="79"/>
      <c r="AT227" s="79"/>
      <c r="AX227"/>
      <c r="AY227"/>
    </row>
    <row r="228" spans="30:51" x14ac:dyDescent="0.25">
      <c r="AD228" s="99"/>
      <c r="AE228" s="99"/>
      <c r="AF228" s="99"/>
      <c r="AG228"/>
      <c r="AH228"/>
      <c r="AI228"/>
      <c r="AJ228"/>
      <c r="AK228"/>
      <c r="AS228" s="79"/>
      <c r="AT228" s="79"/>
      <c r="AX228"/>
      <c r="AY228"/>
    </row>
  </sheetData>
  <autoFilter ref="A2:AT2" xr:uid="{601DF091-449D-493B-809E-50179B0F6E72}"/>
  <mergeCells count="17">
    <mergeCell ref="T1:U1"/>
    <mergeCell ref="Q1:S1"/>
    <mergeCell ref="L1:P1"/>
    <mergeCell ref="AL1:AN1"/>
    <mergeCell ref="W50:Y50"/>
    <mergeCell ref="B1:F1"/>
    <mergeCell ref="G1:K1"/>
    <mergeCell ref="AI1:AK1"/>
    <mergeCell ref="T50:V50"/>
    <mergeCell ref="D50:H50"/>
    <mergeCell ref="I50:J50"/>
    <mergeCell ref="M50:O50"/>
    <mergeCell ref="P50:Q50"/>
    <mergeCell ref="R50:S50"/>
    <mergeCell ref="AF1:AH1"/>
    <mergeCell ref="AA1:AE1"/>
    <mergeCell ref="V1:Z1"/>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7312B-6728-408B-93DE-9EB9FF6AF87F}">
  <sheetPr codeName="Sheet1"/>
  <dimension ref="A1:AG152"/>
  <sheetViews>
    <sheetView showGridLines="0" topLeftCell="F1" zoomScale="70" zoomScaleNormal="70" workbookViewId="0">
      <selection activeCell="Y7" sqref="Y1:AB1048576"/>
    </sheetView>
  </sheetViews>
  <sheetFormatPr defaultColWidth="9.140625" defaultRowHeight="15" x14ac:dyDescent="0.25"/>
  <cols>
    <col min="1" max="1" width="26.140625" style="56" bestFit="1" customWidth="1"/>
    <col min="2" max="3" width="10" style="45" customWidth="1"/>
    <col min="4" max="4" width="9.85546875" style="62" customWidth="1"/>
    <col min="5" max="10" width="9.85546875" style="45" customWidth="1"/>
    <col min="11" max="11" width="43" style="45" bestFit="1" customWidth="1"/>
    <col min="12" max="12" width="9.85546875" style="45" customWidth="1"/>
    <col min="13" max="13" width="18.7109375" style="45" customWidth="1"/>
    <col min="14" max="14" width="17.140625" style="45" customWidth="1"/>
    <col min="15" max="15" width="16.42578125" style="45" bestFit="1" customWidth="1"/>
    <col min="16" max="16" width="9.140625" style="45"/>
    <col min="17" max="17" width="17.85546875" style="45" bestFit="1" customWidth="1"/>
    <col min="18" max="18" width="48.85546875" style="45" bestFit="1" customWidth="1"/>
    <col min="19" max="19" width="26.42578125" style="45" bestFit="1" customWidth="1"/>
    <col min="20" max="16384" width="9.140625" style="45"/>
  </cols>
  <sheetData>
    <row r="1" spans="1:22" x14ac:dyDescent="0.25">
      <c r="A1" s="57" t="s">
        <v>146</v>
      </c>
      <c r="B1" s="58" t="s">
        <v>147</v>
      </c>
      <c r="C1" s="58" t="s">
        <v>148</v>
      </c>
      <c r="D1" s="57" t="s">
        <v>149</v>
      </c>
      <c r="J1" s="59"/>
      <c r="K1" s="60" t="s">
        <v>150</v>
      </c>
      <c r="L1" s="61" t="s">
        <v>141</v>
      </c>
      <c r="M1" s="61" t="s">
        <v>142</v>
      </c>
      <c r="N1" s="61" t="s">
        <v>143</v>
      </c>
      <c r="O1" s="45" t="e">
        <f>L1&gt;=N1*0.3</f>
        <v>#VALUE!</v>
      </c>
      <c r="P1" s="72" t="s">
        <v>151</v>
      </c>
      <c r="Q1" s="72" t="s">
        <v>152</v>
      </c>
      <c r="R1" s="72" t="s">
        <v>35</v>
      </c>
      <c r="S1" s="73" t="s">
        <v>34</v>
      </c>
      <c r="T1" s="63" t="s">
        <v>141</v>
      </c>
      <c r="U1" s="63" t="s">
        <v>142</v>
      </c>
      <c r="V1" s="63" t="s">
        <v>143</v>
      </c>
    </row>
    <row r="2" spans="1:22" x14ac:dyDescent="0.25">
      <c r="A2" s="62" t="s">
        <v>122</v>
      </c>
      <c r="B2" s="44">
        <v>1</v>
      </c>
      <c r="C2" s="44" t="str">
        <f>CONCATENATE(LEFT(A2,3),"-",B2)</f>
        <v>And-1</v>
      </c>
      <c r="D2" s="62">
        <v>0</v>
      </c>
      <c r="J2" s="59"/>
      <c r="K2" s="3" t="s">
        <v>66</v>
      </c>
      <c r="L2" s="3">
        <v>355.9920121951219</v>
      </c>
      <c r="M2" s="3">
        <v>433.01523686679172</v>
      </c>
      <c r="N2" s="3">
        <v>510.03846153846155</v>
      </c>
      <c r="O2" s="45" t="str">
        <f>P2&amp;Q2&amp;S2</f>
        <v>FWZSPECIALISTER</v>
      </c>
      <c r="P2" s="64" t="s">
        <v>0</v>
      </c>
      <c r="Q2" s="64" t="s">
        <v>37</v>
      </c>
      <c r="R2" s="64" t="s">
        <v>66</v>
      </c>
      <c r="S2" s="74" t="s">
        <v>39</v>
      </c>
      <c r="T2" s="65">
        <v>355.9920121951219</v>
      </c>
      <c r="U2" s="65">
        <v>433.01523686679172</v>
      </c>
      <c r="V2" s="65">
        <v>510.03846153846155</v>
      </c>
    </row>
    <row r="3" spans="1:22" x14ac:dyDescent="0.25">
      <c r="A3" s="62" t="s">
        <v>153</v>
      </c>
      <c r="B3" s="44">
        <f>B2+1</f>
        <v>2</v>
      </c>
      <c r="C3" s="44" t="str">
        <f t="shared" ref="C3:C55" si="0">CONCATENATE(LEFT(A3,3),"-",B3)</f>
        <v>Car-2</v>
      </c>
      <c r="D3" s="62">
        <v>0</v>
      </c>
      <c r="J3" s="59"/>
      <c r="K3" t="s">
        <v>17</v>
      </c>
      <c r="L3" s="3">
        <v>219.30034965034963</v>
      </c>
      <c r="M3" s="3">
        <v>269.38767482517483</v>
      </c>
      <c r="N3" s="3">
        <v>319.47500000000002</v>
      </c>
      <c r="O3" s="45" t="str">
        <f t="shared" ref="O3:O66" si="1">P3&amp;Q3&amp;S3</f>
        <v>FWZSPECIALISTScreening &amp; Scaling</v>
      </c>
      <c r="P3" s="64" t="s">
        <v>0</v>
      </c>
      <c r="Q3" s="64" t="s">
        <v>37</v>
      </c>
      <c r="R3" s="64" t="s">
        <v>17</v>
      </c>
      <c r="S3" s="74" t="s">
        <v>85</v>
      </c>
      <c r="T3" s="65">
        <v>219.30034965034963</v>
      </c>
      <c r="U3" s="65">
        <v>269.38767482517483</v>
      </c>
      <c r="V3" s="65">
        <v>319.47500000000002</v>
      </c>
    </row>
    <row r="4" spans="1:22" x14ac:dyDescent="0.25">
      <c r="A4" s="62" t="s">
        <v>154</v>
      </c>
      <c r="B4" s="44">
        <f t="shared" ref="B4:B55" si="2">B3+1</f>
        <v>3</v>
      </c>
      <c r="C4" s="44" t="str">
        <f t="shared" si="0"/>
        <v>Car-3</v>
      </c>
      <c r="D4" s="62">
        <v>0</v>
      </c>
      <c r="J4" s="59"/>
      <c r="K4" s="3" t="s">
        <v>155</v>
      </c>
      <c r="L4" s="3">
        <v>278.79684210526318</v>
      </c>
      <c r="M4" s="3">
        <v>331.94950438596481</v>
      </c>
      <c r="N4" s="3">
        <v>385.10216666666639</v>
      </c>
      <c r="O4" s="45" t="str">
        <f t="shared" si="1"/>
        <v>SNBSPECIALISTUrology</v>
      </c>
      <c r="P4" s="64" t="s">
        <v>1</v>
      </c>
      <c r="Q4" s="64" t="s">
        <v>37</v>
      </c>
      <c r="R4" s="64" t="s">
        <v>155</v>
      </c>
      <c r="S4" s="74" t="s">
        <v>12</v>
      </c>
      <c r="T4" s="65">
        <v>278.79684210526318</v>
      </c>
      <c r="U4" s="65">
        <v>331.94950438596481</v>
      </c>
      <c r="V4" s="65">
        <v>385.10216666666639</v>
      </c>
    </row>
    <row r="5" spans="1:22" x14ac:dyDescent="0.25">
      <c r="A5" s="62" t="s">
        <v>156</v>
      </c>
      <c r="B5" s="44">
        <f t="shared" si="2"/>
        <v>4</v>
      </c>
      <c r="C5" s="44" t="str">
        <f t="shared" si="0"/>
        <v>Che-4</v>
      </c>
      <c r="D5" s="62">
        <v>0</v>
      </c>
      <c r="K5" s="3" t="s">
        <v>62</v>
      </c>
      <c r="L5" s="3">
        <v>32.4</v>
      </c>
      <c r="M5" s="3">
        <v>66.5</v>
      </c>
      <c r="N5" s="3">
        <v>108</v>
      </c>
      <c r="O5" s="45" t="str">
        <f t="shared" si="1"/>
        <v>FWZCONSULTANTDental Services</v>
      </c>
      <c r="P5" s="64" t="s">
        <v>0</v>
      </c>
      <c r="Q5" s="64" t="s">
        <v>36</v>
      </c>
      <c r="R5" s="64" t="s">
        <v>62</v>
      </c>
      <c r="S5" s="74" t="s">
        <v>2</v>
      </c>
      <c r="T5" s="65">
        <v>25</v>
      </c>
      <c r="U5" s="65">
        <v>66.5</v>
      </c>
      <c r="V5" s="65">
        <v>108</v>
      </c>
    </row>
    <row r="6" spans="1:22" x14ac:dyDescent="0.25">
      <c r="A6" s="62" t="s">
        <v>7</v>
      </c>
      <c r="B6" s="44">
        <f t="shared" si="2"/>
        <v>5</v>
      </c>
      <c r="C6" s="44" t="str">
        <f t="shared" si="0"/>
        <v>Der-5</v>
      </c>
      <c r="D6" s="62">
        <v>0</v>
      </c>
      <c r="K6" s="3" t="s">
        <v>157</v>
      </c>
      <c r="L6" s="3">
        <v>203.89386792452831</v>
      </c>
      <c r="M6" s="3">
        <v>239.5002672955975</v>
      </c>
      <c r="N6" s="3">
        <v>275.10666666666668</v>
      </c>
      <c r="O6" s="45" t="str">
        <f t="shared" si="1"/>
        <v>FWZSPECIALISTDental Services</v>
      </c>
      <c r="P6" s="64" t="s">
        <v>0</v>
      </c>
      <c r="Q6" s="64" t="s">
        <v>37</v>
      </c>
      <c r="R6" s="64" t="s">
        <v>157</v>
      </c>
      <c r="S6" s="74" t="s">
        <v>2</v>
      </c>
      <c r="T6" s="65">
        <v>203.89386792452831</v>
      </c>
      <c r="U6" s="65">
        <v>239.5002672955975</v>
      </c>
      <c r="V6" s="65">
        <v>275.10666666666668</v>
      </c>
    </row>
    <row r="7" spans="1:22" x14ac:dyDescent="0.25">
      <c r="A7" s="62" t="s">
        <v>41</v>
      </c>
      <c r="B7" s="44">
        <f t="shared" si="2"/>
        <v>6</v>
      </c>
      <c r="C7" s="44" t="str">
        <f t="shared" si="0"/>
        <v>E.N-6</v>
      </c>
      <c r="D7" s="62">
        <v>0</v>
      </c>
      <c r="G7" s="49"/>
      <c r="K7" s="3" t="s">
        <v>158</v>
      </c>
      <c r="L7" s="3">
        <v>655.5089999999999</v>
      </c>
      <c r="M7" s="3">
        <v>1237.2024999999999</v>
      </c>
      <c r="N7" s="3">
        <v>2185.0299999999997</v>
      </c>
      <c r="O7" s="45" t="str">
        <f t="shared" si="1"/>
        <v>SNBSPECIALISTER</v>
      </c>
      <c r="P7" s="64" t="s">
        <v>1</v>
      </c>
      <c r="Q7" s="64" t="s">
        <v>37</v>
      </c>
      <c r="R7" s="64" t="s">
        <v>158</v>
      </c>
      <c r="S7" s="74" t="s">
        <v>39</v>
      </c>
      <c r="T7" s="65">
        <v>289.375</v>
      </c>
      <c r="U7" s="65">
        <v>1237.2024999999999</v>
      </c>
      <c r="V7" s="65">
        <v>2185.0299999999997</v>
      </c>
    </row>
    <row r="8" spans="1:22" x14ac:dyDescent="0.25">
      <c r="A8" s="62" t="s">
        <v>159</v>
      </c>
      <c r="B8" s="44">
        <f t="shared" si="2"/>
        <v>7</v>
      </c>
      <c r="C8" s="44" t="str">
        <f t="shared" si="0"/>
        <v>Eme-7</v>
      </c>
      <c r="D8" s="62">
        <v>0</v>
      </c>
      <c r="F8" s="45" t="s">
        <v>143</v>
      </c>
      <c r="G8" t="s">
        <v>160</v>
      </c>
      <c r="K8" s="3" t="s">
        <v>53</v>
      </c>
      <c r="L8" s="3">
        <v>397.54543147208119</v>
      </c>
      <c r="M8" s="3">
        <v>628.57457743816826</v>
      </c>
      <c r="N8" s="3">
        <v>859.60372340425533</v>
      </c>
      <c r="O8" s="45" t="str">
        <f t="shared" si="1"/>
        <v>FWZSPECIALIST Prothdontics/ Simple End</v>
      </c>
      <c r="P8" s="64" t="s">
        <v>0</v>
      </c>
      <c r="Q8" s="64" t="s">
        <v>37</v>
      </c>
      <c r="R8" s="64" t="s">
        <v>53</v>
      </c>
      <c r="S8" s="74" t="s">
        <v>86</v>
      </c>
      <c r="T8" s="65">
        <v>397.54543147208119</v>
      </c>
      <c r="U8" s="65">
        <v>628.57457743816826</v>
      </c>
      <c r="V8" s="65">
        <v>859.60372340425533</v>
      </c>
    </row>
    <row r="9" spans="1:22" x14ac:dyDescent="0.25">
      <c r="A9" s="62" t="s">
        <v>38</v>
      </c>
      <c r="B9" s="44">
        <f t="shared" si="2"/>
        <v>8</v>
      </c>
      <c r="C9" s="44" t="str">
        <f t="shared" si="0"/>
        <v>End-8</v>
      </c>
      <c r="D9" s="62">
        <v>0</v>
      </c>
      <c r="F9" s="45" t="s">
        <v>142</v>
      </c>
      <c r="G9" t="s">
        <v>161</v>
      </c>
      <c r="K9" s="3" t="s">
        <v>32</v>
      </c>
      <c r="L9" s="3">
        <v>252.05312500000005</v>
      </c>
      <c r="M9" s="3">
        <v>330.92412298387131</v>
      </c>
      <c r="N9" s="3">
        <v>409.7951209677426</v>
      </c>
      <c r="O9" s="45" t="str">
        <f t="shared" si="1"/>
        <v>SNBSPECIALISTOBE &amp; GYN</v>
      </c>
      <c r="P9" s="64" t="s">
        <v>1</v>
      </c>
      <c r="Q9" s="64" t="s">
        <v>37</v>
      </c>
      <c r="R9" s="64" t="s">
        <v>32</v>
      </c>
      <c r="S9" s="74" t="s">
        <v>9</v>
      </c>
      <c r="T9" s="65">
        <v>252.05312500000005</v>
      </c>
      <c r="U9" s="65">
        <v>330.92412298387131</v>
      </c>
      <c r="V9" s="65">
        <v>409.7951209677426</v>
      </c>
    </row>
    <row r="10" spans="1:22" x14ac:dyDescent="0.25">
      <c r="A10" s="62" t="s">
        <v>42</v>
      </c>
      <c r="B10" s="44">
        <f t="shared" si="2"/>
        <v>9</v>
      </c>
      <c r="C10" s="44" t="str">
        <f t="shared" si="0"/>
        <v>Gen-9</v>
      </c>
      <c r="D10" s="62">
        <v>0</v>
      </c>
      <c r="F10" s="45" t="s">
        <v>141</v>
      </c>
      <c r="G10" t="s">
        <v>162</v>
      </c>
      <c r="K10" s="3" t="s">
        <v>163</v>
      </c>
      <c r="L10" s="3">
        <v>432.91732142857143</v>
      </c>
      <c r="M10" s="3">
        <v>549.08721840659348</v>
      </c>
      <c r="N10" s="3">
        <v>665.25711538461553</v>
      </c>
      <c r="O10" s="45" t="str">
        <f t="shared" si="1"/>
        <v>SNBSPECIALISTNutrition</v>
      </c>
      <c r="P10" s="64" t="s">
        <v>1</v>
      </c>
      <c r="Q10" s="64" t="s">
        <v>37</v>
      </c>
      <c r="R10" s="64" t="s">
        <v>163</v>
      </c>
      <c r="S10" s="74" t="s">
        <v>13</v>
      </c>
      <c r="T10" s="65">
        <v>432.91732142857143</v>
      </c>
      <c r="U10" s="65">
        <v>549.08721840659348</v>
      </c>
      <c r="V10" s="65">
        <v>665.25711538461553</v>
      </c>
    </row>
    <row r="11" spans="1:22" x14ac:dyDescent="0.25">
      <c r="A11" s="62" t="s">
        <v>8</v>
      </c>
      <c r="B11" s="44">
        <f t="shared" si="2"/>
        <v>10</v>
      </c>
      <c r="C11" s="44" t="str">
        <f t="shared" si="0"/>
        <v>Int-10</v>
      </c>
      <c r="D11" s="62">
        <v>0</v>
      </c>
      <c r="F11" s="45" t="s">
        <v>164</v>
      </c>
      <c r="G11" t="s">
        <v>162</v>
      </c>
      <c r="K11" s="3" t="s">
        <v>165</v>
      </c>
      <c r="L11" s="3">
        <v>170.58594827586211</v>
      </c>
      <c r="M11" s="3">
        <v>224.65630747126437</v>
      </c>
      <c r="N11" s="3">
        <v>278.72666666666663</v>
      </c>
      <c r="O11" s="45" t="str">
        <f t="shared" si="1"/>
        <v>SNBSPECIALISTER</v>
      </c>
      <c r="P11" s="64" t="s">
        <v>1</v>
      </c>
      <c r="Q11" s="64" t="s">
        <v>37</v>
      </c>
      <c r="R11" s="64" t="s">
        <v>165</v>
      </c>
      <c r="S11" s="74" t="s">
        <v>39</v>
      </c>
      <c r="T11" s="65">
        <v>170.58594827586211</v>
      </c>
      <c r="U11" s="65">
        <v>224.65630747126437</v>
      </c>
      <c r="V11" s="65">
        <v>278.72666666666663</v>
      </c>
    </row>
    <row r="12" spans="1:22" x14ac:dyDescent="0.25">
      <c r="A12" s="62" t="s">
        <v>166</v>
      </c>
      <c r="B12" s="44">
        <f t="shared" si="2"/>
        <v>11</v>
      </c>
      <c r="C12" s="44" t="str">
        <f t="shared" si="0"/>
        <v>Neu-11</v>
      </c>
      <c r="D12" s="62">
        <v>0</v>
      </c>
      <c r="G12" s="49"/>
      <c r="K12" s="3" t="s">
        <v>167</v>
      </c>
      <c r="L12" s="3">
        <v>130</v>
      </c>
      <c r="M12" s="3">
        <v>130</v>
      </c>
      <c r="N12" s="3">
        <v>130</v>
      </c>
      <c r="O12" s="45" t="str">
        <f t="shared" si="1"/>
        <v>SNBCONSULTANTUrology</v>
      </c>
      <c r="P12" s="64" t="s">
        <v>1</v>
      </c>
      <c r="Q12" s="64" t="s">
        <v>36</v>
      </c>
      <c r="R12" s="64" t="s">
        <v>167</v>
      </c>
      <c r="S12" s="74" t="s">
        <v>12</v>
      </c>
      <c r="T12" s="65">
        <v>130</v>
      </c>
      <c r="U12" s="65">
        <v>130</v>
      </c>
      <c r="V12" s="65">
        <v>130</v>
      </c>
    </row>
    <row r="13" spans="1:22" x14ac:dyDescent="0.25">
      <c r="A13" s="62" t="s">
        <v>168</v>
      </c>
      <c r="B13" s="44">
        <f t="shared" si="2"/>
        <v>12</v>
      </c>
      <c r="C13" s="44" t="str">
        <f t="shared" si="0"/>
        <v>Neu-12</v>
      </c>
      <c r="D13" s="62">
        <v>0</v>
      </c>
      <c r="G13" s="49"/>
      <c r="K13" s="3" t="s">
        <v>31</v>
      </c>
      <c r="L13" s="3">
        <v>378.81580745341591</v>
      </c>
      <c r="M13" s="3">
        <v>449.79664731645141</v>
      </c>
      <c r="N13" s="3">
        <v>520.77748717948691</v>
      </c>
      <c r="O13" s="45" t="str">
        <f t="shared" si="1"/>
        <v>SNBCONSULTANTInternal Medicine</v>
      </c>
      <c r="P13" s="64" t="s">
        <v>1</v>
      </c>
      <c r="Q13" s="64" t="s">
        <v>36</v>
      </c>
      <c r="R13" s="64" t="s">
        <v>31</v>
      </c>
      <c r="S13" s="74" t="s">
        <v>8</v>
      </c>
      <c r="T13" s="65">
        <v>378.81580745341591</v>
      </c>
      <c r="U13" s="65">
        <v>449.79664731645141</v>
      </c>
      <c r="V13" s="65">
        <v>520.77748717948691</v>
      </c>
    </row>
    <row r="14" spans="1:22" x14ac:dyDescent="0.25">
      <c r="A14" s="62" t="s">
        <v>13</v>
      </c>
      <c r="B14" s="44">
        <f t="shared" si="2"/>
        <v>13</v>
      </c>
      <c r="C14" s="44" t="str">
        <f t="shared" si="0"/>
        <v>Nut-13</v>
      </c>
      <c r="D14" s="62">
        <v>0</v>
      </c>
      <c r="G14" s="49"/>
      <c r="K14" s="3" t="s">
        <v>89</v>
      </c>
      <c r="L14" s="3">
        <v>80.873242424242392</v>
      </c>
      <c r="M14" s="3">
        <v>174.78873737373732</v>
      </c>
      <c r="N14" s="3">
        <v>269.57747474747464</v>
      </c>
      <c r="O14" s="45" t="str">
        <f t="shared" si="1"/>
        <v>SNBSPECIALISTOBE &amp; GYN</v>
      </c>
      <c r="P14" s="64" t="s">
        <v>1</v>
      </c>
      <c r="Q14" s="64" t="s">
        <v>37</v>
      </c>
      <c r="R14" s="64" t="s">
        <v>89</v>
      </c>
      <c r="S14" s="74" t="s">
        <v>9</v>
      </c>
      <c r="T14" s="65">
        <v>80</v>
      </c>
      <c r="U14" s="65">
        <v>174.78873737373732</v>
      </c>
      <c r="V14" s="65">
        <v>269.57747474747464</v>
      </c>
    </row>
    <row r="15" spans="1:22" x14ac:dyDescent="0.25">
      <c r="A15" s="62" t="s">
        <v>9</v>
      </c>
      <c r="B15" s="44">
        <f t="shared" si="2"/>
        <v>14</v>
      </c>
      <c r="C15" s="44" t="str">
        <f t="shared" si="0"/>
        <v>OBE-14</v>
      </c>
      <c r="D15" s="62">
        <v>0</v>
      </c>
      <c r="G15" s="49"/>
      <c r="K15" s="3" t="s">
        <v>169</v>
      </c>
      <c r="L15" s="3">
        <v>222.5</v>
      </c>
      <c r="M15" s="3">
        <v>222.5</v>
      </c>
      <c r="N15" s="3">
        <v>222.5</v>
      </c>
      <c r="O15" s="45" t="str">
        <f t="shared" si="1"/>
        <v>SNBSPECIALISTClinical Pathology</v>
      </c>
      <c r="P15" s="64" t="s">
        <v>1</v>
      </c>
      <c r="Q15" s="64" t="s">
        <v>37</v>
      </c>
      <c r="R15" s="64" t="s">
        <v>169</v>
      </c>
      <c r="S15" s="74" t="s">
        <v>74</v>
      </c>
      <c r="T15" s="65">
        <v>222.5</v>
      </c>
      <c r="U15" s="65">
        <v>222.5</v>
      </c>
      <c r="V15" s="65">
        <v>222.5</v>
      </c>
    </row>
    <row r="16" spans="1:22" x14ac:dyDescent="0.25">
      <c r="A16" s="62" t="s">
        <v>4</v>
      </c>
      <c r="B16" s="44">
        <f t="shared" si="2"/>
        <v>15</v>
      </c>
      <c r="C16" s="44" t="str">
        <f t="shared" si="0"/>
        <v>Oph-15</v>
      </c>
      <c r="D16" s="62">
        <v>0</v>
      </c>
      <c r="G16" s="49"/>
      <c r="K16" s="3" t="s">
        <v>84</v>
      </c>
      <c r="L16" s="3">
        <v>148.63770833333334</v>
      </c>
      <c r="M16" s="3">
        <v>279.42939484126987</v>
      </c>
      <c r="N16" s="3">
        <v>495.45902777777781</v>
      </c>
      <c r="O16" s="45" t="str">
        <f t="shared" si="1"/>
        <v>SNBSPECIALISTDermatology</v>
      </c>
      <c r="P16" s="64" t="s">
        <v>1</v>
      </c>
      <c r="Q16" s="64" t="s">
        <v>37</v>
      </c>
      <c r="R16" s="64" t="s">
        <v>84</v>
      </c>
      <c r="S16" s="74" t="s">
        <v>7</v>
      </c>
      <c r="T16" s="65">
        <v>63.399761904761924</v>
      </c>
      <c r="U16" s="65">
        <v>279.42939484126987</v>
      </c>
      <c r="V16" s="65">
        <v>495.45902777777781</v>
      </c>
    </row>
    <row r="17" spans="1:22" x14ac:dyDescent="0.25">
      <c r="A17" s="62" t="s">
        <v>15</v>
      </c>
      <c r="B17" s="44">
        <f t="shared" si="2"/>
        <v>16</v>
      </c>
      <c r="C17" s="44" t="str">
        <f t="shared" si="0"/>
        <v>Ora-16</v>
      </c>
      <c r="D17" s="62">
        <v>0</v>
      </c>
      <c r="G17" s="49"/>
      <c r="K17" s="3" t="s">
        <v>25</v>
      </c>
      <c r="L17" s="3">
        <v>435.59375</v>
      </c>
      <c r="M17" s="3">
        <v>519.57386775362318</v>
      </c>
      <c r="N17" s="3">
        <v>603.55398550724635</v>
      </c>
      <c r="O17" s="45" t="str">
        <f t="shared" si="1"/>
        <v>FWZSPECIALISTOrthopedics</v>
      </c>
      <c r="P17" s="64" t="s">
        <v>0</v>
      </c>
      <c r="Q17" s="64" t="s">
        <v>37</v>
      </c>
      <c r="R17" s="64" t="s">
        <v>25</v>
      </c>
      <c r="S17" s="74" t="s">
        <v>10</v>
      </c>
      <c r="T17" s="65">
        <v>435.59375</v>
      </c>
      <c r="U17" s="65">
        <v>519.57386775362318</v>
      </c>
      <c r="V17" s="65">
        <v>603.55398550724635</v>
      </c>
    </row>
    <row r="18" spans="1:22" x14ac:dyDescent="0.25">
      <c r="A18" s="62" t="s">
        <v>10</v>
      </c>
      <c r="B18" s="44">
        <f t="shared" si="2"/>
        <v>17</v>
      </c>
      <c r="C18" s="44" t="str">
        <f t="shared" si="0"/>
        <v>Ort-17</v>
      </c>
      <c r="D18" s="62">
        <v>0</v>
      </c>
      <c r="G18" s="49"/>
      <c r="K18" s="3" t="s">
        <v>28</v>
      </c>
      <c r="L18" s="3">
        <v>645.73527131782942</v>
      </c>
      <c r="M18" s="3">
        <v>884.22541974982619</v>
      </c>
      <c r="N18" s="3">
        <v>1122.7155681818231</v>
      </c>
      <c r="O18" s="45" t="str">
        <f t="shared" si="1"/>
        <v>SNBSPECIALISTOral Surgery</v>
      </c>
      <c r="P18" s="64" t="s">
        <v>1</v>
      </c>
      <c r="Q18" s="64" t="s">
        <v>37</v>
      </c>
      <c r="R18" s="64" t="s">
        <v>28</v>
      </c>
      <c r="S18" s="74" t="s">
        <v>15</v>
      </c>
      <c r="T18" s="65">
        <v>645.73527131782942</v>
      </c>
      <c r="U18" s="65">
        <v>884.22541974982619</v>
      </c>
      <c r="V18" s="65">
        <v>1122.7155681818231</v>
      </c>
    </row>
    <row r="19" spans="1:22" x14ac:dyDescent="0.25">
      <c r="A19" s="62" t="s">
        <v>11</v>
      </c>
      <c r="B19" s="44">
        <f t="shared" si="2"/>
        <v>18</v>
      </c>
      <c r="C19" s="44" t="str">
        <f t="shared" si="0"/>
        <v>Ped-18</v>
      </c>
      <c r="D19" s="62">
        <v>0</v>
      </c>
      <c r="K19" s="3" t="s">
        <v>73</v>
      </c>
      <c r="L19" s="3">
        <v>877.45799999999997</v>
      </c>
      <c r="M19" s="3">
        <v>936.02400000000011</v>
      </c>
      <c r="N19" s="3">
        <v>994.59000000000015</v>
      </c>
      <c r="O19" s="45" t="str">
        <f t="shared" si="1"/>
        <v>FWZSPECIALISTHOME CARE</v>
      </c>
      <c r="P19" s="64" t="s">
        <v>0</v>
      </c>
      <c r="Q19" s="64" t="s">
        <v>37</v>
      </c>
      <c r="R19" s="64" t="s">
        <v>73</v>
      </c>
      <c r="S19" s="74" t="s">
        <v>188</v>
      </c>
      <c r="T19" s="65">
        <v>877.45799999999997</v>
      </c>
      <c r="U19" s="65">
        <v>936.02400000000011</v>
      </c>
      <c r="V19" s="65">
        <v>994.59000000000015</v>
      </c>
    </row>
    <row r="20" spans="1:22" x14ac:dyDescent="0.25">
      <c r="A20" s="62" t="s">
        <v>44</v>
      </c>
      <c r="B20" s="44">
        <f t="shared" si="2"/>
        <v>19</v>
      </c>
      <c r="C20" s="44" t="str">
        <f t="shared" si="0"/>
        <v>Ped-19</v>
      </c>
      <c r="D20" s="62">
        <v>0</v>
      </c>
      <c r="K20" s="3" t="s">
        <v>170</v>
      </c>
      <c r="L20" s="3">
        <v>230.96130434782611</v>
      </c>
      <c r="M20" s="3">
        <v>283.12565217391307</v>
      </c>
      <c r="N20" s="3">
        <v>335.28999999999996</v>
      </c>
      <c r="O20" s="45" t="str">
        <f t="shared" si="1"/>
        <v>SNBSPECIALISTDermatology</v>
      </c>
      <c r="P20" s="64" t="s">
        <v>1</v>
      </c>
      <c r="Q20" s="64" t="s">
        <v>37</v>
      </c>
      <c r="R20" s="64" t="s">
        <v>170</v>
      </c>
      <c r="S20" s="74" t="s">
        <v>7</v>
      </c>
      <c r="T20" s="65">
        <v>230.96130434782611</v>
      </c>
      <c r="U20" s="65">
        <v>283.12565217391307</v>
      </c>
      <c r="V20" s="65">
        <v>335.28999999999996</v>
      </c>
    </row>
    <row r="21" spans="1:22" x14ac:dyDescent="0.25">
      <c r="A21" s="62" t="s">
        <v>171</v>
      </c>
      <c r="B21" s="44">
        <f t="shared" si="2"/>
        <v>20</v>
      </c>
      <c r="C21" s="44" t="str">
        <f t="shared" si="0"/>
        <v>Pla-20</v>
      </c>
      <c r="D21" s="62">
        <v>0</v>
      </c>
      <c r="K21" s="3" t="s">
        <v>57</v>
      </c>
      <c r="L21" s="3">
        <v>87.35437499999999</v>
      </c>
      <c r="M21" s="3">
        <v>158.56116071428571</v>
      </c>
      <c r="N21" s="3">
        <v>291.18124999999998</v>
      </c>
      <c r="O21" s="45" t="str">
        <f t="shared" si="1"/>
        <v>SNBSPECIALISTNutrition</v>
      </c>
      <c r="P21" s="64" t="s">
        <v>1</v>
      </c>
      <c r="Q21" s="64" t="s">
        <v>37</v>
      </c>
      <c r="R21" s="64" t="s">
        <v>57</v>
      </c>
      <c r="S21" s="74" t="s">
        <v>13</v>
      </c>
      <c r="T21" s="65">
        <v>25.941071428571426</v>
      </c>
      <c r="U21" s="65">
        <v>158.56116071428571</v>
      </c>
      <c r="V21" s="65">
        <v>291.18124999999998</v>
      </c>
    </row>
    <row r="22" spans="1:22" x14ac:dyDescent="0.25">
      <c r="A22" s="62" t="s">
        <v>172</v>
      </c>
      <c r="B22" s="44">
        <f t="shared" si="2"/>
        <v>21</v>
      </c>
      <c r="C22" s="44" t="str">
        <f t="shared" si="0"/>
        <v>Psy-21</v>
      </c>
      <c r="D22" s="62">
        <v>0</v>
      </c>
      <c r="K22" s="3" t="s">
        <v>173</v>
      </c>
      <c r="L22" s="3">
        <v>255.60674418604648</v>
      </c>
      <c r="M22" s="3">
        <v>388.60337209302327</v>
      </c>
      <c r="N22" s="3">
        <v>521.6</v>
      </c>
      <c r="O22" s="45" t="str">
        <f t="shared" si="1"/>
        <v>SNBSPECIALISTPulmonary medicine</v>
      </c>
      <c r="P22" s="64" t="s">
        <v>1</v>
      </c>
      <c r="Q22" s="64" t="s">
        <v>37</v>
      </c>
      <c r="R22" s="64" t="s">
        <v>173</v>
      </c>
      <c r="S22" s="74" t="s">
        <v>215</v>
      </c>
      <c r="T22" s="65">
        <v>255.60674418604648</v>
      </c>
      <c r="U22" s="65">
        <v>388.60337209302327</v>
      </c>
      <c r="V22" s="65">
        <v>521.6</v>
      </c>
    </row>
    <row r="23" spans="1:22" x14ac:dyDescent="0.25">
      <c r="A23" s="62" t="s">
        <v>174</v>
      </c>
      <c r="B23" s="44">
        <f t="shared" si="2"/>
        <v>22</v>
      </c>
      <c r="C23" s="44" t="str">
        <f t="shared" si="0"/>
        <v>Scr-22</v>
      </c>
      <c r="D23" s="62">
        <v>0</v>
      </c>
      <c r="K23" s="3" t="s">
        <v>59</v>
      </c>
      <c r="L23" s="3">
        <v>423.65625</v>
      </c>
      <c r="M23" s="3">
        <v>741.93000730994152</v>
      </c>
      <c r="N23" s="3">
        <v>1412.1875</v>
      </c>
      <c r="O23" s="45" t="str">
        <f t="shared" si="1"/>
        <v>FWZSPECIALISTER</v>
      </c>
      <c r="P23" s="64" t="s">
        <v>0</v>
      </c>
      <c r="Q23" s="64" t="s">
        <v>37</v>
      </c>
      <c r="R23" s="64" t="s">
        <v>59</v>
      </c>
      <c r="S23" s="74" t="s">
        <v>39</v>
      </c>
      <c r="T23" s="65">
        <v>71.672514619883046</v>
      </c>
      <c r="U23" s="65">
        <v>741.93000730994152</v>
      </c>
      <c r="V23" s="65">
        <v>1412.1875</v>
      </c>
    </row>
    <row r="24" spans="1:22" x14ac:dyDescent="0.25">
      <c r="A24" s="62" t="s">
        <v>12</v>
      </c>
      <c r="B24" s="44">
        <f t="shared" si="2"/>
        <v>23</v>
      </c>
      <c r="C24" s="44" t="str">
        <f t="shared" si="0"/>
        <v>Uro-23</v>
      </c>
      <c r="D24" s="62">
        <v>0</v>
      </c>
      <c r="K24" s="3" t="s">
        <v>20</v>
      </c>
      <c r="L24" s="3">
        <v>94.278367346938765</v>
      </c>
      <c r="M24" s="3">
        <v>168.80090242346935</v>
      </c>
      <c r="N24" s="3">
        <v>243.32343749999995</v>
      </c>
      <c r="O24" s="45" t="str">
        <f t="shared" si="1"/>
        <v>FWZCONSULTANTExternal Doctor</v>
      </c>
      <c r="P24" s="64" t="s">
        <v>0</v>
      </c>
      <c r="Q24" s="64" t="s">
        <v>36</v>
      </c>
      <c r="R24" s="64" t="s">
        <v>20</v>
      </c>
      <c r="S24" s="74" t="s">
        <v>14</v>
      </c>
      <c r="T24" s="65">
        <v>94.278367346938765</v>
      </c>
      <c r="U24" s="65">
        <v>168.80090242346935</v>
      </c>
      <c r="V24" s="65">
        <v>243.32343749999995</v>
      </c>
    </row>
    <row r="25" spans="1:22" x14ac:dyDescent="0.25">
      <c r="A25" s="62" t="s">
        <v>175</v>
      </c>
      <c r="B25" s="44">
        <f t="shared" si="2"/>
        <v>24</v>
      </c>
      <c r="C25" s="44" t="str">
        <f t="shared" si="0"/>
        <v>Vas-24</v>
      </c>
      <c r="D25" s="62">
        <v>0</v>
      </c>
      <c r="K25" s="3" t="s">
        <v>68</v>
      </c>
      <c r="L25" s="3">
        <v>167.65655172413796</v>
      </c>
      <c r="M25" s="3">
        <v>187.00545631319659</v>
      </c>
      <c r="N25" s="3">
        <v>206.35436090225522</v>
      </c>
      <c r="O25" s="45" t="str">
        <f t="shared" si="1"/>
        <v>SNBSPECIALISTScreening &amp; Scaling</v>
      </c>
      <c r="P25" s="64" t="s">
        <v>1</v>
      </c>
      <c r="Q25" s="64" t="s">
        <v>37</v>
      </c>
      <c r="R25" s="64" t="s">
        <v>68</v>
      </c>
      <c r="S25" s="74" t="s">
        <v>85</v>
      </c>
      <c r="T25" s="65">
        <v>167.65655172413796</v>
      </c>
      <c r="U25" s="65">
        <v>187.00545631319659</v>
      </c>
      <c r="V25" s="65">
        <v>206.35436090225522</v>
      </c>
    </row>
    <row r="26" spans="1:22" x14ac:dyDescent="0.25">
      <c r="A26" s="62" t="s">
        <v>6</v>
      </c>
      <c r="B26" s="44">
        <f t="shared" si="2"/>
        <v>25</v>
      </c>
      <c r="C26" s="44" t="str">
        <f t="shared" si="0"/>
        <v>Phy-25</v>
      </c>
      <c r="D26" s="62">
        <v>0</v>
      </c>
      <c r="K26" s="3" t="s">
        <v>176</v>
      </c>
      <c r="L26" s="3">
        <v>216.95</v>
      </c>
      <c r="M26" s="3">
        <v>307.35351063829785</v>
      </c>
      <c r="N26" s="3">
        <v>397.75702127659576</v>
      </c>
      <c r="O26" s="45" t="str">
        <f t="shared" si="1"/>
        <v>SNBSPECIALISTDermatology</v>
      </c>
      <c r="P26" s="64" t="s">
        <v>1</v>
      </c>
      <c r="Q26" s="64" t="s">
        <v>37</v>
      </c>
      <c r="R26" s="64" t="s">
        <v>176</v>
      </c>
      <c r="S26" s="74" t="s">
        <v>7</v>
      </c>
      <c r="T26" s="65">
        <v>216.95</v>
      </c>
      <c r="U26" s="65">
        <v>307.35351063829785</v>
      </c>
      <c r="V26" s="65">
        <v>397.75702127659576</v>
      </c>
    </row>
    <row r="27" spans="1:22" x14ac:dyDescent="0.25">
      <c r="A27" s="56" t="s">
        <v>39</v>
      </c>
      <c r="B27" s="44">
        <f>B26+1</f>
        <v>26</v>
      </c>
      <c r="C27" s="44" t="str">
        <f t="shared" si="0"/>
        <v>ER-26</v>
      </c>
      <c r="D27" s="62">
        <v>0</v>
      </c>
      <c r="K27" s="3" t="s">
        <v>30</v>
      </c>
      <c r="L27" s="3">
        <v>336.58873684210516</v>
      </c>
      <c r="M27" s="3">
        <v>456.12509186427616</v>
      </c>
      <c r="N27" s="3">
        <v>575.66144688644715</v>
      </c>
      <c r="O27" s="45" t="str">
        <f t="shared" si="1"/>
        <v>SNBSPECIALISTDermatology</v>
      </c>
      <c r="P27" s="64" t="s">
        <v>1</v>
      </c>
      <c r="Q27" s="64" t="s">
        <v>37</v>
      </c>
      <c r="R27" s="64" t="s">
        <v>30</v>
      </c>
      <c r="S27" s="74" t="s">
        <v>7</v>
      </c>
      <c r="T27" s="65">
        <v>336.58873684210516</v>
      </c>
      <c r="U27" s="65">
        <v>456.12509186427616</v>
      </c>
      <c r="V27" s="65">
        <v>575.66144688644715</v>
      </c>
    </row>
    <row r="28" spans="1:22" x14ac:dyDescent="0.25">
      <c r="A28" s="56" t="s">
        <v>14</v>
      </c>
      <c r="B28" s="44">
        <f t="shared" si="2"/>
        <v>27</v>
      </c>
      <c r="C28" s="44" t="str">
        <f t="shared" si="0"/>
        <v>Ext-27</v>
      </c>
      <c r="D28" s="62">
        <v>0</v>
      </c>
      <c r="K28" s="3" t="s">
        <v>177</v>
      </c>
      <c r="L28" s="3">
        <v>205.28972972972971</v>
      </c>
      <c r="M28" s="3">
        <v>246.32109804872135</v>
      </c>
      <c r="N28" s="3">
        <v>287.35246636771302</v>
      </c>
      <c r="O28" s="45" t="str">
        <f t="shared" si="1"/>
        <v>SNBCONSULTANTPediatrics</v>
      </c>
      <c r="P28" s="64" t="s">
        <v>1</v>
      </c>
      <c r="Q28" s="64" t="s">
        <v>36</v>
      </c>
      <c r="R28" s="64" t="s">
        <v>177</v>
      </c>
      <c r="S28" s="74" t="s">
        <v>11</v>
      </c>
      <c r="T28" s="65">
        <v>205.28972972972971</v>
      </c>
      <c r="U28" s="65">
        <v>246.32109804872135</v>
      </c>
      <c r="V28" s="65">
        <v>287.35246636771302</v>
      </c>
    </row>
    <row r="29" spans="1:22" x14ac:dyDescent="0.25">
      <c r="A29" s="56" t="s">
        <v>178</v>
      </c>
      <c r="B29" s="44">
        <f t="shared" si="2"/>
        <v>28</v>
      </c>
      <c r="C29" s="44" t="str">
        <f t="shared" si="0"/>
        <v>Ped-28</v>
      </c>
      <c r="D29" s="62">
        <v>0</v>
      </c>
      <c r="K29" s="3" t="s">
        <v>179</v>
      </c>
      <c r="L29" s="3">
        <v>184.58771929824562</v>
      </c>
      <c r="M29" s="3">
        <v>215.41885964912279</v>
      </c>
      <c r="N29" s="3">
        <v>246.25</v>
      </c>
      <c r="O29" s="45" t="str">
        <f t="shared" si="1"/>
        <v>FWZSPECIALISTEndodontics</v>
      </c>
      <c r="P29" s="64" t="s">
        <v>0</v>
      </c>
      <c r="Q29" s="64" t="s">
        <v>37</v>
      </c>
      <c r="R29" s="64" t="s">
        <v>179</v>
      </c>
      <c r="S29" s="74" t="s">
        <v>38</v>
      </c>
      <c r="T29" s="65">
        <v>184.58771929824562</v>
      </c>
      <c r="U29" s="65">
        <v>215.41885964912279</v>
      </c>
      <c r="V29" s="65">
        <v>246.25</v>
      </c>
    </row>
    <row r="30" spans="1:22" x14ac:dyDescent="0.25">
      <c r="A30" s="56" t="s">
        <v>180</v>
      </c>
      <c r="B30" s="44">
        <f t="shared" si="2"/>
        <v>29</v>
      </c>
      <c r="C30" s="44" t="str">
        <f t="shared" si="0"/>
        <v>scr-29</v>
      </c>
      <c r="D30" s="62">
        <v>0</v>
      </c>
      <c r="K30" s="3" t="s">
        <v>33</v>
      </c>
      <c r="L30" s="3">
        <v>138.67714285714288</v>
      </c>
      <c r="M30" s="3">
        <f>AVERAGE(N30,L30)</f>
        <v>319.33857142857141</v>
      </c>
      <c r="N30" s="3">
        <v>500</v>
      </c>
      <c r="O30" s="45" t="str">
        <f t="shared" si="1"/>
        <v>SNBSPECIALISTPhonatics</v>
      </c>
      <c r="P30" s="64" t="s">
        <v>1</v>
      </c>
      <c r="Q30" s="64" t="s">
        <v>37</v>
      </c>
      <c r="R30" s="64" t="s">
        <v>33</v>
      </c>
      <c r="S30" s="74" t="s">
        <v>5</v>
      </c>
      <c r="T30" s="65">
        <v>98.488333333333344</v>
      </c>
      <c r="U30" s="65">
        <v>280.37273809523811</v>
      </c>
      <c r="V30" s="65">
        <v>462.25714285714292</v>
      </c>
    </row>
    <row r="31" spans="1:22" x14ac:dyDescent="0.25">
      <c r="A31" s="56" t="s">
        <v>49</v>
      </c>
      <c r="B31" s="44">
        <f t="shared" si="2"/>
        <v>30</v>
      </c>
      <c r="C31" s="44" t="str">
        <f t="shared" si="0"/>
        <v>Adv-30</v>
      </c>
      <c r="D31" s="62">
        <v>0</v>
      </c>
      <c r="K31" s="3" t="s">
        <v>70</v>
      </c>
      <c r="L31" s="3">
        <v>1813.4099999999999</v>
      </c>
      <c r="M31" s="3">
        <v>3810.4055555555556</v>
      </c>
      <c r="N31" s="3">
        <v>6044.7</v>
      </c>
      <c r="O31" s="45" t="str">
        <f t="shared" si="1"/>
        <v>FWZSPECIALISTER</v>
      </c>
      <c r="P31" s="64" t="s">
        <v>0</v>
      </c>
      <c r="Q31" s="64" t="s">
        <v>37</v>
      </c>
      <c r="R31" s="64" t="s">
        <v>70</v>
      </c>
      <c r="S31" s="74" t="s">
        <v>39</v>
      </c>
      <c r="T31" s="65">
        <v>1576.1111111111111</v>
      </c>
      <c r="U31" s="65">
        <v>3810.4055555555556</v>
      </c>
      <c r="V31" s="65">
        <v>6044.7</v>
      </c>
    </row>
    <row r="32" spans="1:22" x14ac:dyDescent="0.25">
      <c r="A32" s="56" t="s">
        <v>181</v>
      </c>
      <c r="B32" s="44">
        <f t="shared" si="2"/>
        <v>31</v>
      </c>
      <c r="C32" s="44" t="str">
        <f t="shared" si="0"/>
        <v>Fix-31</v>
      </c>
      <c r="D32" s="62">
        <v>0</v>
      </c>
      <c r="K32" s="3" t="s">
        <v>61</v>
      </c>
      <c r="L32" s="3">
        <v>133.19999999999999</v>
      </c>
      <c r="M32" s="3">
        <v>250</v>
      </c>
      <c r="N32" s="3">
        <v>444</v>
      </c>
      <c r="O32" s="45" t="str">
        <f t="shared" si="1"/>
        <v>FWZSPECIALISTLaboratory</v>
      </c>
      <c r="P32" s="64" t="s">
        <v>0</v>
      </c>
      <c r="Q32" s="64" t="s">
        <v>37</v>
      </c>
      <c r="R32" s="64" t="s">
        <v>61</v>
      </c>
      <c r="S32" s="74" t="s">
        <v>51</v>
      </c>
      <c r="T32" s="65">
        <v>56</v>
      </c>
      <c r="U32" s="65">
        <v>250</v>
      </c>
      <c r="V32" s="65">
        <v>444</v>
      </c>
    </row>
    <row r="33" spans="1:33" x14ac:dyDescent="0.25">
      <c r="A33" s="56" t="s">
        <v>182</v>
      </c>
      <c r="B33" s="44">
        <f t="shared" si="2"/>
        <v>32</v>
      </c>
      <c r="C33" s="44" t="str">
        <f t="shared" si="0"/>
        <v>Sur-32</v>
      </c>
      <c r="D33" s="62">
        <v>0</v>
      </c>
      <c r="K33" s="3" t="s">
        <v>183</v>
      </c>
      <c r="L33" s="3">
        <v>226.9945394736842</v>
      </c>
      <c r="M33" s="3">
        <v>278.04450050607284</v>
      </c>
      <c r="N33" s="3">
        <v>329.09446153846153</v>
      </c>
      <c r="O33" s="45" t="str">
        <f t="shared" si="1"/>
        <v>FWZSPECIALISTER</v>
      </c>
      <c r="P33" s="64" t="s">
        <v>0</v>
      </c>
      <c r="Q33" s="64" t="s">
        <v>37</v>
      </c>
      <c r="R33" s="64" t="s">
        <v>183</v>
      </c>
      <c r="S33" s="74" t="s">
        <v>39</v>
      </c>
      <c r="T33" s="65">
        <v>226.9945394736842</v>
      </c>
      <c r="U33" s="65">
        <v>278.04450050607284</v>
      </c>
      <c r="V33" s="65">
        <v>329.09446153846153</v>
      </c>
    </row>
    <row r="34" spans="1:33" x14ac:dyDescent="0.25">
      <c r="A34" s="56" t="s">
        <v>5</v>
      </c>
      <c r="B34" s="44">
        <f t="shared" si="2"/>
        <v>33</v>
      </c>
      <c r="C34" s="44" t="str">
        <f t="shared" si="0"/>
        <v>Pho-33</v>
      </c>
      <c r="D34" s="62">
        <v>0</v>
      </c>
      <c r="K34" s="3" t="s">
        <v>18</v>
      </c>
      <c r="L34" s="3">
        <v>359.98863636363637</v>
      </c>
      <c r="M34" s="3">
        <v>661.14761715089026</v>
      </c>
      <c r="N34" s="3">
        <v>962.30659793814425</v>
      </c>
      <c r="O34" s="45" t="str">
        <f t="shared" si="1"/>
        <v>FWZSPECIALISTEndodontics</v>
      </c>
      <c r="P34" s="64" t="s">
        <v>0</v>
      </c>
      <c r="Q34" s="64" t="s">
        <v>37</v>
      </c>
      <c r="R34" s="64" t="s">
        <v>18</v>
      </c>
      <c r="S34" s="74" t="s">
        <v>38</v>
      </c>
      <c r="T34" s="65">
        <v>359.98863636363637</v>
      </c>
      <c r="U34" s="65">
        <v>661.14761715089026</v>
      </c>
      <c r="V34" s="65">
        <v>962.30659793814425</v>
      </c>
    </row>
    <row r="35" spans="1:33" x14ac:dyDescent="0.25">
      <c r="A35" s="56" t="s">
        <v>50</v>
      </c>
      <c r="B35" s="44">
        <f t="shared" si="2"/>
        <v>34</v>
      </c>
      <c r="C35" s="44" t="str">
        <f t="shared" si="0"/>
        <v>Oth-34</v>
      </c>
      <c r="D35" s="62">
        <v>0</v>
      </c>
      <c r="K35" s="3" t="s">
        <v>184</v>
      </c>
      <c r="L35" s="3">
        <v>203</v>
      </c>
      <c r="M35" s="3">
        <v>239</v>
      </c>
      <c r="N35" s="3">
        <v>275</v>
      </c>
      <c r="O35" s="45" t="str">
        <f t="shared" si="1"/>
        <v>FWZSPECIALISTRADIOLOGY</v>
      </c>
      <c r="P35" s="64" t="s">
        <v>0</v>
      </c>
      <c r="Q35" s="64" t="s">
        <v>37</v>
      </c>
      <c r="R35" s="64" t="s">
        <v>184</v>
      </c>
      <c r="S35" s="74" t="s">
        <v>214</v>
      </c>
      <c r="T35" s="65">
        <v>203</v>
      </c>
      <c r="U35" s="65">
        <v>239</v>
      </c>
      <c r="V35" s="65">
        <v>275</v>
      </c>
    </row>
    <row r="36" spans="1:33" x14ac:dyDescent="0.25">
      <c r="A36" s="26" t="s">
        <v>2</v>
      </c>
      <c r="B36" s="44">
        <f t="shared" si="2"/>
        <v>35</v>
      </c>
      <c r="C36" s="44" t="str">
        <f t="shared" si="0"/>
        <v>Den-35</v>
      </c>
      <c r="D36" s="62">
        <v>0</v>
      </c>
      <c r="K36" s="3" t="s">
        <v>43</v>
      </c>
      <c r="L36" s="3">
        <v>339.19999999999948</v>
      </c>
      <c r="M36" s="3">
        <v>375.52487931034477</v>
      </c>
      <c r="N36" s="3">
        <v>411.84975862069001</v>
      </c>
      <c r="O36" s="45" t="str">
        <f t="shared" si="1"/>
        <v>FWZSPECIALISTInternal Medicine</v>
      </c>
      <c r="P36" s="64" t="s">
        <v>0</v>
      </c>
      <c r="Q36" s="64" t="s">
        <v>37</v>
      </c>
      <c r="R36" s="64" t="s">
        <v>43</v>
      </c>
      <c r="S36" s="74" t="s">
        <v>8</v>
      </c>
      <c r="T36" s="65">
        <v>339.19999999999948</v>
      </c>
      <c r="U36" s="65">
        <v>375.52487931034477</v>
      </c>
      <c r="V36" s="65">
        <v>411.84975862069001</v>
      </c>
    </row>
    <row r="37" spans="1:33" x14ac:dyDescent="0.25">
      <c r="A37" s="13" t="s">
        <v>185</v>
      </c>
      <c r="B37" s="44">
        <f t="shared" si="2"/>
        <v>36</v>
      </c>
      <c r="C37" s="44" t="str">
        <f t="shared" si="0"/>
        <v>Rad-36</v>
      </c>
      <c r="D37" s="62">
        <v>0</v>
      </c>
      <c r="K37" s="3" t="s">
        <v>75</v>
      </c>
      <c r="L37" s="3">
        <v>202.94818791946307</v>
      </c>
      <c r="M37" s="3">
        <v>235.57055860619619</v>
      </c>
      <c r="N37" s="3">
        <v>268.19292929292931</v>
      </c>
      <c r="O37" s="45" t="str">
        <f t="shared" si="1"/>
        <v>SNBSPECIALISTClinical Pathology</v>
      </c>
      <c r="P37" s="64" t="s">
        <v>1</v>
      </c>
      <c r="Q37" s="64" t="s">
        <v>37</v>
      </c>
      <c r="R37" s="64" t="s">
        <v>75</v>
      </c>
      <c r="S37" s="74" t="s">
        <v>74</v>
      </c>
      <c r="T37" s="65">
        <v>202.94818791946307</v>
      </c>
      <c r="U37" s="65">
        <v>235.57055860619619</v>
      </c>
      <c r="V37" s="65">
        <v>268.19292929292931</v>
      </c>
    </row>
    <row r="38" spans="1:33" x14ac:dyDescent="0.25">
      <c r="A38" s="56" t="s">
        <v>186</v>
      </c>
      <c r="B38" s="44">
        <f t="shared" si="2"/>
        <v>37</v>
      </c>
      <c r="C38" s="44" t="str">
        <f t="shared" si="0"/>
        <v>Pul-37</v>
      </c>
      <c r="D38" s="62">
        <v>0</v>
      </c>
      <c r="K38" s="3" t="s">
        <v>26</v>
      </c>
      <c r="L38" s="3">
        <v>239.46844202898544</v>
      </c>
      <c r="M38" s="3">
        <v>282.1903938539989</v>
      </c>
      <c r="N38" s="3">
        <v>324.91234567901239</v>
      </c>
      <c r="O38" s="45" t="str">
        <f t="shared" si="1"/>
        <v>FWZSPECIALISTPediatrics</v>
      </c>
      <c r="P38" s="64" t="s">
        <v>0</v>
      </c>
      <c r="Q38" s="64" t="s">
        <v>37</v>
      </c>
      <c r="R38" s="64" t="s">
        <v>26</v>
      </c>
      <c r="S38" s="74" t="s">
        <v>11</v>
      </c>
      <c r="T38" s="65">
        <v>239.46844202898544</v>
      </c>
      <c r="U38" s="65">
        <v>282.1903938539989</v>
      </c>
      <c r="V38" s="65">
        <v>324.91234567901239</v>
      </c>
    </row>
    <row r="39" spans="1:33" x14ac:dyDescent="0.25">
      <c r="A39" s="13" t="s">
        <v>144</v>
      </c>
      <c r="B39" s="44">
        <f t="shared" si="2"/>
        <v>38</v>
      </c>
      <c r="C39" s="44" t="str">
        <f t="shared" si="0"/>
        <v>Ort-38</v>
      </c>
      <c r="D39" s="62">
        <v>0</v>
      </c>
      <c r="K39" s="3" t="s">
        <v>65</v>
      </c>
      <c r="L39" s="3">
        <v>328.43833333333339</v>
      </c>
      <c r="M39" s="3">
        <v>372.12831395348837</v>
      </c>
      <c r="N39" s="3">
        <v>415.81829457364341</v>
      </c>
      <c r="O39" s="45" t="str">
        <f t="shared" si="1"/>
        <v>SNBSPECIALISTOrthopedics</v>
      </c>
      <c r="P39" s="64" t="s">
        <v>1</v>
      </c>
      <c r="Q39" s="64" t="s">
        <v>37</v>
      </c>
      <c r="R39" s="64" t="s">
        <v>65</v>
      </c>
      <c r="S39" s="74" t="s">
        <v>10</v>
      </c>
      <c r="T39" s="65">
        <v>328.43833333333339</v>
      </c>
      <c r="U39" s="65">
        <v>372.12831395348837</v>
      </c>
      <c r="V39" s="65">
        <v>415.81829457364341</v>
      </c>
    </row>
    <row r="40" spans="1:33" x14ac:dyDescent="0.25">
      <c r="A40" s="56" t="s">
        <v>51</v>
      </c>
      <c r="B40" s="44">
        <f t="shared" si="2"/>
        <v>39</v>
      </c>
      <c r="C40" s="44" t="str">
        <f t="shared" si="0"/>
        <v>Lab-39</v>
      </c>
      <c r="D40" s="62">
        <v>0</v>
      </c>
      <c r="K40" s="3" t="s">
        <v>187</v>
      </c>
      <c r="L40" s="3">
        <v>190.08745945945947</v>
      </c>
      <c r="M40" s="3">
        <v>336.81243243243244</v>
      </c>
      <c r="N40" s="3">
        <v>633.62486486486489</v>
      </c>
      <c r="O40" s="45" t="str">
        <f t="shared" si="1"/>
        <v>FWZSPECIALISTOBE &amp; GYN</v>
      </c>
      <c r="P40" s="64" t="s">
        <v>0</v>
      </c>
      <c r="Q40" s="64" t="s">
        <v>37</v>
      </c>
      <c r="R40" s="64" t="s">
        <v>187</v>
      </c>
      <c r="S40" s="74" t="s">
        <v>9</v>
      </c>
      <c r="T40" s="65">
        <v>40</v>
      </c>
      <c r="U40" s="65">
        <v>336.81243243243244</v>
      </c>
      <c r="V40" s="65">
        <v>633.62486486486489</v>
      </c>
    </row>
    <row r="41" spans="1:33" x14ac:dyDescent="0.25">
      <c r="A41" t="s">
        <v>86</v>
      </c>
      <c r="B41" s="44">
        <f t="shared" si="2"/>
        <v>40</v>
      </c>
      <c r="C41" s="44" t="str">
        <f t="shared" si="0"/>
        <v xml:space="preserve"> Pr-40</v>
      </c>
      <c r="D41" s="62">
        <v>0</v>
      </c>
      <c r="K41" s="3" t="s">
        <v>56</v>
      </c>
      <c r="L41" s="3">
        <v>353.9877575757576</v>
      </c>
      <c r="M41" s="3">
        <v>574.14753891859777</v>
      </c>
      <c r="N41" s="3">
        <v>794.30732026143789</v>
      </c>
      <c r="O41" s="45" t="str">
        <f t="shared" si="1"/>
        <v>FWZSPECIALISTOral Surgery</v>
      </c>
      <c r="P41" s="64" t="s">
        <v>0</v>
      </c>
      <c r="Q41" s="64" t="s">
        <v>37</v>
      </c>
      <c r="R41" s="64" t="s">
        <v>56</v>
      </c>
      <c r="S41" s="74" t="s">
        <v>15</v>
      </c>
      <c r="T41" s="65">
        <v>353.9877575757576</v>
      </c>
      <c r="U41" s="65">
        <v>574.14753891859777</v>
      </c>
      <c r="V41" s="65">
        <v>794.30732026143789</v>
      </c>
    </row>
    <row r="42" spans="1:33" x14ac:dyDescent="0.25">
      <c r="A42" s="13" t="s">
        <v>74</v>
      </c>
      <c r="B42" s="44">
        <f t="shared" si="2"/>
        <v>41</v>
      </c>
      <c r="C42" s="44" t="str">
        <f t="shared" si="0"/>
        <v>Cli-41</v>
      </c>
      <c r="D42" s="62">
        <v>0</v>
      </c>
      <c r="K42" s="3" t="s">
        <v>63</v>
      </c>
      <c r="L42" s="3">
        <v>461.78688311688251</v>
      </c>
      <c r="M42" s="3">
        <v>692.79257792207784</v>
      </c>
      <c r="N42" s="3">
        <v>923.79827272727312</v>
      </c>
      <c r="O42" s="45" t="str">
        <f t="shared" si="1"/>
        <v>SNBSPECIALISTAdvanced GP</v>
      </c>
      <c r="P42" s="64" t="s">
        <v>1</v>
      </c>
      <c r="Q42" s="64" t="s">
        <v>37</v>
      </c>
      <c r="R42" s="64" t="s">
        <v>63</v>
      </c>
      <c r="S42" s="74" t="s">
        <v>49</v>
      </c>
      <c r="T42" s="65">
        <v>461.78688311688251</v>
      </c>
      <c r="U42" s="65">
        <v>692.79257792207784</v>
      </c>
      <c r="V42" s="65">
        <v>923.79827272727312</v>
      </c>
    </row>
    <row r="43" spans="1:33" x14ac:dyDescent="0.25">
      <c r="A43" s="66" t="s">
        <v>77</v>
      </c>
      <c r="B43" s="44">
        <f t="shared" si="2"/>
        <v>42</v>
      </c>
      <c r="C43" s="44" t="str">
        <f t="shared" si="0"/>
        <v>Pha-42</v>
      </c>
      <c r="D43" s="62">
        <v>0</v>
      </c>
      <c r="K43" s="3" t="s">
        <v>21</v>
      </c>
      <c r="L43" s="3">
        <v>236.36794117647059</v>
      </c>
      <c r="M43" s="3">
        <v>363.76445445920308</v>
      </c>
      <c r="N43" s="3">
        <v>491.16096774193551</v>
      </c>
      <c r="O43" s="45" t="str">
        <f t="shared" si="1"/>
        <v>SNBSPECIALISTER</v>
      </c>
      <c r="P43" s="64" t="s">
        <v>1</v>
      </c>
      <c r="Q43" s="64" t="s">
        <v>37</v>
      </c>
      <c r="R43" s="64" t="s">
        <v>21</v>
      </c>
      <c r="S43" s="74" t="s">
        <v>39</v>
      </c>
      <c r="T43" s="65">
        <v>236.36794117647059</v>
      </c>
      <c r="U43" s="65">
        <v>363.76445445920308</v>
      </c>
      <c r="V43" s="65">
        <v>491.16096774193551</v>
      </c>
      <c r="AG43"/>
    </row>
    <row r="44" spans="1:33" x14ac:dyDescent="0.25">
      <c r="A44" s="5" t="s">
        <v>188</v>
      </c>
      <c r="B44" s="44">
        <f t="shared" si="2"/>
        <v>43</v>
      </c>
      <c r="C44" s="44" t="str">
        <f t="shared" si="0"/>
        <v>HOM-43</v>
      </c>
      <c r="D44" s="62">
        <v>0</v>
      </c>
      <c r="K44" s="3" t="s">
        <v>189</v>
      </c>
      <c r="L44" s="3">
        <v>346.60975609756099</v>
      </c>
      <c r="M44" s="3">
        <v>433.11598149705634</v>
      </c>
      <c r="N44" s="3">
        <v>519.62220689655169</v>
      </c>
      <c r="O44" s="45" t="str">
        <f t="shared" si="1"/>
        <v>SNBSPECIALISTUrology</v>
      </c>
      <c r="P44" s="64" t="s">
        <v>1</v>
      </c>
      <c r="Q44" s="64" t="s">
        <v>37</v>
      </c>
      <c r="R44" s="64" t="s">
        <v>189</v>
      </c>
      <c r="S44" s="74" t="s">
        <v>12</v>
      </c>
      <c r="T44" s="65">
        <v>346.60975609756099</v>
      </c>
      <c r="U44" s="65">
        <v>433.11598149705634</v>
      </c>
      <c r="V44" s="65">
        <v>519.62220689655169</v>
      </c>
      <c r="AF44"/>
      <c r="AG44"/>
    </row>
    <row r="45" spans="1:33" x14ac:dyDescent="0.25">
      <c r="A45" s="26" t="s">
        <v>87</v>
      </c>
      <c r="B45" s="44">
        <f t="shared" si="2"/>
        <v>44</v>
      </c>
      <c r="C45" s="44" t="str">
        <f t="shared" si="0"/>
        <v>Pro-44</v>
      </c>
      <c r="D45" s="62">
        <v>0</v>
      </c>
      <c r="K45" s="3" t="s">
        <v>190</v>
      </c>
      <c r="L45" s="3">
        <v>288.32327956989224</v>
      </c>
      <c r="M45" s="3">
        <v>326.35927614858269</v>
      </c>
      <c r="N45" s="3">
        <v>364.39527272727315</v>
      </c>
      <c r="O45" s="45" t="str">
        <f t="shared" si="1"/>
        <v>SNBSPECIALISTOrthopedics</v>
      </c>
      <c r="P45" s="64" t="s">
        <v>1</v>
      </c>
      <c r="Q45" s="64" t="s">
        <v>37</v>
      </c>
      <c r="R45" s="64" t="s">
        <v>190</v>
      </c>
      <c r="S45" s="74" t="s">
        <v>10</v>
      </c>
      <c r="T45" s="65">
        <v>288.32327956989224</v>
      </c>
      <c r="U45" s="65">
        <v>326.35927614858269</v>
      </c>
      <c r="V45" s="65">
        <v>364.39527272727315</v>
      </c>
      <c r="AF45"/>
      <c r="AG45"/>
    </row>
    <row r="46" spans="1:33" x14ac:dyDescent="0.25">
      <c r="A46" s="56" t="s">
        <v>90</v>
      </c>
      <c r="B46" s="44">
        <f t="shared" si="2"/>
        <v>45</v>
      </c>
      <c r="C46" s="44" t="str">
        <f t="shared" si="0"/>
        <v>cos-45</v>
      </c>
      <c r="D46" s="62">
        <v>0</v>
      </c>
      <c r="K46" s="3" t="s">
        <v>47</v>
      </c>
      <c r="L46" s="3">
        <v>117.93439897698205</v>
      </c>
      <c r="M46" s="3">
        <v>129.96269171647026</v>
      </c>
      <c r="N46" s="3">
        <v>141.99098445595848</v>
      </c>
      <c r="O46" s="45" t="str">
        <f t="shared" si="1"/>
        <v>SNBSPECIALISTOphthalmology</v>
      </c>
      <c r="P46" s="64" t="s">
        <v>1</v>
      </c>
      <c r="Q46" s="64" t="s">
        <v>37</v>
      </c>
      <c r="R46" s="64" t="s">
        <v>47</v>
      </c>
      <c r="S46" s="74" t="s">
        <v>4</v>
      </c>
      <c r="T46" s="65">
        <v>117.93439897698205</v>
      </c>
      <c r="U46" s="65">
        <v>129.96269171647026</v>
      </c>
      <c r="V46" s="65">
        <v>141.99098445595848</v>
      </c>
      <c r="AF46"/>
      <c r="AG46"/>
    </row>
    <row r="47" spans="1:33" x14ac:dyDescent="0.25">
      <c r="B47" s="44">
        <f t="shared" si="2"/>
        <v>46</v>
      </c>
      <c r="C47" s="44" t="str">
        <f t="shared" si="0"/>
        <v>-46</v>
      </c>
      <c r="D47" s="62">
        <v>0</v>
      </c>
      <c r="K47" s="3" t="s">
        <v>191</v>
      </c>
      <c r="L47" s="3">
        <v>181.19654205607478</v>
      </c>
      <c r="M47" s="3">
        <v>272.91810436137075</v>
      </c>
      <c r="N47" s="3">
        <v>364.6396666666667</v>
      </c>
      <c r="O47" s="45" t="str">
        <f t="shared" si="1"/>
        <v>SNBSPECIALISTDental Services</v>
      </c>
      <c r="P47" s="64" t="s">
        <v>1</v>
      </c>
      <c r="Q47" s="64" t="s">
        <v>37</v>
      </c>
      <c r="R47" s="64" t="s">
        <v>191</v>
      </c>
      <c r="S47" s="74" t="s">
        <v>2</v>
      </c>
      <c r="T47" s="65">
        <v>181.19654205607478</v>
      </c>
      <c r="U47" s="65">
        <v>272.91810436137075</v>
      </c>
      <c r="V47" s="65">
        <v>364.6396666666667</v>
      </c>
      <c r="AF47"/>
      <c r="AG47"/>
    </row>
    <row r="48" spans="1:33" x14ac:dyDescent="0.25">
      <c r="B48" s="44"/>
      <c r="C48" s="44"/>
      <c r="K48" s="3" t="s">
        <v>54</v>
      </c>
      <c r="L48" s="3">
        <v>145.55059259259264</v>
      </c>
      <c r="M48" s="3">
        <v>187.00094847020938</v>
      </c>
      <c r="N48" s="3">
        <v>228.4513043478261</v>
      </c>
      <c r="O48" s="45" t="str">
        <f t="shared" si="1"/>
        <v>FWZSPECIALISTE.N.T.</v>
      </c>
      <c r="P48" s="64" t="s">
        <v>0</v>
      </c>
      <c r="Q48" s="64" t="s">
        <v>37</v>
      </c>
      <c r="R48" s="64" t="s">
        <v>54</v>
      </c>
      <c r="S48" s="74" t="s">
        <v>41</v>
      </c>
      <c r="T48" s="65">
        <v>145.55059259259264</v>
      </c>
      <c r="U48" s="65">
        <v>187.00094847020938</v>
      </c>
      <c r="V48" s="65">
        <v>228.4513043478261</v>
      </c>
      <c r="AF48"/>
      <c r="AG48"/>
    </row>
    <row r="49" spans="2:33" x14ac:dyDescent="0.25">
      <c r="B49" s="44"/>
      <c r="C49" s="44"/>
      <c r="K49" s="3" t="s">
        <v>27</v>
      </c>
      <c r="L49" s="3">
        <v>404.27353846153846</v>
      </c>
      <c r="M49" s="3">
        <v>467.7573058161351</v>
      </c>
      <c r="N49" s="3">
        <v>531.24107317073174</v>
      </c>
      <c r="O49" s="45" t="str">
        <f t="shared" si="1"/>
        <v>FWZSPECIALISTUrology</v>
      </c>
      <c r="P49" s="64" t="s">
        <v>0</v>
      </c>
      <c r="Q49" s="64" t="s">
        <v>37</v>
      </c>
      <c r="R49" s="64" t="s">
        <v>27</v>
      </c>
      <c r="S49" s="74" t="s">
        <v>12</v>
      </c>
      <c r="T49" s="65">
        <v>404.27353846153846</v>
      </c>
      <c r="U49" s="65">
        <v>467.7573058161351</v>
      </c>
      <c r="V49" s="65">
        <v>531.24107317073174</v>
      </c>
      <c r="AF49"/>
      <c r="AG49"/>
    </row>
    <row r="50" spans="2:33" x14ac:dyDescent="0.25">
      <c r="B50" s="44"/>
      <c r="C50" s="44"/>
      <c r="K50" s="50" t="s">
        <v>23</v>
      </c>
      <c r="L50" s="50">
        <v>150.5</v>
      </c>
      <c r="M50" s="50">
        <v>278.48783783783767</v>
      </c>
      <c r="N50" s="50">
        <v>406.47567567567529</v>
      </c>
      <c r="O50" s="45" t="str">
        <f t="shared" si="1"/>
        <v>FWZSPECIALISTInternal Medicine</v>
      </c>
      <c r="P50" s="64" t="s">
        <v>0</v>
      </c>
      <c r="Q50" s="64" t="s">
        <v>37</v>
      </c>
      <c r="R50" s="64" t="s">
        <v>23</v>
      </c>
      <c r="S50" s="74" t="s">
        <v>8</v>
      </c>
      <c r="T50" s="65">
        <v>150.5</v>
      </c>
      <c r="U50" s="65">
        <v>278.48783783783767</v>
      </c>
      <c r="V50" s="65">
        <v>406.47567567567529</v>
      </c>
      <c r="AF50"/>
      <c r="AG50"/>
    </row>
    <row r="51" spans="2:33" x14ac:dyDescent="0.25">
      <c r="B51" s="44"/>
      <c r="C51" s="44"/>
      <c r="K51" s="50" t="s">
        <v>192</v>
      </c>
      <c r="L51" s="50">
        <v>363</v>
      </c>
      <c r="M51" s="50">
        <v>745</v>
      </c>
      <c r="N51" s="50">
        <v>1210</v>
      </c>
      <c r="O51" s="45" t="str">
        <f t="shared" si="1"/>
        <v>FWZSPECIALISTPhysiotherapy</v>
      </c>
      <c r="P51" s="64" t="s">
        <v>0</v>
      </c>
      <c r="Q51" s="64" t="s">
        <v>37</v>
      </c>
      <c r="R51" s="64" t="s">
        <v>192</v>
      </c>
      <c r="S51" s="74" t="s">
        <v>6</v>
      </c>
      <c r="T51" s="65">
        <v>280</v>
      </c>
      <c r="U51" s="65">
        <v>745</v>
      </c>
      <c r="V51" s="65">
        <v>1210</v>
      </c>
      <c r="AF51"/>
      <c r="AG51"/>
    </row>
    <row r="52" spans="2:33" x14ac:dyDescent="0.25">
      <c r="B52" s="44"/>
      <c r="C52" s="44"/>
      <c r="K52" s="50" t="s">
        <v>24</v>
      </c>
      <c r="L52" s="50">
        <v>1035</v>
      </c>
      <c r="M52" s="50">
        <v>1890.5328313253012</v>
      </c>
      <c r="N52" s="50">
        <v>3450</v>
      </c>
      <c r="O52" s="45" t="str">
        <f t="shared" si="1"/>
        <v>FWZSPECIALISTOBE &amp; GYN</v>
      </c>
      <c r="P52" s="64" t="s">
        <v>0</v>
      </c>
      <c r="Q52" s="64" t="s">
        <v>37</v>
      </c>
      <c r="R52" s="64" t="s">
        <v>24</v>
      </c>
      <c r="S52" s="74" t="s">
        <v>9</v>
      </c>
      <c r="T52" s="65">
        <v>331.06566265060241</v>
      </c>
      <c r="U52" s="65">
        <v>1890.5328313253012</v>
      </c>
      <c r="V52" s="65">
        <v>3450</v>
      </c>
      <c r="AF52"/>
      <c r="AG52"/>
    </row>
    <row r="53" spans="2:33" x14ac:dyDescent="0.25">
      <c r="B53" s="44">
        <f>B47+1</f>
        <v>47</v>
      </c>
      <c r="C53" s="44" t="str">
        <f t="shared" si="0"/>
        <v>-47</v>
      </c>
      <c r="D53" s="62">
        <v>0</v>
      </c>
      <c r="K53" s="50" t="s">
        <v>83</v>
      </c>
      <c r="L53" s="46">
        <v>203.89386792452831</v>
      </c>
      <c r="M53" s="50">
        <f>AVERAGE(N53,L53)</f>
        <v>601.94693396226421</v>
      </c>
      <c r="N53" s="50">
        <v>1000</v>
      </c>
      <c r="O53" s="45" t="str">
        <f t="shared" si="1"/>
        <v>SNBSPECIALISTDental Services</v>
      </c>
      <c r="P53" s="64" t="s">
        <v>1</v>
      </c>
      <c r="Q53" s="64" t="s">
        <v>37</v>
      </c>
      <c r="R53" s="64" t="s">
        <v>83</v>
      </c>
      <c r="S53" s="74" t="s">
        <v>2</v>
      </c>
      <c r="T53" s="65">
        <v>843.89439024390242</v>
      </c>
      <c r="U53" s="65">
        <v>843.89439024390242</v>
      </c>
      <c r="V53" s="65">
        <v>843.89439024390242</v>
      </c>
      <c r="AF53"/>
      <c r="AG53"/>
    </row>
    <row r="54" spans="2:33" x14ac:dyDescent="0.25">
      <c r="B54" s="44">
        <f t="shared" si="2"/>
        <v>48</v>
      </c>
      <c r="C54" s="44" t="str">
        <f t="shared" si="0"/>
        <v>-48</v>
      </c>
      <c r="D54" s="62">
        <v>0</v>
      </c>
      <c r="K54" s="50" t="s">
        <v>193</v>
      </c>
      <c r="L54" s="50">
        <v>170.25411111111089</v>
      </c>
      <c r="M54" s="50">
        <v>328.75685185185148</v>
      </c>
      <c r="N54" s="50">
        <v>567.51370370370296</v>
      </c>
      <c r="O54" s="45" t="str">
        <f t="shared" si="1"/>
        <v>SNBSPECIALISTDental Services</v>
      </c>
      <c r="P54" s="64" t="s">
        <v>1</v>
      </c>
      <c r="Q54" s="64" t="s">
        <v>37</v>
      </c>
      <c r="R54" s="64" t="s">
        <v>193</v>
      </c>
      <c r="S54" s="74" t="s">
        <v>2</v>
      </c>
      <c r="T54" s="65">
        <v>90</v>
      </c>
      <c r="U54" s="65">
        <v>328.75685185185148</v>
      </c>
      <c r="V54" s="65">
        <v>567.51370370370296</v>
      </c>
      <c r="AF54"/>
      <c r="AG54"/>
    </row>
    <row r="55" spans="2:33" x14ac:dyDescent="0.25">
      <c r="B55" s="44">
        <f t="shared" si="2"/>
        <v>49</v>
      </c>
      <c r="C55" s="44" t="str">
        <f t="shared" si="0"/>
        <v>-49</v>
      </c>
      <c r="D55" s="62">
        <v>0</v>
      </c>
      <c r="K55" s="50" t="s">
        <v>55</v>
      </c>
      <c r="L55" s="50">
        <v>287.33165816326533</v>
      </c>
      <c r="M55" s="50">
        <v>615.90673027210892</v>
      </c>
      <c r="N55" s="50">
        <v>957.77219387755122</v>
      </c>
      <c r="O55" s="45" t="str">
        <f t="shared" si="1"/>
        <v>FWZSPECIALISTGeneral Surgery</v>
      </c>
      <c r="P55" s="64" t="s">
        <v>0</v>
      </c>
      <c r="Q55" s="64" t="s">
        <v>37</v>
      </c>
      <c r="R55" s="64" t="s">
        <v>55</v>
      </c>
      <c r="S55" s="74" t="s">
        <v>42</v>
      </c>
      <c r="T55" s="65">
        <v>274.04126666666667</v>
      </c>
      <c r="U55" s="65">
        <v>615.90673027210892</v>
      </c>
      <c r="V55" s="65">
        <v>957.77219387755122</v>
      </c>
      <c r="W55" s="46"/>
      <c r="AF55"/>
      <c r="AG55"/>
    </row>
    <row r="56" spans="2:33" x14ac:dyDescent="0.25">
      <c r="K56" s="50" t="s">
        <v>58</v>
      </c>
      <c r="L56" s="50">
        <v>209.01419642857144</v>
      </c>
      <c r="M56" s="50">
        <v>320.40434821428579</v>
      </c>
      <c r="N56" s="50">
        <v>431.79450000000014</v>
      </c>
      <c r="O56" s="45" t="str">
        <f t="shared" si="1"/>
        <v>SNBSPECIALISTER</v>
      </c>
      <c r="P56" s="64" t="s">
        <v>1</v>
      </c>
      <c r="Q56" s="64" t="s">
        <v>37</v>
      </c>
      <c r="R56" s="64" t="s">
        <v>58</v>
      </c>
      <c r="S56" s="74" t="s">
        <v>39</v>
      </c>
      <c r="T56" s="65">
        <v>209.01419642857144</v>
      </c>
      <c r="U56" s="65">
        <v>320.40434821428579</v>
      </c>
      <c r="V56" s="65">
        <v>431.79450000000014</v>
      </c>
      <c r="W56" s="46"/>
      <c r="AF56"/>
      <c r="AG56"/>
    </row>
    <row r="57" spans="2:33" x14ac:dyDescent="0.25">
      <c r="K57" s="50" t="s">
        <v>29</v>
      </c>
      <c r="L57" s="50">
        <v>201.26756923076834</v>
      </c>
      <c r="M57" s="50">
        <v>355.94594871794726</v>
      </c>
      <c r="N57" s="50">
        <v>670.89189743589452</v>
      </c>
      <c r="O57" s="45" t="str">
        <f t="shared" si="1"/>
        <v>SNBSPECIALISTPediatrics</v>
      </c>
      <c r="P57" s="64" t="s">
        <v>1</v>
      </c>
      <c r="Q57" s="64" t="s">
        <v>37</v>
      </c>
      <c r="R57" s="64" t="s">
        <v>29</v>
      </c>
      <c r="S57" s="74" t="s">
        <v>11</v>
      </c>
      <c r="T57" s="65">
        <v>41</v>
      </c>
      <c r="U57" s="65">
        <v>355.94594871794726</v>
      </c>
      <c r="V57" s="65">
        <v>670.89189743589452</v>
      </c>
      <c r="AF57"/>
      <c r="AG57"/>
    </row>
    <row r="58" spans="2:33" x14ac:dyDescent="0.25">
      <c r="K58" s="50" t="s">
        <v>194</v>
      </c>
      <c r="L58" s="50">
        <v>160.48425000000003</v>
      </c>
      <c r="M58" s="50">
        <v>171.67734005376349</v>
      </c>
      <c r="N58" s="50">
        <v>182.87043010752694</v>
      </c>
      <c r="O58" s="45" t="str">
        <f t="shared" si="1"/>
        <v>SNBSPECIALISTAdvanced GP</v>
      </c>
      <c r="P58" s="64" t="s">
        <v>1</v>
      </c>
      <c r="Q58" s="64" t="s">
        <v>37</v>
      </c>
      <c r="R58" s="64" t="s">
        <v>194</v>
      </c>
      <c r="S58" s="74" t="s">
        <v>49</v>
      </c>
      <c r="T58" s="65">
        <v>160.48425000000003</v>
      </c>
      <c r="U58" s="65">
        <v>171.67734005376349</v>
      </c>
      <c r="V58" s="65">
        <v>182.87043010752694</v>
      </c>
      <c r="AF58"/>
      <c r="AG58"/>
    </row>
    <row r="59" spans="2:33" x14ac:dyDescent="0.25">
      <c r="K59" s="50" t="s">
        <v>195</v>
      </c>
      <c r="L59" s="50">
        <v>186.89775362318795</v>
      </c>
      <c r="M59" s="50">
        <v>242.13520334220627</v>
      </c>
      <c r="N59" s="50">
        <v>297.37265306122458</v>
      </c>
      <c r="O59" s="45" t="str">
        <f t="shared" si="1"/>
        <v>SNBSPECIALISTScreening &amp; Scaling</v>
      </c>
      <c r="P59" s="64" t="s">
        <v>1</v>
      </c>
      <c r="Q59" s="64" t="s">
        <v>37</v>
      </c>
      <c r="R59" s="64" t="s">
        <v>195</v>
      </c>
      <c r="S59" s="74" t="s">
        <v>85</v>
      </c>
      <c r="T59" s="65">
        <v>186.89775362318795</v>
      </c>
      <c r="U59" s="65">
        <v>242.13520334220627</v>
      </c>
      <c r="V59" s="65">
        <v>297.37265306122458</v>
      </c>
      <c r="AF59"/>
      <c r="AG59"/>
    </row>
    <row r="60" spans="2:33" x14ac:dyDescent="0.25">
      <c r="K60" s="50" t="s">
        <v>64</v>
      </c>
      <c r="L60" s="50">
        <v>402.39129770992372</v>
      </c>
      <c r="M60" s="50">
        <v>550.74093456924777</v>
      </c>
      <c r="N60" s="50">
        <v>699.09057142857182</v>
      </c>
      <c r="O60" s="45" t="str">
        <f t="shared" si="1"/>
        <v>SNBSPECIALISTAdvanced GP</v>
      </c>
      <c r="P60" s="64" t="s">
        <v>1</v>
      </c>
      <c r="Q60" s="64" t="s">
        <v>37</v>
      </c>
      <c r="R60" s="64" t="s">
        <v>64</v>
      </c>
      <c r="S60" s="74" t="s">
        <v>49</v>
      </c>
      <c r="T60" s="65">
        <v>402.39129770992372</v>
      </c>
      <c r="U60" s="65">
        <v>550.74093456924777</v>
      </c>
      <c r="V60" s="65">
        <v>699.09057142857182</v>
      </c>
      <c r="AF60"/>
      <c r="AG60"/>
    </row>
    <row r="61" spans="2:33" x14ac:dyDescent="0.25">
      <c r="K61" s="50" t="s">
        <v>196</v>
      </c>
      <c r="L61" s="50">
        <v>81.07578947368421</v>
      </c>
      <c r="M61" s="50">
        <v>147.60715254934189</v>
      </c>
      <c r="N61" s="50">
        <v>214.13851562499957</v>
      </c>
      <c r="O61" s="45" t="str">
        <f t="shared" si="1"/>
        <v>SNBSPECIALISTDental Services</v>
      </c>
      <c r="P61" s="64" t="s">
        <v>1</v>
      </c>
      <c r="Q61" s="64" t="s">
        <v>37</v>
      </c>
      <c r="R61" s="64" t="s">
        <v>196</v>
      </c>
      <c r="S61" s="74" t="s">
        <v>2</v>
      </c>
      <c r="T61" s="65">
        <v>81.07578947368421</v>
      </c>
      <c r="U61" s="65">
        <v>147.60715254934189</v>
      </c>
      <c r="V61" s="65">
        <v>214.13851562499957</v>
      </c>
      <c r="AF61"/>
      <c r="AG61"/>
    </row>
    <row r="62" spans="2:33" x14ac:dyDescent="0.25">
      <c r="K62" s="50" t="s">
        <v>197</v>
      </c>
      <c r="L62" s="50">
        <v>292.64545454545458</v>
      </c>
      <c r="M62" s="50">
        <v>510.13879284649772</v>
      </c>
      <c r="N62" s="50">
        <v>727.63213114754092</v>
      </c>
      <c r="O62" s="45" t="str">
        <f t="shared" si="1"/>
        <v>SNBSPECIALISTPediatrics</v>
      </c>
      <c r="P62" s="64" t="s">
        <v>1</v>
      </c>
      <c r="Q62" s="64" t="s">
        <v>37</v>
      </c>
      <c r="R62" s="64" t="s">
        <v>197</v>
      </c>
      <c r="S62" s="74" t="s">
        <v>11</v>
      </c>
      <c r="T62" s="65">
        <v>292.64545454545458</v>
      </c>
      <c r="U62" s="65">
        <v>510.13879284649772</v>
      </c>
      <c r="V62" s="65">
        <v>727.63213114754092</v>
      </c>
      <c r="AF62"/>
      <c r="AG62"/>
    </row>
    <row r="63" spans="2:33" x14ac:dyDescent="0.25">
      <c r="K63" s="50" t="s">
        <v>71</v>
      </c>
      <c r="L63" s="50">
        <v>276.96840375586851</v>
      </c>
      <c r="M63" s="50">
        <v>359.36451808346806</v>
      </c>
      <c r="N63" s="50">
        <v>441.76063241106766</v>
      </c>
      <c r="O63" s="45" t="str">
        <f t="shared" si="1"/>
        <v>SNBSPECIALISTPediatrics</v>
      </c>
      <c r="P63" s="64" t="s">
        <v>1</v>
      </c>
      <c r="Q63" s="64" t="s">
        <v>37</v>
      </c>
      <c r="R63" s="64" t="s">
        <v>71</v>
      </c>
      <c r="S63" s="74" t="s">
        <v>11</v>
      </c>
      <c r="T63" s="65">
        <v>276.96840375586851</v>
      </c>
      <c r="U63" s="65">
        <v>359.36451808346806</v>
      </c>
      <c r="V63" s="65">
        <v>441.76063241106766</v>
      </c>
      <c r="AF63"/>
      <c r="AG63"/>
    </row>
    <row r="64" spans="2:33" x14ac:dyDescent="0.25">
      <c r="K64" s="50" t="s">
        <v>198</v>
      </c>
      <c r="L64" s="50">
        <v>379.40884955752205</v>
      </c>
      <c r="M64" s="50">
        <v>503.14345355573971</v>
      </c>
      <c r="N64" s="50">
        <v>626.87805755395743</v>
      </c>
      <c r="O64" s="45" t="str">
        <f t="shared" si="1"/>
        <v>SNBSPECIALISTDental Services</v>
      </c>
      <c r="P64" s="64" t="s">
        <v>1</v>
      </c>
      <c r="Q64" s="64" t="s">
        <v>37</v>
      </c>
      <c r="R64" s="64" t="s">
        <v>198</v>
      </c>
      <c r="S64" s="74" t="s">
        <v>2</v>
      </c>
      <c r="T64" s="65">
        <v>379.40884955752205</v>
      </c>
      <c r="U64" s="65">
        <v>503.14345355573971</v>
      </c>
      <c r="V64" s="65">
        <v>626.87805755395743</v>
      </c>
      <c r="AF64"/>
      <c r="AG64"/>
    </row>
    <row r="65" spans="11:33" x14ac:dyDescent="0.25">
      <c r="K65" s="50" t="s">
        <v>88</v>
      </c>
      <c r="L65" s="65">
        <v>288.32327956989224</v>
      </c>
      <c r="M65" s="65">
        <f>AVERAGE(N65,L65)</f>
        <v>419.16163978494615</v>
      </c>
      <c r="N65" s="65">
        <v>550</v>
      </c>
      <c r="O65" s="45" t="str">
        <f t="shared" si="1"/>
        <v>FWZSPECIALISTPedodontics</v>
      </c>
      <c r="P65" s="64" t="s">
        <v>0</v>
      </c>
      <c r="Q65" s="64" t="s">
        <v>37</v>
      </c>
      <c r="R65" s="64" t="s">
        <v>88</v>
      </c>
      <c r="S65" s="75" t="s">
        <v>44</v>
      </c>
      <c r="T65" s="65">
        <v>418.23255813953489</v>
      </c>
      <c r="U65" s="65">
        <v>418.23255813953489</v>
      </c>
      <c r="V65" s="65">
        <v>418.23255813953489</v>
      </c>
      <c r="AF65"/>
      <c r="AG65"/>
    </row>
    <row r="66" spans="11:33" x14ac:dyDescent="0.25">
      <c r="K66" s="50" t="s">
        <v>199</v>
      </c>
      <c r="L66" s="50">
        <v>501.12869565217335</v>
      </c>
      <c r="M66" s="50">
        <v>629.67754347826065</v>
      </c>
      <c r="N66" s="50">
        <v>758.22639130434789</v>
      </c>
      <c r="O66" s="45" t="str">
        <f t="shared" si="1"/>
        <v>FWZSPECIALISTER</v>
      </c>
      <c r="P66" s="64" t="s">
        <v>0</v>
      </c>
      <c r="Q66" s="64" t="s">
        <v>37</v>
      </c>
      <c r="R66" s="64" t="s">
        <v>199</v>
      </c>
      <c r="S66" s="74" t="s">
        <v>39</v>
      </c>
      <c r="T66" s="65">
        <v>501.12869565217335</v>
      </c>
      <c r="U66" s="65">
        <v>629.67754347826065</v>
      </c>
      <c r="V66" s="65">
        <v>758.22639130434789</v>
      </c>
      <c r="AF66"/>
      <c r="AG66"/>
    </row>
    <row r="67" spans="11:33" x14ac:dyDescent="0.25">
      <c r="K67" s="50" t="s">
        <v>40</v>
      </c>
      <c r="L67" s="50">
        <v>450.64583333333331</v>
      </c>
      <c r="M67" s="50">
        <v>477.14746212121207</v>
      </c>
      <c r="N67" s="50">
        <v>503.64909090909083</v>
      </c>
      <c r="O67" s="45" t="str">
        <f t="shared" ref="O67:O77" si="3">P67&amp;Q67&amp;S67</f>
        <v>FWZSPECIALISTUrology</v>
      </c>
      <c r="P67" s="64" t="s">
        <v>0</v>
      </c>
      <c r="Q67" s="64" t="s">
        <v>37</v>
      </c>
      <c r="R67" s="64" t="s">
        <v>40</v>
      </c>
      <c r="S67" s="74" t="s">
        <v>12</v>
      </c>
      <c r="T67" s="65">
        <v>450.64583333333331</v>
      </c>
      <c r="U67" s="65">
        <v>477.14746212121207</v>
      </c>
      <c r="V67" s="65">
        <v>503.64909090909083</v>
      </c>
      <c r="AF67"/>
      <c r="AG67"/>
    </row>
    <row r="68" spans="11:33" x14ac:dyDescent="0.25">
      <c r="K68" s="50" t="s">
        <v>94</v>
      </c>
      <c r="L68" s="65">
        <v>117.93439897698205</v>
      </c>
      <c r="M68" s="65">
        <f>AVERAGE(N68,L68)</f>
        <v>213.96719948849102</v>
      </c>
      <c r="N68" s="65">
        <v>310</v>
      </c>
      <c r="O68" s="45" t="str">
        <f t="shared" si="3"/>
        <v>FWZSPECIALISTER</v>
      </c>
      <c r="P68" s="64" t="s">
        <v>0</v>
      </c>
      <c r="Q68" s="64" t="s">
        <v>37</v>
      </c>
      <c r="R68" s="64" t="s">
        <v>94</v>
      </c>
      <c r="S68" s="74" t="s">
        <v>39</v>
      </c>
      <c r="T68" s="65">
        <v>266.05</v>
      </c>
      <c r="U68" s="65">
        <v>266.05</v>
      </c>
      <c r="V68" s="65">
        <v>266.05</v>
      </c>
      <c r="AF68"/>
      <c r="AG68"/>
    </row>
    <row r="69" spans="11:33" x14ac:dyDescent="0.25">
      <c r="K69" s="50" t="s">
        <v>76</v>
      </c>
      <c r="L69" s="50">
        <v>393.93999999999994</v>
      </c>
      <c r="M69" s="50">
        <v>638.29976190476191</v>
      </c>
      <c r="N69" s="50">
        <v>882.65952380952376</v>
      </c>
      <c r="O69" s="45" t="str">
        <f t="shared" si="3"/>
        <v>SNBSPECIALISTNutrition</v>
      </c>
      <c r="P69" s="64" t="s">
        <v>1</v>
      </c>
      <c r="Q69" s="64" t="s">
        <v>37</v>
      </c>
      <c r="R69" s="64" t="s">
        <v>76</v>
      </c>
      <c r="S69" s="74" t="s">
        <v>13</v>
      </c>
      <c r="T69" s="65">
        <v>393.93999999999994</v>
      </c>
      <c r="U69" s="65">
        <v>638.29976190476191</v>
      </c>
      <c r="V69" s="65">
        <v>882.65952380952376</v>
      </c>
      <c r="AF69"/>
      <c r="AG69"/>
    </row>
    <row r="70" spans="11:33" x14ac:dyDescent="0.25">
      <c r="K70" s="50" t="s">
        <v>69</v>
      </c>
      <c r="L70" s="50">
        <v>428.99431034482768</v>
      </c>
      <c r="M70" s="50">
        <v>536.14102115179514</v>
      </c>
      <c r="N70" s="50">
        <v>643.28773195876261</v>
      </c>
      <c r="O70" s="45" t="str">
        <f t="shared" si="3"/>
        <v>SNBSPECIALISTEndodontics</v>
      </c>
      <c r="P70" s="64" t="s">
        <v>1</v>
      </c>
      <c r="Q70" s="64" t="s">
        <v>37</v>
      </c>
      <c r="R70" s="64" t="s">
        <v>69</v>
      </c>
      <c r="S70" s="74" t="s">
        <v>38</v>
      </c>
      <c r="T70" s="65">
        <v>428.99431034482768</v>
      </c>
      <c r="U70" s="65">
        <v>536.14102115179514</v>
      </c>
      <c r="V70" s="65">
        <v>643.28773195876261</v>
      </c>
      <c r="AF70"/>
      <c r="AG70"/>
    </row>
    <row r="71" spans="11:33" x14ac:dyDescent="0.25">
      <c r="K71" s="50" t="s">
        <v>52</v>
      </c>
      <c r="L71" s="50">
        <v>194.16146788990824</v>
      </c>
      <c r="M71" s="50">
        <v>275.14790785799755</v>
      </c>
      <c r="N71" s="50">
        <v>356.13434782608692</v>
      </c>
      <c r="O71" s="45" t="str">
        <f t="shared" si="3"/>
        <v>FWZSPECIALISTScreening &amp; Scaling</v>
      </c>
      <c r="P71" s="64" t="s">
        <v>0</v>
      </c>
      <c r="Q71" s="64" t="s">
        <v>37</v>
      </c>
      <c r="R71" s="64" t="s">
        <v>52</v>
      </c>
      <c r="S71" s="74" t="s">
        <v>85</v>
      </c>
      <c r="T71" s="65">
        <v>194.16146788990824</v>
      </c>
      <c r="U71" s="65">
        <v>275.14790785799755</v>
      </c>
      <c r="V71" s="65">
        <v>356.13434782608692</v>
      </c>
      <c r="AF71"/>
      <c r="AG71"/>
    </row>
    <row r="72" spans="11:33" x14ac:dyDescent="0.25">
      <c r="K72" s="50" t="s">
        <v>200</v>
      </c>
      <c r="L72" s="50">
        <v>269.5</v>
      </c>
      <c r="M72" s="50">
        <v>301.25</v>
      </c>
      <c r="N72" s="50">
        <v>333</v>
      </c>
      <c r="O72" s="45" t="str">
        <f t="shared" si="3"/>
        <v>SNBSPECIALISTRadiology</v>
      </c>
      <c r="P72" s="64" t="s">
        <v>1</v>
      </c>
      <c r="Q72" s="64" t="s">
        <v>37</v>
      </c>
      <c r="R72" s="64" t="s">
        <v>200</v>
      </c>
      <c r="S72" s="74" t="s">
        <v>185</v>
      </c>
      <c r="T72" s="65">
        <v>269.5</v>
      </c>
      <c r="U72" s="65">
        <v>301.25</v>
      </c>
      <c r="V72" s="65">
        <v>333</v>
      </c>
      <c r="AF72"/>
      <c r="AG72"/>
    </row>
    <row r="73" spans="11:33" x14ac:dyDescent="0.25">
      <c r="K73" s="50" t="s">
        <v>22</v>
      </c>
      <c r="L73" s="50">
        <v>398.29610236220168</v>
      </c>
      <c r="M73" s="50">
        <f>AVERAGE(N73,L73)</f>
        <v>504.14805118110087</v>
      </c>
      <c r="N73" s="50">
        <v>610</v>
      </c>
      <c r="O73" s="45" t="str">
        <f t="shared" si="3"/>
        <v>FWZSPECIALISTER</v>
      </c>
      <c r="P73" s="64" t="s">
        <v>0</v>
      </c>
      <c r="Q73" s="64" t="s">
        <v>37</v>
      </c>
      <c r="R73" s="64" t="s">
        <v>22</v>
      </c>
      <c r="S73" s="74" t="s">
        <v>39</v>
      </c>
      <c r="T73" s="65">
        <v>398.29610236220168</v>
      </c>
      <c r="U73" s="65">
        <v>468.71333207997725</v>
      </c>
      <c r="V73" s="65">
        <v>539.13056179775288</v>
      </c>
      <c r="AF73"/>
      <c r="AG73"/>
    </row>
    <row r="74" spans="11:33" x14ac:dyDescent="0.25">
      <c r="K74" s="50" t="s">
        <v>19</v>
      </c>
      <c r="L74" s="50">
        <v>499.5060975609756</v>
      </c>
      <c r="M74" s="50">
        <v>659.72349232887495</v>
      </c>
      <c r="N74" s="50">
        <v>819.94088709677419</v>
      </c>
      <c r="O74" s="45" t="str">
        <f t="shared" si="3"/>
        <v>FWZSPECIALISTEndodontics</v>
      </c>
      <c r="P74" s="64" t="s">
        <v>0</v>
      </c>
      <c r="Q74" s="64" t="s">
        <v>37</v>
      </c>
      <c r="R74" s="64" t="s">
        <v>19</v>
      </c>
      <c r="S74" s="74" t="s">
        <v>38</v>
      </c>
      <c r="T74" s="65">
        <v>499.5060975609756</v>
      </c>
      <c r="U74" s="65">
        <v>659.72349232887495</v>
      </c>
      <c r="V74" s="65">
        <v>819.94088709677419</v>
      </c>
      <c r="AF74"/>
      <c r="AG74"/>
    </row>
    <row r="75" spans="11:33" x14ac:dyDescent="0.25">
      <c r="K75" s="50" t="s">
        <v>201</v>
      </c>
      <c r="L75" s="50">
        <v>165.23834482758619</v>
      </c>
      <c r="M75" s="50">
        <v>344.24655172413793</v>
      </c>
      <c r="N75" s="50">
        <v>550.79448275862069</v>
      </c>
      <c r="O75" s="45" t="str">
        <f t="shared" si="3"/>
        <v>SNBSPECIALISTInternal Medicine</v>
      </c>
      <c r="P75" s="64" t="s">
        <v>1</v>
      </c>
      <c r="Q75" s="64" t="s">
        <v>37</v>
      </c>
      <c r="R75" s="64" t="s">
        <v>201</v>
      </c>
      <c r="S75" s="74" t="s">
        <v>8</v>
      </c>
      <c r="T75" s="65">
        <v>137.69862068965517</v>
      </c>
      <c r="U75" s="65">
        <v>344.24655172413793</v>
      </c>
      <c r="V75" s="65">
        <v>550.79448275862069</v>
      </c>
      <c r="AF75"/>
      <c r="AG75"/>
    </row>
    <row r="76" spans="11:33" x14ac:dyDescent="0.25">
      <c r="K76" s="65" t="s">
        <v>82</v>
      </c>
      <c r="L76" s="65">
        <v>299.23809523809524</v>
      </c>
      <c r="M76" s="65">
        <v>299.23809523809524</v>
      </c>
      <c r="N76" s="65">
        <v>299.23809523809524</v>
      </c>
      <c r="O76" s="45" t="str">
        <f t="shared" si="3"/>
        <v>SNBSPECIALISTPhonatics</v>
      </c>
      <c r="P76" s="64" t="s">
        <v>1</v>
      </c>
      <c r="Q76" s="64" t="s">
        <v>37</v>
      </c>
      <c r="R76" s="64" t="s">
        <v>82</v>
      </c>
      <c r="S76" s="74" t="s">
        <v>5</v>
      </c>
      <c r="T76" s="65">
        <v>299.23809523809524</v>
      </c>
      <c r="U76" s="65">
        <v>299.23809523809524</v>
      </c>
      <c r="V76" s="65">
        <v>299.23809523809524</v>
      </c>
      <c r="AF76"/>
      <c r="AG76"/>
    </row>
    <row r="77" spans="11:33" x14ac:dyDescent="0.25">
      <c r="K77" s="50" t="s">
        <v>202</v>
      </c>
      <c r="L77" s="50">
        <v>275</v>
      </c>
      <c r="M77" s="50">
        <v>315.5</v>
      </c>
      <c r="N77" s="50">
        <v>356</v>
      </c>
      <c r="O77" s="45" t="str">
        <f t="shared" si="3"/>
        <v>FWZSPECIALISTRADIOLOGY</v>
      </c>
      <c r="P77" s="64" t="s">
        <v>0</v>
      </c>
      <c r="Q77" s="64" t="s">
        <v>37</v>
      </c>
      <c r="R77" s="64" t="s">
        <v>202</v>
      </c>
      <c r="S77" s="74" t="s">
        <v>214</v>
      </c>
      <c r="T77" s="65">
        <v>275</v>
      </c>
      <c r="U77" s="65">
        <v>315.5</v>
      </c>
      <c r="V77" s="65">
        <v>356</v>
      </c>
      <c r="AF77"/>
      <c r="AG77"/>
    </row>
    <row r="78" spans="11:33" x14ac:dyDescent="0.25">
      <c r="K78" s="64" t="s">
        <v>72</v>
      </c>
      <c r="L78" s="65">
        <f>N78*0.3</f>
        <v>150</v>
      </c>
      <c r="M78" s="65">
        <f>AVERAGE(N78,L78)</f>
        <v>325</v>
      </c>
      <c r="N78" s="65">
        <v>500</v>
      </c>
      <c r="P78" s="64"/>
      <c r="Q78" s="64"/>
      <c r="R78" s="64"/>
      <c r="S78" s="64"/>
      <c r="T78" s="65"/>
      <c r="U78" s="65"/>
      <c r="V78" s="65"/>
      <c r="AF78"/>
      <c r="AG78"/>
    </row>
    <row r="79" spans="11:33" x14ac:dyDescent="0.25">
      <c r="K79" s="64" t="s">
        <v>81</v>
      </c>
      <c r="L79" s="65">
        <f>N79*0.3</f>
        <v>264</v>
      </c>
      <c r="M79" s="65">
        <f>AVERAGE(N79,L79)</f>
        <v>572</v>
      </c>
      <c r="N79" s="65">
        <v>880</v>
      </c>
      <c r="P79" s="64"/>
      <c r="Q79" s="64"/>
      <c r="R79" s="64"/>
      <c r="S79" s="64"/>
      <c r="T79" s="65"/>
      <c r="U79" s="65"/>
      <c r="V79" s="65"/>
      <c r="AF79"/>
      <c r="AG79"/>
    </row>
    <row r="80" spans="11:33" x14ac:dyDescent="0.25">
      <c r="K80" s="77" t="s">
        <v>222</v>
      </c>
      <c r="L80" s="65">
        <v>150</v>
      </c>
      <c r="M80" s="65">
        <f>AVERAGE(N80,L80)</f>
        <v>325</v>
      </c>
      <c r="N80" s="65">
        <v>500</v>
      </c>
      <c r="P80" s="64"/>
      <c r="Q80" s="64"/>
      <c r="R80" s="64"/>
      <c r="S80" s="64"/>
      <c r="T80" s="65"/>
      <c r="U80" s="65"/>
      <c r="V80" s="65"/>
      <c r="AF80"/>
      <c r="AG80"/>
    </row>
    <row r="81" spans="11:33" x14ac:dyDescent="0.25">
      <c r="K81" s="77" t="s">
        <v>232</v>
      </c>
      <c r="L81" s="45">
        <v>165</v>
      </c>
      <c r="M81" s="65">
        <f>AVERAGE(N81,L81)</f>
        <v>357.5</v>
      </c>
      <c r="N81" s="45">
        <v>550</v>
      </c>
      <c r="P81" s="64"/>
      <c r="Q81" s="64"/>
      <c r="R81" s="64"/>
      <c r="S81" s="64"/>
      <c r="T81" s="65"/>
      <c r="U81" s="65"/>
      <c r="V81" s="65"/>
      <c r="AF81"/>
      <c r="AG81"/>
    </row>
    <row r="82" spans="11:33" x14ac:dyDescent="0.25">
      <c r="P82" s="64"/>
      <c r="Q82" s="64"/>
      <c r="R82" s="64"/>
      <c r="S82" s="64"/>
      <c r="T82" s="65"/>
      <c r="U82" s="65"/>
      <c r="V82" s="65"/>
      <c r="AF82"/>
      <c r="AG82"/>
    </row>
    <row r="83" spans="11:33" x14ac:dyDescent="0.25">
      <c r="P83" s="64"/>
      <c r="Q83" s="64"/>
      <c r="R83" s="64"/>
      <c r="S83" s="64"/>
      <c r="T83" s="65"/>
      <c r="U83" s="65"/>
      <c r="V83" s="65"/>
      <c r="AF83"/>
      <c r="AG83"/>
    </row>
    <row r="84" spans="11:33" x14ac:dyDescent="0.25">
      <c r="AF84"/>
      <c r="AG84"/>
    </row>
    <row r="85" spans="11:33" x14ac:dyDescent="0.25">
      <c r="AF85"/>
      <c r="AG85"/>
    </row>
    <row r="86" spans="11:33" x14ac:dyDescent="0.25">
      <c r="AF86"/>
      <c r="AG86"/>
    </row>
    <row r="87" spans="11:33" x14ac:dyDescent="0.25">
      <c r="AF87"/>
      <c r="AG87"/>
    </row>
    <row r="88" spans="11:33" x14ac:dyDescent="0.25">
      <c r="AF88"/>
      <c r="AG88"/>
    </row>
    <row r="89" spans="11:33" x14ac:dyDescent="0.25">
      <c r="AF89"/>
      <c r="AG89"/>
    </row>
    <row r="90" spans="11:33" x14ac:dyDescent="0.25">
      <c r="AF90"/>
      <c r="AG90"/>
    </row>
    <row r="91" spans="11:33" x14ac:dyDescent="0.25">
      <c r="AF91"/>
      <c r="AG91"/>
    </row>
    <row r="92" spans="11:33" x14ac:dyDescent="0.25">
      <c r="AF92"/>
      <c r="AG92"/>
    </row>
    <row r="93" spans="11:33" x14ac:dyDescent="0.25">
      <c r="AF93"/>
      <c r="AG93"/>
    </row>
    <row r="94" spans="11:33" x14ac:dyDescent="0.25">
      <c r="M94"/>
      <c r="N94"/>
      <c r="AF94"/>
      <c r="AG94"/>
    </row>
    <row r="95" spans="11:33" x14ac:dyDescent="0.25">
      <c r="L95" s="321" t="s">
        <v>78</v>
      </c>
      <c r="M95" s="321" t="s">
        <v>79</v>
      </c>
      <c r="N95" s="321" t="s">
        <v>34</v>
      </c>
      <c r="O95" s="67" t="s">
        <v>99</v>
      </c>
      <c r="P95" s="51"/>
      <c r="Q95" s="51"/>
      <c r="AB95"/>
      <c r="AC95"/>
    </row>
    <row r="96" spans="11:33" x14ac:dyDescent="0.25">
      <c r="L96" s="322"/>
      <c r="M96" s="322"/>
      <c r="N96" s="322"/>
      <c r="O96" s="52" t="s">
        <v>141</v>
      </c>
      <c r="P96" s="52" t="s">
        <v>142</v>
      </c>
      <c r="Q96" s="52" t="s">
        <v>143</v>
      </c>
      <c r="AB96"/>
      <c r="AC96"/>
    </row>
    <row r="97" spans="11:29" x14ac:dyDescent="0.25">
      <c r="K97" s="45" t="str">
        <f>CONCATENATE(L97,N97)</f>
        <v>FWZER</v>
      </c>
      <c r="L97" s="13" t="s">
        <v>0</v>
      </c>
      <c r="M97" s="4" t="s">
        <v>203</v>
      </c>
      <c r="N97" s="13" t="s">
        <v>39</v>
      </c>
      <c r="O97" s="55">
        <v>368.33420730305357</v>
      </c>
      <c r="P97" s="55">
        <v>417.40257534964002</v>
      </c>
      <c r="Q97" s="55">
        <v>466.47094339622646</v>
      </c>
      <c r="AB97"/>
      <c r="AC97"/>
    </row>
    <row r="98" spans="11:29" x14ac:dyDescent="0.25">
      <c r="K98" s="45" t="str">
        <f t="shared" ref="K98:K151" si="4">CONCATENATE(L98,N98)</f>
        <v>FWZScreening &amp; Scaling</v>
      </c>
      <c r="L98" s="13" t="s">
        <v>0</v>
      </c>
      <c r="M98" s="4" t="s">
        <v>203</v>
      </c>
      <c r="N98" s="13" t="s">
        <v>85</v>
      </c>
      <c r="O98" s="55">
        <v>242.05491946730933</v>
      </c>
      <c r="P98" s="55">
        <v>281.22148147278511</v>
      </c>
      <c r="Q98" s="55">
        <v>320.3880434782609</v>
      </c>
      <c r="AB98"/>
      <c r="AC98"/>
    </row>
    <row r="99" spans="11:29" x14ac:dyDescent="0.25">
      <c r="K99" s="45" t="str">
        <f t="shared" si="4"/>
        <v>FWZ Prothdontics/ Simple End</v>
      </c>
      <c r="L99" s="13" t="s">
        <v>0</v>
      </c>
      <c r="M99" s="4" t="s">
        <v>37</v>
      </c>
      <c r="N99" s="13" t="s">
        <v>86</v>
      </c>
      <c r="O99" s="55">
        <v>485.46519719811175</v>
      </c>
      <c r="P99" s="55">
        <v>541.36896223541953</v>
      </c>
      <c r="Q99" s="55">
        <v>597.27272727272725</v>
      </c>
      <c r="AB99"/>
      <c r="AC99"/>
    </row>
    <row r="100" spans="11:29" x14ac:dyDescent="0.25">
      <c r="K100" s="45" t="str">
        <f t="shared" si="4"/>
        <v>SNBOBE &amp; GYN</v>
      </c>
      <c r="L100" s="13" t="s">
        <v>1</v>
      </c>
      <c r="M100" s="4" t="s">
        <v>37</v>
      </c>
      <c r="N100" s="13" t="s">
        <v>9</v>
      </c>
      <c r="O100" s="55">
        <v>355.10075760640296</v>
      </c>
      <c r="P100" s="55">
        <v>371.86580004862236</v>
      </c>
      <c r="Q100" s="55">
        <v>388.63084249084176</v>
      </c>
      <c r="AB100"/>
      <c r="AC100"/>
    </row>
    <row r="101" spans="11:29" x14ac:dyDescent="0.25">
      <c r="K101" s="45" t="str">
        <f t="shared" si="4"/>
        <v>SNBNutrition</v>
      </c>
      <c r="L101" s="13" t="s">
        <v>1</v>
      </c>
      <c r="M101" s="4" t="s">
        <v>37</v>
      </c>
      <c r="N101" s="13" t="s">
        <v>13</v>
      </c>
      <c r="O101" s="55">
        <v>588.241159145285</v>
      </c>
      <c r="P101" s="55">
        <v>626.74913726495026</v>
      </c>
      <c r="Q101" s="55">
        <v>665.25711538461553</v>
      </c>
      <c r="AB101"/>
      <c r="AC101"/>
    </row>
    <row r="102" spans="11:29" x14ac:dyDescent="0.25">
      <c r="K102" s="45" t="str">
        <f t="shared" si="4"/>
        <v>SNBInternal Medicine</v>
      </c>
      <c r="L102" s="13" t="s">
        <v>1</v>
      </c>
      <c r="M102" s="4" t="s">
        <v>36</v>
      </c>
      <c r="N102" s="13" t="s">
        <v>8</v>
      </c>
      <c r="O102" s="55">
        <v>389.41179956006363</v>
      </c>
      <c r="P102" s="55">
        <v>419.89064115934229</v>
      </c>
      <c r="Q102" s="55">
        <v>450.3694827586209</v>
      </c>
      <c r="AB102"/>
      <c r="AC102"/>
    </row>
    <row r="103" spans="11:29" x14ac:dyDescent="0.25">
      <c r="K103" s="45" t="str">
        <f t="shared" si="4"/>
        <v>SNBDermatology</v>
      </c>
      <c r="L103" s="13" t="s">
        <v>1</v>
      </c>
      <c r="M103" s="4" t="s">
        <v>37</v>
      </c>
      <c r="N103" s="13" t="s">
        <v>7</v>
      </c>
      <c r="O103" s="55">
        <v>103.86695697577277</v>
      </c>
      <c r="P103" s="55">
        <v>278.94572848788641</v>
      </c>
      <c r="Q103" s="55">
        <v>454.0245000000001</v>
      </c>
      <c r="AB103"/>
      <c r="AC103"/>
    </row>
    <row r="104" spans="11:29" x14ac:dyDescent="0.25">
      <c r="K104" s="45" t="str">
        <f t="shared" si="4"/>
        <v>FWZOrthopedics</v>
      </c>
      <c r="L104" s="13" t="s">
        <v>0</v>
      </c>
      <c r="M104" s="4" t="s">
        <v>37</v>
      </c>
      <c r="N104" s="13" t="s">
        <v>10</v>
      </c>
      <c r="O104" s="55">
        <v>445.1462928416301</v>
      </c>
      <c r="P104" s="55">
        <v>475.83120011209019</v>
      </c>
      <c r="Q104" s="55">
        <v>506.51610738255022</v>
      </c>
      <c r="AB104"/>
      <c r="AC104"/>
    </row>
    <row r="105" spans="11:29" x14ac:dyDescent="0.25">
      <c r="K105" s="45" t="str">
        <f t="shared" si="4"/>
        <v>SNBOral Surgery</v>
      </c>
      <c r="L105" s="13" t="s">
        <v>1</v>
      </c>
      <c r="M105" s="4" t="s">
        <v>37</v>
      </c>
      <c r="N105" s="13" t="s">
        <v>15</v>
      </c>
      <c r="O105" s="55">
        <v>734.69658635245321</v>
      </c>
      <c r="P105" s="55">
        <v>856.07838491934615</v>
      </c>
      <c r="Q105" s="55">
        <v>977.46018348623909</v>
      </c>
      <c r="AB105"/>
      <c r="AC105"/>
    </row>
    <row r="106" spans="11:29" x14ac:dyDescent="0.25">
      <c r="K106" s="45" t="str">
        <f t="shared" si="4"/>
        <v>FWZExternal Doctor</v>
      </c>
      <c r="L106" s="13" t="s">
        <v>0</v>
      </c>
      <c r="M106" s="4" t="s">
        <v>36</v>
      </c>
      <c r="N106" s="13" t="s">
        <v>14</v>
      </c>
      <c r="O106" s="55" t="s">
        <v>204</v>
      </c>
      <c r="P106" s="55" t="s">
        <v>204</v>
      </c>
      <c r="Q106" s="55" t="s">
        <v>204</v>
      </c>
      <c r="AB106"/>
      <c r="AC106"/>
    </row>
    <row r="107" spans="11:29" x14ac:dyDescent="0.25">
      <c r="K107" s="45" t="str">
        <f t="shared" si="4"/>
        <v>SNBDermatology</v>
      </c>
      <c r="L107" s="13" t="s">
        <v>1</v>
      </c>
      <c r="M107" s="4" t="s">
        <v>37</v>
      </c>
      <c r="N107" s="13" t="s">
        <v>7</v>
      </c>
      <c r="O107" s="55">
        <v>102.35203985140156</v>
      </c>
      <c r="P107" s="55">
        <v>153.56986607954693</v>
      </c>
      <c r="Q107" s="55">
        <v>204.78769230769228</v>
      </c>
      <c r="AB107"/>
      <c r="AC107"/>
    </row>
    <row r="108" spans="11:29" x14ac:dyDescent="0.25">
      <c r="K108" s="45" t="str">
        <f t="shared" si="4"/>
        <v>SNBDermatology</v>
      </c>
      <c r="L108" s="13" t="s">
        <v>1</v>
      </c>
      <c r="M108" s="4" t="s">
        <v>37</v>
      </c>
      <c r="N108" s="13" t="s">
        <v>7</v>
      </c>
      <c r="O108" s="55">
        <v>397.0503479563227</v>
      </c>
      <c r="P108" s="55">
        <v>453.10138224525127</v>
      </c>
      <c r="Q108" s="55">
        <v>509.15241653417985</v>
      </c>
      <c r="AB108"/>
      <c r="AC108"/>
    </row>
    <row r="109" spans="11:29" x14ac:dyDescent="0.25">
      <c r="K109" s="45" t="str">
        <f t="shared" si="4"/>
        <v>SNBPhonatics</v>
      </c>
      <c r="L109" s="13" t="s">
        <v>1</v>
      </c>
      <c r="M109" s="4" t="s">
        <v>37</v>
      </c>
      <c r="N109" s="13" t="s">
        <v>5</v>
      </c>
      <c r="O109" s="55">
        <v>297.72911317509465</v>
      </c>
      <c r="P109" s="55">
        <v>388.32055658754734</v>
      </c>
      <c r="Q109" s="55">
        <v>478.91200000000003</v>
      </c>
      <c r="AB109"/>
      <c r="AC109"/>
    </row>
    <row r="110" spans="11:29" x14ac:dyDescent="0.25">
      <c r="K110" s="45" t="str">
        <f t="shared" si="4"/>
        <v>SNBER</v>
      </c>
      <c r="L110" s="13" t="s">
        <v>1</v>
      </c>
      <c r="M110" s="4" t="s">
        <v>37</v>
      </c>
      <c r="N110" s="13" t="s">
        <v>39</v>
      </c>
      <c r="O110" s="55">
        <v>318.93394346896537</v>
      </c>
      <c r="P110" s="55">
        <v>361.13641617892711</v>
      </c>
      <c r="Q110" s="55">
        <v>403.33888888888885</v>
      </c>
      <c r="AB110"/>
      <c r="AC110"/>
    </row>
    <row r="111" spans="11:29" x14ac:dyDescent="0.25">
      <c r="K111" s="45" t="str">
        <f t="shared" si="4"/>
        <v>FWZEndodontics</v>
      </c>
      <c r="L111" s="13" t="s">
        <v>0</v>
      </c>
      <c r="M111" s="4" t="s">
        <v>203</v>
      </c>
      <c r="N111" s="13" t="s">
        <v>38</v>
      </c>
      <c r="O111" s="55">
        <v>459.89458593424888</v>
      </c>
      <c r="P111" s="55">
        <v>633.8055019223483</v>
      </c>
      <c r="Q111" s="55">
        <v>807.71641791044772</v>
      </c>
      <c r="AB111"/>
      <c r="AC111"/>
    </row>
    <row r="112" spans="11:29" x14ac:dyDescent="0.25">
      <c r="K112" s="45" t="str">
        <f t="shared" si="4"/>
        <v>FWZInternal Medicine</v>
      </c>
      <c r="L112" s="13" t="s">
        <v>0</v>
      </c>
      <c r="M112" s="4" t="s">
        <v>37</v>
      </c>
      <c r="N112" s="13" t="s">
        <v>8</v>
      </c>
      <c r="O112" s="55">
        <v>350.68481345715207</v>
      </c>
      <c r="P112" s="55">
        <v>362.62730868936035</v>
      </c>
      <c r="Q112" s="55">
        <v>374.56980392156856</v>
      </c>
      <c r="AB112"/>
      <c r="AC112"/>
    </row>
    <row r="113" spans="11:29" x14ac:dyDescent="0.25">
      <c r="K113" s="45" t="str">
        <f t="shared" si="4"/>
        <v>SNBClinical Pathology</v>
      </c>
      <c r="L113" s="13" t="s">
        <v>1</v>
      </c>
      <c r="M113" s="4" t="s">
        <v>37</v>
      </c>
      <c r="N113" s="13" t="s">
        <v>74</v>
      </c>
      <c r="O113" s="55">
        <v>0</v>
      </c>
      <c r="P113" s="55">
        <v>0</v>
      </c>
      <c r="Q113" s="55">
        <v>0</v>
      </c>
      <c r="AB113"/>
      <c r="AC113"/>
    </row>
    <row r="114" spans="11:29" x14ac:dyDescent="0.25">
      <c r="K114" s="45" t="str">
        <f t="shared" si="4"/>
        <v>FWZPediatrics</v>
      </c>
      <c r="L114" s="13" t="s">
        <v>0</v>
      </c>
      <c r="M114" s="4" t="s">
        <v>37</v>
      </c>
      <c r="N114" s="13" t="s">
        <v>11</v>
      </c>
      <c r="O114" s="55">
        <v>257.56990349184053</v>
      </c>
      <c r="P114" s="55">
        <v>288.65181921579983</v>
      </c>
      <c r="Q114" s="55">
        <v>319.73373493975907</v>
      </c>
      <c r="AB114"/>
      <c r="AC114"/>
    </row>
    <row r="115" spans="11:29" x14ac:dyDescent="0.25">
      <c r="K115" s="45" t="str">
        <f t="shared" si="4"/>
        <v>SNBOrthopedics</v>
      </c>
      <c r="L115" s="13" t="s">
        <v>1</v>
      </c>
      <c r="M115" s="4" t="s">
        <v>37</v>
      </c>
      <c r="N115" s="13" t="s">
        <v>10</v>
      </c>
      <c r="O115" s="55">
        <v>328</v>
      </c>
      <c r="P115" s="55">
        <v>371.90914728682174</v>
      </c>
      <c r="Q115" s="55">
        <v>415.81829457364347</v>
      </c>
      <c r="AB115"/>
      <c r="AC115"/>
    </row>
    <row r="116" spans="11:29" x14ac:dyDescent="0.25">
      <c r="K116" s="45" t="str">
        <f t="shared" si="4"/>
        <v>FWZOral Surgery</v>
      </c>
      <c r="L116" s="13" t="s">
        <v>0</v>
      </c>
      <c r="M116" s="4" t="s">
        <v>37</v>
      </c>
      <c r="N116" s="13" t="s">
        <v>15</v>
      </c>
      <c r="O116" s="55">
        <v>472.95246568199991</v>
      </c>
      <c r="P116" s="55">
        <v>593.23554205152618</v>
      </c>
      <c r="Q116" s="55">
        <v>713.51861842105257</v>
      </c>
      <c r="AB116"/>
      <c r="AC116"/>
    </row>
    <row r="117" spans="11:29" x14ac:dyDescent="0.25">
      <c r="K117" s="45" t="str">
        <f t="shared" si="4"/>
        <v>SNBAdvanced GP</v>
      </c>
      <c r="L117" s="13" t="s">
        <v>1</v>
      </c>
      <c r="M117" s="4" t="s">
        <v>203</v>
      </c>
      <c r="N117" s="13" t="s">
        <v>49</v>
      </c>
      <c r="O117" s="55">
        <v>494.75090139961691</v>
      </c>
      <c r="P117" s="55">
        <v>565.40026378392054</v>
      </c>
      <c r="Q117" s="55">
        <v>636.04962616822422</v>
      </c>
      <c r="AB117"/>
      <c r="AC117"/>
    </row>
    <row r="118" spans="11:29" x14ac:dyDescent="0.25">
      <c r="K118" s="45" t="str">
        <f t="shared" si="4"/>
        <v>SNBOphthalmology</v>
      </c>
      <c r="L118" s="13" t="s">
        <v>1</v>
      </c>
      <c r="M118" s="4" t="s">
        <v>37</v>
      </c>
      <c r="N118" s="13" t="s">
        <v>4</v>
      </c>
      <c r="O118" s="55">
        <v>120.45470309814748</v>
      </c>
      <c r="P118" s="55">
        <v>128.48011750652054</v>
      </c>
      <c r="Q118" s="55">
        <v>136.5055319148936</v>
      </c>
      <c r="AB118"/>
      <c r="AC118"/>
    </row>
    <row r="119" spans="11:29" x14ac:dyDescent="0.25">
      <c r="K119" s="45" t="str">
        <f t="shared" si="4"/>
        <v>FWZE.N.T.</v>
      </c>
      <c r="L119" s="13" t="s">
        <v>0</v>
      </c>
      <c r="M119" s="4" t="s">
        <v>37</v>
      </c>
      <c r="N119" s="13" t="s">
        <v>41</v>
      </c>
      <c r="O119" s="55">
        <v>366.8415011540651</v>
      </c>
      <c r="P119" s="55">
        <v>373.93789945343667</v>
      </c>
      <c r="Q119" s="55">
        <v>381.03429775280824</v>
      </c>
      <c r="AB119"/>
      <c r="AC119"/>
    </row>
    <row r="120" spans="11:29" x14ac:dyDescent="0.25">
      <c r="K120" s="45" t="str">
        <f t="shared" si="4"/>
        <v>FWZUrology</v>
      </c>
      <c r="L120" s="13" t="s">
        <v>0</v>
      </c>
      <c r="M120" s="4" t="s">
        <v>37</v>
      </c>
      <c r="N120" s="13" t="s">
        <v>12</v>
      </c>
      <c r="O120" s="55">
        <v>464.00390570013309</v>
      </c>
      <c r="P120" s="55">
        <v>495.54601983571251</v>
      </c>
      <c r="Q120" s="55">
        <v>527.08813397129188</v>
      </c>
      <c r="AB120"/>
      <c r="AC120"/>
    </row>
    <row r="121" spans="11:29" x14ac:dyDescent="0.25">
      <c r="K121" s="45" t="str">
        <f t="shared" si="4"/>
        <v>FWZInternal Medicine</v>
      </c>
      <c r="L121" s="13" t="s">
        <v>0</v>
      </c>
      <c r="M121" s="4" t="s">
        <v>37</v>
      </c>
      <c r="N121" s="13" t="s">
        <v>8</v>
      </c>
      <c r="O121" s="55">
        <v>322.97908201456522</v>
      </c>
      <c r="P121" s="55">
        <v>351.51704100728227</v>
      </c>
      <c r="Q121" s="55">
        <v>380.05499999999938</v>
      </c>
      <c r="AB121"/>
      <c r="AC121"/>
    </row>
    <row r="122" spans="11:29" x14ac:dyDescent="0.25">
      <c r="K122" s="45" t="str">
        <f t="shared" si="4"/>
        <v>FWZOBE &amp; GYN</v>
      </c>
      <c r="L122" s="13" t="s">
        <v>0</v>
      </c>
      <c r="M122" s="4" t="s">
        <v>37</v>
      </c>
      <c r="N122" s="13" t="s">
        <v>9</v>
      </c>
      <c r="O122" s="55">
        <v>355.06137678715396</v>
      </c>
      <c r="P122" s="55">
        <v>404.52178839357703</v>
      </c>
      <c r="Q122" s="55">
        <v>453.98220000000003</v>
      </c>
      <c r="AB122"/>
      <c r="AC122"/>
    </row>
    <row r="123" spans="11:29" x14ac:dyDescent="0.25">
      <c r="K123" s="45" t="str">
        <f t="shared" si="4"/>
        <v>SNBOther</v>
      </c>
      <c r="L123" s="13" t="s">
        <v>1</v>
      </c>
      <c r="M123" s="4" t="s">
        <v>3</v>
      </c>
      <c r="N123" s="13" t="s">
        <v>50</v>
      </c>
      <c r="O123" s="55">
        <v>0</v>
      </c>
      <c r="P123" s="55">
        <v>0</v>
      </c>
      <c r="Q123" s="55">
        <v>0</v>
      </c>
      <c r="AB123"/>
      <c r="AC123"/>
    </row>
    <row r="124" spans="11:29" x14ac:dyDescent="0.25">
      <c r="K124" s="45" t="str">
        <f t="shared" si="4"/>
        <v>FWZGeneral Surgery</v>
      </c>
      <c r="L124" s="13" t="s">
        <v>0</v>
      </c>
      <c r="M124" s="4" t="s">
        <v>37</v>
      </c>
      <c r="N124" s="13" t="s">
        <v>42</v>
      </c>
      <c r="O124" s="55">
        <v>374.33471077231951</v>
      </c>
      <c r="P124" s="55">
        <v>524.85044629525066</v>
      </c>
      <c r="Q124" s="55">
        <v>675.36618181818176</v>
      </c>
      <c r="AB124"/>
      <c r="AC124"/>
    </row>
    <row r="125" spans="11:29" x14ac:dyDescent="0.25">
      <c r="K125" s="45" t="str">
        <f t="shared" si="4"/>
        <v>SNBPedodontics</v>
      </c>
      <c r="L125" s="13" t="s">
        <v>1</v>
      </c>
      <c r="M125" s="4" t="s">
        <v>37</v>
      </c>
      <c r="N125" s="13" t="s">
        <v>44</v>
      </c>
      <c r="O125" s="55">
        <v>260.29198370370358</v>
      </c>
      <c r="P125" s="55">
        <f>AVERAGE(Q125,O125)</f>
        <v>465.59194056979902</v>
      </c>
      <c r="Q125" s="68">
        <v>670.89189743589452</v>
      </c>
      <c r="AB125"/>
      <c r="AC125"/>
    </row>
    <row r="126" spans="11:29" x14ac:dyDescent="0.25">
      <c r="K126" s="45" t="str">
        <f t="shared" si="4"/>
        <v>SNBScreening &amp; Scaling</v>
      </c>
      <c r="L126" s="13" t="s">
        <v>1</v>
      </c>
      <c r="M126" s="4" t="s">
        <v>37</v>
      </c>
      <c r="N126" s="13" t="s">
        <v>85</v>
      </c>
      <c r="O126" s="55">
        <v>126.77317873303167</v>
      </c>
      <c r="P126" s="55">
        <v>173.74304506271829</v>
      </c>
      <c r="Q126" s="55">
        <v>220.71291139240495</v>
      </c>
      <c r="AB126"/>
      <c r="AC126"/>
    </row>
    <row r="127" spans="11:29" x14ac:dyDescent="0.25">
      <c r="K127" s="45" t="str">
        <f t="shared" si="4"/>
        <v>SNBAdvanced GP</v>
      </c>
      <c r="L127" s="13" t="s">
        <v>1</v>
      </c>
      <c r="M127" s="4" t="s">
        <v>37</v>
      </c>
      <c r="N127" s="13" t="s">
        <v>49</v>
      </c>
      <c r="O127" s="55">
        <v>422.57726244343894</v>
      </c>
      <c r="P127" s="55">
        <v>487.17977046222563</v>
      </c>
      <c r="Q127" s="55">
        <v>551.78227848101233</v>
      </c>
      <c r="AB127"/>
      <c r="AC127"/>
    </row>
    <row r="128" spans="11:29" x14ac:dyDescent="0.25">
      <c r="K128" s="45" t="str">
        <f t="shared" si="4"/>
        <v>SNBPediatrics</v>
      </c>
      <c r="L128" s="13" t="s">
        <v>1</v>
      </c>
      <c r="M128" s="4" t="s">
        <v>37</v>
      </c>
      <c r="N128" s="13" t="s">
        <v>11</v>
      </c>
      <c r="O128" s="55">
        <v>280</v>
      </c>
      <c r="P128" s="55">
        <v>328.5</v>
      </c>
      <c r="Q128" s="55">
        <v>377</v>
      </c>
      <c r="AB128"/>
      <c r="AC128"/>
    </row>
    <row r="129" spans="11:33" x14ac:dyDescent="0.25">
      <c r="K129" s="45" t="str">
        <f t="shared" si="4"/>
        <v>SNBEndodontics</v>
      </c>
      <c r="L129" s="13" t="s">
        <v>1</v>
      </c>
      <c r="M129" s="4" t="s">
        <v>37</v>
      </c>
      <c r="N129" s="13" t="s">
        <v>38</v>
      </c>
      <c r="O129" s="55">
        <v>474.63262994636148</v>
      </c>
      <c r="P129" s="55">
        <v>501.2783198513373</v>
      </c>
      <c r="Q129" s="55">
        <v>527.92400975631313</v>
      </c>
      <c r="AB129"/>
      <c r="AC129"/>
    </row>
    <row r="130" spans="11:33" x14ac:dyDescent="0.25">
      <c r="K130" s="45" t="str">
        <f t="shared" si="4"/>
        <v>FWZScreening &amp; Scaling</v>
      </c>
      <c r="L130" s="13" t="s">
        <v>0</v>
      </c>
      <c r="M130" s="4" t="s">
        <v>37</v>
      </c>
      <c r="N130" s="13" t="s">
        <v>85</v>
      </c>
      <c r="O130" s="55">
        <v>226.95040352319629</v>
      </c>
      <c r="P130" s="55">
        <v>276.41640176159814</v>
      </c>
      <c r="Q130" s="55">
        <v>325.88240000000002</v>
      </c>
      <c r="AB130"/>
      <c r="AC130"/>
    </row>
    <row r="131" spans="11:33" x14ac:dyDescent="0.25">
      <c r="K131" s="45" t="str">
        <f t="shared" si="4"/>
        <v>FWZEndodontics</v>
      </c>
      <c r="L131" s="13" t="s">
        <v>0</v>
      </c>
      <c r="M131" s="4" t="s">
        <v>37</v>
      </c>
      <c r="N131" s="13" t="s">
        <v>38</v>
      </c>
      <c r="O131" s="55">
        <v>521.40703558278415</v>
      </c>
      <c r="P131" s="55">
        <v>640.35084583372009</v>
      </c>
      <c r="Q131" s="55">
        <v>759.29465608465614</v>
      </c>
      <c r="AB131"/>
      <c r="AC131"/>
    </row>
    <row r="132" spans="11:33" x14ac:dyDescent="0.25">
      <c r="K132" s="45" t="str">
        <f t="shared" si="4"/>
        <v>FWZScreening &amp; Scaling</v>
      </c>
      <c r="L132" s="13" t="s">
        <v>0</v>
      </c>
      <c r="M132" s="4" t="s">
        <v>37</v>
      </c>
      <c r="N132" s="13" t="s">
        <v>85</v>
      </c>
      <c r="O132" s="55">
        <v>126.77317873303167</v>
      </c>
      <c r="P132" s="55">
        <v>173.74304506271829</v>
      </c>
      <c r="Q132" s="55">
        <v>220.71291139240495</v>
      </c>
      <c r="AB132"/>
      <c r="AC132"/>
    </row>
    <row r="133" spans="11:33" x14ac:dyDescent="0.25">
      <c r="K133" s="45" t="str">
        <f t="shared" si="4"/>
        <v>FWZInternal Medicine</v>
      </c>
      <c r="L133" s="13" t="s">
        <v>0</v>
      </c>
      <c r="M133" s="4" t="s">
        <v>37</v>
      </c>
      <c r="N133" s="13" t="s">
        <v>8</v>
      </c>
      <c r="O133" s="55">
        <v>0</v>
      </c>
      <c r="P133" s="55">
        <v>0</v>
      </c>
      <c r="Q133" s="55">
        <v>0</v>
      </c>
      <c r="AB133"/>
      <c r="AC133"/>
    </row>
    <row r="134" spans="11:33" x14ac:dyDescent="0.25">
      <c r="K134" s="45" t="str">
        <f t="shared" si="4"/>
        <v>FWZOBE &amp; GYN</v>
      </c>
      <c r="L134" s="13" t="s">
        <v>0</v>
      </c>
      <c r="M134" s="4" t="s">
        <v>37</v>
      </c>
      <c r="N134" s="13" t="s">
        <v>9</v>
      </c>
      <c r="O134" s="69">
        <v>355.06137678715396</v>
      </c>
      <c r="P134" s="69">
        <v>404.52178839357703</v>
      </c>
      <c r="Q134" s="69">
        <v>453.98220000000003</v>
      </c>
      <c r="AB134"/>
      <c r="AC134"/>
    </row>
    <row r="135" spans="11:33" x14ac:dyDescent="0.25">
      <c r="K135" s="45" t="str">
        <f t="shared" si="4"/>
        <v>FWZDental Services</v>
      </c>
      <c r="L135" s="13" t="s">
        <v>0</v>
      </c>
      <c r="M135" s="4" t="s">
        <v>37</v>
      </c>
      <c r="N135" s="13" t="s">
        <v>2</v>
      </c>
      <c r="O135" s="55">
        <v>242.05491946730933</v>
      </c>
      <c r="P135" s="55">
        <v>281.22148147278511</v>
      </c>
      <c r="Q135" s="55">
        <v>320.3880434782609</v>
      </c>
      <c r="AB135"/>
      <c r="AC135"/>
    </row>
    <row r="136" spans="11:33" x14ac:dyDescent="0.25">
      <c r="K136" s="45" t="str">
        <f t="shared" si="4"/>
        <v>SNBUrology</v>
      </c>
      <c r="L136" s="13" t="s">
        <v>1</v>
      </c>
      <c r="M136" s="4" t="s">
        <v>37</v>
      </c>
      <c r="N136" s="13" t="s">
        <v>12</v>
      </c>
      <c r="O136" s="69">
        <v>464.00390570013309</v>
      </c>
      <c r="P136" s="69">
        <v>495.54601983571251</v>
      </c>
      <c r="Q136" s="69">
        <v>527.08813397129188</v>
      </c>
      <c r="AB136"/>
      <c r="AC136"/>
    </row>
    <row r="137" spans="11:33" x14ac:dyDescent="0.25">
      <c r="K137" s="45" t="str">
        <f t="shared" si="4"/>
        <v>SNBDental Services</v>
      </c>
      <c r="L137" s="13" t="s">
        <v>1</v>
      </c>
      <c r="M137" s="4" t="s">
        <v>37</v>
      </c>
      <c r="N137" s="13" t="s">
        <v>2</v>
      </c>
      <c r="O137" s="55">
        <v>242.05491946730933</v>
      </c>
      <c r="P137" s="55">
        <v>281.22148147278511</v>
      </c>
      <c r="Q137" s="55">
        <v>320.3880434782609</v>
      </c>
      <c r="AB137"/>
      <c r="AC137"/>
    </row>
    <row r="138" spans="11:33" x14ac:dyDescent="0.25">
      <c r="K138" s="45" t="str">
        <f t="shared" si="4"/>
        <v>SNBUrology</v>
      </c>
      <c r="L138" s="13" t="s">
        <v>1</v>
      </c>
      <c r="M138" s="4" t="s">
        <v>37</v>
      </c>
      <c r="N138" s="13" t="s">
        <v>12</v>
      </c>
      <c r="O138" s="69">
        <v>464.00390570013309</v>
      </c>
      <c r="P138" s="69">
        <v>495.54601983571251</v>
      </c>
      <c r="Q138" s="69">
        <v>527.08813397129188</v>
      </c>
      <c r="AB138"/>
      <c r="AC138"/>
    </row>
    <row r="139" spans="11:33" x14ac:dyDescent="0.25">
      <c r="K139" s="45" t="str">
        <f t="shared" si="4"/>
        <v>FWZNutrition</v>
      </c>
      <c r="L139" s="13" t="s">
        <v>0</v>
      </c>
      <c r="M139" s="4" t="s">
        <v>37</v>
      </c>
      <c r="N139" s="45" t="s">
        <v>13</v>
      </c>
      <c r="O139" s="55">
        <v>588.241159145285</v>
      </c>
      <c r="P139" s="55">
        <v>626.74913726495026</v>
      </c>
      <c r="Q139" s="55">
        <v>665.25711538461553</v>
      </c>
      <c r="AB139"/>
      <c r="AC139"/>
    </row>
    <row r="140" spans="11:33" x14ac:dyDescent="0.25">
      <c r="K140" s="45" t="str">
        <f t="shared" si="4"/>
        <v>SNBPharmacy</v>
      </c>
      <c r="L140" s="13" t="s">
        <v>1</v>
      </c>
      <c r="M140" s="4" t="s">
        <v>37</v>
      </c>
      <c r="N140" s="5" t="s">
        <v>77</v>
      </c>
      <c r="O140" s="55">
        <v>0</v>
      </c>
      <c r="P140" s="55">
        <v>0</v>
      </c>
      <c r="Q140" s="55">
        <v>0</v>
      </c>
      <c r="AB140"/>
      <c r="AC140"/>
    </row>
    <row r="141" spans="11:33" x14ac:dyDescent="0.25">
      <c r="K141" s="45" t="str">
        <f t="shared" si="4"/>
        <v>FWZPharmacy</v>
      </c>
      <c r="L141" s="13" t="s">
        <v>0</v>
      </c>
      <c r="M141" s="4" t="s">
        <v>37</v>
      </c>
      <c r="N141" s="5" t="s">
        <v>77</v>
      </c>
      <c r="O141" s="55">
        <v>0</v>
      </c>
      <c r="P141" s="55">
        <v>0</v>
      </c>
      <c r="Q141" s="55">
        <v>0</v>
      </c>
      <c r="AB141"/>
      <c r="AC141"/>
    </row>
    <row r="142" spans="11:33" x14ac:dyDescent="0.25">
      <c r="K142" s="45" t="str">
        <f t="shared" si="4"/>
        <v>SNBDentistry</v>
      </c>
      <c r="L142" s="5" t="s">
        <v>1</v>
      </c>
      <c r="M142" s="4" t="s">
        <v>37</v>
      </c>
      <c r="N142" s="5" t="s">
        <v>205</v>
      </c>
      <c r="O142" s="70"/>
      <c r="P142" s="70"/>
      <c r="Q142" s="70"/>
      <c r="AF142"/>
      <c r="AG142"/>
    </row>
    <row r="143" spans="11:33" x14ac:dyDescent="0.25">
      <c r="K143" s="45" t="str">
        <f t="shared" si="4"/>
        <v>SNBAdvanced GP</v>
      </c>
      <c r="L143" s="5" t="s">
        <v>1</v>
      </c>
      <c r="M143" s="4" t="s">
        <v>37</v>
      </c>
      <c r="N143" s="13" t="s">
        <v>49</v>
      </c>
      <c r="O143" s="55">
        <v>494.75090139961691</v>
      </c>
      <c r="P143" s="55">
        <v>565.40026378392054</v>
      </c>
      <c r="Q143" s="55">
        <v>636.04962616822422</v>
      </c>
      <c r="AF143"/>
      <c r="AG143"/>
    </row>
    <row r="144" spans="11:33" x14ac:dyDescent="0.25">
      <c r="K144" s="45" t="str">
        <f t="shared" si="4"/>
        <v>SNBPediatric Dentistry</v>
      </c>
      <c r="L144" s="5" t="s">
        <v>1</v>
      </c>
      <c r="M144" s="4" t="s">
        <v>37</v>
      </c>
      <c r="N144" s="5" t="s">
        <v>206</v>
      </c>
      <c r="O144" s="70"/>
      <c r="P144" s="70"/>
      <c r="Q144" s="70"/>
      <c r="AF144"/>
      <c r="AG144"/>
    </row>
    <row r="145" spans="11:33" x14ac:dyDescent="0.25">
      <c r="K145" s="45" t="str">
        <f t="shared" si="4"/>
        <v>SNBLaboratory</v>
      </c>
      <c r="L145" s="5" t="s">
        <v>1</v>
      </c>
      <c r="M145" s="4" t="s">
        <v>37</v>
      </c>
      <c r="N145" s="5" t="s">
        <v>51</v>
      </c>
      <c r="O145" s="55">
        <v>162.61111111111111</v>
      </c>
      <c r="P145" s="55">
        <v>204.55555555555554</v>
      </c>
      <c r="Q145" s="55">
        <v>246.5</v>
      </c>
      <c r="AF145"/>
      <c r="AG145"/>
    </row>
    <row r="146" spans="11:33" x14ac:dyDescent="0.25">
      <c r="K146" s="45" t="str">
        <f t="shared" si="4"/>
        <v>FWZLaboratory</v>
      </c>
      <c r="L146" s="13" t="s">
        <v>0</v>
      </c>
      <c r="M146" s="4" t="s">
        <v>37</v>
      </c>
      <c r="N146" s="5" t="s">
        <v>51</v>
      </c>
      <c r="O146" s="55">
        <v>162.61111111111111</v>
      </c>
      <c r="P146" s="55">
        <v>204.55555555555554</v>
      </c>
      <c r="Q146" s="55">
        <v>246.5</v>
      </c>
      <c r="AF146"/>
      <c r="AG146"/>
    </row>
    <row r="147" spans="11:33" x14ac:dyDescent="0.25">
      <c r="K147" s="45" t="str">
        <f t="shared" si="4"/>
        <v>SNBPhysiotherapy</v>
      </c>
      <c r="L147" s="5" t="s">
        <v>1</v>
      </c>
      <c r="M147" s="4" t="s">
        <v>37</v>
      </c>
      <c r="N147" s="5" t="s">
        <v>6</v>
      </c>
      <c r="O147" s="55">
        <v>260</v>
      </c>
      <c r="P147" s="55">
        <v>370</v>
      </c>
      <c r="Q147" s="55">
        <v>480</v>
      </c>
      <c r="AF147"/>
      <c r="AG147"/>
    </row>
    <row r="148" spans="11:33" x14ac:dyDescent="0.25">
      <c r="K148" s="45" t="str">
        <f t="shared" si="4"/>
        <v>FWZPhysiotherapy</v>
      </c>
      <c r="L148" s="13" t="s">
        <v>0</v>
      </c>
      <c r="M148" s="4" t="s">
        <v>37</v>
      </c>
      <c r="N148" s="5" t="s">
        <v>6</v>
      </c>
      <c r="O148" s="55">
        <v>260</v>
      </c>
      <c r="P148" s="55">
        <v>370</v>
      </c>
      <c r="Q148" s="55">
        <v>480</v>
      </c>
      <c r="AF148"/>
      <c r="AG148"/>
    </row>
    <row r="149" spans="11:33" x14ac:dyDescent="0.25">
      <c r="K149" s="45" t="str">
        <f t="shared" si="4"/>
        <v>SNBProsthodontic</v>
      </c>
      <c r="L149" s="5" t="s">
        <v>1</v>
      </c>
      <c r="M149" s="4" t="s">
        <v>37</v>
      </c>
      <c r="N149" s="26" t="s">
        <v>87</v>
      </c>
      <c r="O149" s="55">
        <v>708</v>
      </c>
      <c r="P149" s="55">
        <v>922</v>
      </c>
      <c r="Q149" s="55">
        <v>1312</v>
      </c>
      <c r="AF149"/>
      <c r="AG149"/>
    </row>
    <row r="150" spans="11:33" x14ac:dyDescent="0.25">
      <c r="K150" s="45" t="str">
        <f t="shared" si="4"/>
        <v>FWZProsthodontic</v>
      </c>
      <c r="L150" s="13" t="s">
        <v>0</v>
      </c>
      <c r="M150" s="4" t="s">
        <v>37</v>
      </c>
      <c r="N150" s="26" t="s">
        <v>87</v>
      </c>
      <c r="O150" s="55">
        <v>708</v>
      </c>
      <c r="P150" s="55">
        <v>922</v>
      </c>
      <c r="Q150" s="55">
        <v>1312</v>
      </c>
      <c r="AF150"/>
      <c r="AG150"/>
    </row>
    <row r="151" spans="11:33" x14ac:dyDescent="0.25">
      <c r="K151" s="45" t="str">
        <f t="shared" si="4"/>
        <v>FWZHome Care</v>
      </c>
      <c r="L151" s="13" t="s">
        <v>0</v>
      </c>
      <c r="N151" s="26" t="s">
        <v>93</v>
      </c>
      <c r="O151" s="55">
        <v>0</v>
      </c>
      <c r="P151" s="55">
        <v>0</v>
      </c>
      <c r="Q151" s="55">
        <v>0</v>
      </c>
      <c r="AF151"/>
      <c r="AG151"/>
    </row>
    <row r="152" spans="11:33" x14ac:dyDescent="0.25">
      <c r="AF152"/>
    </row>
  </sheetData>
  <mergeCells count="3">
    <mergeCell ref="L95:L96"/>
    <mergeCell ref="M95:M96"/>
    <mergeCell ref="N95:N96"/>
  </mergeCells>
  <conditionalFormatting sqref="A43 A1:A32 A46:A1048576">
    <cfRule type="duplicateValues" dxfId="36" priority="42"/>
  </conditionalFormatting>
  <conditionalFormatting sqref="N137">
    <cfRule type="duplicateValues" dxfId="35" priority="41"/>
  </conditionalFormatting>
  <conditionalFormatting sqref="N138">
    <cfRule type="duplicateValues" dxfId="34" priority="40"/>
  </conditionalFormatting>
  <conditionalFormatting sqref="N97:N136">
    <cfRule type="duplicateValues" dxfId="33" priority="45"/>
  </conditionalFormatting>
  <conditionalFormatting sqref="T2:V83">
    <cfRule type="cellIs" dxfId="32" priority="34" operator="equal">
      <formula>0</formula>
    </cfRule>
  </conditionalFormatting>
  <conditionalFormatting sqref="Q2:Q83">
    <cfRule type="duplicateValues" dxfId="31" priority="33"/>
  </conditionalFormatting>
  <conditionalFormatting sqref="S2:S83">
    <cfRule type="duplicateValues" dxfId="30" priority="32"/>
  </conditionalFormatting>
  <conditionalFormatting sqref="P2:P83">
    <cfRule type="duplicateValues" dxfId="29" priority="31"/>
  </conditionalFormatting>
  <conditionalFormatting sqref="K76">
    <cfRule type="duplicateValues" dxfId="28" priority="30"/>
  </conditionalFormatting>
  <conditionalFormatting sqref="L76:N76">
    <cfRule type="cellIs" dxfId="27" priority="29" operator="equal">
      <formula>0</formula>
    </cfRule>
  </conditionalFormatting>
  <conditionalFormatting sqref="K78">
    <cfRule type="duplicateValues" dxfId="26" priority="28"/>
  </conditionalFormatting>
  <conditionalFormatting sqref="L78:N78">
    <cfRule type="cellIs" dxfId="25" priority="27" operator="equal">
      <formula>0</formula>
    </cfRule>
  </conditionalFormatting>
  <conditionalFormatting sqref="K79">
    <cfRule type="duplicateValues" dxfId="24" priority="26"/>
  </conditionalFormatting>
  <conditionalFormatting sqref="L79:N79">
    <cfRule type="cellIs" dxfId="23" priority="25" operator="equal">
      <formula>0</formula>
    </cfRule>
  </conditionalFormatting>
  <conditionalFormatting sqref="L65:N65">
    <cfRule type="cellIs" dxfId="22" priority="24" operator="equal">
      <formula>0</formula>
    </cfRule>
  </conditionalFormatting>
  <conditionalFormatting sqref="L68:N68">
    <cfRule type="cellIs" dxfId="21" priority="23" operator="equal">
      <formula>0</formula>
    </cfRule>
  </conditionalFormatting>
  <conditionalFormatting sqref="R1:R83">
    <cfRule type="duplicateValues" dxfId="20" priority="80"/>
  </conditionalFormatting>
  <conditionalFormatting sqref="AF1 AF43 AF153:AF1048576">
    <cfRule type="duplicateValues" dxfId="19" priority="19"/>
  </conditionalFormatting>
  <conditionalFormatting sqref="AG42">
    <cfRule type="duplicateValues" dxfId="18" priority="240"/>
  </conditionalFormatting>
  <conditionalFormatting sqref="L80:N80">
    <cfRule type="cellIs" dxfId="17" priority="16" operator="equal">
      <formula>0</formula>
    </cfRule>
  </conditionalFormatting>
  <conditionalFormatting sqref="K80">
    <cfRule type="duplicateValues" dxfId="16" priority="11"/>
  </conditionalFormatting>
  <conditionalFormatting sqref="K80">
    <cfRule type="duplicateValues" dxfId="15" priority="12"/>
  </conditionalFormatting>
  <conditionalFormatting sqref="K80">
    <cfRule type="duplicateValues" dxfId="14" priority="13"/>
  </conditionalFormatting>
  <conditionalFormatting sqref="K80">
    <cfRule type="duplicateValues" dxfId="13" priority="14"/>
  </conditionalFormatting>
  <conditionalFormatting sqref="K80">
    <cfRule type="duplicateValues" dxfId="12" priority="15"/>
  </conditionalFormatting>
  <conditionalFormatting sqref="K80">
    <cfRule type="duplicateValues" dxfId="11" priority="10"/>
  </conditionalFormatting>
  <conditionalFormatting sqref="K81">
    <cfRule type="duplicateValues" dxfId="10" priority="5"/>
  </conditionalFormatting>
  <conditionalFormatting sqref="K81">
    <cfRule type="duplicateValues" dxfId="9" priority="6"/>
  </conditionalFormatting>
  <conditionalFormatting sqref="K81">
    <cfRule type="duplicateValues" dxfId="8" priority="7"/>
  </conditionalFormatting>
  <conditionalFormatting sqref="K81">
    <cfRule type="duplicateValues" dxfId="7" priority="8"/>
  </conditionalFormatting>
  <conditionalFormatting sqref="K81">
    <cfRule type="duplicateValues" dxfId="6" priority="9"/>
  </conditionalFormatting>
  <conditionalFormatting sqref="K81">
    <cfRule type="duplicateValues" dxfId="5" priority="4"/>
  </conditionalFormatting>
  <conditionalFormatting sqref="K81">
    <cfRule type="duplicateValues" dxfId="4" priority="3"/>
  </conditionalFormatting>
  <conditionalFormatting sqref="M81">
    <cfRule type="cellIs" dxfId="3" priority="2" operator="equal">
      <formula>0</formula>
    </cfRule>
  </conditionalFormatting>
  <conditionalFormatting sqref="R84:R96 R142:R1048576">
    <cfRule type="duplicateValues" dxfId="2" priority="470"/>
    <cfRule type="duplicateValues" dxfId="1" priority="47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75D65-5490-4707-B608-904D7799E7C1}">
  <sheetPr codeName="Sheet4"/>
  <dimension ref="A1:H31"/>
  <sheetViews>
    <sheetView showGridLines="0" workbookViewId="0"/>
  </sheetViews>
  <sheetFormatPr defaultColWidth="9.140625" defaultRowHeight="15" x14ac:dyDescent="0.25"/>
  <cols>
    <col min="1" max="1" width="30" bestFit="1" customWidth="1"/>
    <col min="2" max="2" width="11.42578125" bestFit="1" customWidth="1"/>
    <col min="3" max="3" width="2" bestFit="1" customWidth="1"/>
    <col min="6" max="6" width="14.85546875" bestFit="1" customWidth="1"/>
  </cols>
  <sheetData>
    <row r="1" spans="1:8" x14ac:dyDescent="0.25">
      <c r="A1" s="41" t="s">
        <v>119</v>
      </c>
      <c r="B1" s="41" t="s">
        <v>118</v>
      </c>
      <c r="C1" s="203" t="s">
        <v>488</v>
      </c>
      <c r="D1" s="203" t="s">
        <v>117</v>
      </c>
      <c r="E1" s="203" t="s">
        <v>116</v>
      </c>
      <c r="F1" s="203" t="s">
        <v>469</v>
      </c>
    </row>
    <row r="2" spans="1:8" x14ac:dyDescent="0.25">
      <c r="A2" s="40">
        <v>44652</v>
      </c>
      <c r="B2" s="40" t="str">
        <f t="shared" ref="B2:B29" si="0">TEXT(A2,"DDDD")</f>
        <v>Friday</v>
      </c>
      <c r="C2" s="39">
        <f t="shared" ref="C2:C29" si="1">IF(B2="Friday",1,0)</f>
        <v>1</v>
      </c>
      <c r="D2" s="39" t="b">
        <f t="shared" ref="D2:D29" ca="1" si="2">TODAY()=A2</f>
        <v>0</v>
      </c>
      <c r="E2" s="39">
        <f>SUM($C$2:C2)</f>
        <v>1</v>
      </c>
      <c r="F2" s="39">
        <f>COUNTIFS($B$2:B2,"Tuesday")+COUNTIFS($B$2:B2,"Thursday")</f>
        <v>0</v>
      </c>
      <c r="H2" s="123"/>
    </row>
    <row r="3" spans="1:8" x14ac:dyDescent="0.25">
      <c r="A3" s="40">
        <f t="shared" ref="A3:A29" si="3">A2+1</f>
        <v>44653</v>
      </c>
      <c r="B3" s="40" t="str">
        <f t="shared" si="0"/>
        <v>Saturday</v>
      </c>
      <c r="C3" s="39">
        <f t="shared" si="1"/>
        <v>0</v>
      </c>
      <c r="D3" s="39" t="b">
        <f t="shared" ca="1" si="2"/>
        <v>0</v>
      </c>
      <c r="E3" s="39">
        <f>SUM($C$2:C3)</f>
        <v>1</v>
      </c>
      <c r="F3" s="39">
        <f>COUNTIFS($B$2:B3,"Tuesday")+COUNTIFS($B$2:B3,"Thursday")</f>
        <v>0</v>
      </c>
    </row>
    <row r="4" spans="1:8" x14ac:dyDescent="0.25">
      <c r="A4" s="40">
        <f t="shared" si="3"/>
        <v>44654</v>
      </c>
      <c r="B4" s="40" t="str">
        <f t="shared" si="0"/>
        <v>Sunday</v>
      </c>
      <c r="C4" s="39">
        <f t="shared" si="1"/>
        <v>0</v>
      </c>
      <c r="D4" s="39" t="b">
        <f t="shared" ca="1" si="2"/>
        <v>0</v>
      </c>
      <c r="E4" s="39">
        <f>SUM($C$2:C4)</f>
        <v>1</v>
      </c>
      <c r="F4" s="39">
        <f>COUNTIFS($B$2:B4,"Tuesday")+COUNTIFS($B$2:B4,"Thursday")</f>
        <v>0</v>
      </c>
    </row>
    <row r="5" spans="1:8" x14ac:dyDescent="0.25">
      <c r="A5" s="40">
        <f t="shared" si="3"/>
        <v>44655</v>
      </c>
      <c r="B5" s="40" t="str">
        <f t="shared" si="0"/>
        <v>Monday</v>
      </c>
      <c r="C5" s="39">
        <f t="shared" si="1"/>
        <v>0</v>
      </c>
      <c r="D5" s="39" t="b">
        <f t="shared" ca="1" si="2"/>
        <v>0</v>
      </c>
      <c r="E5" s="39">
        <f>SUM($C$2:C5)</f>
        <v>1</v>
      </c>
      <c r="F5" s="39">
        <f>COUNTIFS($B$2:B5,"Tuesday")+COUNTIFS($B$2:B5,"Thursday")</f>
        <v>0</v>
      </c>
    </row>
    <row r="6" spans="1:8" x14ac:dyDescent="0.25">
      <c r="A6" s="40">
        <f t="shared" si="3"/>
        <v>44656</v>
      </c>
      <c r="B6" s="40" t="str">
        <f t="shared" si="0"/>
        <v>Tuesday</v>
      </c>
      <c r="C6" s="39">
        <f t="shared" si="1"/>
        <v>0</v>
      </c>
      <c r="D6" s="39" t="b">
        <f t="shared" ca="1" si="2"/>
        <v>0</v>
      </c>
      <c r="E6" s="39">
        <f>SUM($C$2:C6)</f>
        <v>1</v>
      </c>
      <c r="F6" s="39">
        <f>COUNTIFS($B$2:B6,"Tuesday")+COUNTIFS($B$2:B6,"Thursday")</f>
        <v>1</v>
      </c>
    </row>
    <row r="7" spans="1:8" x14ac:dyDescent="0.25">
      <c r="A7" s="40">
        <f t="shared" si="3"/>
        <v>44657</v>
      </c>
      <c r="B7" s="40" t="str">
        <f t="shared" si="0"/>
        <v>Wednesday</v>
      </c>
      <c r="C7" s="39">
        <f t="shared" si="1"/>
        <v>0</v>
      </c>
      <c r="D7" s="39" t="b">
        <f t="shared" ca="1" si="2"/>
        <v>0</v>
      </c>
      <c r="E7" s="39">
        <f>SUM($C$2:C7)</f>
        <v>1</v>
      </c>
      <c r="F7" s="39">
        <f>COUNTIFS($B$2:B7,"Tuesday")+COUNTIFS($B$2:B7,"Thursday")</f>
        <v>1</v>
      </c>
    </row>
    <row r="8" spans="1:8" x14ac:dyDescent="0.25">
      <c r="A8" s="40">
        <f t="shared" si="3"/>
        <v>44658</v>
      </c>
      <c r="B8" s="40" t="str">
        <f t="shared" si="0"/>
        <v>Thursday</v>
      </c>
      <c r="C8" s="39">
        <f t="shared" si="1"/>
        <v>0</v>
      </c>
      <c r="D8" s="39" t="b">
        <f t="shared" ca="1" si="2"/>
        <v>0</v>
      </c>
      <c r="E8" s="39">
        <f>SUM($C$2:C8)</f>
        <v>1</v>
      </c>
      <c r="F8" s="39">
        <f>COUNTIFS($B$2:B8,"Tuesday")+COUNTIFS($B$2:B8,"Thursday")</f>
        <v>2</v>
      </c>
    </row>
    <row r="9" spans="1:8" x14ac:dyDescent="0.25">
      <c r="A9" s="40">
        <f t="shared" si="3"/>
        <v>44659</v>
      </c>
      <c r="B9" s="40" t="str">
        <f t="shared" si="0"/>
        <v>Friday</v>
      </c>
      <c r="C9" s="39">
        <f t="shared" si="1"/>
        <v>1</v>
      </c>
      <c r="D9" s="39" t="b">
        <f t="shared" ca="1" si="2"/>
        <v>0</v>
      </c>
      <c r="E9" s="39">
        <f>SUM($C$2:C9)</f>
        <v>2</v>
      </c>
      <c r="F9" s="39">
        <f>COUNTIFS($B$2:B9,"Tuesday")+COUNTIFS($B$2:B9,"Thursday")</f>
        <v>2</v>
      </c>
    </row>
    <row r="10" spans="1:8" x14ac:dyDescent="0.25">
      <c r="A10" s="40">
        <f t="shared" si="3"/>
        <v>44660</v>
      </c>
      <c r="B10" s="40" t="str">
        <f t="shared" si="0"/>
        <v>Saturday</v>
      </c>
      <c r="C10" s="39">
        <f t="shared" si="1"/>
        <v>0</v>
      </c>
      <c r="D10" s="39" t="b">
        <f t="shared" ca="1" si="2"/>
        <v>0</v>
      </c>
      <c r="E10" s="39">
        <f>SUM($C$2:C10)</f>
        <v>2</v>
      </c>
      <c r="F10" s="39">
        <f>COUNTIFS($B$2:B10,"Tuesday")+COUNTIFS($B$2:B10,"Thursday")</f>
        <v>2</v>
      </c>
    </row>
    <row r="11" spans="1:8" x14ac:dyDescent="0.25">
      <c r="A11" s="40">
        <f t="shared" si="3"/>
        <v>44661</v>
      </c>
      <c r="B11" s="40" t="str">
        <f t="shared" si="0"/>
        <v>Sunday</v>
      </c>
      <c r="C11" s="39">
        <f t="shared" si="1"/>
        <v>0</v>
      </c>
      <c r="D11" s="39" t="b">
        <f t="shared" ca="1" si="2"/>
        <v>0</v>
      </c>
      <c r="E11" s="39">
        <f>SUM($C$2:C11)</f>
        <v>2</v>
      </c>
      <c r="F11" s="39">
        <f>COUNTIFS($B$2:B11,"Tuesday")+COUNTIFS($B$2:B11,"Thursday")</f>
        <v>2</v>
      </c>
    </row>
    <row r="12" spans="1:8" x14ac:dyDescent="0.25">
      <c r="A12" s="40">
        <f t="shared" si="3"/>
        <v>44662</v>
      </c>
      <c r="B12" s="40" t="str">
        <f t="shared" si="0"/>
        <v>Monday</v>
      </c>
      <c r="C12" s="39">
        <f t="shared" si="1"/>
        <v>0</v>
      </c>
      <c r="D12" s="39" t="b">
        <f t="shared" ca="1" si="2"/>
        <v>0</v>
      </c>
      <c r="E12" s="39">
        <f>SUM($C$2:C12)</f>
        <v>2</v>
      </c>
      <c r="F12" s="39">
        <f>COUNTIFS($B$2:B12,"Tuesday")+COUNTIFS($B$2:B12,"Thursday")</f>
        <v>2</v>
      </c>
    </row>
    <row r="13" spans="1:8" x14ac:dyDescent="0.25">
      <c r="A13" s="40">
        <f t="shared" si="3"/>
        <v>44663</v>
      </c>
      <c r="B13" s="40" t="str">
        <f t="shared" si="0"/>
        <v>Tuesday</v>
      </c>
      <c r="C13" s="39">
        <f t="shared" si="1"/>
        <v>0</v>
      </c>
      <c r="D13" s="39" t="b">
        <f t="shared" ca="1" si="2"/>
        <v>0</v>
      </c>
      <c r="E13" s="39">
        <f>SUM($C$2:C13)</f>
        <v>2</v>
      </c>
      <c r="F13" s="39">
        <f>COUNTIFS($B$2:B13,"Tuesday")+COUNTIFS($B$2:B13,"Thursday")</f>
        <v>3</v>
      </c>
    </row>
    <row r="14" spans="1:8" x14ac:dyDescent="0.25">
      <c r="A14" s="40">
        <f t="shared" si="3"/>
        <v>44664</v>
      </c>
      <c r="B14" s="40" t="str">
        <f t="shared" si="0"/>
        <v>Wednesday</v>
      </c>
      <c r="C14" s="39">
        <f t="shared" si="1"/>
        <v>0</v>
      </c>
      <c r="D14" s="39" t="b">
        <f t="shared" ca="1" si="2"/>
        <v>0</v>
      </c>
      <c r="E14" s="39">
        <f>SUM($C$2:C14)</f>
        <v>2</v>
      </c>
      <c r="F14" s="39">
        <f>COUNTIFS($B$2:B14,"Tuesday")+COUNTIFS($B$2:B14,"Thursday")</f>
        <v>3</v>
      </c>
    </row>
    <row r="15" spans="1:8" x14ac:dyDescent="0.25">
      <c r="A15" s="40">
        <f t="shared" si="3"/>
        <v>44665</v>
      </c>
      <c r="B15" s="40" t="str">
        <f t="shared" si="0"/>
        <v>Thursday</v>
      </c>
      <c r="C15" s="39">
        <f t="shared" si="1"/>
        <v>0</v>
      </c>
      <c r="D15" s="39" t="b">
        <f t="shared" ca="1" si="2"/>
        <v>0</v>
      </c>
      <c r="E15" s="39">
        <f>SUM($C$2:C15)</f>
        <v>2</v>
      </c>
      <c r="F15" s="39">
        <f>COUNTIFS($B$2:B15,"Tuesday")+COUNTIFS($B$2:B15,"Thursday")</f>
        <v>4</v>
      </c>
    </row>
    <row r="16" spans="1:8" x14ac:dyDescent="0.25">
      <c r="A16" s="40">
        <f t="shared" si="3"/>
        <v>44666</v>
      </c>
      <c r="B16" s="40" t="str">
        <f t="shared" si="0"/>
        <v>Friday</v>
      </c>
      <c r="C16" s="39">
        <f t="shared" si="1"/>
        <v>1</v>
      </c>
      <c r="D16" s="39" t="b">
        <f t="shared" ca="1" si="2"/>
        <v>0</v>
      </c>
      <c r="E16" s="39">
        <f>SUM($C$2:C16)</f>
        <v>3</v>
      </c>
      <c r="F16" s="39">
        <f>COUNTIFS($B$2:B16,"Tuesday")+COUNTIFS($B$2:B16,"Thursday")</f>
        <v>4</v>
      </c>
    </row>
    <row r="17" spans="1:6" x14ac:dyDescent="0.25">
      <c r="A17" s="40">
        <f t="shared" si="3"/>
        <v>44667</v>
      </c>
      <c r="B17" s="40" t="str">
        <f t="shared" si="0"/>
        <v>Saturday</v>
      </c>
      <c r="C17" s="39">
        <f t="shared" si="1"/>
        <v>0</v>
      </c>
      <c r="D17" s="39" t="b">
        <f t="shared" ca="1" si="2"/>
        <v>0</v>
      </c>
      <c r="E17" s="39">
        <f>SUM($C$2:C17)</f>
        <v>3</v>
      </c>
      <c r="F17" s="39">
        <f>COUNTIFS($B$2:B17,"Tuesday")+COUNTIFS($B$2:B17,"Thursday")</f>
        <v>4</v>
      </c>
    </row>
    <row r="18" spans="1:6" x14ac:dyDescent="0.25">
      <c r="A18" s="40">
        <f t="shared" si="3"/>
        <v>44668</v>
      </c>
      <c r="B18" s="40" t="str">
        <f t="shared" si="0"/>
        <v>Sunday</v>
      </c>
      <c r="C18" s="39">
        <f t="shared" si="1"/>
        <v>0</v>
      </c>
      <c r="D18" s="39" t="b">
        <f t="shared" ca="1" si="2"/>
        <v>0</v>
      </c>
      <c r="E18" s="39">
        <f>SUM($C$2:C18)</f>
        <v>3</v>
      </c>
      <c r="F18" s="39">
        <f>COUNTIFS($B$2:B18,"Tuesday")+COUNTIFS($B$2:B18,"Thursday")</f>
        <v>4</v>
      </c>
    </row>
    <row r="19" spans="1:6" x14ac:dyDescent="0.25">
      <c r="A19" s="40">
        <f t="shared" si="3"/>
        <v>44669</v>
      </c>
      <c r="B19" s="40" t="str">
        <f t="shared" si="0"/>
        <v>Monday</v>
      </c>
      <c r="C19" s="39">
        <f t="shared" si="1"/>
        <v>0</v>
      </c>
      <c r="D19" s="39" t="b">
        <f t="shared" ca="1" si="2"/>
        <v>0</v>
      </c>
      <c r="E19" s="39">
        <f>SUM($C$2:C19)</f>
        <v>3</v>
      </c>
      <c r="F19" s="39">
        <f>COUNTIFS($B$2:B19,"Tuesday")+COUNTIFS($B$2:B19,"Thursday")</f>
        <v>4</v>
      </c>
    </row>
    <row r="20" spans="1:6" x14ac:dyDescent="0.25">
      <c r="A20" s="40">
        <f t="shared" si="3"/>
        <v>44670</v>
      </c>
      <c r="B20" s="40" t="str">
        <f t="shared" si="0"/>
        <v>Tuesday</v>
      </c>
      <c r="C20" s="39">
        <f t="shared" si="1"/>
        <v>0</v>
      </c>
      <c r="D20" s="39" t="b">
        <f t="shared" ca="1" si="2"/>
        <v>0</v>
      </c>
      <c r="E20" s="39">
        <f>SUM($C$2:C20)</f>
        <v>3</v>
      </c>
      <c r="F20" s="39">
        <f>COUNTIFS($B$2:B20,"Tuesday")+COUNTIFS($B$2:B20,"Thursday")</f>
        <v>5</v>
      </c>
    </row>
    <row r="21" spans="1:6" x14ac:dyDescent="0.25">
      <c r="A21" s="40">
        <f t="shared" si="3"/>
        <v>44671</v>
      </c>
      <c r="B21" s="40" t="str">
        <f t="shared" si="0"/>
        <v>Wednesday</v>
      </c>
      <c r="C21" s="39">
        <f t="shared" si="1"/>
        <v>0</v>
      </c>
      <c r="D21" s="39" t="b">
        <f t="shared" ca="1" si="2"/>
        <v>0</v>
      </c>
      <c r="E21" s="39">
        <f>SUM($C$2:C21)</f>
        <v>3</v>
      </c>
      <c r="F21" s="39">
        <f>COUNTIFS($B$2:B21,"Tuesday")+COUNTIFS($B$2:B21,"Thursday")</f>
        <v>5</v>
      </c>
    </row>
    <row r="22" spans="1:6" x14ac:dyDescent="0.25">
      <c r="A22" s="40">
        <f t="shared" si="3"/>
        <v>44672</v>
      </c>
      <c r="B22" s="40" t="str">
        <f t="shared" si="0"/>
        <v>Thursday</v>
      </c>
      <c r="C22" s="39">
        <f t="shared" si="1"/>
        <v>0</v>
      </c>
      <c r="D22" s="39" t="b">
        <f t="shared" ca="1" si="2"/>
        <v>0</v>
      </c>
      <c r="E22" s="39">
        <f>SUM($C$2:C22)</f>
        <v>3</v>
      </c>
      <c r="F22" s="39">
        <f>COUNTIFS($B$2:B22,"Tuesday")+COUNTIFS($B$2:B22,"Thursday")</f>
        <v>6</v>
      </c>
    </row>
    <row r="23" spans="1:6" x14ac:dyDescent="0.25">
      <c r="A23" s="40">
        <f t="shared" si="3"/>
        <v>44673</v>
      </c>
      <c r="B23" s="40" t="str">
        <f t="shared" si="0"/>
        <v>Friday</v>
      </c>
      <c r="C23" s="39">
        <f t="shared" si="1"/>
        <v>1</v>
      </c>
      <c r="D23" s="39" t="b">
        <f t="shared" ca="1" si="2"/>
        <v>0</v>
      </c>
      <c r="E23" s="39">
        <f>SUM($C$2:C23)</f>
        <v>4</v>
      </c>
      <c r="F23" s="39">
        <f>COUNTIFS($B$2:B23,"Tuesday")+COUNTIFS($B$2:B23,"Thursday")</f>
        <v>6</v>
      </c>
    </row>
    <row r="24" spans="1:6" x14ac:dyDescent="0.25">
      <c r="A24" s="40">
        <f t="shared" si="3"/>
        <v>44674</v>
      </c>
      <c r="B24" s="40" t="str">
        <f t="shared" si="0"/>
        <v>Saturday</v>
      </c>
      <c r="C24" s="39">
        <f t="shared" si="1"/>
        <v>0</v>
      </c>
      <c r="D24" s="39" t="b">
        <f t="shared" ca="1" si="2"/>
        <v>0</v>
      </c>
      <c r="E24" s="39">
        <f>SUM($C$2:C24)</f>
        <v>4</v>
      </c>
      <c r="F24" s="39">
        <f>COUNTIFS($B$2:B24,"Tuesday")+COUNTIFS($B$2:B24,"Thursday")</f>
        <v>6</v>
      </c>
    </row>
    <row r="25" spans="1:6" x14ac:dyDescent="0.25">
      <c r="A25" s="40">
        <f t="shared" si="3"/>
        <v>44675</v>
      </c>
      <c r="B25" s="40" t="str">
        <f t="shared" si="0"/>
        <v>Sunday</v>
      </c>
      <c r="C25" s="39">
        <f t="shared" si="1"/>
        <v>0</v>
      </c>
      <c r="D25" s="39" t="b">
        <f t="shared" ca="1" si="2"/>
        <v>0</v>
      </c>
      <c r="E25" s="39">
        <f>SUM($C$2:C25)</f>
        <v>4</v>
      </c>
      <c r="F25" s="39">
        <f>COUNTIFS($B$2:B25,"Tuesday")+COUNTIFS($B$2:B25,"Thursday")</f>
        <v>6</v>
      </c>
    </row>
    <row r="26" spans="1:6" x14ac:dyDescent="0.25">
      <c r="A26" s="40">
        <f t="shared" si="3"/>
        <v>44676</v>
      </c>
      <c r="B26" s="40" t="str">
        <f t="shared" si="0"/>
        <v>Monday</v>
      </c>
      <c r="C26" s="39">
        <f t="shared" si="1"/>
        <v>0</v>
      </c>
      <c r="D26" s="39" t="b">
        <f t="shared" ca="1" si="2"/>
        <v>0</v>
      </c>
      <c r="E26" s="39">
        <f>SUM($C$2:C26)</f>
        <v>4</v>
      </c>
      <c r="F26" s="39">
        <f>COUNTIFS($B$2:B26,"Tuesday")+COUNTIFS($B$2:B26,"Thursday")</f>
        <v>6</v>
      </c>
    </row>
    <row r="27" spans="1:6" x14ac:dyDescent="0.25">
      <c r="A27" s="40">
        <f t="shared" si="3"/>
        <v>44677</v>
      </c>
      <c r="B27" s="40" t="str">
        <f t="shared" si="0"/>
        <v>Tuesday</v>
      </c>
      <c r="C27" s="39">
        <f t="shared" si="1"/>
        <v>0</v>
      </c>
      <c r="D27" s="39" t="b">
        <f t="shared" ca="1" si="2"/>
        <v>0</v>
      </c>
      <c r="E27" s="39">
        <f>SUM($C$2:C27)</f>
        <v>4</v>
      </c>
      <c r="F27" s="39">
        <f>COUNTIFS($B$2:B27,"Tuesday")+COUNTIFS($B$2:B27,"Thursday")</f>
        <v>7</v>
      </c>
    </row>
    <row r="28" spans="1:6" x14ac:dyDescent="0.25">
      <c r="A28" s="40">
        <f t="shared" si="3"/>
        <v>44678</v>
      </c>
      <c r="B28" s="40" t="str">
        <f t="shared" si="0"/>
        <v>Wednesday</v>
      </c>
      <c r="C28" s="39">
        <f t="shared" si="1"/>
        <v>0</v>
      </c>
      <c r="D28" s="39" t="b">
        <f t="shared" ca="1" si="2"/>
        <v>0</v>
      </c>
      <c r="E28" s="39">
        <f>SUM($C$2:C28)</f>
        <v>4</v>
      </c>
      <c r="F28" s="39">
        <f>COUNTIFS($B$2:B28,"Tuesday")+COUNTIFS($B$2:B28,"Thursday")</f>
        <v>7</v>
      </c>
    </row>
    <row r="29" spans="1:6" x14ac:dyDescent="0.25">
      <c r="A29" s="40">
        <f t="shared" si="3"/>
        <v>44679</v>
      </c>
      <c r="B29" s="40" t="str">
        <f t="shared" si="0"/>
        <v>Thursday</v>
      </c>
      <c r="C29" s="39">
        <f t="shared" si="1"/>
        <v>0</v>
      </c>
      <c r="D29" s="39" t="b">
        <f t="shared" ca="1" si="2"/>
        <v>0</v>
      </c>
      <c r="E29" s="39">
        <f>SUM($C$2:C29)</f>
        <v>4</v>
      </c>
      <c r="F29" s="39">
        <f>COUNTIFS($B$2:B29,"Tuesday")+COUNTIFS($B$2:B29,"Thursday")</f>
        <v>8</v>
      </c>
    </row>
    <row r="30" spans="1:6" x14ac:dyDescent="0.25">
      <c r="A30" s="40">
        <f>A29+1</f>
        <v>44680</v>
      </c>
      <c r="B30" s="40" t="str">
        <f>TEXT(A30,"DDDD")</f>
        <v>Friday</v>
      </c>
      <c r="C30" s="39">
        <f>IF(B30="Friday",1,0)</f>
        <v>1</v>
      </c>
      <c r="D30" s="39" t="b">
        <f ca="1">TODAY()=A30</f>
        <v>0</v>
      </c>
      <c r="E30" s="39">
        <f>SUM($C$2:C30)</f>
        <v>5</v>
      </c>
      <c r="F30" s="39">
        <f>COUNTIFS($B$2:B30,"Tuesday")+COUNTIFS($B$2:B30,"Thursday")</f>
        <v>8</v>
      </c>
    </row>
    <row r="31" spans="1:6" x14ac:dyDescent="0.25">
      <c r="A31" s="40">
        <f>A30+1</f>
        <v>44681</v>
      </c>
      <c r="B31" s="40" t="str">
        <f>TEXT(A31,"DDDD")</f>
        <v>Saturday</v>
      </c>
      <c r="C31" s="39">
        <f>IF(B31="Friday",1,0)</f>
        <v>0</v>
      </c>
      <c r="D31" s="39" t="b">
        <f ca="1">TODAY()=A31</f>
        <v>0</v>
      </c>
      <c r="E31" s="39">
        <f>SUM($C$2:C31)</f>
        <v>5</v>
      </c>
      <c r="F31" s="39">
        <f>COUNTIFS($B$2:B31,"Tuesday")+COUNTIFS($B$2:B31,"Thursday")</f>
        <v>8</v>
      </c>
    </row>
  </sheetData>
  <conditionalFormatting sqref="D2:D31">
    <cfRule type="cellIs" dxfId="0" priority="1" operator="equal">
      <formula>TRUE</formula>
    </cfRule>
  </conditionalFormatting>
  <pageMargins left="0.7" right="0.7" top="0.75" bottom="0.75" header="0.3" footer="0.3"/>
  <pageSetup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vt:i4>
      </vt:variant>
    </vt:vector>
  </HeadingPairs>
  <TitlesOfParts>
    <vt:vector size="19" baseType="lpstr">
      <vt:lpstr>AFW</vt:lpstr>
      <vt:lpstr>Charts</vt:lpstr>
      <vt:lpstr>Supply Deficit</vt:lpstr>
      <vt:lpstr>Charts </vt:lpstr>
      <vt:lpstr>MTD</vt:lpstr>
      <vt:lpstr>DTD</vt:lpstr>
      <vt:lpstr>Top 5</vt:lpstr>
      <vt:lpstr>External Doctors (HJH)</vt:lpstr>
      <vt:lpstr>BI</vt:lpstr>
      <vt:lpstr>BI Daily</vt:lpstr>
      <vt:lpstr>Exam &amp; Follow BI</vt:lpstr>
      <vt:lpstr>Apr Plan</vt:lpstr>
      <vt:lpstr>Doctors Data</vt:lpstr>
      <vt:lpstr>Calcu</vt:lpstr>
      <vt:lpstr>Reference</vt:lpstr>
      <vt:lpstr>OFF days</vt:lpstr>
      <vt:lpstr>DTD!p</vt:lpstr>
      <vt:lpstr>MTD!p</vt:lpstr>
      <vt:lpstr>Rev_Table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Naser-Ahmed@Andalusiagroup.net</dc:creator>
  <cp:lastModifiedBy>Ahmad Nasser</cp:lastModifiedBy>
  <dcterms:created xsi:type="dcterms:W3CDTF">2015-06-05T18:17:20Z</dcterms:created>
  <dcterms:modified xsi:type="dcterms:W3CDTF">2024-01-25T15:55:56Z</dcterms:modified>
</cp:coreProperties>
</file>